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http://schemas.openxmlformats.org/spreadsheetml/2006/main">
  <bookViews>
    <workbookView xWindow="0" yWindow="0" windowWidth="0" windowHeight="0"/>
  </bookViews>
  <sheets>
    <sheet name="Rekapitulace stavby" sheetId="1" r:id="rId1"/>
    <sheet name="VON - Vedlejší a ostatní ..." sheetId="2" r:id="rId2"/>
    <sheet name="D.1.1 - Architektonicko-s..." sheetId="3" r:id="rId3"/>
    <sheet name="D.1.2 - Stavebně konstruk..." sheetId="4" r:id="rId4"/>
    <sheet name="D.1.3 - Požárně bezpečnos..." sheetId="5" r:id="rId5"/>
    <sheet name="D.1.4.1 - Zdravotně techn..." sheetId="6" r:id="rId6"/>
    <sheet name="D.1.4.2 - Vzduchotechnika..." sheetId="7" r:id="rId7"/>
    <sheet name="D.1.4.3 - Rozvody tepla a..." sheetId="8" r:id="rId8"/>
    <sheet name="D.1.4.5_KT - KT" sheetId="9" r:id="rId9"/>
    <sheet name="D.1.4.5_LPS - LPS" sheetId="10" r:id="rId10"/>
    <sheet name="D.1.4.5_NO - NO" sheetId="11" r:id="rId11"/>
    <sheet name="D.1.4.5_SP - SP" sheetId="12" r:id="rId12"/>
    <sheet name="D.1.4.5_SV - SV" sheetId="13" r:id="rId13"/>
    <sheet name="D.1.4.6 - JČ - D.1.4.6 - JČ" sheetId="14" r:id="rId14"/>
    <sheet name="D.1.4.6 - KT - D.1.4.6 - KT" sheetId="15" r:id="rId15"/>
    <sheet name="D.1.4.6 - SK - D.1.4.6 - SK" sheetId="16" r:id="rId16"/>
    <sheet name="D.1.4.6 - TÚ - D.1.4.6 - TÚ" sheetId="17" r:id="rId17"/>
    <sheet name="D.1.4.6 - VDT - D.1.4.6 -..." sheetId="18" r:id="rId18"/>
    <sheet name="D.2.01.1 - Měření a regulace" sheetId="19" r:id="rId19"/>
    <sheet name="D.2.01.2 - Výtahy" sheetId="20" r:id="rId20"/>
    <sheet name="D2-01.3 EPS - EPS" sheetId="21" r:id="rId21"/>
    <sheet name="D2-01.3 KT EPS - KT EPS" sheetId="22" r:id="rId22"/>
    <sheet name="D2-01.4 EKV - EKV" sheetId="23" r:id="rId23"/>
    <sheet name="D2-01.4 PZTS - PZTS" sheetId="24" r:id="rId24"/>
    <sheet name="D.201.5 - Kamerový systém..." sheetId="25" r:id="rId25"/>
    <sheet name="D.2.01.6_b - Prostorová a..." sheetId="26" r:id="rId26"/>
    <sheet name="D.2.01.6_a - Prostorová a..." sheetId="27" r:id="rId27"/>
    <sheet name="D.2.01.7 - Předsazená tru..." sheetId="28" r:id="rId28"/>
    <sheet name="D.2.01.9 - Samočinné odvě..." sheetId="29" r:id="rId29"/>
    <sheet name="SO 02 - Trafostanice" sheetId="30" r:id="rId30"/>
    <sheet name="IO 01 - Příprava území" sheetId="31" r:id="rId31"/>
    <sheet name="IO 02 - Komunikace a zpev..." sheetId="32" r:id="rId32"/>
    <sheet name="IO 03 - Sadové úpravy" sheetId="33" r:id="rId33"/>
    <sheet name="IO 04 - Kanalizace splašková" sheetId="34" r:id="rId34"/>
    <sheet name="IO 05 - Areálová kanaliza..." sheetId="35" r:id="rId35"/>
    <sheet name="IO 06 - Přípojka vodovodu" sheetId="36" r:id="rId36"/>
    <sheet name="IO 09 - Přípojka plynu" sheetId="37" r:id="rId37"/>
    <sheet name="IO 10_KT - KT" sheetId="38" r:id="rId38"/>
    <sheet name="IO 10_SV - SV" sheetId="39" r:id="rId39"/>
    <sheet name="IO 10_UZ - UZ" sheetId="40" r:id="rId40"/>
  </sheets>
  <definedNames>
    <definedName name="_xlnm.Print_Area" localSheetId="0">'Rekapitulace stavby'!$D$4:$AO$76,'Rekapitulace stavby'!$C$82:$AQ$144</definedName>
    <definedName name="_xlnm.Print_Titles" localSheetId="0">'Rekapitulace stavby'!$92:$92</definedName>
    <definedName name="_xlnm._FilterDatabase" localSheetId="1" hidden="1">'VON - Vedlejší a ostatní ...'!$C$121:$K$149</definedName>
    <definedName name="_xlnm.Print_Area" localSheetId="1">'VON - Vedlejší a ostatní ...'!$C$4:$J$39,'VON - Vedlejší a ostatní ...'!$C$50:$J$76,'VON - Vedlejší a ostatní ...'!$C$82:$J$103,'VON - Vedlejší a ostatní ...'!$C$109:$K$149</definedName>
    <definedName name="_xlnm.Print_Titles" localSheetId="1">'VON - Vedlejší a ostatní ...'!$121:$121</definedName>
    <definedName name="_xlnm._FilterDatabase" localSheetId="2" hidden="1">'D.1.1 - Architektonicko-s...'!$C$151:$K$2215</definedName>
    <definedName name="_xlnm.Print_Area" localSheetId="2">'D.1.1 - Architektonicko-s...'!$C$4:$J$41,'D.1.1 - Architektonicko-s...'!$C$50:$J$76,'D.1.1 - Architektonicko-s...'!$C$82:$J$131,'D.1.1 - Architektonicko-s...'!$C$137:$K$2215</definedName>
    <definedName name="_xlnm.Print_Titles" localSheetId="2">'D.1.1 - Architektonicko-s...'!$151:$151</definedName>
    <definedName name="_xlnm._FilterDatabase" localSheetId="3" hidden="1">'D.1.2 - Stavebně konstruk...'!$C$129:$K$440</definedName>
    <definedName name="_xlnm.Print_Area" localSheetId="3">'D.1.2 - Stavebně konstruk...'!$C$4:$J$41,'D.1.2 - Stavebně konstruk...'!$C$50:$J$76,'D.1.2 - Stavebně konstruk...'!$C$82:$J$109,'D.1.2 - Stavebně konstruk...'!$C$115:$K$440</definedName>
    <definedName name="_xlnm.Print_Titles" localSheetId="3">'D.1.2 - Stavebně konstruk...'!$129:$129</definedName>
    <definedName name="_xlnm._FilterDatabase" localSheetId="4" hidden="1">'D.1.3 - Požárně bezpečnos...'!$C$121:$K$150</definedName>
    <definedName name="_xlnm.Print_Area" localSheetId="4">'D.1.3 - Požárně bezpečnos...'!$C$4:$J$41,'D.1.3 - Požárně bezpečnos...'!$C$50:$J$76,'D.1.3 - Požárně bezpečnos...'!$C$82:$J$101,'D.1.3 - Požárně bezpečnos...'!$C$107:$K$150</definedName>
    <definedName name="_xlnm.Print_Titles" localSheetId="4">'D.1.3 - Požárně bezpečnos...'!$121:$121</definedName>
    <definedName name="_xlnm._FilterDatabase" localSheetId="5" hidden="1">'D.1.4.1 - Zdravotně techn...'!$C$143:$K$1408</definedName>
    <definedName name="_xlnm.Print_Area" localSheetId="5">'D.1.4.1 - Zdravotně techn...'!$C$4:$J$43,'D.1.4.1 - Zdravotně techn...'!$C$50:$J$76,'D.1.4.1 - Zdravotně techn...'!$C$82:$J$121,'D.1.4.1 - Zdravotně techn...'!$C$127:$K$1408</definedName>
    <definedName name="_xlnm.Print_Titles" localSheetId="5">'D.1.4.1 - Zdravotně techn...'!$143:$143</definedName>
    <definedName name="_xlnm._FilterDatabase" localSheetId="6" hidden="1">'D.1.4.2 - Vzduchotechnika...'!$C$169:$K$1043</definedName>
    <definedName name="_xlnm.Print_Area" localSheetId="6">'D.1.4.2 - Vzduchotechnika...'!$C$4:$J$43,'D.1.4.2 - Vzduchotechnika...'!$C$50:$J$76,'D.1.4.2 - Vzduchotechnika...'!$C$82:$J$147,'D.1.4.2 - Vzduchotechnika...'!$C$153:$K$1043</definedName>
    <definedName name="_xlnm.Print_Titles" localSheetId="6">'D.1.4.2 - Vzduchotechnika...'!$169:$169</definedName>
    <definedName name="_xlnm._FilterDatabase" localSheetId="7" hidden="1">'D.1.4.3 - Rozvody tepla a...'!$C$133:$K$400</definedName>
    <definedName name="_xlnm.Print_Area" localSheetId="7">'D.1.4.3 - Rozvody tepla a...'!$C$4:$J$43,'D.1.4.3 - Rozvody tepla a...'!$C$50:$J$76,'D.1.4.3 - Rozvody tepla a...'!$C$82:$J$111,'D.1.4.3 - Rozvody tepla a...'!$C$117:$K$400</definedName>
    <definedName name="_xlnm.Print_Titles" localSheetId="7">'D.1.4.3 - Rozvody tepla a...'!$133:$133</definedName>
    <definedName name="_xlnm._FilterDatabase" localSheetId="8" hidden="1">'D.1.4.5_KT - KT'!$C$127:$K$216</definedName>
    <definedName name="_xlnm.Print_Area" localSheetId="8">'D.1.4.5_KT - KT'!$C$4:$J$43,'D.1.4.5_KT - KT'!$C$50:$J$76,'D.1.4.5_KT - KT'!$C$82:$J$105,'D.1.4.5_KT - KT'!$C$111:$K$216</definedName>
    <definedName name="_xlnm.Print_Titles" localSheetId="8">'D.1.4.5_KT - KT'!$127:$127</definedName>
    <definedName name="_xlnm._FilterDatabase" localSheetId="9" hidden="1">'D.1.4.5_LPS - LPS'!$C$125:$K$156</definedName>
    <definedName name="_xlnm.Print_Area" localSheetId="9">'D.1.4.5_LPS - LPS'!$C$4:$J$43,'D.1.4.5_LPS - LPS'!$C$50:$J$76,'D.1.4.5_LPS - LPS'!$C$82:$J$103,'D.1.4.5_LPS - LPS'!$C$109:$K$156</definedName>
    <definedName name="_xlnm.Print_Titles" localSheetId="9">'D.1.4.5_LPS - LPS'!$125:$125</definedName>
    <definedName name="_xlnm._FilterDatabase" localSheetId="10" hidden="1">'D.1.4.5_NO - NO'!$C$127:$K$154</definedName>
    <definedName name="_xlnm.Print_Area" localSheetId="10">'D.1.4.5_NO - NO'!$C$4:$J$43,'D.1.4.5_NO - NO'!$C$50:$J$76,'D.1.4.5_NO - NO'!$C$82:$J$105,'D.1.4.5_NO - NO'!$C$111:$K$154</definedName>
    <definedName name="_xlnm.Print_Titles" localSheetId="10">'D.1.4.5_NO - NO'!$127:$127</definedName>
    <definedName name="_xlnm._FilterDatabase" localSheetId="11" hidden="1">'D.1.4.5_SP - SP'!$C$126:$K$197</definedName>
    <definedName name="_xlnm.Print_Area" localSheetId="11">'D.1.4.5_SP - SP'!$C$4:$J$43,'D.1.4.5_SP - SP'!$C$50:$J$76,'D.1.4.5_SP - SP'!$C$82:$J$104,'D.1.4.5_SP - SP'!$C$110:$K$197</definedName>
    <definedName name="_xlnm.Print_Titles" localSheetId="11">'D.1.4.5_SP - SP'!$126:$126</definedName>
    <definedName name="_xlnm._FilterDatabase" localSheetId="12" hidden="1">'D.1.4.5_SV - SV'!$C$125:$K$209</definedName>
    <definedName name="_xlnm.Print_Area" localSheetId="12">'D.1.4.5_SV - SV'!$C$4:$J$43,'D.1.4.5_SV - SV'!$C$50:$J$76,'D.1.4.5_SV - SV'!$C$82:$J$103,'D.1.4.5_SV - SV'!$C$109:$K$209</definedName>
    <definedName name="_xlnm.Print_Titles" localSheetId="12">'D.1.4.5_SV - SV'!$125:$125</definedName>
    <definedName name="_xlnm._FilterDatabase" localSheetId="13" hidden="1">'D.1.4.6 - JČ - D.1.4.6 - JČ'!$C$125:$K$135</definedName>
    <definedName name="_xlnm.Print_Area" localSheetId="13">'D.1.4.6 - JČ - D.1.4.6 - JČ'!$C$4:$J$43,'D.1.4.6 - JČ - D.1.4.6 - JČ'!$C$50:$J$76,'D.1.4.6 - JČ - D.1.4.6 - JČ'!$C$82:$J$103,'D.1.4.6 - JČ - D.1.4.6 - JČ'!$C$109:$K$135</definedName>
    <definedName name="_xlnm.Print_Titles" localSheetId="13">'D.1.4.6 - JČ - D.1.4.6 - JČ'!$125:$125</definedName>
    <definedName name="_xlnm._FilterDatabase" localSheetId="14" hidden="1">'D.1.4.6 - KT - D.1.4.6 - KT'!$C$124:$K$176</definedName>
    <definedName name="_xlnm.Print_Area" localSheetId="14">'D.1.4.6 - KT - D.1.4.6 - KT'!$C$4:$J$43,'D.1.4.6 - KT - D.1.4.6 - KT'!$C$50:$J$76,'D.1.4.6 - KT - D.1.4.6 - KT'!$C$82:$J$102,'D.1.4.6 - KT - D.1.4.6 - KT'!$C$108:$K$176</definedName>
    <definedName name="_xlnm.Print_Titles" localSheetId="14">'D.1.4.6 - KT - D.1.4.6 - KT'!$124:$124</definedName>
    <definedName name="_xlnm._FilterDatabase" localSheetId="15" hidden="1">'D.1.4.6 - SK - D.1.4.6 - SK'!$C$128:$K$177</definedName>
    <definedName name="_xlnm.Print_Area" localSheetId="15">'D.1.4.6 - SK - D.1.4.6 - SK'!$C$4:$J$43,'D.1.4.6 - SK - D.1.4.6 - SK'!$C$50:$J$76,'D.1.4.6 - SK - D.1.4.6 - SK'!$C$82:$J$106,'D.1.4.6 - SK - D.1.4.6 - SK'!$C$112:$K$177</definedName>
    <definedName name="_xlnm.Print_Titles" localSheetId="15">'D.1.4.6 - SK - D.1.4.6 - SK'!$128:$128</definedName>
    <definedName name="_xlnm._FilterDatabase" localSheetId="16" hidden="1">'D.1.4.6 - TÚ - D.1.4.6 - TÚ'!$C$130:$K$159</definedName>
    <definedName name="_xlnm.Print_Area" localSheetId="16">'D.1.4.6 - TÚ - D.1.4.6 - TÚ'!$C$4:$J$43,'D.1.4.6 - TÚ - D.1.4.6 - TÚ'!$C$50:$J$76,'D.1.4.6 - TÚ - D.1.4.6 - TÚ'!$C$82:$J$108,'D.1.4.6 - TÚ - D.1.4.6 - TÚ'!$C$114:$K$159</definedName>
    <definedName name="_xlnm.Print_Titles" localSheetId="16">'D.1.4.6 - TÚ - D.1.4.6 - TÚ'!$130:$130</definedName>
    <definedName name="_xlnm._FilterDatabase" localSheetId="17" hidden="1">'D.1.4.6 - VDT - D.1.4.6 -...'!$C$125:$K$145</definedName>
    <definedName name="_xlnm.Print_Area" localSheetId="17">'D.1.4.6 - VDT - D.1.4.6 -...'!$C$4:$J$43,'D.1.4.6 - VDT - D.1.4.6 -...'!$C$50:$J$76,'D.1.4.6 - VDT - D.1.4.6 -...'!$C$82:$J$103,'D.1.4.6 - VDT - D.1.4.6 -...'!$C$109:$K$145</definedName>
    <definedName name="_xlnm.Print_Titles" localSheetId="17">'D.1.4.6 - VDT - D.1.4.6 -...'!$125:$125</definedName>
    <definedName name="_xlnm._FilterDatabase" localSheetId="18" hidden="1">'D.2.01.1 - Měření a regulace'!$C$135:$K$393</definedName>
    <definedName name="_xlnm.Print_Area" localSheetId="18">'D.2.01.1 - Měření a regulace'!$C$4:$J$43,'D.2.01.1 - Měření a regulace'!$C$50:$J$76,'D.2.01.1 - Měření a regulace'!$C$82:$J$113,'D.2.01.1 - Měření a regulace'!$C$119:$K$393</definedName>
    <definedName name="_xlnm.Print_Titles" localSheetId="18">'D.2.01.1 - Měření a regulace'!$135:$135</definedName>
    <definedName name="_xlnm._FilterDatabase" localSheetId="19" hidden="1">'D.2.01.2 - Výtahy'!$C$124:$K$132</definedName>
    <definedName name="_xlnm.Print_Area" localSheetId="19">'D.2.01.2 - Výtahy'!$C$4:$J$43,'D.2.01.2 - Výtahy'!$C$50:$J$76,'D.2.01.2 - Výtahy'!$C$82:$J$102,'D.2.01.2 - Výtahy'!$C$108:$K$132</definedName>
    <definedName name="_xlnm.Print_Titles" localSheetId="19">'D.2.01.2 - Výtahy'!$124:$124</definedName>
    <definedName name="_xlnm._FilterDatabase" localSheetId="20" hidden="1">'D2-01.3 EPS - EPS'!$C$129:$K$202</definedName>
    <definedName name="_xlnm.Print_Area" localSheetId="20">'D2-01.3 EPS - EPS'!$C$4:$J$43,'D2-01.3 EPS - EPS'!$C$50:$J$76,'D2-01.3 EPS - EPS'!$C$82:$J$107,'D2-01.3 EPS - EPS'!$C$113:$K$202</definedName>
    <definedName name="_xlnm.Print_Titles" localSheetId="20">'D2-01.3 EPS - EPS'!$129:$129</definedName>
    <definedName name="_xlnm._FilterDatabase" localSheetId="21" hidden="1">'D2-01.3 KT EPS - KT EPS'!$C$124:$K$155</definedName>
    <definedName name="_xlnm.Print_Area" localSheetId="21">'D2-01.3 KT EPS - KT EPS'!$C$4:$J$43,'D2-01.3 KT EPS - KT EPS'!$C$50:$J$76,'D2-01.3 KT EPS - KT EPS'!$C$82:$J$102,'D2-01.3 KT EPS - KT EPS'!$C$108:$K$155</definedName>
    <definedName name="_xlnm.Print_Titles" localSheetId="21">'D2-01.3 KT EPS - KT EPS'!$124:$124</definedName>
    <definedName name="_xlnm._FilterDatabase" localSheetId="22" hidden="1">'D2-01.4 EKV - EKV'!$C$127:$K$154</definedName>
    <definedName name="_xlnm.Print_Area" localSheetId="22">'D2-01.4 EKV - EKV'!$C$4:$J$43,'D2-01.4 EKV - EKV'!$C$50:$J$76,'D2-01.4 EKV - EKV'!$C$82:$J$105,'D2-01.4 EKV - EKV'!$C$111:$K$154</definedName>
    <definedName name="_xlnm.Print_Titles" localSheetId="22">'D2-01.4 EKV - EKV'!$127:$127</definedName>
    <definedName name="_xlnm._FilterDatabase" localSheetId="23" hidden="1">'D2-01.4 PZTS - PZTS'!$C$125:$K$154</definedName>
    <definedName name="_xlnm.Print_Area" localSheetId="23">'D2-01.4 PZTS - PZTS'!$C$4:$J$43,'D2-01.4 PZTS - PZTS'!$C$50:$J$76,'D2-01.4 PZTS - PZTS'!$C$82:$J$103,'D2-01.4 PZTS - PZTS'!$C$109:$K$154</definedName>
    <definedName name="_xlnm.Print_Titles" localSheetId="23">'D2-01.4 PZTS - PZTS'!$125:$125</definedName>
    <definedName name="_xlnm._FilterDatabase" localSheetId="24" hidden="1">'D.201.5 - Kamerový systém...'!$C$127:$K$151</definedName>
    <definedName name="_xlnm.Print_Area" localSheetId="24">'D.201.5 - Kamerový systém...'!$C$4:$J$43,'D.201.5 - Kamerový systém...'!$C$50:$J$76,'D.201.5 - Kamerový systém...'!$C$82:$J$105,'D.201.5 - Kamerový systém...'!$C$111:$K$151</definedName>
    <definedName name="_xlnm.Print_Titles" localSheetId="24">'D.201.5 - Kamerový systém...'!$127:$127</definedName>
    <definedName name="_xlnm._FilterDatabase" localSheetId="25" hidden="1">'D.2.01.6_b - Prostorová a...'!$C$123:$K$146</definedName>
    <definedName name="_xlnm.Print_Area" localSheetId="25">'D.2.01.6_b - Prostorová a...'!$C$4:$J$43,'D.2.01.6_b - Prostorová a...'!$C$50:$J$76,'D.2.01.6_b - Prostorová a...'!$C$82:$J$101,'D.2.01.6_b - Prostorová a...'!$C$107:$K$146</definedName>
    <definedName name="_xlnm.Print_Titles" localSheetId="25">'D.2.01.6_b - Prostorová a...'!$123:$123</definedName>
    <definedName name="_xlnm._FilterDatabase" localSheetId="26" hidden="1">'D.2.01.6_a - Prostorová a...'!$C$124:$K$142</definedName>
    <definedName name="_xlnm.Print_Area" localSheetId="26">'D.2.01.6_a - Prostorová a...'!$C$4:$J$43,'D.2.01.6_a - Prostorová a...'!$C$50:$J$76,'D.2.01.6_a - Prostorová a...'!$C$82:$J$102,'D.2.01.6_a - Prostorová a...'!$C$108:$K$142</definedName>
    <definedName name="_xlnm.Print_Titles" localSheetId="26">'D.2.01.6_a - Prostorová a...'!$124:$124</definedName>
    <definedName name="_xlnm._FilterDatabase" localSheetId="27" hidden="1">'D.2.01.7 - Předsazená tru...'!$C$127:$K$182</definedName>
    <definedName name="_xlnm.Print_Area" localSheetId="27">'D.2.01.7 - Předsazená tru...'!$C$4:$J$43,'D.2.01.7 - Předsazená tru...'!$C$50:$J$76,'D.2.01.7 - Předsazená tru...'!$C$82:$J$105,'D.2.01.7 - Předsazená tru...'!$C$111:$K$182</definedName>
    <definedName name="_xlnm.Print_Titles" localSheetId="27">'D.2.01.7 - Předsazená tru...'!$127:$127</definedName>
    <definedName name="_xlnm._FilterDatabase" localSheetId="28" hidden="1">'D.2.01.9 - Samočinné odvě...'!$C$124:$K$136</definedName>
    <definedName name="_xlnm.Print_Area" localSheetId="28">'D.2.01.9 - Samočinné odvě...'!$C$4:$J$43,'D.2.01.9 - Samočinné odvě...'!$C$50:$J$76,'D.2.01.9 - Samočinné odvě...'!$C$82:$J$102,'D.2.01.9 - Samočinné odvě...'!$C$108:$K$136</definedName>
    <definedName name="_xlnm.Print_Titles" localSheetId="28">'D.2.01.9 - Samočinné odvě...'!$124:$124</definedName>
    <definedName name="_xlnm._FilterDatabase" localSheetId="29" hidden="1">'SO 02 - Trafostanice'!$C$121:$K$190</definedName>
    <definedName name="_xlnm.Print_Area" localSheetId="29">'SO 02 - Trafostanice'!$C$4:$J$39,'SO 02 - Trafostanice'!$C$50:$J$76,'SO 02 - Trafostanice'!$C$82:$J$103,'SO 02 - Trafostanice'!$C$109:$K$190</definedName>
    <definedName name="_xlnm.Print_Titles" localSheetId="29">'SO 02 - Trafostanice'!$121:$121</definedName>
    <definedName name="_xlnm._FilterDatabase" localSheetId="30" hidden="1">'IO 01 - Příprava území'!$C$128:$K$203</definedName>
    <definedName name="_xlnm.Print_Area" localSheetId="30">'IO 01 - Příprava území'!$C$4:$J$41,'IO 01 - Příprava území'!$C$50:$J$76,'IO 01 - Příprava území'!$C$82:$J$108,'IO 01 - Příprava území'!$C$114:$K$203</definedName>
    <definedName name="_xlnm.Print_Titles" localSheetId="30">'IO 01 - Příprava území'!$128:$128</definedName>
    <definedName name="_xlnm._FilterDatabase" localSheetId="31" hidden="1">'IO 02 - Komunikace a zpev...'!$C$131:$K$367</definedName>
    <definedName name="_xlnm.Print_Area" localSheetId="31">'IO 02 - Komunikace a zpev...'!$C$4:$J$41,'IO 02 - Komunikace a zpev...'!$C$50:$J$76,'IO 02 - Komunikace a zpev...'!$C$82:$J$111,'IO 02 - Komunikace a zpev...'!$C$117:$K$367</definedName>
    <definedName name="_xlnm.Print_Titles" localSheetId="31">'IO 02 - Komunikace a zpev...'!$131:$131</definedName>
    <definedName name="_xlnm._FilterDatabase" localSheetId="32" hidden="1">'IO 03 - Sadové úpravy'!$C$122:$K$155</definedName>
    <definedName name="_xlnm.Print_Area" localSheetId="32">'IO 03 - Sadové úpravy'!$C$4:$J$41,'IO 03 - Sadové úpravy'!$C$50:$J$76,'IO 03 - Sadové úpravy'!$C$82:$J$102,'IO 03 - Sadové úpravy'!$C$108:$K$155</definedName>
    <definedName name="_xlnm.Print_Titles" localSheetId="32">'IO 03 - Sadové úpravy'!$122:$122</definedName>
    <definedName name="_xlnm._FilterDatabase" localSheetId="33" hidden="1">'IO 04 - Kanalizace splašková'!$C$126:$K$232</definedName>
    <definedName name="_xlnm.Print_Area" localSheetId="33">'IO 04 - Kanalizace splašková'!$C$4:$J$41,'IO 04 - Kanalizace splašková'!$C$50:$J$76,'IO 04 - Kanalizace splašková'!$C$82:$J$106,'IO 04 - Kanalizace splašková'!$C$112:$K$232</definedName>
    <definedName name="_xlnm.Print_Titles" localSheetId="33">'IO 04 - Kanalizace splašková'!$126:$126</definedName>
    <definedName name="_xlnm._FilterDatabase" localSheetId="34" hidden="1">'IO 05 - Areálová kanaliza...'!$C$126:$K$557</definedName>
    <definedName name="_xlnm.Print_Area" localSheetId="34">'IO 05 - Areálová kanaliza...'!$C$4:$J$41,'IO 05 - Areálová kanaliza...'!$C$50:$J$76,'IO 05 - Areálová kanaliza...'!$C$82:$J$106,'IO 05 - Areálová kanaliza...'!$C$112:$K$557</definedName>
    <definedName name="_xlnm.Print_Titles" localSheetId="34">'IO 05 - Areálová kanaliza...'!$126:$126</definedName>
    <definedName name="_xlnm._FilterDatabase" localSheetId="35" hidden="1">'IO 06 - Přípojka vodovodu'!$C$127:$K$215</definedName>
    <definedName name="_xlnm.Print_Area" localSheetId="35">'IO 06 - Přípojka vodovodu'!$C$4:$J$41,'IO 06 - Přípojka vodovodu'!$C$50:$J$76,'IO 06 - Přípojka vodovodu'!$C$82:$J$107,'IO 06 - Přípojka vodovodu'!$C$113:$K$215</definedName>
    <definedName name="_xlnm.Print_Titles" localSheetId="35">'IO 06 - Přípojka vodovodu'!$127:$127</definedName>
    <definedName name="_xlnm._FilterDatabase" localSheetId="36" hidden="1">'IO 09 - Přípojka plynu'!$C$129:$K$199</definedName>
    <definedName name="_xlnm.Print_Area" localSheetId="36">'IO 09 - Přípojka plynu'!$C$4:$J$41,'IO 09 - Přípojka plynu'!$C$50:$J$76,'IO 09 - Přípojka plynu'!$C$82:$J$109,'IO 09 - Přípojka plynu'!$C$115:$K$199</definedName>
    <definedName name="_xlnm.Print_Titles" localSheetId="36">'IO 09 - Přípojka plynu'!$129:$129</definedName>
    <definedName name="_xlnm._FilterDatabase" localSheetId="37" hidden="1">'IO 10_KT - KT'!$C$127:$K$142</definedName>
    <definedName name="_xlnm.Print_Area" localSheetId="37">'IO 10_KT - KT'!$C$4:$J$43,'IO 10_KT - KT'!$C$50:$J$76,'IO 10_KT - KT'!$C$82:$J$105,'IO 10_KT - KT'!$C$111:$K$142</definedName>
    <definedName name="_xlnm.Print_Titles" localSheetId="37">'IO 10_KT - KT'!$127:$127</definedName>
    <definedName name="_xlnm._FilterDatabase" localSheetId="38" hidden="1">'IO 10_SV - SV'!$C$125:$K$138</definedName>
    <definedName name="_xlnm.Print_Area" localSheetId="38">'IO 10_SV - SV'!$C$4:$J$43,'IO 10_SV - SV'!$C$50:$J$76,'IO 10_SV - SV'!$C$82:$J$103,'IO 10_SV - SV'!$C$109:$K$138</definedName>
    <definedName name="_xlnm.Print_Titles" localSheetId="38">'IO 10_SV - SV'!$125:$125</definedName>
    <definedName name="_xlnm._FilterDatabase" localSheetId="39" hidden="1">'IO 10_UZ - UZ'!$C$125:$K$136</definedName>
    <definedName name="_xlnm.Print_Area" localSheetId="39">'IO 10_UZ - UZ'!$C$4:$J$43,'IO 10_UZ - UZ'!$C$50:$J$76,'IO 10_UZ - UZ'!$C$82:$J$103,'IO 10_UZ - UZ'!$C$109:$K$136</definedName>
    <definedName name="_xlnm.Print_Titles" localSheetId="39">'IO 10_UZ - UZ'!$125:$125</definedName>
  </definedNames>
  <calcPr/>
</workbook>
</file>

<file path=xl/calcChain.xml><?xml version="1.0" encoding="utf-8"?>
<calcChain xmlns="http://schemas.openxmlformats.org/spreadsheetml/2006/main">
  <c i="40" r="J41"/>
  <c r="J40"/>
  <c i="1" r="AY143"/>
  <c i="40" r="J39"/>
  <c i="1" r="AX143"/>
  <c i="40"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T131"/>
  <c r="R132"/>
  <c r="R131"/>
  <c r="P132"/>
  <c r="P131"/>
  <c r="BK132"/>
  <c r="BK131"/>
  <c r="J131"/>
  <c r="J132"/>
  <c r="BE132"/>
  <c r="J102"/>
  <c r="BI130"/>
  <c r="BH130"/>
  <c r="BG130"/>
  <c r="BF130"/>
  <c r="T130"/>
  <c r="R130"/>
  <c r="P130"/>
  <c r="BK130"/>
  <c r="J130"/>
  <c r="BE130"/>
  <c r="BI129"/>
  <c r="BH129"/>
  <c r="BG129"/>
  <c r="BF129"/>
  <c r="T129"/>
  <c r="R129"/>
  <c r="P129"/>
  <c r="BK129"/>
  <c r="J129"/>
  <c r="BE129"/>
  <c r="BI128"/>
  <c r="F41"/>
  <c i="1" r="BD143"/>
  <c i="40" r="BH128"/>
  <c r="F40"/>
  <c i="1" r="BC143"/>
  <c i="40" r="BG128"/>
  <c r="F39"/>
  <c i="1" r="BB143"/>
  <c i="40" r="BF128"/>
  <c r="J38"/>
  <c i="1" r="AW143"/>
  <c i="40" r="F38"/>
  <c i="1" r="BA143"/>
  <c i="40" r="T128"/>
  <c r="T127"/>
  <c r="T126"/>
  <c r="R128"/>
  <c r="R127"/>
  <c r="R126"/>
  <c r="P128"/>
  <c r="P127"/>
  <c r="P126"/>
  <c i="1" r="AU143"/>
  <c i="40" r="BK128"/>
  <c r="BK127"/>
  <c r="J127"/>
  <c r="BK126"/>
  <c r="J126"/>
  <c r="J100"/>
  <c r="J34"/>
  <c i="1" r="AG143"/>
  <c i="40" r="J128"/>
  <c r="BE128"/>
  <c r="J37"/>
  <c i="1" r="AV143"/>
  <c i="40" r="F37"/>
  <c i="1" r="AZ143"/>
  <c i="40" r="J101"/>
  <c r="F120"/>
  <c r="E118"/>
  <c r="F93"/>
  <c r="E91"/>
  <c r="J43"/>
  <c r="J28"/>
  <c r="E28"/>
  <c r="J123"/>
  <c r="J96"/>
  <c r="J27"/>
  <c r="J25"/>
  <c r="E25"/>
  <c r="J122"/>
  <c r="J95"/>
  <c r="J24"/>
  <c r="J22"/>
  <c r="E22"/>
  <c r="F123"/>
  <c r="F96"/>
  <c r="J21"/>
  <c r="J19"/>
  <c r="E19"/>
  <c r="F122"/>
  <c r="F95"/>
  <c r="J18"/>
  <c r="J16"/>
  <c r="J120"/>
  <c r="J93"/>
  <c r="E7"/>
  <c r="E112"/>
  <c r="E85"/>
  <c i="39" r="J41"/>
  <c r="J40"/>
  <c i="1" r="AY142"/>
  <c i="39" r="J39"/>
  <c i="1" r="AX142"/>
  <c i="39" r="BI138"/>
  <c r="BH138"/>
  <c r="BG138"/>
  <c r="BF138"/>
  <c r="T138"/>
  <c r="R138"/>
  <c r="P138"/>
  <c r="BK138"/>
  <c r="J138"/>
  <c r="BE138"/>
  <c r="BI137"/>
  <c r="BH137"/>
  <c r="BG137"/>
  <c r="BF137"/>
  <c r="T137"/>
  <c r="R137"/>
  <c r="P137"/>
  <c r="BK137"/>
  <c r="J137"/>
  <c r="BE137"/>
  <c r="BI136"/>
  <c r="BH136"/>
  <c r="BG136"/>
  <c r="BF136"/>
  <c r="T136"/>
  <c r="T135"/>
  <c r="R136"/>
  <c r="R135"/>
  <c r="P136"/>
  <c r="P135"/>
  <c r="BK136"/>
  <c r="BK135"/>
  <c r="J135"/>
  <c r="J136"/>
  <c r="BE136"/>
  <c r="J102"/>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F41"/>
  <c i="1" r="BD142"/>
  <c i="39" r="BH128"/>
  <c r="F40"/>
  <c i="1" r="BC142"/>
  <c i="39" r="BG128"/>
  <c r="F39"/>
  <c i="1" r="BB142"/>
  <c i="39" r="BF128"/>
  <c r="J38"/>
  <c i="1" r="AW142"/>
  <c i="39" r="F38"/>
  <c i="1" r="BA142"/>
  <c i="39" r="T128"/>
  <c r="T127"/>
  <c r="T126"/>
  <c r="R128"/>
  <c r="R127"/>
  <c r="R126"/>
  <c r="P128"/>
  <c r="P127"/>
  <c r="P126"/>
  <c i="1" r="AU142"/>
  <c i="39" r="BK128"/>
  <c r="BK127"/>
  <c r="J127"/>
  <c r="BK126"/>
  <c r="J126"/>
  <c r="J100"/>
  <c r="J34"/>
  <c i="1" r="AG142"/>
  <c i="39" r="J128"/>
  <c r="BE128"/>
  <c r="J37"/>
  <c i="1" r="AV142"/>
  <c i="39" r="F37"/>
  <c i="1" r="AZ142"/>
  <c i="39" r="J101"/>
  <c r="F120"/>
  <c r="E118"/>
  <c r="F93"/>
  <c r="E91"/>
  <c r="J43"/>
  <c r="J28"/>
  <c r="E28"/>
  <c r="J123"/>
  <c r="J96"/>
  <c r="J27"/>
  <c r="J25"/>
  <c r="E25"/>
  <c r="J122"/>
  <c r="J95"/>
  <c r="J24"/>
  <c r="J22"/>
  <c r="E22"/>
  <c r="F123"/>
  <c r="F96"/>
  <c r="J21"/>
  <c r="J19"/>
  <c r="E19"/>
  <c r="F122"/>
  <c r="F95"/>
  <c r="J18"/>
  <c r="J16"/>
  <c r="J120"/>
  <c r="J93"/>
  <c r="E7"/>
  <c r="E112"/>
  <c r="E85"/>
  <c i="38" r="J41"/>
  <c r="J40"/>
  <c i="1" r="AY141"/>
  <c i="38" r="J39"/>
  <c i="1" r="AX141"/>
  <c i="38" r="BI142"/>
  <c r="BH142"/>
  <c r="BG142"/>
  <c r="BF142"/>
  <c r="T142"/>
  <c r="R142"/>
  <c r="P142"/>
  <c r="BK142"/>
  <c r="J142"/>
  <c r="BE142"/>
  <c r="BI141"/>
  <c r="BH141"/>
  <c r="BG141"/>
  <c r="BF141"/>
  <c r="T141"/>
  <c r="T140"/>
  <c r="R141"/>
  <c r="R140"/>
  <c r="P141"/>
  <c r="P140"/>
  <c r="BK141"/>
  <c r="BK140"/>
  <c r="J140"/>
  <c r="J141"/>
  <c r="BE141"/>
  <c r="J104"/>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T135"/>
  <c r="R136"/>
  <c r="R135"/>
  <c r="P136"/>
  <c r="P135"/>
  <c r="BK136"/>
  <c r="BK135"/>
  <c r="J135"/>
  <c r="J136"/>
  <c r="BE136"/>
  <c r="J103"/>
  <c r="BI134"/>
  <c r="BH134"/>
  <c r="BG134"/>
  <c r="BF134"/>
  <c r="T134"/>
  <c r="R134"/>
  <c r="P134"/>
  <c r="BK134"/>
  <c r="J134"/>
  <c r="BE134"/>
  <c r="BI133"/>
  <c r="BH133"/>
  <c r="BG133"/>
  <c r="BF133"/>
  <c r="T133"/>
  <c r="T132"/>
  <c r="R133"/>
  <c r="R132"/>
  <c r="P133"/>
  <c r="P132"/>
  <c r="BK133"/>
  <c r="BK132"/>
  <c r="J132"/>
  <c r="J133"/>
  <c r="BE133"/>
  <c r="J102"/>
  <c r="BI131"/>
  <c r="BH131"/>
  <c r="BG131"/>
  <c r="BF131"/>
  <c r="T131"/>
  <c r="R131"/>
  <c r="P131"/>
  <c r="BK131"/>
  <c r="J131"/>
  <c r="BE131"/>
  <c r="BI130"/>
  <c r="F41"/>
  <c i="1" r="BD141"/>
  <c i="38" r="BH130"/>
  <c r="F40"/>
  <c i="1" r="BC141"/>
  <c i="38" r="BG130"/>
  <c r="F39"/>
  <c i="1" r="BB141"/>
  <c i="38" r="BF130"/>
  <c r="J38"/>
  <c i="1" r="AW141"/>
  <c i="38" r="F38"/>
  <c i="1" r="BA141"/>
  <c i="38" r="T130"/>
  <c r="T129"/>
  <c r="T128"/>
  <c r="R130"/>
  <c r="R129"/>
  <c r="R128"/>
  <c r="P130"/>
  <c r="P129"/>
  <c r="P128"/>
  <c i="1" r="AU141"/>
  <c i="38" r="BK130"/>
  <c r="BK129"/>
  <c r="J129"/>
  <c r="BK128"/>
  <c r="J128"/>
  <c r="J100"/>
  <c r="J34"/>
  <c i="1" r="AG141"/>
  <c i="38" r="J130"/>
  <c r="BE130"/>
  <c r="J37"/>
  <c i="1" r="AV141"/>
  <c i="38" r="F37"/>
  <c i="1" r="AZ141"/>
  <c i="38" r="J101"/>
  <c r="F122"/>
  <c r="E120"/>
  <c r="F93"/>
  <c r="E91"/>
  <c r="J43"/>
  <c r="J28"/>
  <c r="E28"/>
  <c r="J125"/>
  <c r="J96"/>
  <c r="J27"/>
  <c r="J25"/>
  <c r="E25"/>
  <c r="J124"/>
  <c r="J95"/>
  <c r="J24"/>
  <c r="J22"/>
  <c r="E22"/>
  <c r="F125"/>
  <c r="F96"/>
  <c r="J21"/>
  <c r="J19"/>
  <c r="E19"/>
  <c r="F124"/>
  <c r="F95"/>
  <c r="J18"/>
  <c r="J16"/>
  <c r="J122"/>
  <c r="J93"/>
  <c r="E7"/>
  <c r="E114"/>
  <c r="E85"/>
  <c i="37" r="J39"/>
  <c r="J38"/>
  <c i="1" r="AY139"/>
  <c i="37" r="J37"/>
  <c i="1" r="AX139"/>
  <c i="37" r="BI199"/>
  <c r="BH199"/>
  <c r="BG199"/>
  <c r="BF199"/>
  <c r="T199"/>
  <c r="R199"/>
  <c r="P199"/>
  <c r="BK199"/>
  <c r="J199"/>
  <c r="BE199"/>
  <c r="BI198"/>
  <c r="BH198"/>
  <c r="BG198"/>
  <c r="BF198"/>
  <c r="T198"/>
  <c r="R198"/>
  <c r="P198"/>
  <c r="BK198"/>
  <c r="J198"/>
  <c r="BE198"/>
  <c r="BI197"/>
  <c r="BH197"/>
  <c r="BG197"/>
  <c r="BF197"/>
  <c r="T197"/>
  <c r="R197"/>
  <c r="P197"/>
  <c r="BK197"/>
  <c r="J197"/>
  <c r="BE197"/>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R193"/>
  <c r="P193"/>
  <c r="BK193"/>
  <c r="J193"/>
  <c r="BE193"/>
  <c r="BI190"/>
  <c r="BH190"/>
  <c r="BG190"/>
  <c r="BF190"/>
  <c r="T190"/>
  <c r="R190"/>
  <c r="P190"/>
  <c r="BK190"/>
  <c r="J190"/>
  <c r="BE190"/>
  <c r="BI187"/>
  <c r="BH187"/>
  <c r="BG187"/>
  <c r="BF187"/>
  <c r="T187"/>
  <c r="R187"/>
  <c r="P187"/>
  <c r="BK187"/>
  <c r="J187"/>
  <c r="BE187"/>
  <c r="BI183"/>
  <c r="BH183"/>
  <c r="BG183"/>
  <c r="BF183"/>
  <c r="T183"/>
  <c r="R183"/>
  <c r="P183"/>
  <c r="BK183"/>
  <c r="J183"/>
  <c r="BE183"/>
  <c r="BI182"/>
  <c r="BH182"/>
  <c r="BG182"/>
  <c r="BF182"/>
  <c r="T182"/>
  <c r="T181"/>
  <c r="T180"/>
  <c r="R182"/>
  <c r="R181"/>
  <c r="R180"/>
  <c r="P182"/>
  <c r="P181"/>
  <c r="P180"/>
  <c r="BK182"/>
  <c r="BK181"/>
  <c r="J181"/>
  <c r="BK180"/>
  <c r="J180"/>
  <c r="J182"/>
  <c r="BE182"/>
  <c r="J108"/>
  <c r="J107"/>
  <c r="BI179"/>
  <c r="BH179"/>
  <c r="BG179"/>
  <c r="BF179"/>
  <c r="T179"/>
  <c r="R179"/>
  <c r="P179"/>
  <c r="BK179"/>
  <c r="J179"/>
  <c r="BE179"/>
  <c r="BI178"/>
  <c r="BH178"/>
  <c r="BG178"/>
  <c r="BF178"/>
  <c r="T178"/>
  <c r="T177"/>
  <c r="T176"/>
  <c r="R178"/>
  <c r="R177"/>
  <c r="R176"/>
  <c r="P178"/>
  <c r="P177"/>
  <c r="P176"/>
  <c r="BK178"/>
  <c r="BK177"/>
  <c r="J177"/>
  <c r="BK176"/>
  <c r="J176"/>
  <c r="J178"/>
  <c r="BE178"/>
  <c r="J106"/>
  <c r="J105"/>
  <c r="BI175"/>
  <c r="BH175"/>
  <c r="BG175"/>
  <c r="BF175"/>
  <c r="T175"/>
  <c r="T174"/>
  <c r="R175"/>
  <c r="R174"/>
  <c r="P175"/>
  <c r="P174"/>
  <c r="BK175"/>
  <c r="BK174"/>
  <c r="J174"/>
  <c r="J175"/>
  <c r="BE175"/>
  <c r="J104"/>
  <c r="BI173"/>
  <c r="BH173"/>
  <c r="BG173"/>
  <c r="BF173"/>
  <c r="T173"/>
  <c r="R173"/>
  <c r="P173"/>
  <c r="BK173"/>
  <c r="J173"/>
  <c r="BE173"/>
  <c r="BI171"/>
  <c r="BH171"/>
  <c r="BG171"/>
  <c r="BF171"/>
  <c r="T171"/>
  <c r="R171"/>
  <c r="P171"/>
  <c r="BK171"/>
  <c r="J171"/>
  <c r="BE171"/>
  <c r="BI169"/>
  <c r="BH169"/>
  <c r="BG169"/>
  <c r="BF169"/>
  <c r="T169"/>
  <c r="T168"/>
  <c r="R169"/>
  <c r="R168"/>
  <c r="P169"/>
  <c r="P168"/>
  <c r="BK169"/>
  <c r="BK168"/>
  <c r="J168"/>
  <c r="J169"/>
  <c r="BE169"/>
  <c r="J103"/>
  <c r="BI164"/>
  <c r="BH164"/>
  <c r="BG164"/>
  <c r="BF164"/>
  <c r="T164"/>
  <c r="T163"/>
  <c r="R164"/>
  <c r="R163"/>
  <c r="P164"/>
  <c r="P163"/>
  <c r="BK164"/>
  <c r="BK163"/>
  <c r="J163"/>
  <c r="J164"/>
  <c r="BE164"/>
  <c r="J102"/>
  <c r="BI161"/>
  <c r="BH161"/>
  <c r="BG161"/>
  <c r="BF161"/>
  <c r="T161"/>
  <c r="T160"/>
  <c r="R161"/>
  <c r="R160"/>
  <c r="P161"/>
  <c r="P160"/>
  <c r="BK161"/>
  <c r="BK160"/>
  <c r="J160"/>
  <c r="J161"/>
  <c r="BE161"/>
  <c r="J101"/>
  <c r="BI157"/>
  <c r="BH157"/>
  <c r="BG157"/>
  <c r="BF157"/>
  <c r="T157"/>
  <c r="R157"/>
  <c r="P157"/>
  <c r="BK157"/>
  <c r="J157"/>
  <c r="BE157"/>
  <c r="BI153"/>
  <c r="BH153"/>
  <c r="BG153"/>
  <c r="BF153"/>
  <c r="T153"/>
  <c r="R153"/>
  <c r="P153"/>
  <c r="BK153"/>
  <c r="J153"/>
  <c r="BE153"/>
  <c r="BI152"/>
  <c r="BH152"/>
  <c r="BG152"/>
  <c r="BF152"/>
  <c r="T152"/>
  <c r="R152"/>
  <c r="P152"/>
  <c r="BK152"/>
  <c r="J152"/>
  <c r="BE152"/>
  <c r="BI149"/>
  <c r="BH149"/>
  <c r="BG149"/>
  <c r="BF149"/>
  <c r="T149"/>
  <c r="R149"/>
  <c r="P149"/>
  <c r="BK149"/>
  <c r="J149"/>
  <c r="BE149"/>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8"/>
  <c r="BH138"/>
  <c r="BG138"/>
  <c r="BF138"/>
  <c r="T138"/>
  <c r="R138"/>
  <c r="P138"/>
  <c r="BK138"/>
  <c r="J138"/>
  <c r="BE138"/>
  <c r="BI136"/>
  <c r="BH136"/>
  <c r="BG136"/>
  <c r="BF136"/>
  <c r="T136"/>
  <c r="R136"/>
  <c r="P136"/>
  <c r="BK136"/>
  <c r="J136"/>
  <c r="BE136"/>
  <c r="BI135"/>
  <c r="BH135"/>
  <c r="BG135"/>
  <c r="BF135"/>
  <c r="T135"/>
  <c r="R135"/>
  <c r="P135"/>
  <c r="BK135"/>
  <c r="J135"/>
  <c r="BE135"/>
  <c r="BI133"/>
  <c r="F39"/>
  <c i="1" r="BD139"/>
  <c i="37" r="BH133"/>
  <c r="F38"/>
  <c i="1" r="BC139"/>
  <c i="37" r="BG133"/>
  <c r="F37"/>
  <c i="1" r="BB139"/>
  <c i="37" r="BF133"/>
  <c r="J36"/>
  <c i="1" r="AW139"/>
  <c i="37" r="F36"/>
  <c i="1" r="BA139"/>
  <c i="37" r="T133"/>
  <c r="T132"/>
  <c r="T131"/>
  <c r="T130"/>
  <c r="R133"/>
  <c r="R132"/>
  <c r="R131"/>
  <c r="R130"/>
  <c r="P133"/>
  <c r="P132"/>
  <c r="P131"/>
  <c r="P130"/>
  <c i="1" r="AU139"/>
  <c i="37" r="BK133"/>
  <c r="BK132"/>
  <c r="J132"/>
  <c r="BK131"/>
  <c r="J131"/>
  <c r="BK130"/>
  <c r="J130"/>
  <c r="J98"/>
  <c r="J32"/>
  <c i="1" r="AG139"/>
  <c i="37" r="J133"/>
  <c r="BE133"/>
  <c r="J35"/>
  <c i="1" r="AV139"/>
  <c i="37" r="F35"/>
  <c i="1" r="AZ139"/>
  <c i="37" r="J100"/>
  <c r="J99"/>
  <c r="J127"/>
  <c r="J126"/>
  <c r="F126"/>
  <c r="F124"/>
  <c r="E122"/>
  <c r="J94"/>
  <c r="J93"/>
  <c r="F93"/>
  <c r="F91"/>
  <c r="E89"/>
  <c r="J41"/>
  <c r="J20"/>
  <c r="E20"/>
  <c r="F127"/>
  <c r="F94"/>
  <c r="J19"/>
  <c r="J14"/>
  <c r="J124"/>
  <c r="J91"/>
  <c r="E7"/>
  <c r="E118"/>
  <c r="E85"/>
  <c i="36" r="J39"/>
  <c r="J38"/>
  <c i="1" r="AY138"/>
  <c i="36" r="J37"/>
  <c i="1" r="AX138"/>
  <c i="36" r="BI215"/>
  <c r="BH215"/>
  <c r="BG215"/>
  <c r="BF215"/>
  <c r="T215"/>
  <c r="T214"/>
  <c r="T213"/>
  <c r="R215"/>
  <c r="R214"/>
  <c r="R213"/>
  <c r="P215"/>
  <c r="P214"/>
  <c r="P213"/>
  <c r="BK215"/>
  <c r="BK214"/>
  <c r="J214"/>
  <c r="BK213"/>
  <c r="J213"/>
  <c r="J215"/>
  <c r="BE215"/>
  <c r="J106"/>
  <c r="J105"/>
  <c r="BI212"/>
  <c r="BH212"/>
  <c r="BG212"/>
  <c r="BF212"/>
  <c r="T212"/>
  <c r="T211"/>
  <c r="R212"/>
  <c r="R211"/>
  <c r="P212"/>
  <c r="P211"/>
  <c r="BK212"/>
  <c r="BK211"/>
  <c r="J211"/>
  <c r="J212"/>
  <c r="BE212"/>
  <c r="J104"/>
  <c r="BI210"/>
  <c r="BH210"/>
  <c r="BG210"/>
  <c r="BF210"/>
  <c r="T210"/>
  <c r="R210"/>
  <c r="P210"/>
  <c r="BK210"/>
  <c r="J210"/>
  <c r="BE210"/>
  <c r="BI208"/>
  <c r="BH208"/>
  <c r="BG208"/>
  <c r="BF208"/>
  <c r="T208"/>
  <c r="R208"/>
  <c r="P208"/>
  <c r="BK208"/>
  <c r="J208"/>
  <c r="BE208"/>
  <c r="BI204"/>
  <c r="BH204"/>
  <c r="BG204"/>
  <c r="BF204"/>
  <c r="T204"/>
  <c r="R204"/>
  <c r="P204"/>
  <c r="BK204"/>
  <c r="J204"/>
  <c r="BE204"/>
  <c r="BI203"/>
  <c r="BH203"/>
  <c r="BG203"/>
  <c r="BF203"/>
  <c r="T203"/>
  <c r="R203"/>
  <c r="P203"/>
  <c r="BK203"/>
  <c r="J203"/>
  <c r="BE203"/>
  <c r="BI202"/>
  <c r="BH202"/>
  <c r="BG202"/>
  <c r="BF202"/>
  <c r="T202"/>
  <c r="R202"/>
  <c r="P202"/>
  <c r="BK202"/>
  <c r="J202"/>
  <c r="BE202"/>
  <c r="BI201"/>
  <c r="BH201"/>
  <c r="BG201"/>
  <c r="BF201"/>
  <c r="T201"/>
  <c r="R201"/>
  <c r="P201"/>
  <c r="BK201"/>
  <c r="J201"/>
  <c r="BE201"/>
  <c r="BI200"/>
  <c r="BH200"/>
  <c r="BG200"/>
  <c r="BF200"/>
  <c r="T200"/>
  <c r="R200"/>
  <c r="P200"/>
  <c r="BK200"/>
  <c r="J200"/>
  <c r="BE200"/>
  <c r="BI199"/>
  <c r="BH199"/>
  <c r="BG199"/>
  <c r="BF199"/>
  <c r="T199"/>
  <c r="R199"/>
  <c r="P199"/>
  <c r="BK199"/>
  <c r="J199"/>
  <c r="BE199"/>
  <c r="BI198"/>
  <c r="BH198"/>
  <c r="BG198"/>
  <c r="BF198"/>
  <c r="T198"/>
  <c r="R198"/>
  <c r="P198"/>
  <c r="BK198"/>
  <c r="J198"/>
  <c r="BE198"/>
  <c r="BI197"/>
  <c r="BH197"/>
  <c r="BG197"/>
  <c r="BF197"/>
  <c r="T197"/>
  <c r="R197"/>
  <c r="P197"/>
  <c r="BK197"/>
  <c r="J197"/>
  <c r="BE197"/>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R193"/>
  <c r="P193"/>
  <c r="BK193"/>
  <c r="J193"/>
  <c r="BE193"/>
  <c r="BI192"/>
  <c r="BH192"/>
  <c r="BG192"/>
  <c r="BF192"/>
  <c r="T192"/>
  <c r="R192"/>
  <c r="P192"/>
  <c r="BK192"/>
  <c r="J192"/>
  <c r="BE192"/>
  <c r="BI191"/>
  <c r="BH191"/>
  <c r="BG191"/>
  <c r="BF191"/>
  <c r="T191"/>
  <c r="R191"/>
  <c r="P191"/>
  <c r="BK191"/>
  <c r="J191"/>
  <c r="BE191"/>
  <c r="BI190"/>
  <c r="BH190"/>
  <c r="BG190"/>
  <c r="BF190"/>
  <c r="T190"/>
  <c r="R190"/>
  <c r="P190"/>
  <c r="BK190"/>
  <c r="J190"/>
  <c r="BE190"/>
  <c r="BI189"/>
  <c r="BH189"/>
  <c r="BG189"/>
  <c r="BF189"/>
  <c r="T189"/>
  <c r="R189"/>
  <c r="P189"/>
  <c r="BK189"/>
  <c r="J189"/>
  <c r="BE189"/>
  <c r="BI188"/>
  <c r="BH188"/>
  <c r="BG188"/>
  <c r="BF188"/>
  <c r="T188"/>
  <c r="R188"/>
  <c r="P188"/>
  <c r="BK188"/>
  <c r="J188"/>
  <c r="BE188"/>
  <c r="BI187"/>
  <c r="BH187"/>
  <c r="BG187"/>
  <c r="BF187"/>
  <c r="T187"/>
  <c r="R187"/>
  <c r="P187"/>
  <c r="BK187"/>
  <c r="J187"/>
  <c r="BE187"/>
  <c r="BI186"/>
  <c r="BH186"/>
  <c r="BG186"/>
  <c r="BF186"/>
  <c r="T186"/>
  <c r="R186"/>
  <c r="P186"/>
  <c r="BK186"/>
  <c r="J186"/>
  <c r="BE186"/>
  <c r="BI185"/>
  <c r="BH185"/>
  <c r="BG185"/>
  <c r="BF185"/>
  <c r="T185"/>
  <c r="R185"/>
  <c r="P185"/>
  <c r="BK185"/>
  <c r="J185"/>
  <c r="BE185"/>
  <c r="BI184"/>
  <c r="BH184"/>
  <c r="BG184"/>
  <c r="BF184"/>
  <c r="T184"/>
  <c r="R184"/>
  <c r="P184"/>
  <c r="BK184"/>
  <c r="J184"/>
  <c r="BE184"/>
  <c r="BI182"/>
  <c r="BH182"/>
  <c r="BG182"/>
  <c r="BF182"/>
  <c r="T182"/>
  <c r="R182"/>
  <c r="P182"/>
  <c r="BK182"/>
  <c r="J182"/>
  <c r="BE182"/>
  <c r="BI178"/>
  <c r="BH178"/>
  <c r="BG178"/>
  <c r="BF178"/>
  <c r="T178"/>
  <c r="T177"/>
  <c r="R178"/>
  <c r="R177"/>
  <c r="P178"/>
  <c r="P177"/>
  <c r="BK178"/>
  <c r="BK177"/>
  <c r="J177"/>
  <c r="J178"/>
  <c r="BE178"/>
  <c r="J103"/>
  <c r="BI173"/>
  <c r="BH173"/>
  <c r="BG173"/>
  <c r="BF173"/>
  <c r="T173"/>
  <c r="T172"/>
  <c r="R173"/>
  <c r="R172"/>
  <c r="P173"/>
  <c r="P172"/>
  <c r="BK173"/>
  <c r="BK172"/>
  <c r="J172"/>
  <c r="J173"/>
  <c r="BE173"/>
  <c r="J102"/>
  <c r="BI168"/>
  <c r="BH168"/>
  <c r="BG168"/>
  <c r="BF168"/>
  <c r="T168"/>
  <c r="T167"/>
  <c r="R168"/>
  <c r="R167"/>
  <c r="P168"/>
  <c r="P167"/>
  <c r="BK168"/>
  <c r="BK167"/>
  <c r="J167"/>
  <c r="J168"/>
  <c r="BE168"/>
  <c r="J101"/>
  <c r="BI166"/>
  <c r="BH166"/>
  <c r="BG166"/>
  <c r="BF166"/>
  <c r="T166"/>
  <c r="R166"/>
  <c r="P166"/>
  <c r="BK166"/>
  <c r="J166"/>
  <c r="BE166"/>
  <c r="BI163"/>
  <c r="BH163"/>
  <c r="BG163"/>
  <c r="BF163"/>
  <c r="T163"/>
  <c r="R163"/>
  <c r="P163"/>
  <c r="BK163"/>
  <c r="J163"/>
  <c r="BE163"/>
  <c r="BI159"/>
  <c r="BH159"/>
  <c r="BG159"/>
  <c r="BF159"/>
  <c r="T159"/>
  <c r="R159"/>
  <c r="P159"/>
  <c r="BK159"/>
  <c r="J159"/>
  <c r="BE159"/>
  <c r="BI155"/>
  <c r="BH155"/>
  <c r="BG155"/>
  <c r="BF155"/>
  <c r="T155"/>
  <c r="R155"/>
  <c r="P155"/>
  <c r="BK155"/>
  <c r="J155"/>
  <c r="BE155"/>
  <c r="BI151"/>
  <c r="BH151"/>
  <c r="BG151"/>
  <c r="BF151"/>
  <c r="T151"/>
  <c r="R151"/>
  <c r="P151"/>
  <c r="BK151"/>
  <c r="J151"/>
  <c r="BE151"/>
  <c r="BI149"/>
  <c r="BH149"/>
  <c r="BG149"/>
  <c r="BF149"/>
  <c r="T149"/>
  <c r="R149"/>
  <c r="P149"/>
  <c r="BK149"/>
  <c r="J149"/>
  <c r="BE149"/>
  <c r="BI148"/>
  <c r="BH148"/>
  <c r="BG148"/>
  <c r="BF148"/>
  <c r="T148"/>
  <c r="R148"/>
  <c r="P148"/>
  <c r="BK148"/>
  <c r="J148"/>
  <c r="BE148"/>
  <c r="BI146"/>
  <c r="BH146"/>
  <c r="BG146"/>
  <c r="BF146"/>
  <c r="T146"/>
  <c r="R146"/>
  <c r="P146"/>
  <c r="BK146"/>
  <c r="J146"/>
  <c r="BE146"/>
  <c r="BI145"/>
  <c r="BH145"/>
  <c r="BG145"/>
  <c r="BF145"/>
  <c r="T145"/>
  <c r="R145"/>
  <c r="P145"/>
  <c r="BK145"/>
  <c r="J145"/>
  <c r="BE145"/>
  <c r="BI144"/>
  <c r="BH144"/>
  <c r="BG144"/>
  <c r="BF144"/>
  <c r="T144"/>
  <c r="R144"/>
  <c r="P144"/>
  <c r="BK144"/>
  <c r="J144"/>
  <c r="BE144"/>
  <c r="BI140"/>
  <c r="BH140"/>
  <c r="BG140"/>
  <c r="BF140"/>
  <c r="T140"/>
  <c r="R140"/>
  <c r="P140"/>
  <c r="BK140"/>
  <c r="J140"/>
  <c r="BE140"/>
  <c r="BI136"/>
  <c r="BH136"/>
  <c r="BG136"/>
  <c r="BF136"/>
  <c r="T136"/>
  <c r="R136"/>
  <c r="P136"/>
  <c r="BK136"/>
  <c r="J136"/>
  <c r="BE136"/>
  <c r="BI135"/>
  <c r="BH135"/>
  <c r="BG135"/>
  <c r="BF135"/>
  <c r="T135"/>
  <c r="R135"/>
  <c r="P135"/>
  <c r="BK135"/>
  <c r="J135"/>
  <c r="BE135"/>
  <c r="BI133"/>
  <c r="BH133"/>
  <c r="BG133"/>
  <c r="BF133"/>
  <c r="T133"/>
  <c r="R133"/>
  <c r="P133"/>
  <c r="BK133"/>
  <c r="J133"/>
  <c r="BE133"/>
  <c r="BI132"/>
  <c r="BH132"/>
  <c r="BG132"/>
  <c r="BF132"/>
  <c r="T132"/>
  <c r="R132"/>
  <c r="P132"/>
  <c r="BK132"/>
  <c r="J132"/>
  <c r="BE132"/>
  <c r="BI131"/>
  <c r="F39"/>
  <c i="1" r="BD138"/>
  <c i="36" r="BH131"/>
  <c r="F38"/>
  <c i="1" r="BC138"/>
  <c i="36" r="BG131"/>
  <c r="F37"/>
  <c i="1" r="BB138"/>
  <c i="36" r="BF131"/>
  <c r="J36"/>
  <c i="1" r="AW138"/>
  <c i="36" r="F36"/>
  <c i="1" r="BA138"/>
  <c i="36" r="T131"/>
  <c r="T130"/>
  <c r="T129"/>
  <c r="T128"/>
  <c r="R131"/>
  <c r="R130"/>
  <c r="R129"/>
  <c r="R128"/>
  <c r="P131"/>
  <c r="P130"/>
  <c r="P129"/>
  <c r="P128"/>
  <c i="1" r="AU138"/>
  <c i="36" r="BK131"/>
  <c r="BK130"/>
  <c r="J130"/>
  <c r="BK129"/>
  <c r="J129"/>
  <c r="BK128"/>
  <c r="J128"/>
  <c r="J98"/>
  <c r="J32"/>
  <c i="1" r="AG138"/>
  <c i="36" r="J131"/>
  <c r="BE131"/>
  <c r="J35"/>
  <c i="1" r="AV138"/>
  <c i="36" r="F35"/>
  <c i="1" r="AZ138"/>
  <c i="36" r="J100"/>
  <c r="J99"/>
  <c r="J125"/>
  <c r="J124"/>
  <c r="F124"/>
  <c r="F122"/>
  <c r="E120"/>
  <c r="J94"/>
  <c r="J93"/>
  <c r="F93"/>
  <c r="F91"/>
  <c r="E89"/>
  <c r="J41"/>
  <c r="J20"/>
  <c r="E20"/>
  <c r="F125"/>
  <c r="F94"/>
  <c r="J19"/>
  <c r="J14"/>
  <c r="J122"/>
  <c r="J91"/>
  <c r="E7"/>
  <c r="E116"/>
  <c r="E85"/>
  <c i="35" r="J39"/>
  <c r="J38"/>
  <c i="1" r="AY137"/>
  <c i="35" r="J37"/>
  <c i="1" r="AX137"/>
  <c i="35" r="BI557"/>
  <c r="BH557"/>
  <c r="BG557"/>
  <c r="BF557"/>
  <c r="T557"/>
  <c r="T556"/>
  <c r="R557"/>
  <c r="R556"/>
  <c r="P557"/>
  <c r="P556"/>
  <c r="BK557"/>
  <c r="BK556"/>
  <c r="J556"/>
  <c r="J557"/>
  <c r="BE557"/>
  <c r="J105"/>
  <c r="BI555"/>
  <c r="BH555"/>
  <c r="BG555"/>
  <c r="BF555"/>
  <c r="T555"/>
  <c r="R555"/>
  <c r="P555"/>
  <c r="BK555"/>
  <c r="J555"/>
  <c r="BE555"/>
  <c r="BI550"/>
  <c r="BH550"/>
  <c r="BG550"/>
  <c r="BF550"/>
  <c r="T550"/>
  <c r="R550"/>
  <c r="P550"/>
  <c r="BK550"/>
  <c r="J550"/>
  <c r="BE550"/>
  <c r="BI548"/>
  <c r="BH548"/>
  <c r="BG548"/>
  <c r="BF548"/>
  <c r="T548"/>
  <c r="R548"/>
  <c r="P548"/>
  <c r="BK548"/>
  <c r="J548"/>
  <c r="BE548"/>
  <c r="BI546"/>
  <c r="BH546"/>
  <c r="BG546"/>
  <c r="BF546"/>
  <c r="T546"/>
  <c r="R546"/>
  <c r="P546"/>
  <c r="BK546"/>
  <c r="J546"/>
  <c r="BE546"/>
  <c r="BI544"/>
  <c r="BH544"/>
  <c r="BG544"/>
  <c r="BF544"/>
  <c r="T544"/>
  <c r="R544"/>
  <c r="P544"/>
  <c r="BK544"/>
  <c r="J544"/>
  <c r="BE544"/>
  <c r="BI535"/>
  <c r="BH535"/>
  <c r="BG535"/>
  <c r="BF535"/>
  <c r="T535"/>
  <c r="R535"/>
  <c r="P535"/>
  <c r="BK535"/>
  <c r="J535"/>
  <c r="BE535"/>
  <c r="BI532"/>
  <c r="BH532"/>
  <c r="BG532"/>
  <c r="BF532"/>
  <c r="T532"/>
  <c r="R532"/>
  <c r="P532"/>
  <c r="BK532"/>
  <c r="J532"/>
  <c r="BE532"/>
  <c r="BI529"/>
  <c r="BH529"/>
  <c r="BG529"/>
  <c r="BF529"/>
  <c r="T529"/>
  <c r="R529"/>
  <c r="P529"/>
  <c r="BK529"/>
  <c r="J529"/>
  <c r="BE529"/>
  <c r="BI526"/>
  <c r="BH526"/>
  <c r="BG526"/>
  <c r="BF526"/>
  <c r="T526"/>
  <c r="R526"/>
  <c r="P526"/>
  <c r="BK526"/>
  <c r="J526"/>
  <c r="BE526"/>
  <c r="BI519"/>
  <c r="BH519"/>
  <c r="BG519"/>
  <c r="BF519"/>
  <c r="T519"/>
  <c r="R519"/>
  <c r="P519"/>
  <c r="BK519"/>
  <c r="J519"/>
  <c r="BE519"/>
  <c r="BI512"/>
  <c r="BH512"/>
  <c r="BG512"/>
  <c r="BF512"/>
  <c r="T512"/>
  <c r="R512"/>
  <c r="P512"/>
  <c r="BK512"/>
  <c r="J512"/>
  <c r="BE512"/>
  <c r="BI509"/>
  <c r="BH509"/>
  <c r="BG509"/>
  <c r="BF509"/>
  <c r="T509"/>
  <c r="R509"/>
  <c r="P509"/>
  <c r="BK509"/>
  <c r="J509"/>
  <c r="BE509"/>
  <c r="BI506"/>
  <c r="BH506"/>
  <c r="BG506"/>
  <c r="BF506"/>
  <c r="T506"/>
  <c r="R506"/>
  <c r="P506"/>
  <c r="BK506"/>
  <c r="J506"/>
  <c r="BE506"/>
  <c r="BI503"/>
  <c r="BH503"/>
  <c r="BG503"/>
  <c r="BF503"/>
  <c r="T503"/>
  <c r="R503"/>
  <c r="P503"/>
  <c r="BK503"/>
  <c r="J503"/>
  <c r="BE503"/>
  <c r="BI500"/>
  <c r="BH500"/>
  <c r="BG500"/>
  <c r="BF500"/>
  <c r="T500"/>
  <c r="R500"/>
  <c r="P500"/>
  <c r="BK500"/>
  <c r="J500"/>
  <c r="BE500"/>
  <c r="BI497"/>
  <c r="BH497"/>
  <c r="BG497"/>
  <c r="BF497"/>
  <c r="T497"/>
  <c r="R497"/>
  <c r="P497"/>
  <c r="BK497"/>
  <c r="J497"/>
  <c r="BE497"/>
  <c r="BI494"/>
  <c r="BH494"/>
  <c r="BG494"/>
  <c r="BF494"/>
  <c r="T494"/>
  <c r="R494"/>
  <c r="P494"/>
  <c r="BK494"/>
  <c r="J494"/>
  <c r="BE494"/>
  <c r="BI491"/>
  <c r="BH491"/>
  <c r="BG491"/>
  <c r="BF491"/>
  <c r="T491"/>
  <c r="R491"/>
  <c r="P491"/>
  <c r="BK491"/>
  <c r="J491"/>
  <c r="BE491"/>
  <c r="BI488"/>
  <c r="BH488"/>
  <c r="BG488"/>
  <c r="BF488"/>
  <c r="T488"/>
  <c r="R488"/>
  <c r="P488"/>
  <c r="BK488"/>
  <c r="J488"/>
  <c r="BE488"/>
  <c r="BI485"/>
  <c r="BH485"/>
  <c r="BG485"/>
  <c r="BF485"/>
  <c r="T485"/>
  <c r="R485"/>
  <c r="P485"/>
  <c r="BK485"/>
  <c r="J485"/>
  <c r="BE485"/>
  <c r="BI482"/>
  <c r="BH482"/>
  <c r="BG482"/>
  <c r="BF482"/>
  <c r="T482"/>
  <c r="R482"/>
  <c r="P482"/>
  <c r="BK482"/>
  <c r="J482"/>
  <c r="BE482"/>
  <c r="BI479"/>
  <c r="BH479"/>
  <c r="BG479"/>
  <c r="BF479"/>
  <c r="T479"/>
  <c r="R479"/>
  <c r="P479"/>
  <c r="BK479"/>
  <c r="J479"/>
  <c r="BE479"/>
  <c r="BI476"/>
  <c r="BH476"/>
  <c r="BG476"/>
  <c r="BF476"/>
  <c r="T476"/>
  <c r="R476"/>
  <c r="P476"/>
  <c r="BK476"/>
  <c r="J476"/>
  <c r="BE476"/>
  <c r="BI473"/>
  <c r="BH473"/>
  <c r="BG473"/>
  <c r="BF473"/>
  <c r="T473"/>
  <c r="R473"/>
  <c r="P473"/>
  <c r="BK473"/>
  <c r="J473"/>
  <c r="BE473"/>
  <c r="BI470"/>
  <c r="BH470"/>
  <c r="BG470"/>
  <c r="BF470"/>
  <c r="T470"/>
  <c r="R470"/>
  <c r="P470"/>
  <c r="BK470"/>
  <c r="J470"/>
  <c r="BE470"/>
  <c r="BI467"/>
  <c r="BH467"/>
  <c r="BG467"/>
  <c r="BF467"/>
  <c r="T467"/>
  <c r="R467"/>
  <c r="P467"/>
  <c r="BK467"/>
  <c r="J467"/>
  <c r="BE467"/>
  <c r="BI464"/>
  <c r="BH464"/>
  <c r="BG464"/>
  <c r="BF464"/>
  <c r="T464"/>
  <c r="R464"/>
  <c r="P464"/>
  <c r="BK464"/>
  <c r="J464"/>
  <c r="BE464"/>
  <c r="BI461"/>
  <c r="BH461"/>
  <c r="BG461"/>
  <c r="BF461"/>
  <c r="T461"/>
  <c r="R461"/>
  <c r="P461"/>
  <c r="BK461"/>
  <c r="J461"/>
  <c r="BE461"/>
  <c r="BI458"/>
  <c r="BH458"/>
  <c r="BG458"/>
  <c r="BF458"/>
  <c r="T458"/>
  <c r="R458"/>
  <c r="P458"/>
  <c r="BK458"/>
  <c r="J458"/>
  <c r="BE458"/>
  <c r="BI455"/>
  <c r="BH455"/>
  <c r="BG455"/>
  <c r="BF455"/>
  <c r="T455"/>
  <c r="R455"/>
  <c r="P455"/>
  <c r="BK455"/>
  <c r="J455"/>
  <c r="BE455"/>
  <c r="BI452"/>
  <c r="BH452"/>
  <c r="BG452"/>
  <c r="BF452"/>
  <c r="T452"/>
  <c r="R452"/>
  <c r="P452"/>
  <c r="BK452"/>
  <c r="J452"/>
  <c r="BE452"/>
  <c r="BI449"/>
  <c r="BH449"/>
  <c r="BG449"/>
  <c r="BF449"/>
  <c r="T449"/>
  <c r="R449"/>
  <c r="P449"/>
  <c r="BK449"/>
  <c r="J449"/>
  <c r="BE449"/>
  <c r="BI446"/>
  <c r="BH446"/>
  <c r="BG446"/>
  <c r="BF446"/>
  <c r="T446"/>
  <c r="R446"/>
  <c r="P446"/>
  <c r="BK446"/>
  <c r="J446"/>
  <c r="BE446"/>
  <c r="BI443"/>
  <c r="BH443"/>
  <c r="BG443"/>
  <c r="BF443"/>
  <c r="T443"/>
  <c r="R443"/>
  <c r="P443"/>
  <c r="BK443"/>
  <c r="J443"/>
  <c r="BE443"/>
  <c r="BI440"/>
  <c r="BH440"/>
  <c r="BG440"/>
  <c r="BF440"/>
  <c r="T440"/>
  <c r="R440"/>
  <c r="P440"/>
  <c r="BK440"/>
  <c r="J440"/>
  <c r="BE440"/>
  <c r="BI437"/>
  <c r="BH437"/>
  <c r="BG437"/>
  <c r="BF437"/>
  <c r="T437"/>
  <c r="R437"/>
  <c r="P437"/>
  <c r="BK437"/>
  <c r="J437"/>
  <c r="BE437"/>
  <c r="BI434"/>
  <c r="BH434"/>
  <c r="BG434"/>
  <c r="BF434"/>
  <c r="T434"/>
  <c r="R434"/>
  <c r="P434"/>
  <c r="BK434"/>
  <c r="J434"/>
  <c r="BE434"/>
  <c r="BI428"/>
  <c r="BH428"/>
  <c r="BG428"/>
  <c r="BF428"/>
  <c r="T428"/>
  <c r="R428"/>
  <c r="P428"/>
  <c r="BK428"/>
  <c r="J428"/>
  <c r="BE428"/>
  <c r="BI425"/>
  <c r="BH425"/>
  <c r="BG425"/>
  <c r="BF425"/>
  <c r="T425"/>
  <c r="R425"/>
  <c r="P425"/>
  <c r="BK425"/>
  <c r="J425"/>
  <c r="BE425"/>
  <c r="BI422"/>
  <c r="BH422"/>
  <c r="BG422"/>
  <c r="BF422"/>
  <c r="T422"/>
  <c r="R422"/>
  <c r="P422"/>
  <c r="BK422"/>
  <c r="J422"/>
  <c r="BE422"/>
  <c r="BI419"/>
  <c r="BH419"/>
  <c r="BG419"/>
  <c r="BF419"/>
  <c r="T419"/>
  <c r="R419"/>
  <c r="P419"/>
  <c r="BK419"/>
  <c r="J419"/>
  <c r="BE419"/>
  <c r="BI415"/>
  <c r="BH415"/>
  <c r="BG415"/>
  <c r="BF415"/>
  <c r="T415"/>
  <c r="R415"/>
  <c r="P415"/>
  <c r="BK415"/>
  <c r="J415"/>
  <c r="BE415"/>
  <c r="BI413"/>
  <c r="BH413"/>
  <c r="BG413"/>
  <c r="BF413"/>
  <c r="T413"/>
  <c r="R413"/>
  <c r="P413"/>
  <c r="BK413"/>
  <c r="J413"/>
  <c r="BE413"/>
  <c r="BI411"/>
  <c r="BH411"/>
  <c r="BG411"/>
  <c r="BF411"/>
  <c r="T411"/>
  <c r="R411"/>
  <c r="P411"/>
  <c r="BK411"/>
  <c r="J411"/>
  <c r="BE411"/>
  <c r="BI408"/>
  <c r="BH408"/>
  <c r="BG408"/>
  <c r="BF408"/>
  <c r="T408"/>
  <c r="R408"/>
  <c r="P408"/>
  <c r="BK408"/>
  <c r="J408"/>
  <c r="BE408"/>
  <c r="BI407"/>
  <c r="BH407"/>
  <c r="BG407"/>
  <c r="BF407"/>
  <c r="T407"/>
  <c r="R407"/>
  <c r="P407"/>
  <c r="BK407"/>
  <c r="J407"/>
  <c r="BE407"/>
  <c r="BI404"/>
  <c r="BH404"/>
  <c r="BG404"/>
  <c r="BF404"/>
  <c r="T404"/>
  <c r="R404"/>
  <c r="P404"/>
  <c r="BK404"/>
  <c r="J404"/>
  <c r="BE404"/>
  <c r="BI401"/>
  <c r="BH401"/>
  <c r="BG401"/>
  <c r="BF401"/>
  <c r="T401"/>
  <c r="R401"/>
  <c r="P401"/>
  <c r="BK401"/>
  <c r="J401"/>
  <c r="BE401"/>
  <c r="BI398"/>
  <c r="BH398"/>
  <c r="BG398"/>
  <c r="BF398"/>
  <c r="T398"/>
  <c r="R398"/>
  <c r="P398"/>
  <c r="BK398"/>
  <c r="J398"/>
  <c r="BE398"/>
  <c r="BI395"/>
  <c r="BH395"/>
  <c r="BG395"/>
  <c r="BF395"/>
  <c r="T395"/>
  <c r="R395"/>
  <c r="P395"/>
  <c r="BK395"/>
  <c r="J395"/>
  <c r="BE395"/>
  <c r="BI392"/>
  <c r="BH392"/>
  <c r="BG392"/>
  <c r="BF392"/>
  <c r="T392"/>
  <c r="R392"/>
  <c r="P392"/>
  <c r="BK392"/>
  <c r="J392"/>
  <c r="BE392"/>
  <c r="BI389"/>
  <c r="BH389"/>
  <c r="BG389"/>
  <c r="BF389"/>
  <c r="T389"/>
  <c r="R389"/>
  <c r="P389"/>
  <c r="BK389"/>
  <c r="J389"/>
  <c r="BE389"/>
  <c r="BI386"/>
  <c r="BH386"/>
  <c r="BG386"/>
  <c r="BF386"/>
  <c r="T386"/>
  <c r="R386"/>
  <c r="P386"/>
  <c r="BK386"/>
  <c r="J386"/>
  <c r="BE386"/>
  <c r="BI383"/>
  <c r="BH383"/>
  <c r="BG383"/>
  <c r="BF383"/>
  <c r="T383"/>
  <c r="R383"/>
  <c r="P383"/>
  <c r="BK383"/>
  <c r="J383"/>
  <c r="BE383"/>
  <c r="BI382"/>
  <c r="BH382"/>
  <c r="BG382"/>
  <c r="BF382"/>
  <c r="T382"/>
  <c r="R382"/>
  <c r="P382"/>
  <c r="BK382"/>
  <c r="J382"/>
  <c r="BE382"/>
  <c r="BI379"/>
  <c r="BH379"/>
  <c r="BG379"/>
  <c r="BF379"/>
  <c r="T379"/>
  <c r="R379"/>
  <c r="P379"/>
  <c r="BK379"/>
  <c r="J379"/>
  <c r="BE379"/>
  <c r="BI378"/>
  <c r="BH378"/>
  <c r="BG378"/>
  <c r="BF378"/>
  <c r="T378"/>
  <c r="R378"/>
  <c r="P378"/>
  <c r="BK378"/>
  <c r="J378"/>
  <c r="BE378"/>
  <c r="BI377"/>
  <c r="BH377"/>
  <c r="BG377"/>
  <c r="BF377"/>
  <c r="T377"/>
  <c r="R377"/>
  <c r="P377"/>
  <c r="BK377"/>
  <c r="J377"/>
  <c r="BE377"/>
  <c r="BI376"/>
  <c r="BH376"/>
  <c r="BG376"/>
  <c r="BF376"/>
  <c r="T376"/>
  <c r="R376"/>
  <c r="P376"/>
  <c r="BK376"/>
  <c r="J376"/>
  <c r="BE376"/>
  <c r="BI375"/>
  <c r="BH375"/>
  <c r="BG375"/>
  <c r="BF375"/>
  <c r="T375"/>
  <c r="R375"/>
  <c r="P375"/>
  <c r="BK375"/>
  <c r="J375"/>
  <c r="BE375"/>
  <c r="BI372"/>
  <c r="BH372"/>
  <c r="BG372"/>
  <c r="BF372"/>
  <c r="T372"/>
  <c r="R372"/>
  <c r="P372"/>
  <c r="BK372"/>
  <c r="J372"/>
  <c r="BE372"/>
  <c r="BI367"/>
  <c r="BH367"/>
  <c r="BG367"/>
  <c r="BF367"/>
  <c r="T367"/>
  <c r="R367"/>
  <c r="P367"/>
  <c r="BK367"/>
  <c r="J367"/>
  <c r="BE367"/>
  <c r="BI362"/>
  <c r="BH362"/>
  <c r="BG362"/>
  <c r="BF362"/>
  <c r="T362"/>
  <c r="R362"/>
  <c r="P362"/>
  <c r="BK362"/>
  <c r="J362"/>
  <c r="BE362"/>
  <c r="BI357"/>
  <c r="BH357"/>
  <c r="BG357"/>
  <c r="BF357"/>
  <c r="T357"/>
  <c r="R357"/>
  <c r="P357"/>
  <c r="BK357"/>
  <c r="J357"/>
  <c r="BE357"/>
  <c r="BI352"/>
  <c r="BH352"/>
  <c r="BG352"/>
  <c r="BF352"/>
  <c r="T352"/>
  <c r="R352"/>
  <c r="P352"/>
  <c r="BK352"/>
  <c r="J352"/>
  <c r="BE352"/>
  <c r="BI349"/>
  <c r="BH349"/>
  <c r="BG349"/>
  <c r="BF349"/>
  <c r="T349"/>
  <c r="T348"/>
  <c r="R349"/>
  <c r="R348"/>
  <c r="P349"/>
  <c r="P348"/>
  <c r="BK349"/>
  <c r="BK348"/>
  <c r="J348"/>
  <c r="J349"/>
  <c r="BE349"/>
  <c r="J104"/>
  <c r="BI342"/>
  <c r="BH342"/>
  <c r="BG342"/>
  <c r="BF342"/>
  <c r="T342"/>
  <c r="R342"/>
  <c r="P342"/>
  <c r="BK342"/>
  <c r="J342"/>
  <c r="BE342"/>
  <c r="BI338"/>
  <c r="BH338"/>
  <c r="BG338"/>
  <c r="BF338"/>
  <c r="T338"/>
  <c r="R338"/>
  <c r="P338"/>
  <c r="BK338"/>
  <c r="J338"/>
  <c r="BE338"/>
  <c r="BI332"/>
  <c r="BH332"/>
  <c r="BG332"/>
  <c r="BF332"/>
  <c r="T332"/>
  <c r="R332"/>
  <c r="P332"/>
  <c r="BK332"/>
  <c r="J332"/>
  <c r="BE332"/>
  <c r="BI317"/>
  <c r="BH317"/>
  <c r="BG317"/>
  <c r="BF317"/>
  <c r="T317"/>
  <c r="T316"/>
  <c r="R317"/>
  <c r="R316"/>
  <c r="P317"/>
  <c r="P316"/>
  <c r="BK317"/>
  <c r="BK316"/>
  <c r="J316"/>
  <c r="J317"/>
  <c r="BE317"/>
  <c r="J103"/>
  <c r="BI308"/>
  <c r="BH308"/>
  <c r="BG308"/>
  <c r="BF308"/>
  <c r="T308"/>
  <c r="T307"/>
  <c r="R308"/>
  <c r="R307"/>
  <c r="P308"/>
  <c r="P307"/>
  <c r="BK308"/>
  <c r="BK307"/>
  <c r="J307"/>
  <c r="J308"/>
  <c r="BE308"/>
  <c r="J102"/>
  <c r="BI294"/>
  <c r="BH294"/>
  <c r="BG294"/>
  <c r="BF294"/>
  <c r="T294"/>
  <c r="T293"/>
  <c r="R294"/>
  <c r="R293"/>
  <c r="P294"/>
  <c r="P293"/>
  <c r="BK294"/>
  <c r="BK293"/>
  <c r="J293"/>
  <c r="J294"/>
  <c r="BE294"/>
  <c r="J101"/>
  <c r="BI292"/>
  <c r="BH292"/>
  <c r="BG292"/>
  <c r="BF292"/>
  <c r="T292"/>
  <c r="R292"/>
  <c r="P292"/>
  <c r="BK292"/>
  <c r="J292"/>
  <c r="BE292"/>
  <c r="BI289"/>
  <c r="BH289"/>
  <c r="BG289"/>
  <c r="BF289"/>
  <c r="T289"/>
  <c r="R289"/>
  <c r="P289"/>
  <c r="BK289"/>
  <c r="J289"/>
  <c r="BE289"/>
  <c r="BI279"/>
  <c r="BH279"/>
  <c r="BG279"/>
  <c r="BF279"/>
  <c r="T279"/>
  <c r="R279"/>
  <c r="P279"/>
  <c r="BK279"/>
  <c r="J279"/>
  <c r="BE279"/>
  <c r="BI264"/>
  <c r="BH264"/>
  <c r="BG264"/>
  <c r="BF264"/>
  <c r="T264"/>
  <c r="R264"/>
  <c r="P264"/>
  <c r="BK264"/>
  <c r="J264"/>
  <c r="BE264"/>
  <c r="BI250"/>
  <c r="BH250"/>
  <c r="BG250"/>
  <c r="BF250"/>
  <c r="T250"/>
  <c r="R250"/>
  <c r="P250"/>
  <c r="BK250"/>
  <c r="J250"/>
  <c r="BE250"/>
  <c r="BI248"/>
  <c r="BH248"/>
  <c r="BG248"/>
  <c r="BF248"/>
  <c r="T248"/>
  <c r="R248"/>
  <c r="P248"/>
  <c r="BK248"/>
  <c r="J248"/>
  <c r="BE248"/>
  <c r="BI247"/>
  <c r="BH247"/>
  <c r="BG247"/>
  <c r="BF247"/>
  <c r="T247"/>
  <c r="R247"/>
  <c r="P247"/>
  <c r="BK247"/>
  <c r="J247"/>
  <c r="BE247"/>
  <c r="BI237"/>
  <c r="BH237"/>
  <c r="BG237"/>
  <c r="BF237"/>
  <c r="T237"/>
  <c r="R237"/>
  <c r="P237"/>
  <c r="BK237"/>
  <c r="J237"/>
  <c r="BE237"/>
  <c r="BI234"/>
  <c r="BH234"/>
  <c r="BG234"/>
  <c r="BF234"/>
  <c r="T234"/>
  <c r="R234"/>
  <c r="P234"/>
  <c r="BK234"/>
  <c r="J234"/>
  <c r="BE234"/>
  <c r="BI220"/>
  <c r="BH220"/>
  <c r="BG220"/>
  <c r="BF220"/>
  <c r="T220"/>
  <c r="R220"/>
  <c r="P220"/>
  <c r="BK220"/>
  <c r="J220"/>
  <c r="BE220"/>
  <c r="BI219"/>
  <c r="BH219"/>
  <c r="BG219"/>
  <c r="BF219"/>
  <c r="T219"/>
  <c r="R219"/>
  <c r="P219"/>
  <c r="BK219"/>
  <c r="J219"/>
  <c r="BE219"/>
  <c r="BI218"/>
  <c r="BH218"/>
  <c r="BG218"/>
  <c r="BF218"/>
  <c r="T218"/>
  <c r="R218"/>
  <c r="P218"/>
  <c r="BK218"/>
  <c r="J218"/>
  <c r="BE218"/>
  <c r="BI217"/>
  <c r="BH217"/>
  <c r="BG217"/>
  <c r="BF217"/>
  <c r="T217"/>
  <c r="R217"/>
  <c r="P217"/>
  <c r="BK217"/>
  <c r="J217"/>
  <c r="BE217"/>
  <c r="BI210"/>
  <c r="BH210"/>
  <c r="BG210"/>
  <c r="BF210"/>
  <c r="T210"/>
  <c r="R210"/>
  <c r="P210"/>
  <c r="BK210"/>
  <c r="J210"/>
  <c r="BE210"/>
  <c r="BI191"/>
  <c r="BH191"/>
  <c r="BG191"/>
  <c r="BF191"/>
  <c r="T191"/>
  <c r="R191"/>
  <c r="P191"/>
  <c r="BK191"/>
  <c r="J191"/>
  <c r="BE191"/>
  <c r="BI174"/>
  <c r="BH174"/>
  <c r="BG174"/>
  <c r="BF174"/>
  <c r="T174"/>
  <c r="R174"/>
  <c r="P174"/>
  <c r="BK174"/>
  <c r="J174"/>
  <c r="BE174"/>
  <c r="BI140"/>
  <c r="BH140"/>
  <c r="BG140"/>
  <c r="BF140"/>
  <c r="T140"/>
  <c r="R140"/>
  <c r="P140"/>
  <c r="BK140"/>
  <c r="J140"/>
  <c r="BE140"/>
  <c r="BI134"/>
  <c r="BH134"/>
  <c r="BG134"/>
  <c r="BF134"/>
  <c r="T134"/>
  <c r="R134"/>
  <c r="P134"/>
  <c r="BK134"/>
  <c r="J134"/>
  <c r="BE134"/>
  <c r="BI132"/>
  <c r="BH132"/>
  <c r="BG132"/>
  <c r="BF132"/>
  <c r="T132"/>
  <c r="R132"/>
  <c r="P132"/>
  <c r="BK132"/>
  <c r="J132"/>
  <c r="BE132"/>
  <c r="BI130"/>
  <c r="F39"/>
  <c i="1" r="BD137"/>
  <c i="35" r="BH130"/>
  <c r="F38"/>
  <c i="1" r="BC137"/>
  <c i="35" r="BG130"/>
  <c r="F37"/>
  <c i="1" r="BB137"/>
  <c i="35" r="BF130"/>
  <c r="J36"/>
  <c i="1" r="AW137"/>
  <c i="35" r="F36"/>
  <c i="1" r="BA137"/>
  <c i="35" r="T130"/>
  <c r="T129"/>
  <c r="T128"/>
  <c r="T127"/>
  <c r="R130"/>
  <c r="R129"/>
  <c r="R128"/>
  <c r="R127"/>
  <c r="P130"/>
  <c r="P129"/>
  <c r="P128"/>
  <c r="P127"/>
  <c i="1" r="AU137"/>
  <c i="35" r="BK130"/>
  <c r="BK129"/>
  <c r="J129"/>
  <c r="BK128"/>
  <c r="J128"/>
  <c r="BK127"/>
  <c r="J127"/>
  <c r="J98"/>
  <c r="J32"/>
  <c i="1" r="AG137"/>
  <c i="35" r="J130"/>
  <c r="BE130"/>
  <c r="J35"/>
  <c i="1" r="AV137"/>
  <c i="35" r="F35"/>
  <c i="1" r="AZ137"/>
  <c i="35" r="J100"/>
  <c r="J99"/>
  <c r="J124"/>
  <c r="J123"/>
  <c r="F123"/>
  <c r="F121"/>
  <c r="E119"/>
  <c r="J94"/>
  <c r="J93"/>
  <c r="F93"/>
  <c r="F91"/>
  <c r="E89"/>
  <c r="J41"/>
  <c r="J20"/>
  <c r="E20"/>
  <c r="F124"/>
  <c r="F94"/>
  <c r="J19"/>
  <c r="J14"/>
  <c r="J121"/>
  <c r="J91"/>
  <c r="E7"/>
  <c r="E115"/>
  <c r="E85"/>
  <c i="34" r="J39"/>
  <c r="J38"/>
  <c i="1" r="AY136"/>
  <c i="34" r="J37"/>
  <c i="1" r="AX136"/>
  <c i="34" r="BI232"/>
  <c r="BH232"/>
  <c r="BG232"/>
  <c r="BF232"/>
  <c r="T232"/>
  <c r="T231"/>
  <c r="R232"/>
  <c r="R231"/>
  <c r="P232"/>
  <c r="P231"/>
  <c r="BK232"/>
  <c r="BK231"/>
  <c r="J231"/>
  <c r="J232"/>
  <c r="BE232"/>
  <c r="J105"/>
  <c r="BI230"/>
  <c r="BH230"/>
  <c r="BG230"/>
  <c r="BF230"/>
  <c r="T230"/>
  <c r="R230"/>
  <c r="P230"/>
  <c r="BK230"/>
  <c r="J230"/>
  <c r="BE230"/>
  <c r="BI223"/>
  <c r="BH223"/>
  <c r="BG223"/>
  <c r="BF223"/>
  <c r="T223"/>
  <c r="R223"/>
  <c r="P223"/>
  <c r="BK223"/>
  <c r="J223"/>
  <c r="BE223"/>
  <c r="BI222"/>
  <c r="BH222"/>
  <c r="BG222"/>
  <c r="BF222"/>
  <c r="T222"/>
  <c r="R222"/>
  <c r="P222"/>
  <c r="BK222"/>
  <c r="J222"/>
  <c r="BE222"/>
  <c r="BI220"/>
  <c r="BH220"/>
  <c r="BG220"/>
  <c r="BF220"/>
  <c r="T220"/>
  <c r="R220"/>
  <c r="P220"/>
  <c r="BK220"/>
  <c r="J220"/>
  <c r="BE220"/>
  <c r="BI218"/>
  <c r="BH218"/>
  <c r="BG218"/>
  <c r="BF218"/>
  <c r="T218"/>
  <c r="R218"/>
  <c r="P218"/>
  <c r="BK218"/>
  <c r="J218"/>
  <c r="BE218"/>
  <c r="BI216"/>
  <c r="BH216"/>
  <c r="BG216"/>
  <c r="BF216"/>
  <c r="T216"/>
  <c r="R216"/>
  <c r="P216"/>
  <c r="BK216"/>
  <c r="J216"/>
  <c r="BE216"/>
  <c r="BI213"/>
  <c r="BH213"/>
  <c r="BG213"/>
  <c r="BF213"/>
  <c r="T213"/>
  <c r="R213"/>
  <c r="P213"/>
  <c r="BK213"/>
  <c r="J213"/>
  <c r="BE213"/>
  <c r="BI210"/>
  <c r="BH210"/>
  <c r="BG210"/>
  <c r="BF210"/>
  <c r="T210"/>
  <c r="R210"/>
  <c r="P210"/>
  <c r="BK210"/>
  <c r="J210"/>
  <c r="BE210"/>
  <c r="BI207"/>
  <c r="BH207"/>
  <c r="BG207"/>
  <c r="BF207"/>
  <c r="T207"/>
  <c r="R207"/>
  <c r="P207"/>
  <c r="BK207"/>
  <c r="J207"/>
  <c r="BE207"/>
  <c r="BI204"/>
  <c r="BH204"/>
  <c r="BG204"/>
  <c r="BF204"/>
  <c r="T204"/>
  <c r="R204"/>
  <c r="P204"/>
  <c r="BK204"/>
  <c r="J204"/>
  <c r="BE204"/>
  <c r="BI201"/>
  <c r="BH201"/>
  <c r="BG201"/>
  <c r="BF201"/>
  <c r="T201"/>
  <c r="R201"/>
  <c r="P201"/>
  <c r="BK201"/>
  <c r="J201"/>
  <c r="BE201"/>
  <c r="BI198"/>
  <c r="BH198"/>
  <c r="BG198"/>
  <c r="BF198"/>
  <c r="T198"/>
  <c r="R198"/>
  <c r="P198"/>
  <c r="BK198"/>
  <c r="J198"/>
  <c r="BE198"/>
  <c r="BI196"/>
  <c r="BH196"/>
  <c r="BG196"/>
  <c r="BF196"/>
  <c r="T196"/>
  <c r="R196"/>
  <c r="P196"/>
  <c r="BK196"/>
  <c r="J196"/>
  <c r="BE196"/>
  <c r="BI194"/>
  <c r="BH194"/>
  <c r="BG194"/>
  <c r="BF194"/>
  <c r="T194"/>
  <c r="R194"/>
  <c r="P194"/>
  <c r="BK194"/>
  <c r="J194"/>
  <c r="BE194"/>
  <c r="BI192"/>
  <c r="BH192"/>
  <c r="BG192"/>
  <c r="BF192"/>
  <c r="T192"/>
  <c r="R192"/>
  <c r="P192"/>
  <c r="BK192"/>
  <c r="J192"/>
  <c r="BE192"/>
  <c r="BI190"/>
  <c r="BH190"/>
  <c r="BG190"/>
  <c r="BF190"/>
  <c r="T190"/>
  <c r="R190"/>
  <c r="P190"/>
  <c r="BK190"/>
  <c r="J190"/>
  <c r="BE190"/>
  <c r="BI185"/>
  <c r="BH185"/>
  <c r="BG185"/>
  <c r="BF185"/>
  <c r="T185"/>
  <c r="R185"/>
  <c r="P185"/>
  <c r="BK185"/>
  <c r="J185"/>
  <c r="BE185"/>
  <c r="BI181"/>
  <c r="BH181"/>
  <c r="BG181"/>
  <c r="BF181"/>
  <c r="T181"/>
  <c r="T180"/>
  <c r="R181"/>
  <c r="R180"/>
  <c r="P181"/>
  <c r="P180"/>
  <c r="BK181"/>
  <c r="BK180"/>
  <c r="J180"/>
  <c r="J181"/>
  <c r="BE181"/>
  <c r="J104"/>
  <c r="BI177"/>
  <c r="BH177"/>
  <c r="BG177"/>
  <c r="BF177"/>
  <c r="T177"/>
  <c r="T176"/>
  <c r="R177"/>
  <c r="R176"/>
  <c r="P177"/>
  <c r="P176"/>
  <c r="BK177"/>
  <c r="BK176"/>
  <c r="J176"/>
  <c r="J177"/>
  <c r="BE177"/>
  <c r="J103"/>
  <c r="BI174"/>
  <c r="BH174"/>
  <c r="BG174"/>
  <c r="BF174"/>
  <c r="T174"/>
  <c r="T173"/>
  <c r="R174"/>
  <c r="R173"/>
  <c r="P174"/>
  <c r="P173"/>
  <c r="BK174"/>
  <c r="BK173"/>
  <c r="J173"/>
  <c r="J174"/>
  <c r="BE174"/>
  <c r="J102"/>
  <c r="BI170"/>
  <c r="BH170"/>
  <c r="BG170"/>
  <c r="BF170"/>
  <c r="T170"/>
  <c r="T169"/>
  <c r="R170"/>
  <c r="R169"/>
  <c r="P170"/>
  <c r="P169"/>
  <c r="BK170"/>
  <c r="BK169"/>
  <c r="J169"/>
  <c r="J170"/>
  <c r="BE170"/>
  <c r="J101"/>
  <c r="BI168"/>
  <c r="BH168"/>
  <c r="BG168"/>
  <c r="BF168"/>
  <c r="T168"/>
  <c r="R168"/>
  <c r="P168"/>
  <c r="BK168"/>
  <c r="J168"/>
  <c r="BE168"/>
  <c r="BI165"/>
  <c r="BH165"/>
  <c r="BG165"/>
  <c r="BF165"/>
  <c r="T165"/>
  <c r="R165"/>
  <c r="P165"/>
  <c r="BK165"/>
  <c r="J165"/>
  <c r="BE165"/>
  <c r="BI162"/>
  <c r="BH162"/>
  <c r="BG162"/>
  <c r="BF162"/>
  <c r="T162"/>
  <c r="R162"/>
  <c r="P162"/>
  <c r="BK162"/>
  <c r="J162"/>
  <c r="BE162"/>
  <c r="BI159"/>
  <c r="BH159"/>
  <c r="BG159"/>
  <c r="BF159"/>
  <c r="T159"/>
  <c r="R159"/>
  <c r="P159"/>
  <c r="BK159"/>
  <c r="J159"/>
  <c r="BE159"/>
  <c r="BI156"/>
  <c r="BH156"/>
  <c r="BG156"/>
  <c r="BF156"/>
  <c r="T156"/>
  <c r="R156"/>
  <c r="P156"/>
  <c r="BK156"/>
  <c r="J156"/>
  <c r="BE156"/>
  <c r="BI154"/>
  <c r="BH154"/>
  <c r="BG154"/>
  <c r="BF154"/>
  <c r="T154"/>
  <c r="R154"/>
  <c r="P154"/>
  <c r="BK154"/>
  <c r="J154"/>
  <c r="BE154"/>
  <c r="BI152"/>
  <c r="BH152"/>
  <c r="BG152"/>
  <c r="BF152"/>
  <c r="T152"/>
  <c r="R152"/>
  <c r="P152"/>
  <c r="BK152"/>
  <c r="J152"/>
  <c r="BE152"/>
  <c r="BI150"/>
  <c r="BH150"/>
  <c r="BG150"/>
  <c r="BF150"/>
  <c r="T150"/>
  <c r="R150"/>
  <c r="P150"/>
  <c r="BK150"/>
  <c r="J150"/>
  <c r="BE150"/>
  <c r="BI148"/>
  <c r="BH148"/>
  <c r="BG148"/>
  <c r="BF148"/>
  <c r="T148"/>
  <c r="R148"/>
  <c r="P148"/>
  <c r="BK148"/>
  <c r="J148"/>
  <c r="BE148"/>
  <c r="BI147"/>
  <c r="BH147"/>
  <c r="BG147"/>
  <c r="BF147"/>
  <c r="T147"/>
  <c r="R147"/>
  <c r="P147"/>
  <c r="BK147"/>
  <c r="J147"/>
  <c r="BE147"/>
  <c r="BI146"/>
  <c r="BH146"/>
  <c r="BG146"/>
  <c r="BF146"/>
  <c r="T146"/>
  <c r="R146"/>
  <c r="P146"/>
  <c r="BK146"/>
  <c r="J146"/>
  <c r="BE146"/>
  <c r="BI141"/>
  <c r="BH141"/>
  <c r="BG141"/>
  <c r="BF141"/>
  <c r="T141"/>
  <c r="R141"/>
  <c r="P141"/>
  <c r="BK141"/>
  <c r="J141"/>
  <c r="BE141"/>
  <c r="BI138"/>
  <c r="BH138"/>
  <c r="BG138"/>
  <c r="BF138"/>
  <c r="T138"/>
  <c r="R138"/>
  <c r="P138"/>
  <c r="BK138"/>
  <c r="J138"/>
  <c r="BE138"/>
  <c r="BI133"/>
  <c r="BH133"/>
  <c r="BG133"/>
  <c r="BF133"/>
  <c r="T133"/>
  <c r="R133"/>
  <c r="P133"/>
  <c r="BK133"/>
  <c r="J133"/>
  <c r="BE133"/>
  <c r="BI132"/>
  <c r="BH132"/>
  <c r="BG132"/>
  <c r="BF132"/>
  <c r="T132"/>
  <c r="R132"/>
  <c r="P132"/>
  <c r="BK132"/>
  <c r="J132"/>
  <c r="BE132"/>
  <c r="BI130"/>
  <c r="F39"/>
  <c i="1" r="BD136"/>
  <c i="34" r="BH130"/>
  <c r="F38"/>
  <c i="1" r="BC136"/>
  <c i="34" r="BG130"/>
  <c r="F37"/>
  <c i="1" r="BB136"/>
  <c i="34" r="BF130"/>
  <c r="J36"/>
  <c i="1" r="AW136"/>
  <c i="34" r="F36"/>
  <c i="1" r="BA136"/>
  <c i="34" r="T130"/>
  <c r="T129"/>
  <c r="T128"/>
  <c r="T127"/>
  <c r="R130"/>
  <c r="R129"/>
  <c r="R128"/>
  <c r="R127"/>
  <c r="P130"/>
  <c r="P129"/>
  <c r="P128"/>
  <c r="P127"/>
  <c i="1" r="AU136"/>
  <c i="34" r="BK130"/>
  <c r="BK129"/>
  <c r="J129"/>
  <c r="BK128"/>
  <c r="J128"/>
  <c r="BK127"/>
  <c r="J127"/>
  <c r="J98"/>
  <c r="J32"/>
  <c i="1" r="AG136"/>
  <c i="34" r="J130"/>
  <c r="BE130"/>
  <c r="J35"/>
  <c i="1" r="AV136"/>
  <c i="34" r="F35"/>
  <c i="1" r="AZ136"/>
  <c i="34" r="J100"/>
  <c r="J99"/>
  <c r="J124"/>
  <c r="J123"/>
  <c r="F123"/>
  <c r="F121"/>
  <c r="E119"/>
  <c r="J94"/>
  <c r="J93"/>
  <c r="F93"/>
  <c r="F91"/>
  <c r="E89"/>
  <c r="J41"/>
  <c r="J20"/>
  <c r="E20"/>
  <c r="F124"/>
  <c r="F94"/>
  <c r="J19"/>
  <c r="J14"/>
  <c r="J121"/>
  <c r="J91"/>
  <c r="E7"/>
  <c r="E115"/>
  <c r="E85"/>
  <c i="33" r="J39"/>
  <c r="J38"/>
  <c i="1" r="AY135"/>
  <c i="33" r="J37"/>
  <c i="1" r="AX135"/>
  <c i="33" r="BI154"/>
  <c r="BH154"/>
  <c r="BG154"/>
  <c r="BF154"/>
  <c r="T154"/>
  <c r="T153"/>
  <c r="R154"/>
  <c r="R153"/>
  <c r="P154"/>
  <c r="P153"/>
  <c r="BK154"/>
  <c r="BK153"/>
  <c r="J153"/>
  <c r="J154"/>
  <c r="BE154"/>
  <c r="J101"/>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6"/>
  <c r="BH146"/>
  <c r="BG146"/>
  <c r="BF146"/>
  <c r="T146"/>
  <c r="R146"/>
  <c r="P146"/>
  <c r="BK146"/>
  <c r="J146"/>
  <c r="BE146"/>
  <c r="BI144"/>
  <c r="BH144"/>
  <c r="BG144"/>
  <c r="BF144"/>
  <c r="T144"/>
  <c r="R144"/>
  <c r="P144"/>
  <c r="BK144"/>
  <c r="J144"/>
  <c r="BE144"/>
  <c r="BI142"/>
  <c r="BH142"/>
  <c r="BG142"/>
  <c r="BF142"/>
  <c r="T142"/>
  <c r="R142"/>
  <c r="P142"/>
  <c r="BK142"/>
  <c r="J142"/>
  <c r="BE142"/>
  <c r="BI140"/>
  <c r="BH140"/>
  <c r="BG140"/>
  <c r="BF140"/>
  <c r="T140"/>
  <c r="T139"/>
  <c r="R140"/>
  <c r="R139"/>
  <c r="P140"/>
  <c r="P139"/>
  <c r="BK140"/>
  <c r="BK139"/>
  <c r="J139"/>
  <c r="J140"/>
  <c r="BE140"/>
  <c r="J100"/>
  <c r="BI137"/>
  <c r="BH137"/>
  <c r="BG137"/>
  <c r="BF137"/>
  <c r="T137"/>
  <c r="R137"/>
  <c r="P137"/>
  <c r="BK137"/>
  <c r="J137"/>
  <c r="BE137"/>
  <c r="BI135"/>
  <c r="BH135"/>
  <c r="BG135"/>
  <c r="BF135"/>
  <c r="T135"/>
  <c r="R135"/>
  <c r="P135"/>
  <c r="BK135"/>
  <c r="J135"/>
  <c r="BE135"/>
  <c r="BI134"/>
  <c r="BH134"/>
  <c r="BG134"/>
  <c r="BF134"/>
  <c r="T134"/>
  <c r="R134"/>
  <c r="P134"/>
  <c r="BK134"/>
  <c r="J134"/>
  <c r="BE134"/>
  <c r="BI132"/>
  <c r="BH132"/>
  <c r="BG132"/>
  <c r="BF132"/>
  <c r="T132"/>
  <c r="R132"/>
  <c r="P132"/>
  <c r="BK132"/>
  <c r="J132"/>
  <c r="BE132"/>
  <c r="BI130"/>
  <c r="BH130"/>
  <c r="BG130"/>
  <c r="BF130"/>
  <c r="T130"/>
  <c r="R130"/>
  <c r="P130"/>
  <c r="BK130"/>
  <c r="J130"/>
  <c r="BE130"/>
  <c r="BI129"/>
  <c r="BH129"/>
  <c r="BG129"/>
  <c r="BF129"/>
  <c r="T129"/>
  <c r="R129"/>
  <c r="P129"/>
  <c r="BK129"/>
  <c r="J129"/>
  <c r="BE129"/>
  <c r="BI127"/>
  <c r="BH127"/>
  <c r="BG127"/>
  <c r="BF127"/>
  <c r="T127"/>
  <c r="R127"/>
  <c r="P127"/>
  <c r="BK127"/>
  <c r="J127"/>
  <c r="BE127"/>
  <c r="BI126"/>
  <c r="BH126"/>
  <c r="BG126"/>
  <c r="BF126"/>
  <c r="T126"/>
  <c r="R126"/>
  <c r="P126"/>
  <c r="BK126"/>
  <c r="J126"/>
  <c r="BE126"/>
  <c r="BI125"/>
  <c r="F39"/>
  <c i="1" r="BD135"/>
  <c i="33" r="BH125"/>
  <c r="F38"/>
  <c i="1" r="BC135"/>
  <c i="33" r="BG125"/>
  <c r="F37"/>
  <c i="1" r="BB135"/>
  <c i="33" r="BF125"/>
  <c r="J36"/>
  <c i="1" r="AW135"/>
  <c i="33" r="F36"/>
  <c i="1" r="BA135"/>
  <c i="33" r="T125"/>
  <c r="T124"/>
  <c r="T123"/>
  <c r="R125"/>
  <c r="R124"/>
  <c r="R123"/>
  <c r="P125"/>
  <c r="P124"/>
  <c r="P123"/>
  <c i="1" r="AU135"/>
  <c i="33" r="BK125"/>
  <c r="BK124"/>
  <c r="J124"/>
  <c r="BK123"/>
  <c r="J123"/>
  <c r="J98"/>
  <c r="J32"/>
  <c i="1" r="AG135"/>
  <c i="33" r="J125"/>
  <c r="BE125"/>
  <c r="J35"/>
  <c i="1" r="AV135"/>
  <c i="33" r="F35"/>
  <c i="1" r="AZ135"/>
  <c i="33" r="J99"/>
  <c r="F117"/>
  <c r="E115"/>
  <c r="F91"/>
  <c r="E89"/>
  <c r="J41"/>
  <c r="J26"/>
  <c r="E26"/>
  <c r="J120"/>
  <c r="J94"/>
  <c r="J25"/>
  <c r="J23"/>
  <c r="E23"/>
  <c r="J119"/>
  <c r="J93"/>
  <c r="J22"/>
  <c r="J20"/>
  <c r="E20"/>
  <c r="F120"/>
  <c r="F94"/>
  <c r="J19"/>
  <c r="J17"/>
  <c r="E17"/>
  <c r="F119"/>
  <c r="F93"/>
  <c r="J16"/>
  <c r="J14"/>
  <c r="J117"/>
  <c r="J91"/>
  <c r="E7"/>
  <c r="E111"/>
  <c r="E85"/>
  <c i="32" r="J39"/>
  <c r="J38"/>
  <c i="1" r="AY134"/>
  <c i="32" r="J37"/>
  <c i="1" r="AX134"/>
  <c i="32" r="BI366"/>
  <c r="BH366"/>
  <c r="BG366"/>
  <c r="BF366"/>
  <c r="T366"/>
  <c r="R366"/>
  <c r="P366"/>
  <c r="BK366"/>
  <c r="J366"/>
  <c r="BE366"/>
  <c r="BI364"/>
  <c r="BH364"/>
  <c r="BG364"/>
  <c r="BF364"/>
  <c r="T364"/>
  <c r="R364"/>
  <c r="P364"/>
  <c r="BK364"/>
  <c r="J364"/>
  <c r="BE364"/>
  <c r="BI362"/>
  <c r="BH362"/>
  <c r="BG362"/>
  <c r="BF362"/>
  <c r="T362"/>
  <c r="R362"/>
  <c r="P362"/>
  <c r="BK362"/>
  <c r="J362"/>
  <c r="BE362"/>
  <c r="BI360"/>
  <c r="BH360"/>
  <c r="BG360"/>
  <c r="BF360"/>
  <c r="T360"/>
  <c r="R360"/>
  <c r="P360"/>
  <c r="BK360"/>
  <c r="J360"/>
  <c r="BE360"/>
  <c r="BI358"/>
  <c r="BH358"/>
  <c r="BG358"/>
  <c r="BF358"/>
  <c r="T358"/>
  <c r="R358"/>
  <c r="P358"/>
  <c r="BK358"/>
  <c r="J358"/>
  <c r="BE358"/>
  <c r="BI356"/>
  <c r="BH356"/>
  <c r="BG356"/>
  <c r="BF356"/>
  <c r="T356"/>
  <c r="T355"/>
  <c r="T354"/>
  <c r="R356"/>
  <c r="R355"/>
  <c r="R354"/>
  <c r="P356"/>
  <c r="P355"/>
  <c r="P354"/>
  <c r="BK356"/>
  <c r="BK355"/>
  <c r="J355"/>
  <c r="BK354"/>
  <c r="J354"/>
  <c r="J356"/>
  <c r="BE356"/>
  <c r="J110"/>
  <c r="J109"/>
  <c r="BI353"/>
  <c r="BH353"/>
  <c r="BG353"/>
  <c r="BF353"/>
  <c r="T353"/>
  <c r="T352"/>
  <c r="R353"/>
  <c r="R352"/>
  <c r="P353"/>
  <c r="P352"/>
  <c r="BK353"/>
  <c r="BK352"/>
  <c r="J352"/>
  <c r="J353"/>
  <c r="BE353"/>
  <c r="J108"/>
  <c r="BI349"/>
  <c r="BH349"/>
  <c r="BG349"/>
  <c r="BF349"/>
  <c r="T349"/>
  <c r="R349"/>
  <c r="P349"/>
  <c r="BK349"/>
  <c r="J349"/>
  <c r="BE349"/>
  <c r="BI346"/>
  <c r="BH346"/>
  <c r="BG346"/>
  <c r="BF346"/>
  <c r="T346"/>
  <c r="R346"/>
  <c r="P346"/>
  <c r="BK346"/>
  <c r="J346"/>
  <c r="BE346"/>
  <c r="BI343"/>
  <c r="BH343"/>
  <c r="BG343"/>
  <c r="BF343"/>
  <c r="T343"/>
  <c r="R343"/>
  <c r="P343"/>
  <c r="BK343"/>
  <c r="J343"/>
  <c r="BE343"/>
  <c r="BI339"/>
  <c r="BH339"/>
  <c r="BG339"/>
  <c r="BF339"/>
  <c r="T339"/>
  <c r="R339"/>
  <c r="P339"/>
  <c r="BK339"/>
  <c r="J339"/>
  <c r="BE339"/>
  <c r="BI336"/>
  <c r="BH336"/>
  <c r="BG336"/>
  <c r="BF336"/>
  <c r="T336"/>
  <c r="R336"/>
  <c r="P336"/>
  <c r="BK336"/>
  <c r="J336"/>
  <c r="BE336"/>
  <c r="BI333"/>
  <c r="BH333"/>
  <c r="BG333"/>
  <c r="BF333"/>
  <c r="T333"/>
  <c r="R333"/>
  <c r="P333"/>
  <c r="BK333"/>
  <c r="J333"/>
  <c r="BE333"/>
  <c r="BI331"/>
  <c r="BH331"/>
  <c r="BG331"/>
  <c r="BF331"/>
  <c r="T331"/>
  <c r="R331"/>
  <c r="P331"/>
  <c r="BK331"/>
  <c r="J331"/>
  <c r="BE331"/>
  <c r="BI330"/>
  <c r="BH330"/>
  <c r="BG330"/>
  <c r="BF330"/>
  <c r="T330"/>
  <c r="R330"/>
  <c r="P330"/>
  <c r="BK330"/>
  <c r="J330"/>
  <c r="BE330"/>
  <c r="BI328"/>
  <c r="BH328"/>
  <c r="BG328"/>
  <c r="BF328"/>
  <c r="T328"/>
  <c r="R328"/>
  <c r="P328"/>
  <c r="BK328"/>
  <c r="J328"/>
  <c r="BE328"/>
  <c r="BI327"/>
  <c r="BH327"/>
  <c r="BG327"/>
  <c r="BF327"/>
  <c r="T327"/>
  <c r="R327"/>
  <c r="P327"/>
  <c r="BK327"/>
  <c r="J327"/>
  <c r="BE327"/>
  <c r="BI325"/>
  <c r="BH325"/>
  <c r="BG325"/>
  <c r="BF325"/>
  <c r="T325"/>
  <c r="R325"/>
  <c r="P325"/>
  <c r="BK325"/>
  <c r="J325"/>
  <c r="BE325"/>
  <c r="BI324"/>
  <c r="BH324"/>
  <c r="BG324"/>
  <c r="BF324"/>
  <c r="T324"/>
  <c r="R324"/>
  <c r="P324"/>
  <c r="BK324"/>
  <c r="J324"/>
  <c r="BE324"/>
  <c r="BI322"/>
  <c r="BH322"/>
  <c r="BG322"/>
  <c r="BF322"/>
  <c r="T322"/>
  <c r="R322"/>
  <c r="P322"/>
  <c r="BK322"/>
  <c r="J322"/>
  <c r="BE322"/>
  <c r="BI321"/>
  <c r="BH321"/>
  <c r="BG321"/>
  <c r="BF321"/>
  <c r="T321"/>
  <c r="R321"/>
  <c r="P321"/>
  <c r="BK321"/>
  <c r="J321"/>
  <c r="BE321"/>
  <c r="BI319"/>
  <c r="BH319"/>
  <c r="BG319"/>
  <c r="BF319"/>
  <c r="T319"/>
  <c r="R319"/>
  <c r="P319"/>
  <c r="BK319"/>
  <c r="J319"/>
  <c r="BE319"/>
  <c r="BI318"/>
  <c r="BH318"/>
  <c r="BG318"/>
  <c r="BF318"/>
  <c r="T318"/>
  <c r="R318"/>
  <c r="P318"/>
  <c r="BK318"/>
  <c r="J318"/>
  <c r="BE318"/>
  <c r="BI316"/>
  <c r="BH316"/>
  <c r="BG316"/>
  <c r="BF316"/>
  <c r="T316"/>
  <c r="R316"/>
  <c r="P316"/>
  <c r="BK316"/>
  <c r="J316"/>
  <c r="BE316"/>
  <c r="BI314"/>
  <c r="BH314"/>
  <c r="BG314"/>
  <c r="BF314"/>
  <c r="T314"/>
  <c r="R314"/>
  <c r="P314"/>
  <c r="BK314"/>
  <c r="J314"/>
  <c r="BE314"/>
  <c r="BI312"/>
  <c r="BH312"/>
  <c r="BG312"/>
  <c r="BF312"/>
  <c r="T312"/>
  <c r="R312"/>
  <c r="P312"/>
  <c r="BK312"/>
  <c r="J312"/>
  <c r="BE312"/>
  <c r="BI310"/>
  <c r="BH310"/>
  <c r="BG310"/>
  <c r="BF310"/>
  <c r="T310"/>
  <c r="R310"/>
  <c r="P310"/>
  <c r="BK310"/>
  <c r="J310"/>
  <c r="BE310"/>
  <c r="BI308"/>
  <c r="BH308"/>
  <c r="BG308"/>
  <c r="BF308"/>
  <c r="T308"/>
  <c r="T307"/>
  <c r="R308"/>
  <c r="R307"/>
  <c r="P308"/>
  <c r="P307"/>
  <c r="BK308"/>
  <c r="BK307"/>
  <c r="J307"/>
  <c r="J308"/>
  <c r="BE308"/>
  <c r="J107"/>
  <c r="BI303"/>
  <c r="BH303"/>
  <c r="BG303"/>
  <c r="BF303"/>
  <c r="T303"/>
  <c r="R303"/>
  <c r="P303"/>
  <c r="BK303"/>
  <c r="J303"/>
  <c r="BE303"/>
  <c r="BI301"/>
  <c r="BH301"/>
  <c r="BG301"/>
  <c r="BF301"/>
  <c r="T301"/>
  <c r="T300"/>
  <c r="R301"/>
  <c r="R300"/>
  <c r="P301"/>
  <c r="P300"/>
  <c r="BK301"/>
  <c r="BK300"/>
  <c r="J300"/>
  <c r="J301"/>
  <c r="BE301"/>
  <c r="J106"/>
  <c r="BI297"/>
  <c r="BH297"/>
  <c r="BG297"/>
  <c r="BF297"/>
  <c r="T297"/>
  <c r="T296"/>
  <c r="R297"/>
  <c r="R296"/>
  <c r="P297"/>
  <c r="P296"/>
  <c r="BK297"/>
  <c r="BK296"/>
  <c r="J296"/>
  <c r="J297"/>
  <c r="BE297"/>
  <c r="J105"/>
  <c r="BI295"/>
  <c r="BH295"/>
  <c r="BG295"/>
  <c r="BF295"/>
  <c r="T295"/>
  <c r="R295"/>
  <c r="P295"/>
  <c r="BK295"/>
  <c r="J295"/>
  <c r="BE295"/>
  <c r="BI294"/>
  <c r="BH294"/>
  <c r="BG294"/>
  <c r="BF294"/>
  <c r="T294"/>
  <c r="R294"/>
  <c r="P294"/>
  <c r="BK294"/>
  <c r="J294"/>
  <c r="BE294"/>
  <c r="BI293"/>
  <c r="BH293"/>
  <c r="BG293"/>
  <c r="BF293"/>
  <c r="T293"/>
  <c r="R293"/>
  <c r="P293"/>
  <c r="BK293"/>
  <c r="J293"/>
  <c r="BE293"/>
  <c r="BI290"/>
  <c r="BH290"/>
  <c r="BG290"/>
  <c r="BF290"/>
  <c r="T290"/>
  <c r="R290"/>
  <c r="P290"/>
  <c r="BK290"/>
  <c r="J290"/>
  <c r="BE290"/>
  <c r="BI287"/>
  <c r="BH287"/>
  <c r="BG287"/>
  <c r="BF287"/>
  <c r="T287"/>
  <c r="R287"/>
  <c r="P287"/>
  <c r="BK287"/>
  <c r="J287"/>
  <c r="BE287"/>
  <c r="BI284"/>
  <c r="BH284"/>
  <c r="BG284"/>
  <c r="BF284"/>
  <c r="T284"/>
  <c r="R284"/>
  <c r="P284"/>
  <c r="BK284"/>
  <c r="J284"/>
  <c r="BE284"/>
  <c r="BI281"/>
  <c r="BH281"/>
  <c r="BG281"/>
  <c r="BF281"/>
  <c r="T281"/>
  <c r="R281"/>
  <c r="P281"/>
  <c r="BK281"/>
  <c r="J281"/>
  <c r="BE281"/>
  <c r="BI278"/>
  <c r="BH278"/>
  <c r="BG278"/>
  <c r="BF278"/>
  <c r="T278"/>
  <c r="R278"/>
  <c r="P278"/>
  <c r="BK278"/>
  <c r="J278"/>
  <c r="BE278"/>
  <c r="BI275"/>
  <c r="BH275"/>
  <c r="BG275"/>
  <c r="BF275"/>
  <c r="T275"/>
  <c r="R275"/>
  <c r="P275"/>
  <c r="BK275"/>
  <c r="J275"/>
  <c r="BE275"/>
  <c r="BI272"/>
  <c r="BH272"/>
  <c r="BG272"/>
  <c r="BF272"/>
  <c r="T272"/>
  <c r="R272"/>
  <c r="P272"/>
  <c r="BK272"/>
  <c r="J272"/>
  <c r="BE272"/>
  <c r="BI269"/>
  <c r="BH269"/>
  <c r="BG269"/>
  <c r="BF269"/>
  <c r="T269"/>
  <c r="R269"/>
  <c r="P269"/>
  <c r="BK269"/>
  <c r="J269"/>
  <c r="BE269"/>
  <c r="BI266"/>
  <c r="BH266"/>
  <c r="BG266"/>
  <c r="BF266"/>
  <c r="T266"/>
  <c r="R266"/>
  <c r="P266"/>
  <c r="BK266"/>
  <c r="J266"/>
  <c r="BE266"/>
  <c r="BI264"/>
  <c r="BH264"/>
  <c r="BG264"/>
  <c r="BF264"/>
  <c r="T264"/>
  <c r="R264"/>
  <c r="P264"/>
  <c r="BK264"/>
  <c r="J264"/>
  <c r="BE264"/>
  <c r="BI261"/>
  <c r="BH261"/>
  <c r="BG261"/>
  <c r="BF261"/>
  <c r="T261"/>
  <c r="R261"/>
  <c r="P261"/>
  <c r="BK261"/>
  <c r="J261"/>
  <c r="BE261"/>
  <c r="BI258"/>
  <c r="BH258"/>
  <c r="BG258"/>
  <c r="BF258"/>
  <c r="T258"/>
  <c r="R258"/>
  <c r="P258"/>
  <c r="BK258"/>
  <c r="J258"/>
  <c r="BE258"/>
  <c r="BI255"/>
  <c r="BH255"/>
  <c r="BG255"/>
  <c r="BF255"/>
  <c r="T255"/>
  <c r="R255"/>
  <c r="P255"/>
  <c r="BK255"/>
  <c r="J255"/>
  <c r="BE255"/>
  <c r="BI252"/>
  <c r="BH252"/>
  <c r="BG252"/>
  <c r="BF252"/>
  <c r="T252"/>
  <c r="R252"/>
  <c r="P252"/>
  <c r="BK252"/>
  <c r="J252"/>
  <c r="BE252"/>
  <c r="BI249"/>
  <c r="BH249"/>
  <c r="BG249"/>
  <c r="BF249"/>
  <c r="T249"/>
  <c r="R249"/>
  <c r="P249"/>
  <c r="BK249"/>
  <c r="J249"/>
  <c r="BE249"/>
  <c r="BI246"/>
  <c r="BH246"/>
  <c r="BG246"/>
  <c r="BF246"/>
  <c r="T246"/>
  <c r="R246"/>
  <c r="P246"/>
  <c r="BK246"/>
  <c r="J246"/>
  <c r="BE246"/>
  <c r="BI242"/>
  <c r="BH242"/>
  <c r="BG242"/>
  <c r="BF242"/>
  <c r="T242"/>
  <c r="R242"/>
  <c r="P242"/>
  <c r="BK242"/>
  <c r="J242"/>
  <c r="BE242"/>
  <c r="BI237"/>
  <c r="BH237"/>
  <c r="BG237"/>
  <c r="BF237"/>
  <c r="T237"/>
  <c r="R237"/>
  <c r="P237"/>
  <c r="BK237"/>
  <c r="J237"/>
  <c r="BE237"/>
  <c r="BI234"/>
  <c r="BH234"/>
  <c r="BG234"/>
  <c r="BF234"/>
  <c r="T234"/>
  <c r="R234"/>
  <c r="P234"/>
  <c r="BK234"/>
  <c r="J234"/>
  <c r="BE234"/>
  <c r="BI229"/>
  <c r="BH229"/>
  <c r="BG229"/>
  <c r="BF229"/>
  <c r="T229"/>
  <c r="R229"/>
  <c r="P229"/>
  <c r="BK229"/>
  <c r="J229"/>
  <c r="BE229"/>
  <c r="BI226"/>
  <c r="BH226"/>
  <c r="BG226"/>
  <c r="BF226"/>
  <c r="T226"/>
  <c r="R226"/>
  <c r="P226"/>
  <c r="BK226"/>
  <c r="J226"/>
  <c r="BE226"/>
  <c r="BI219"/>
  <c r="BH219"/>
  <c r="BG219"/>
  <c r="BF219"/>
  <c r="T219"/>
  <c r="T218"/>
  <c r="R219"/>
  <c r="R218"/>
  <c r="P219"/>
  <c r="P218"/>
  <c r="BK219"/>
  <c r="BK218"/>
  <c r="J218"/>
  <c r="J219"/>
  <c r="BE219"/>
  <c r="J104"/>
  <c r="BI217"/>
  <c r="BH217"/>
  <c r="BG217"/>
  <c r="BF217"/>
  <c r="T217"/>
  <c r="T216"/>
  <c r="R217"/>
  <c r="R216"/>
  <c r="P217"/>
  <c r="P216"/>
  <c r="BK217"/>
  <c r="BK216"/>
  <c r="J216"/>
  <c r="J217"/>
  <c r="BE217"/>
  <c r="J103"/>
  <c r="BI215"/>
  <c r="BH215"/>
  <c r="BG215"/>
  <c r="BF215"/>
  <c r="T215"/>
  <c r="R215"/>
  <c r="P215"/>
  <c r="BK215"/>
  <c r="J215"/>
  <c r="BE215"/>
  <c r="BI208"/>
  <c r="BH208"/>
  <c r="BG208"/>
  <c r="BF208"/>
  <c r="T208"/>
  <c r="R208"/>
  <c r="P208"/>
  <c r="BK208"/>
  <c r="J208"/>
  <c r="BE208"/>
  <c r="BI201"/>
  <c r="BH201"/>
  <c r="BG201"/>
  <c r="BF201"/>
  <c r="T201"/>
  <c r="R201"/>
  <c r="P201"/>
  <c r="BK201"/>
  <c r="J201"/>
  <c r="BE201"/>
  <c r="BI200"/>
  <c r="BH200"/>
  <c r="BG200"/>
  <c r="BF200"/>
  <c r="T200"/>
  <c r="T199"/>
  <c r="R200"/>
  <c r="R199"/>
  <c r="P200"/>
  <c r="P199"/>
  <c r="BK200"/>
  <c r="BK199"/>
  <c r="J199"/>
  <c r="J200"/>
  <c r="BE200"/>
  <c r="J102"/>
  <c r="BI198"/>
  <c r="BH198"/>
  <c r="BG198"/>
  <c r="BF198"/>
  <c r="T198"/>
  <c r="R198"/>
  <c r="P198"/>
  <c r="BK198"/>
  <c r="J198"/>
  <c r="BE198"/>
  <c r="BI197"/>
  <c r="BH197"/>
  <c r="BG197"/>
  <c r="BF197"/>
  <c r="T197"/>
  <c r="R197"/>
  <c r="P197"/>
  <c r="BK197"/>
  <c r="J197"/>
  <c r="BE197"/>
  <c r="BI196"/>
  <c r="BH196"/>
  <c r="BG196"/>
  <c r="BF196"/>
  <c r="T196"/>
  <c r="R196"/>
  <c r="P196"/>
  <c r="BK196"/>
  <c r="J196"/>
  <c r="BE196"/>
  <c r="BI194"/>
  <c r="BH194"/>
  <c r="BG194"/>
  <c r="BF194"/>
  <c r="T194"/>
  <c r="R194"/>
  <c r="P194"/>
  <c r="BK194"/>
  <c r="J194"/>
  <c r="BE194"/>
  <c r="BI191"/>
  <c r="BH191"/>
  <c r="BG191"/>
  <c r="BF191"/>
  <c r="T191"/>
  <c r="R191"/>
  <c r="P191"/>
  <c r="BK191"/>
  <c r="J191"/>
  <c r="BE191"/>
  <c r="BI190"/>
  <c r="BH190"/>
  <c r="BG190"/>
  <c r="BF190"/>
  <c r="T190"/>
  <c r="R190"/>
  <c r="P190"/>
  <c r="BK190"/>
  <c r="J190"/>
  <c r="BE190"/>
  <c r="BI189"/>
  <c r="BH189"/>
  <c r="BG189"/>
  <c r="BF189"/>
  <c r="T189"/>
  <c r="R189"/>
  <c r="P189"/>
  <c r="BK189"/>
  <c r="J189"/>
  <c r="BE189"/>
  <c r="BI188"/>
  <c r="BH188"/>
  <c r="BG188"/>
  <c r="BF188"/>
  <c r="T188"/>
  <c r="R188"/>
  <c r="P188"/>
  <c r="BK188"/>
  <c r="J188"/>
  <c r="BE188"/>
  <c r="BI187"/>
  <c r="BH187"/>
  <c r="BG187"/>
  <c r="BF187"/>
  <c r="T187"/>
  <c r="R187"/>
  <c r="P187"/>
  <c r="BK187"/>
  <c r="J187"/>
  <c r="BE187"/>
  <c r="BI186"/>
  <c r="BH186"/>
  <c r="BG186"/>
  <c r="BF186"/>
  <c r="T186"/>
  <c r="R186"/>
  <c r="P186"/>
  <c r="BK186"/>
  <c r="J186"/>
  <c r="BE186"/>
  <c r="BI185"/>
  <c r="BH185"/>
  <c r="BG185"/>
  <c r="BF185"/>
  <c r="T185"/>
  <c r="R185"/>
  <c r="P185"/>
  <c r="BK185"/>
  <c r="J185"/>
  <c r="BE185"/>
  <c r="BI183"/>
  <c r="BH183"/>
  <c r="BG183"/>
  <c r="BF183"/>
  <c r="T183"/>
  <c r="R183"/>
  <c r="P183"/>
  <c r="BK183"/>
  <c r="J183"/>
  <c r="BE183"/>
  <c r="BI182"/>
  <c r="BH182"/>
  <c r="BG182"/>
  <c r="BF182"/>
  <c r="T182"/>
  <c r="R182"/>
  <c r="P182"/>
  <c r="BK182"/>
  <c r="J182"/>
  <c r="BE182"/>
  <c r="BI179"/>
  <c r="BH179"/>
  <c r="BG179"/>
  <c r="BF179"/>
  <c r="T179"/>
  <c r="R179"/>
  <c r="P179"/>
  <c r="BK179"/>
  <c r="J179"/>
  <c r="BE179"/>
  <c r="BI178"/>
  <c r="BH178"/>
  <c r="BG178"/>
  <c r="BF178"/>
  <c r="T178"/>
  <c r="R178"/>
  <c r="P178"/>
  <c r="BK178"/>
  <c r="J178"/>
  <c r="BE178"/>
  <c r="BI177"/>
  <c r="BH177"/>
  <c r="BG177"/>
  <c r="BF177"/>
  <c r="T177"/>
  <c r="R177"/>
  <c r="P177"/>
  <c r="BK177"/>
  <c r="J177"/>
  <c r="BE177"/>
  <c r="BI176"/>
  <c r="BH176"/>
  <c r="BG176"/>
  <c r="BF176"/>
  <c r="T176"/>
  <c r="T175"/>
  <c r="R176"/>
  <c r="R175"/>
  <c r="P176"/>
  <c r="P175"/>
  <c r="BK176"/>
  <c r="BK175"/>
  <c r="J175"/>
  <c r="J176"/>
  <c r="BE176"/>
  <c r="J101"/>
  <c r="BI172"/>
  <c r="BH172"/>
  <c r="BG172"/>
  <c r="BF172"/>
  <c r="T172"/>
  <c r="R172"/>
  <c r="P172"/>
  <c r="BK172"/>
  <c r="J172"/>
  <c r="BE172"/>
  <c r="BI168"/>
  <c r="BH168"/>
  <c r="BG168"/>
  <c r="BF168"/>
  <c r="T168"/>
  <c r="R168"/>
  <c r="P168"/>
  <c r="BK168"/>
  <c r="J168"/>
  <c r="BE168"/>
  <c r="BI166"/>
  <c r="BH166"/>
  <c r="BG166"/>
  <c r="BF166"/>
  <c r="T166"/>
  <c r="R166"/>
  <c r="P166"/>
  <c r="BK166"/>
  <c r="J166"/>
  <c r="BE166"/>
  <c r="BI163"/>
  <c r="BH163"/>
  <c r="BG163"/>
  <c r="BF163"/>
  <c r="T163"/>
  <c r="R163"/>
  <c r="P163"/>
  <c r="BK163"/>
  <c r="J163"/>
  <c r="BE163"/>
  <c r="BI160"/>
  <c r="BH160"/>
  <c r="BG160"/>
  <c r="BF160"/>
  <c r="T160"/>
  <c r="R160"/>
  <c r="P160"/>
  <c r="BK160"/>
  <c r="J160"/>
  <c r="BE160"/>
  <c r="BI158"/>
  <c r="BH158"/>
  <c r="BG158"/>
  <c r="BF158"/>
  <c r="T158"/>
  <c r="R158"/>
  <c r="P158"/>
  <c r="BK158"/>
  <c r="J158"/>
  <c r="BE158"/>
  <c r="BI157"/>
  <c r="BH157"/>
  <c r="BG157"/>
  <c r="BF157"/>
  <c r="T157"/>
  <c r="R157"/>
  <c r="P157"/>
  <c r="BK157"/>
  <c r="J157"/>
  <c r="BE157"/>
  <c r="BI156"/>
  <c r="BH156"/>
  <c r="BG156"/>
  <c r="BF156"/>
  <c r="T156"/>
  <c r="R156"/>
  <c r="P156"/>
  <c r="BK156"/>
  <c r="J156"/>
  <c r="BE156"/>
  <c r="BI154"/>
  <c r="BH154"/>
  <c r="BG154"/>
  <c r="BF154"/>
  <c r="T154"/>
  <c r="R154"/>
  <c r="P154"/>
  <c r="BK154"/>
  <c r="J154"/>
  <c r="BE154"/>
  <c r="BI148"/>
  <c r="BH148"/>
  <c r="BG148"/>
  <c r="BF148"/>
  <c r="T148"/>
  <c r="R148"/>
  <c r="P148"/>
  <c r="BK148"/>
  <c r="J148"/>
  <c r="BE148"/>
  <c r="BI145"/>
  <c r="BH145"/>
  <c r="BG145"/>
  <c r="BF145"/>
  <c r="T145"/>
  <c r="R145"/>
  <c r="P145"/>
  <c r="BK145"/>
  <c r="J145"/>
  <c r="BE145"/>
  <c r="BI141"/>
  <c r="BH141"/>
  <c r="BG141"/>
  <c r="BF141"/>
  <c r="T141"/>
  <c r="R141"/>
  <c r="P141"/>
  <c r="BK141"/>
  <c r="J141"/>
  <c r="BE141"/>
  <c r="BI138"/>
  <c r="BH138"/>
  <c r="BG138"/>
  <c r="BF138"/>
  <c r="T138"/>
  <c r="R138"/>
  <c r="P138"/>
  <c r="BK138"/>
  <c r="J138"/>
  <c r="BE138"/>
  <c r="BI135"/>
  <c r="F39"/>
  <c i="1" r="BD134"/>
  <c i="32" r="BH135"/>
  <c r="F38"/>
  <c i="1" r="BC134"/>
  <c i="32" r="BG135"/>
  <c r="F37"/>
  <c i="1" r="BB134"/>
  <c i="32" r="BF135"/>
  <c r="J36"/>
  <c i="1" r="AW134"/>
  <c i="32" r="F36"/>
  <c i="1" r="BA134"/>
  <c i="32" r="T135"/>
  <c r="T134"/>
  <c r="T133"/>
  <c r="T132"/>
  <c r="R135"/>
  <c r="R134"/>
  <c r="R133"/>
  <c r="R132"/>
  <c r="P135"/>
  <c r="P134"/>
  <c r="P133"/>
  <c r="P132"/>
  <c i="1" r="AU134"/>
  <c i="32" r="BK135"/>
  <c r="BK134"/>
  <c r="J134"/>
  <c r="BK133"/>
  <c r="J133"/>
  <c r="BK132"/>
  <c r="J132"/>
  <c r="J98"/>
  <c r="J32"/>
  <c i="1" r="AG134"/>
  <c i="32" r="J135"/>
  <c r="BE135"/>
  <c r="J35"/>
  <c i="1" r="AV134"/>
  <c i="32" r="F35"/>
  <c i="1" r="AZ134"/>
  <c i="32" r="J100"/>
  <c r="J99"/>
  <c r="J128"/>
  <c r="F128"/>
  <c r="F126"/>
  <c r="E124"/>
  <c r="J93"/>
  <c r="F93"/>
  <c r="F91"/>
  <c r="E89"/>
  <c r="J41"/>
  <c r="J26"/>
  <c r="E26"/>
  <c r="J129"/>
  <c r="J94"/>
  <c r="J25"/>
  <c r="J20"/>
  <c r="E20"/>
  <c r="F129"/>
  <c r="F94"/>
  <c r="J19"/>
  <c r="J14"/>
  <c r="J126"/>
  <c r="J91"/>
  <c r="E7"/>
  <c r="E120"/>
  <c r="E85"/>
  <c i="31" r="J39"/>
  <c r="J38"/>
  <c i="1" r="AY133"/>
  <c i="31" r="J37"/>
  <c i="1" r="AX133"/>
  <c i="31" r="BI202"/>
  <c r="BH202"/>
  <c r="BG202"/>
  <c r="BF202"/>
  <c r="T202"/>
  <c r="R202"/>
  <c r="P202"/>
  <c r="BK202"/>
  <c r="J202"/>
  <c r="BE202"/>
  <c r="BI200"/>
  <c r="BH200"/>
  <c r="BG200"/>
  <c r="BF200"/>
  <c r="T200"/>
  <c r="R200"/>
  <c r="P200"/>
  <c r="BK200"/>
  <c r="J200"/>
  <c r="BE200"/>
  <c r="BI198"/>
  <c r="BH198"/>
  <c r="BG198"/>
  <c r="BF198"/>
  <c r="T198"/>
  <c r="T197"/>
  <c r="T196"/>
  <c r="R198"/>
  <c r="R197"/>
  <c r="R196"/>
  <c r="P198"/>
  <c r="P197"/>
  <c r="P196"/>
  <c r="BK198"/>
  <c r="BK197"/>
  <c r="J197"/>
  <c r="BK196"/>
  <c r="J196"/>
  <c r="J198"/>
  <c r="BE198"/>
  <c r="J107"/>
  <c r="J106"/>
  <c r="BI193"/>
  <c r="BH193"/>
  <c r="BG193"/>
  <c r="BF193"/>
  <c r="T193"/>
  <c r="R193"/>
  <c r="P193"/>
  <c r="BK193"/>
  <c r="J193"/>
  <c r="BE193"/>
  <c r="BI190"/>
  <c r="BH190"/>
  <c r="BG190"/>
  <c r="BF190"/>
  <c r="T190"/>
  <c r="T189"/>
  <c r="R190"/>
  <c r="R189"/>
  <c r="P190"/>
  <c r="P189"/>
  <c r="BK190"/>
  <c r="BK189"/>
  <c r="J189"/>
  <c r="J190"/>
  <c r="BE190"/>
  <c r="J105"/>
  <c r="BI188"/>
  <c r="BH188"/>
  <c r="BG188"/>
  <c r="BF188"/>
  <c r="T188"/>
  <c r="T187"/>
  <c r="R188"/>
  <c r="R187"/>
  <c r="P188"/>
  <c r="P187"/>
  <c r="BK188"/>
  <c r="BK187"/>
  <c r="J187"/>
  <c r="J188"/>
  <c r="BE188"/>
  <c r="J104"/>
  <c r="BI185"/>
  <c r="BH185"/>
  <c r="BG185"/>
  <c r="BF185"/>
  <c r="T185"/>
  <c r="R185"/>
  <c r="P185"/>
  <c r="BK185"/>
  <c r="J185"/>
  <c r="BE185"/>
  <c r="BI184"/>
  <c r="BH184"/>
  <c r="BG184"/>
  <c r="BF184"/>
  <c r="T184"/>
  <c r="R184"/>
  <c r="P184"/>
  <c r="BK184"/>
  <c r="J184"/>
  <c r="BE184"/>
  <c r="BI182"/>
  <c r="BH182"/>
  <c r="BG182"/>
  <c r="BF182"/>
  <c r="T182"/>
  <c r="T181"/>
  <c r="R182"/>
  <c r="R181"/>
  <c r="P182"/>
  <c r="P181"/>
  <c r="BK182"/>
  <c r="BK181"/>
  <c r="J181"/>
  <c r="J182"/>
  <c r="BE182"/>
  <c r="J103"/>
  <c r="BI177"/>
  <c r="BH177"/>
  <c r="BG177"/>
  <c r="BF177"/>
  <c r="T177"/>
  <c r="R177"/>
  <c r="P177"/>
  <c r="BK177"/>
  <c r="J177"/>
  <c r="BE177"/>
  <c r="BI174"/>
  <c r="BH174"/>
  <c r="BG174"/>
  <c r="BF174"/>
  <c r="T174"/>
  <c r="R174"/>
  <c r="P174"/>
  <c r="BK174"/>
  <c r="J174"/>
  <c r="BE174"/>
  <c r="BI170"/>
  <c r="BH170"/>
  <c r="BG170"/>
  <c r="BF170"/>
  <c r="T170"/>
  <c r="T169"/>
  <c r="R170"/>
  <c r="R169"/>
  <c r="P170"/>
  <c r="P169"/>
  <c r="BK170"/>
  <c r="BK169"/>
  <c r="J169"/>
  <c r="J170"/>
  <c r="BE170"/>
  <c r="J102"/>
  <c r="BI167"/>
  <c r="BH167"/>
  <c r="BG167"/>
  <c r="BF167"/>
  <c r="T167"/>
  <c r="R167"/>
  <c r="P167"/>
  <c r="BK167"/>
  <c r="J167"/>
  <c r="BE167"/>
  <c r="BI165"/>
  <c r="BH165"/>
  <c r="BG165"/>
  <c r="BF165"/>
  <c r="T165"/>
  <c r="R165"/>
  <c r="P165"/>
  <c r="BK165"/>
  <c r="J165"/>
  <c r="BE165"/>
  <c r="BI163"/>
  <c r="BH163"/>
  <c r="BG163"/>
  <c r="BF163"/>
  <c r="T163"/>
  <c r="T162"/>
  <c r="R163"/>
  <c r="R162"/>
  <c r="P163"/>
  <c r="P162"/>
  <c r="BK163"/>
  <c r="BK162"/>
  <c r="J162"/>
  <c r="J163"/>
  <c r="BE163"/>
  <c r="J101"/>
  <c r="BI161"/>
  <c r="BH161"/>
  <c r="BG161"/>
  <c r="BF161"/>
  <c r="T161"/>
  <c r="R161"/>
  <c r="P161"/>
  <c r="BK161"/>
  <c r="J161"/>
  <c r="BE161"/>
  <c r="BI158"/>
  <c r="BH158"/>
  <c r="BG158"/>
  <c r="BF158"/>
  <c r="T158"/>
  <c r="R158"/>
  <c r="P158"/>
  <c r="BK158"/>
  <c r="J158"/>
  <c r="BE158"/>
  <c r="BI155"/>
  <c r="BH155"/>
  <c r="BG155"/>
  <c r="BF155"/>
  <c r="T155"/>
  <c r="R155"/>
  <c r="P155"/>
  <c r="BK155"/>
  <c r="J155"/>
  <c r="BE155"/>
  <c r="BI154"/>
  <c r="BH154"/>
  <c r="BG154"/>
  <c r="BF154"/>
  <c r="T154"/>
  <c r="R154"/>
  <c r="P154"/>
  <c r="BK154"/>
  <c r="J154"/>
  <c r="BE154"/>
  <c r="BI150"/>
  <c r="BH150"/>
  <c r="BG150"/>
  <c r="BF150"/>
  <c r="T150"/>
  <c r="R150"/>
  <c r="P150"/>
  <c r="BK150"/>
  <c r="J150"/>
  <c r="BE150"/>
  <c r="BI147"/>
  <c r="BH147"/>
  <c r="BG147"/>
  <c r="BF147"/>
  <c r="T147"/>
  <c r="R147"/>
  <c r="P147"/>
  <c r="BK147"/>
  <c r="J147"/>
  <c r="BE147"/>
  <c r="BI146"/>
  <c r="BH146"/>
  <c r="BG146"/>
  <c r="BF146"/>
  <c r="T146"/>
  <c r="R146"/>
  <c r="P146"/>
  <c r="BK146"/>
  <c r="J146"/>
  <c r="BE146"/>
  <c r="BI144"/>
  <c r="BH144"/>
  <c r="BG144"/>
  <c r="BF144"/>
  <c r="T144"/>
  <c r="R144"/>
  <c r="P144"/>
  <c r="BK144"/>
  <c r="J144"/>
  <c r="BE144"/>
  <c r="BI143"/>
  <c r="BH143"/>
  <c r="BG143"/>
  <c r="BF143"/>
  <c r="T143"/>
  <c r="R143"/>
  <c r="P143"/>
  <c r="BK143"/>
  <c r="J143"/>
  <c r="BE143"/>
  <c r="BI140"/>
  <c r="BH140"/>
  <c r="BG140"/>
  <c r="BF140"/>
  <c r="T140"/>
  <c r="R140"/>
  <c r="P140"/>
  <c r="BK140"/>
  <c r="J140"/>
  <c r="BE140"/>
  <c r="BI139"/>
  <c r="BH139"/>
  <c r="BG139"/>
  <c r="BF139"/>
  <c r="T139"/>
  <c r="R139"/>
  <c r="P139"/>
  <c r="BK139"/>
  <c r="J139"/>
  <c r="BE139"/>
  <c r="BI137"/>
  <c r="BH137"/>
  <c r="BG137"/>
  <c r="BF137"/>
  <c r="T137"/>
  <c r="R137"/>
  <c r="P137"/>
  <c r="BK137"/>
  <c r="J137"/>
  <c r="BE137"/>
  <c r="BI135"/>
  <c r="BH135"/>
  <c r="BG135"/>
  <c r="BF135"/>
  <c r="T135"/>
  <c r="R135"/>
  <c r="P135"/>
  <c r="BK135"/>
  <c r="J135"/>
  <c r="BE135"/>
  <c r="BI134"/>
  <c r="BH134"/>
  <c r="BG134"/>
  <c r="BF134"/>
  <c r="T134"/>
  <c r="R134"/>
  <c r="P134"/>
  <c r="BK134"/>
  <c r="J134"/>
  <c r="BE134"/>
  <c r="BI133"/>
  <c r="BH133"/>
  <c r="BG133"/>
  <c r="BF133"/>
  <c r="T133"/>
  <c r="R133"/>
  <c r="P133"/>
  <c r="BK133"/>
  <c r="J133"/>
  <c r="BE133"/>
  <c r="BI132"/>
  <c r="F39"/>
  <c i="1" r="BD133"/>
  <c i="31" r="BH132"/>
  <c r="F38"/>
  <c i="1" r="BC133"/>
  <c i="31" r="BG132"/>
  <c r="F37"/>
  <c i="1" r="BB133"/>
  <c i="31" r="BF132"/>
  <c r="J36"/>
  <c i="1" r="AW133"/>
  <c i="31" r="F36"/>
  <c i="1" r="BA133"/>
  <c i="31" r="T132"/>
  <c r="T131"/>
  <c r="T130"/>
  <c r="T129"/>
  <c r="R132"/>
  <c r="R131"/>
  <c r="R130"/>
  <c r="R129"/>
  <c r="P132"/>
  <c r="P131"/>
  <c r="P130"/>
  <c r="P129"/>
  <c i="1" r="AU133"/>
  <c i="31" r="BK132"/>
  <c r="BK131"/>
  <c r="J131"/>
  <c r="BK130"/>
  <c r="J130"/>
  <c r="BK129"/>
  <c r="J129"/>
  <c r="J98"/>
  <c r="J32"/>
  <c i="1" r="AG133"/>
  <c i="31" r="J132"/>
  <c r="BE132"/>
  <c r="J35"/>
  <c i="1" r="AV133"/>
  <c i="31" r="F35"/>
  <c i="1" r="AZ133"/>
  <c i="31" r="J100"/>
  <c r="J99"/>
  <c r="J125"/>
  <c r="F125"/>
  <c r="F123"/>
  <c r="E121"/>
  <c r="J93"/>
  <c r="F93"/>
  <c r="F91"/>
  <c r="E89"/>
  <c r="J41"/>
  <c r="J26"/>
  <c r="E26"/>
  <c r="J126"/>
  <c r="J94"/>
  <c r="J25"/>
  <c r="J20"/>
  <c r="E20"/>
  <c r="F126"/>
  <c r="F94"/>
  <c r="J19"/>
  <c r="J14"/>
  <c r="J123"/>
  <c r="J91"/>
  <c r="E7"/>
  <c r="E117"/>
  <c r="E85"/>
  <c i="30" r="J37"/>
  <c r="J36"/>
  <c i="1" r="AY131"/>
  <c i="30" r="J35"/>
  <c i="1" r="AX131"/>
  <c i="30" r="BI190"/>
  <c r="BH190"/>
  <c r="BG190"/>
  <c r="BF190"/>
  <c r="T190"/>
  <c r="R190"/>
  <c r="P190"/>
  <c r="BK190"/>
  <c r="J190"/>
  <c r="BE190"/>
  <c r="BI189"/>
  <c r="BH189"/>
  <c r="BG189"/>
  <c r="BF189"/>
  <c r="T189"/>
  <c r="R189"/>
  <c r="P189"/>
  <c r="BK189"/>
  <c r="J189"/>
  <c r="BE189"/>
  <c r="BI188"/>
  <c r="BH188"/>
  <c r="BG188"/>
  <c r="BF188"/>
  <c r="T188"/>
  <c r="R188"/>
  <c r="P188"/>
  <c r="BK188"/>
  <c r="J188"/>
  <c r="BE188"/>
  <c r="BI187"/>
  <c r="BH187"/>
  <c r="BG187"/>
  <c r="BF187"/>
  <c r="T187"/>
  <c r="R187"/>
  <c r="P187"/>
  <c r="BK187"/>
  <c r="J187"/>
  <c r="BE187"/>
  <c r="BI186"/>
  <c r="BH186"/>
  <c r="BG186"/>
  <c r="BF186"/>
  <c r="T186"/>
  <c r="R186"/>
  <c r="P186"/>
  <c r="BK186"/>
  <c r="J186"/>
  <c r="BE186"/>
  <c r="BI185"/>
  <c r="BH185"/>
  <c r="BG185"/>
  <c r="BF185"/>
  <c r="T185"/>
  <c r="T184"/>
  <c r="R185"/>
  <c r="R184"/>
  <c r="P185"/>
  <c r="P184"/>
  <c r="BK185"/>
  <c r="BK184"/>
  <c r="J184"/>
  <c r="J185"/>
  <c r="BE185"/>
  <c r="J102"/>
  <c r="BI183"/>
  <c r="BH183"/>
  <c r="BG183"/>
  <c r="BF183"/>
  <c r="T183"/>
  <c r="R183"/>
  <c r="P183"/>
  <c r="BK183"/>
  <c r="J183"/>
  <c r="BE183"/>
  <c r="BI182"/>
  <c r="BH182"/>
  <c r="BG182"/>
  <c r="BF182"/>
  <c r="T182"/>
  <c r="R182"/>
  <c r="P182"/>
  <c r="BK182"/>
  <c r="J182"/>
  <c r="BE182"/>
  <c r="BI181"/>
  <c r="BH181"/>
  <c r="BG181"/>
  <c r="BF181"/>
  <c r="T181"/>
  <c r="R181"/>
  <c r="P181"/>
  <c r="BK181"/>
  <c r="J181"/>
  <c r="BE181"/>
  <c r="BI180"/>
  <c r="BH180"/>
  <c r="BG180"/>
  <c r="BF180"/>
  <c r="T180"/>
  <c r="T179"/>
  <c r="R180"/>
  <c r="R179"/>
  <c r="P180"/>
  <c r="P179"/>
  <c r="BK180"/>
  <c r="BK179"/>
  <c r="J179"/>
  <c r="J180"/>
  <c r="BE180"/>
  <c r="J101"/>
  <c r="BI178"/>
  <c r="BH178"/>
  <c r="BG178"/>
  <c r="BF178"/>
  <c r="T178"/>
  <c r="R178"/>
  <c r="P178"/>
  <c r="BK178"/>
  <c r="J178"/>
  <c r="BE178"/>
  <c r="BI177"/>
  <c r="BH177"/>
  <c r="BG177"/>
  <c r="BF177"/>
  <c r="T177"/>
  <c r="T176"/>
  <c r="R177"/>
  <c r="R176"/>
  <c r="P177"/>
  <c r="P176"/>
  <c r="BK177"/>
  <c r="BK176"/>
  <c r="J176"/>
  <c r="J177"/>
  <c r="BE177"/>
  <c r="J100"/>
  <c r="BI175"/>
  <c r="BH175"/>
  <c r="BG175"/>
  <c r="BF175"/>
  <c r="T175"/>
  <c r="R175"/>
  <c r="P175"/>
  <c r="BK175"/>
  <c r="J175"/>
  <c r="BE175"/>
  <c r="BI174"/>
  <c r="BH174"/>
  <c r="BG174"/>
  <c r="BF174"/>
  <c r="T174"/>
  <c r="R174"/>
  <c r="P174"/>
  <c r="BK174"/>
  <c r="J174"/>
  <c r="BE174"/>
  <c r="BI173"/>
  <c r="BH173"/>
  <c r="BG173"/>
  <c r="BF173"/>
  <c r="T173"/>
  <c r="R173"/>
  <c r="P173"/>
  <c r="BK173"/>
  <c r="J173"/>
  <c r="BE173"/>
  <c r="BI172"/>
  <c r="BH172"/>
  <c r="BG172"/>
  <c r="BF172"/>
  <c r="T172"/>
  <c r="R172"/>
  <c r="P172"/>
  <c r="BK172"/>
  <c r="J172"/>
  <c r="BE172"/>
  <c r="BI171"/>
  <c r="BH171"/>
  <c r="BG171"/>
  <c r="BF171"/>
  <c r="T171"/>
  <c r="R171"/>
  <c r="P171"/>
  <c r="BK171"/>
  <c r="J171"/>
  <c r="BE171"/>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6"/>
  <c r="BH166"/>
  <c r="BG166"/>
  <c r="BF166"/>
  <c r="T166"/>
  <c r="R166"/>
  <c r="P166"/>
  <c r="BK166"/>
  <c r="J166"/>
  <c r="BE166"/>
  <c r="BI165"/>
  <c r="BH165"/>
  <c r="BG165"/>
  <c r="BF165"/>
  <c r="T165"/>
  <c r="R165"/>
  <c r="P165"/>
  <c r="BK165"/>
  <c r="J165"/>
  <c r="BE165"/>
  <c r="BI164"/>
  <c r="BH164"/>
  <c r="BG164"/>
  <c r="BF164"/>
  <c r="T164"/>
  <c r="R164"/>
  <c r="P164"/>
  <c r="BK164"/>
  <c r="J164"/>
  <c r="BE164"/>
  <c r="BI163"/>
  <c r="BH163"/>
  <c r="BG163"/>
  <c r="BF163"/>
  <c r="T163"/>
  <c r="R163"/>
  <c r="P163"/>
  <c r="BK163"/>
  <c r="J163"/>
  <c r="BE163"/>
  <c r="BI162"/>
  <c r="BH162"/>
  <c r="BG162"/>
  <c r="BF162"/>
  <c r="T162"/>
  <c r="R162"/>
  <c r="P162"/>
  <c r="BK162"/>
  <c r="J162"/>
  <c r="BE162"/>
  <c r="BI161"/>
  <c r="BH161"/>
  <c r="BG161"/>
  <c r="BF161"/>
  <c r="T161"/>
  <c r="R161"/>
  <c r="P161"/>
  <c r="BK161"/>
  <c r="J161"/>
  <c r="BE161"/>
  <c r="BI160"/>
  <c r="BH160"/>
  <c r="BG160"/>
  <c r="BF160"/>
  <c r="T160"/>
  <c r="R160"/>
  <c r="P160"/>
  <c r="BK160"/>
  <c r="J160"/>
  <c r="BE160"/>
  <c r="BI159"/>
  <c r="BH159"/>
  <c r="BG159"/>
  <c r="BF159"/>
  <c r="T159"/>
  <c r="R159"/>
  <c r="P159"/>
  <c r="BK159"/>
  <c r="J159"/>
  <c r="BE159"/>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T149"/>
  <c r="R150"/>
  <c r="R149"/>
  <c r="P150"/>
  <c r="P149"/>
  <c r="BK150"/>
  <c r="BK149"/>
  <c r="J149"/>
  <c r="J150"/>
  <c r="BE150"/>
  <c r="J99"/>
  <c r="BI148"/>
  <c r="BH148"/>
  <c r="BG148"/>
  <c r="BF148"/>
  <c r="T148"/>
  <c r="T147"/>
  <c r="R148"/>
  <c r="R147"/>
  <c r="P148"/>
  <c r="P147"/>
  <c r="BK148"/>
  <c r="BK147"/>
  <c r="J147"/>
  <c r="J148"/>
  <c r="BE148"/>
  <c r="J98"/>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BH128"/>
  <c r="BG128"/>
  <c r="BF128"/>
  <c r="T128"/>
  <c r="R128"/>
  <c r="P128"/>
  <c r="BK128"/>
  <c r="J128"/>
  <c r="BE128"/>
  <c r="BI127"/>
  <c r="BH127"/>
  <c r="BG127"/>
  <c r="BF127"/>
  <c r="T127"/>
  <c r="R127"/>
  <c r="P127"/>
  <c r="BK127"/>
  <c r="J127"/>
  <c r="BE127"/>
  <c r="BI126"/>
  <c r="BH126"/>
  <c r="BG126"/>
  <c r="BF126"/>
  <c r="T126"/>
  <c r="R126"/>
  <c r="P126"/>
  <c r="BK126"/>
  <c r="J126"/>
  <c r="BE126"/>
  <c r="BI125"/>
  <c r="BH125"/>
  <c r="BG125"/>
  <c r="BF125"/>
  <c r="T125"/>
  <c r="R125"/>
  <c r="P125"/>
  <c r="BK125"/>
  <c r="J125"/>
  <c r="BE125"/>
  <c r="BI124"/>
  <c r="F37"/>
  <c i="1" r="BD131"/>
  <c i="30" r="BH124"/>
  <c r="F36"/>
  <c i="1" r="BC131"/>
  <c i="30" r="BG124"/>
  <c r="F35"/>
  <c i="1" r="BB131"/>
  <c i="30" r="BF124"/>
  <c r="J34"/>
  <c i="1" r="AW131"/>
  <c i="30" r="F34"/>
  <c i="1" r="BA131"/>
  <c i="30" r="T124"/>
  <c r="T123"/>
  <c r="T122"/>
  <c r="R124"/>
  <c r="R123"/>
  <c r="R122"/>
  <c r="P124"/>
  <c r="P123"/>
  <c r="P122"/>
  <c i="1" r="AU131"/>
  <c i="30" r="BK124"/>
  <c r="BK123"/>
  <c r="J123"/>
  <c r="BK122"/>
  <c r="J122"/>
  <c r="J96"/>
  <c r="J30"/>
  <c i="1" r="AG131"/>
  <c i="30" r="J124"/>
  <c r="BE124"/>
  <c r="J33"/>
  <c i="1" r="AV131"/>
  <c i="30" r="F33"/>
  <c i="1" r="AZ131"/>
  <c i="30" r="J97"/>
  <c r="F116"/>
  <c r="E114"/>
  <c r="F89"/>
  <c r="E87"/>
  <c r="J39"/>
  <c r="J24"/>
  <c r="E24"/>
  <c r="J119"/>
  <c r="J92"/>
  <c r="J23"/>
  <c r="J21"/>
  <c r="E21"/>
  <c r="J118"/>
  <c r="J91"/>
  <c r="J20"/>
  <c r="J18"/>
  <c r="E18"/>
  <c r="F119"/>
  <c r="F92"/>
  <c r="J17"/>
  <c r="J15"/>
  <c r="E15"/>
  <c r="F118"/>
  <c r="F91"/>
  <c r="J14"/>
  <c r="J12"/>
  <c r="J116"/>
  <c r="J89"/>
  <c r="E7"/>
  <c r="E112"/>
  <c r="E85"/>
  <c i="29" r="J41"/>
  <c r="J40"/>
  <c i="1" r="AY130"/>
  <c i="29" r="J39"/>
  <c i="1" r="AX130"/>
  <c i="29"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BH128"/>
  <c r="BG128"/>
  <c r="BF128"/>
  <c r="T128"/>
  <c r="R128"/>
  <c r="P128"/>
  <c r="BK128"/>
  <c r="J128"/>
  <c r="BE128"/>
  <c r="BI127"/>
  <c r="F41"/>
  <c i="1" r="BD130"/>
  <c i="29" r="BH127"/>
  <c r="F40"/>
  <c i="1" r="BC130"/>
  <c i="29" r="BG127"/>
  <c r="F39"/>
  <c i="1" r="BB130"/>
  <c i="29" r="BF127"/>
  <c r="J38"/>
  <c i="1" r="AW130"/>
  <c i="29" r="F38"/>
  <c i="1" r="BA130"/>
  <c i="29" r="T127"/>
  <c r="T126"/>
  <c r="T125"/>
  <c r="R127"/>
  <c r="R126"/>
  <c r="R125"/>
  <c r="P127"/>
  <c r="P126"/>
  <c r="P125"/>
  <c i="1" r="AU130"/>
  <c i="29" r="BK127"/>
  <c r="BK126"/>
  <c r="J126"/>
  <c r="BK125"/>
  <c r="J125"/>
  <c r="J100"/>
  <c r="J34"/>
  <c i="1" r="AG130"/>
  <c i="29" r="J127"/>
  <c r="BE127"/>
  <c r="J37"/>
  <c i="1" r="AV130"/>
  <c i="29" r="F37"/>
  <c i="1" r="AZ130"/>
  <c i="29" r="J101"/>
  <c r="F119"/>
  <c r="E117"/>
  <c r="F93"/>
  <c r="E91"/>
  <c r="J43"/>
  <c r="J28"/>
  <c r="E28"/>
  <c r="J122"/>
  <c r="J96"/>
  <c r="J27"/>
  <c r="J25"/>
  <c r="E25"/>
  <c r="J121"/>
  <c r="J95"/>
  <c r="J24"/>
  <c r="J22"/>
  <c r="E22"/>
  <c r="F122"/>
  <c r="F96"/>
  <c r="J21"/>
  <c r="J19"/>
  <c r="E19"/>
  <c r="F121"/>
  <c r="F95"/>
  <c r="J18"/>
  <c r="J16"/>
  <c r="J119"/>
  <c r="J93"/>
  <c r="E7"/>
  <c r="E111"/>
  <c r="E85"/>
  <c i="28" r="J41"/>
  <c r="J40"/>
  <c i="1" r="AY129"/>
  <c i="28" r="J39"/>
  <c i="1" r="AX129"/>
  <c i="28" r="BI181"/>
  <c r="BH181"/>
  <c r="BG181"/>
  <c r="BF181"/>
  <c r="T181"/>
  <c r="R181"/>
  <c r="P181"/>
  <c r="BK181"/>
  <c r="J181"/>
  <c r="BE181"/>
  <c r="BI179"/>
  <c r="BH179"/>
  <c r="BG179"/>
  <c r="BF179"/>
  <c r="T179"/>
  <c r="R179"/>
  <c r="P179"/>
  <c r="BK179"/>
  <c r="J179"/>
  <c r="BE179"/>
  <c r="BI177"/>
  <c r="BH177"/>
  <c r="BG177"/>
  <c r="BF177"/>
  <c r="T177"/>
  <c r="R177"/>
  <c r="P177"/>
  <c r="BK177"/>
  <c r="J177"/>
  <c r="BE177"/>
  <c r="BI175"/>
  <c r="BH175"/>
  <c r="BG175"/>
  <c r="BF175"/>
  <c r="T175"/>
  <c r="R175"/>
  <c r="P175"/>
  <c r="BK175"/>
  <c r="J175"/>
  <c r="BE175"/>
  <c r="BI173"/>
  <c r="BH173"/>
  <c r="BG173"/>
  <c r="BF173"/>
  <c r="T173"/>
  <c r="R173"/>
  <c r="P173"/>
  <c r="BK173"/>
  <c r="J173"/>
  <c r="BE173"/>
  <c r="BI171"/>
  <c r="BH171"/>
  <c r="BG171"/>
  <c r="BF171"/>
  <c r="T171"/>
  <c r="R171"/>
  <c r="P171"/>
  <c r="BK171"/>
  <c r="J171"/>
  <c r="BE171"/>
  <c r="BI169"/>
  <c r="BH169"/>
  <c r="BG169"/>
  <c r="BF169"/>
  <c r="T169"/>
  <c r="R169"/>
  <c r="P169"/>
  <c r="BK169"/>
  <c r="J169"/>
  <c r="BE169"/>
  <c r="BI167"/>
  <c r="BH167"/>
  <c r="BG167"/>
  <c r="BF167"/>
  <c r="T167"/>
  <c r="R167"/>
  <c r="P167"/>
  <c r="BK167"/>
  <c r="J167"/>
  <c r="BE167"/>
  <c r="BI165"/>
  <c r="BH165"/>
  <c r="BG165"/>
  <c r="BF165"/>
  <c r="T165"/>
  <c r="T164"/>
  <c r="T163"/>
  <c r="R165"/>
  <c r="R164"/>
  <c r="R163"/>
  <c r="P165"/>
  <c r="P164"/>
  <c r="P163"/>
  <c r="BK165"/>
  <c r="BK164"/>
  <c r="J164"/>
  <c r="BK163"/>
  <c r="J163"/>
  <c r="J165"/>
  <c r="BE165"/>
  <c r="J104"/>
  <c r="J103"/>
  <c r="BI162"/>
  <c r="BH162"/>
  <c r="BG162"/>
  <c r="BF162"/>
  <c r="T162"/>
  <c r="R162"/>
  <c r="P162"/>
  <c r="BK162"/>
  <c r="J162"/>
  <c r="BE162"/>
  <c r="BI157"/>
  <c r="BH157"/>
  <c r="BG157"/>
  <c r="BF157"/>
  <c r="T157"/>
  <c r="R157"/>
  <c r="P157"/>
  <c r="BK157"/>
  <c r="J157"/>
  <c r="BE157"/>
  <c r="BI152"/>
  <c r="BH152"/>
  <c r="BG152"/>
  <c r="BF152"/>
  <c r="T152"/>
  <c r="R152"/>
  <c r="P152"/>
  <c r="BK152"/>
  <c r="J152"/>
  <c r="BE152"/>
  <c r="BI145"/>
  <c r="BH145"/>
  <c r="BG145"/>
  <c r="BF145"/>
  <c r="T145"/>
  <c r="R145"/>
  <c r="P145"/>
  <c r="BK145"/>
  <c r="J145"/>
  <c r="BE145"/>
  <c r="BI138"/>
  <c r="BH138"/>
  <c r="BG138"/>
  <c r="BF138"/>
  <c r="T138"/>
  <c r="R138"/>
  <c r="P138"/>
  <c r="BK138"/>
  <c r="J138"/>
  <c r="BE138"/>
  <c r="BI131"/>
  <c r="F41"/>
  <c i="1" r="BD129"/>
  <c i="28" r="BH131"/>
  <c r="F40"/>
  <c i="1" r="BC129"/>
  <c i="28" r="BG131"/>
  <c r="F39"/>
  <c i="1" r="BB129"/>
  <c i="28" r="BF131"/>
  <c r="J38"/>
  <c i="1" r="AW129"/>
  <c i="28" r="F38"/>
  <c i="1" r="BA129"/>
  <c i="28" r="T131"/>
  <c r="T130"/>
  <c r="T129"/>
  <c r="T128"/>
  <c r="R131"/>
  <c r="R130"/>
  <c r="R129"/>
  <c r="R128"/>
  <c r="P131"/>
  <c r="P130"/>
  <c r="P129"/>
  <c r="P128"/>
  <c i="1" r="AU129"/>
  <c i="28" r="BK131"/>
  <c r="BK130"/>
  <c r="J130"/>
  <c r="BK129"/>
  <c r="J129"/>
  <c r="BK128"/>
  <c r="J128"/>
  <c r="J100"/>
  <c r="J34"/>
  <c i="1" r="AG129"/>
  <c i="28" r="J131"/>
  <c r="BE131"/>
  <c r="J37"/>
  <c i="1" r="AV129"/>
  <c i="28" r="F37"/>
  <c i="1" r="AZ129"/>
  <c i="28" r="J102"/>
  <c r="J101"/>
  <c r="J124"/>
  <c r="F124"/>
  <c r="F122"/>
  <c r="E120"/>
  <c r="J95"/>
  <c r="F95"/>
  <c r="F93"/>
  <c r="E91"/>
  <c r="J43"/>
  <c r="J28"/>
  <c r="E28"/>
  <c r="J125"/>
  <c r="J96"/>
  <c r="J27"/>
  <c r="J22"/>
  <c r="E22"/>
  <c r="F125"/>
  <c r="F96"/>
  <c r="J21"/>
  <c r="J16"/>
  <c r="J122"/>
  <c r="J93"/>
  <c r="E7"/>
  <c r="E114"/>
  <c r="E85"/>
  <c i="27" r="J41"/>
  <c r="J40"/>
  <c i="1" r="AY128"/>
  <c i="27" r="J39"/>
  <c i="1" r="AX128"/>
  <c i="27" r="BI142"/>
  <c r="BH142"/>
  <c r="BG142"/>
  <c r="BF142"/>
  <c r="T142"/>
  <c r="R142"/>
  <c r="P142"/>
  <c r="BK142"/>
  <c r="J142"/>
  <c r="BE142"/>
  <c r="BI141"/>
  <c r="BH141"/>
  <c r="BG141"/>
  <c r="BF141"/>
  <c r="T141"/>
  <c r="R141"/>
  <c r="P141"/>
  <c r="BK141"/>
  <c r="J141"/>
  <c r="BE141"/>
  <c r="BI139"/>
  <c r="BH139"/>
  <c r="BG139"/>
  <c r="BF139"/>
  <c r="T139"/>
  <c r="R139"/>
  <c r="P139"/>
  <c r="BK139"/>
  <c r="J139"/>
  <c r="BE139"/>
  <c r="BI137"/>
  <c r="BH137"/>
  <c r="BG137"/>
  <c r="BF137"/>
  <c r="T137"/>
  <c r="R137"/>
  <c r="P137"/>
  <c r="BK137"/>
  <c r="J137"/>
  <c r="BE137"/>
  <c r="BI135"/>
  <c r="BH135"/>
  <c r="BG135"/>
  <c r="BF135"/>
  <c r="T135"/>
  <c r="R135"/>
  <c r="P135"/>
  <c r="BK135"/>
  <c r="J135"/>
  <c r="BE135"/>
  <c r="BI133"/>
  <c r="BH133"/>
  <c r="BG133"/>
  <c r="BF133"/>
  <c r="T133"/>
  <c r="R133"/>
  <c r="P133"/>
  <c r="BK133"/>
  <c r="J133"/>
  <c r="BE133"/>
  <c r="BI131"/>
  <c r="BH131"/>
  <c r="BG131"/>
  <c r="BF131"/>
  <c r="T131"/>
  <c r="R131"/>
  <c r="P131"/>
  <c r="BK131"/>
  <c r="J131"/>
  <c r="BE131"/>
  <c r="BI129"/>
  <c r="BH129"/>
  <c r="BG129"/>
  <c r="BF129"/>
  <c r="T129"/>
  <c r="R129"/>
  <c r="P129"/>
  <c r="BK129"/>
  <c r="J129"/>
  <c r="BE129"/>
  <c r="BI127"/>
  <c r="F41"/>
  <c i="1" r="BD128"/>
  <c i="27" r="BH127"/>
  <c r="F40"/>
  <c i="1" r="BC128"/>
  <c i="27" r="BG127"/>
  <c r="F39"/>
  <c i="1" r="BB128"/>
  <c i="27" r="BF127"/>
  <c r="J38"/>
  <c i="1" r="AW128"/>
  <c i="27" r="F38"/>
  <c i="1" r="BA128"/>
  <c i="27" r="T127"/>
  <c r="T126"/>
  <c r="T125"/>
  <c r="R127"/>
  <c r="R126"/>
  <c r="R125"/>
  <c r="P127"/>
  <c r="P126"/>
  <c r="P125"/>
  <c i="1" r="AU128"/>
  <c i="27" r="BK127"/>
  <c r="BK126"/>
  <c r="J126"/>
  <c r="BK125"/>
  <c r="J125"/>
  <c r="J100"/>
  <c r="J34"/>
  <c i="1" r="AG128"/>
  <c i="27" r="J127"/>
  <c r="BE127"/>
  <c r="J37"/>
  <c i="1" r="AV128"/>
  <c i="27" r="F37"/>
  <c i="1" r="AZ128"/>
  <c i="27" r="J101"/>
  <c r="F119"/>
  <c r="E117"/>
  <c r="F93"/>
  <c r="E91"/>
  <c r="J43"/>
  <c r="J28"/>
  <c r="E28"/>
  <c r="J122"/>
  <c r="J96"/>
  <c r="J27"/>
  <c r="J25"/>
  <c r="E25"/>
  <c r="J121"/>
  <c r="J95"/>
  <c r="J24"/>
  <c r="J22"/>
  <c r="E22"/>
  <c r="F122"/>
  <c r="F96"/>
  <c r="J21"/>
  <c r="J19"/>
  <c r="E19"/>
  <c r="F121"/>
  <c r="F95"/>
  <c r="J18"/>
  <c r="J16"/>
  <c r="J119"/>
  <c r="J93"/>
  <c r="E7"/>
  <c r="E111"/>
  <c r="E85"/>
  <c i="26" r="J41"/>
  <c r="J40"/>
  <c i="1" r="AY127"/>
  <c i="26" r="J39"/>
  <c i="1" r="AX127"/>
  <c i="26" r="BI146"/>
  <c r="BH146"/>
  <c r="BG146"/>
  <c r="BF146"/>
  <c r="T146"/>
  <c r="R146"/>
  <c r="P146"/>
  <c r="BK146"/>
  <c r="J146"/>
  <c r="BE146"/>
  <c r="BI144"/>
  <c r="BH144"/>
  <c r="BG144"/>
  <c r="BF144"/>
  <c r="T144"/>
  <c r="R144"/>
  <c r="P144"/>
  <c r="BK144"/>
  <c r="J144"/>
  <c r="BE144"/>
  <c r="BI143"/>
  <c r="BH143"/>
  <c r="BG143"/>
  <c r="BF143"/>
  <c r="T143"/>
  <c r="R143"/>
  <c r="P143"/>
  <c r="BK143"/>
  <c r="J143"/>
  <c r="BE143"/>
  <c r="BI141"/>
  <c r="BH141"/>
  <c r="BG141"/>
  <c r="BF141"/>
  <c r="T141"/>
  <c r="R141"/>
  <c r="P141"/>
  <c r="BK141"/>
  <c r="J141"/>
  <c r="BE141"/>
  <c r="BI139"/>
  <c r="BH139"/>
  <c r="BG139"/>
  <c r="BF139"/>
  <c r="T139"/>
  <c r="R139"/>
  <c r="P139"/>
  <c r="BK139"/>
  <c r="J139"/>
  <c r="BE139"/>
  <c r="BI137"/>
  <c r="BH137"/>
  <c r="BG137"/>
  <c r="BF137"/>
  <c r="T137"/>
  <c r="R137"/>
  <c r="P137"/>
  <c r="BK137"/>
  <c r="J137"/>
  <c r="BE137"/>
  <c r="BI135"/>
  <c r="BH135"/>
  <c r="BG135"/>
  <c r="BF135"/>
  <c r="T135"/>
  <c r="R135"/>
  <c r="P135"/>
  <c r="BK135"/>
  <c r="J135"/>
  <c r="BE135"/>
  <c r="BI133"/>
  <c r="BH133"/>
  <c r="BG133"/>
  <c r="BF133"/>
  <c r="T133"/>
  <c r="R133"/>
  <c r="P133"/>
  <c r="BK133"/>
  <c r="J133"/>
  <c r="BE133"/>
  <c r="BI131"/>
  <c r="BH131"/>
  <c r="BG131"/>
  <c r="BF131"/>
  <c r="T131"/>
  <c r="R131"/>
  <c r="P131"/>
  <c r="BK131"/>
  <c r="J131"/>
  <c r="BE131"/>
  <c r="BI129"/>
  <c r="BH129"/>
  <c r="BG129"/>
  <c r="BF129"/>
  <c r="T129"/>
  <c r="R129"/>
  <c r="P129"/>
  <c r="BK129"/>
  <c r="J129"/>
  <c r="BE129"/>
  <c r="BI127"/>
  <c r="BH127"/>
  <c r="BG127"/>
  <c r="BF127"/>
  <c r="T127"/>
  <c r="R127"/>
  <c r="P127"/>
  <c r="BK127"/>
  <c r="J127"/>
  <c r="BE127"/>
  <c r="BI125"/>
  <c r="F41"/>
  <c i="1" r="BD127"/>
  <c i="26" r="BH125"/>
  <c r="F40"/>
  <c i="1" r="BC127"/>
  <c i="26" r="BG125"/>
  <c r="F39"/>
  <c i="1" r="BB127"/>
  <c i="26" r="BF125"/>
  <c r="J38"/>
  <c i="1" r="AW127"/>
  <c i="26" r="F38"/>
  <c i="1" r="BA127"/>
  <c i="26" r="T125"/>
  <c r="T124"/>
  <c r="R125"/>
  <c r="R124"/>
  <c r="P125"/>
  <c r="P124"/>
  <c i="1" r="AU127"/>
  <c i="26" r="BK125"/>
  <c r="BK124"/>
  <c r="J124"/>
  <c r="J100"/>
  <c r="J34"/>
  <c i="1" r="AG127"/>
  <c i="26" r="J125"/>
  <c r="BE125"/>
  <c r="J37"/>
  <c i="1" r="AV127"/>
  <c i="26" r="F37"/>
  <c i="1" r="AZ127"/>
  <c i="26" r="F118"/>
  <c r="E116"/>
  <c r="F93"/>
  <c r="E91"/>
  <c r="J43"/>
  <c r="J28"/>
  <c r="E28"/>
  <c r="J121"/>
  <c r="J96"/>
  <c r="J27"/>
  <c r="J25"/>
  <c r="E25"/>
  <c r="J120"/>
  <c r="J95"/>
  <c r="J24"/>
  <c r="J22"/>
  <c r="E22"/>
  <c r="F121"/>
  <c r="F96"/>
  <c r="J21"/>
  <c r="J19"/>
  <c r="E19"/>
  <c r="F120"/>
  <c r="F95"/>
  <c r="J18"/>
  <c r="J16"/>
  <c r="J118"/>
  <c r="J93"/>
  <c r="E7"/>
  <c r="E110"/>
  <c r="E85"/>
  <c i="25" r="J41"/>
  <c r="J40"/>
  <c i="1" r="AY125"/>
  <c i="25" r="J39"/>
  <c i="1" r="AX125"/>
  <c i="25" r="BI151"/>
  <c r="BH151"/>
  <c r="BG151"/>
  <c r="BF151"/>
  <c r="T151"/>
  <c r="R151"/>
  <c r="P151"/>
  <c r="BK151"/>
  <c r="J151"/>
  <c r="BE151"/>
  <c r="BI150"/>
  <c r="BH150"/>
  <c r="BG150"/>
  <c r="BF150"/>
  <c r="T150"/>
  <c r="T149"/>
  <c r="T148"/>
  <c r="R150"/>
  <c r="R149"/>
  <c r="R148"/>
  <c r="P150"/>
  <c r="P149"/>
  <c r="P148"/>
  <c r="BK150"/>
  <c r="BK149"/>
  <c r="J149"/>
  <c r="BK148"/>
  <c r="J148"/>
  <c r="J150"/>
  <c r="BE150"/>
  <c r="J104"/>
  <c r="J103"/>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T139"/>
  <c r="R140"/>
  <c r="R139"/>
  <c r="P140"/>
  <c r="P139"/>
  <c r="BK140"/>
  <c r="BK139"/>
  <c r="J139"/>
  <c r="J140"/>
  <c r="BE140"/>
  <c r="J102"/>
  <c r="BI137"/>
  <c r="BH137"/>
  <c r="BG137"/>
  <c r="BF137"/>
  <c r="T137"/>
  <c r="R137"/>
  <c r="P137"/>
  <c r="BK137"/>
  <c r="J137"/>
  <c r="BE137"/>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F41"/>
  <c i="1" r="BD125"/>
  <c i="25" r="BH130"/>
  <c r="F40"/>
  <c i="1" r="BC125"/>
  <c i="25" r="BG130"/>
  <c r="F39"/>
  <c i="1" r="BB125"/>
  <c i="25" r="BF130"/>
  <c r="J38"/>
  <c i="1" r="AW125"/>
  <c i="25" r="F38"/>
  <c i="1" r="BA125"/>
  <c i="25" r="T130"/>
  <c r="T129"/>
  <c r="T128"/>
  <c r="R130"/>
  <c r="R129"/>
  <c r="R128"/>
  <c r="P130"/>
  <c r="P129"/>
  <c r="P128"/>
  <c i="1" r="AU125"/>
  <c i="25" r="BK130"/>
  <c r="BK129"/>
  <c r="J129"/>
  <c r="BK128"/>
  <c r="J128"/>
  <c r="J100"/>
  <c r="J34"/>
  <c i="1" r="AG125"/>
  <c i="25" r="J130"/>
  <c r="BE130"/>
  <c r="J37"/>
  <c i="1" r="AV125"/>
  <c i="25" r="F37"/>
  <c i="1" r="AZ125"/>
  <c i="25" r="J101"/>
  <c r="F122"/>
  <c r="E120"/>
  <c r="F93"/>
  <c r="E91"/>
  <c r="J43"/>
  <c r="J28"/>
  <c r="E28"/>
  <c r="J125"/>
  <c r="J96"/>
  <c r="J27"/>
  <c r="J25"/>
  <c r="E25"/>
  <c r="J124"/>
  <c r="J95"/>
  <c r="J24"/>
  <c r="J22"/>
  <c r="E22"/>
  <c r="F125"/>
  <c r="F96"/>
  <c r="J21"/>
  <c r="J19"/>
  <c r="E19"/>
  <c r="F124"/>
  <c r="F95"/>
  <c r="J18"/>
  <c r="J16"/>
  <c r="J122"/>
  <c r="J93"/>
  <c r="E7"/>
  <c r="E114"/>
  <c r="E85"/>
  <c i="24" r="J41"/>
  <c r="J40"/>
  <c i="1" r="AY124"/>
  <c i="24" r="J39"/>
  <c i="1" r="AX124"/>
  <c i="24"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T148"/>
  <c r="R149"/>
  <c r="R148"/>
  <c r="P149"/>
  <c r="P148"/>
  <c r="BK149"/>
  <c r="BK148"/>
  <c r="J148"/>
  <c r="J149"/>
  <c r="BE149"/>
  <c r="J102"/>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F41"/>
  <c i="1" r="BD124"/>
  <c i="24" r="BH128"/>
  <c r="F40"/>
  <c i="1" r="BC124"/>
  <c i="24" r="BG128"/>
  <c r="F39"/>
  <c i="1" r="BB124"/>
  <c i="24" r="BF128"/>
  <c r="J38"/>
  <c i="1" r="AW124"/>
  <c i="24" r="F38"/>
  <c i="1" r="BA124"/>
  <c i="24" r="T128"/>
  <c r="T127"/>
  <c r="T126"/>
  <c r="R128"/>
  <c r="R127"/>
  <c r="R126"/>
  <c r="P128"/>
  <c r="P127"/>
  <c r="P126"/>
  <c i="1" r="AU124"/>
  <c i="24" r="BK128"/>
  <c r="BK127"/>
  <c r="J127"/>
  <c r="BK126"/>
  <c r="J126"/>
  <c r="J100"/>
  <c r="J34"/>
  <c i="1" r="AG124"/>
  <c i="24" r="J128"/>
  <c r="BE128"/>
  <c r="J37"/>
  <c i="1" r="AV124"/>
  <c i="24" r="F37"/>
  <c i="1" r="AZ124"/>
  <c i="24" r="J101"/>
  <c r="F120"/>
  <c r="E118"/>
  <c r="F93"/>
  <c r="E91"/>
  <c r="J43"/>
  <c r="J28"/>
  <c r="E28"/>
  <c r="J123"/>
  <c r="J96"/>
  <c r="J27"/>
  <c r="J25"/>
  <c r="E25"/>
  <c r="J122"/>
  <c r="J95"/>
  <c r="J24"/>
  <c r="J22"/>
  <c r="E22"/>
  <c r="F123"/>
  <c r="F96"/>
  <c r="J21"/>
  <c r="J19"/>
  <c r="E19"/>
  <c r="F122"/>
  <c r="F95"/>
  <c r="J18"/>
  <c r="J16"/>
  <c r="J120"/>
  <c r="J93"/>
  <c r="E7"/>
  <c r="E112"/>
  <c r="E85"/>
  <c i="23" r="J41"/>
  <c r="J40"/>
  <c i="1" r="AY123"/>
  <c i="23" r="J39"/>
  <c i="1" r="AX123"/>
  <c i="23" r="BI154"/>
  <c r="BH154"/>
  <c r="BG154"/>
  <c r="BF154"/>
  <c r="T154"/>
  <c r="R154"/>
  <c r="P154"/>
  <c r="BK154"/>
  <c r="J154"/>
  <c r="BE154"/>
  <c r="BI153"/>
  <c r="BH153"/>
  <c r="BG153"/>
  <c r="BF153"/>
  <c r="T153"/>
  <c r="T152"/>
  <c r="T151"/>
  <c r="R153"/>
  <c r="R152"/>
  <c r="R151"/>
  <c r="P153"/>
  <c r="P152"/>
  <c r="P151"/>
  <c r="BK153"/>
  <c r="BK152"/>
  <c r="J152"/>
  <c r="BK151"/>
  <c r="J151"/>
  <c r="J153"/>
  <c r="BE153"/>
  <c r="J104"/>
  <c r="J103"/>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T135"/>
  <c r="R136"/>
  <c r="R135"/>
  <c r="P136"/>
  <c r="P135"/>
  <c r="BK136"/>
  <c r="BK135"/>
  <c r="J135"/>
  <c r="J136"/>
  <c r="BE136"/>
  <c r="J102"/>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F41"/>
  <c i="1" r="BD123"/>
  <c i="23" r="BH130"/>
  <c r="F40"/>
  <c i="1" r="BC123"/>
  <c i="23" r="BG130"/>
  <c r="F39"/>
  <c i="1" r="BB123"/>
  <c i="23" r="BF130"/>
  <c r="J38"/>
  <c i="1" r="AW123"/>
  <c i="23" r="F38"/>
  <c i="1" r="BA123"/>
  <c i="23" r="T130"/>
  <c r="T129"/>
  <c r="T128"/>
  <c r="R130"/>
  <c r="R129"/>
  <c r="R128"/>
  <c r="P130"/>
  <c r="P129"/>
  <c r="P128"/>
  <c i="1" r="AU123"/>
  <c i="23" r="BK130"/>
  <c r="BK129"/>
  <c r="J129"/>
  <c r="BK128"/>
  <c r="J128"/>
  <c r="J100"/>
  <c r="J34"/>
  <c i="1" r="AG123"/>
  <c i="23" r="J130"/>
  <c r="BE130"/>
  <c r="J37"/>
  <c i="1" r="AV123"/>
  <c i="23" r="F37"/>
  <c i="1" r="AZ123"/>
  <c i="23" r="J101"/>
  <c r="F122"/>
  <c r="E120"/>
  <c r="F93"/>
  <c r="E91"/>
  <c r="J43"/>
  <c r="J28"/>
  <c r="E28"/>
  <c r="J125"/>
  <c r="J96"/>
  <c r="J27"/>
  <c r="J25"/>
  <c r="E25"/>
  <c r="J124"/>
  <c r="J95"/>
  <c r="J24"/>
  <c r="J22"/>
  <c r="E22"/>
  <c r="F125"/>
  <c r="F96"/>
  <c r="J21"/>
  <c r="J19"/>
  <c r="E19"/>
  <c r="F124"/>
  <c r="F95"/>
  <c r="J18"/>
  <c r="J16"/>
  <c r="J122"/>
  <c r="J93"/>
  <c r="E7"/>
  <c r="E114"/>
  <c r="E85"/>
  <c i="22" r="J41"/>
  <c r="J40"/>
  <c i="1" r="AY121"/>
  <c i="22" r="J39"/>
  <c i="1" r="AX121"/>
  <c i="22"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BH128"/>
  <c r="BG128"/>
  <c r="BF128"/>
  <c r="T128"/>
  <c r="R128"/>
  <c r="P128"/>
  <c r="BK128"/>
  <c r="J128"/>
  <c r="BE128"/>
  <c r="BI127"/>
  <c r="F41"/>
  <c i="1" r="BD121"/>
  <c i="22" r="BH127"/>
  <c r="F40"/>
  <c i="1" r="BC121"/>
  <c i="22" r="BG127"/>
  <c r="F39"/>
  <c i="1" r="BB121"/>
  <c i="22" r="BF127"/>
  <c r="J38"/>
  <c i="1" r="AW121"/>
  <c i="22" r="F38"/>
  <c i="1" r="BA121"/>
  <c i="22" r="T127"/>
  <c r="T126"/>
  <c r="T125"/>
  <c r="R127"/>
  <c r="R126"/>
  <c r="R125"/>
  <c r="P127"/>
  <c r="P126"/>
  <c r="P125"/>
  <c i="1" r="AU121"/>
  <c i="22" r="BK127"/>
  <c r="BK126"/>
  <c r="J126"/>
  <c r="BK125"/>
  <c r="J125"/>
  <c r="J100"/>
  <c r="J34"/>
  <c i="1" r="AG121"/>
  <c i="22" r="J127"/>
  <c r="BE127"/>
  <c r="J37"/>
  <c i="1" r="AV121"/>
  <c i="22" r="F37"/>
  <c i="1" r="AZ121"/>
  <c i="22" r="J101"/>
  <c r="F119"/>
  <c r="E117"/>
  <c r="F93"/>
  <c r="E91"/>
  <c r="J43"/>
  <c r="J28"/>
  <c r="E28"/>
  <c r="J122"/>
  <c r="J96"/>
  <c r="J27"/>
  <c r="J25"/>
  <c r="E25"/>
  <c r="J121"/>
  <c r="J95"/>
  <c r="J24"/>
  <c r="J22"/>
  <c r="E22"/>
  <c r="F122"/>
  <c r="F96"/>
  <c r="J21"/>
  <c r="J19"/>
  <c r="E19"/>
  <c r="F121"/>
  <c r="F95"/>
  <c r="J18"/>
  <c r="J16"/>
  <c r="J119"/>
  <c r="J93"/>
  <c r="E7"/>
  <c r="E111"/>
  <c r="E85"/>
  <c i="21" r="J41"/>
  <c r="J40"/>
  <c i="1" r="AY120"/>
  <c i="21" r="J39"/>
  <c i="1" r="AX120"/>
  <c i="21" r="BI202"/>
  <c r="BH202"/>
  <c r="BG202"/>
  <c r="BF202"/>
  <c r="T202"/>
  <c r="R202"/>
  <c r="P202"/>
  <c r="BK202"/>
  <c r="J202"/>
  <c r="BE202"/>
  <c r="BI201"/>
  <c r="BH201"/>
  <c r="BG201"/>
  <c r="BF201"/>
  <c r="T201"/>
  <c r="T200"/>
  <c r="T199"/>
  <c r="R201"/>
  <c r="R200"/>
  <c r="R199"/>
  <c r="P201"/>
  <c r="P200"/>
  <c r="P199"/>
  <c r="BK201"/>
  <c r="BK200"/>
  <c r="J200"/>
  <c r="BK199"/>
  <c r="J199"/>
  <c r="J201"/>
  <c r="BE201"/>
  <c r="J106"/>
  <c r="J105"/>
  <c r="BI198"/>
  <c r="BH198"/>
  <c r="BG198"/>
  <c r="BF198"/>
  <c r="T198"/>
  <c r="R198"/>
  <c r="P198"/>
  <c r="BK198"/>
  <c r="J198"/>
  <c r="BE198"/>
  <c r="BI197"/>
  <c r="BH197"/>
  <c r="BG197"/>
  <c r="BF197"/>
  <c r="T197"/>
  <c r="R197"/>
  <c r="P197"/>
  <c r="BK197"/>
  <c r="J197"/>
  <c r="BE197"/>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R193"/>
  <c r="P193"/>
  <c r="BK193"/>
  <c r="J193"/>
  <c r="BE193"/>
  <c r="BI192"/>
  <c r="BH192"/>
  <c r="BG192"/>
  <c r="BF192"/>
  <c r="T192"/>
  <c r="T191"/>
  <c r="R192"/>
  <c r="R191"/>
  <c r="P192"/>
  <c r="P191"/>
  <c r="BK192"/>
  <c r="BK191"/>
  <c r="J191"/>
  <c r="J192"/>
  <c r="BE192"/>
  <c r="J104"/>
  <c r="BI190"/>
  <c r="BH190"/>
  <c r="BG190"/>
  <c r="BF190"/>
  <c r="T190"/>
  <c r="R190"/>
  <c r="P190"/>
  <c r="BK190"/>
  <c r="J190"/>
  <c r="BE190"/>
  <c r="BI189"/>
  <c r="BH189"/>
  <c r="BG189"/>
  <c r="BF189"/>
  <c r="T189"/>
  <c r="R189"/>
  <c r="P189"/>
  <c r="BK189"/>
  <c r="J189"/>
  <c r="BE189"/>
  <c r="BI188"/>
  <c r="BH188"/>
  <c r="BG188"/>
  <c r="BF188"/>
  <c r="T188"/>
  <c r="T187"/>
  <c r="R188"/>
  <c r="R187"/>
  <c r="P188"/>
  <c r="P187"/>
  <c r="BK188"/>
  <c r="BK187"/>
  <c r="J187"/>
  <c r="J188"/>
  <c r="BE188"/>
  <c r="J103"/>
  <c r="BI186"/>
  <c r="BH186"/>
  <c r="BG186"/>
  <c r="BF186"/>
  <c r="T186"/>
  <c r="R186"/>
  <c r="P186"/>
  <c r="BK186"/>
  <c r="J186"/>
  <c r="BE186"/>
  <c r="BI185"/>
  <c r="BH185"/>
  <c r="BG185"/>
  <c r="BF185"/>
  <c r="T185"/>
  <c r="R185"/>
  <c r="P185"/>
  <c r="BK185"/>
  <c r="J185"/>
  <c r="BE185"/>
  <c r="BI184"/>
  <c r="BH184"/>
  <c r="BG184"/>
  <c r="BF184"/>
  <c r="T184"/>
  <c r="R184"/>
  <c r="P184"/>
  <c r="BK184"/>
  <c r="J184"/>
  <c r="BE184"/>
  <c r="BI183"/>
  <c r="BH183"/>
  <c r="BG183"/>
  <c r="BF183"/>
  <c r="T183"/>
  <c r="R183"/>
  <c r="P183"/>
  <c r="BK183"/>
  <c r="J183"/>
  <c r="BE183"/>
  <c r="BI182"/>
  <c r="BH182"/>
  <c r="BG182"/>
  <c r="BF182"/>
  <c r="T182"/>
  <c r="R182"/>
  <c r="P182"/>
  <c r="BK182"/>
  <c r="J182"/>
  <c r="BE182"/>
  <c r="BI181"/>
  <c r="BH181"/>
  <c r="BG181"/>
  <c r="BF181"/>
  <c r="T181"/>
  <c r="R181"/>
  <c r="P181"/>
  <c r="BK181"/>
  <c r="J181"/>
  <c r="BE181"/>
  <c r="BI180"/>
  <c r="BH180"/>
  <c r="BG180"/>
  <c r="BF180"/>
  <c r="T180"/>
  <c r="R180"/>
  <c r="P180"/>
  <c r="BK180"/>
  <c r="J180"/>
  <c r="BE180"/>
  <c r="BI179"/>
  <c r="BH179"/>
  <c r="BG179"/>
  <c r="BF179"/>
  <c r="T179"/>
  <c r="R179"/>
  <c r="P179"/>
  <c r="BK179"/>
  <c r="J179"/>
  <c r="BE179"/>
  <c r="BI178"/>
  <c r="BH178"/>
  <c r="BG178"/>
  <c r="BF178"/>
  <c r="T178"/>
  <c r="R178"/>
  <c r="P178"/>
  <c r="BK178"/>
  <c r="J178"/>
  <c r="BE178"/>
  <c r="BI177"/>
  <c r="BH177"/>
  <c r="BG177"/>
  <c r="BF177"/>
  <c r="T177"/>
  <c r="R177"/>
  <c r="P177"/>
  <c r="BK177"/>
  <c r="J177"/>
  <c r="BE177"/>
  <c r="BI176"/>
  <c r="BH176"/>
  <c r="BG176"/>
  <c r="BF176"/>
  <c r="T176"/>
  <c r="R176"/>
  <c r="P176"/>
  <c r="BK176"/>
  <c r="J176"/>
  <c r="BE176"/>
  <c r="BI175"/>
  <c r="BH175"/>
  <c r="BG175"/>
  <c r="BF175"/>
  <c r="T175"/>
  <c r="R175"/>
  <c r="P175"/>
  <c r="BK175"/>
  <c r="J175"/>
  <c r="BE175"/>
  <c r="BI174"/>
  <c r="BH174"/>
  <c r="BG174"/>
  <c r="BF174"/>
  <c r="T174"/>
  <c r="R174"/>
  <c r="P174"/>
  <c r="BK174"/>
  <c r="J174"/>
  <c r="BE174"/>
  <c r="BI173"/>
  <c r="BH173"/>
  <c r="BG173"/>
  <c r="BF173"/>
  <c r="T173"/>
  <c r="R173"/>
  <c r="P173"/>
  <c r="BK173"/>
  <c r="J173"/>
  <c r="BE173"/>
  <c r="BI172"/>
  <c r="BH172"/>
  <c r="BG172"/>
  <c r="BF172"/>
  <c r="T172"/>
  <c r="T171"/>
  <c r="R172"/>
  <c r="R171"/>
  <c r="P172"/>
  <c r="P171"/>
  <c r="BK172"/>
  <c r="BK171"/>
  <c r="J171"/>
  <c r="J172"/>
  <c r="BE172"/>
  <c r="J102"/>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6"/>
  <c r="BH166"/>
  <c r="BG166"/>
  <c r="BF166"/>
  <c r="T166"/>
  <c r="R166"/>
  <c r="P166"/>
  <c r="BK166"/>
  <c r="J166"/>
  <c r="BE166"/>
  <c r="BI165"/>
  <c r="BH165"/>
  <c r="BG165"/>
  <c r="BF165"/>
  <c r="T165"/>
  <c r="R165"/>
  <c r="P165"/>
  <c r="BK165"/>
  <c r="J165"/>
  <c r="BE165"/>
  <c r="BI164"/>
  <c r="BH164"/>
  <c r="BG164"/>
  <c r="BF164"/>
  <c r="T164"/>
  <c r="R164"/>
  <c r="P164"/>
  <c r="BK164"/>
  <c r="J164"/>
  <c r="BE164"/>
  <c r="BI163"/>
  <c r="BH163"/>
  <c r="BG163"/>
  <c r="BF163"/>
  <c r="T163"/>
  <c r="R163"/>
  <c r="P163"/>
  <c r="BK163"/>
  <c r="J163"/>
  <c r="BE163"/>
  <c r="BI162"/>
  <c r="BH162"/>
  <c r="BG162"/>
  <c r="BF162"/>
  <c r="T162"/>
  <c r="R162"/>
  <c r="P162"/>
  <c r="BK162"/>
  <c r="J162"/>
  <c r="BE162"/>
  <c r="BI161"/>
  <c r="BH161"/>
  <c r="BG161"/>
  <c r="BF161"/>
  <c r="T161"/>
  <c r="R161"/>
  <c r="P161"/>
  <c r="BK161"/>
  <c r="J161"/>
  <c r="BE161"/>
  <c r="BI160"/>
  <c r="BH160"/>
  <c r="BG160"/>
  <c r="BF160"/>
  <c r="T160"/>
  <c r="R160"/>
  <c r="P160"/>
  <c r="BK160"/>
  <c r="J160"/>
  <c r="BE160"/>
  <c r="BI159"/>
  <c r="BH159"/>
  <c r="BG159"/>
  <c r="BF159"/>
  <c r="T159"/>
  <c r="R159"/>
  <c r="P159"/>
  <c r="BK159"/>
  <c r="J159"/>
  <c r="BE159"/>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F41"/>
  <c i="1" r="BD120"/>
  <c i="21" r="BH132"/>
  <c r="F40"/>
  <c i="1" r="BC120"/>
  <c i="21" r="BG132"/>
  <c r="F39"/>
  <c i="1" r="BB120"/>
  <c i="21" r="BF132"/>
  <c r="J38"/>
  <c i="1" r="AW120"/>
  <c i="21" r="F38"/>
  <c i="1" r="BA120"/>
  <c i="21" r="T132"/>
  <c r="T131"/>
  <c r="T130"/>
  <c r="R132"/>
  <c r="R131"/>
  <c r="R130"/>
  <c r="P132"/>
  <c r="P131"/>
  <c r="P130"/>
  <c i="1" r="AU120"/>
  <c i="21" r="BK132"/>
  <c r="BK131"/>
  <c r="J131"/>
  <c r="BK130"/>
  <c r="J130"/>
  <c r="J100"/>
  <c r="J34"/>
  <c i="1" r="AG120"/>
  <c i="21" r="J132"/>
  <c r="BE132"/>
  <c r="J37"/>
  <c i="1" r="AV120"/>
  <c i="21" r="F37"/>
  <c i="1" r="AZ120"/>
  <c i="21" r="J101"/>
  <c r="F124"/>
  <c r="E122"/>
  <c r="F93"/>
  <c r="E91"/>
  <c r="J43"/>
  <c r="J28"/>
  <c r="E28"/>
  <c r="J127"/>
  <c r="J96"/>
  <c r="J27"/>
  <c r="J25"/>
  <c r="E25"/>
  <c r="J126"/>
  <c r="J95"/>
  <c r="J24"/>
  <c r="J22"/>
  <c r="E22"/>
  <c r="F127"/>
  <c r="F96"/>
  <c r="J21"/>
  <c r="J19"/>
  <c r="E19"/>
  <c r="F126"/>
  <c r="F95"/>
  <c r="J18"/>
  <c r="J16"/>
  <c r="J124"/>
  <c r="J93"/>
  <c r="E7"/>
  <c r="E116"/>
  <c r="E85"/>
  <c i="20" r="J41"/>
  <c r="J40"/>
  <c i="1" r="AY118"/>
  <c i="20" r="J39"/>
  <c i="1" r="AX118"/>
  <c i="20" r="BI131"/>
  <c r="BH131"/>
  <c r="BG131"/>
  <c r="BF131"/>
  <c r="T131"/>
  <c r="R131"/>
  <c r="P131"/>
  <c r="BK131"/>
  <c r="J131"/>
  <c r="BE131"/>
  <c r="BI129"/>
  <c r="BH129"/>
  <c r="BG129"/>
  <c r="BF129"/>
  <c r="T129"/>
  <c r="R129"/>
  <c r="P129"/>
  <c r="BK129"/>
  <c r="J129"/>
  <c r="BE129"/>
  <c r="BI127"/>
  <c r="F41"/>
  <c i="1" r="BD118"/>
  <c i="20" r="BH127"/>
  <c r="F40"/>
  <c i="1" r="BC118"/>
  <c i="20" r="BG127"/>
  <c r="F39"/>
  <c i="1" r="BB118"/>
  <c i="20" r="BF127"/>
  <c r="J38"/>
  <c i="1" r="AW118"/>
  <c i="20" r="F38"/>
  <c i="1" r="BA118"/>
  <c i="20" r="T127"/>
  <c r="T126"/>
  <c r="T125"/>
  <c r="R127"/>
  <c r="R126"/>
  <c r="R125"/>
  <c r="P127"/>
  <c r="P126"/>
  <c r="P125"/>
  <c i="1" r="AU118"/>
  <c i="20" r="BK127"/>
  <c r="BK126"/>
  <c r="J126"/>
  <c r="BK125"/>
  <c r="J125"/>
  <c r="J100"/>
  <c r="J34"/>
  <c i="1" r="AG118"/>
  <c i="20" r="J127"/>
  <c r="BE127"/>
  <c r="J37"/>
  <c i="1" r="AV118"/>
  <c i="20" r="F37"/>
  <c i="1" r="AZ118"/>
  <c i="20" r="J101"/>
  <c r="J121"/>
  <c r="F121"/>
  <c r="F119"/>
  <c r="E117"/>
  <c r="J95"/>
  <c r="F95"/>
  <c r="F93"/>
  <c r="E91"/>
  <c r="J43"/>
  <c r="J28"/>
  <c r="E28"/>
  <c r="J122"/>
  <c r="J96"/>
  <c r="J27"/>
  <c r="J22"/>
  <c r="E22"/>
  <c r="F122"/>
  <c r="F96"/>
  <c r="J21"/>
  <c r="J16"/>
  <c r="J119"/>
  <c r="J93"/>
  <c r="E7"/>
  <c r="E111"/>
  <c r="E85"/>
  <c i="19" r="J41"/>
  <c r="J40"/>
  <c i="1" r="AY117"/>
  <c i="19" r="J39"/>
  <c i="1" r="AX117"/>
  <c i="19" r="BI393"/>
  <c r="BH393"/>
  <c r="BG393"/>
  <c r="BF393"/>
  <c r="T393"/>
  <c r="T392"/>
  <c r="R393"/>
  <c r="R392"/>
  <c r="P393"/>
  <c r="P392"/>
  <c r="BK393"/>
  <c r="BK392"/>
  <c r="J392"/>
  <c r="J393"/>
  <c r="BE393"/>
  <c r="J112"/>
  <c r="BI390"/>
  <c r="BH390"/>
  <c r="BG390"/>
  <c r="BF390"/>
  <c r="T390"/>
  <c r="T389"/>
  <c r="R390"/>
  <c r="R389"/>
  <c r="P390"/>
  <c r="P389"/>
  <c r="BK390"/>
  <c r="BK389"/>
  <c r="J389"/>
  <c r="J390"/>
  <c r="BE390"/>
  <c r="J111"/>
  <c r="BI387"/>
  <c r="BH387"/>
  <c r="BG387"/>
  <c r="BF387"/>
  <c r="T387"/>
  <c r="T386"/>
  <c r="R387"/>
  <c r="R386"/>
  <c r="P387"/>
  <c r="P386"/>
  <c r="BK387"/>
  <c r="BK386"/>
  <c r="J386"/>
  <c r="J387"/>
  <c r="BE387"/>
  <c r="J110"/>
  <c r="BI384"/>
  <c r="BH384"/>
  <c r="BG384"/>
  <c r="BF384"/>
  <c r="T384"/>
  <c r="R384"/>
  <c r="P384"/>
  <c r="BK384"/>
  <c r="J384"/>
  <c r="BE384"/>
  <c r="BI383"/>
  <c r="BH383"/>
  <c r="BG383"/>
  <c r="BF383"/>
  <c r="T383"/>
  <c r="R383"/>
  <c r="P383"/>
  <c r="BK383"/>
  <c r="J383"/>
  <c r="BE383"/>
  <c r="BI382"/>
  <c r="BH382"/>
  <c r="BG382"/>
  <c r="BF382"/>
  <c r="T382"/>
  <c r="R382"/>
  <c r="P382"/>
  <c r="BK382"/>
  <c r="J382"/>
  <c r="BE382"/>
  <c r="BI381"/>
  <c r="BH381"/>
  <c r="BG381"/>
  <c r="BF381"/>
  <c r="T381"/>
  <c r="R381"/>
  <c r="P381"/>
  <c r="BK381"/>
  <c r="J381"/>
  <c r="BE381"/>
  <c r="BI380"/>
  <c r="BH380"/>
  <c r="BG380"/>
  <c r="BF380"/>
  <c r="T380"/>
  <c r="R380"/>
  <c r="P380"/>
  <c r="BK380"/>
  <c r="J380"/>
  <c r="BE380"/>
  <c r="BI379"/>
  <c r="BH379"/>
  <c r="BG379"/>
  <c r="BF379"/>
  <c r="T379"/>
  <c r="R379"/>
  <c r="P379"/>
  <c r="BK379"/>
  <c r="J379"/>
  <c r="BE379"/>
  <c r="BI378"/>
  <c r="BH378"/>
  <c r="BG378"/>
  <c r="BF378"/>
  <c r="T378"/>
  <c r="R378"/>
  <c r="P378"/>
  <c r="BK378"/>
  <c r="J378"/>
  <c r="BE378"/>
  <c r="BI377"/>
  <c r="BH377"/>
  <c r="BG377"/>
  <c r="BF377"/>
  <c r="T377"/>
  <c r="R377"/>
  <c r="P377"/>
  <c r="BK377"/>
  <c r="J377"/>
  <c r="BE377"/>
  <c r="BI376"/>
  <c r="BH376"/>
  <c r="BG376"/>
  <c r="BF376"/>
  <c r="T376"/>
  <c r="R376"/>
  <c r="P376"/>
  <c r="BK376"/>
  <c r="J376"/>
  <c r="BE376"/>
  <c r="BI375"/>
  <c r="BH375"/>
  <c r="BG375"/>
  <c r="BF375"/>
  <c r="T375"/>
  <c r="R375"/>
  <c r="P375"/>
  <c r="BK375"/>
  <c r="J375"/>
  <c r="BE375"/>
  <c r="BI374"/>
  <c r="BH374"/>
  <c r="BG374"/>
  <c r="BF374"/>
  <c r="T374"/>
  <c r="R374"/>
  <c r="P374"/>
  <c r="BK374"/>
  <c r="J374"/>
  <c r="BE374"/>
  <c r="BI373"/>
  <c r="BH373"/>
  <c r="BG373"/>
  <c r="BF373"/>
  <c r="T373"/>
  <c r="R373"/>
  <c r="P373"/>
  <c r="BK373"/>
  <c r="J373"/>
  <c r="BE373"/>
  <c r="BI372"/>
  <c r="BH372"/>
  <c r="BG372"/>
  <c r="BF372"/>
  <c r="T372"/>
  <c r="R372"/>
  <c r="P372"/>
  <c r="BK372"/>
  <c r="J372"/>
  <c r="BE372"/>
  <c r="BI371"/>
  <c r="BH371"/>
  <c r="BG371"/>
  <c r="BF371"/>
  <c r="T371"/>
  <c r="R371"/>
  <c r="P371"/>
  <c r="BK371"/>
  <c r="J371"/>
  <c r="BE371"/>
  <c r="BI370"/>
  <c r="BH370"/>
  <c r="BG370"/>
  <c r="BF370"/>
  <c r="T370"/>
  <c r="R370"/>
  <c r="P370"/>
  <c r="BK370"/>
  <c r="J370"/>
  <c r="BE370"/>
  <c r="BI369"/>
  <c r="BH369"/>
  <c r="BG369"/>
  <c r="BF369"/>
  <c r="T369"/>
  <c r="T368"/>
  <c r="R369"/>
  <c r="R368"/>
  <c r="P369"/>
  <c r="P368"/>
  <c r="BK369"/>
  <c r="BK368"/>
  <c r="J368"/>
  <c r="J369"/>
  <c r="BE369"/>
  <c r="J109"/>
  <c r="BI366"/>
  <c r="BH366"/>
  <c r="BG366"/>
  <c r="BF366"/>
  <c r="T366"/>
  <c r="R366"/>
  <c r="P366"/>
  <c r="BK366"/>
  <c r="J366"/>
  <c r="BE366"/>
  <c r="BI364"/>
  <c r="BH364"/>
  <c r="BG364"/>
  <c r="BF364"/>
  <c r="T364"/>
  <c r="R364"/>
  <c r="P364"/>
  <c r="BK364"/>
  <c r="J364"/>
  <c r="BE364"/>
  <c r="BI362"/>
  <c r="BH362"/>
  <c r="BG362"/>
  <c r="BF362"/>
  <c r="T362"/>
  <c r="R362"/>
  <c r="P362"/>
  <c r="BK362"/>
  <c r="J362"/>
  <c r="BE362"/>
  <c r="BI360"/>
  <c r="BH360"/>
  <c r="BG360"/>
  <c r="BF360"/>
  <c r="T360"/>
  <c r="R360"/>
  <c r="P360"/>
  <c r="BK360"/>
  <c r="J360"/>
  <c r="BE360"/>
  <c r="BI358"/>
  <c r="BH358"/>
  <c r="BG358"/>
  <c r="BF358"/>
  <c r="T358"/>
  <c r="R358"/>
  <c r="P358"/>
  <c r="BK358"/>
  <c r="J358"/>
  <c r="BE358"/>
  <c r="BI356"/>
  <c r="BH356"/>
  <c r="BG356"/>
  <c r="BF356"/>
  <c r="T356"/>
  <c r="R356"/>
  <c r="P356"/>
  <c r="BK356"/>
  <c r="J356"/>
  <c r="BE356"/>
  <c r="BI354"/>
  <c r="BH354"/>
  <c r="BG354"/>
  <c r="BF354"/>
  <c r="T354"/>
  <c r="R354"/>
  <c r="P354"/>
  <c r="BK354"/>
  <c r="J354"/>
  <c r="BE354"/>
  <c r="BI352"/>
  <c r="BH352"/>
  <c r="BG352"/>
  <c r="BF352"/>
  <c r="T352"/>
  <c r="T351"/>
  <c r="R352"/>
  <c r="R351"/>
  <c r="P352"/>
  <c r="P351"/>
  <c r="BK352"/>
  <c r="BK351"/>
  <c r="J351"/>
  <c r="J352"/>
  <c r="BE352"/>
  <c r="J108"/>
  <c r="BI349"/>
  <c r="BH349"/>
  <c r="BG349"/>
  <c r="BF349"/>
  <c r="T349"/>
  <c r="R349"/>
  <c r="P349"/>
  <c r="BK349"/>
  <c r="J349"/>
  <c r="BE349"/>
  <c r="BI348"/>
  <c r="BH348"/>
  <c r="BG348"/>
  <c r="BF348"/>
  <c r="T348"/>
  <c r="R348"/>
  <c r="P348"/>
  <c r="BK348"/>
  <c r="J348"/>
  <c r="BE348"/>
  <c r="BI347"/>
  <c r="BH347"/>
  <c r="BG347"/>
  <c r="BF347"/>
  <c r="T347"/>
  <c r="R347"/>
  <c r="P347"/>
  <c r="BK347"/>
  <c r="J347"/>
  <c r="BE347"/>
  <c r="BI346"/>
  <c r="BH346"/>
  <c r="BG346"/>
  <c r="BF346"/>
  <c r="T346"/>
  <c r="R346"/>
  <c r="P346"/>
  <c r="BK346"/>
  <c r="J346"/>
  <c r="BE346"/>
  <c r="BI345"/>
  <c r="BH345"/>
  <c r="BG345"/>
  <c r="BF345"/>
  <c r="T345"/>
  <c r="R345"/>
  <c r="P345"/>
  <c r="BK345"/>
  <c r="J345"/>
  <c r="BE345"/>
  <c r="BI344"/>
  <c r="BH344"/>
  <c r="BG344"/>
  <c r="BF344"/>
  <c r="T344"/>
  <c r="R344"/>
  <c r="P344"/>
  <c r="BK344"/>
  <c r="J344"/>
  <c r="BE344"/>
  <c r="BI343"/>
  <c r="BH343"/>
  <c r="BG343"/>
  <c r="BF343"/>
  <c r="T343"/>
  <c r="R343"/>
  <c r="P343"/>
  <c r="BK343"/>
  <c r="J343"/>
  <c r="BE343"/>
  <c r="BI342"/>
  <c r="BH342"/>
  <c r="BG342"/>
  <c r="BF342"/>
  <c r="T342"/>
  <c r="R342"/>
  <c r="P342"/>
  <c r="BK342"/>
  <c r="J342"/>
  <c r="BE342"/>
  <c r="BI340"/>
  <c r="BH340"/>
  <c r="BG340"/>
  <c r="BF340"/>
  <c r="T340"/>
  <c r="T339"/>
  <c r="R340"/>
  <c r="R339"/>
  <c r="P340"/>
  <c r="P339"/>
  <c r="BK340"/>
  <c r="BK339"/>
  <c r="J339"/>
  <c r="J340"/>
  <c r="BE340"/>
  <c r="J107"/>
  <c r="BI337"/>
  <c r="BH337"/>
  <c r="BG337"/>
  <c r="BF337"/>
  <c r="T337"/>
  <c r="R337"/>
  <c r="P337"/>
  <c r="BK337"/>
  <c r="J337"/>
  <c r="BE337"/>
  <c r="BI336"/>
  <c r="BH336"/>
  <c r="BG336"/>
  <c r="BF336"/>
  <c r="T336"/>
  <c r="R336"/>
  <c r="P336"/>
  <c r="BK336"/>
  <c r="J336"/>
  <c r="BE336"/>
  <c r="BI335"/>
  <c r="BH335"/>
  <c r="BG335"/>
  <c r="BF335"/>
  <c r="T335"/>
  <c r="T334"/>
  <c r="R335"/>
  <c r="R334"/>
  <c r="P335"/>
  <c r="P334"/>
  <c r="BK335"/>
  <c r="BK334"/>
  <c r="J334"/>
  <c r="J335"/>
  <c r="BE335"/>
  <c r="J106"/>
  <c r="BI333"/>
  <c r="BH333"/>
  <c r="BG333"/>
  <c r="BF333"/>
  <c r="T333"/>
  <c r="R333"/>
  <c r="P333"/>
  <c r="BK333"/>
  <c r="J333"/>
  <c r="BE333"/>
  <c r="BI332"/>
  <c r="BH332"/>
  <c r="BG332"/>
  <c r="BF332"/>
  <c r="T332"/>
  <c r="R332"/>
  <c r="P332"/>
  <c r="BK332"/>
  <c r="J332"/>
  <c r="BE332"/>
  <c r="BI330"/>
  <c r="BH330"/>
  <c r="BG330"/>
  <c r="BF330"/>
  <c r="T330"/>
  <c r="R330"/>
  <c r="P330"/>
  <c r="BK330"/>
  <c r="J330"/>
  <c r="BE330"/>
  <c r="BI328"/>
  <c r="BH328"/>
  <c r="BG328"/>
  <c r="BF328"/>
  <c r="T328"/>
  <c r="R328"/>
  <c r="P328"/>
  <c r="BK328"/>
  <c r="J328"/>
  <c r="BE328"/>
  <c r="BI327"/>
  <c r="BH327"/>
  <c r="BG327"/>
  <c r="BF327"/>
  <c r="T327"/>
  <c r="R327"/>
  <c r="P327"/>
  <c r="BK327"/>
  <c r="J327"/>
  <c r="BE327"/>
  <c r="BI326"/>
  <c r="BH326"/>
  <c r="BG326"/>
  <c r="BF326"/>
  <c r="T326"/>
  <c r="R326"/>
  <c r="P326"/>
  <c r="BK326"/>
  <c r="J326"/>
  <c r="BE326"/>
  <c r="BI325"/>
  <c r="BH325"/>
  <c r="BG325"/>
  <c r="BF325"/>
  <c r="T325"/>
  <c r="R325"/>
  <c r="P325"/>
  <c r="BK325"/>
  <c r="J325"/>
  <c r="BE325"/>
  <c r="BI323"/>
  <c r="BH323"/>
  <c r="BG323"/>
  <c r="BF323"/>
  <c r="T323"/>
  <c r="R323"/>
  <c r="P323"/>
  <c r="BK323"/>
  <c r="J323"/>
  <c r="BE323"/>
  <c r="BI321"/>
  <c r="BH321"/>
  <c r="BG321"/>
  <c r="BF321"/>
  <c r="T321"/>
  <c r="R321"/>
  <c r="P321"/>
  <c r="BK321"/>
  <c r="J321"/>
  <c r="BE321"/>
  <c r="BI320"/>
  <c r="BH320"/>
  <c r="BG320"/>
  <c r="BF320"/>
  <c r="T320"/>
  <c r="R320"/>
  <c r="P320"/>
  <c r="BK320"/>
  <c r="J320"/>
  <c r="BE320"/>
  <c r="BI319"/>
  <c r="BH319"/>
  <c r="BG319"/>
  <c r="BF319"/>
  <c r="T319"/>
  <c r="R319"/>
  <c r="P319"/>
  <c r="BK319"/>
  <c r="J319"/>
  <c r="BE319"/>
  <c r="BI318"/>
  <c r="BH318"/>
  <c r="BG318"/>
  <c r="BF318"/>
  <c r="T318"/>
  <c r="R318"/>
  <c r="P318"/>
  <c r="BK318"/>
  <c r="J318"/>
  <c r="BE318"/>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1"/>
  <c r="BH311"/>
  <c r="BG311"/>
  <c r="BF311"/>
  <c r="T311"/>
  <c r="T310"/>
  <c r="R311"/>
  <c r="R310"/>
  <c r="P311"/>
  <c r="P310"/>
  <c r="BK311"/>
  <c r="BK310"/>
  <c r="J310"/>
  <c r="J311"/>
  <c r="BE311"/>
  <c r="J105"/>
  <c r="BI308"/>
  <c r="BH308"/>
  <c r="BG308"/>
  <c r="BF308"/>
  <c r="T308"/>
  <c r="R308"/>
  <c r="P308"/>
  <c r="BK308"/>
  <c r="J308"/>
  <c r="BE308"/>
  <c r="BI306"/>
  <c r="BH306"/>
  <c r="BG306"/>
  <c r="BF306"/>
  <c r="T306"/>
  <c r="R306"/>
  <c r="P306"/>
  <c r="BK306"/>
  <c r="J306"/>
  <c r="BE306"/>
  <c r="BI305"/>
  <c r="BH305"/>
  <c r="BG305"/>
  <c r="BF305"/>
  <c r="T305"/>
  <c r="R305"/>
  <c r="P305"/>
  <c r="BK305"/>
  <c r="J305"/>
  <c r="BE305"/>
  <c r="BI303"/>
  <c r="BH303"/>
  <c r="BG303"/>
  <c r="BF303"/>
  <c r="T303"/>
  <c r="R303"/>
  <c r="P303"/>
  <c r="BK303"/>
  <c r="J303"/>
  <c r="BE303"/>
  <c r="BI301"/>
  <c r="BH301"/>
  <c r="BG301"/>
  <c r="BF301"/>
  <c r="T301"/>
  <c r="R301"/>
  <c r="P301"/>
  <c r="BK301"/>
  <c r="J301"/>
  <c r="BE301"/>
  <c r="BI299"/>
  <c r="BH299"/>
  <c r="BG299"/>
  <c r="BF299"/>
  <c r="T299"/>
  <c r="R299"/>
  <c r="P299"/>
  <c r="BK299"/>
  <c r="J299"/>
  <c r="BE299"/>
  <c r="BI297"/>
  <c r="BH297"/>
  <c r="BG297"/>
  <c r="BF297"/>
  <c r="T297"/>
  <c r="R297"/>
  <c r="P297"/>
  <c r="BK297"/>
  <c r="J297"/>
  <c r="BE297"/>
  <c r="BI296"/>
  <c r="BH296"/>
  <c r="BG296"/>
  <c r="BF296"/>
  <c r="T296"/>
  <c r="R296"/>
  <c r="P296"/>
  <c r="BK296"/>
  <c r="J296"/>
  <c r="BE296"/>
  <c r="BI295"/>
  <c r="BH295"/>
  <c r="BG295"/>
  <c r="BF295"/>
  <c r="T295"/>
  <c r="R295"/>
  <c r="P295"/>
  <c r="BK295"/>
  <c r="J295"/>
  <c r="BE295"/>
  <c r="BI293"/>
  <c r="BH293"/>
  <c r="BG293"/>
  <c r="BF293"/>
  <c r="T293"/>
  <c r="R293"/>
  <c r="P293"/>
  <c r="BK293"/>
  <c r="J293"/>
  <c r="BE293"/>
  <c r="BI291"/>
  <c r="BH291"/>
  <c r="BG291"/>
  <c r="BF291"/>
  <c r="T291"/>
  <c r="R291"/>
  <c r="P291"/>
  <c r="BK291"/>
  <c r="J291"/>
  <c r="BE291"/>
  <c r="BI290"/>
  <c r="BH290"/>
  <c r="BG290"/>
  <c r="BF290"/>
  <c r="T290"/>
  <c r="R290"/>
  <c r="P290"/>
  <c r="BK290"/>
  <c r="J290"/>
  <c r="BE290"/>
  <c r="BI288"/>
  <c r="BH288"/>
  <c r="BG288"/>
  <c r="BF288"/>
  <c r="T288"/>
  <c r="T287"/>
  <c r="R288"/>
  <c r="R287"/>
  <c r="P288"/>
  <c r="P287"/>
  <c r="BK288"/>
  <c r="BK287"/>
  <c r="J287"/>
  <c r="J288"/>
  <c r="BE288"/>
  <c r="J104"/>
  <c r="BI285"/>
  <c r="BH285"/>
  <c r="BG285"/>
  <c r="BF285"/>
  <c r="T285"/>
  <c r="R285"/>
  <c r="P285"/>
  <c r="BK285"/>
  <c r="J285"/>
  <c r="BE285"/>
  <c r="BI283"/>
  <c r="BH283"/>
  <c r="BG283"/>
  <c r="BF283"/>
  <c r="T283"/>
  <c r="R283"/>
  <c r="P283"/>
  <c r="BK283"/>
  <c r="J283"/>
  <c r="BE283"/>
  <c r="BI281"/>
  <c r="BH281"/>
  <c r="BG281"/>
  <c r="BF281"/>
  <c r="T281"/>
  <c r="R281"/>
  <c r="P281"/>
  <c r="BK281"/>
  <c r="J281"/>
  <c r="BE281"/>
  <c r="BI279"/>
  <c r="BH279"/>
  <c r="BG279"/>
  <c r="BF279"/>
  <c r="T279"/>
  <c r="R279"/>
  <c r="P279"/>
  <c r="BK279"/>
  <c r="J279"/>
  <c r="BE279"/>
  <c r="BI277"/>
  <c r="BH277"/>
  <c r="BG277"/>
  <c r="BF277"/>
  <c r="T277"/>
  <c r="R277"/>
  <c r="P277"/>
  <c r="BK277"/>
  <c r="J277"/>
  <c r="BE277"/>
  <c r="BI275"/>
  <c r="BH275"/>
  <c r="BG275"/>
  <c r="BF275"/>
  <c r="T275"/>
  <c r="R275"/>
  <c r="P275"/>
  <c r="BK275"/>
  <c r="J275"/>
  <c r="BE275"/>
  <c r="BI274"/>
  <c r="BH274"/>
  <c r="BG274"/>
  <c r="BF274"/>
  <c r="T274"/>
  <c r="R274"/>
  <c r="P274"/>
  <c r="BK274"/>
  <c r="J274"/>
  <c r="BE274"/>
  <c r="BI272"/>
  <c r="BH272"/>
  <c r="BG272"/>
  <c r="BF272"/>
  <c r="T272"/>
  <c r="R272"/>
  <c r="P272"/>
  <c r="BK272"/>
  <c r="J272"/>
  <c r="BE272"/>
  <c r="BI270"/>
  <c r="BH270"/>
  <c r="BG270"/>
  <c r="BF270"/>
  <c r="T270"/>
  <c r="R270"/>
  <c r="P270"/>
  <c r="BK270"/>
  <c r="J270"/>
  <c r="BE270"/>
  <c r="BI268"/>
  <c r="BH268"/>
  <c r="BG268"/>
  <c r="BF268"/>
  <c r="T268"/>
  <c r="R268"/>
  <c r="P268"/>
  <c r="BK268"/>
  <c r="J268"/>
  <c r="BE268"/>
  <c r="BI266"/>
  <c r="BH266"/>
  <c r="BG266"/>
  <c r="BF266"/>
  <c r="T266"/>
  <c r="R266"/>
  <c r="P266"/>
  <c r="BK266"/>
  <c r="J266"/>
  <c r="BE266"/>
  <c r="BI264"/>
  <c r="BH264"/>
  <c r="BG264"/>
  <c r="BF264"/>
  <c r="T264"/>
  <c r="R264"/>
  <c r="P264"/>
  <c r="BK264"/>
  <c r="J264"/>
  <c r="BE264"/>
  <c r="BI262"/>
  <c r="BH262"/>
  <c r="BG262"/>
  <c r="BF262"/>
  <c r="T262"/>
  <c r="R262"/>
  <c r="P262"/>
  <c r="BK262"/>
  <c r="J262"/>
  <c r="BE262"/>
  <c r="BI260"/>
  <c r="BH260"/>
  <c r="BG260"/>
  <c r="BF260"/>
  <c r="T260"/>
  <c r="R260"/>
  <c r="P260"/>
  <c r="BK260"/>
  <c r="J260"/>
  <c r="BE260"/>
  <c r="BI258"/>
  <c r="BH258"/>
  <c r="BG258"/>
  <c r="BF258"/>
  <c r="T258"/>
  <c r="R258"/>
  <c r="P258"/>
  <c r="BK258"/>
  <c r="J258"/>
  <c r="BE258"/>
  <c r="BI257"/>
  <c r="BH257"/>
  <c r="BG257"/>
  <c r="BF257"/>
  <c r="T257"/>
  <c r="R257"/>
  <c r="P257"/>
  <c r="BK257"/>
  <c r="J257"/>
  <c r="BE257"/>
  <c r="BI255"/>
  <c r="BH255"/>
  <c r="BG255"/>
  <c r="BF255"/>
  <c r="T255"/>
  <c r="R255"/>
  <c r="P255"/>
  <c r="BK255"/>
  <c r="J255"/>
  <c r="BE255"/>
  <c r="BI253"/>
  <c r="BH253"/>
  <c r="BG253"/>
  <c r="BF253"/>
  <c r="T253"/>
  <c r="R253"/>
  <c r="P253"/>
  <c r="BK253"/>
  <c r="J253"/>
  <c r="BE253"/>
  <c r="BI251"/>
  <c r="BH251"/>
  <c r="BG251"/>
  <c r="BF251"/>
  <c r="T251"/>
  <c r="T250"/>
  <c r="R251"/>
  <c r="R250"/>
  <c r="P251"/>
  <c r="P250"/>
  <c r="BK251"/>
  <c r="BK250"/>
  <c r="J250"/>
  <c r="J251"/>
  <c r="BE251"/>
  <c r="J103"/>
  <c r="BI248"/>
  <c r="BH248"/>
  <c r="BG248"/>
  <c r="BF248"/>
  <c r="T248"/>
  <c r="R248"/>
  <c r="P248"/>
  <c r="BK248"/>
  <c r="J248"/>
  <c r="BE248"/>
  <c r="BI246"/>
  <c r="BH246"/>
  <c r="BG246"/>
  <c r="BF246"/>
  <c r="T246"/>
  <c r="R246"/>
  <c r="P246"/>
  <c r="BK246"/>
  <c r="J246"/>
  <c r="BE246"/>
  <c r="BI244"/>
  <c r="BH244"/>
  <c r="BG244"/>
  <c r="BF244"/>
  <c r="T244"/>
  <c r="R244"/>
  <c r="P244"/>
  <c r="BK244"/>
  <c r="J244"/>
  <c r="BE244"/>
  <c r="BI242"/>
  <c r="BH242"/>
  <c r="BG242"/>
  <c r="BF242"/>
  <c r="T242"/>
  <c r="R242"/>
  <c r="P242"/>
  <c r="BK242"/>
  <c r="J242"/>
  <c r="BE242"/>
  <c r="BI240"/>
  <c r="BH240"/>
  <c r="BG240"/>
  <c r="BF240"/>
  <c r="T240"/>
  <c r="R240"/>
  <c r="P240"/>
  <c r="BK240"/>
  <c r="J240"/>
  <c r="BE240"/>
  <c r="BI238"/>
  <c r="BH238"/>
  <c r="BG238"/>
  <c r="BF238"/>
  <c r="T238"/>
  <c r="R238"/>
  <c r="P238"/>
  <c r="BK238"/>
  <c r="J238"/>
  <c r="BE238"/>
  <c r="BI236"/>
  <c r="BH236"/>
  <c r="BG236"/>
  <c r="BF236"/>
  <c r="T236"/>
  <c r="R236"/>
  <c r="P236"/>
  <c r="BK236"/>
  <c r="J236"/>
  <c r="BE236"/>
  <c r="BI234"/>
  <c r="BH234"/>
  <c r="BG234"/>
  <c r="BF234"/>
  <c r="T234"/>
  <c r="R234"/>
  <c r="P234"/>
  <c r="BK234"/>
  <c r="J234"/>
  <c r="BE234"/>
  <c r="BI233"/>
  <c r="BH233"/>
  <c r="BG233"/>
  <c r="BF233"/>
  <c r="T233"/>
  <c r="R233"/>
  <c r="P233"/>
  <c r="BK233"/>
  <c r="J233"/>
  <c r="BE233"/>
  <c r="BI231"/>
  <c r="BH231"/>
  <c r="BG231"/>
  <c r="BF231"/>
  <c r="T231"/>
  <c r="R231"/>
  <c r="P231"/>
  <c r="BK231"/>
  <c r="J231"/>
  <c r="BE231"/>
  <c r="BI230"/>
  <c r="BH230"/>
  <c r="BG230"/>
  <c r="BF230"/>
  <c r="T230"/>
  <c r="R230"/>
  <c r="P230"/>
  <c r="BK230"/>
  <c r="J230"/>
  <c r="BE230"/>
  <c r="BI228"/>
  <c r="BH228"/>
  <c r="BG228"/>
  <c r="BF228"/>
  <c r="T228"/>
  <c r="R228"/>
  <c r="P228"/>
  <c r="BK228"/>
  <c r="J228"/>
  <c r="BE228"/>
  <c r="BI227"/>
  <c r="BH227"/>
  <c r="BG227"/>
  <c r="BF227"/>
  <c r="T227"/>
  <c r="R227"/>
  <c r="P227"/>
  <c r="BK227"/>
  <c r="J227"/>
  <c r="BE227"/>
  <c r="BI225"/>
  <c r="BH225"/>
  <c r="BG225"/>
  <c r="BF225"/>
  <c r="T225"/>
  <c r="R225"/>
  <c r="P225"/>
  <c r="BK225"/>
  <c r="J225"/>
  <c r="BE225"/>
  <c r="BI224"/>
  <c r="BH224"/>
  <c r="BG224"/>
  <c r="BF224"/>
  <c r="T224"/>
  <c r="R224"/>
  <c r="P224"/>
  <c r="BK224"/>
  <c r="J224"/>
  <c r="BE224"/>
  <c r="BI223"/>
  <c r="BH223"/>
  <c r="BG223"/>
  <c r="BF223"/>
  <c r="T223"/>
  <c r="R223"/>
  <c r="P223"/>
  <c r="BK223"/>
  <c r="J223"/>
  <c r="BE223"/>
  <c r="BI221"/>
  <c r="BH221"/>
  <c r="BG221"/>
  <c r="BF221"/>
  <c r="T221"/>
  <c r="R221"/>
  <c r="P221"/>
  <c r="BK221"/>
  <c r="J221"/>
  <c r="BE221"/>
  <c r="BI219"/>
  <c r="BH219"/>
  <c r="BG219"/>
  <c r="BF219"/>
  <c r="T219"/>
  <c r="R219"/>
  <c r="P219"/>
  <c r="BK219"/>
  <c r="J219"/>
  <c r="BE219"/>
  <c r="BI217"/>
  <c r="BH217"/>
  <c r="BG217"/>
  <c r="BF217"/>
  <c r="T217"/>
  <c r="T216"/>
  <c r="R217"/>
  <c r="R216"/>
  <c r="P217"/>
  <c r="P216"/>
  <c r="BK217"/>
  <c r="BK216"/>
  <c r="J216"/>
  <c r="J217"/>
  <c r="BE217"/>
  <c r="J102"/>
  <c r="BI215"/>
  <c r="BH215"/>
  <c r="BG215"/>
  <c r="BF215"/>
  <c r="T215"/>
  <c r="R215"/>
  <c r="P215"/>
  <c r="BK215"/>
  <c r="J215"/>
  <c r="BE215"/>
  <c r="BI214"/>
  <c r="BH214"/>
  <c r="BG214"/>
  <c r="BF214"/>
  <c r="T214"/>
  <c r="R214"/>
  <c r="P214"/>
  <c r="BK214"/>
  <c r="J214"/>
  <c r="BE214"/>
  <c r="BI212"/>
  <c r="BH212"/>
  <c r="BG212"/>
  <c r="BF212"/>
  <c r="T212"/>
  <c r="R212"/>
  <c r="P212"/>
  <c r="BK212"/>
  <c r="J212"/>
  <c r="BE212"/>
  <c r="BI211"/>
  <c r="BH211"/>
  <c r="BG211"/>
  <c r="BF211"/>
  <c r="T211"/>
  <c r="R211"/>
  <c r="P211"/>
  <c r="BK211"/>
  <c r="J211"/>
  <c r="BE211"/>
  <c r="BI209"/>
  <c r="BH209"/>
  <c r="BG209"/>
  <c r="BF209"/>
  <c r="T209"/>
  <c r="R209"/>
  <c r="P209"/>
  <c r="BK209"/>
  <c r="J209"/>
  <c r="BE209"/>
  <c r="BI208"/>
  <c r="BH208"/>
  <c r="BG208"/>
  <c r="BF208"/>
  <c r="T208"/>
  <c r="R208"/>
  <c r="P208"/>
  <c r="BK208"/>
  <c r="J208"/>
  <c r="BE208"/>
  <c r="BI206"/>
  <c r="BH206"/>
  <c r="BG206"/>
  <c r="BF206"/>
  <c r="T206"/>
  <c r="R206"/>
  <c r="P206"/>
  <c r="BK206"/>
  <c r="J206"/>
  <c r="BE206"/>
  <c r="BI204"/>
  <c r="BH204"/>
  <c r="BG204"/>
  <c r="BF204"/>
  <c r="T204"/>
  <c r="R204"/>
  <c r="P204"/>
  <c r="BK204"/>
  <c r="J204"/>
  <c r="BE204"/>
  <c r="BI203"/>
  <c r="BH203"/>
  <c r="BG203"/>
  <c r="BF203"/>
  <c r="T203"/>
  <c r="R203"/>
  <c r="P203"/>
  <c r="BK203"/>
  <c r="J203"/>
  <c r="BE203"/>
  <c r="BI202"/>
  <c r="BH202"/>
  <c r="BG202"/>
  <c r="BF202"/>
  <c r="T202"/>
  <c r="R202"/>
  <c r="P202"/>
  <c r="BK202"/>
  <c r="J202"/>
  <c r="BE202"/>
  <c r="BI201"/>
  <c r="BH201"/>
  <c r="BG201"/>
  <c r="BF201"/>
  <c r="T201"/>
  <c r="R201"/>
  <c r="P201"/>
  <c r="BK201"/>
  <c r="J201"/>
  <c r="BE201"/>
  <c r="BI200"/>
  <c r="BH200"/>
  <c r="BG200"/>
  <c r="BF200"/>
  <c r="T200"/>
  <c r="R200"/>
  <c r="P200"/>
  <c r="BK200"/>
  <c r="J200"/>
  <c r="BE200"/>
  <c r="BI199"/>
  <c r="BH199"/>
  <c r="BG199"/>
  <c r="BF199"/>
  <c r="T199"/>
  <c r="R199"/>
  <c r="P199"/>
  <c r="BK199"/>
  <c r="J199"/>
  <c r="BE199"/>
  <c r="BI198"/>
  <c r="BH198"/>
  <c r="BG198"/>
  <c r="BF198"/>
  <c r="T198"/>
  <c r="R198"/>
  <c r="P198"/>
  <c r="BK198"/>
  <c r="J198"/>
  <c r="BE198"/>
  <c r="BI197"/>
  <c r="BH197"/>
  <c r="BG197"/>
  <c r="BF197"/>
  <c r="T197"/>
  <c r="R197"/>
  <c r="P197"/>
  <c r="BK197"/>
  <c r="J197"/>
  <c r="BE197"/>
  <c r="BI195"/>
  <c r="BH195"/>
  <c r="BG195"/>
  <c r="BF195"/>
  <c r="T195"/>
  <c r="R195"/>
  <c r="P195"/>
  <c r="BK195"/>
  <c r="J195"/>
  <c r="BE195"/>
  <c r="BI194"/>
  <c r="BH194"/>
  <c r="BG194"/>
  <c r="BF194"/>
  <c r="T194"/>
  <c r="R194"/>
  <c r="P194"/>
  <c r="BK194"/>
  <c r="J194"/>
  <c r="BE194"/>
  <c r="BI192"/>
  <c r="BH192"/>
  <c r="BG192"/>
  <c r="BF192"/>
  <c r="T192"/>
  <c r="R192"/>
  <c r="P192"/>
  <c r="BK192"/>
  <c r="J192"/>
  <c r="BE192"/>
  <c r="BI191"/>
  <c r="BH191"/>
  <c r="BG191"/>
  <c r="BF191"/>
  <c r="T191"/>
  <c r="R191"/>
  <c r="P191"/>
  <c r="BK191"/>
  <c r="J191"/>
  <c r="BE191"/>
  <c r="BI190"/>
  <c r="BH190"/>
  <c r="BG190"/>
  <c r="BF190"/>
  <c r="T190"/>
  <c r="R190"/>
  <c r="P190"/>
  <c r="BK190"/>
  <c r="J190"/>
  <c r="BE190"/>
  <c r="BI189"/>
  <c r="BH189"/>
  <c r="BG189"/>
  <c r="BF189"/>
  <c r="T189"/>
  <c r="R189"/>
  <c r="P189"/>
  <c r="BK189"/>
  <c r="J189"/>
  <c r="BE189"/>
  <c r="BI188"/>
  <c r="BH188"/>
  <c r="BG188"/>
  <c r="BF188"/>
  <c r="T188"/>
  <c r="R188"/>
  <c r="P188"/>
  <c r="BK188"/>
  <c r="J188"/>
  <c r="BE188"/>
  <c r="BI187"/>
  <c r="BH187"/>
  <c r="BG187"/>
  <c r="BF187"/>
  <c r="T187"/>
  <c r="R187"/>
  <c r="P187"/>
  <c r="BK187"/>
  <c r="J187"/>
  <c r="BE187"/>
  <c r="BI186"/>
  <c r="BH186"/>
  <c r="BG186"/>
  <c r="BF186"/>
  <c r="T186"/>
  <c r="R186"/>
  <c r="P186"/>
  <c r="BK186"/>
  <c r="J186"/>
  <c r="BE186"/>
  <c r="BI185"/>
  <c r="BH185"/>
  <c r="BG185"/>
  <c r="BF185"/>
  <c r="T185"/>
  <c r="R185"/>
  <c r="P185"/>
  <c r="BK185"/>
  <c r="J185"/>
  <c r="BE185"/>
  <c r="BI183"/>
  <c r="BH183"/>
  <c r="BG183"/>
  <c r="BF183"/>
  <c r="T183"/>
  <c r="R183"/>
  <c r="P183"/>
  <c r="BK183"/>
  <c r="J183"/>
  <c r="BE183"/>
  <c r="BI182"/>
  <c r="BH182"/>
  <c r="BG182"/>
  <c r="BF182"/>
  <c r="T182"/>
  <c r="R182"/>
  <c r="P182"/>
  <c r="BK182"/>
  <c r="J182"/>
  <c r="BE182"/>
  <c r="BI181"/>
  <c r="BH181"/>
  <c r="BG181"/>
  <c r="BF181"/>
  <c r="T181"/>
  <c r="R181"/>
  <c r="P181"/>
  <c r="BK181"/>
  <c r="J181"/>
  <c r="BE181"/>
  <c r="BI180"/>
  <c r="BH180"/>
  <c r="BG180"/>
  <c r="BF180"/>
  <c r="T180"/>
  <c r="R180"/>
  <c r="P180"/>
  <c r="BK180"/>
  <c r="J180"/>
  <c r="BE180"/>
  <c r="BI179"/>
  <c r="BH179"/>
  <c r="BG179"/>
  <c r="BF179"/>
  <c r="T179"/>
  <c r="R179"/>
  <c r="P179"/>
  <c r="BK179"/>
  <c r="J179"/>
  <c r="BE179"/>
  <c r="BI178"/>
  <c r="BH178"/>
  <c r="BG178"/>
  <c r="BF178"/>
  <c r="T178"/>
  <c r="R178"/>
  <c r="P178"/>
  <c r="BK178"/>
  <c r="J178"/>
  <c r="BE178"/>
  <c r="BI177"/>
  <c r="BH177"/>
  <c r="BG177"/>
  <c r="BF177"/>
  <c r="T177"/>
  <c r="R177"/>
  <c r="P177"/>
  <c r="BK177"/>
  <c r="J177"/>
  <c r="BE177"/>
  <c r="BI176"/>
  <c r="BH176"/>
  <c r="BG176"/>
  <c r="BF176"/>
  <c r="T176"/>
  <c r="R176"/>
  <c r="P176"/>
  <c r="BK176"/>
  <c r="J176"/>
  <c r="BE176"/>
  <c r="BI174"/>
  <c r="BH174"/>
  <c r="BG174"/>
  <c r="BF174"/>
  <c r="T174"/>
  <c r="R174"/>
  <c r="P174"/>
  <c r="BK174"/>
  <c r="J174"/>
  <c r="BE174"/>
  <c r="BI173"/>
  <c r="BH173"/>
  <c r="BG173"/>
  <c r="BF173"/>
  <c r="T173"/>
  <c r="R173"/>
  <c r="P173"/>
  <c r="BK173"/>
  <c r="J173"/>
  <c r="BE173"/>
  <c r="BI171"/>
  <c r="BH171"/>
  <c r="BG171"/>
  <c r="BF171"/>
  <c r="T171"/>
  <c r="R171"/>
  <c r="P171"/>
  <c r="BK171"/>
  <c r="J171"/>
  <c r="BE171"/>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6"/>
  <c r="BH166"/>
  <c r="BG166"/>
  <c r="BF166"/>
  <c r="T166"/>
  <c r="R166"/>
  <c r="P166"/>
  <c r="BK166"/>
  <c r="J166"/>
  <c r="BE166"/>
  <c r="BI165"/>
  <c r="BH165"/>
  <c r="BG165"/>
  <c r="BF165"/>
  <c r="T165"/>
  <c r="R165"/>
  <c r="P165"/>
  <c r="BK165"/>
  <c r="J165"/>
  <c r="BE165"/>
  <c r="BI164"/>
  <c r="BH164"/>
  <c r="BG164"/>
  <c r="BF164"/>
  <c r="T164"/>
  <c r="R164"/>
  <c r="P164"/>
  <c r="BK164"/>
  <c r="J164"/>
  <c r="BE164"/>
  <c r="BI162"/>
  <c r="BH162"/>
  <c r="BG162"/>
  <c r="BF162"/>
  <c r="T162"/>
  <c r="R162"/>
  <c r="P162"/>
  <c r="BK162"/>
  <c r="J162"/>
  <c r="BE162"/>
  <c r="BI161"/>
  <c r="BH161"/>
  <c r="BG161"/>
  <c r="BF161"/>
  <c r="T161"/>
  <c r="R161"/>
  <c r="P161"/>
  <c r="BK161"/>
  <c r="J161"/>
  <c r="BE161"/>
  <c r="BI159"/>
  <c r="BH159"/>
  <c r="BG159"/>
  <c r="BF159"/>
  <c r="T159"/>
  <c r="R159"/>
  <c r="P159"/>
  <c r="BK159"/>
  <c r="J159"/>
  <c r="BE159"/>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0"/>
  <c r="BH150"/>
  <c r="BG150"/>
  <c r="BF150"/>
  <c r="T150"/>
  <c r="R150"/>
  <c r="P150"/>
  <c r="BK150"/>
  <c r="J150"/>
  <c r="BE150"/>
  <c r="BI149"/>
  <c r="BH149"/>
  <c r="BG149"/>
  <c r="BF149"/>
  <c r="T149"/>
  <c r="R149"/>
  <c r="P149"/>
  <c r="BK149"/>
  <c r="J149"/>
  <c r="BE149"/>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8"/>
  <c r="F41"/>
  <c i="1" r="BD117"/>
  <c i="19" r="BH138"/>
  <c r="F40"/>
  <c i="1" r="BC117"/>
  <c i="19" r="BG138"/>
  <c r="F39"/>
  <c i="1" r="BB117"/>
  <c i="19" r="BF138"/>
  <c r="J38"/>
  <c i="1" r="AW117"/>
  <c i="19" r="F38"/>
  <c i="1" r="BA117"/>
  <c i="19" r="T138"/>
  <c r="T137"/>
  <c r="T136"/>
  <c r="R138"/>
  <c r="R137"/>
  <c r="R136"/>
  <c r="P138"/>
  <c r="P137"/>
  <c r="P136"/>
  <c i="1" r="AU117"/>
  <c i="19" r="BK138"/>
  <c r="BK137"/>
  <c r="J137"/>
  <c r="BK136"/>
  <c r="J136"/>
  <c r="J100"/>
  <c r="J34"/>
  <c i="1" r="AG117"/>
  <c i="19" r="J138"/>
  <c r="BE138"/>
  <c r="J37"/>
  <c i="1" r="AV117"/>
  <c i="19" r="F37"/>
  <c i="1" r="AZ117"/>
  <c i="19" r="J101"/>
  <c r="F130"/>
  <c r="E128"/>
  <c r="F93"/>
  <c r="E91"/>
  <c r="J43"/>
  <c r="J28"/>
  <c r="E28"/>
  <c r="J133"/>
  <c r="J96"/>
  <c r="J27"/>
  <c r="J25"/>
  <c r="E25"/>
  <c r="J132"/>
  <c r="J95"/>
  <c r="J24"/>
  <c r="J22"/>
  <c r="E22"/>
  <c r="F133"/>
  <c r="F96"/>
  <c r="J21"/>
  <c r="J19"/>
  <c r="E19"/>
  <c r="F132"/>
  <c r="F95"/>
  <c r="J18"/>
  <c r="J16"/>
  <c r="J130"/>
  <c r="J93"/>
  <c r="E7"/>
  <c r="E122"/>
  <c r="E85"/>
  <c i="18" r="J41"/>
  <c r="J40"/>
  <c i="1" r="AY115"/>
  <c i="18" r="J39"/>
  <c i="1" r="AX115"/>
  <c i="18"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T139"/>
  <c r="R140"/>
  <c r="R139"/>
  <c r="P140"/>
  <c r="P139"/>
  <c r="BK140"/>
  <c r="BK139"/>
  <c r="J139"/>
  <c r="J140"/>
  <c r="BE140"/>
  <c r="J102"/>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F41"/>
  <c i="1" r="BD115"/>
  <c i="18" r="BH128"/>
  <c r="F40"/>
  <c i="1" r="BC115"/>
  <c i="18" r="BG128"/>
  <c r="F39"/>
  <c i="1" r="BB115"/>
  <c i="18" r="BF128"/>
  <c r="J38"/>
  <c i="1" r="AW115"/>
  <c i="18" r="F38"/>
  <c i="1" r="BA115"/>
  <c i="18" r="T128"/>
  <c r="T127"/>
  <c r="T126"/>
  <c r="R128"/>
  <c r="R127"/>
  <c r="R126"/>
  <c r="P128"/>
  <c r="P127"/>
  <c r="P126"/>
  <c i="1" r="AU115"/>
  <c i="18" r="BK128"/>
  <c r="BK127"/>
  <c r="J127"/>
  <c r="BK126"/>
  <c r="J126"/>
  <c r="J100"/>
  <c r="J34"/>
  <c i="1" r="AG115"/>
  <c i="18" r="J128"/>
  <c r="BE128"/>
  <c r="J37"/>
  <c i="1" r="AV115"/>
  <c i="18" r="F37"/>
  <c i="1" r="AZ115"/>
  <c i="18" r="J101"/>
  <c r="F120"/>
  <c r="E118"/>
  <c r="F93"/>
  <c r="E91"/>
  <c r="J43"/>
  <c r="J28"/>
  <c r="E28"/>
  <c r="J123"/>
  <c r="J96"/>
  <c r="J27"/>
  <c r="J25"/>
  <c r="E25"/>
  <c r="J122"/>
  <c r="J95"/>
  <c r="J24"/>
  <c r="J22"/>
  <c r="E22"/>
  <c r="F123"/>
  <c r="F96"/>
  <c r="J21"/>
  <c r="J19"/>
  <c r="E19"/>
  <c r="F122"/>
  <c r="F95"/>
  <c r="J18"/>
  <c r="J16"/>
  <c r="J120"/>
  <c r="J93"/>
  <c r="E7"/>
  <c r="E112"/>
  <c r="E85"/>
  <c i="17" r="J41"/>
  <c r="J40"/>
  <c i="1" r="AY114"/>
  <c i="17" r="J39"/>
  <c i="1" r="AX114"/>
  <c i="17" r="BI159"/>
  <c r="BH159"/>
  <c r="BG159"/>
  <c r="BF159"/>
  <c r="T159"/>
  <c r="R159"/>
  <c r="P159"/>
  <c r="BK159"/>
  <c r="J159"/>
  <c r="BE159"/>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T154"/>
  <c r="R155"/>
  <c r="R154"/>
  <c r="P155"/>
  <c r="P154"/>
  <c r="BK155"/>
  <c r="BK154"/>
  <c r="J154"/>
  <c r="J155"/>
  <c r="BE155"/>
  <c r="J107"/>
  <c r="BI153"/>
  <c r="BH153"/>
  <c r="BG153"/>
  <c r="BF153"/>
  <c r="T153"/>
  <c r="T152"/>
  <c r="R153"/>
  <c r="R152"/>
  <c r="P153"/>
  <c r="P152"/>
  <c r="BK153"/>
  <c r="BK152"/>
  <c r="J152"/>
  <c r="J153"/>
  <c r="BE153"/>
  <c r="J106"/>
  <c r="BI151"/>
  <c r="BH151"/>
  <c r="BG151"/>
  <c r="BF151"/>
  <c r="T151"/>
  <c r="R151"/>
  <c r="P151"/>
  <c r="BK151"/>
  <c r="J151"/>
  <c r="BE151"/>
  <c r="BI150"/>
  <c r="BH150"/>
  <c r="BG150"/>
  <c r="BF150"/>
  <c r="T150"/>
  <c r="T149"/>
  <c r="R150"/>
  <c r="R149"/>
  <c r="P150"/>
  <c r="P149"/>
  <c r="BK150"/>
  <c r="BK149"/>
  <c r="J149"/>
  <c r="J150"/>
  <c r="BE150"/>
  <c r="J105"/>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T143"/>
  <c r="R144"/>
  <c r="R143"/>
  <c r="P144"/>
  <c r="P143"/>
  <c r="BK144"/>
  <c r="BK143"/>
  <c r="J143"/>
  <c r="J144"/>
  <c r="BE144"/>
  <c r="J104"/>
  <c r="BI142"/>
  <c r="BH142"/>
  <c r="BG142"/>
  <c r="BF142"/>
  <c r="T142"/>
  <c r="T141"/>
  <c r="R142"/>
  <c r="R141"/>
  <c r="P142"/>
  <c r="P141"/>
  <c r="BK142"/>
  <c r="BK141"/>
  <c r="J141"/>
  <c r="J142"/>
  <c r="BE142"/>
  <c r="J103"/>
  <c r="BI140"/>
  <c r="BH140"/>
  <c r="BG140"/>
  <c r="BF140"/>
  <c r="T140"/>
  <c r="R140"/>
  <c r="P140"/>
  <c r="BK140"/>
  <c r="J140"/>
  <c r="BE140"/>
  <c r="BI139"/>
  <c r="BH139"/>
  <c r="BG139"/>
  <c r="BF139"/>
  <c r="T139"/>
  <c r="R139"/>
  <c r="P139"/>
  <c r="BK139"/>
  <c r="J139"/>
  <c r="BE139"/>
  <c r="BI138"/>
  <c r="BH138"/>
  <c r="BG138"/>
  <c r="BF138"/>
  <c r="T138"/>
  <c r="T137"/>
  <c r="R138"/>
  <c r="R137"/>
  <c r="P138"/>
  <c r="P137"/>
  <c r="BK138"/>
  <c r="BK137"/>
  <c r="J137"/>
  <c r="J138"/>
  <c r="BE138"/>
  <c r="J102"/>
  <c r="BI135"/>
  <c r="BH135"/>
  <c r="BG135"/>
  <c r="BF135"/>
  <c r="T135"/>
  <c r="R135"/>
  <c r="P135"/>
  <c r="BK135"/>
  <c r="J135"/>
  <c r="BE135"/>
  <c r="BI133"/>
  <c r="F41"/>
  <c i="1" r="BD114"/>
  <c i="17" r="BH133"/>
  <c r="F40"/>
  <c i="1" r="BC114"/>
  <c i="17" r="BG133"/>
  <c r="F39"/>
  <c i="1" r="BB114"/>
  <c i="17" r="BF133"/>
  <c r="J38"/>
  <c i="1" r="AW114"/>
  <c i="17" r="F38"/>
  <c i="1" r="BA114"/>
  <c i="17" r="T133"/>
  <c r="T132"/>
  <c r="T131"/>
  <c r="R133"/>
  <c r="R132"/>
  <c r="R131"/>
  <c r="P133"/>
  <c r="P132"/>
  <c r="P131"/>
  <c i="1" r="AU114"/>
  <c i="17" r="BK133"/>
  <c r="BK132"/>
  <c r="J132"/>
  <c r="BK131"/>
  <c r="J131"/>
  <c r="J100"/>
  <c r="J34"/>
  <c i="1" r="AG114"/>
  <c i="17" r="J133"/>
  <c r="BE133"/>
  <c r="J37"/>
  <c i="1" r="AV114"/>
  <c i="17" r="F37"/>
  <c i="1" r="AZ114"/>
  <c i="17" r="J101"/>
  <c r="F125"/>
  <c r="E123"/>
  <c r="F93"/>
  <c r="E91"/>
  <c r="J43"/>
  <c r="J28"/>
  <c r="E28"/>
  <c r="J128"/>
  <c r="J96"/>
  <c r="J27"/>
  <c r="J25"/>
  <c r="E25"/>
  <c r="J127"/>
  <c r="J95"/>
  <c r="J24"/>
  <c r="J22"/>
  <c r="E22"/>
  <c r="F128"/>
  <c r="F96"/>
  <c r="J21"/>
  <c r="J19"/>
  <c r="E19"/>
  <c r="F127"/>
  <c r="F95"/>
  <c r="J18"/>
  <c r="J16"/>
  <c r="J125"/>
  <c r="J93"/>
  <c r="E7"/>
  <c r="E117"/>
  <c r="E85"/>
  <c i="16" r="J41"/>
  <c r="J40"/>
  <c i="1" r="AY113"/>
  <c i="16" r="J39"/>
  <c i="1" r="AX113"/>
  <c i="16" r="BI177"/>
  <c r="BH177"/>
  <c r="BG177"/>
  <c r="BF177"/>
  <c r="T177"/>
  <c r="R177"/>
  <c r="P177"/>
  <c r="BK177"/>
  <c r="J177"/>
  <c r="BE177"/>
  <c r="BI176"/>
  <c r="BH176"/>
  <c r="BG176"/>
  <c r="BF176"/>
  <c r="T176"/>
  <c r="T175"/>
  <c r="T174"/>
  <c r="R176"/>
  <c r="R175"/>
  <c r="R174"/>
  <c r="P176"/>
  <c r="P175"/>
  <c r="P174"/>
  <c r="BK176"/>
  <c r="BK175"/>
  <c r="J175"/>
  <c r="BK174"/>
  <c r="J174"/>
  <c r="J176"/>
  <c r="BE176"/>
  <c r="J105"/>
  <c r="J104"/>
  <c r="BI173"/>
  <c r="BH173"/>
  <c r="BG173"/>
  <c r="BF173"/>
  <c r="T173"/>
  <c r="R173"/>
  <c r="P173"/>
  <c r="BK173"/>
  <c r="J173"/>
  <c r="BE173"/>
  <c r="BI172"/>
  <c r="BH172"/>
  <c r="BG172"/>
  <c r="BF172"/>
  <c r="T172"/>
  <c r="R172"/>
  <c r="P172"/>
  <c r="BK172"/>
  <c r="J172"/>
  <c r="BE172"/>
  <c r="BI171"/>
  <c r="BH171"/>
  <c r="BG171"/>
  <c r="BF171"/>
  <c r="T171"/>
  <c r="R171"/>
  <c r="P171"/>
  <c r="BK171"/>
  <c r="J171"/>
  <c r="BE171"/>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6"/>
  <c r="BH166"/>
  <c r="BG166"/>
  <c r="BF166"/>
  <c r="T166"/>
  <c r="R166"/>
  <c r="P166"/>
  <c r="BK166"/>
  <c r="J166"/>
  <c r="BE166"/>
  <c r="BI165"/>
  <c r="BH165"/>
  <c r="BG165"/>
  <c r="BF165"/>
  <c r="T165"/>
  <c r="R165"/>
  <c r="P165"/>
  <c r="BK165"/>
  <c r="J165"/>
  <c r="BE165"/>
  <c r="BI164"/>
  <c r="BH164"/>
  <c r="BG164"/>
  <c r="BF164"/>
  <c r="T164"/>
  <c r="R164"/>
  <c r="P164"/>
  <c r="BK164"/>
  <c r="J164"/>
  <c r="BE164"/>
  <c r="BI163"/>
  <c r="BH163"/>
  <c r="BG163"/>
  <c r="BF163"/>
  <c r="T163"/>
  <c r="R163"/>
  <c r="P163"/>
  <c r="BK163"/>
  <c r="J163"/>
  <c r="BE163"/>
  <c r="BI162"/>
  <c r="BH162"/>
  <c r="BG162"/>
  <c r="BF162"/>
  <c r="T162"/>
  <c r="T161"/>
  <c r="R162"/>
  <c r="R161"/>
  <c r="P162"/>
  <c r="P161"/>
  <c r="BK162"/>
  <c r="BK161"/>
  <c r="J161"/>
  <c r="J162"/>
  <c r="BE162"/>
  <c r="J103"/>
  <c r="BI160"/>
  <c r="BH160"/>
  <c r="BG160"/>
  <c r="BF160"/>
  <c r="T160"/>
  <c r="R160"/>
  <c r="P160"/>
  <c r="BK160"/>
  <c r="J160"/>
  <c r="BE160"/>
  <c r="BI159"/>
  <c r="BH159"/>
  <c r="BG159"/>
  <c r="BF159"/>
  <c r="T159"/>
  <c r="R159"/>
  <c r="P159"/>
  <c r="BK159"/>
  <c r="J159"/>
  <c r="BE159"/>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T147"/>
  <c r="R148"/>
  <c r="R147"/>
  <c r="P148"/>
  <c r="P147"/>
  <c r="BK148"/>
  <c r="BK147"/>
  <c r="J147"/>
  <c r="J148"/>
  <c r="BE148"/>
  <c r="J102"/>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F41"/>
  <c i="1" r="BD113"/>
  <c i="16" r="BH131"/>
  <c r="F40"/>
  <c i="1" r="BC113"/>
  <c i="16" r="BG131"/>
  <c r="F39"/>
  <c i="1" r="BB113"/>
  <c i="16" r="BF131"/>
  <c r="J38"/>
  <c i="1" r="AW113"/>
  <c i="16" r="F38"/>
  <c i="1" r="BA113"/>
  <c i="16" r="T131"/>
  <c r="T130"/>
  <c r="T129"/>
  <c r="R131"/>
  <c r="R130"/>
  <c r="R129"/>
  <c r="P131"/>
  <c r="P130"/>
  <c r="P129"/>
  <c i="1" r="AU113"/>
  <c i="16" r="BK131"/>
  <c r="BK130"/>
  <c r="J130"/>
  <c r="BK129"/>
  <c r="J129"/>
  <c r="J100"/>
  <c r="J34"/>
  <c i="1" r="AG113"/>
  <c i="16" r="J131"/>
  <c r="BE131"/>
  <c r="J37"/>
  <c i="1" r="AV113"/>
  <c i="16" r="F37"/>
  <c i="1" r="AZ113"/>
  <c i="16" r="J101"/>
  <c r="F123"/>
  <c r="E121"/>
  <c r="F93"/>
  <c r="E91"/>
  <c r="J43"/>
  <c r="J28"/>
  <c r="E28"/>
  <c r="J126"/>
  <c r="J96"/>
  <c r="J27"/>
  <c r="J25"/>
  <c r="E25"/>
  <c r="J125"/>
  <c r="J95"/>
  <c r="J24"/>
  <c r="J22"/>
  <c r="E22"/>
  <c r="F126"/>
  <c r="F96"/>
  <c r="J21"/>
  <c r="J19"/>
  <c r="E19"/>
  <c r="F125"/>
  <c r="F95"/>
  <c r="J18"/>
  <c r="J16"/>
  <c r="J123"/>
  <c r="J93"/>
  <c r="E7"/>
  <c r="E115"/>
  <c r="E85"/>
  <c i="15" r="J41"/>
  <c r="J40"/>
  <c i="1" r="AY112"/>
  <c i="15" r="J39"/>
  <c i="1" r="AX112"/>
  <c i="15" r="BI176"/>
  <c r="BH176"/>
  <c r="BG176"/>
  <c r="BF176"/>
  <c r="T176"/>
  <c r="R176"/>
  <c r="P176"/>
  <c r="BK176"/>
  <c r="J176"/>
  <c r="BE176"/>
  <c r="BI175"/>
  <c r="BH175"/>
  <c r="BG175"/>
  <c r="BF175"/>
  <c r="T175"/>
  <c r="R175"/>
  <c r="P175"/>
  <c r="BK175"/>
  <c r="J175"/>
  <c r="BE175"/>
  <c r="BI174"/>
  <c r="BH174"/>
  <c r="BG174"/>
  <c r="BF174"/>
  <c r="T174"/>
  <c r="R174"/>
  <c r="P174"/>
  <c r="BK174"/>
  <c r="J174"/>
  <c r="BE174"/>
  <c r="BI173"/>
  <c r="BH173"/>
  <c r="BG173"/>
  <c r="BF173"/>
  <c r="T173"/>
  <c r="R173"/>
  <c r="P173"/>
  <c r="BK173"/>
  <c r="J173"/>
  <c r="BE173"/>
  <c r="BI172"/>
  <c r="BH172"/>
  <c r="BG172"/>
  <c r="BF172"/>
  <c r="T172"/>
  <c r="R172"/>
  <c r="P172"/>
  <c r="BK172"/>
  <c r="J172"/>
  <c r="BE172"/>
  <c r="BI171"/>
  <c r="BH171"/>
  <c r="BG171"/>
  <c r="BF171"/>
  <c r="T171"/>
  <c r="R171"/>
  <c r="P171"/>
  <c r="BK171"/>
  <c r="J171"/>
  <c r="BE171"/>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6"/>
  <c r="BH166"/>
  <c r="BG166"/>
  <c r="BF166"/>
  <c r="T166"/>
  <c r="R166"/>
  <c r="P166"/>
  <c r="BK166"/>
  <c r="J166"/>
  <c r="BE166"/>
  <c r="BI165"/>
  <c r="BH165"/>
  <c r="BG165"/>
  <c r="BF165"/>
  <c r="T165"/>
  <c r="R165"/>
  <c r="P165"/>
  <c r="BK165"/>
  <c r="J165"/>
  <c r="BE165"/>
  <c r="BI164"/>
  <c r="BH164"/>
  <c r="BG164"/>
  <c r="BF164"/>
  <c r="T164"/>
  <c r="R164"/>
  <c r="P164"/>
  <c r="BK164"/>
  <c r="J164"/>
  <c r="BE164"/>
  <c r="BI163"/>
  <c r="BH163"/>
  <c r="BG163"/>
  <c r="BF163"/>
  <c r="T163"/>
  <c r="R163"/>
  <c r="P163"/>
  <c r="BK163"/>
  <c r="J163"/>
  <c r="BE163"/>
  <c r="BI162"/>
  <c r="BH162"/>
  <c r="BG162"/>
  <c r="BF162"/>
  <c r="T162"/>
  <c r="R162"/>
  <c r="P162"/>
  <c r="BK162"/>
  <c r="J162"/>
  <c r="BE162"/>
  <c r="BI161"/>
  <c r="BH161"/>
  <c r="BG161"/>
  <c r="BF161"/>
  <c r="T161"/>
  <c r="R161"/>
  <c r="P161"/>
  <c r="BK161"/>
  <c r="J161"/>
  <c r="BE161"/>
  <c r="BI160"/>
  <c r="BH160"/>
  <c r="BG160"/>
  <c r="BF160"/>
  <c r="T160"/>
  <c r="R160"/>
  <c r="P160"/>
  <c r="BK160"/>
  <c r="J160"/>
  <c r="BE160"/>
  <c r="BI159"/>
  <c r="BH159"/>
  <c r="BG159"/>
  <c r="BF159"/>
  <c r="T159"/>
  <c r="R159"/>
  <c r="P159"/>
  <c r="BK159"/>
  <c r="J159"/>
  <c r="BE159"/>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BH128"/>
  <c r="BG128"/>
  <c r="BF128"/>
  <c r="T128"/>
  <c r="R128"/>
  <c r="P128"/>
  <c r="BK128"/>
  <c r="J128"/>
  <c r="BE128"/>
  <c r="BI127"/>
  <c r="F41"/>
  <c i="1" r="BD112"/>
  <c i="15" r="BH127"/>
  <c r="F40"/>
  <c i="1" r="BC112"/>
  <c i="15" r="BG127"/>
  <c r="F39"/>
  <c i="1" r="BB112"/>
  <c i="15" r="BF127"/>
  <c r="J38"/>
  <c i="1" r="AW112"/>
  <c i="15" r="F38"/>
  <c i="1" r="BA112"/>
  <c i="15" r="T127"/>
  <c r="T126"/>
  <c r="T125"/>
  <c r="R127"/>
  <c r="R126"/>
  <c r="R125"/>
  <c r="P127"/>
  <c r="P126"/>
  <c r="P125"/>
  <c i="1" r="AU112"/>
  <c i="15" r="BK127"/>
  <c r="BK126"/>
  <c r="J126"/>
  <c r="BK125"/>
  <c r="J125"/>
  <c r="J100"/>
  <c r="J34"/>
  <c i="1" r="AG112"/>
  <c i="15" r="J127"/>
  <c r="BE127"/>
  <c r="J37"/>
  <c i="1" r="AV112"/>
  <c i="15" r="F37"/>
  <c i="1" r="AZ112"/>
  <c i="15" r="J101"/>
  <c r="F119"/>
  <c r="E117"/>
  <c r="F93"/>
  <c r="E91"/>
  <c r="J43"/>
  <c r="J28"/>
  <c r="E28"/>
  <c r="J122"/>
  <c r="J96"/>
  <c r="J27"/>
  <c r="J25"/>
  <c r="E25"/>
  <c r="J121"/>
  <c r="J95"/>
  <c r="J24"/>
  <c r="J22"/>
  <c r="E22"/>
  <c r="F122"/>
  <c r="F96"/>
  <c r="J21"/>
  <c r="J19"/>
  <c r="E19"/>
  <c r="F121"/>
  <c r="F95"/>
  <c r="J18"/>
  <c r="J16"/>
  <c r="J119"/>
  <c r="J93"/>
  <c r="E7"/>
  <c r="E111"/>
  <c r="E85"/>
  <c i="14" r="J41"/>
  <c r="J40"/>
  <c i="1" r="AY111"/>
  <c i="14" r="J39"/>
  <c i="1" r="AX111"/>
  <c i="14" r="BI135"/>
  <c r="BH135"/>
  <c r="BG135"/>
  <c r="BF135"/>
  <c r="T135"/>
  <c r="R135"/>
  <c r="P135"/>
  <c r="BK135"/>
  <c r="J135"/>
  <c r="BE135"/>
  <c r="BI134"/>
  <c r="BH134"/>
  <c r="BG134"/>
  <c r="BF134"/>
  <c r="T134"/>
  <c r="R134"/>
  <c r="P134"/>
  <c r="BK134"/>
  <c r="J134"/>
  <c r="BE134"/>
  <c r="BI133"/>
  <c r="BH133"/>
  <c r="BG133"/>
  <c r="BF133"/>
  <c r="T133"/>
  <c r="T132"/>
  <c r="R133"/>
  <c r="R132"/>
  <c r="P133"/>
  <c r="P132"/>
  <c r="BK133"/>
  <c r="BK132"/>
  <c r="J132"/>
  <c r="J133"/>
  <c r="BE133"/>
  <c r="J102"/>
  <c r="BI131"/>
  <c r="BH131"/>
  <c r="BG131"/>
  <c r="BF131"/>
  <c r="T131"/>
  <c r="R131"/>
  <c r="P131"/>
  <c r="BK131"/>
  <c r="J131"/>
  <c r="BE131"/>
  <c r="BI130"/>
  <c r="BH130"/>
  <c r="BG130"/>
  <c r="BF130"/>
  <c r="T130"/>
  <c r="R130"/>
  <c r="P130"/>
  <c r="BK130"/>
  <c r="J130"/>
  <c r="BE130"/>
  <c r="BI129"/>
  <c r="BH129"/>
  <c r="BG129"/>
  <c r="BF129"/>
  <c r="T129"/>
  <c r="R129"/>
  <c r="P129"/>
  <c r="BK129"/>
  <c r="J129"/>
  <c r="BE129"/>
  <c r="BI128"/>
  <c r="F41"/>
  <c i="1" r="BD111"/>
  <c i="14" r="BH128"/>
  <c r="F40"/>
  <c i="1" r="BC111"/>
  <c i="14" r="BG128"/>
  <c r="F39"/>
  <c i="1" r="BB111"/>
  <c i="14" r="BF128"/>
  <c r="J38"/>
  <c i="1" r="AW111"/>
  <c i="14" r="F38"/>
  <c i="1" r="BA111"/>
  <c i="14" r="T128"/>
  <c r="T127"/>
  <c r="T126"/>
  <c r="R128"/>
  <c r="R127"/>
  <c r="R126"/>
  <c r="P128"/>
  <c r="P127"/>
  <c r="P126"/>
  <c i="1" r="AU111"/>
  <c i="14" r="BK128"/>
  <c r="BK127"/>
  <c r="J127"/>
  <c r="BK126"/>
  <c r="J126"/>
  <c r="J100"/>
  <c r="J34"/>
  <c i="1" r="AG111"/>
  <c i="14" r="J128"/>
  <c r="BE128"/>
  <c r="J37"/>
  <c i="1" r="AV111"/>
  <c i="14" r="F37"/>
  <c i="1" r="AZ111"/>
  <c i="14" r="J101"/>
  <c r="F120"/>
  <c r="E118"/>
  <c r="F93"/>
  <c r="E91"/>
  <c r="J43"/>
  <c r="J28"/>
  <c r="E28"/>
  <c r="J123"/>
  <c r="J96"/>
  <c r="J27"/>
  <c r="J25"/>
  <c r="E25"/>
  <c r="J122"/>
  <c r="J95"/>
  <c r="J24"/>
  <c r="J22"/>
  <c r="E22"/>
  <c r="F123"/>
  <c r="F96"/>
  <c r="J21"/>
  <c r="J19"/>
  <c r="E19"/>
  <c r="F122"/>
  <c r="F95"/>
  <c r="J18"/>
  <c r="J16"/>
  <c r="J120"/>
  <c r="J93"/>
  <c r="E7"/>
  <c r="E112"/>
  <c r="E85"/>
  <c i="13" r="J41"/>
  <c r="J40"/>
  <c i="1" r="AY109"/>
  <c i="13" r="J39"/>
  <c i="1" r="AX109"/>
  <c i="13" r="BI209"/>
  <c r="BH209"/>
  <c r="BG209"/>
  <c r="BF209"/>
  <c r="T209"/>
  <c r="R209"/>
  <c r="P209"/>
  <c r="BK209"/>
  <c r="J209"/>
  <c r="BE209"/>
  <c r="BI208"/>
  <c r="BH208"/>
  <c r="BG208"/>
  <c r="BF208"/>
  <c r="T208"/>
  <c r="R208"/>
  <c r="P208"/>
  <c r="BK208"/>
  <c r="J208"/>
  <c r="BE208"/>
  <c r="BI207"/>
  <c r="BH207"/>
  <c r="BG207"/>
  <c r="BF207"/>
  <c r="T207"/>
  <c r="T206"/>
  <c r="R207"/>
  <c r="R206"/>
  <c r="P207"/>
  <c r="P206"/>
  <c r="BK207"/>
  <c r="BK206"/>
  <c r="J206"/>
  <c r="J207"/>
  <c r="BE207"/>
  <c r="J102"/>
  <c r="BI205"/>
  <c r="BH205"/>
  <c r="BG205"/>
  <c r="BF205"/>
  <c r="T205"/>
  <c r="R205"/>
  <c r="P205"/>
  <c r="BK205"/>
  <c r="J205"/>
  <c r="BE205"/>
  <c r="BI204"/>
  <c r="BH204"/>
  <c r="BG204"/>
  <c r="BF204"/>
  <c r="T204"/>
  <c r="R204"/>
  <c r="P204"/>
  <c r="BK204"/>
  <c r="J204"/>
  <c r="BE204"/>
  <c r="BI203"/>
  <c r="BH203"/>
  <c r="BG203"/>
  <c r="BF203"/>
  <c r="T203"/>
  <c r="R203"/>
  <c r="P203"/>
  <c r="BK203"/>
  <c r="J203"/>
  <c r="BE203"/>
  <c r="BI202"/>
  <c r="BH202"/>
  <c r="BG202"/>
  <c r="BF202"/>
  <c r="T202"/>
  <c r="R202"/>
  <c r="P202"/>
  <c r="BK202"/>
  <c r="J202"/>
  <c r="BE202"/>
  <c r="BI201"/>
  <c r="BH201"/>
  <c r="BG201"/>
  <c r="BF201"/>
  <c r="T201"/>
  <c r="R201"/>
  <c r="P201"/>
  <c r="BK201"/>
  <c r="J201"/>
  <c r="BE201"/>
  <c r="BI200"/>
  <c r="BH200"/>
  <c r="BG200"/>
  <c r="BF200"/>
  <c r="T200"/>
  <c r="R200"/>
  <c r="P200"/>
  <c r="BK200"/>
  <c r="J200"/>
  <c r="BE200"/>
  <c r="BI199"/>
  <c r="BH199"/>
  <c r="BG199"/>
  <c r="BF199"/>
  <c r="T199"/>
  <c r="R199"/>
  <c r="P199"/>
  <c r="BK199"/>
  <c r="J199"/>
  <c r="BE199"/>
  <c r="BI198"/>
  <c r="BH198"/>
  <c r="BG198"/>
  <c r="BF198"/>
  <c r="T198"/>
  <c r="R198"/>
  <c r="P198"/>
  <c r="BK198"/>
  <c r="J198"/>
  <c r="BE198"/>
  <c r="BI197"/>
  <c r="BH197"/>
  <c r="BG197"/>
  <c r="BF197"/>
  <c r="T197"/>
  <c r="R197"/>
  <c r="P197"/>
  <c r="BK197"/>
  <c r="J197"/>
  <c r="BE197"/>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R193"/>
  <c r="P193"/>
  <c r="BK193"/>
  <c r="J193"/>
  <c r="BE193"/>
  <c r="BI192"/>
  <c r="BH192"/>
  <c r="BG192"/>
  <c r="BF192"/>
  <c r="T192"/>
  <c r="R192"/>
  <c r="P192"/>
  <c r="BK192"/>
  <c r="J192"/>
  <c r="BE192"/>
  <c r="BI191"/>
  <c r="BH191"/>
  <c r="BG191"/>
  <c r="BF191"/>
  <c r="T191"/>
  <c r="R191"/>
  <c r="P191"/>
  <c r="BK191"/>
  <c r="J191"/>
  <c r="BE191"/>
  <c r="BI190"/>
  <c r="BH190"/>
  <c r="BG190"/>
  <c r="BF190"/>
  <c r="T190"/>
  <c r="R190"/>
  <c r="P190"/>
  <c r="BK190"/>
  <c r="J190"/>
  <c r="BE190"/>
  <c r="BI189"/>
  <c r="BH189"/>
  <c r="BG189"/>
  <c r="BF189"/>
  <c r="T189"/>
  <c r="R189"/>
  <c r="P189"/>
  <c r="BK189"/>
  <c r="J189"/>
  <c r="BE189"/>
  <c r="BI188"/>
  <c r="BH188"/>
  <c r="BG188"/>
  <c r="BF188"/>
  <c r="T188"/>
  <c r="R188"/>
  <c r="P188"/>
  <c r="BK188"/>
  <c r="J188"/>
  <c r="BE188"/>
  <c r="BI187"/>
  <c r="BH187"/>
  <c r="BG187"/>
  <c r="BF187"/>
  <c r="T187"/>
  <c r="R187"/>
  <c r="P187"/>
  <c r="BK187"/>
  <c r="J187"/>
  <c r="BE187"/>
  <c r="BI186"/>
  <c r="BH186"/>
  <c r="BG186"/>
  <c r="BF186"/>
  <c r="T186"/>
  <c r="R186"/>
  <c r="P186"/>
  <c r="BK186"/>
  <c r="J186"/>
  <c r="BE186"/>
  <c r="BI185"/>
  <c r="BH185"/>
  <c r="BG185"/>
  <c r="BF185"/>
  <c r="T185"/>
  <c r="R185"/>
  <c r="P185"/>
  <c r="BK185"/>
  <c r="J185"/>
  <c r="BE185"/>
  <c r="BI184"/>
  <c r="BH184"/>
  <c r="BG184"/>
  <c r="BF184"/>
  <c r="T184"/>
  <c r="R184"/>
  <c r="P184"/>
  <c r="BK184"/>
  <c r="J184"/>
  <c r="BE184"/>
  <c r="BI183"/>
  <c r="BH183"/>
  <c r="BG183"/>
  <c r="BF183"/>
  <c r="T183"/>
  <c r="R183"/>
  <c r="P183"/>
  <c r="BK183"/>
  <c r="J183"/>
  <c r="BE183"/>
  <c r="BI182"/>
  <c r="BH182"/>
  <c r="BG182"/>
  <c r="BF182"/>
  <c r="T182"/>
  <c r="R182"/>
  <c r="P182"/>
  <c r="BK182"/>
  <c r="J182"/>
  <c r="BE182"/>
  <c r="BI181"/>
  <c r="BH181"/>
  <c r="BG181"/>
  <c r="BF181"/>
  <c r="T181"/>
  <c r="R181"/>
  <c r="P181"/>
  <c r="BK181"/>
  <c r="J181"/>
  <c r="BE181"/>
  <c r="BI180"/>
  <c r="BH180"/>
  <c r="BG180"/>
  <c r="BF180"/>
  <c r="T180"/>
  <c r="R180"/>
  <c r="P180"/>
  <c r="BK180"/>
  <c r="J180"/>
  <c r="BE180"/>
  <c r="BI179"/>
  <c r="BH179"/>
  <c r="BG179"/>
  <c r="BF179"/>
  <c r="T179"/>
  <c r="R179"/>
  <c r="P179"/>
  <c r="BK179"/>
  <c r="J179"/>
  <c r="BE179"/>
  <c r="BI178"/>
  <c r="BH178"/>
  <c r="BG178"/>
  <c r="BF178"/>
  <c r="T178"/>
  <c r="R178"/>
  <c r="P178"/>
  <c r="BK178"/>
  <c r="J178"/>
  <c r="BE178"/>
  <c r="BI177"/>
  <c r="BH177"/>
  <c r="BG177"/>
  <c r="BF177"/>
  <c r="T177"/>
  <c r="R177"/>
  <c r="P177"/>
  <c r="BK177"/>
  <c r="J177"/>
  <c r="BE177"/>
  <c r="BI176"/>
  <c r="BH176"/>
  <c r="BG176"/>
  <c r="BF176"/>
  <c r="T176"/>
  <c r="R176"/>
  <c r="P176"/>
  <c r="BK176"/>
  <c r="J176"/>
  <c r="BE176"/>
  <c r="BI175"/>
  <c r="BH175"/>
  <c r="BG175"/>
  <c r="BF175"/>
  <c r="T175"/>
  <c r="R175"/>
  <c r="P175"/>
  <c r="BK175"/>
  <c r="J175"/>
  <c r="BE175"/>
  <c r="BI174"/>
  <c r="BH174"/>
  <c r="BG174"/>
  <c r="BF174"/>
  <c r="T174"/>
  <c r="R174"/>
  <c r="P174"/>
  <c r="BK174"/>
  <c r="J174"/>
  <c r="BE174"/>
  <c r="BI173"/>
  <c r="BH173"/>
  <c r="BG173"/>
  <c r="BF173"/>
  <c r="T173"/>
  <c r="R173"/>
  <c r="P173"/>
  <c r="BK173"/>
  <c r="J173"/>
  <c r="BE173"/>
  <c r="BI172"/>
  <c r="BH172"/>
  <c r="BG172"/>
  <c r="BF172"/>
  <c r="T172"/>
  <c r="R172"/>
  <c r="P172"/>
  <c r="BK172"/>
  <c r="J172"/>
  <c r="BE172"/>
  <c r="BI171"/>
  <c r="BH171"/>
  <c r="BG171"/>
  <c r="BF171"/>
  <c r="T171"/>
  <c r="R171"/>
  <c r="P171"/>
  <c r="BK171"/>
  <c r="J171"/>
  <c r="BE171"/>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6"/>
  <c r="BH166"/>
  <c r="BG166"/>
  <c r="BF166"/>
  <c r="T166"/>
  <c r="R166"/>
  <c r="P166"/>
  <c r="BK166"/>
  <c r="J166"/>
  <c r="BE166"/>
  <c r="BI165"/>
  <c r="BH165"/>
  <c r="BG165"/>
  <c r="BF165"/>
  <c r="T165"/>
  <c r="R165"/>
  <c r="P165"/>
  <c r="BK165"/>
  <c r="J165"/>
  <c r="BE165"/>
  <c r="BI164"/>
  <c r="BH164"/>
  <c r="BG164"/>
  <c r="BF164"/>
  <c r="T164"/>
  <c r="R164"/>
  <c r="P164"/>
  <c r="BK164"/>
  <c r="J164"/>
  <c r="BE164"/>
  <c r="BI163"/>
  <c r="BH163"/>
  <c r="BG163"/>
  <c r="BF163"/>
  <c r="T163"/>
  <c r="R163"/>
  <c r="P163"/>
  <c r="BK163"/>
  <c r="J163"/>
  <c r="BE163"/>
  <c r="BI162"/>
  <c r="BH162"/>
  <c r="BG162"/>
  <c r="BF162"/>
  <c r="T162"/>
  <c r="R162"/>
  <c r="P162"/>
  <c r="BK162"/>
  <c r="J162"/>
  <c r="BE162"/>
  <c r="BI161"/>
  <c r="BH161"/>
  <c r="BG161"/>
  <c r="BF161"/>
  <c r="T161"/>
  <c r="R161"/>
  <c r="P161"/>
  <c r="BK161"/>
  <c r="J161"/>
  <c r="BE161"/>
  <c r="BI160"/>
  <c r="BH160"/>
  <c r="BG160"/>
  <c r="BF160"/>
  <c r="T160"/>
  <c r="R160"/>
  <c r="P160"/>
  <c r="BK160"/>
  <c r="J160"/>
  <c r="BE160"/>
  <c r="BI159"/>
  <c r="BH159"/>
  <c r="BG159"/>
  <c r="BF159"/>
  <c r="T159"/>
  <c r="R159"/>
  <c r="P159"/>
  <c r="BK159"/>
  <c r="J159"/>
  <c r="BE159"/>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F41"/>
  <c i="1" r="BD109"/>
  <c i="13" r="BH128"/>
  <c r="F40"/>
  <c i="1" r="BC109"/>
  <c i="13" r="BG128"/>
  <c r="F39"/>
  <c i="1" r="BB109"/>
  <c i="13" r="BF128"/>
  <c r="J38"/>
  <c i="1" r="AW109"/>
  <c i="13" r="F38"/>
  <c i="1" r="BA109"/>
  <c i="13" r="T128"/>
  <c r="T127"/>
  <c r="T126"/>
  <c r="R128"/>
  <c r="R127"/>
  <c r="R126"/>
  <c r="P128"/>
  <c r="P127"/>
  <c r="P126"/>
  <c i="1" r="AU109"/>
  <c i="13" r="BK128"/>
  <c r="BK127"/>
  <c r="J127"/>
  <c r="BK126"/>
  <c r="J126"/>
  <c r="J100"/>
  <c r="J34"/>
  <c i="1" r="AG109"/>
  <c i="13" r="J128"/>
  <c r="BE128"/>
  <c r="J37"/>
  <c i="1" r="AV109"/>
  <c i="13" r="F37"/>
  <c i="1" r="AZ109"/>
  <c i="13" r="J101"/>
  <c r="F120"/>
  <c r="E118"/>
  <c r="F93"/>
  <c r="E91"/>
  <c r="J43"/>
  <c r="J28"/>
  <c r="E28"/>
  <c r="J123"/>
  <c r="J96"/>
  <c r="J27"/>
  <c r="J25"/>
  <c r="E25"/>
  <c r="J122"/>
  <c r="J95"/>
  <c r="J24"/>
  <c r="J22"/>
  <c r="E22"/>
  <c r="F123"/>
  <c r="F96"/>
  <c r="J21"/>
  <c r="J19"/>
  <c r="E19"/>
  <c r="F122"/>
  <c r="F95"/>
  <c r="J18"/>
  <c r="J16"/>
  <c r="J120"/>
  <c r="J93"/>
  <c r="E7"/>
  <c r="E112"/>
  <c r="E85"/>
  <c i="12" r="J41"/>
  <c r="J40"/>
  <c i="1" r="AY108"/>
  <c i="12" r="J39"/>
  <c i="1" r="AX108"/>
  <c i="12" r="BI197"/>
  <c r="BH197"/>
  <c r="BG197"/>
  <c r="BF197"/>
  <c r="T197"/>
  <c r="R197"/>
  <c r="P197"/>
  <c r="BK197"/>
  <c r="J197"/>
  <c r="BE197"/>
  <c r="BI196"/>
  <c r="BH196"/>
  <c r="BG196"/>
  <c r="BF196"/>
  <c r="T196"/>
  <c r="R196"/>
  <c r="P196"/>
  <c r="BK196"/>
  <c r="J196"/>
  <c r="BE196"/>
  <c r="BI195"/>
  <c r="BH195"/>
  <c r="BG195"/>
  <c r="BF195"/>
  <c r="T195"/>
  <c r="T194"/>
  <c r="R195"/>
  <c r="R194"/>
  <c r="P195"/>
  <c r="P194"/>
  <c r="BK195"/>
  <c r="BK194"/>
  <c r="J194"/>
  <c r="J195"/>
  <c r="BE195"/>
  <c r="J103"/>
  <c r="BI193"/>
  <c r="BH193"/>
  <c r="BG193"/>
  <c r="BF193"/>
  <c r="T193"/>
  <c r="R193"/>
  <c r="P193"/>
  <c r="BK193"/>
  <c r="J193"/>
  <c r="BE193"/>
  <c r="BI192"/>
  <c r="BH192"/>
  <c r="BG192"/>
  <c r="BF192"/>
  <c r="T192"/>
  <c r="R192"/>
  <c r="P192"/>
  <c r="BK192"/>
  <c r="J192"/>
  <c r="BE192"/>
  <c r="BI191"/>
  <c r="BH191"/>
  <c r="BG191"/>
  <c r="BF191"/>
  <c r="T191"/>
  <c r="R191"/>
  <c r="P191"/>
  <c r="BK191"/>
  <c r="J191"/>
  <c r="BE191"/>
  <c r="BI190"/>
  <c r="BH190"/>
  <c r="BG190"/>
  <c r="BF190"/>
  <c r="T190"/>
  <c r="R190"/>
  <c r="P190"/>
  <c r="BK190"/>
  <c r="J190"/>
  <c r="BE190"/>
  <c r="BI189"/>
  <c r="BH189"/>
  <c r="BG189"/>
  <c r="BF189"/>
  <c r="T189"/>
  <c r="R189"/>
  <c r="P189"/>
  <c r="BK189"/>
  <c r="J189"/>
  <c r="BE189"/>
  <c r="BI188"/>
  <c r="BH188"/>
  <c r="BG188"/>
  <c r="BF188"/>
  <c r="T188"/>
  <c r="R188"/>
  <c r="P188"/>
  <c r="BK188"/>
  <c r="J188"/>
  <c r="BE188"/>
  <c r="BI187"/>
  <c r="BH187"/>
  <c r="BG187"/>
  <c r="BF187"/>
  <c r="T187"/>
  <c r="R187"/>
  <c r="P187"/>
  <c r="BK187"/>
  <c r="J187"/>
  <c r="BE187"/>
  <c r="BI185"/>
  <c r="BH185"/>
  <c r="BG185"/>
  <c r="BF185"/>
  <c r="T185"/>
  <c r="R185"/>
  <c r="P185"/>
  <c r="BK185"/>
  <c r="J185"/>
  <c r="BE185"/>
  <c r="BI184"/>
  <c r="BH184"/>
  <c r="BG184"/>
  <c r="BF184"/>
  <c r="T184"/>
  <c r="R184"/>
  <c r="P184"/>
  <c r="BK184"/>
  <c r="J184"/>
  <c r="BE184"/>
  <c r="BI183"/>
  <c r="BH183"/>
  <c r="BG183"/>
  <c r="BF183"/>
  <c r="T183"/>
  <c r="R183"/>
  <c r="P183"/>
  <c r="BK183"/>
  <c r="J183"/>
  <c r="BE183"/>
  <c r="BI182"/>
  <c r="BH182"/>
  <c r="BG182"/>
  <c r="BF182"/>
  <c r="T182"/>
  <c r="R182"/>
  <c r="P182"/>
  <c r="BK182"/>
  <c r="J182"/>
  <c r="BE182"/>
  <c r="BI181"/>
  <c r="BH181"/>
  <c r="BG181"/>
  <c r="BF181"/>
  <c r="T181"/>
  <c r="R181"/>
  <c r="P181"/>
  <c r="BK181"/>
  <c r="J181"/>
  <c r="BE181"/>
  <c r="BI180"/>
  <c r="BH180"/>
  <c r="BG180"/>
  <c r="BF180"/>
  <c r="T180"/>
  <c r="R180"/>
  <c r="P180"/>
  <c r="BK180"/>
  <c r="J180"/>
  <c r="BE180"/>
  <c r="BI179"/>
  <c r="BH179"/>
  <c r="BG179"/>
  <c r="BF179"/>
  <c r="T179"/>
  <c r="R179"/>
  <c r="P179"/>
  <c r="BK179"/>
  <c r="J179"/>
  <c r="BE179"/>
  <c r="BI178"/>
  <c r="BH178"/>
  <c r="BG178"/>
  <c r="BF178"/>
  <c r="T178"/>
  <c r="R178"/>
  <c r="P178"/>
  <c r="BK178"/>
  <c r="J178"/>
  <c r="BE178"/>
  <c r="BI177"/>
  <c r="BH177"/>
  <c r="BG177"/>
  <c r="BF177"/>
  <c r="T177"/>
  <c r="R177"/>
  <c r="P177"/>
  <c r="BK177"/>
  <c r="J177"/>
  <c r="BE177"/>
  <c r="BI176"/>
  <c r="BH176"/>
  <c r="BG176"/>
  <c r="BF176"/>
  <c r="T176"/>
  <c r="R176"/>
  <c r="P176"/>
  <c r="BK176"/>
  <c r="J176"/>
  <c r="BE176"/>
  <c r="BI175"/>
  <c r="BH175"/>
  <c r="BG175"/>
  <c r="BF175"/>
  <c r="T175"/>
  <c r="R175"/>
  <c r="P175"/>
  <c r="BK175"/>
  <c r="J175"/>
  <c r="BE175"/>
  <c r="BI174"/>
  <c r="BH174"/>
  <c r="BG174"/>
  <c r="BF174"/>
  <c r="T174"/>
  <c r="R174"/>
  <c r="P174"/>
  <c r="BK174"/>
  <c r="J174"/>
  <c r="BE174"/>
  <c r="BI173"/>
  <c r="BH173"/>
  <c r="BG173"/>
  <c r="BF173"/>
  <c r="T173"/>
  <c r="R173"/>
  <c r="P173"/>
  <c r="BK173"/>
  <c r="J173"/>
  <c r="BE173"/>
  <c r="BI172"/>
  <c r="BH172"/>
  <c r="BG172"/>
  <c r="BF172"/>
  <c r="T172"/>
  <c r="R172"/>
  <c r="P172"/>
  <c r="BK172"/>
  <c r="J172"/>
  <c r="BE172"/>
  <c r="BI171"/>
  <c r="BH171"/>
  <c r="BG171"/>
  <c r="BF171"/>
  <c r="T171"/>
  <c r="R171"/>
  <c r="P171"/>
  <c r="BK171"/>
  <c r="J171"/>
  <c r="BE171"/>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6"/>
  <c r="BH166"/>
  <c r="BG166"/>
  <c r="BF166"/>
  <c r="T166"/>
  <c r="R166"/>
  <c r="P166"/>
  <c r="BK166"/>
  <c r="J166"/>
  <c r="BE166"/>
  <c r="BI165"/>
  <c r="BH165"/>
  <c r="BG165"/>
  <c r="BF165"/>
  <c r="T165"/>
  <c r="R165"/>
  <c r="P165"/>
  <c r="BK165"/>
  <c r="J165"/>
  <c r="BE165"/>
  <c r="BI164"/>
  <c r="BH164"/>
  <c r="BG164"/>
  <c r="BF164"/>
  <c r="T164"/>
  <c r="R164"/>
  <c r="P164"/>
  <c r="BK164"/>
  <c r="J164"/>
  <c r="BE164"/>
  <c r="BI163"/>
  <c r="BH163"/>
  <c r="BG163"/>
  <c r="BF163"/>
  <c r="T163"/>
  <c r="R163"/>
  <c r="P163"/>
  <c r="BK163"/>
  <c r="J163"/>
  <c r="BE163"/>
  <c r="BI162"/>
  <c r="BH162"/>
  <c r="BG162"/>
  <c r="BF162"/>
  <c r="T162"/>
  <c r="R162"/>
  <c r="P162"/>
  <c r="BK162"/>
  <c r="J162"/>
  <c r="BE162"/>
  <c r="BI161"/>
  <c r="BH161"/>
  <c r="BG161"/>
  <c r="BF161"/>
  <c r="T161"/>
  <c r="R161"/>
  <c r="P161"/>
  <c r="BK161"/>
  <c r="J161"/>
  <c r="BE161"/>
  <c r="BI160"/>
  <c r="BH160"/>
  <c r="BG160"/>
  <c r="BF160"/>
  <c r="T160"/>
  <c r="R160"/>
  <c r="P160"/>
  <c r="BK160"/>
  <c r="J160"/>
  <c r="BE160"/>
  <c r="BI159"/>
  <c r="BH159"/>
  <c r="BG159"/>
  <c r="BF159"/>
  <c r="T159"/>
  <c r="R159"/>
  <c r="P159"/>
  <c r="BK159"/>
  <c r="J159"/>
  <c r="BE159"/>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T148"/>
  <c r="R149"/>
  <c r="R148"/>
  <c r="P149"/>
  <c r="P148"/>
  <c r="BK149"/>
  <c r="BK148"/>
  <c r="J148"/>
  <c r="J149"/>
  <c r="BE149"/>
  <c r="J102"/>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F41"/>
  <c i="1" r="BD108"/>
  <c i="12" r="BH129"/>
  <c r="F40"/>
  <c i="1" r="BC108"/>
  <c i="12" r="BG129"/>
  <c r="F39"/>
  <c i="1" r="BB108"/>
  <c i="12" r="BF129"/>
  <c r="J38"/>
  <c i="1" r="AW108"/>
  <c i="12" r="F38"/>
  <c i="1" r="BA108"/>
  <c i="12" r="T129"/>
  <c r="T128"/>
  <c r="T127"/>
  <c r="R129"/>
  <c r="R128"/>
  <c r="R127"/>
  <c r="P129"/>
  <c r="P128"/>
  <c r="P127"/>
  <c i="1" r="AU108"/>
  <c i="12" r="BK129"/>
  <c r="BK128"/>
  <c r="J128"/>
  <c r="BK127"/>
  <c r="J127"/>
  <c r="J100"/>
  <c r="J34"/>
  <c i="1" r="AG108"/>
  <c i="12" r="J129"/>
  <c r="BE129"/>
  <c r="J37"/>
  <c i="1" r="AV108"/>
  <c i="12" r="F37"/>
  <c i="1" r="AZ108"/>
  <c i="12" r="J101"/>
  <c r="F121"/>
  <c r="E119"/>
  <c r="F93"/>
  <c r="E91"/>
  <c r="J43"/>
  <c r="J28"/>
  <c r="E28"/>
  <c r="J124"/>
  <c r="J96"/>
  <c r="J27"/>
  <c r="J25"/>
  <c r="E25"/>
  <c r="J123"/>
  <c r="J95"/>
  <c r="J24"/>
  <c r="J22"/>
  <c r="E22"/>
  <c r="F124"/>
  <c r="F96"/>
  <c r="J21"/>
  <c r="J19"/>
  <c r="E19"/>
  <c r="F123"/>
  <c r="F95"/>
  <c r="J18"/>
  <c r="J16"/>
  <c r="J121"/>
  <c r="J93"/>
  <c r="E7"/>
  <c r="E113"/>
  <c r="E85"/>
  <c i="11" r="J41"/>
  <c r="J40"/>
  <c i="1" r="AY107"/>
  <c i="11" r="J39"/>
  <c i="1" r="AX107"/>
  <c i="11" r="BI154"/>
  <c r="BH154"/>
  <c r="BG154"/>
  <c r="BF154"/>
  <c r="T154"/>
  <c r="R154"/>
  <c r="P154"/>
  <c r="BK154"/>
  <c r="J154"/>
  <c r="BE154"/>
  <c r="BI153"/>
  <c r="BH153"/>
  <c r="BG153"/>
  <c r="BF153"/>
  <c r="T153"/>
  <c r="R153"/>
  <c r="P153"/>
  <c r="BK153"/>
  <c r="J153"/>
  <c r="BE153"/>
  <c r="BI152"/>
  <c r="BH152"/>
  <c r="BG152"/>
  <c r="BF152"/>
  <c r="T152"/>
  <c r="T151"/>
  <c r="R152"/>
  <c r="R151"/>
  <c r="P152"/>
  <c r="P151"/>
  <c r="BK152"/>
  <c r="BK151"/>
  <c r="J151"/>
  <c r="J152"/>
  <c r="BE152"/>
  <c r="J104"/>
  <c r="BI150"/>
  <c r="BH150"/>
  <c r="BG150"/>
  <c r="BF150"/>
  <c r="T150"/>
  <c r="T149"/>
  <c r="R150"/>
  <c r="R149"/>
  <c r="P150"/>
  <c r="P149"/>
  <c r="BK150"/>
  <c r="BK149"/>
  <c r="J149"/>
  <c r="J150"/>
  <c r="BE150"/>
  <c r="J103"/>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T142"/>
  <c r="R143"/>
  <c r="R142"/>
  <c r="P143"/>
  <c r="P142"/>
  <c r="BK143"/>
  <c r="BK142"/>
  <c r="J142"/>
  <c r="J143"/>
  <c r="BE143"/>
  <c r="J10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F41"/>
  <c i="1" r="BD107"/>
  <c i="11" r="BH130"/>
  <c r="F40"/>
  <c i="1" r="BC107"/>
  <c i="11" r="BG130"/>
  <c r="F39"/>
  <c i="1" r="BB107"/>
  <c i="11" r="BF130"/>
  <c r="J38"/>
  <c i="1" r="AW107"/>
  <c i="11" r="F38"/>
  <c i="1" r="BA107"/>
  <c i="11" r="T130"/>
  <c r="T129"/>
  <c r="T128"/>
  <c r="R130"/>
  <c r="R129"/>
  <c r="R128"/>
  <c r="P130"/>
  <c r="P129"/>
  <c r="P128"/>
  <c i="1" r="AU107"/>
  <c i="11" r="BK130"/>
  <c r="BK129"/>
  <c r="J129"/>
  <c r="BK128"/>
  <c r="J128"/>
  <c r="J100"/>
  <c r="J34"/>
  <c i="1" r="AG107"/>
  <c i="11" r="J130"/>
  <c r="BE130"/>
  <c r="J37"/>
  <c i="1" r="AV107"/>
  <c i="11" r="F37"/>
  <c i="1" r="AZ107"/>
  <c i="11" r="J101"/>
  <c r="F122"/>
  <c r="E120"/>
  <c r="F93"/>
  <c r="E91"/>
  <c r="J43"/>
  <c r="J28"/>
  <c r="E28"/>
  <c r="J125"/>
  <c r="J96"/>
  <c r="J27"/>
  <c r="J25"/>
  <c r="E25"/>
  <c r="J124"/>
  <c r="J95"/>
  <c r="J24"/>
  <c r="J22"/>
  <c r="E22"/>
  <c r="F125"/>
  <c r="F96"/>
  <c r="J21"/>
  <c r="J19"/>
  <c r="E19"/>
  <c r="F124"/>
  <c r="F95"/>
  <c r="J18"/>
  <c r="J16"/>
  <c r="J122"/>
  <c r="J93"/>
  <c r="E7"/>
  <c r="E114"/>
  <c r="E85"/>
  <c i="10" r="J41"/>
  <c r="J40"/>
  <c i="1" r="AY106"/>
  <c i="10" r="J39"/>
  <c i="1" r="AX106"/>
  <c i="10"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T151"/>
  <c r="R152"/>
  <c r="R151"/>
  <c r="P152"/>
  <c r="P151"/>
  <c r="BK152"/>
  <c r="BK151"/>
  <c r="J151"/>
  <c r="J152"/>
  <c r="BE152"/>
  <c r="J102"/>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F41"/>
  <c i="1" r="BD106"/>
  <c i="10" r="BH128"/>
  <c r="F40"/>
  <c i="1" r="BC106"/>
  <c i="10" r="BG128"/>
  <c r="F39"/>
  <c i="1" r="BB106"/>
  <c i="10" r="BF128"/>
  <c r="J38"/>
  <c i="1" r="AW106"/>
  <c i="10" r="F38"/>
  <c i="1" r="BA106"/>
  <c i="10" r="T128"/>
  <c r="T127"/>
  <c r="T126"/>
  <c r="R128"/>
  <c r="R127"/>
  <c r="R126"/>
  <c r="P128"/>
  <c r="P127"/>
  <c r="P126"/>
  <c i="1" r="AU106"/>
  <c i="10" r="BK128"/>
  <c r="BK127"/>
  <c r="J127"/>
  <c r="BK126"/>
  <c r="J126"/>
  <c r="J100"/>
  <c r="J34"/>
  <c i="1" r="AG106"/>
  <c i="10" r="J128"/>
  <c r="BE128"/>
  <c r="J37"/>
  <c i="1" r="AV106"/>
  <c i="10" r="F37"/>
  <c i="1" r="AZ106"/>
  <c i="10" r="J101"/>
  <c r="F120"/>
  <c r="E118"/>
  <c r="F93"/>
  <c r="E91"/>
  <c r="J43"/>
  <c r="J28"/>
  <c r="E28"/>
  <c r="J123"/>
  <c r="J96"/>
  <c r="J27"/>
  <c r="J25"/>
  <c r="E25"/>
  <c r="J122"/>
  <c r="J95"/>
  <c r="J24"/>
  <c r="J22"/>
  <c r="E22"/>
  <c r="F123"/>
  <c r="F96"/>
  <c r="J21"/>
  <c r="J19"/>
  <c r="E19"/>
  <c r="F122"/>
  <c r="F95"/>
  <c r="J18"/>
  <c r="J16"/>
  <c r="J120"/>
  <c r="J93"/>
  <c r="E7"/>
  <c r="E112"/>
  <c r="E85"/>
  <c i="9" r="J41"/>
  <c r="J40"/>
  <c i="1" r="AY105"/>
  <c i="9" r="J39"/>
  <c i="1" r="AX105"/>
  <c i="9" r="BI216"/>
  <c r="BH216"/>
  <c r="BG216"/>
  <c r="BF216"/>
  <c r="T216"/>
  <c r="R216"/>
  <c r="P216"/>
  <c r="BK216"/>
  <c r="J216"/>
  <c r="BE216"/>
  <c r="BI215"/>
  <c r="BH215"/>
  <c r="BG215"/>
  <c r="BF215"/>
  <c r="T215"/>
  <c r="R215"/>
  <c r="P215"/>
  <c r="BK215"/>
  <c r="J215"/>
  <c r="BE215"/>
  <c r="BI214"/>
  <c r="BH214"/>
  <c r="BG214"/>
  <c r="BF214"/>
  <c r="T214"/>
  <c r="R214"/>
  <c r="P214"/>
  <c r="BK214"/>
  <c r="J214"/>
  <c r="BE214"/>
  <c r="BI213"/>
  <c r="BH213"/>
  <c r="BG213"/>
  <c r="BF213"/>
  <c r="T213"/>
  <c r="T212"/>
  <c r="R213"/>
  <c r="R212"/>
  <c r="P213"/>
  <c r="P212"/>
  <c r="BK213"/>
  <c r="BK212"/>
  <c r="J212"/>
  <c r="J213"/>
  <c r="BE213"/>
  <c r="J104"/>
  <c r="BI211"/>
  <c r="BH211"/>
  <c r="BG211"/>
  <c r="BF211"/>
  <c r="T211"/>
  <c r="R211"/>
  <c r="P211"/>
  <c r="BK211"/>
  <c r="J211"/>
  <c r="BE211"/>
  <c r="BI210"/>
  <c r="BH210"/>
  <c r="BG210"/>
  <c r="BF210"/>
  <c r="T210"/>
  <c r="R210"/>
  <c r="P210"/>
  <c r="BK210"/>
  <c r="J210"/>
  <c r="BE210"/>
  <c r="BI209"/>
  <c r="BH209"/>
  <c r="BG209"/>
  <c r="BF209"/>
  <c r="T209"/>
  <c r="R209"/>
  <c r="P209"/>
  <c r="BK209"/>
  <c r="J209"/>
  <c r="BE209"/>
  <c r="BI208"/>
  <c r="BH208"/>
  <c r="BG208"/>
  <c r="BF208"/>
  <c r="T208"/>
  <c r="R208"/>
  <c r="P208"/>
  <c r="BK208"/>
  <c r="J208"/>
  <c r="BE208"/>
  <c r="BI207"/>
  <c r="BH207"/>
  <c r="BG207"/>
  <c r="BF207"/>
  <c r="T207"/>
  <c r="R207"/>
  <c r="P207"/>
  <c r="BK207"/>
  <c r="J207"/>
  <c r="BE207"/>
  <c r="BI206"/>
  <c r="BH206"/>
  <c r="BG206"/>
  <c r="BF206"/>
  <c r="T206"/>
  <c r="R206"/>
  <c r="P206"/>
  <c r="BK206"/>
  <c r="J206"/>
  <c r="BE206"/>
  <c r="BI205"/>
  <c r="BH205"/>
  <c r="BG205"/>
  <c r="BF205"/>
  <c r="T205"/>
  <c r="R205"/>
  <c r="P205"/>
  <c r="BK205"/>
  <c r="J205"/>
  <c r="BE205"/>
  <c r="BI204"/>
  <c r="BH204"/>
  <c r="BG204"/>
  <c r="BF204"/>
  <c r="T204"/>
  <c r="R204"/>
  <c r="P204"/>
  <c r="BK204"/>
  <c r="J204"/>
  <c r="BE204"/>
  <c r="BI203"/>
  <c r="BH203"/>
  <c r="BG203"/>
  <c r="BF203"/>
  <c r="T203"/>
  <c r="R203"/>
  <c r="P203"/>
  <c r="BK203"/>
  <c r="J203"/>
  <c r="BE203"/>
  <c r="BI202"/>
  <c r="BH202"/>
  <c r="BG202"/>
  <c r="BF202"/>
  <c r="T202"/>
  <c r="R202"/>
  <c r="P202"/>
  <c r="BK202"/>
  <c r="J202"/>
  <c r="BE202"/>
  <c r="BI201"/>
  <c r="BH201"/>
  <c r="BG201"/>
  <c r="BF201"/>
  <c r="T201"/>
  <c r="R201"/>
  <c r="P201"/>
  <c r="BK201"/>
  <c r="J201"/>
  <c r="BE201"/>
  <c r="BI200"/>
  <c r="BH200"/>
  <c r="BG200"/>
  <c r="BF200"/>
  <c r="T200"/>
  <c r="R200"/>
  <c r="P200"/>
  <c r="BK200"/>
  <c r="J200"/>
  <c r="BE200"/>
  <c r="BI199"/>
  <c r="BH199"/>
  <c r="BG199"/>
  <c r="BF199"/>
  <c r="T199"/>
  <c r="R199"/>
  <c r="P199"/>
  <c r="BK199"/>
  <c r="J199"/>
  <c r="BE199"/>
  <c r="BI198"/>
  <c r="BH198"/>
  <c r="BG198"/>
  <c r="BF198"/>
  <c r="T198"/>
  <c r="R198"/>
  <c r="P198"/>
  <c r="BK198"/>
  <c r="J198"/>
  <c r="BE198"/>
  <c r="BI197"/>
  <c r="BH197"/>
  <c r="BG197"/>
  <c r="BF197"/>
  <c r="T197"/>
  <c r="R197"/>
  <c r="P197"/>
  <c r="BK197"/>
  <c r="J197"/>
  <c r="BE197"/>
  <c r="BI196"/>
  <c r="BH196"/>
  <c r="BG196"/>
  <c r="BF196"/>
  <c r="T196"/>
  <c r="R196"/>
  <c r="P196"/>
  <c r="BK196"/>
  <c r="J196"/>
  <c r="BE196"/>
  <c r="BI195"/>
  <c r="BH195"/>
  <c r="BG195"/>
  <c r="BF195"/>
  <c r="T195"/>
  <c r="R195"/>
  <c r="P195"/>
  <c r="BK195"/>
  <c r="J195"/>
  <c r="BE195"/>
  <c r="BI194"/>
  <c r="BH194"/>
  <c r="BG194"/>
  <c r="BF194"/>
  <c r="T194"/>
  <c r="T193"/>
  <c r="R194"/>
  <c r="R193"/>
  <c r="P194"/>
  <c r="P193"/>
  <c r="BK194"/>
  <c r="BK193"/>
  <c r="J193"/>
  <c r="J194"/>
  <c r="BE194"/>
  <c r="J103"/>
  <c r="BI192"/>
  <c r="BH192"/>
  <c r="BG192"/>
  <c r="BF192"/>
  <c r="T192"/>
  <c r="R192"/>
  <c r="P192"/>
  <c r="BK192"/>
  <c r="J192"/>
  <c r="BE192"/>
  <c r="BI191"/>
  <c r="BH191"/>
  <c r="BG191"/>
  <c r="BF191"/>
  <c r="T191"/>
  <c r="R191"/>
  <c r="P191"/>
  <c r="BK191"/>
  <c r="J191"/>
  <c r="BE191"/>
  <c r="BI190"/>
  <c r="BH190"/>
  <c r="BG190"/>
  <c r="BF190"/>
  <c r="T190"/>
  <c r="R190"/>
  <c r="P190"/>
  <c r="BK190"/>
  <c r="J190"/>
  <c r="BE190"/>
  <c r="BI189"/>
  <c r="BH189"/>
  <c r="BG189"/>
  <c r="BF189"/>
  <c r="T189"/>
  <c r="R189"/>
  <c r="P189"/>
  <c r="BK189"/>
  <c r="J189"/>
  <c r="BE189"/>
  <c r="BI188"/>
  <c r="BH188"/>
  <c r="BG188"/>
  <c r="BF188"/>
  <c r="T188"/>
  <c r="R188"/>
  <c r="P188"/>
  <c r="BK188"/>
  <c r="J188"/>
  <c r="BE188"/>
  <c r="BI187"/>
  <c r="BH187"/>
  <c r="BG187"/>
  <c r="BF187"/>
  <c r="T187"/>
  <c r="R187"/>
  <c r="P187"/>
  <c r="BK187"/>
  <c r="J187"/>
  <c r="BE187"/>
  <c r="BI186"/>
  <c r="BH186"/>
  <c r="BG186"/>
  <c r="BF186"/>
  <c r="T186"/>
  <c r="R186"/>
  <c r="P186"/>
  <c r="BK186"/>
  <c r="J186"/>
  <c r="BE186"/>
  <c r="BI185"/>
  <c r="BH185"/>
  <c r="BG185"/>
  <c r="BF185"/>
  <c r="T185"/>
  <c r="R185"/>
  <c r="P185"/>
  <c r="BK185"/>
  <c r="J185"/>
  <c r="BE185"/>
  <c r="BI184"/>
  <c r="BH184"/>
  <c r="BG184"/>
  <c r="BF184"/>
  <c r="T184"/>
  <c r="R184"/>
  <c r="P184"/>
  <c r="BK184"/>
  <c r="J184"/>
  <c r="BE184"/>
  <c r="BI183"/>
  <c r="BH183"/>
  <c r="BG183"/>
  <c r="BF183"/>
  <c r="T183"/>
  <c r="R183"/>
  <c r="P183"/>
  <c r="BK183"/>
  <c r="J183"/>
  <c r="BE183"/>
  <c r="BI182"/>
  <c r="BH182"/>
  <c r="BG182"/>
  <c r="BF182"/>
  <c r="T182"/>
  <c r="R182"/>
  <c r="P182"/>
  <c r="BK182"/>
  <c r="J182"/>
  <c r="BE182"/>
  <c r="BI181"/>
  <c r="BH181"/>
  <c r="BG181"/>
  <c r="BF181"/>
  <c r="T181"/>
  <c r="R181"/>
  <c r="P181"/>
  <c r="BK181"/>
  <c r="J181"/>
  <c r="BE181"/>
  <c r="BI180"/>
  <c r="BH180"/>
  <c r="BG180"/>
  <c r="BF180"/>
  <c r="T180"/>
  <c r="R180"/>
  <c r="P180"/>
  <c r="BK180"/>
  <c r="J180"/>
  <c r="BE180"/>
  <c r="BI179"/>
  <c r="BH179"/>
  <c r="BG179"/>
  <c r="BF179"/>
  <c r="T179"/>
  <c r="R179"/>
  <c r="P179"/>
  <c r="BK179"/>
  <c r="J179"/>
  <c r="BE179"/>
  <c r="BI178"/>
  <c r="BH178"/>
  <c r="BG178"/>
  <c r="BF178"/>
  <c r="T178"/>
  <c r="R178"/>
  <c r="P178"/>
  <c r="BK178"/>
  <c r="J178"/>
  <c r="BE178"/>
  <c r="BI177"/>
  <c r="BH177"/>
  <c r="BG177"/>
  <c r="BF177"/>
  <c r="T177"/>
  <c r="R177"/>
  <c r="P177"/>
  <c r="BK177"/>
  <c r="J177"/>
  <c r="BE177"/>
  <c r="BI176"/>
  <c r="BH176"/>
  <c r="BG176"/>
  <c r="BF176"/>
  <c r="T176"/>
  <c r="R176"/>
  <c r="P176"/>
  <c r="BK176"/>
  <c r="J176"/>
  <c r="BE176"/>
  <c r="BI175"/>
  <c r="BH175"/>
  <c r="BG175"/>
  <c r="BF175"/>
  <c r="T175"/>
  <c r="R175"/>
  <c r="P175"/>
  <c r="BK175"/>
  <c r="J175"/>
  <c r="BE175"/>
  <c r="BI174"/>
  <c r="BH174"/>
  <c r="BG174"/>
  <c r="BF174"/>
  <c r="T174"/>
  <c r="R174"/>
  <c r="P174"/>
  <c r="BK174"/>
  <c r="J174"/>
  <c r="BE174"/>
  <c r="BI173"/>
  <c r="BH173"/>
  <c r="BG173"/>
  <c r="BF173"/>
  <c r="T173"/>
  <c r="R173"/>
  <c r="P173"/>
  <c r="BK173"/>
  <c r="J173"/>
  <c r="BE173"/>
  <c r="BI172"/>
  <c r="BH172"/>
  <c r="BG172"/>
  <c r="BF172"/>
  <c r="T172"/>
  <c r="R172"/>
  <c r="P172"/>
  <c r="BK172"/>
  <c r="J172"/>
  <c r="BE172"/>
  <c r="BI171"/>
  <c r="BH171"/>
  <c r="BG171"/>
  <c r="BF171"/>
  <c r="T171"/>
  <c r="R171"/>
  <c r="P171"/>
  <c r="BK171"/>
  <c r="J171"/>
  <c r="BE171"/>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6"/>
  <c r="BH166"/>
  <c r="BG166"/>
  <c r="BF166"/>
  <c r="T166"/>
  <c r="R166"/>
  <c r="P166"/>
  <c r="BK166"/>
  <c r="J166"/>
  <c r="BE166"/>
  <c r="BI165"/>
  <c r="BH165"/>
  <c r="BG165"/>
  <c r="BF165"/>
  <c r="T165"/>
  <c r="R165"/>
  <c r="P165"/>
  <c r="BK165"/>
  <c r="J165"/>
  <c r="BE165"/>
  <c r="BI164"/>
  <c r="BH164"/>
  <c r="BG164"/>
  <c r="BF164"/>
  <c r="T164"/>
  <c r="R164"/>
  <c r="P164"/>
  <c r="BK164"/>
  <c r="J164"/>
  <c r="BE164"/>
  <c r="BI163"/>
  <c r="BH163"/>
  <c r="BG163"/>
  <c r="BF163"/>
  <c r="T163"/>
  <c r="R163"/>
  <c r="P163"/>
  <c r="BK163"/>
  <c r="J163"/>
  <c r="BE163"/>
  <c r="BI162"/>
  <c r="BH162"/>
  <c r="BG162"/>
  <c r="BF162"/>
  <c r="T162"/>
  <c r="R162"/>
  <c r="P162"/>
  <c r="BK162"/>
  <c r="J162"/>
  <c r="BE162"/>
  <c r="BI161"/>
  <c r="BH161"/>
  <c r="BG161"/>
  <c r="BF161"/>
  <c r="T161"/>
  <c r="R161"/>
  <c r="P161"/>
  <c r="BK161"/>
  <c r="J161"/>
  <c r="BE161"/>
  <c r="BI160"/>
  <c r="BH160"/>
  <c r="BG160"/>
  <c r="BF160"/>
  <c r="T160"/>
  <c r="R160"/>
  <c r="P160"/>
  <c r="BK160"/>
  <c r="J160"/>
  <c r="BE160"/>
  <c r="BI159"/>
  <c r="BH159"/>
  <c r="BG159"/>
  <c r="BF159"/>
  <c r="T159"/>
  <c r="R159"/>
  <c r="P159"/>
  <c r="BK159"/>
  <c r="J159"/>
  <c r="BE159"/>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T148"/>
  <c r="R149"/>
  <c r="R148"/>
  <c r="P149"/>
  <c r="P148"/>
  <c r="BK149"/>
  <c r="BK148"/>
  <c r="J148"/>
  <c r="J149"/>
  <c r="BE149"/>
  <c r="J102"/>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F41"/>
  <c i="1" r="BD105"/>
  <c i="9" r="BH130"/>
  <c r="F40"/>
  <c i="1" r="BC105"/>
  <c i="9" r="BG130"/>
  <c r="F39"/>
  <c i="1" r="BB105"/>
  <c i="9" r="BF130"/>
  <c r="J38"/>
  <c i="1" r="AW105"/>
  <c i="9" r="F38"/>
  <c i="1" r="BA105"/>
  <c i="9" r="T130"/>
  <c r="T129"/>
  <c r="T128"/>
  <c r="R130"/>
  <c r="R129"/>
  <c r="R128"/>
  <c r="P130"/>
  <c r="P129"/>
  <c r="P128"/>
  <c i="1" r="AU105"/>
  <c i="9" r="BK130"/>
  <c r="BK129"/>
  <c r="J129"/>
  <c r="BK128"/>
  <c r="J128"/>
  <c r="J100"/>
  <c r="J34"/>
  <c i="1" r="AG105"/>
  <c i="9" r="J130"/>
  <c r="BE130"/>
  <c r="J37"/>
  <c i="1" r="AV105"/>
  <c i="9" r="F37"/>
  <c i="1" r="AZ105"/>
  <c i="9" r="J101"/>
  <c r="F122"/>
  <c r="E120"/>
  <c r="F93"/>
  <c r="E91"/>
  <c r="J43"/>
  <c r="J28"/>
  <c r="E28"/>
  <c r="J125"/>
  <c r="J96"/>
  <c r="J27"/>
  <c r="J25"/>
  <c r="E25"/>
  <c r="J124"/>
  <c r="J95"/>
  <c r="J24"/>
  <c r="J22"/>
  <c r="E22"/>
  <c r="F125"/>
  <c r="F96"/>
  <c r="J21"/>
  <c r="J19"/>
  <c r="E19"/>
  <c r="F124"/>
  <c r="F95"/>
  <c r="J18"/>
  <c r="J16"/>
  <c r="J122"/>
  <c r="J93"/>
  <c r="E7"/>
  <c r="E114"/>
  <c r="E85"/>
  <c i="8" r="J41"/>
  <c r="J40"/>
  <c i="1" r="AY103"/>
  <c i="8" r="J39"/>
  <c i="1" r="AX103"/>
  <c i="8" r="BI400"/>
  <c r="BH400"/>
  <c r="BG400"/>
  <c r="BF400"/>
  <c r="T400"/>
  <c r="R400"/>
  <c r="P400"/>
  <c r="BK400"/>
  <c r="J400"/>
  <c r="BE400"/>
  <c r="BI399"/>
  <c r="BH399"/>
  <c r="BG399"/>
  <c r="BF399"/>
  <c r="T399"/>
  <c r="R399"/>
  <c r="P399"/>
  <c r="BK399"/>
  <c r="J399"/>
  <c r="BE399"/>
  <c r="BI398"/>
  <c r="BH398"/>
  <c r="BG398"/>
  <c r="BF398"/>
  <c r="T398"/>
  <c r="R398"/>
  <c r="P398"/>
  <c r="BK398"/>
  <c r="J398"/>
  <c r="BE398"/>
  <c r="BI397"/>
  <c r="BH397"/>
  <c r="BG397"/>
  <c r="BF397"/>
  <c r="T397"/>
  <c r="T396"/>
  <c r="R397"/>
  <c r="R396"/>
  <c r="P397"/>
  <c r="P396"/>
  <c r="BK397"/>
  <c r="BK396"/>
  <c r="J396"/>
  <c r="J397"/>
  <c r="BE397"/>
  <c r="J110"/>
  <c r="BI395"/>
  <c r="BH395"/>
  <c r="BG395"/>
  <c r="BF395"/>
  <c r="T395"/>
  <c r="R395"/>
  <c r="P395"/>
  <c r="BK395"/>
  <c r="J395"/>
  <c r="BE395"/>
  <c r="BI394"/>
  <c r="BH394"/>
  <c r="BG394"/>
  <c r="BF394"/>
  <c r="T394"/>
  <c r="R394"/>
  <c r="P394"/>
  <c r="BK394"/>
  <c r="J394"/>
  <c r="BE394"/>
  <c r="BI393"/>
  <c r="BH393"/>
  <c r="BG393"/>
  <c r="BF393"/>
  <c r="T393"/>
  <c r="R393"/>
  <c r="P393"/>
  <c r="BK393"/>
  <c r="J393"/>
  <c r="BE393"/>
  <c r="BI392"/>
  <c r="BH392"/>
  <c r="BG392"/>
  <c r="BF392"/>
  <c r="T392"/>
  <c r="R392"/>
  <c r="P392"/>
  <c r="BK392"/>
  <c r="J392"/>
  <c r="BE392"/>
  <c r="BI391"/>
  <c r="BH391"/>
  <c r="BG391"/>
  <c r="BF391"/>
  <c r="T391"/>
  <c r="T390"/>
  <c r="R391"/>
  <c r="R390"/>
  <c r="P391"/>
  <c r="P390"/>
  <c r="BK391"/>
  <c r="BK390"/>
  <c r="J390"/>
  <c r="J391"/>
  <c r="BE391"/>
  <c r="J109"/>
  <c r="BI389"/>
  <c r="BH389"/>
  <c r="BG389"/>
  <c r="BF389"/>
  <c r="T389"/>
  <c r="R389"/>
  <c r="P389"/>
  <c r="BK389"/>
  <c r="J389"/>
  <c r="BE389"/>
  <c r="BI388"/>
  <c r="BH388"/>
  <c r="BG388"/>
  <c r="BF388"/>
  <c r="T388"/>
  <c r="T387"/>
  <c r="R388"/>
  <c r="R387"/>
  <c r="P388"/>
  <c r="P387"/>
  <c r="BK388"/>
  <c r="BK387"/>
  <c r="J387"/>
  <c r="J388"/>
  <c r="BE388"/>
  <c r="J108"/>
  <c r="BI386"/>
  <c r="BH386"/>
  <c r="BG386"/>
  <c r="BF386"/>
  <c r="T386"/>
  <c r="R386"/>
  <c r="P386"/>
  <c r="BK386"/>
  <c r="J386"/>
  <c r="BE386"/>
  <c r="BI385"/>
  <c r="BH385"/>
  <c r="BG385"/>
  <c r="BF385"/>
  <c r="T385"/>
  <c r="R385"/>
  <c r="P385"/>
  <c r="BK385"/>
  <c r="J385"/>
  <c r="BE385"/>
  <c r="BI384"/>
  <c r="BH384"/>
  <c r="BG384"/>
  <c r="BF384"/>
  <c r="T384"/>
  <c r="R384"/>
  <c r="P384"/>
  <c r="BK384"/>
  <c r="J384"/>
  <c r="BE384"/>
  <c r="BI383"/>
  <c r="BH383"/>
  <c r="BG383"/>
  <c r="BF383"/>
  <c r="T383"/>
  <c r="R383"/>
  <c r="P383"/>
  <c r="BK383"/>
  <c r="J383"/>
  <c r="BE383"/>
  <c r="BI382"/>
  <c r="BH382"/>
  <c r="BG382"/>
  <c r="BF382"/>
  <c r="T382"/>
  <c r="R382"/>
  <c r="P382"/>
  <c r="BK382"/>
  <c r="J382"/>
  <c r="BE382"/>
  <c r="BI381"/>
  <c r="BH381"/>
  <c r="BG381"/>
  <c r="BF381"/>
  <c r="T381"/>
  <c r="R381"/>
  <c r="P381"/>
  <c r="BK381"/>
  <c r="J381"/>
  <c r="BE381"/>
  <c r="BI380"/>
  <c r="BH380"/>
  <c r="BG380"/>
  <c r="BF380"/>
  <c r="T380"/>
  <c r="R380"/>
  <c r="P380"/>
  <c r="BK380"/>
  <c r="J380"/>
  <c r="BE380"/>
  <c r="BI379"/>
  <c r="BH379"/>
  <c r="BG379"/>
  <c r="BF379"/>
  <c r="T379"/>
  <c r="R379"/>
  <c r="P379"/>
  <c r="BK379"/>
  <c r="J379"/>
  <c r="BE379"/>
  <c r="BI378"/>
  <c r="BH378"/>
  <c r="BG378"/>
  <c r="BF378"/>
  <c r="T378"/>
  <c r="R378"/>
  <c r="P378"/>
  <c r="BK378"/>
  <c r="J378"/>
  <c r="BE378"/>
  <c r="BI377"/>
  <c r="BH377"/>
  <c r="BG377"/>
  <c r="BF377"/>
  <c r="T377"/>
  <c r="R377"/>
  <c r="P377"/>
  <c r="BK377"/>
  <c r="J377"/>
  <c r="BE377"/>
  <c r="BI376"/>
  <c r="BH376"/>
  <c r="BG376"/>
  <c r="BF376"/>
  <c r="T376"/>
  <c r="R376"/>
  <c r="P376"/>
  <c r="BK376"/>
  <c r="J376"/>
  <c r="BE376"/>
  <c r="BI375"/>
  <c r="BH375"/>
  <c r="BG375"/>
  <c r="BF375"/>
  <c r="T375"/>
  <c r="R375"/>
  <c r="P375"/>
  <c r="BK375"/>
  <c r="J375"/>
  <c r="BE375"/>
  <c r="BI374"/>
  <c r="BH374"/>
  <c r="BG374"/>
  <c r="BF374"/>
  <c r="T374"/>
  <c r="R374"/>
  <c r="P374"/>
  <c r="BK374"/>
  <c r="J374"/>
  <c r="BE374"/>
  <c r="BI373"/>
  <c r="BH373"/>
  <c r="BG373"/>
  <c r="BF373"/>
  <c r="T373"/>
  <c r="R373"/>
  <c r="P373"/>
  <c r="BK373"/>
  <c r="J373"/>
  <c r="BE373"/>
  <c r="BI372"/>
  <c r="BH372"/>
  <c r="BG372"/>
  <c r="BF372"/>
  <c r="T372"/>
  <c r="R372"/>
  <c r="P372"/>
  <c r="BK372"/>
  <c r="J372"/>
  <c r="BE372"/>
  <c r="BI371"/>
  <c r="BH371"/>
  <c r="BG371"/>
  <c r="BF371"/>
  <c r="T371"/>
  <c r="R371"/>
  <c r="P371"/>
  <c r="BK371"/>
  <c r="J371"/>
  <c r="BE371"/>
  <c r="BI370"/>
  <c r="BH370"/>
  <c r="BG370"/>
  <c r="BF370"/>
  <c r="T370"/>
  <c r="R370"/>
  <c r="P370"/>
  <c r="BK370"/>
  <c r="J370"/>
  <c r="BE370"/>
  <c r="BI369"/>
  <c r="BH369"/>
  <c r="BG369"/>
  <c r="BF369"/>
  <c r="T369"/>
  <c r="R369"/>
  <c r="P369"/>
  <c r="BK369"/>
  <c r="J369"/>
  <c r="BE369"/>
  <c r="BI368"/>
  <c r="BH368"/>
  <c r="BG368"/>
  <c r="BF368"/>
  <c r="T368"/>
  <c r="R368"/>
  <c r="P368"/>
  <c r="BK368"/>
  <c r="J368"/>
  <c r="BE368"/>
  <c r="BI367"/>
  <c r="BH367"/>
  <c r="BG367"/>
  <c r="BF367"/>
  <c r="T367"/>
  <c r="R367"/>
  <c r="P367"/>
  <c r="BK367"/>
  <c r="J367"/>
  <c r="BE367"/>
  <c r="BI366"/>
  <c r="BH366"/>
  <c r="BG366"/>
  <c r="BF366"/>
  <c r="T366"/>
  <c r="R366"/>
  <c r="P366"/>
  <c r="BK366"/>
  <c r="J366"/>
  <c r="BE366"/>
  <c r="BI365"/>
  <c r="BH365"/>
  <c r="BG365"/>
  <c r="BF365"/>
  <c r="T365"/>
  <c r="R365"/>
  <c r="P365"/>
  <c r="BK365"/>
  <c r="J365"/>
  <c r="BE365"/>
  <c r="BI364"/>
  <c r="BH364"/>
  <c r="BG364"/>
  <c r="BF364"/>
  <c r="T364"/>
  <c r="R364"/>
  <c r="P364"/>
  <c r="BK364"/>
  <c r="J364"/>
  <c r="BE364"/>
  <c r="BI363"/>
  <c r="BH363"/>
  <c r="BG363"/>
  <c r="BF363"/>
  <c r="T363"/>
  <c r="R363"/>
  <c r="P363"/>
  <c r="BK363"/>
  <c r="J363"/>
  <c r="BE363"/>
  <c r="BI362"/>
  <c r="BH362"/>
  <c r="BG362"/>
  <c r="BF362"/>
  <c r="T362"/>
  <c r="R362"/>
  <c r="P362"/>
  <c r="BK362"/>
  <c r="J362"/>
  <c r="BE362"/>
  <c r="BI361"/>
  <c r="BH361"/>
  <c r="BG361"/>
  <c r="BF361"/>
  <c r="T361"/>
  <c r="R361"/>
  <c r="P361"/>
  <c r="BK361"/>
  <c r="J361"/>
  <c r="BE361"/>
  <c r="BI360"/>
  <c r="BH360"/>
  <c r="BG360"/>
  <c r="BF360"/>
  <c r="T360"/>
  <c r="R360"/>
  <c r="P360"/>
  <c r="BK360"/>
  <c r="J360"/>
  <c r="BE360"/>
  <c r="BI359"/>
  <c r="BH359"/>
  <c r="BG359"/>
  <c r="BF359"/>
  <c r="T359"/>
  <c r="R359"/>
  <c r="P359"/>
  <c r="BK359"/>
  <c r="J359"/>
  <c r="BE359"/>
  <c r="BI358"/>
  <c r="BH358"/>
  <c r="BG358"/>
  <c r="BF358"/>
  <c r="T358"/>
  <c r="R358"/>
  <c r="P358"/>
  <c r="BK358"/>
  <c r="J358"/>
  <c r="BE358"/>
  <c r="BI357"/>
  <c r="BH357"/>
  <c r="BG357"/>
  <c r="BF357"/>
  <c r="T357"/>
  <c r="T356"/>
  <c r="R357"/>
  <c r="R356"/>
  <c r="P357"/>
  <c r="P356"/>
  <c r="BK357"/>
  <c r="BK356"/>
  <c r="J356"/>
  <c r="J357"/>
  <c r="BE357"/>
  <c r="J107"/>
  <c r="BI355"/>
  <c r="BH355"/>
  <c r="BG355"/>
  <c r="BF355"/>
  <c r="T355"/>
  <c r="R355"/>
  <c r="P355"/>
  <c r="BK355"/>
  <c r="J355"/>
  <c r="BE355"/>
  <c r="BI354"/>
  <c r="BH354"/>
  <c r="BG354"/>
  <c r="BF354"/>
  <c r="T354"/>
  <c r="R354"/>
  <c r="P354"/>
  <c r="BK354"/>
  <c r="J354"/>
  <c r="BE354"/>
  <c r="BI353"/>
  <c r="BH353"/>
  <c r="BG353"/>
  <c r="BF353"/>
  <c r="T353"/>
  <c r="R353"/>
  <c r="P353"/>
  <c r="BK353"/>
  <c r="J353"/>
  <c r="BE353"/>
  <c r="BI352"/>
  <c r="BH352"/>
  <c r="BG352"/>
  <c r="BF352"/>
  <c r="T352"/>
  <c r="R352"/>
  <c r="P352"/>
  <c r="BK352"/>
  <c r="J352"/>
  <c r="BE352"/>
  <c r="BI351"/>
  <c r="BH351"/>
  <c r="BG351"/>
  <c r="BF351"/>
  <c r="T351"/>
  <c r="R351"/>
  <c r="P351"/>
  <c r="BK351"/>
  <c r="J351"/>
  <c r="BE351"/>
  <c r="BI350"/>
  <c r="BH350"/>
  <c r="BG350"/>
  <c r="BF350"/>
  <c r="T350"/>
  <c r="R350"/>
  <c r="P350"/>
  <c r="BK350"/>
  <c r="J350"/>
  <c r="BE350"/>
  <c r="BI349"/>
  <c r="BH349"/>
  <c r="BG349"/>
  <c r="BF349"/>
  <c r="T349"/>
  <c r="R349"/>
  <c r="P349"/>
  <c r="BK349"/>
  <c r="J349"/>
  <c r="BE349"/>
  <c r="BI348"/>
  <c r="BH348"/>
  <c r="BG348"/>
  <c r="BF348"/>
  <c r="T348"/>
  <c r="R348"/>
  <c r="P348"/>
  <c r="BK348"/>
  <c r="J348"/>
  <c r="BE348"/>
  <c r="BI347"/>
  <c r="BH347"/>
  <c r="BG347"/>
  <c r="BF347"/>
  <c r="T347"/>
  <c r="R347"/>
  <c r="P347"/>
  <c r="BK347"/>
  <c r="J347"/>
  <c r="BE347"/>
  <c r="BI346"/>
  <c r="BH346"/>
  <c r="BG346"/>
  <c r="BF346"/>
  <c r="T346"/>
  <c r="R346"/>
  <c r="P346"/>
  <c r="BK346"/>
  <c r="J346"/>
  <c r="BE346"/>
  <c r="BI345"/>
  <c r="BH345"/>
  <c r="BG345"/>
  <c r="BF345"/>
  <c r="T345"/>
  <c r="R345"/>
  <c r="P345"/>
  <c r="BK345"/>
  <c r="J345"/>
  <c r="BE345"/>
  <c r="BI344"/>
  <c r="BH344"/>
  <c r="BG344"/>
  <c r="BF344"/>
  <c r="T344"/>
  <c r="R344"/>
  <c r="P344"/>
  <c r="BK344"/>
  <c r="J344"/>
  <c r="BE344"/>
  <c r="BI343"/>
  <c r="BH343"/>
  <c r="BG343"/>
  <c r="BF343"/>
  <c r="T343"/>
  <c r="R343"/>
  <c r="P343"/>
  <c r="BK343"/>
  <c r="J343"/>
  <c r="BE343"/>
  <c r="BI342"/>
  <c r="BH342"/>
  <c r="BG342"/>
  <c r="BF342"/>
  <c r="T342"/>
  <c r="R342"/>
  <c r="P342"/>
  <c r="BK342"/>
  <c r="J342"/>
  <c r="BE342"/>
  <c r="BI341"/>
  <c r="BH341"/>
  <c r="BG341"/>
  <c r="BF341"/>
  <c r="T341"/>
  <c r="R341"/>
  <c r="P341"/>
  <c r="BK341"/>
  <c r="J341"/>
  <c r="BE341"/>
  <c r="BI340"/>
  <c r="BH340"/>
  <c r="BG340"/>
  <c r="BF340"/>
  <c r="T340"/>
  <c r="R340"/>
  <c r="P340"/>
  <c r="BK340"/>
  <c r="J340"/>
  <c r="BE340"/>
  <c r="BI339"/>
  <c r="BH339"/>
  <c r="BG339"/>
  <c r="BF339"/>
  <c r="T339"/>
  <c r="R339"/>
  <c r="P339"/>
  <c r="BK339"/>
  <c r="J339"/>
  <c r="BE339"/>
  <c r="BI338"/>
  <c r="BH338"/>
  <c r="BG338"/>
  <c r="BF338"/>
  <c r="T338"/>
  <c r="R338"/>
  <c r="P338"/>
  <c r="BK338"/>
  <c r="J338"/>
  <c r="BE338"/>
  <c r="BI337"/>
  <c r="BH337"/>
  <c r="BG337"/>
  <c r="BF337"/>
  <c r="T337"/>
  <c r="R337"/>
  <c r="P337"/>
  <c r="BK337"/>
  <c r="J337"/>
  <c r="BE337"/>
  <c r="BI336"/>
  <c r="BH336"/>
  <c r="BG336"/>
  <c r="BF336"/>
  <c r="T336"/>
  <c r="R336"/>
  <c r="P336"/>
  <c r="BK336"/>
  <c r="J336"/>
  <c r="BE336"/>
  <c r="BI335"/>
  <c r="BH335"/>
  <c r="BG335"/>
  <c r="BF335"/>
  <c r="T335"/>
  <c r="R335"/>
  <c r="P335"/>
  <c r="BK335"/>
  <c r="J335"/>
  <c r="BE335"/>
  <c r="BI334"/>
  <c r="BH334"/>
  <c r="BG334"/>
  <c r="BF334"/>
  <c r="T334"/>
  <c r="R334"/>
  <c r="P334"/>
  <c r="BK334"/>
  <c r="J334"/>
  <c r="BE334"/>
  <c r="BI333"/>
  <c r="BH333"/>
  <c r="BG333"/>
  <c r="BF333"/>
  <c r="T333"/>
  <c r="R333"/>
  <c r="P333"/>
  <c r="BK333"/>
  <c r="J333"/>
  <c r="BE333"/>
  <c r="BI332"/>
  <c r="BH332"/>
  <c r="BG332"/>
  <c r="BF332"/>
  <c r="T332"/>
  <c r="R332"/>
  <c r="P332"/>
  <c r="BK332"/>
  <c r="J332"/>
  <c r="BE332"/>
  <c r="BI331"/>
  <c r="BH331"/>
  <c r="BG331"/>
  <c r="BF331"/>
  <c r="T331"/>
  <c r="R331"/>
  <c r="P331"/>
  <c r="BK331"/>
  <c r="J331"/>
  <c r="BE331"/>
  <c r="BI330"/>
  <c r="BH330"/>
  <c r="BG330"/>
  <c r="BF330"/>
  <c r="T330"/>
  <c r="R330"/>
  <c r="P330"/>
  <c r="BK330"/>
  <c r="J330"/>
  <c r="BE330"/>
  <c r="BI329"/>
  <c r="BH329"/>
  <c r="BG329"/>
  <c r="BF329"/>
  <c r="T329"/>
  <c r="R329"/>
  <c r="P329"/>
  <c r="BK329"/>
  <c r="J329"/>
  <c r="BE329"/>
  <c r="BI328"/>
  <c r="BH328"/>
  <c r="BG328"/>
  <c r="BF328"/>
  <c r="T328"/>
  <c r="R328"/>
  <c r="P328"/>
  <c r="BK328"/>
  <c r="J328"/>
  <c r="BE328"/>
  <c r="BI327"/>
  <c r="BH327"/>
  <c r="BG327"/>
  <c r="BF327"/>
  <c r="T327"/>
  <c r="R327"/>
  <c r="P327"/>
  <c r="BK327"/>
  <c r="J327"/>
  <c r="BE327"/>
  <c r="BI326"/>
  <c r="BH326"/>
  <c r="BG326"/>
  <c r="BF326"/>
  <c r="T326"/>
  <c r="R326"/>
  <c r="P326"/>
  <c r="BK326"/>
  <c r="J326"/>
  <c r="BE326"/>
  <c r="BI325"/>
  <c r="BH325"/>
  <c r="BG325"/>
  <c r="BF325"/>
  <c r="T325"/>
  <c r="R325"/>
  <c r="P325"/>
  <c r="BK325"/>
  <c r="J325"/>
  <c r="BE325"/>
  <c r="BI324"/>
  <c r="BH324"/>
  <c r="BG324"/>
  <c r="BF324"/>
  <c r="T324"/>
  <c r="R324"/>
  <c r="P324"/>
  <c r="BK324"/>
  <c r="J324"/>
  <c r="BE324"/>
  <c r="BI323"/>
  <c r="BH323"/>
  <c r="BG323"/>
  <c r="BF323"/>
  <c r="T323"/>
  <c r="R323"/>
  <c r="P323"/>
  <c r="BK323"/>
  <c r="J323"/>
  <c r="BE323"/>
  <c r="BI322"/>
  <c r="BH322"/>
  <c r="BG322"/>
  <c r="BF322"/>
  <c r="T322"/>
  <c r="R322"/>
  <c r="P322"/>
  <c r="BK322"/>
  <c r="J322"/>
  <c r="BE322"/>
  <c r="BI321"/>
  <c r="BH321"/>
  <c r="BG321"/>
  <c r="BF321"/>
  <c r="T321"/>
  <c r="R321"/>
  <c r="P321"/>
  <c r="BK321"/>
  <c r="J321"/>
  <c r="BE321"/>
  <c r="BI320"/>
  <c r="BH320"/>
  <c r="BG320"/>
  <c r="BF320"/>
  <c r="T320"/>
  <c r="R320"/>
  <c r="P320"/>
  <c r="BK320"/>
  <c r="J320"/>
  <c r="BE320"/>
  <c r="BI319"/>
  <c r="BH319"/>
  <c r="BG319"/>
  <c r="BF319"/>
  <c r="T319"/>
  <c r="R319"/>
  <c r="P319"/>
  <c r="BK319"/>
  <c r="J319"/>
  <c r="BE319"/>
  <c r="BI318"/>
  <c r="BH318"/>
  <c r="BG318"/>
  <c r="BF318"/>
  <c r="T318"/>
  <c r="R318"/>
  <c r="P318"/>
  <c r="BK318"/>
  <c r="J318"/>
  <c r="BE318"/>
  <c r="BI317"/>
  <c r="BH317"/>
  <c r="BG317"/>
  <c r="BF317"/>
  <c r="T317"/>
  <c r="R317"/>
  <c r="P317"/>
  <c r="BK317"/>
  <c r="J317"/>
  <c r="BE317"/>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2"/>
  <c r="BH312"/>
  <c r="BG312"/>
  <c r="BF312"/>
  <c r="T312"/>
  <c r="R312"/>
  <c r="P312"/>
  <c r="BK312"/>
  <c r="J312"/>
  <c r="BE312"/>
  <c r="BI311"/>
  <c r="BH311"/>
  <c r="BG311"/>
  <c r="BF311"/>
  <c r="T311"/>
  <c r="R311"/>
  <c r="P311"/>
  <c r="BK311"/>
  <c r="J311"/>
  <c r="BE311"/>
  <c r="BI310"/>
  <c r="BH310"/>
  <c r="BG310"/>
  <c r="BF310"/>
  <c r="T310"/>
  <c r="R310"/>
  <c r="P310"/>
  <c r="BK310"/>
  <c r="J310"/>
  <c r="BE310"/>
  <c r="BI309"/>
  <c r="BH309"/>
  <c r="BG309"/>
  <c r="BF309"/>
  <c r="T309"/>
  <c r="R309"/>
  <c r="P309"/>
  <c r="BK309"/>
  <c r="J309"/>
  <c r="BE309"/>
  <c r="BI308"/>
  <c r="BH308"/>
  <c r="BG308"/>
  <c r="BF308"/>
  <c r="T308"/>
  <c r="R308"/>
  <c r="P308"/>
  <c r="BK308"/>
  <c r="J308"/>
  <c r="BE308"/>
  <c r="BI307"/>
  <c r="BH307"/>
  <c r="BG307"/>
  <c r="BF307"/>
  <c r="T307"/>
  <c r="R307"/>
  <c r="P307"/>
  <c r="BK307"/>
  <c r="J307"/>
  <c r="BE307"/>
  <c r="BI306"/>
  <c r="BH306"/>
  <c r="BG306"/>
  <c r="BF306"/>
  <c r="T306"/>
  <c r="R306"/>
  <c r="P306"/>
  <c r="BK306"/>
  <c r="J306"/>
  <c r="BE306"/>
  <c r="BI305"/>
  <c r="BH305"/>
  <c r="BG305"/>
  <c r="BF305"/>
  <c r="T305"/>
  <c r="R305"/>
  <c r="P305"/>
  <c r="BK305"/>
  <c r="J305"/>
  <c r="BE305"/>
  <c r="BI304"/>
  <c r="BH304"/>
  <c r="BG304"/>
  <c r="BF304"/>
  <c r="T304"/>
  <c r="R304"/>
  <c r="P304"/>
  <c r="BK304"/>
  <c r="J304"/>
  <c r="BE304"/>
  <c r="BI303"/>
  <c r="BH303"/>
  <c r="BG303"/>
  <c r="BF303"/>
  <c r="T303"/>
  <c r="R303"/>
  <c r="P303"/>
  <c r="BK303"/>
  <c r="J303"/>
  <c r="BE303"/>
  <c r="BI302"/>
  <c r="BH302"/>
  <c r="BG302"/>
  <c r="BF302"/>
  <c r="T302"/>
  <c r="R302"/>
  <c r="P302"/>
  <c r="BK302"/>
  <c r="J302"/>
  <c r="BE302"/>
  <c r="BI301"/>
  <c r="BH301"/>
  <c r="BG301"/>
  <c r="BF301"/>
  <c r="T301"/>
  <c r="R301"/>
  <c r="P301"/>
  <c r="BK301"/>
  <c r="J301"/>
  <c r="BE301"/>
  <c r="BI300"/>
  <c r="BH300"/>
  <c r="BG300"/>
  <c r="BF300"/>
  <c r="T300"/>
  <c r="R300"/>
  <c r="P300"/>
  <c r="BK300"/>
  <c r="J300"/>
  <c r="BE300"/>
  <c r="BI299"/>
  <c r="BH299"/>
  <c r="BG299"/>
  <c r="BF299"/>
  <c r="T299"/>
  <c r="R299"/>
  <c r="P299"/>
  <c r="BK299"/>
  <c r="J299"/>
  <c r="BE299"/>
  <c r="BI298"/>
  <c r="BH298"/>
  <c r="BG298"/>
  <c r="BF298"/>
  <c r="T298"/>
  <c r="R298"/>
  <c r="P298"/>
  <c r="BK298"/>
  <c r="J298"/>
  <c r="BE298"/>
  <c r="BI297"/>
  <c r="BH297"/>
  <c r="BG297"/>
  <c r="BF297"/>
  <c r="T297"/>
  <c r="R297"/>
  <c r="P297"/>
  <c r="BK297"/>
  <c r="J297"/>
  <c r="BE297"/>
  <c r="BI296"/>
  <c r="BH296"/>
  <c r="BG296"/>
  <c r="BF296"/>
  <c r="T296"/>
  <c r="R296"/>
  <c r="P296"/>
  <c r="BK296"/>
  <c r="J296"/>
  <c r="BE296"/>
  <c r="BI295"/>
  <c r="BH295"/>
  <c r="BG295"/>
  <c r="BF295"/>
  <c r="T295"/>
  <c r="R295"/>
  <c r="P295"/>
  <c r="BK295"/>
  <c r="J295"/>
  <c r="BE295"/>
  <c r="BI294"/>
  <c r="BH294"/>
  <c r="BG294"/>
  <c r="BF294"/>
  <c r="T294"/>
  <c r="R294"/>
  <c r="P294"/>
  <c r="BK294"/>
  <c r="J294"/>
  <c r="BE294"/>
  <c r="BI293"/>
  <c r="BH293"/>
  <c r="BG293"/>
  <c r="BF293"/>
  <c r="T293"/>
  <c r="R293"/>
  <c r="P293"/>
  <c r="BK293"/>
  <c r="J293"/>
  <c r="BE293"/>
  <c r="BI292"/>
  <c r="BH292"/>
  <c r="BG292"/>
  <c r="BF292"/>
  <c r="T292"/>
  <c r="R292"/>
  <c r="P292"/>
  <c r="BK292"/>
  <c r="J292"/>
  <c r="BE292"/>
  <c r="BI291"/>
  <c r="BH291"/>
  <c r="BG291"/>
  <c r="BF291"/>
  <c r="T291"/>
  <c r="R291"/>
  <c r="P291"/>
  <c r="BK291"/>
  <c r="J291"/>
  <c r="BE291"/>
  <c r="BI290"/>
  <c r="BH290"/>
  <c r="BG290"/>
  <c r="BF290"/>
  <c r="T290"/>
  <c r="R290"/>
  <c r="P290"/>
  <c r="BK290"/>
  <c r="J290"/>
  <c r="BE290"/>
  <c r="BI289"/>
  <c r="BH289"/>
  <c r="BG289"/>
  <c r="BF289"/>
  <c r="T289"/>
  <c r="R289"/>
  <c r="P289"/>
  <c r="BK289"/>
  <c r="J289"/>
  <c r="BE289"/>
  <c r="BI288"/>
  <c r="BH288"/>
  <c r="BG288"/>
  <c r="BF288"/>
  <c r="T288"/>
  <c r="R288"/>
  <c r="P288"/>
  <c r="BK288"/>
  <c r="J288"/>
  <c r="BE288"/>
  <c r="BI287"/>
  <c r="BH287"/>
  <c r="BG287"/>
  <c r="BF287"/>
  <c r="T287"/>
  <c r="R287"/>
  <c r="P287"/>
  <c r="BK287"/>
  <c r="J287"/>
  <c r="BE287"/>
  <c r="BI286"/>
  <c r="BH286"/>
  <c r="BG286"/>
  <c r="BF286"/>
  <c r="T286"/>
  <c r="R286"/>
  <c r="P286"/>
  <c r="BK286"/>
  <c r="J286"/>
  <c r="BE286"/>
  <c r="BI285"/>
  <c r="BH285"/>
  <c r="BG285"/>
  <c r="BF285"/>
  <c r="T285"/>
  <c r="R285"/>
  <c r="P285"/>
  <c r="BK285"/>
  <c r="J285"/>
  <c r="BE285"/>
  <c r="BI284"/>
  <c r="BH284"/>
  <c r="BG284"/>
  <c r="BF284"/>
  <c r="T284"/>
  <c r="R284"/>
  <c r="P284"/>
  <c r="BK284"/>
  <c r="J284"/>
  <c r="BE284"/>
  <c r="BI283"/>
  <c r="BH283"/>
  <c r="BG283"/>
  <c r="BF283"/>
  <c r="T283"/>
  <c r="R283"/>
  <c r="P283"/>
  <c r="BK283"/>
  <c r="J283"/>
  <c r="BE283"/>
  <c r="BI282"/>
  <c r="BH282"/>
  <c r="BG282"/>
  <c r="BF282"/>
  <c r="T282"/>
  <c r="R282"/>
  <c r="P282"/>
  <c r="BK282"/>
  <c r="J282"/>
  <c r="BE282"/>
  <c r="BI281"/>
  <c r="BH281"/>
  <c r="BG281"/>
  <c r="BF281"/>
  <c r="T281"/>
  <c r="R281"/>
  <c r="P281"/>
  <c r="BK281"/>
  <c r="J281"/>
  <c r="BE281"/>
  <c r="BI280"/>
  <c r="BH280"/>
  <c r="BG280"/>
  <c r="BF280"/>
  <c r="T280"/>
  <c r="R280"/>
  <c r="P280"/>
  <c r="BK280"/>
  <c r="J280"/>
  <c r="BE280"/>
  <c r="BI279"/>
  <c r="BH279"/>
  <c r="BG279"/>
  <c r="BF279"/>
  <c r="T279"/>
  <c r="R279"/>
  <c r="P279"/>
  <c r="BK279"/>
  <c r="J279"/>
  <c r="BE279"/>
  <c r="BI278"/>
  <c r="BH278"/>
  <c r="BG278"/>
  <c r="BF278"/>
  <c r="T278"/>
  <c r="R278"/>
  <c r="P278"/>
  <c r="BK278"/>
  <c r="J278"/>
  <c r="BE278"/>
  <c r="BI277"/>
  <c r="BH277"/>
  <c r="BG277"/>
  <c r="BF277"/>
  <c r="T277"/>
  <c r="R277"/>
  <c r="P277"/>
  <c r="BK277"/>
  <c r="J277"/>
  <c r="BE277"/>
  <c r="BI276"/>
  <c r="BH276"/>
  <c r="BG276"/>
  <c r="BF276"/>
  <c r="T276"/>
  <c r="R276"/>
  <c r="P276"/>
  <c r="BK276"/>
  <c r="J276"/>
  <c r="BE276"/>
  <c r="BI275"/>
  <c r="BH275"/>
  <c r="BG275"/>
  <c r="BF275"/>
  <c r="T275"/>
  <c r="R275"/>
  <c r="P275"/>
  <c r="BK275"/>
  <c r="J275"/>
  <c r="BE275"/>
  <c r="BI274"/>
  <c r="BH274"/>
  <c r="BG274"/>
  <c r="BF274"/>
  <c r="T274"/>
  <c r="R274"/>
  <c r="P274"/>
  <c r="BK274"/>
  <c r="J274"/>
  <c r="BE274"/>
  <c r="BI273"/>
  <c r="BH273"/>
  <c r="BG273"/>
  <c r="BF273"/>
  <c r="T273"/>
  <c r="T272"/>
  <c r="R273"/>
  <c r="R272"/>
  <c r="P273"/>
  <c r="P272"/>
  <c r="BK273"/>
  <c r="BK272"/>
  <c r="J272"/>
  <c r="J273"/>
  <c r="BE273"/>
  <c r="J106"/>
  <c r="BI271"/>
  <c r="BH271"/>
  <c r="BG271"/>
  <c r="BF271"/>
  <c r="T271"/>
  <c r="R271"/>
  <c r="P271"/>
  <c r="BK271"/>
  <c r="J271"/>
  <c r="BE271"/>
  <c r="BI270"/>
  <c r="BH270"/>
  <c r="BG270"/>
  <c r="BF270"/>
  <c r="T270"/>
  <c r="R270"/>
  <c r="P270"/>
  <c r="BK270"/>
  <c r="J270"/>
  <c r="BE270"/>
  <c r="BI269"/>
  <c r="BH269"/>
  <c r="BG269"/>
  <c r="BF269"/>
  <c r="T269"/>
  <c r="R269"/>
  <c r="P269"/>
  <c r="BK269"/>
  <c r="J269"/>
  <c r="BE269"/>
  <c r="BI268"/>
  <c r="BH268"/>
  <c r="BG268"/>
  <c r="BF268"/>
  <c r="T268"/>
  <c r="R268"/>
  <c r="P268"/>
  <c r="BK268"/>
  <c r="J268"/>
  <c r="BE268"/>
  <c r="BI267"/>
  <c r="BH267"/>
  <c r="BG267"/>
  <c r="BF267"/>
  <c r="T267"/>
  <c r="R267"/>
  <c r="P267"/>
  <c r="BK267"/>
  <c r="J267"/>
  <c r="BE267"/>
  <c r="BI266"/>
  <c r="BH266"/>
  <c r="BG266"/>
  <c r="BF266"/>
  <c r="T266"/>
  <c r="R266"/>
  <c r="P266"/>
  <c r="BK266"/>
  <c r="J266"/>
  <c r="BE266"/>
  <c r="BI265"/>
  <c r="BH265"/>
  <c r="BG265"/>
  <c r="BF265"/>
  <c r="T265"/>
  <c r="R265"/>
  <c r="P265"/>
  <c r="BK265"/>
  <c r="J265"/>
  <c r="BE265"/>
  <c r="BI264"/>
  <c r="BH264"/>
  <c r="BG264"/>
  <c r="BF264"/>
  <c r="T264"/>
  <c r="R264"/>
  <c r="P264"/>
  <c r="BK264"/>
  <c r="J264"/>
  <c r="BE264"/>
  <c r="BI263"/>
  <c r="BH263"/>
  <c r="BG263"/>
  <c r="BF263"/>
  <c r="T263"/>
  <c r="R263"/>
  <c r="P263"/>
  <c r="BK263"/>
  <c r="J263"/>
  <c r="BE263"/>
  <c r="BI262"/>
  <c r="BH262"/>
  <c r="BG262"/>
  <c r="BF262"/>
  <c r="T262"/>
  <c r="R262"/>
  <c r="P262"/>
  <c r="BK262"/>
  <c r="J262"/>
  <c r="BE262"/>
  <c r="BI261"/>
  <c r="BH261"/>
  <c r="BG261"/>
  <c r="BF261"/>
  <c r="T261"/>
  <c r="R261"/>
  <c r="P261"/>
  <c r="BK261"/>
  <c r="J261"/>
  <c r="BE261"/>
  <c r="BI260"/>
  <c r="BH260"/>
  <c r="BG260"/>
  <c r="BF260"/>
  <c r="T260"/>
  <c r="R260"/>
  <c r="P260"/>
  <c r="BK260"/>
  <c r="J260"/>
  <c r="BE260"/>
  <c r="BI259"/>
  <c r="BH259"/>
  <c r="BG259"/>
  <c r="BF259"/>
  <c r="T259"/>
  <c r="R259"/>
  <c r="P259"/>
  <c r="BK259"/>
  <c r="J259"/>
  <c r="BE259"/>
  <c r="BI258"/>
  <c r="BH258"/>
  <c r="BG258"/>
  <c r="BF258"/>
  <c r="T258"/>
  <c r="R258"/>
  <c r="P258"/>
  <c r="BK258"/>
  <c r="J258"/>
  <c r="BE258"/>
  <c r="BI257"/>
  <c r="BH257"/>
  <c r="BG257"/>
  <c r="BF257"/>
  <c r="T257"/>
  <c r="R257"/>
  <c r="P257"/>
  <c r="BK257"/>
  <c r="J257"/>
  <c r="BE257"/>
  <c r="BI256"/>
  <c r="BH256"/>
  <c r="BG256"/>
  <c r="BF256"/>
  <c r="T256"/>
  <c r="R256"/>
  <c r="P256"/>
  <c r="BK256"/>
  <c r="J256"/>
  <c r="BE256"/>
  <c r="BI255"/>
  <c r="BH255"/>
  <c r="BG255"/>
  <c r="BF255"/>
  <c r="T255"/>
  <c r="R255"/>
  <c r="P255"/>
  <c r="BK255"/>
  <c r="J255"/>
  <c r="BE255"/>
  <c r="BI254"/>
  <c r="BH254"/>
  <c r="BG254"/>
  <c r="BF254"/>
  <c r="T254"/>
  <c r="R254"/>
  <c r="P254"/>
  <c r="BK254"/>
  <c r="J254"/>
  <c r="BE254"/>
  <c r="BI253"/>
  <c r="BH253"/>
  <c r="BG253"/>
  <c r="BF253"/>
  <c r="T253"/>
  <c r="R253"/>
  <c r="P253"/>
  <c r="BK253"/>
  <c r="J253"/>
  <c r="BE253"/>
  <c r="BI252"/>
  <c r="BH252"/>
  <c r="BG252"/>
  <c r="BF252"/>
  <c r="T252"/>
  <c r="R252"/>
  <c r="P252"/>
  <c r="BK252"/>
  <c r="J252"/>
  <c r="BE252"/>
  <c r="BI251"/>
  <c r="BH251"/>
  <c r="BG251"/>
  <c r="BF251"/>
  <c r="T251"/>
  <c r="R251"/>
  <c r="P251"/>
  <c r="BK251"/>
  <c r="J251"/>
  <c r="BE251"/>
  <c r="BI250"/>
  <c r="BH250"/>
  <c r="BG250"/>
  <c r="BF250"/>
  <c r="T250"/>
  <c r="R250"/>
  <c r="P250"/>
  <c r="BK250"/>
  <c r="J250"/>
  <c r="BE250"/>
  <c r="BI249"/>
  <c r="BH249"/>
  <c r="BG249"/>
  <c r="BF249"/>
  <c r="T249"/>
  <c r="R249"/>
  <c r="P249"/>
  <c r="BK249"/>
  <c r="J249"/>
  <c r="BE249"/>
  <c r="BI248"/>
  <c r="BH248"/>
  <c r="BG248"/>
  <c r="BF248"/>
  <c r="T248"/>
  <c r="R248"/>
  <c r="P248"/>
  <c r="BK248"/>
  <c r="J248"/>
  <c r="BE248"/>
  <c r="BI247"/>
  <c r="BH247"/>
  <c r="BG247"/>
  <c r="BF247"/>
  <c r="T247"/>
  <c r="R247"/>
  <c r="P247"/>
  <c r="BK247"/>
  <c r="J247"/>
  <c r="BE247"/>
  <c r="BI246"/>
  <c r="BH246"/>
  <c r="BG246"/>
  <c r="BF246"/>
  <c r="T246"/>
  <c r="R246"/>
  <c r="P246"/>
  <c r="BK246"/>
  <c r="J246"/>
  <c r="BE246"/>
  <c r="BI245"/>
  <c r="BH245"/>
  <c r="BG245"/>
  <c r="BF245"/>
  <c r="T245"/>
  <c r="R245"/>
  <c r="P245"/>
  <c r="BK245"/>
  <c r="J245"/>
  <c r="BE245"/>
  <c r="BI244"/>
  <c r="BH244"/>
  <c r="BG244"/>
  <c r="BF244"/>
  <c r="T244"/>
  <c r="R244"/>
  <c r="P244"/>
  <c r="BK244"/>
  <c r="J244"/>
  <c r="BE244"/>
  <c r="BI243"/>
  <c r="BH243"/>
  <c r="BG243"/>
  <c r="BF243"/>
  <c r="T243"/>
  <c r="R243"/>
  <c r="P243"/>
  <c r="BK243"/>
  <c r="J243"/>
  <c r="BE243"/>
  <c r="BI242"/>
  <c r="BH242"/>
  <c r="BG242"/>
  <c r="BF242"/>
  <c r="T242"/>
  <c r="R242"/>
  <c r="P242"/>
  <c r="BK242"/>
  <c r="J242"/>
  <c r="BE242"/>
  <c r="BI241"/>
  <c r="BH241"/>
  <c r="BG241"/>
  <c r="BF241"/>
  <c r="T241"/>
  <c r="R241"/>
  <c r="P241"/>
  <c r="BK241"/>
  <c r="J241"/>
  <c r="BE241"/>
  <c r="BI240"/>
  <c r="BH240"/>
  <c r="BG240"/>
  <c r="BF240"/>
  <c r="T240"/>
  <c r="R240"/>
  <c r="P240"/>
  <c r="BK240"/>
  <c r="J240"/>
  <c r="BE240"/>
  <c r="BI239"/>
  <c r="BH239"/>
  <c r="BG239"/>
  <c r="BF239"/>
  <c r="T239"/>
  <c r="R239"/>
  <c r="P239"/>
  <c r="BK239"/>
  <c r="J239"/>
  <c r="BE239"/>
  <c r="BI238"/>
  <c r="BH238"/>
  <c r="BG238"/>
  <c r="BF238"/>
  <c r="T238"/>
  <c r="R238"/>
  <c r="P238"/>
  <c r="BK238"/>
  <c r="J238"/>
  <c r="BE238"/>
  <c r="BI237"/>
  <c r="BH237"/>
  <c r="BG237"/>
  <c r="BF237"/>
  <c r="T237"/>
  <c r="R237"/>
  <c r="P237"/>
  <c r="BK237"/>
  <c r="J237"/>
  <c r="BE237"/>
  <c r="BI236"/>
  <c r="BH236"/>
  <c r="BG236"/>
  <c r="BF236"/>
  <c r="T236"/>
  <c r="R236"/>
  <c r="P236"/>
  <c r="BK236"/>
  <c r="J236"/>
  <c r="BE236"/>
  <c r="BI235"/>
  <c r="BH235"/>
  <c r="BG235"/>
  <c r="BF235"/>
  <c r="T235"/>
  <c r="R235"/>
  <c r="P235"/>
  <c r="BK235"/>
  <c r="J235"/>
  <c r="BE235"/>
  <c r="BI234"/>
  <c r="BH234"/>
  <c r="BG234"/>
  <c r="BF234"/>
  <c r="T234"/>
  <c r="R234"/>
  <c r="P234"/>
  <c r="BK234"/>
  <c r="J234"/>
  <c r="BE234"/>
  <c r="BI233"/>
  <c r="BH233"/>
  <c r="BG233"/>
  <c r="BF233"/>
  <c r="T233"/>
  <c r="R233"/>
  <c r="P233"/>
  <c r="BK233"/>
  <c r="J233"/>
  <c r="BE233"/>
  <c r="BI232"/>
  <c r="BH232"/>
  <c r="BG232"/>
  <c r="BF232"/>
  <c r="T232"/>
  <c r="R232"/>
  <c r="P232"/>
  <c r="BK232"/>
  <c r="J232"/>
  <c r="BE232"/>
  <c r="BI231"/>
  <c r="BH231"/>
  <c r="BG231"/>
  <c r="BF231"/>
  <c r="T231"/>
  <c r="R231"/>
  <c r="P231"/>
  <c r="BK231"/>
  <c r="J231"/>
  <c r="BE231"/>
  <c r="BI230"/>
  <c r="BH230"/>
  <c r="BG230"/>
  <c r="BF230"/>
  <c r="T230"/>
  <c r="R230"/>
  <c r="P230"/>
  <c r="BK230"/>
  <c r="J230"/>
  <c r="BE230"/>
  <c r="BI229"/>
  <c r="BH229"/>
  <c r="BG229"/>
  <c r="BF229"/>
  <c r="T229"/>
  <c r="R229"/>
  <c r="P229"/>
  <c r="BK229"/>
  <c r="J229"/>
  <c r="BE229"/>
  <c r="BI228"/>
  <c r="BH228"/>
  <c r="BG228"/>
  <c r="BF228"/>
  <c r="T228"/>
  <c r="R228"/>
  <c r="P228"/>
  <c r="BK228"/>
  <c r="J228"/>
  <c r="BE228"/>
  <c r="BI227"/>
  <c r="BH227"/>
  <c r="BG227"/>
  <c r="BF227"/>
  <c r="T227"/>
  <c r="R227"/>
  <c r="P227"/>
  <c r="BK227"/>
  <c r="J227"/>
  <c r="BE227"/>
  <c r="BI226"/>
  <c r="BH226"/>
  <c r="BG226"/>
  <c r="BF226"/>
  <c r="T226"/>
  <c r="R226"/>
  <c r="P226"/>
  <c r="BK226"/>
  <c r="J226"/>
  <c r="BE226"/>
  <c r="BI225"/>
  <c r="BH225"/>
  <c r="BG225"/>
  <c r="BF225"/>
  <c r="T225"/>
  <c r="R225"/>
  <c r="P225"/>
  <c r="BK225"/>
  <c r="J225"/>
  <c r="BE225"/>
  <c r="BI224"/>
  <c r="BH224"/>
  <c r="BG224"/>
  <c r="BF224"/>
  <c r="T224"/>
  <c r="R224"/>
  <c r="P224"/>
  <c r="BK224"/>
  <c r="J224"/>
  <c r="BE224"/>
  <c r="BI223"/>
  <c r="BH223"/>
  <c r="BG223"/>
  <c r="BF223"/>
  <c r="T223"/>
  <c r="R223"/>
  <c r="P223"/>
  <c r="BK223"/>
  <c r="J223"/>
  <c r="BE223"/>
  <c r="BI222"/>
  <c r="BH222"/>
  <c r="BG222"/>
  <c r="BF222"/>
  <c r="T222"/>
  <c r="R222"/>
  <c r="P222"/>
  <c r="BK222"/>
  <c r="J222"/>
  <c r="BE222"/>
  <c r="BI221"/>
  <c r="BH221"/>
  <c r="BG221"/>
  <c r="BF221"/>
  <c r="T221"/>
  <c r="R221"/>
  <c r="P221"/>
  <c r="BK221"/>
  <c r="J221"/>
  <c r="BE221"/>
  <c r="BI220"/>
  <c r="BH220"/>
  <c r="BG220"/>
  <c r="BF220"/>
  <c r="T220"/>
  <c r="R220"/>
  <c r="P220"/>
  <c r="BK220"/>
  <c r="J220"/>
  <c r="BE220"/>
  <c r="BI219"/>
  <c r="BH219"/>
  <c r="BG219"/>
  <c r="BF219"/>
  <c r="T219"/>
  <c r="R219"/>
  <c r="P219"/>
  <c r="BK219"/>
  <c r="J219"/>
  <c r="BE219"/>
  <c r="BI218"/>
  <c r="BH218"/>
  <c r="BG218"/>
  <c r="BF218"/>
  <c r="T218"/>
  <c r="R218"/>
  <c r="P218"/>
  <c r="BK218"/>
  <c r="J218"/>
  <c r="BE218"/>
  <c r="BI217"/>
  <c r="BH217"/>
  <c r="BG217"/>
  <c r="BF217"/>
  <c r="T217"/>
  <c r="R217"/>
  <c r="P217"/>
  <c r="BK217"/>
  <c r="J217"/>
  <c r="BE217"/>
  <c r="BI216"/>
  <c r="BH216"/>
  <c r="BG216"/>
  <c r="BF216"/>
  <c r="T216"/>
  <c r="R216"/>
  <c r="P216"/>
  <c r="BK216"/>
  <c r="J216"/>
  <c r="BE216"/>
  <c r="BI215"/>
  <c r="BH215"/>
  <c r="BG215"/>
  <c r="BF215"/>
  <c r="T215"/>
  <c r="T214"/>
  <c r="R215"/>
  <c r="R214"/>
  <c r="P215"/>
  <c r="P214"/>
  <c r="BK215"/>
  <c r="BK214"/>
  <c r="J214"/>
  <c r="J215"/>
  <c r="BE215"/>
  <c r="J105"/>
  <c r="BI213"/>
  <c r="BH213"/>
  <c r="BG213"/>
  <c r="BF213"/>
  <c r="T213"/>
  <c r="R213"/>
  <c r="P213"/>
  <c r="BK213"/>
  <c r="J213"/>
  <c r="BE213"/>
  <c r="BI212"/>
  <c r="BH212"/>
  <c r="BG212"/>
  <c r="BF212"/>
  <c r="T212"/>
  <c r="R212"/>
  <c r="P212"/>
  <c r="BK212"/>
  <c r="J212"/>
  <c r="BE212"/>
  <c r="BI211"/>
  <c r="BH211"/>
  <c r="BG211"/>
  <c r="BF211"/>
  <c r="T211"/>
  <c r="R211"/>
  <c r="P211"/>
  <c r="BK211"/>
  <c r="J211"/>
  <c r="BE211"/>
  <c r="BI210"/>
  <c r="BH210"/>
  <c r="BG210"/>
  <c r="BF210"/>
  <c r="T210"/>
  <c r="R210"/>
  <c r="P210"/>
  <c r="BK210"/>
  <c r="J210"/>
  <c r="BE210"/>
  <c r="BI209"/>
  <c r="BH209"/>
  <c r="BG209"/>
  <c r="BF209"/>
  <c r="T209"/>
  <c r="R209"/>
  <c r="P209"/>
  <c r="BK209"/>
  <c r="J209"/>
  <c r="BE209"/>
  <c r="BI208"/>
  <c r="BH208"/>
  <c r="BG208"/>
  <c r="BF208"/>
  <c r="T208"/>
  <c r="R208"/>
  <c r="P208"/>
  <c r="BK208"/>
  <c r="J208"/>
  <c r="BE208"/>
  <c r="BI207"/>
  <c r="BH207"/>
  <c r="BG207"/>
  <c r="BF207"/>
  <c r="T207"/>
  <c r="R207"/>
  <c r="P207"/>
  <c r="BK207"/>
  <c r="J207"/>
  <c r="BE207"/>
  <c r="BI206"/>
  <c r="BH206"/>
  <c r="BG206"/>
  <c r="BF206"/>
  <c r="T206"/>
  <c r="R206"/>
  <c r="P206"/>
  <c r="BK206"/>
  <c r="J206"/>
  <c r="BE206"/>
  <c r="BI205"/>
  <c r="BH205"/>
  <c r="BG205"/>
  <c r="BF205"/>
  <c r="T205"/>
  <c r="R205"/>
  <c r="P205"/>
  <c r="BK205"/>
  <c r="J205"/>
  <c r="BE205"/>
  <c r="BI204"/>
  <c r="BH204"/>
  <c r="BG204"/>
  <c r="BF204"/>
  <c r="T204"/>
  <c r="R204"/>
  <c r="P204"/>
  <c r="BK204"/>
  <c r="J204"/>
  <c r="BE204"/>
  <c r="BI203"/>
  <c r="BH203"/>
  <c r="BG203"/>
  <c r="BF203"/>
  <c r="T203"/>
  <c r="R203"/>
  <c r="P203"/>
  <c r="BK203"/>
  <c r="J203"/>
  <c r="BE203"/>
  <c r="BI202"/>
  <c r="BH202"/>
  <c r="BG202"/>
  <c r="BF202"/>
  <c r="T202"/>
  <c r="R202"/>
  <c r="P202"/>
  <c r="BK202"/>
  <c r="J202"/>
  <c r="BE202"/>
  <c r="BI201"/>
  <c r="BH201"/>
  <c r="BG201"/>
  <c r="BF201"/>
  <c r="T201"/>
  <c r="R201"/>
  <c r="P201"/>
  <c r="BK201"/>
  <c r="J201"/>
  <c r="BE201"/>
  <c r="BI200"/>
  <c r="BH200"/>
  <c r="BG200"/>
  <c r="BF200"/>
  <c r="T200"/>
  <c r="R200"/>
  <c r="P200"/>
  <c r="BK200"/>
  <c r="J200"/>
  <c r="BE200"/>
  <c r="BI199"/>
  <c r="BH199"/>
  <c r="BG199"/>
  <c r="BF199"/>
  <c r="T199"/>
  <c r="R199"/>
  <c r="P199"/>
  <c r="BK199"/>
  <c r="J199"/>
  <c r="BE199"/>
  <c r="BI198"/>
  <c r="BH198"/>
  <c r="BG198"/>
  <c r="BF198"/>
  <c r="T198"/>
  <c r="R198"/>
  <c r="P198"/>
  <c r="BK198"/>
  <c r="J198"/>
  <c r="BE198"/>
  <c r="BI197"/>
  <c r="BH197"/>
  <c r="BG197"/>
  <c r="BF197"/>
  <c r="T197"/>
  <c r="R197"/>
  <c r="P197"/>
  <c r="BK197"/>
  <c r="J197"/>
  <c r="BE197"/>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R193"/>
  <c r="P193"/>
  <c r="BK193"/>
  <c r="J193"/>
  <c r="BE193"/>
  <c r="BI192"/>
  <c r="BH192"/>
  <c r="BG192"/>
  <c r="BF192"/>
  <c r="T192"/>
  <c r="R192"/>
  <c r="P192"/>
  <c r="BK192"/>
  <c r="J192"/>
  <c r="BE192"/>
  <c r="BI191"/>
  <c r="BH191"/>
  <c r="BG191"/>
  <c r="BF191"/>
  <c r="T191"/>
  <c r="R191"/>
  <c r="P191"/>
  <c r="BK191"/>
  <c r="J191"/>
  <c r="BE191"/>
  <c r="BI190"/>
  <c r="BH190"/>
  <c r="BG190"/>
  <c r="BF190"/>
  <c r="T190"/>
  <c r="R190"/>
  <c r="P190"/>
  <c r="BK190"/>
  <c r="J190"/>
  <c r="BE190"/>
  <c r="BI189"/>
  <c r="BH189"/>
  <c r="BG189"/>
  <c r="BF189"/>
  <c r="T189"/>
  <c r="R189"/>
  <c r="P189"/>
  <c r="BK189"/>
  <c r="J189"/>
  <c r="BE189"/>
  <c r="BI188"/>
  <c r="BH188"/>
  <c r="BG188"/>
  <c r="BF188"/>
  <c r="T188"/>
  <c r="R188"/>
  <c r="P188"/>
  <c r="BK188"/>
  <c r="J188"/>
  <c r="BE188"/>
  <c r="BI187"/>
  <c r="BH187"/>
  <c r="BG187"/>
  <c r="BF187"/>
  <c r="T187"/>
  <c r="R187"/>
  <c r="P187"/>
  <c r="BK187"/>
  <c r="J187"/>
  <c r="BE187"/>
  <c r="BI186"/>
  <c r="BH186"/>
  <c r="BG186"/>
  <c r="BF186"/>
  <c r="T186"/>
  <c r="R186"/>
  <c r="P186"/>
  <c r="BK186"/>
  <c r="J186"/>
  <c r="BE186"/>
  <c r="BI185"/>
  <c r="BH185"/>
  <c r="BG185"/>
  <c r="BF185"/>
  <c r="T185"/>
  <c r="R185"/>
  <c r="P185"/>
  <c r="BK185"/>
  <c r="J185"/>
  <c r="BE185"/>
  <c r="BI184"/>
  <c r="BH184"/>
  <c r="BG184"/>
  <c r="BF184"/>
  <c r="T184"/>
  <c r="R184"/>
  <c r="P184"/>
  <c r="BK184"/>
  <c r="J184"/>
  <c r="BE184"/>
  <c r="BI183"/>
  <c r="BH183"/>
  <c r="BG183"/>
  <c r="BF183"/>
  <c r="T183"/>
  <c r="R183"/>
  <c r="P183"/>
  <c r="BK183"/>
  <c r="J183"/>
  <c r="BE183"/>
  <c r="BI182"/>
  <c r="BH182"/>
  <c r="BG182"/>
  <c r="BF182"/>
  <c r="T182"/>
  <c r="R182"/>
  <c r="P182"/>
  <c r="BK182"/>
  <c r="J182"/>
  <c r="BE182"/>
  <c r="BI181"/>
  <c r="BH181"/>
  <c r="BG181"/>
  <c r="BF181"/>
  <c r="T181"/>
  <c r="R181"/>
  <c r="P181"/>
  <c r="BK181"/>
  <c r="J181"/>
  <c r="BE181"/>
  <c r="BI180"/>
  <c r="BH180"/>
  <c r="BG180"/>
  <c r="BF180"/>
  <c r="T180"/>
  <c r="T179"/>
  <c r="R180"/>
  <c r="R179"/>
  <c r="P180"/>
  <c r="P179"/>
  <c r="BK180"/>
  <c r="BK179"/>
  <c r="J179"/>
  <c r="J180"/>
  <c r="BE180"/>
  <c r="J104"/>
  <c r="BI178"/>
  <c r="BH178"/>
  <c r="BG178"/>
  <c r="BF178"/>
  <c r="T178"/>
  <c r="R178"/>
  <c r="P178"/>
  <c r="BK178"/>
  <c r="J178"/>
  <c r="BE178"/>
  <c r="BI177"/>
  <c r="BH177"/>
  <c r="BG177"/>
  <c r="BF177"/>
  <c r="T177"/>
  <c r="R177"/>
  <c r="P177"/>
  <c r="BK177"/>
  <c r="J177"/>
  <c r="BE177"/>
  <c r="BI176"/>
  <c r="BH176"/>
  <c r="BG176"/>
  <c r="BF176"/>
  <c r="T176"/>
  <c r="R176"/>
  <c r="P176"/>
  <c r="BK176"/>
  <c r="J176"/>
  <c r="BE176"/>
  <c r="BI175"/>
  <c r="BH175"/>
  <c r="BG175"/>
  <c r="BF175"/>
  <c r="T175"/>
  <c r="R175"/>
  <c r="P175"/>
  <c r="BK175"/>
  <c r="J175"/>
  <c r="BE175"/>
  <c r="BI174"/>
  <c r="BH174"/>
  <c r="BG174"/>
  <c r="BF174"/>
  <c r="T174"/>
  <c r="R174"/>
  <c r="P174"/>
  <c r="BK174"/>
  <c r="J174"/>
  <c r="BE174"/>
  <c r="BI173"/>
  <c r="BH173"/>
  <c r="BG173"/>
  <c r="BF173"/>
  <c r="T173"/>
  <c r="R173"/>
  <c r="P173"/>
  <c r="BK173"/>
  <c r="J173"/>
  <c r="BE173"/>
  <c r="BI172"/>
  <c r="BH172"/>
  <c r="BG172"/>
  <c r="BF172"/>
  <c r="T172"/>
  <c r="R172"/>
  <c r="P172"/>
  <c r="BK172"/>
  <c r="J172"/>
  <c r="BE172"/>
  <c r="BI171"/>
  <c r="BH171"/>
  <c r="BG171"/>
  <c r="BF171"/>
  <c r="T171"/>
  <c r="R171"/>
  <c r="P171"/>
  <c r="BK171"/>
  <c r="J171"/>
  <c r="BE171"/>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6"/>
  <c r="BH166"/>
  <c r="BG166"/>
  <c r="BF166"/>
  <c r="T166"/>
  <c r="R166"/>
  <c r="P166"/>
  <c r="BK166"/>
  <c r="J166"/>
  <c r="BE166"/>
  <c r="BI165"/>
  <c r="BH165"/>
  <c r="BG165"/>
  <c r="BF165"/>
  <c r="T165"/>
  <c r="T164"/>
  <c r="R165"/>
  <c r="R164"/>
  <c r="P165"/>
  <c r="P164"/>
  <c r="BK165"/>
  <c r="BK164"/>
  <c r="J164"/>
  <c r="J165"/>
  <c r="BE165"/>
  <c r="J103"/>
  <c r="BI163"/>
  <c r="BH163"/>
  <c r="BG163"/>
  <c r="BF163"/>
  <c r="T163"/>
  <c r="R163"/>
  <c r="P163"/>
  <c r="BK163"/>
  <c r="J163"/>
  <c r="BE163"/>
  <c r="BI162"/>
  <c r="BH162"/>
  <c r="BG162"/>
  <c r="BF162"/>
  <c r="T162"/>
  <c r="R162"/>
  <c r="P162"/>
  <c r="BK162"/>
  <c r="J162"/>
  <c r="BE162"/>
  <c r="BI161"/>
  <c r="BH161"/>
  <c r="BG161"/>
  <c r="BF161"/>
  <c r="T161"/>
  <c r="R161"/>
  <c r="P161"/>
  <c r="BK161"/>
  <c r="J161"/>
  <c r="BE161"/>
  <c r="BI160"/>
  <c r="BH160"/>
  <c r="BG160"/>
  <c r="BF160"/>
  <c r="T160"/>
  <c r="T159"/>
  <c r="R160"/>
  <c r="R159"/>
  <c r="P160"/>
  <c r="P159"/>
  <c r="BK160"/>
  <c r="BK159"/>
  <c r="J159"/>
  <c r="J160"/>
  <c r="BE160"/>
  <c r="J102"/>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4"/>
  <c r="BH154"/>
  <c r="BG154"/>
  <c r="BF154"/>
  <c r="T154"/>
  <c r="R154"/>
  <c r="P154"/>
  <c r="BK154"/>
  <c r="J154"/>
  <c r="BE154"/>
  <c r="BI153"/>
  <c r="BH153"/>
  <c r="BG153"/>
  <c r="BF153"/>
  <c r="T153"/>
  <c r="R153"/>
  <c r="P153"/>
  <c r="BK153"/>
  <c r="J153"/>
  <c r="BE153"/>
  <c r="BI152"/>
  <c r="BH152"/>
  <c r="BG152"/>
  <c r="BF152"/>
  <c r="T152"/>
  <c r="R152"/>
  <c r="P152"/>
  <c r="BK152"/>
  <c r="J152"/>
  <c r="BE152"/>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F41"/>
  <c i="1" r="BD103"/>
  <c i="8" r="BH136"/>
  <c r="F40"/>
  <c i="1" r="BC103"/>
  <c i="8" r="BG136"/>
  <c r="F39"/>
  <c i="1" r="BB103"/>
  <c i="8" r="BF136"/>
  <c r="J38"/>
  <c i="1" r="AW103"/>
  <c i="8" r="F38"/>
  <c i="1" r="BA103"/>
  <c i="8" r="T136"/>
  <c r="T135"/>
  <c r="T134"/>
  <c r="R136"/>
  <c r="R135"/>
  <c r="R134"/>
  <c r="P136"/>
  <c r="P135"/>
  <c r="P134"/>
  <c i="1" r="AU103"/>
  <c i="8" r="BK136"/>
  <c r="BK135"/>
  <c r="J135"/>
  <c r="BK134"/>
  <c r="J134"/>
  <c r="J100"/>
  <c r="J34"/>
  <c i="1" r="AG103"/>
  <c i="8" r="J136"/>
  <c r="BE136"/>
  <c r="J37"/>
  <c i="1" r="AV103"/>
  <c i="8" r="F37"/>
  <c i="1" r="AZ103"/>
  <c i="8" r="J101"/>
  <c r="F128"/>
  <c r="E126"/>
  <c r="F93"/>
  <c r="E91"/>
  <c r="J43"/>
  <c r="J28"/>
  <c r="E28"/>
  <c r="J131"/>
  <c r="J96"/>
  <c r="J27"/>
  <c r="J25"/>
  <c r="E25"/>
  <c r="J130"/>
  <c r="J95"/>
  <c r="J24"/>
  <c r="J22"/>
  <c r="E22"/>
  <c r="F131"/>
  <c r="F96"/>
  <c r="J21"/>
  <c r="J19"/>
  <c r="E19"/>
  <c r="F130"/>
  <c r="F95"/>
  <c r="J18"/>
  <c r="J16"/>
  <c r="J128"/>
  <c r="J93"/>
  <c r="E7"/>
  <c r="E120"/>
  <c r="E85"/>
  <c i="7" r="J41"/>
  <c r="J40"/>
  <c i="1" r="AY102"/>
  <c i="7" r="J39"/>
  <c i="1" r="AX102"/>
  <c i="7" r="BI1043"/>
  <c r="BH1043"/>
  <c r="BG1043"/>
  <c r="BF1043"/>
  <c r="T1043"/>
  <c r="R1043"/>
  <c r="P1043"/>
  <c r="BK1043"/>
  <c r="J1043"/>
  <c r="BE1043"/>
  <c r="BI1042"/>
  <c r="BH1042"/>
  <c r="BG1042"/>
  <c r="BF1042"/>
  <c r="T1042"/>
  <c r="R1042"/>
  <c r="P1042"/>
  <c r="BK1042"/>
  <c r="J1042"/>
  <c r="BE1042"/>
  <c r="BI1041"/>
  <c r="BH1041"/>
  <c r="BG1041"/>
  <c r="BF1041"/>
  <c r="T1041"/>
  <c r="R1041"/>
  <c r="P1041"/>
  <c r="BK1041"/>
  <c r="J1041"/>
  <c r="BE1041"/>
  <c r="BI1040"/>
  <c r="BH1040"/>
  <c r="BG1040"/>
  <c r="BF1040"/>
  <c r="T1040"/>
  <c r="R1040"/>
  <c r="P1040"/>
  <c r="BK1040"/>
  <c r="J1040"/>
  <c r="BE1040"/>
  <c r="BI1039"/>
  <c r="BH1039"/>
  <c r="BG1039"/>
  <c r="BF1039"/>
  <c r="T1039"/>
  <c r="R1039"/>
  <c r="P1039"/>
  <c r="BK1039"/>
  <c r="J1039"/>
  <c r="BE1039"/>
  <c r="BI1038"/>
  <c r="BH1038"/>
  <c r="BG1038"/>
  <c r="BF1038"/>
  <c r="T1038"/>
  <c r="R1038"/>
  <c r="P1038"/>
  <c r="BK1038"/>
  <c r="J1038"/>
  <c r="BE1038"/>
  <c r="BI1037"/>
  <c r="BH1037"/>
  <c r="BG1037"/>
  <c r="BF1037"/>
  <c r="T1037"/>
  <c r="R1037"/>
  <c r="P1037"/>
  <c r="BK1037"/>
  <c r="J1037"/>
  <c r="BE1037"/>
  <c r="BI1036"/>
  <c r="BH1036"/>
  <c r="BG1036"/>
  <c r="BF1036"/>
  <c r="T1036"/>
  <c r="T1035"/>
  <c r="R1036"/>
  <c r="R1035"/>
  <c r="P1036"/>
  <c r="P1035"/>
  <c r="BK1036"/>
  <c r="BK1035"/>
  <c r="J1035"/>
  <c r="J1036"/>
  <c r="BE1036"/>
  <c r="J146"/>
  <c r="BI1034"/>
  <c r="BH1034"/>
  <c r="BG1034"/>
  <c r="BF1034"/>
  <c r="T1034"/>
  <c r="R1034"/>
  <c r="P1034"/>
  <c r="BK1034"/>
  <c r="J1034"/>
  <c r="BE1034"/>
  <c r="BI1033"/>
  <c r="BH1033"/>
  <c r="BG1033"/>
  <c r="BF1033"/>
  <c r="T1033"/>
  <c r="R1033"/>
  <c r="P1033"/>
  <c r="BK1033"/>
  <c r="J1033"/>
  <c r="BE1033"/>
  <c r="BI1032"/>
  <c r="BH1032"/>
  <c r="BG1032"/>
  <c r="BF1032"/>
  <c r="T1032"/>
  <c r="R1032"/>
  <c r="P1032"/>
  <c r="BK1032"/>
  <c r="J1032"/>
  <c r="BE1032"/>
  <c r="BI1031"/>
  <c r="BH1031"/>
  <c r="BG1031"/>
  <c r="BF1031"/>
  <c r="T1031"/>
  <c r="R1031"/>
  <c r="P1031"/>
  <c r="BK1031"/>
  <c r="J1031"/>
  <c r="BE1031"/>
  <c r="BI1030"/>
  <c r="BH1030"/>
  <c r="BG1030"/>
  <c r="BF1030"/>
  <c r="T1030"/>
  <c r="R1030"/>
  <c r="P1030"/>
  <c r="BK1030"/>
  <c r="J1030"/>
  <c r="BE1030"/>
  <c r="BI1029"/>
  <c r="BH1029"/>
  <c r="BG1029"/>
  <c r="BF1029"/>
  <c r="T1029"/>
  <c r="T1028"/>
  <c r="R1029"/>
  <c r="R1028"/>
  <c r="P1029"/>
  <c r="P1028"/>
  <c r="BK1029"/>
  <c r="BK1028"/>
  <c r="J1028"/>
  <c r="J1029"/>
  <c r="BE1029"/>
  <c r="J145"/>
  <c r="BI1027"/>
  <c r="BH1027"/>
  <c r="BG1027"/>
  <c r="BF1027"/>
  <c r="T1027"/>
  <c r="R1027"/>
  <c r="P1027"/>
  <c r="BK1027"/>
  <c r="J1027"/>
  <c r="BE1027"/>
  <c r="BI1025"/>
  <c r="BH1025"/>
  <c r="BG1025"/>
  <c r="BF1025"/>
  <c r="T1025"/>
  <c r="R1025"/>
  <c r="P1025"/>
  <c r="BK1025"/>
  <c r="J1025"/>
  <c r="BE1025"/>
  <c r="BI1024"/>
  <c r="BH1024"/>
  <c r="BG1024"/>
  <c r="BF1024"/>
  <c r="T1024"/>
  <c r="R1024"/>
  <c r="P1024"/>
  <c r="BK1024"/>
  <c r="J1024"/>
  <c r="BE1024"/>
  <c r="BI1023"/>
  <c r="BH1023"/>
  <c r="BG1023"/>
  <c r="BF1023"/>
  <c r="T1023"/>
  <c r="R1023"/>
  <c r="P1023"/>
  <c r="BK1023"/>
  <c r="J1023"/>
  <c r="BE1023"/>
  <c r="BI1021"/>
  <c r="BH1021"/>
  <c r="BG1021"/>
  <c r="BF1021"/>
  <c r="T1021"/>
  <c r="R1021"/>
  <c r="P1021"/>
  <c r="BK1021"/>
  <c r="J1021"/>
  <c r="BE1021"/>
  <c r="BI1020"/>
  <c r="BH1020"/>
  <c r="BG1020"/>
  <c r="BF1020"/>
  <c r="T1020"/>
  <c r="R1020"/>
  <c r="P1020"/>
  <c r="BK1020"/>
  <c r="J1020"/>
  <c r="BE1020"/>
  <c r="BI1019"/>
  <c r="BH1019"/>
  <c r="BG1019"/>
  <c r="BF1019"/>
  <c r="T1019"/>
  <c r="R1019"/>
  <c r="P1019"/>
  <c r="BK1019"/>
  <c r="J1019"/>
  <c r="BE1019"/>
  <c r="BI1018"/>
  <c r="BH1018"/>
  <c r="BG1018"/>
  <c r="BF1018"/>
  <c r="T1018"/>
  <c r="R1018"/>
  <c r="P1018"/>
  <c r="BK1018"/>
  <c r="J1018"/>
  <c r="BE1018"/>
  <c r="BI1017"/>
  <c r="BH1017"/>
  <c r="BG1017"/>
  <c r="BF1017"/>
  <c r="T1017"/>
  <c r="R1017"/>
  <c r="P1017"/>
  <c r="BK1017"/>
  <c r="J1017"/>
  <c r="BE1017"/>
  <c r="BI1016"/>
  <c r="BH1016"/>
  <c r="BG1016"/>
  <c r="BF1016"/>
  <c r="T1016"/>
  <c r="R1016"/>
  <c r="P1016"/>
  <c r="BK1016"/>
  <c r="J1016"/>
  <c r="BE1016"/>
  <c r="BI1015"/>
  <c r="BH1015"/>
  <c r="BG1015"/>
  <c r="BF1015"/>
  <c r="T1015"/>
  <c r="R1015"/>
  <c r="P1015"/>
  <c r="BK1015"/>
  <c r="J1015"/>
  <c r="BE1015"/>
  <c r="BI1013"/>
  <c r="BH1013"/>
  <c r="BG1013"/>
  <c r="BF1013"/>
  <c r="T1013"/>
  <c r="T1012"/>
  <c r="R1013"/>
  <c r="R1012"/>
  <c r="P1013"/>
  <c r="P1012"/>
  <c r="BK1013"/>
  <c r="BK1012"/>
  <c r="J1012"/>
  <c r="J1013"/>
  <c r="BE1013"/>
  <c r="J144"/>
  <c r="BI1011"/>
  <c r="BH1011"/>
  <c r="BG1011"/>
  <c r="BF1011"/>
  <c r="T1011"/>
  <c r="R1011"/>
  <c r="P1011"/>
  <c r="BK1011"/>
  <c r="J1011"/>
  <c r="BE1011"/>
  <c r="BI1009"/>
  <c r="BH1009"/>
  <c r="BG1009"/>
  <c r="BF1009"/>
  <c r="T1009"/>
  <c r="R1009"/>
  <c r="P1009"/>
  <c r="BK1009"/>
  <c r="J1009"/>
  <c r="BE1009"/>
  <c r="BI1007"/>
  <c r="BH1007"/>
  <c r="BG1007"/>
  <c r="BF1007"/>
  <c r="T1007"/>
  <c r="R1007"/>
  <c r="P1007"/>
  <c r="BK1007"/>
  <c r="J1007"/>
  <c r="BE1007"/>
  <c r="BI1006"/>
  <c r="BH1006"/>
  <c r="BG1006"/>
  <c r="BF1006"/>
  <c r="T1006"/>
  <c r="R1006"/>
  <c r="P1006"/>
  <c r="BK1006"/>
  <c r="J1006"/>
  <c r="BE1006"/>
  <c r="BI1005"/>
  <c r="BH1005"/>
  <c r="BG1005"/>
  <c r="BF1005"/>
  <c r="T1005"/>
  <c r="R1005"/>
  <c r="P1005"/>
  <c r="BK1005"/>
  <c r="J1005"/>
  <c r="BE1005"/>
  <c r="BI1003"/>
  <c r="BH1003"/>
  <c r="BG1003"/>
  <c r="BF1003"/>
  <c r="T1003"/>
  <c r="R1003"/>
  <c r="P1003"/>
  <c r="BK1003"/>
  <c r="J1003"/>
  <c r="BE1003"/>
  <c r="BI1001"/>
  <c r="BH1001"/>
  <c r="BG1001"/>
  <c r="BF1001"/>
  <c r="T1001"/>
  <c r="R1001"/>
  <c r="P1001"/>
  <c r="BK1001"/>
  <c r="J1001"/>
  <c r="BE1001"/>
  <c r="BI1000"/>
  <c r="BH1000"/>
  <c r="BG1000"/>
  <c r="BF1000"/>
  <c r="T1000"/>
  <c r="R1000"/>
  <c r="P1000"/>
  <c r="BK1000"/>
  <c r="J1000"/>
  <c r="BE1000"/>
  <c r="BI998"/>
  <c r="BH998"/>
  <c r="BG998"/>
  <c r="BF998"/>
  <c r="T998"/>
  <c r="T997"/>
  <c r="R998"/>
  <c r="R997"/>
  <c r="P998"/>
  <c r="P997"/>
  <c r="BK998"/>
  <c r="BK997"/>
  <c r="J997"/>
  <c r="J998"/>
  <c r="BE998"/>
  <c r="J143"/>
  <c r="BI996"/>
  <c r="BH996"/>
  <c r="BG996"/>
  <c r="BF996"/>
  <c r="T996"/>
  <c r="R996"/>
  <c r="P996"/>
  <c r="BK996"/>
  <c r="J996"/>
  <c r="BE996"/>
  <c r="BI995"/>
  <c r="BH995"/>
  <c r="BG995"/>
  <c r="BF995"/>
  <c r="T995"/>
  <c r="R995"/>
  <c r="P995"/>
  <c r="BK995"/>
  <c r="J995"/>
  <c r="BE995"/>
  <c r="BI994"/>
  <c r="BH994"/>
  <c r="BG994"/>
  <c r="BF994"/>
  <c r="T994"/>
  <c r="R994"/>
  <c r="P994"/>
  <c r="BK994"/>
  <c r="J994"/>
  <c r="BE994"/>
  <c r="BI993"/>
  <c r="BH993"/>
  <c r="BG993"/>
  <c r="BF993"/>
  <c r="T993"/>
  <c r="R993"/>
  <c r="P993"/>
  <c r="BK993"/>
  <c r="J993"/>
  <c r="BE993"/>
  <c r="BI992"/>
  <c r="BH992"/>
  <c r="BG992"/>
  <c r="BF992"/>
  <c r="T992"/>
  <c r="T991"/>
  <c r="R992"/>
  <c r="R991"/>
  <c r="P992"/>
  <c r="P991"/>
  <c r="BK992"/>
  <c r="BK991"/>
  <c r="J991"/>
  <c r="J992"/>
  <c r="BE992"/>
  <c r="J142"/>
  <c r="BI990"/>
  <c r="BH990"/>
  <c r="BG990"/>
  <c r="BF990"/>
  <c r="T990"/>
  <c r="R990"/>
  <c r="P990"/>
  <c r="BK990"/>
  <c r="J990"/>
  <c r="BE990"/>
  <c r="BI989"/>
  <c r="BH989"/>
  <c r="BG989"/>
  <c r="BF989"/>
  <c r="T989"/>
  <c r="R989"/>
  <c r="P989"/>
  <c r="BK989"/>
  <c r="J989"/>
  <c r="BE989"/>
  <c r="BI988"/>
  <c r="BH988"/>
  <c r="BG988"/>
  <c r="BF988"/>
  <c r="T988"/>
  <c r="R988"/>
  <c r="P988"/>
  <c r="BK988"/>
  <c r="J988"/>
  <c r="BE988"/>
  <c r="BI987"/>
  <c r="BH987"/>
  <c r="BG987"/>
  <c r="BF987"/>
  <c r="T987"/>
  <c r="R987"/>
  <c r="P987"/>
  <c r="BK987"/>
  <c r="J987"/>
  <c r="BE987"/>
  <c r="BI986"/>
  <c r="BH986"/>
  <c r="BG986"/>
  <c r="BF986"/>
  <c r="T986"/>
  <c r="R986"/>
  <c r="P986"/>
  <c r="BK986"/>
  <c r="J986"/>
  <c r="BE986"/>
  <c r="BI984"/>
  <c r="BH984"/>
  <c r="BG984"/>
  <c r="BF984"/>
  <c r="T984"/>
  <c r="R984"/>
  <c r="P984"/>
  <c r="BK984"/>
  <c r="J984"/>
  <c r="BE984"/>
  <c r="BI982"/>
  <c r="BH982"/>
  <c r="BG982"/>
  <c r="BF982"/>
  <c r="T982"/>
  <c r="R982"/>
  <c r="P982"/>
  <c r="BK982"/>
  <c r="J982"/>
  <c r="BE982"/>
  <c r="BI981"/>
  <c r="BH981"/>
  <c r="BG981"/>
  <c r="BF981"/>
  <c r="T981"/>
  <c r="R981"/>
  <c r="P981"/>
  <c r="BK981"/>
  <c r="J981"/>
  <c r="BE981"/>
  <c r="BI979"/>
  <c r="BH979"/>
  <c r="BG979"/>
  <c r="BF979"/>
  <c r="T979"/>
  <c r="R979"/>
  <c r="P979"/>
  <c r="BK979"/>
  <c r="J979"/>
  <c r="BE979"/>
  <c r="BI978"/>
  <c r="BH978"/>
  <c r="BG978"/>
  <c r="BF978"/>
  <c r="T978"/>
  <c r="R978"/>
  <c r="P978"/>
  <c r="BK978"/>
  <c r="J978"/>
  <c r="BE978"/>
  <c r="BI977"/>
  <c r="BH977"/>
  <c r="BG977"/>
  <c r="BF977"/>
  <c r="T977"/>
  <c r="R977"/>
  <c r="P977"/>
  <c r="BK977"/>
  <c r="J977"/>
  <c r="BE977"/>
  <c r="BI975"/>
  <c r="BH975"/>
  <c r="BG975"/>
  <c r="BF975"/>
  <c r="T975"/>
  <c r="T974"/>
  <c r="R975"/>
  <c r="R974"/>
  <c r="P975"/>
  <c r="P974"/>
  <c r="BK975"/>
  <c r="BK974"/>
  <c r="J974"/>
  <c r="J975"/>
  <c r="BE975"/>
  <c r="J141"/>
  <c r="BI973"/>
  <c r="BH973"/>
  <c r="BG973"/>
  <c r="BF973"/>
  <c r="T973"/>
  <c r="R973"/>
  <c r="P973"/>
  <c r="BK973"/>
  <c r="J973"/>
  <c r="BE973"/>
  <c r="BI972"/>
  <c r="BH972"/>
  <c r="BG972"/>
  <c r="BF972"/>
  <c r="T972"/>
  <c r="R972"/>
  <c r="P972"/>
  <c r="BK972"/>
  <c r="J972"/>
  <c r="BE972"/>
  <c r="BI971"/>
  <c r="BH971"/>
  <c r="BG971"/>
  <c r="BF971"/>
  <c r="T971"/>
  <c r="R971"/>
  <c r="P971"/>
  <c r="BK971"/>
  <c r="J971"/>
  <c r="BE971"/>
  <c r="BI970"/>
  <c r="BH970"/>
  <c r="BG970"/>
  <c r="BF970"/>
  <c r="T970"/>
  <c r="R970"/>
  <c r="P970"/>
  <c r="BK970"/>
  <c r="J970"/>
  <c r="BE970"/>
  <c r="BI969"/>
  <c r="BH969"/>
  <c r="BG969"/>
  <c r="BF969"/>
  <c r="T969"/>
  <c r="T968"/>
  <c r="R969"/>
  <c r="R968"/>
  <c r="P969"/>
  <c r="P968"/>
  <c r="BK969"/>
  <c r="BK968"/>
  <c r="J968"/>
  <c r="J969"/>
  <c r="BE969"/>
  <c r="J140"/>
  <c r="BI967"/>
  <c r="BH967"/>
  <c r="BG967"/>
  <c r="BF967"/>
  <c r="T967"/>
  <c r="R967"/>
  <c r="P967"/>
  <c r="BK967"/>
  <c r="J967"/>
  <c r="BE967"/>
  <c r="BI966"/>
  <c r="BH966"/>
  <c r="BG966"/>
  <c r="BF966"/>
  <c r="T966"/>
  <c r="R966"/>
  <c r="P966"/>
  <c r="BK966"/>
  <c r="J966"/>
  <c r="BE966"/>
  <c r="BI965"/>
  <c r="BH965"/>
  <c r="BG965"/>
  <c r="BF965"/>
  <c r="T965"/>
  <c r="R965"/>
  <c r="P965"/>
  <c r="BK965"/>
  <c r="J965"/>
  <c r="BE965"/>
  <c r="BI964"/>
  <c r="BH964"/>
  <c r="BG964"/>
  <c r="BF964"/>
  <c r="T964"/>
  <c r="R964"/>
  <c r="P964"/>
  <c r="BK964"/>
  <c r="J964"/>
  <c r="BE964"/>
  <c r="BI963"/>
  <c r="BH963"/>
  <c r="BG963"/>
  <c r="BF963"/>
  <c r="T963"/>
  <c r="R963"/>
  <c r="P963"/>
  <c r="BK963"/>
  <c r="J963"/>
  <c r="BE963"/>
  <c r="BI962"/>
  <c r="BH962"/>
  <c r="BG962"/>
  <c r="BF962"/>
  <c r="T962"/>
  <c r="R962"/>
  <c r="P962"/>
  <c r="BK962"/>
  <c r="J962"/>
  <c r="BE962"/>
  <c r="BI961"/>
  <c r="BH961"/>
  <c r="BG961"/>
  <c r="BF961"/>
  <c r="T961"/>
  <c r="R961"/>
  <c r="P961"/>
  <c r="BK961"/>
  <c r="J961"/>
  <c r="BE961"/>
  <c r="BI959"/>
  <c r="BH959"/>
  <c r="BG959"/>
  <c r="BF959"/>
  <c r="T959"/>
  <c r="T958"/>
  <c r="R959"/>
  <c r="R958"/>
  <c r="P959"/>
  <c r="P958"/>
  <c r="BK959"/>
  <c r="BK958"/>
  <c r="J958"/>
  <c r="J959"/>
  <c r="BE959"/>
  <c r="J139"/>
  <c r="BI957"/>
  <c r="BH957"/>
  <c r="BG957"/>
  <c r="BF957"/>
  <c r="T957"/>
  <c r="R957"/>
  <c r="P957"/>
  <c r="BK957"/>
  <c r="J957"/>
  <c r="BE957"/>
  <c r="BI956"/>
  <c r="BH956"/>
  <c r="BG956"/>
  <c r="BF956"/>
  <c r="T956"/>
  <c r="R956"/>
  <c r="P956"/>
  <c r="BK956"/>
  <c r="J956"/>
  <c r="BE956"/>
  <c r="BI955"/>
  <c r="BH955"/>
  <c r="BG955"/>
  <c r="BF955"/>
  <c r="T955"/>
  <c r="R955"/>
  <c r="P955"/>
  <c r="BK955"/>
  <c r="J955"/>
  <c r="BE955"/>
  <c r="BI954"/>
  <c r="BH954"/>
  <c r="BG954"/>
  <c r="BF954"/>
  <c r="T954"/>
  <c r="R954"/>
  <c r="P954"/>
  <c r="BK954"/>
  <c r="J954"/>
  <c r="BE954"/>
  <c r="BI953"/>
  <c r="BH953"/>
  <c r="BG953"/>
  <c r="BF953"/>
  <c r="T953"/>
  <c r="T952"/>
  <c r="R953"/>
  <c r="R952"/>
  <c r="P953"/>
  <c r="P952"/>
  <c r="BK953"/>
  <c r="BK952"/>
  <c r="J952"/>
  <c r="J953"/>
  <c r="BE953"/>
  <c r="J138"/>
  <c r="BI951"/>
  <c r="BH951"/>
  <c r="BG951"/>
  <c r="BF951"/>
  <c r="T951"/>
  <c r="R951"/>
  <c r="P951"/>
  <c r="BK951"/>
  <c r="J951"/>
  <c r="BE951"/>
  <c r="BI949"/>
  <c r="BH949"/>
  <c r="BG949"/>
  <c r="BF949"/>
  <c r="T949"/>
  <c r="R949"/>
  <c r="P949"/>
  <c r="BK949"/>
  <c r="J949"/>
  <c r="BE949"/>
  <c r="BI948"/>
  <c r="BH948"/>
  <c r="BG948"/>
  <c r="BF948"/>
  <c r="T948"/>
  <c r="R948"/>
  <c r="P948"/>
  <c r="BK948"/>
  <c r="J948"/>
  <c r="BE948"/>
  <c r="BI947"/>
  <c r="BH947"/>
  <c r="BG947"/>
  <c r="BF947"/>
  <c r="T947"/>
  <c r="R947"/>
  <c r="P947"/>
  <c r="BK947"/>
  <c r="J947"/>
  <c r="BE947"/>
  <c r="BI946"/>
  <c r="BH946"/>
  <c r="BG946"/>
  <c r="BF946"/>
  <c r="T946"/>
  <c r="R946"/>
  <c r="P946"/>
  <c r="BK946"/>
  <c r="J946"/>
  <c r="BE946"/>
  <c r="BI945"/>
  <c r="BH945"/>
  <c r="BG945"/>
  <c r="BF945"/>
  <c r="T945"/>
  <c r="R945"/>
  <c r="P945"/>
  <c r="BK945"/>
  <c r="J945"/>
  <c r="BE945"/>
  <c r="BI944"/>
  <c r="BH944"/>
  <c r="BG944"/>
  <c r="BF944"/>
  <c r="T944"/>
  <c r="R944"/>
  <c r="P944"/>
  <c r="BK944"/>
  <c r="J944"/>
  <c r="BE944"/>
  <c r="BI943"/>
  <c r="BH943"/>
  <c r="BG943"/>
  <c r="BF943"/>
  <c r="T943"/>
  <c r="R943"/>
  <c r="P943"/>
  <c r="BK943"/>
  <c r="J943"/>
  <c r="BE943"/>
  <c r="BI941"/>
  <c r="BH941"/>
  <c r="BG941"/>
  <c r="BF941"/>
  <c r="T941"/>
  <c r="T940"/>
  <c r="R941"/>
  <c r="R940"/>
  <c r="P941"/>
  <c r="P940"/>
  <c r="BK941"/>
  <c r="BK940"/>
  <c r="J940"/>
  <c r="J941"/>
  <c r="BE941"/>
  <c r="J137"/>
  <c r="BI939"/>
  <c r="BH939"/>
  <c r="BG939"/>
  <c r="BF939"/>
  <c r="T939"/>
  <c r="R939"/>
  <c r="P939"/>
  <c r="BK939"/>
  <c r="J939"/>
  <c r="BE939"/>
  <c r="BI938"/>
  <c r="BH938"/>
  <c r="BG938"/>
  <c r="BF938"/>
  <c r="T938"/>
  <c r="R938"/>
  <c r="P938"/>
  <c r="BK938"/>
  <c r="J938"/>
  <c r="BE938"/>
  <c r="BI937"/>
  <c r="BH937"/>
  <c r="BG937"/>
  <c r="BF937"/>
  <c r="T937"/>
  <c r="R937"/>
  <c r="P937"/>
  <c r="BK937"/>
  <c r="J937"/>
  <c r="BE937"/>
  <c r="BI936"/>
  <c r="BH936"/>
  <c r="BG936"/>
  <c r="BF936"/>
  <c r="T936"/>
  <c r="R936"/>
  <c r="P936"/>
  <c r="BK936"/>
  <c r="J936"/>
  <c r="BE936"/>
  <c r="BI935"/>
  <c r="BH935"/>
  <c r="BG935"/>
  <c r="BF935"/>
  <c r="T935"/>
  <c r="T934"/>
  <c r="R935"/>
  <c r="R934"/>
  <c r="P935"/>
  <c r="P934"/>
  <c r="BK935"/>
  <c r="BK934"/>
  <c r="J934"/>
  <c r="J935"/>
  <c r="BE935"/>
  <c r="J136"/>
  <c r="BI933"/>
  <c r="BH933"/>
  <c r="BG933"/>
  <c r="BF933"/>
  <c r="T933"/>
  <c r="R933"/>
  <c r="P933"/>
  <c r="BK933"/>
  <c r="J933"/>
  <c r="BE933"/>
  <c r="BI931"/>
  <c r="BH931"/>
  <c r="BG931"/>
  <c r="BF931"/>
  <c r="T931"/>
  <c r="R931"/>
  <c r="P931"/>
  <c r="BK931"/>
  <c r="J931"/>
  <c r="BE931"/>
  <c r="BI930"/>
  <c r="BH930"/>
  <c r="BG930"/>
  <c r="BF930"/>
  <c r="T930"/>
  <c r="R930"/>
  <c r="P930"/>
  <c r="BK930"/>
  <c r="J930"/>
  <c r="BE930"/>
  <c r="BI929"/>
  <c r="BH929"/>
  <c r="BG929"/>
  <c r="BF929"/>
  <c r="T929"/>
  <c r="R929"/>
  <c r="P929"/>
  <c r="BK929"/>
  <c r="J929"/>
  <c r="BE929"/>
  <c r="BI928"/>
  <c r="BH928"/>
  <c r="BG928"/>
  <c r="BF928"/>
  <c r="T928"/>
  <c r="R928"/>
  <c r="P928"/>
  <c r="BK928"/>
  <c r="J928"/>
  <c r="BE928"/>
  <c r="BI927"/>
  <c r="BH927"/>
  <c r="BG927"/>
  <c r="BF927"/>
  <c r="T927"/>
  <c r="R927"/>
  <c r="P927"/>
  <c r="BK927"/>
  <c r="J927"/>
  <c r="BE927"/>
  <c r="BI926"/>
  <c r="BH926"/>
  <c r="BG926"/>
  <c r="BF926"/>
  <c r="T926"/>
  <c r="R926"/>
  <c r="P926"/>
  <c r="BK926"/>
  <c r="J926"/>
  <c r="BE926"/>
  <c r="BI925"/>
  <c r="BH925"/>
  <c r="BG925"/>
  <c r="BF925"/>
  <c r="T925"/>
  <c r="R925"/>
  <c r="P925"/>
  <c r="BK925"/>
  <c r="J925"/>
  <c r="BE925"/>
  <c r="BI923"/>
  <c r="BH923"/>
  <c r="BG923"/>
  <c r="BF923"/>
  <c r="T923"/>
  <c r="T922"/>
  <c r="R923"/>
  <c r="R922"/>
  <c r="P923"/>
  <c r="P922"/>
  <c r="BK923"/>
  <c r="BK922"/>
  <c r="J922"/>
  <c r="J923"/>
  <c r="BE923"/>
  <c r="J135"/>
  <c r="BI921"/>
  <c r="BH921"/>
  <c r="BG921"/>
  <c r="BF921"/>
  <c r="T921"/>
  <c r="R921"/>
  <c r="P921"/>
  <c r="BK921"/>
  <c r="J921"/>
  <c r="BE921"/>
  <c r="BI920"/>
  <c r="BH920"/>
  <c r="BG920"/>
  <c r="BF920"/>
  <c r="T920"/>
  <c r="R920"/>
  <c r="P920"/>
  <c r="BK920"/>
  <c r="J920"/>
  <c r="BE920"/>
  <c r="BI918"/>
  <c r="BH918"/>
  <c r="BG918"/>
  <c r="BF918"/>
  <c r="T918"/>
  <c r="R918"/>
  <c r="P918"/>
  <c r="BK918"/>
  <c r="J918"/>
  <c r="BE918"/>
  <c r="BI917"/>
  <c r="BH917"/>
  <c r="BG917"/>
  <c r="BF917"/>
  <c r="T917"/>
  <c r="R917"/>
  <c r="P917"/>
  <c r="BK917"/>
  <c r="J917"/>
  <c r="BE917"/>
  <c r="BI915"/>
  <c r="BH915"/>
  <c r="BG915"/>
  <c r="BF915"/>
  <c r="T915"/>
  <c r="R915"/>
  <c r="P915"/>
  <c r="BK915"/>
  <c r="J915"/>
  <c r="BE915"/>
  <c r="BI914"/>
  <c r="BH914"/>
  <c r="BG914"/>
  <c r="BF914"/>
  <c r="T914"/>
  <c r="T913"/>
  <c r="R914"/>
  <c r="R913"/>
  <c r="P914"/>
  <c r="P913"/>
  <c r="BK914"/>
  <c r="BK913"/>
  <c r="J913"/>
  <c r="J914"/>
  <c r="BE914"/>
  <c r="J134"/>
  <c r="BI912"/>
  <c r="BH912"/>
  <c r="BG912"/>
  <c r="BF912"/>
  <c r="T912"/>
  <c r="R912"/>
  <c r="P912"/>
  <c r="BK912"/>
  <c r="J912"/>
  <c r="BE912"/>
  <c r="BI911"/>
  <c r="BH911"/>
  <c r="BG911"/>
  <c r="BF911"/>
  <c r="T911"/>
  <c r="R911"/>
  <c r="P911"/>
  <c r="BK911"/>
  <c r="J911"/>
  <c r="BE911"/>
  <c r="BI910"/>
  <c r="BH910"/>
  <c r="BG910"/>
  <c r="BF910"/>
  <c r="T910"/>
  <c r="R910"/>
  <c r="P910"/>
  <c r="BK910"/>
  <c r="J910"/>
  <c r="BE910"/>
  <c r="BI909"/>
  <c r="BH909"/>
  <c r="BG909"/>
  <c r="BF909"/>
  <c r="T909"/>
  <c r="R909"/>
  <c r="P909"/>
  <c r="BK909"/>
  <c r="J909"/>
  <c r="BE909"/>
  <c r="BI908"/>
  <c r="BH908"/>
  <c r="BG908"/>
  <c r="BF908"/>
  <c r="T908"/>
  <c r="R908"/>
  <c r="P908"/>
  <c r="BK908"/>
  <c r="J908"/>
  <c r="BE908"/>
  <c r="BI906"/>
  <c r="BH906"/>
  <c r="BG906"/>
  <c r="BF906"/>
  <c r="T906"/>
  <c r="T905"/>
  <c r="R906"/>
  <c r="R905"/>
  <c r="P906"/>
  <c r="P905"/>
  <c r="BK906"/>
  <c r="BK905"/>
  <c r="J905"/>
  <c r="J906"/>
  <c r="BE906"/>
  <c r="J133"/>
  <c r="BI904"/>
  <c r="BH904"/>
  <c r="BG904"/>
  <c r="BF904"/>
  <c r="T904"/>
  <c r="R904"/>
  <c r="P904"/>
  <c r="BK904"/>
  <c r="J904"/>
  <c r="BE904"/>
  <c r="BI903"/>
  <c r="BH903"/>
  <c r="BG903"/>
  <c r="BF903"/>
  <c r="T903"/>
  <c r="R903"/>
  <c r="P903"/>
  <c r="BK903"/>
  <c r="J903"/>
  <c r="BE903"/>
  <c r="BI902"/>
  <c r="BH902"/>
  <c r="BG902"/>
  <c r="BF902"/>
  <c r="T902"/>
  <c r="R902"/>
  <c r="P902"/>
  <c r="BK902"/>
  <c r="J902"/>
  <c r="BE902"/>
  <c r="BI901"/>
  <c r="BH901"/>
  <c r="BG901"/>
  <c r="BF901"/>
  <c r="T901"/>
  <c r="R901"/>
  <c r="P901"/>
  <c r="BK901"/>
  <c r="J901"/>
  <c r="BE901"/>
  <c r="BI900"/>
  <c r="BH900"/>
  <c r="BG900"/>
  <c r="BF900"/>
  <c r="T900"/>
  <c r="R900"/>
  <c r="P900"/>
  <c r="BK900"/>
  <c r="J900"/>
  <c r="BE900"/>
  <c r="BI899"/>
  <c r="BH899"/>
  <c r="BG899"/>
  <c r="BF899"/>
  <c r="T899"/>
  <c r="R899"/>
  <c r="P899"/>
  <c r="BK899"/>
  <c r="J899"/>
  <c r="BE899"/>
  <c r="BI898"/>
  <c r="BH898"/>
  <c r="BG898"/>
  <c r="BF898"/>
  <c r="T898"/>
  <c r="R898"/>
  <c r="P898"/>
  <c r="BK898"/>
  <c r="J898"/>
  <c r="BE898"/>
  <c r="BI897"/>
  <c r="BH897"/>
  <c r="BG897"/>
  <c r="BF897"/>
  <c r="T897"/>
  <c r="R897"/>
  <c r="P897"/>
  <c r="BK897"/>
  <c r="J897"/>
  <c r="BE897"/>
  <c r="BI896"/>
  <c r="BH896"/>
  <c r="BG896"/>
  <c r="BF896"/>
  <c r="T896"/>
  <c r="R896"/>
  <c r="P896"/>
  <c r="BK896"/>
  <c r="J896"/>
  <c r="BE896"/>
  <c r="BI895"/>
  <c r="BH895"/>
  <c r="BG895"/>
  <c r="BF895"/>
  <c r="T895"/>
  <c r="R895"/>
  <c r="P895"/>
  <c r="BK895"/>
  <c r="J895"/>
  <c r="BE895"/>
  <c r="BI894"/>
  <c r="BH894"/>
  <c r="BG894"/>
  <c r="BF894"/>
  <c r="T894"/>
  <c r="R894"/>
  <c r="P894"/>
  <c r="BK894"/>
  <c r="J894"/>
  <c r="BE894"/>
  <c r="BI893"/>
  <c r="BH893"/>
  <c r="BG893"/>
  <c r="BF893"/>
  <c r="T893"/>
  <c r="R893"/>
  <c r="P893"/>
  <c r="BK893"/>
  <c r="J893"/>
  <c r="BE893"/>
  <c r="BI892"/>
  <c r="BH892"/>
  <c r="BG892"/>
  <c r="BF892"/>
  <c r="T892"/>
  <c r="T891"/>
  <c r="R892"/>
  <c r="R891"/>
  <c r="P892"/>
  <c r="P891"/>
  <c r="BK892"/>
  <c r="BK891"/>
  <c r="J891"/>
  <c r="J892"/>
  <c r="BE892"/>
  <c r="J132"/>
  <c r="BI890"/>
  <c r="BH890"/>
  <c r="BG890"/>
  <c r="BF890"/>
  <c r="T890"/>
  <c r="R890"/>
  <c r="P890"/>
  <c r="BK890"/>
  <c r="J890"/>
  <c r="BE890"/>
  <c r="BI889"/>
  <c r="BH889"/>
  <c r="BG889"/>
  <c r="BF889"/>
  <c r="T889"/>
  <c r="R889"/>
  <c r="P889"/>
  <c r="BK889"/>
  <c r="J889"/>
  <c r="BE889"/>
  <c r="BI888"/>
  <c r="BH888"/>
  <c r="BG888"/>
  <c r="BF888"/>
  <c r="T888"/>
  <c r="R888"/>
  <c r="P888"/>
  <c r="BK888"/>
  <c r="J888"/>
  <c r="BE888"/>
  <c r="BI887"/>
  <c r="BH887"/>
  <c r="BG887"/>
  <c r="BF887"/>
  <c r="T887"/>
  <c r="R887"/>
  <c r="P887"/>
  <c r="BK887"/>
  <c r="J887"/>
  <c r="BE887"/>
  <c r="BI886"/>
  <c r="BH886"/>
  <c r="BG886"/>
  <c r="BF886"/>
  <c r="T886"/>
  <c r="R886"/>
  <c r="P886"/>
  <c r="BK886"/>
  <c r="J886"/>
  <c r="BE886"/>
  <c r="BI885"/>
  <c r="BH885"/>
  <c r="BG885"/>
  <c r="BF885"/>
  <c r="T885"/>
  <c r="R885"/>
  <c r="P885"/>
  <c r="BK885"/>
  <c r="J885"/>
  <c r="BE885"/>
  <c r="BI884"/>
  <c r="BH884"/>
  <c r="BG884"/>
  <c r="BF884"/>
  <c r="T884"/>
  <c r="R884"/>
  <c r="P884"/>
  <c r="BK884"/>
  <c r="J884"/>
  <c r="BE884"/>
  <c r="BI883"/>
  <c r="BH883"/>
  <c r="BG883"/>
  <c r="BF883"/>
  <c r="T883"/>
  <c r="R883"/>
  <c r="P883"/>
  <c r="BK883"/>
  <c r="J883"/>
  <c r="BE883"/>
  <c r="BI882"/>
  <c r="BH882"/>
  <c r="BG882"/>
  <c r="BF882"/>
  <c r="T882"/>
  <c r="R882"/>
  <c r="P882"/>
  <c r="BK882"/>
  <c r="J882"/>
  <c r="BE882"/>
  <c r="BI881"/>
  <c r="BH881"/>
  <c r="BG881"/>
  <c r="BF881"/>
  <c r="T881"/>
  <c r="R881"/>
  <c r="P881"/>
  <c r="BK881"/>
  <c r="J881"/>
  <c r="BE881"/>
  <c r="BI880"/>
  <c r="BH880"/>
  <c r="BG880"/>
  <c r="BF880"/>
  <c r="T880"/>
  <c r="R880"/>
  <c r="P880"/>
  <c r="BK880"/>
  <c r="J880"/>
  <c r="BE880"/>
  <c r="BI878"/>
  <c r="BH878"/>
  <c r="BG878"/>
  <c r="BF878"/>
  <c r="T878"/>
  <c r="R878"/>
  <c r="P878"/>
  <c r="BK878"/>
  <c r="J878"/>
  <c r="BE878"/>
  <c r="BI877"/>
  <c r="BH877"/>
  <c r="BG877"/>
  <c r="BF877"/>
  <c r="T877"/>
  <c r="R877"/>
  <c r="P877"/>
  <c r="BK877"/>
  <c r="J877"/>
  <c r="BE877"/>
  <c r="BI876"/>
  <c r="BH876"/>
  <c r="BG876"/>
  <c r="BF876"/>
  <c r="T876"/>
  <c r="R876"/>
  <c r="P876"/>
  <c r="BK876"/>
  <c r="J876"/>
  <c r="BE876"/>
  <c r="BI875"/>
  <c r="BH875"/>
  <c r="BG875"/>
  <c r="BF875"/>
  <c r="T875"/>
  <c r="R875"/>
  <c r="P875"/>
  <c r="BK875"/>
  <c r="J875"/>
  <c r="BE875"/>
  <c r="BI874"/>
  <c r="BH874"/>
  <c r="BG874"/>
  <c r="BF874"/>
  <c r="T874"/>
  <c r="R874"/>
  <c r="P874"/>
  <c r="BK874"/>
  <c r="J874"/>
  <c r="BE874"/>
  <c r="BI873"/>
  <c r="BH873"/>
  <c r="BG873"/>
  <c r="BF873"/>
  <c r="T873"/>
  <c r="R873"/>
  <c r="P873"/>
  <c r="BK873"/>
  <c r="J873"/>
  <c r="BE873"/>
  <c r="BI871"/>
  <c r="BH871"/>
  <c r="BG871"/>
  <c r="BF871"/>
  <c r="T871"/>
  <c r="R871"/>
  <c r="P871"/>
  <c r="BK871"/>
  <c r="J871"/>
  <c r="BE871"/>
  <c r="BI870"/>
  <c r="BH870"/>
  <c r="BG870"/>
  <c r="BF870"/>
  <c r="T870"/>
  <c r="R870"/>
  <c r="P870"/>
  <c r="BK870"/>
  <c r="J870"/>
  <c r="BE870"/>
  <c r="BI868"/>
  <c r="BH868"/>
  <c r="BG868"/>
  <c r="BF868"/>
  <c r="T868"/>
  <c r="R868"/>
  <c r="P868"/>
  <c r="BK868"/>
  <c r="J868"/>
  <c r="BE868"/>
  <c r="BI867"/>
  <c r="BH867"/>
  <c r="BG867"/>
  <c r="BF867"/>
  <c r="T867"/>
  <c r="R867"/>
  <c r="P867"/>
  <c r="BK867"/>
  <c r="J867"/>
  <c r="BE867"/>
  <c r="BI866"/>
  <c r="BH866"/>
  <c r="BG866"/>
  <c r="BF866"/>
  <c r="T866"/>
  <c r="R866"/>
  <c r="P866"/>
  <c r="BK866"/>
  <c r="J866"/>
  <c r="BE866"/>
  <c r="BI865"/>
  <c r="BH865"/>
  <c r="BG865"/>
  <c r="BF865"/>
  <c r="T865"/>
  <c r="R865"/>
  <c r="P865"/>
  <c r="BK865"/>
  <c r="J865"/>
  <c r="BE865"/>
  <c r="BI863"/>
  <c r="BH863"/>
  <c r="BG863"/>
  <c r="BF863"/>
  <c r="T863"/>
  <c r="R863"/>
  <c r="P863"/>
  <c r="BK863"/>
  <c r="J863"/>
  <c r="BE863"/>
  <c r="BI862"/>
  <c r="BH862"/>
  <c r="BG862"/>
  <c r="BF862"/>
  <c r="T862"/>
  <c r="R862"/>
  <c r="P862"/>
  <c r="BK862"/>
  <c r="J862"/>
  <c r="BE862"/>
  <c r="BI860"/>
  <c r="BH860"/>
  <c r="BG860"/>
  <c r="BF860"/>
  <c r="T860"/>
  <c r="T859"/>
  <c r="R860"/>
  <c r="R859"/>
  <c r="P860"/>
  <c r="P859"/>
  <c r="BK860"/>
  <c r="BK859"/>
  <c r="J859"/>
  <c r="J860"/>
  <c r="BE860"/>
  <c r="J131"/>
  <c r="BI858"/>
  <c r="BH858"/>
  <c r="BG858"/>
  <c r="BF858"/>
  <c r="T858"/>
  <c r="R858"/>
  <c r="P858"/>
  <c r="BK858"/>
  <c r="J858"/>
  <c r="BE858"/>
  <c r="BI857"/>
  <c r="BH857"/>
  <c r="BG857"/>
  <c r="BF857"/>
  <c r="T857"/>
  <c r="R857"/>
  <c r="P857"/>
  <c r="BK857"/>
  <c r="J857"/>
  <c r="BE857"/>
  <c r="BI856"/>
  <c r="BH856"/>
  <c r="BG856"/>
  <c r="BF856"/>
  <c r="T856"/>
  <c r="R856"/>
  <c r="P856"/>
  <c r="BK856"/>
  <c r="J856"/>
  <c r="BE856"/>
  <c r="BI855"/>
  <c r="BH855"/>
  <c r="BG855"/>
  <c r="BF855"/>
  <c r="T855"/>
  <c r="R855"/>
  <c r="P855"/>
  <c r="BK855"/>
  <c r="J855"/>
  <c r="BE855"/>
  <c r="BI854"/>
  <c r="BH854"/>
  <c r="BG854"/>
  <c r="BF854"/>
  <c r="T854"/>
  <c r="R854"/>
  <c r="P854"/>
  <c r="BK854"/>
  <c r="J854"/>
  <c r="BE854"/>
  <c r="BI852"/>
  <c r="BH852"/>
  <c r="BG852"/>
  <c r="BF852"/>
  <c r="T852"/>
  <c r="T851"/>
  <c r="R852"/>
  <c r="R851"/>
  <c r="P852"/>
  <c r="P851"/>
  <c r="BK852"/>
  <c r="BK851"/>
  <c r="J851"/>
  <c r="J852"/>
  <c r="BE852"/>
  <c r="J130"/>
  <c r="BI850"/>
  <c r="BH850"/>
  <c r="BG850"/>
  <c r="BF850"/>
  <c r="T850"/>
  <c r="R850"/>
  <c r="P850"/>
  <c r="BK850"/>
  <c r="J850"/>
  <c r="BE850"/>
  <c r="BI849"/>
  <c r="BH849"/>
  <c r="BG849"/>
  <c r="BF849"/>
  <c r="T849"/>
  <c r="R849"/>
  <c r="P849"/>
  <c r="BK849"/>
  <c r="J849"/>
  <c r="BE849"/>
  <c r="BI848"/>
  <c r="BH848"/>
  <c r="BG848"/>
  <c r="BF848"/>
  <c r="T848"/>
  <c r="R848"/>
  <c r="P848"/>
  <c r="BK848"/>
  <c r="J848"/>
  <c r="BE848"/>
  <c r="BI847"/>
  <c r="BH847"/>
  <c r="BG847"/>
  <c r="BF847"/>
  <c r="T847"/>
  <c r="T846"/>
  <c r="R847"/>
  <c r="R846"/>
  <c r="P847"/>
  <c r="P846"/>
  <c r="BK847"/>
  <c r="BK846"/>
  <c r="J846"/>
  <c r="J847"/>
  <c r="BE847"/>
  <c r="J129"/>
  <c r="BI845"/>
  <c r="BH845"/>
  <c r="BG845"/>
  <c r="BF845"/>
  <c r="T845"/>
  <c r="R845"/>
  <c r="P845"/>
  <c r="BK845"/>
  <c r="J845"/>
  <c r="BE845"/>
  <c r="BI844"/>
  <c r="BH844"/>
  <c r="BG844"/>
  <c r="BF844"/>
  <c r="T844"/>
  <c r="R844"/>
  <c r="P844"/>
  <c r="BK844"/>
  <c r="J844"/>
  <c r="BE844"/>
  <c r="BI843"/>
  <c r="BH843"/>
  <c r="BG843"/>
  <c r="BF843"/>
  <c r="T843"/>
  <c r="R843"/>
  <c r="P843"/>
  <c r="BK843"/>
  <c r="J843"/>
  <c r="BE843"/>
  <c r="BI842"/>
  <c r="BH842"/>
  <c r="BG842"/>
  <c r="BF842"/>
  <c r="T842"/>
  <c r="R842"/>
  <c r="P842"/>
  <c r="BK842"/>
  <c r="J842"/>
  <c r="BE842"/>
  <c r="BI841"/>
  <c r="BH841"/>
  <c r="BG841"/>
  <c r="BF841"/>
  <c r="T841"/>
  <c r="R841"/>
  <c r="P841"/>
  <c r="BK841"/>
  <c r="J841"/>
  <c r="BE841"/>
  <c r="BI840"/>
  <c r="BH840"/>
  <c r="BG840"/>
  <c r="BF840"/>
  <c r="T840"/>
  <c r="R840"/>
  <c r="P840"/>
  <c r="BK840"/>
  <c r="J840"/>
  <c r="BE840"/>
  <c r="BI839"/>
  <c r="BH839"/>
  <c r="BG839"/>
  <c r="BF839"/>
  <c r="T839"/>
  <c r="R839"/>
  <c r="P839"/>
  <c r="BK839"/>
  <c r="J839"/>
  <c r="BE839"/>
  <c r="BI838"/>
  <c r="BH838"/>
  <c r="BG838"/>
  <c r="BF838"/>
  <c r="T838"/>
  <c r="R838"/>
  <c r="P838"/>
  <c r="BK838"/>
  <c r="J838"/>
  <c r="BE838"/>
  <c r="BI837"/>
  <c r="BH837"/>
  <c r="BG837"/>
  <c r="BF837"/>
  <c r="T837"/>
  <c r="R837"/>
  <c r="P837"/>
  <c r="BK837"/>
  <c r="J837"/>
  <c r="BE837"/>
  <c r="BI836"/>
  <c r="BH836"/>
  <c r="BG836"/>
  <c r="BF836"/>
  <c r="T836"/>
  <c r="R836"/>
  <c r="P836"/>
  <c r="BK836"/>
  <c r="J836"/>
  <c r="BE836"/>
  <c r="BI835"/>
  <c r="BH835"/>
  <c r="BG835"/>
  <c r="BF835"/>
  <c r="T835"/>
  <c r="R835"/>
  <c r="P835"/>
  <c r="BK835"/>
  <c r="J835"/>
  <c r="BE835"/>
  <c r="BI834"/>
  <c r="BH834"/>
  <c r="BG834"/>
  <c r="BF834"/>
  <c r="T834"/>
  <c r="R834"/>
  <c r="P834"/>
  <c r="BK834"/>
  <c r="J834"/>
  <c r="BE834"/>
  <c r="BI833"/>
  <c r="BH833"/>
  <c r="BG833"/>
  <c r="BF833"/>
  <c r="T833"/>
  <c r="R833"/>
  <c r="P833"/>
  <c r="BK833"/>
  <c r="J833"/>
  <c r="BE833"/>
  <c r="BI832"/>
  <c r="BH832"/>
  <c r="BG832"/>
  <c r="BF832"/>
  <c r="T832"/>
  <c r="R832"/>
  <c r="P832"/>
  <c r="BK832"/>
  <c r="J832"/>
  <c r="BE832"/>
  <c r="BI830"/>
  <c r="BH830"/>
  <c r="BG830"/>
  <c r="BF830"/>
  <c r="T830"/>
  <c r="T829"/>
  <c r="R830"/>
  <c r="R829"/>
  <c r="P830"/>
  <c r="P829"/>
  <c r="BK830"/>
  <c r="BK829"/>
  <c r="J829"/>
  <c r="J830"/>
  <c r="BE830"/>
  <c r="J128"/>
  <c r="BI828"/>
  <c r="BH828"/>
  <c r="BG828"/>
  <c r="BF828"/>
  <c r="T828"/>
  <c r="R828"/>
  <c r="P828"/>
  <c r="BK828"/>
  <c r="J828"/>
  <c r="BE828"/>
  <c r="BI827"/>
  <c r="BH827"/>
  <c r="BG827"/>
  <c r="BF827"/>
  <c r="T827"/>
  <c r="R827"/>
  <c r="P827"/>
  <c r="BK827"/>
  <c r="J827"/>
  <c r="BE827"/>
  <c r="BI826"/>
  <c r="BH826"/>
  <c r="BG826"/>
  <c r="BF826"/>
  <c r="T826"/>
  <c r="R826"/>
  <c r="P826"/>
  <c r="BK826"/>
  <c r="J826"/>
  <c r="BE826"/>
  <c r="BI825"/>
  <c r="BH825"/>
  <c r="BG825"/>
  <c r="BF825"/>
  <c r="T825"/>
  <c r="T824"/>
  <c r="R825"/>
  <c r="R824"/>
  <c r="P825"/>
  <c r="P824"/>
  <c r="BK825"/>
  <c r="BK824"/>
  <c r="J824"/>
  <c r="J825"/>
  <c r="BE825"/>
  <c r="J127"/>
  <c r="BI823"/>
  <c r="BH823"/>
  <c r="BG823"/>
  <c r="BF823"/>
  <c r="T823"/>
  <c r="R823"/>
  <c r="P823"/>
  <c r="BK823"/>
  <c r="J823"/>
  <c r="BE823"/>
  <c r="BI822"/>
  <c r="BH822"/>
  <c r="BG822"/>
  <c r="BF822"/>
  <c r="T822"/>
  <c r="R822"/>
  <c r="P822"/>
  <c r="BK822"/>
  <c r="J822"/>
  <c r="BE822"/>
  <c r="BI821"/>
  <c r="BH821"/>
  <c r="BG821"/>
  <c r="BF821"/>
  <c r="T821"/>
  <c r="R821"/>
  <c r="P821"/>
  <c r="BK821"/>
  <c r="J821"/>
  <c r="BE821"/>
  <c r="BI820"/>
  <c r="BH820"/>
  <c r="BG820"/>
  <c r="BF820"/>
  <c r="T820"/>
  <c r="R820"/>
  <c r="P820"/>
  <c r="BK820"/>
  <c r="J820"/>
  <c r="BE820"/>
  <c r="BI819"/>
  <c r="BH819"/>
  <c r="BG819"/>
  <c r="BF819"/>
  <c r="T819"/>
  <c r="R819"/>
  <c r="P819"/>
  <c r="BK819"/>
  <c r="J819"/>
  <c r="BE819"/>
  <c r="BI818"/>
  <c r="BH818"/>
  <c r="BG818"/>
  <c r="BF818"/>
  <c r="T818"/>
  <c r="R818"/>
  <c r="P818"/>
  <c r="BK818"/>
  <c r="J818"/>
  <c r="BE818"/>
  <c r="BI817"/>
  <c r="BH817"/>
  <c r="BG817"/>
  <c r="BF817"/>
  <c r="T817"/>
  <c r="R817"/>
  <c r="P817"/>
  <c r="BK817"/>
  <c r="J817"/>
  <c r="BE817"/>
  <c r="BI816"/>
  <c r="BH816"/>
  <c r="BG816"/>
  <c r="BF816"/>
  <c r="T816"/>
  <c r="R816"/>
  <c r="P816"/>
  <c r="BK816"/>
  <c r="J816"/>
  <c r="BE816"/>
  <c r="BI815"/>
  <c r="BH815"/>
  <c r="BG815"/>
  <c r="BF815"/>
  <c r="T815"/>
  <c r="R815"/>
  <c r="P815"/>
  <c r="BK815"/>
  <c r="J815"/>
  <c r="BE815"/>
  <c r="BI814"/>
  <c r="BH814"/>
  <c r="BG814"/>
  <c r="BF814"/>
  <c r="T814"/>
  <c r="R814"/>
  <c r="P814"/>
  <c r="BK814"/>
  <c r="J814"/>
  <c r="BE814"/>
  <c r="BI812"/>
  <c r="BH812"/>
  <c r="BG812"/>
  <c r="BF812"/>
  <c r="T812"/>
  <c r="T811"/>
  <c r="R812"/>
  <c r="R811"/>
  <c r="P812"/>
  <c r="P811"/>
  <c r="BK812"/>
  <c r="BK811"/>
  <c r="J811"/>
  <c r="J812"/>
  <c r="BE812"/>
  <c r="J126"/>
  <c r="BI810"/>
  <c r="BH810"/>
  <c r="BG810"/>
  <c r="BF810"/>
  <c r="T810"/>
  <c r="R810"/>
  <c r="P810"/>
  <c r="BK810"/>
  <c r="J810"/>
  <c r="BE810"/>
  <c r="BI809"/>
  <c r="BH809"/>
  <c r="BG809"/>
  <c r="BF809"/>
  <c r="T809"/>
  <c r="R809"/>
  <c r="P809"/>
  <c r="BK809"/>
  <c r="J809"/>
  <c r="BE809"/>
  <c r="BI808"/>
  <c r="BH808"/>
  <c r="BG808"/>
  <c r="BF808"/>
  <c r="T808"/>
  <c r="T807"/>
  <c r="R808"/>
  <c r="R807"/>
  <c r="P808"/>
  <c r="P807"/>
  <c r="BK808"/>
  <c r="BK807"/>
  <c r="J807"/>
  <c r="J808"/>
  <c r="BE808"/>
  <c r="J125"/>
  <c r="BI806"/>
  <c r="BH806"/>
  <c r="BG806"/>
  <c r="BF806"/>
  <c r="T806"/>
  <c r="R806"/>
  <c r="P806"/>
  <c r="BK806"/>
  <c r="J806"/>
  <c r="BE806"/>
  <c r="BI805"/>
  <c r="BH805"/>
  <c r="BG805"/>
  <c r="BF805"/>
  <c r="T805"/>
  <c r="R805"/>
  <c r="P805"/>
  <c r="BK805"/>
  <c r="J805"/>
  <c r="BE805"/>
  <c r="BI804"/>
  <c r="BH804"/>
  <c r="BG804"/>
  <c r="BF804"/>
  <c r="T804"/>
  <c r="R804"/>
  <c r="P804"/>
  <c r="BK804"/>
  <c r="J804"/>
  <c r="BE804"/>
  <c r="BI802"/>
  <c r="BH802"/>
  <c r="BG802"/>
  <c r="BF802"/>
  <c r="T802"/>
  <c r="R802"/>
  <c r="P802"/>
  <c r="BK802"/>
  <c r="J802"/>
  <c r="BE802"/>
  <c r="BI801"/>
  <c r="BH801"/>
  <c r="BG801"/>
  <c r="BF801"/>
  <c r="T801"/>
  <c r="R801"/>
  <c r="P801"/>
  <c r="BK801"/>
  <c r="J801"/>
  <c r="BE801"/>
  <c r="BI799"/>
  <c r="BH799"/>
  <c r="BG799"/>
  <c r="BF799"/>
  <c r="T799"/>
  <c r="R799"/>
  <c r="P799"/>
  <c r="BK799"/>
  <c r="J799"/>
  <c r="BE799"/>
  <c r="BI797"/>
  <c r="BH797"/>
  <c r="BG797"/>
  <c r="BF797"/>
  <c r="T797"/>
  <c r="T796"/>
  <c r="R797"/>
  <c r="R796"/>
  <c r="P797"/>
  <c r="P796"/>
  <c r="BK797"/>
  <c r="BK796"/>
  <c r="J796"/>
  <c r="J797"/>
  <c r="BE797"/>
  <c r="J124"/>
  <c r="BI795"/>
  <c r="BH795"/>
  <c r="BG795"/>
  <c r="BF795"/>
  <c r="T795"/>
  <c r="R795"/>
  <c r="P795"/>
  <c r="BK795"/>
  <c r="J795"/>
  <c r="BE795"/>
  <c r="BI794"/>
  <c r="BH794"/>
  <c r="BG794"/>
  <c r="BF794"/>
  <c r="T794"/>
  <c r="R794"/>
  <c r="P794"/>
  <c r="BK794"/>
  <c r="J794"/>
  <c r="BE794"/>
  <c r="BI793"/>
  <c r="BH793"/>
  <c r="BG793"/>
  <c r="BF793"/>
  <c r="T793"/>
  <c r="R793"/>
  <c r="P793"/>
  <c r="BK793"/>
  <c r="J793"/>
  <c r="BE793"/>
  <c r="BI792"/>
  <c r="BH792"/>
  <c r="BG792"/>
  <c r="BF792"/>
  <c r="T792"/>
  <c r="R792"/>
  <c r="P792"/>
  <c r="BK792"/>
  <c r="J792"/>
  <c r="BE792"/>
  <c r="BI791"/>
  <c r="BH791"/>
  <c r="BG791"/>
  <c r="BF791"/>
  <c r="T791"/>
  <c r="R791"/>
  <c r="P791"/>
  <c r="BK791"/>
  <c r="J791"/>
  <c r="BE791"/>
  <c r="BI790"/>
  <c r="BH790"/>
  <c r="BG790"/>
  <c r="BF790"/>
  <c r="T790"/>
  <c r="R790"/>
  <c r="P790"/>
  <c r="BK790"/>
  <c r="J790"/>
  <c r="BE790"/>
  <c r="BI789"/>
  <c r="BH789"/>
  <c r="BG789"/>
  <c r="BF789"/>
  <c r="T789"/>
  <c r="R789"/>
  <c r="P789"/>
  <c r="BK789"/>
  <c r="J789"/>
  <c r="BE789"/>
  <c r="BI788"/>
  <c r="BH788"/>
  <c r="BG788"/>
  <c r="BF788"/>
  <c r="T788"/>
  <c r="R788"/>
  <c r="P788"/>
  <c r="BK788"/>
  <c r="J788"/>
  <c r="BE788"/>
  <c r="BI787"/>
  <c r="BH787"/>
  <c r="BG787"/>
  <c r="BF787"/>
  <c r="T787"/>
  <c r="R787"/>
  <c r="P787"/>
  <c r="BK787"/>
  <c r="J787"/>
  <c r="BE787"/>
  <c r="BI786"/>
  <c r="BH786"/>
  <c r="BG786"/>
  <c r="BF786"/>
  <c r="T786"/>
  <c r="R786"/>
  <c r="P786"/>
  <c r="BK786"/>
  <c r="J786"/>
  <c r="BE786"/>
  <c r="BI785"/>
  <c r="BH785"/>
  <c r="BG785"/>
  <c r="BF785"/>
  <c r="T785"/>
  <c r="R785"/>
  <c r="P785"/>
  <c r="BK785"/>
  <c r="J785"/>
  <c r="BE785"/>
  <c r="BI784"/>
  <c r="BH784"/>
  <c r="BG784"/>
  <c r="BF784"/>
  <c r="T784"/>
  <c r="R784"/>
  <c r="P784"/>
  <c r="BK784"/>
  <c r="J784"/>
  <c r="BE784"/>
  <c r="BI783"/>
  <c r="BH783"/>
  <c r="BG783"/>
  <c r="BF783"/>
  <c r="T783"/>
  <c r="R783"/>
  <c r="P783"/>
  <c r="BK783"/>
  <c r="J783"/>
  <c r="BE783"/>
  <c r="BI782"/>
  <c r="BH782"/>
  <c r="BG782"/>
  <c r="BF782"/>
  <c r="T782"/>
  <c r="R782"/>
  <c r="P782"/>
  <c r="BK782"/>
  <c r="J782"/>
  <c r="BE782"/>
  <c r="BI781"/>
  <c r="BH781"/>
  <c r="BG781"/>
  <c r="BF781"/>
  <c r="T781"/>
  <c r="R781"/>
  <c r="P781"/>
  <c r="BK781"/>
  <c r="J781"/>
  <c r="BE781"/>
  <c r="BI780"/>
  <c r="BH780"/>
  <c r="BG780"/>
  <c r="BF780"/>
  <c r="T780"/>
  <c r="R780"/>
  <c r="P780"/>
  <c r="BK780"/>
  <c r="J780"/>
  <c r="BE780"/>
  <c r="BI779"/>
  <c r="BH779"/>
  <c r="BG779"/>
  <c r="BF779"/>
  <c r="T779"/>
  <c r="R779"/>
  <c r="P779"/>
  <c r="BK779"/>
  <c r="J779"/>
  <c r="BE779"/>
  <c r="BI778"/>
  <c r="BH778"/>
  <c r="BG778"/>
  <c r="BF778"/>
  <c r="T778"/>
  <c r="R778"/>
  <c r="P778"/>
  <c r="BK778"/>
  <c r="J778"/>
  <c r="BE778"/>
  <c r="BI777"/>
  <c r="BH777"/>
  <c r="BG777"/>
  <c r="BF777"/>
  <c r="T777"/>
  <c r="T776"/>
  <c r="R777"/>
  <c r="R776"/>
  <c r="P777"/>
  <c r="P776"/>
  <c r="BK777"/>
  <c r="BK776"/>
  <c r="J776"/>
  <c r="J777"/>
  <c r="BE777"/>
  <c r="J123"/>
  <c r="BI775"/>
  <c r="BH775"/>
  <c r="BG775"/>
  <c r="BF775"/>
  <c r="T775"/>
  <c r="R775"/>
  <c r="P775"/>
  <c r="BK775"/>
  <c r="J775"/>
  <c r="BE775"/>
  <c r="BI774"/>
  <c r="BH774"/>
  <c r="BG774"/>
  <c r="BF774"/>
  <c r="T774"/>
  <c r="R774"/>
  <c r="P774"/>
  <c r="BK774"/>
  <c r="J774"/>
  <c r="BE774"/>
  <c r="BI773"/>
  <c r="BH773"/>
  <c r="BG773"/>
  <c r="BF773"/>
  <c r="T773"/>
  <c r="R773"/>
  <c r="P773"/>
  <c r="BK773"/>
  <c r="J773"/>
  <c r="BE773"/>
  <c r="BI772"/>
  <c r="BH772"/>
  <c r="BG772"/>
  <c r="BF772"/>
  <c r="T772"/>
  <c r="R772"/>
  <c r="P772"/>
  <c r="BK772"/>
  <c r="J772"/>
  <c r="BE772"/>
  <c r="BI771"/>
  <c r="BH771"/>
  <c r="BG771"/>
  <c r="BF771"/>
  <c r="T771"/>
  <c r="R771"/>
  <c r="P771"/>
  <c r="BK771"/>
  <c r="J771"/>
  <c r="BE771"/>
  <c r="BI770"/>
  <c r="BH770"/>
  <c r="BG770"/>
  <c r="BF770"/>
  <c r="T770"/>
  <c r="R770"/>
  <c r="P770"/>
  <c r="BK770"/>
  <c r="J770"/>
  <c r="BE770"/>
  <c r="BI769"/>
  <c r="BH769"/>
  <c r="BG769"/>
  <c r="BF769"/>
  <c r="T769"/>
  <c r="R769"/>
  <c r="P769"/>
  <c r="BK769"/>
  <c r="J769"/>
  <c r="BE769"/>
  <c r="BI768"/>
  <c r="BH768"/>
  <c r="BG768"/>
  <c r="BF768"/>
  <c r="T768"/>
  <c r="R768"/>
  <c r="P768"/>
  <c r="BK768"/>
  <c r="J768"/>
  <c r="BE768"/>
  <c r="BI767"/>
  <c r="BH767"/>
  <c r="BG767"/>
  <c r="BF767"/>
  <c r="T767"/>
  <c r="R767"/>
  <c r="P767"/>
  <c r="BK767"/>
  <c r="J767"/>
  <c r="BE767"/>
  <c r="BI766"/>
  <c r="BH766"/>
  <c r="BG766"/>
  <c r="BF766"/>
  <c r="T766"/>
  <c r="R766"/>
  <c r="P766"/>
  <c r="BK766"/>
  <c r="J766"/>
  <c r="BE766"/>
  <c r="BI765"/>
  <c r="BH765"/>
  <c r="BG765"/>
  <c r="BF765"/>
  <c r="T765"/>
  <c r="R765"/>
  <c r="P765"/>
  <c r="BK765"/>
  <c r="J765"/>
  <c r="BE765"/>
  <c r="BI764"/>
  <c r="BH764"/>
  <c r="BG764"/>
  <c r="BF764"/>
  <c r="T764"/>
  <c r="R764"/>
  <c r="P764"/>
  <c r="BK764"/>
  <c r="J764"/>
  <c r="BE764"/>
  <c r="BI763"/>
  <c r="BH763"/>
  <c r="BG763"/>
  <c r="BF763"/>
  <c r="T763"/>
  <c r="R763"/>
  <c r="P763"/>
  <c r="BK763"/>
  <c r="J763"/>
  <c r="BE763"/>
  <c r="BI762"/>
  <c r="BH762"/>
  <c r="BG762"/>
  <c r="BF762"/>
  <c r="T762"/>
  <c r="R762"/>
  <c r="P762"/>
  <c r="BK762"/>
  <c r="J762"/>
  <c r="BE762"/>
  <c r="BI761"/>
  <c r="BH761"/>
  <c r="BG761"/>
  <c r="BF761"/>
  <c r="T761"/>
  <c r="R761"/>
  <c r="P761"/>
  <c r="BK761"/>
  <c r="J761"/>
  <c r="BE761"/>
  <c r="BI760"/>
  <c r="BH760"/>
  <c r="BG760"/>
  <c r="BF760"/>
  <c r="T760"/>
  <c r="R760"/>
  <c r="P760"/>
  <c r="BK760"/>
  <c r="J760"/>
  <c r="BE760"/>
  <c r="BI758"/>
  <c r="BH758"/>
  <c r="BG758"/>
  <c r="BF758"/>
  <c r="T758"/>
  <c r="R758"/>
  <c r="P758"/>
  <c r="BK758"/>
  <c r="J758"/>
  <c r="BE758"/>
  <c r="BI756"/>
  <c r="BH756"/>
  <c r="BG756"/>
  <c r="BF756"/>
  <c r="T756"/>
  <c r="R756"/>
  <c r="P756"/>
  <c r="BK756"/>
  <c r="J756"/>
  <c r="BE756"/>
  <c r="BI755"/>
  <c r="BH755"/>
  <c r="BG755"/>
  <c r="BF755"/>
  <c r="T755"/>
  <c r="R755"/>
  <c r="P755"/>
  <c r="BK755"/>
  <c r="J755"/>
  <c r="BE755"/>
  <c r="BI754"/>
  <c r="BH754"/>
  <c r="BG754"/>
  <c r="BF754"/>
  <c r="T754"/>
  <c r="R754"/>
  <c r="P754"/>
  <c r="BK754"/>
  <c r="J754"/>
  <c r="BE754"/>
  <c r="BI753"/>
  <c r="BH753"/>
  <c r="BG753"/>
  <c r="BF753"/>
  <c r="T753"/>
  <c r="R753"/>
  <c r="P753"/>
  <c r="BK753"/>
  <c r="J753"/>
  <c r="BE753"/>
  <c r="BI751"/>
  <c r="BH751"/>
  <c r="BG751"/>
  <c r="BF751"/>
  <c r="T751"/>
  <c r="R751"/>
  <c r="P751"/>
  <c r="BK751"/>
  <c r="J751"/>
  <c r="BE751"/>
  <c r="BI750"/>
  <c r="BH750"/>
  <c r="BG750"/>
  <c r="BF750"/>
  <c r="T750"/>
  <c r="R750"/>
  <c r="P750"/>
  <c r="BK750"/>
  <c r="J750"/>
  <c r="BE750"/>
  <c r="BI749"/>
  <c r="BH749"/>
  <c r="BG749"/>
  <c r="BF749"/>
  <c r="T749"/>
  <c r="R749"/>
  <c r="P749"/>
  <c r="BK749"/>
  <c r="J749"/>
  <c r="BE749"/>
  <c r="BI748"/>
  <c r="BH748"/>
  <c r="BG748"/>
  <c r="BF748"/>
  <c r="T748"/>
  <c r="R748"/>
  <c r="P748"/>
  <c r="BK748"/>
  <c r="J748"/>
  <c r="BE748"/>
  <c r="BI747"/>
  <c r="BH747"/>
  <c r="BG747"/>
  <c r="BF747"/>
  <c r="T747"/>
  <c r="R747"/>
  <c r="P747"/>
  <c r="BK747"/>
  <c r="J747"/>
  <c r="BE747"/>
  <c r="BI746"/>
  <c r="BH746"/>
  <c r="BG746"/>
  <c r="BF746"/>
  <c r="T746"/>
  <c r="R746"/>
  <c r="P746"/>
  <c r="BK746"/>
  <c r="J746"/>
  <c r="BE746"/>
  <c r="BI744"/>
  <c r="BH744"/>
  <c r="BG744"/>
  <c r="BF744"/>
  <c r="T744"/>
  <c r="R744"/>
  <c r="P744"/>
  <c r="BK744"/>
  <c r="J744"/>
  <c r="BE744"/>
  <c r="BI743"/>
  <c r="BH743"/>
  <c r="BG743"/>
  <c r="BF743"/>
  <c r="T743"/>
  <c r="R743"/>
  <c r="P743"/>
  <c r="BK743"/>
  <c r="J743"/>
  <c r="BE743"/>
  <c r="BI741"/>
  <c r="BH741"/>
  <c r="BG741"/>
  <c r="BF741"/>
  <c r="T741"/>
  <c r="T740"/>
  <c r="R741"/>
  <c r="R740"/>
  <c r="P741"/>
  <c r="P740"/>
  <c r="BK741"/>
  <c r="BK740"/>
  <c r="J740"/>
  <c r="J741"/>
  <c r="BE741"/>
  <c r="J122"/>
  <c r="BI739"/>
  <c r="BH739"/>
  <c r="BG739"/>
  <c r="BF739"/>
  <c r="T739"/>
  <c r="R739"/>
  <c r="P739"/>
  <c r="BK739"/>
  <c r="J739"/>
  <c r="BE739"/>
  <c r="BI738"/>
  <c r="BH738"/>
  <c r="BG738"/>
  <c r="BF738"/>
  <c r="T738"/>
  <c r="R738"/>
  <c r="P738"/>
  <c r="BK738"/>
  <c r="J738"/>
  <c r="BE738"/>
  <c r="BI737"/>
  <c r="BH737"/>
  <c r="BG737"/>
  <c r="BF737"/>
  <c r="T737"/>
  <c r="R737"/>
  <c r="P737"/>
  <c r="BK737"/>
  <c r="J737"/>
  <c r="BE737"/>
  <c r="BI736"/>
  <c r="BH736"/>
  <c r="BG736"/>
  <c r="BF736"/>
  <c r="T736"/>
  <c r="R736"/>
  <c r="P736"/>
  <c r="BK736"/>
  <c r="J736"/>
  <c r="BE736"/>
  <c r="BI735"/>
  <c r="BH735"/>
  <c r="BG735"/>
  <c r="BF735"/>
  <c r="T735"/>
  <c r="R735"/>
  <c r="P735"/>
  <c r="BK735"/>
  <c r="J735"/>
  <c r="BE735"/>
  <c r="BI734"/>
  <c r="BH734"/>
  <c r="BG734"/>
  <c r="BF734"/>
  <c r="T734"/>
  <c r="R734"/>
  <c r="P734"/>
  <c r="BK734"/>
  <c r="J734"/>
  <c r="BE734"/>
  <c r="BI733"/>
  <c r="BH733"/>
  <c r="BG733"/>
  <c r="BF733"/>
  <c r="T733"/>
  <c r="R733"/>
  <c r="P733"/>
  <c r="BK733"/>
  <c r="J733"/>
  <c r="BE733"/>
  <c r="BI732"/>
  <c r="BH732"/>
  <c r="BG732"/>
  <c r="BF732"/>
  <c r="T732"/>
  <c r="R732"/>
  <c r="P732"/>
  <c r="BK732"/>
  <c r="J732"/>
  <c r="BE732"/>
  <c r="BI731"/>
  <c r="BH731"/>
  <c r="BG731"/>
  <c r="BF731"/>
  <c r="T731"/>
  <c r="R731"/>
  <c r="P731"/>
  <c r="BK731"/>
  <c r="J731"/>
  <c r="BE731"/>
  <c r="BI730"/>
  <c r="BH730"/>
  <c r="BG730"/>
  <c r="BF730"/>
  <c r="T730"/>
  <c r="R730"/>
  <c r="P730"/>
  <c r="BK730"/>
  <c r="J730"/>
  <c r="BE730"/>
  <c r="BI729"/>
  <c r="BH729"/>
  <c r="BG729"/>
  <c r="BF729"/>
  <c r="T729"/>
  <c r="R729"/>
  <c r="P729"/>
  <c r="BK729"/>
  <c r="J729"/>
  <c r="BE729"/>
  <c r="BI728"/>
  <c r="BH728"/>
  <c r="BG728"/>
  <c r="BF728"/>
  <c r="T728"/>
  <c r="R728"/>
  <c r="P728"/>
  <c r="BK728"/>
  <c r="J728"/>
  <c r="BE728"/>
  <c r="BI727"/>
  <c r="BH727"/>
  <c r="BG727"/>
  <c r="BF727"/>
  <c r="T727"/>
  <c r="R727"/>
  <c r="P727"/>
  <c r="BK727"/>
  <c r="J727"/>
  <c r="BE727"/>
  <c r="BI726"/>
  <c r="BH726"/>
  <c r="BG726"/>
  <c r="BF726"/>
  <c r="T726"/>
  <c r="R726"/>
  <c r="P726"/>
  <c r="BK726"/>
  <c r="J726"/>
  <c r="BE726"/>
  <c r="BI725"/>
  <c r="BH725"/>
  <c r="BG725"/>
  <c r="BF725"/>
  <c r="T725"/>
  <c r="R725"/>
  <c r="P725"/>
  <c r="BK725"/>
  <c r="J725"/>
  <c r="BE725"/>
  <c r="BI724"/>
  <c r="BH724"/>
  <c r="BG724"/>
  <c r="BF724"/>
  <c r="T724"/>
  <c r="R724"/>
  <c r="P724"/>
  <c r="BK724"/>
  <c r="J724"/>
  <c r="BE724"/>
  <c r="BI723"/>
  <c r="BH723"/>
  <c r="BG723"/>
  <c r="BF723"/>
  <c r="T723"/>
  <c r="T722"/>
  <c r="R723"/>
  <c r="R722"/>
  <c r="P723"/>
  <c r="P722"/>
  <c r="BK723"/>
  <c r="BK722"/>
  <c r="J722"/>
  <c r="J723"/>
  <c r="BE723"/>
  <c r="J121"/>
  <c r="BI721"/>
  <c r="BH721"/>
  <c r="BG721"/>
  <c r="BF721"/>
  <c r="T721"/>
  <c r="R721"/>
  <c r="P721"/>
  <c r="BK721"/>
  <c r="J721"/>
  <c r="BE721"/>
  <c r="BI720"/>
  <c r="BH720"/>
  <c r="BG720"/>
  <c r="BF720"/>
  <c r="T720"/>
  <c r="R720"/>
  <c r="P720"/>
  <c r="BK720"/>
  <c r="J720"/>
  <c r="BE720"/>
  <c r="BI719"/>
  <c r="BH719"/>
  <c r="BG719"/>
  <c r="BF719"/>
  <c r="T719"/>
  <c r="R719"/>
  <c r="P719"/>
  <c r="BK719"/>
  <c r="J719"/>
  <c r="BE719"/>
  <c r="BI718"/>
  <c r="BH718"/>
  <c r="BG718"/>
  <c r="BF718"/>
  <c r="T718"/>
  <c r="R718"/>
  <c r="P718"/>
  <c r="BK718"/>
  <c r="J718"/>
  <c r="BE718"/>
  <c r="BI717"/>
  <c r="BH717"/>
  <c r="BG717"/>
  <c r="BF717"/>
  <c r="T717"/>
  <c r="R717"/>
  <c r="P717"/>
  <c r="BK717"/>
  <c r="J717"/>
  <c r="BE717"/>
  <c r="BI716"/>
  <c r="BH716"/>
  <c r="BG716"/>
  <c r="BF716"/>
  <c r="T716"/>
  <c r="R716"/>
  <c r="P716"/>
  <c r="BK716"/>
  <c r="J716"/>
  <c r="BE716"/>
  <c r="BI715"/>
  <c r="BH715"/>
  <c r="BG715"/>
  <c r="BF715"/>
  <c r="T715"/>
  <c r="R715"/>
  <c r="P715"/>
  <c r="BK715"/>
  <c r="J715"/>
  <c r="BE715"/>
  <c r="BI714"/>
  <c r="BH714"/>
  <c r="BG714"/>
  <c r="BF714"/>
  <c r="T714"/>
  <c r="R714"/>
  <c r="P714"/>
  <c r="BK714"/>
  <c r="J714"/>
  <c r="BE714"/>
  <c r="BI713"/>
  <c r="BH713"/>
  <c r="BG713"/>
  <c r="BF713"/>
  <c r="T713"/>
  <c r="R713"/>
  <c r="P713"/>
  <c r="BK713"/>
  <c r="J713"/>
  <c r="BE713"/>
  <c r="BI712"/>
  <c r="BH712"/>
  <c r="BG712"/>
  <c r="BF712"/>
  <c r="T712"/>
  <c r="R712"/>
  <c r="P712"/>
  <c r="BK712"/>
  <c r="J712"/>
  <c r="BE712"/>
  <c r="BI711"/>
  <c r="BH711"/>
  <c r="BG711"/>
  <c r="BF711"/>
  <c r="T711"/>
  <c r="R711"/>
  <c r="P711"/>
  <c r="BK711"/>
  <c r="J711"/>
  <c r="BE711"/>
  <c r="BI709"/>
  <c r="BH709"/>
  <c r="BG709"/>
  <c r="BF709"/>
  <c r="T709"/>
  <c r="R709"/>
  <c r="P709"/>
  <c r="BK709"/>
  <c r="J709"/>
  <c r="BE709"/>
  <c r="BI708"/>
  <c r="BH708"/>
  <c r="BG708"/>
  <c r="BF708"/>
  <c r="T708"/>
  <c r="R708"/>
  <c r="P708"/>
  <c r="BK708"/>
  <c r="J708"/>
  <c r="BE708"/>
  <c r="BI706"/>
  <c r="BH706"/>
  <c r="BG706"/>
  <c r="BF706"/>
  <c r="T706"/>
  <c r="R706"/>
  <c r="P706"/>
  <c r="BK706"/>
  <c r="J706"/>
  <c r="BE706"/>
  <c r="BI704"/>
  <c r="BH704"/>
  <c r="BG704"/>
  <c r="BF704"/>
  <c r="T704"/>
  <c r="R704"/>
  <c r="P704"/>
  <c r="BK704"/>
  <c r="J704"/>
  <c r="BE704"/>
  <c r="BI702"/>
  <c r="BH702"/>
  <c r="BG702"/>
  <c r="BF702"/>
  <c r="T702"/>
  <c r="R702"/>
  <c r="P702"/>
  <c r="BK702"/>
  <c r="J702"/>
  <c r="BE702"/>
  <c r="BI700"/>
  <c r="BH700"/>
  <c r="BG700"/>
  <c r="BF700"/>
  <c r="T700"/>
  <c r="R700"/>
  <c r="P700"/>
  <c r="BK700"/>
  <c r="J700"/>
  <c r="BE700"/>
  <c r="BI699"/>
  <c r="BH699"/>
  <c r="BG699"/>
  <c r="BF699"/>
  <c r="T699"/>
  <c r="R699"/>
  <c r="P699"/>
  <c r="BK699"/>
  <c r="J699"/>
  <c r="BE699"/>
  <c r="BI698"/>
  <c r="BH698"/>
  <c r="BG698"/>
  <c r="BF698"/>
  <c r="T698"/>
  <c r="R698"/>
  <c r="P698"/>
  <c r="BK698"/>
  <c r="J698"/>
  <c r="BE698"/>
  <c r="BI697"/>
  <c r="BH697"/>
  <c r="BG697"/>
  <c r="BF697"/>
  <c r="T697"/>
  <c r="R697"/>
  <c r="P697"/>
  <c r="BK697"/>
  <c r="J697"/>
  <c r="BE697"/>
  <c r="BI695"/>
  <c r="BH695"/>
  <c r="BG695"/>
  <c r="BF695"/>
  <c r="T695"/>
  <c r="R695"/>
  <c r="P695"/>
  <c r="BK695"/>
  <c r="J695"/>
  <c r="BE695"/>
  <c r="BI694"/>
  <c r="BH694"/>
  <c r="BG694"/>
  <c r="BF694"/>
  <c r="T694"/>
  <c r="R694"/>
  <c r="P694"/>
  <c r="BK694"/>
  <c r="J694"/>
  <c r="BE694"/>
  <c r="BI692"/>
  <c r="BH692"/>
  <c r="BG692"/>
  <c r="BF692"/>
  <c r="T692"/>
  <c r="R692"/>
  <c r="P692"/>
  <c r="BK692"/>
  <c r="J692"/>
  <c r="BE692"/>
  <c r="BI691"/>
  <c r="BH691"/>
  <c r="BG691"/>
  <c r="BF691"/>
  <c r="T691"/>
  <c r="R691"/>
  <c r="P691"/>
  <c r="BK691"/>
  <c r="J691"/>
  <c r="BE691"/>
  <c r="BI690"/>
  <c r="BH690"/>
  <c r="BG690"/>
  <c r="BF690"/>
  <c r="T690"/>
  <c r="R690"/>
  <c r="P690"/>
  <c r="BK690"/>
  <c r="J690"/>
  <c r="BE690"/>
  <c r="BI689"/>
  <c r="BH689"/>
  <c r="BG689"/>
  <c r="BF689"/>
  <c r="T689"/>
  <c r="R689"/>
  <c r="P689"/>
  <c r="BK689"/>
  <c r="J689"/>
  <c r="BE689"/>
  <c r="BI687"/>
  <c r="BH687"/>
  <c r="BG687"/>
  <c r="BF687"/>
  <c r="T687"/>
  <c r="R687"/>
  <c r="P687"/>
  <c r="BK687"/>
  <c r="J687"/>
  <c r="BE687"/>
  <c r="BI686"/>
  <c r="BH686"/>
  <c r="BG686"/>
  <c r="BF686"/>
  <c r="T686"/>
  <c r="R686"/>
  <c r="P686"/>
  <c r="BK686"/>
  <c r="J686"/>
  <c r="BE686"/>
  <c r="BI684"/>
  <c r="BH684"/>
  <c r="BG684"/>
  <c r="BF684"/>
  <c r="T684"/>
  <c r="T683"/>
  <c r="R684"/>
  <c r="R683"/>
  <c r="P684"/>
  <c r="P683"/>
  <c r="BK684"/>
  <c r="BK683"/>
  <c r="J683"/>
  <c r="J684"/>
  <c r="BE684"/>
  <c r="J120"/>
  <c r="BI682"/>
  <c r="BH682"/>
  <c r="BG682"/>
  <c r="BF682"/>
  <c r="T682"/>
  <c r="R682"/>
  <c r="P682"/>
  <c r="BK682"/>
  <c r="J682"/>
  <c r="BE682"/>
  <c r="BI681"/>
  <c r="BH681"/>
  <c r="BG681"/>
  <c r="BF681"/>
  <c r="T681"/>
  <c r="R681"/>
  <c r="P681"/>
  <c r="BK681"/>
  <c r="J681"/>
  <c r="BE681"/>
  <c r="BI680"/>
  <c r="BH680"/>
  <c r="BG680"/>
  <c r="BF680"/>
  <c r="T680"/>
  <c r="R680"/>
  <c r="P680"/>
  <c r="BK680"/>
  <c r="J680"/>
  <c r="BE680"/>
  <c r="BI679"/>
  <c r="BH679"/>
  <c r="BG679"/>
  <c r="BF679"/>
  <c r="T679"/>
  <c r="R679"/>
  <c r="P679"/>
  <c r="BK679"/>
  <c r="J679"/>
  <c r="BE679"/>
  <c r="BI678"/>
  <c r="BH678"/>
  <c r="BG678"/>
  <c r="BF678"/>
  <c r="T678"/>
  <c r="R678"/>
  <c r="P678"/>
  <c r="BK678"/>
  <c r="J678"/>
  <c r="BE678"/>
  <c r="BI677"/>
  <c r="BH677"/>
  <c r="BG677"/>
  <c r="BF677"/>
  <c r="T677"/>
  <c r="R677"/>
  <c r="P677"/>
  <c r="BK677"/>
  <c r="J677"/>
  <c r="BE677"/>
  <c r="BI676"/>
  <c r="BH676"/>
  <c r="BG676"/>
  <c r="BF676"/>
  <c r="T676"/>
  <c r="R676"/>
  <c r="P676"/>
  <c r="BK676"/>
  <c r="J676"/>
  <c r="BE676"/>
  <c r="BI675"/>
  <c r="BH675"/>
  <c r="BG675"/>
  <c r="BF675"/>
  <c r="T675"/>
  <c r="R675"/>
  <c r="P675"/>
  <c r="BK675"/>
  <c r="J675"/>
  <c r="BE675"/>
  <c r="BI674"/>
  <c r="BH674"/>
  <c r="BG674"/>
  <c r="BF674"/>
  <c r="T674"/>
  <c r="R674"/>
  <c r="P674"/>
  <c r="BK674"/>
  <c r="J674"/>
  <c r="BE674"/>
  <c r="BI673"/>
  <c r="BH673"/>
  <c r="BG673"/>
  <c r="BF673"/>
  <c r="T673"/>
  <c r="R673"/>
  <c r="P673"/>
  <c r="BK673"/>
  <c r="J673"/>
  <c r="BE673"/>
  <c r="BI672"/>
  <c r="BH672"/>
  <c r="BG672"/>
  <c r="BF672"/>
  <c r="T672"/>
  <c r="R672"/>
  <c r="P672"/>
  <c r="BK672"/>
  <c r="J672"/>
  <c r="BE672"/>
  <c r="BI671"/>
  <c r="BH671"/>
  <c r="BG671"/>
  <c r="BF671"/>
  <c r="T671"/>
  <c r="R671"/>
  <c r="P671"/>
  <c r="BK671"/>
  <c r="J671"/>
  <c r="BE671"/>
  <c r="BI670"/>
  <c r="BH670"/>
  <c r="BG670"/>
  <c r="BF670"/>
  <c r="T670"/>
  <c r="R670"/>
  <c r="P670"/>
  <c r="BK670"/>
  <c r="J670"/>
  <c r="BE670"/>
  <c r="BI669"/>
  <c r="BH669"/>
  <c r="BG669"/>
  <c r="BF669"/>
  <c r="T669"/>
  <c r="R669"/>
  <c r="P669"/>
  <c r="BK669"/>
  <c r="J669"/>
  <c r="BE669"/>
  <c r="BI668"/>
  <c r="BH668"/>
  <c r="BG668"/>
  <c r="BF668"/>
  <c r="T668"/>
  <c r="R668"/>
  <c r="P668"/>
  <c r="BK668"/>
  <c r="J668"/>
  <c r="BE668"/>
  <c r="BI667"/>
  <c r="BH667"/>
  <c r="BG667"/>
  <c r="BF667"/>
  <c r="T667"/>
  <c r="R667"/>
  <c r="P667"/>
  <c r="BK667"/>
  <c r="J667"/>
  <c r="BE667"/>
  <c r="BI666"/>
  <c r="BH666"/>
  <c r="BG666"/>
  <c r="BF666"/>
  <c r="T666"/>
  <c r="R666"/>
  <c r="P666"/>
  <c r="BK666"/>
  <c r="J666"/>
  <c r="BE666"/>
  <c r="BI665"/>
  <c r="BH665"/>
  <c r="BG665"/>
  <c r="BF665"/>
  <c r="T665"/>
  <c r="R665"/>
  <c r="P665"/>
  <c r="BK665"/>
  <c r="J665"/>
  <c r="BE665"/>
  <c r="BI664"/>
  <c r="BH664"/>
  <c r="BG664"/>
  <c r="BF664"/>
  <c r="T664"/>
  <c r="R664"/>
  <c r="P664"/>
  <c r="BK664"/>
  <c r="J664"/>
  <c r="BE664"/>
  <c r="BI663"/>
  <c r="BH663"/>
  <c r="BG663"/>
  <c r="BF663"/>
  <c r="T663"/>
  <c r="R663"/>
  <c r="P663"/>
  <c r="BK663"/>
  <c r="J663"/>
  <c r="BE663"/>
  <c r="BI662"/>
  <c r="BH662"/>
  <c r="BG662"/>
  <c r="BF662"/>
  <c r="T662"/>
  <c r="T661"/>
  <c r="R662"/>
  <c r="R661"/>
  <c r="P662"/>
  <c r="P661"/>
  <c r="BK662"/>
  <c r="BK661"/>
  <c r="J661"/>
  <c r="J662"/>
  <c r="BE662"/>
  <c r="J119"/>
  <c r="BI660"/>
  <c r="BH660"/>
  <c r="BG660"/>
  <c r="BF660"/>
  <c r="T660"/>
  <c r="R660"/>
  <c r="P660"/>
  <c r="BK660"/>
  <c r="J660"/>
  <c r="BE660"/>
  <c r="BI659"/>
  <c r="BH659"/>
  <c r="BG659"/>
  <c r="BF659"/>
  <c r="T659"/>
  <c r="R659"/>
  <c r="P659"/>
  <c r="BK659"/>
  <c r="J659"/>
  <c r="BE659"/>
  <c r="BI658"/>
  <c r="BH658"/>
  <c r="BG658"/>
  <c r="BF658"/>
  <c r="T658"/>
  <c r="R658"/>
  <c r="P658"/>
  <c r="BK658"/>
  <c r="J658"/>
  <c r="BE658"/>
  <c r="BI657"/>
  <c r="BH657"/>
  <c r="BG657"/>
  <c r="BF657"/>
  <c r="T657"/>
  <c r="R657"/>
  <c r="P657"/>
  <c r="BK657"/>
  <c r="J657"/>
  <c r="BE657"/>
  <c r="BI656"/>
  <c r="BH656"/>
  <c r="BG656"/>
  <c r="BF656"/>
  <c r="T656"/>
  <c r="R656"/>
  <c r="P656"/>
  <c r="BK656"/>
  <c r="J656"/>
  <c r="BE656"/>
  <c r="BI655"/>
  <c r="BH655"/>
  <c r="BG655"/>
  <c r="BF655"/>
  <c r="T655"/>
  <c r="R655"/>
  <c r="P655"/>
  <c r="BK655"/>
  <c r="J655"/>
  <c r="BE655"/>
  <c r="BI654"/>
  <c r="BH654"/>
  <c r="BG654"/>
  <c r="BF654"/>
  <c r="T654"/>
  <c r="R654"/>
  <c r="P654"/>
  <c r="BK654"/>
  <c r="J654"/>
  <c r="BE654"/>
  <c r="BI653"/>
  <c r="BH653"/>
  <c r="BG653"/>
  <c r="BF653"/>
  <c r="T653"/>
  <c r="R653"/>
  <c r="P653"/>
  <c r="BK653"/>
  <c r="J653"/>
  <c r="BE653"/>
  <c r="BI652"/>
  <c r="BH652"/>
  <c r="BG652"/>
  <c r="BF652"/>
  <c r="T652"/>
  <c r="R652"/>
  <c r="P652"/>
  <c r="BK652"/>
  <c r="J652"/>
  <c r="BE652"/>
  <c r="BI651"/>
  <c r="BH651"/>
  <c r="BG651"/>
  <c r="BF651"/>
  <c r="T651"/>
  <c r="R651"/>
  <c r="P651"/>
  <c r="BK651"/>
  <c r="J651"/>
  <c r="BE651"/>
  <c r="BI650"/>
  <c r="BH650"/>
  <c r="BG650"/>
  <c r="BF650"/>
  <c r="T650"/>
  <c r="R650"/>
  <c r="P650"/>
  <c r="BK650"/>
  <c r="J650"/>
  <c r="BE650"/>
  <c r="BI649"/>
  <c r="BH649"/>
  <c r="BG649"/>
  <c r="BF649"/>
  <c r="T649"/>
  <c r="R649"/>
  <c r="P649"/>
  <c r="BK649"/>
  <c r="J649"/>
  <c r="BE649"/>
  <c r="BI648"/>
  <c r="BH648"/>
  <c r="BG648"/>
  <c r="BF648"/>
  <c r="T648"/>
  <c r="R648"/>
  <c r="P648"/>
  <c r="BK648"/>
  <c r="J648"/>
  <c r="BE648"/>
  <c r="BI646"/>
  <c r="BH646"/>
  <c r="BG646"/>
  <c r="BF646"/>
  <c r="T646"/>
  <c r="R646"/>
  <c r="P646"/>
  <c r="BK646"/>
  <c r="J646"/>
  <c r="BE646"/>
  <c r="BI645"/>
  <c r="BH645"/>
  <c r="BG645"/>
  <c r="BF645"/>
  <c r="T645"/>
  <c r="R645"/>
  <c r="P645"/>
  <c r="BK645"/>
  <c r="J645"/>
  <c r="BE645"/>
  <c r="BI643"/>
  <c r="BH643"/>
  <c r="BG643"/>
  <c r="BF643"/>
  <c r="T643"/>
  <c r="R643"/>
  <c r="P643"/>
  <c r="BK643"/>
  <c r="J643"/>
  <c r="BE643"/>
  <c r="BI641"/>
  <c r="BH641"/>
  <c r="BG641"/>
  <c r="BF641"/>
  <c r="T641"/>
  <c r="R641"/>
  <c r="P641"/>
  <c r="BK641"/>
  <c r="J641"/>
  <c r="BE641"/>
  <c r="BI639"/>
  <c r="BH639"/>
  <c r="BG639"/>
  <c r="BF639"/>
  <c r="T639"/>
  <c r="R639"/>
  <c r="P639"/>
  <c r="BK639"/>
  <c r="J639"/>
  <c r="BE639"/>
  <c r="BI637"/>
  <c r="BH637"/>
  <c r="BG637"/>
  <c r="BF637"/>
  <c r="T637"/>
  <c r="R637"/>
  <c r="P637"/>
  <c r="BK637"/>
  <c r="J637"/>
  <c r="BE637"/>
  <c r="BI635"/>
  <c r="BH635"/>
  <c r="BG635"/>
  <c r="BF635"/>
  <c r="T635"/>
  <c r="R635"/>
  <c r="P635"/>
  <c r="BK635"/>
  <c r="J635"/>
  <c r="BE635"/>
  <c r="BI634"/>
  <c r="BH634"/>
  <c r="BG634"/>
  <c r="BF634"/>
  <c r="T634"/>
  <c r="R634"/>
  <c r="P634"/>
  <c r="BK634"/>
  <c r="J634"/>
  <c r="BE634"/>
  <c r="BI633"/>
  <c r="BH633"/>
  <c r="BG633"/>
  <c r="BF633"/>
  <c r="T633"/>
  <c r="R633"/>
  <c r="P633"/>
  <c r="BK633"/>
  <c r="J633"/>
  <c r="BE633"/>
  <c r="BI632"/>
  <c r="BH632"/>
  <c r="BG632"/>
  <c r="BF632"/>
  <c r="T632"/>
  <c r="R632"/>
  <c r="P632"/>
  <c r="BK632"/>
  <c r="J632"/>
  <c r="BE632"/>
  <c r="BI631"/>
  <c r="BH631"/>
  <c r="BG631"/>
  <c r="BF631"/>
  <c r="T631"/>
  <c r="R631"/>
  <c r="P631"/>
  <c r="BK631"/>
  <c r="J631"/>
  <c r="BE631"/>
  <c r="BI629"/>
  <c r="BH629"/>
  <c r="BG629"/>
  <c r="BF629"/>
  <c r="T629"/>
  <c r="R629"/>
  <c r="P629"/>
  <c r="BK629"/>
  <c r="J629"/>
  <c r="BE629"/>
  <c r="BI628"/>
  <c r="BH628"/>
  <c r="BG628"/>
  <c r="BF628"/>
  <c r="T628"/>
  <c r="R628"/>
  <c r="P628"/>
  <c r="BK628"/>
  <c r="J628"/>
  <c r="BE628"/>
  <c r="BI626"/>
  <c r="BH626"/>
  <c r="BG626"/>
  <c r="BF626"/>
  <c r="T626"/>
  <c r="R626"/>
  <c r="P626"/>
  <c r="BK626"/>
  <c r="J626"/>
  <c r="BE626"/>
  <c r="BI625"/>
  <c r="BH625"/>
  <c r="BG625"/>
  <c r="BF625"/>
  <c r="T625"/>
  <c r="R625"/>
  <c r="P625"/>
  <c r="BK625"/>
  <c r="J625"/>
  <c r="BE625"/>
  <c r="BI624"/>
  <c r="BH624"/>
  <c r="BG624"/>
  <c r="BF624"/>
  <c r="T624"/>
  <c r="R624"/>
  <c r="P624"/>
  <c r="BK624"/>
  <c r="J624"/>
  <c r="BE624"/>
  <c r="BI623"/>
  <c r="BH623"/>
  <c r="BG623"/>
  <c r="BF623"/>
  <c r="T623"/>
  <c r="R623"/>
  <c r="P623"/>
  <c r="BK623"/>
  <c r="J623"/>
  <c r="BE623"/>
  <c r="BI621"/>
  <c r="BH621"/>
  <c r="BG621"/>
  <c r="BF621"/>
  <c r="T621"/>
  <c r="R621"/>
  <c r="P621"/>
  <c r="BK621"/>
  <c r="J621"/>
  <c r="BE621"/>
  <c r="BI620"/>
  <c r="BH620"/>
  <c r="BG620"/>
  <c r="BF620"/>
  <c r="T620"/>
  <c r="R620"/>
  <c r="P620"/>
  <c r="BK620"/>
  <c r="J620"/>
  <c r="BE620"/>
  <c r="BI618"/>
  <c r="BH618"/>
  <c r="BG618"/>
  <c r="BF618"/>
  <c r="T618"/>
  <c r="T617"/>
  <c r="R618"/>
  <c r="R617"/>
  <c r="P618"/>
  <c r="P617"/>
  <c r="BK618"/>
  <c r="BK617"/>
  <c r="J617"/>
  <c r="J618"/>
  <c r="BE618"/>
  <c r="J118"/>
  <c r="BI616"/>
  <c r="BH616"/>
  <c r="BG616"/>
  <c r="BF616"/>
  <c r="T616"/>
  <c r="R616"/>
  <c r="P616"/>
  <c r="BK616"/>
  <c r="J616"/>
  <c r="BE616"/>
  <c r="BI615"/>
  <c r="BH615"/>
  <c r="BG615"/>
  <c r="BF615"/>
  <c r="T615"/>
  <c r="R615"/>
  <c r="P615"/>
  <c r="BK615"/>
  <c r="J615"/>
  <c r="BE615"/>
  <c r="BI614"/>
  <c r="BH614"/>
  <c r="BG614"/>
  <c r="BF614"/>
  <c r="T614"/>
  <c r="R614"/>
  <c r="P614"/>
  <c r="BK614"/>
  <c r="J614"/>
  <c r="BE614"/>
  <c r="BI613"/>
  <c r="BH613"/>
  <c r="BG613"/>
  <c r="BF613"/>
  <c r="T613"/>
  <c r="R613"/>
  <c r="P613"/>
  <c r="BK613"/>
  <c r="J613"/>
  <c r="BE613"/>
  <c r="BI612"/>
  <c r="BH612"/>
  <c r="BG612"/>
  <c r="BF612"/>
  <c r="T612"/>
  <c r="R612"/>
  <c r="P612"/>
  <c r="BK612"/>
  <c r="J612"/>
  <c r="BE612"/>
  <c r="BI611"/>
  <c r="BH611"/>
  <c r="BG611"/>
  <c r="BF611"/>
  <c r="T611"/>
  <c r="R611"/>
  <c r="P611"/>
  <c r="BK611"/>
  <c r="J611"/>
  <c r="BE611"/>
  <c r="BI610"/>
  <c r="BH610"/>
  <c r="BG610"/>
  <c r="BF610"/>
  <c r="T610"/>
  <c r="R610"/>
  <c r="P610"/>
  <c r="BK610"/>
  <c r="J610"/>
  <c r="BE610"/>
  <c r="BI609"/>
  <c r="BH609"/>
  <c r="BG609"/>
  <c r="BF609"/>
  <c r="T609"/>
  <c r="R609"/>
  <c r="P609"/>
  <c r="BK609"/>
  <c r="J609"/>
  <c r="BE609"/>
  <c r="BI608"/>
  <c r="BH608"/>
  <c r="BG608"/>
  <c r="BF608"/>
  <c r="T608"/>
  <c r="R608"/>
  <c r="P608"/>
  <c r="BK608"/>
  <c r="J608"/>
  <c r="BE608"/>
  <c r="BI607"/>
  <c r="BH607"/>
  <c r="BG607"/>
  <c r="BF607"/>
  <c r="T607"/>
  <c r="R607"/>
  <c r="P607"/>
  <c r="BK607"/>
  <c r="J607"/>
  <c r="BE607"/>
  <c r="BI606"/>
  <c r="BH606"/>
  <c r="BG606"/>
  <c r="BF606"/>
  <c r="T606"/>
  <c r="R606"/>
  <c r="P606"/>
  <c r="BK606"/>
  <c r="J606"/>
  <c r="BE606"/>
  <c r="BI605"/>
  <c r="BH605"/>
  <c r="BG605"/>
  <c r="BF605"/>
  <c r="T605"/>
  <c r="R605"/>
  <c r="P605"/>
  <c r="BK605"/>
  <c r="J605"/>
  <c r="BE605"/>
  <c r="BI604"/>
  <c r="BH604"/>
  <c r="BG604"/>
  <c r="BF604"/>
  <c r="T604"/>
  <c r="R604"/>
  <c r="P604"/>
  <c r="BK604"/>
  <c r="J604"/>
  <c r="BE604"/>
  <c r="BI603"/>
  <c r="BH603"/>
  <c r="BG603"/>
  <c r="BF603"/>
  <c r="T603"/>
  <c r="R603"/>
  <c r="P603"/>
  <c r="BK603"/>
  <c r="J603"/>
  <c r="BE603"/>
  <c r="BI602"/>
  <c r="BH602"/>
  <c r="BG602"/>
  <c r="BF602"/>
  <c r="T602"/>
  <c r="R602"/>
  <c r="P602"/>
  <c r="BK602"/>
  <c r="J602"/>
  <c r="BE602"/>
  <c r="BI601"/>
  <c r="BH601"/>
  <c r="BG601"/>
  <c r="BF601"/>
  <c r="T601"/>
  <c r="R601"/>
  <c r="P601"/>
  <c r="BK601"/>
  <c r="J601"/>
  <c r="BE601"/>
  <c r="BI600"/>
  <c r="BH600"/>
  <c r="BG600"/>
  <c r="BF600"/>
  <c r="T600"/>
  <c r="R600"/>
  <c r="P600"/>
  <c r="BK600"/>
  <c r="J600"/>
  <c r="BE600"/>
  <c r="BI599"/>
  <c r="BH599"/>
  <c r="BG599"/>
  <c r="BF599"/>
  <c r="T599"/>
  <c r="R599"/>
  <c r="P599"/>
  <c r="BK599"/>
  <c r="J599"/>
  <c r="BE599"/>
  <c r="BI598"/>
  <c r="BH598"/>
  <c r="BG598"/>
  <c r="BF598"/>
  <c r="T598"/>
  <c r="T597"/>
  <c r="R598"/>
  <c r="R597"/>
  <c r="P598"/>
  <c r="P597"/>
  <c r="BK598"/>
  <c r="BK597"/>
  <c r="J597"/>
  <c r="J598"/>
  <c r="BE598"/>
  <c r="J117"/>
  <c r="BI596"/>
  <c r="BH596"/>
  <c r="BG596"/>
  <c r="BF596"/>
  <c r="T596"/>
  <c r="R596"/>
  <c r="P596"/>
  <c r="BK596"/>
  <c r="J596"/>
  <c r="BE596"/>
  <c r="BI595"/>
  <c r="BH595"/>
  <c r="BG595"/>
  <c r="BF595"/>
  <c r="T595"/>
  <c r="R595"/>
  <c r="P595"/>
  <c r="BK595"/>
  <c r="J595"/>
  <c r="BE595"/>
  <c r="BI594"/>
  <c r="BH594"/>
  <c r="BG594"/>
  <c r="BF594"/>
  <c r="T594"/>
  <c r="R594"/>
  <c r="P594"/>
  <c r="BK594"/>
  <c r="J594"/>
  <c r="BE594"/>
  <c r="BI593"/>
  <c r="BH593"/>
  <c r="BG593"/>
  <c r="BF593"/>
  <c r="T593"/>
  <c r="R593"/>
  <c r="P593"/>
  <c r="BK593"/>
  <c r="J593"/>
  <c r="BE593"/>
  <c r="BI592"/>
  <c r="BH592"/>
  <c r="BG592"/>
  <c r="BF592"/>
  <c r="T592"/>
  <c r="R592"/>
  <c r="P592"/>
  <c r="BK592"/>
  <c r="J592"/>
  <c r="BE592"/>
  <c r="BI591"/>
  <c r="BH591"/>
  <c r="BG591"/>
  <c r="BF591"/>
  <c r="T591"/>
  <c r="R591"/>
  <c r="P591"/>
  <c r="BK591"/>
  <c r="J591"/>
  <c r="BE591"/>
  <c r="BI590"/>
  <c r="BH590"/>
  <c r="BG590"/>
  <c r="BF590"/>
  <c r="T590"/>
  <c r="R590"/>
  <c r="P590"/>
  <c r="BK590"/>
  <c r="J590"/>
  <c r="BE590"/>
  <c r="BI589"/>
  <c r="BH589"/>
  <c r="BG589"/>
  <c r="BF589"/>
  <c r="T589"/>
  <c r="R589"/>
  <c r="P589"/>
  <c r="BK589"/>
  <c r="J589"/>
  <c r="BE589"/>
  <c r="BI588"/>
  <c r="BH588"/>
  <c r="BG588"/>
  <c r="BF588"/>
  <c r="T588"/>
  <c r="R588"/>
  <c r="P588"/>
  <c r="BK588"/>
  <c r="J588"/>
  <c r="BE588"/>
  <c r="BI587"/>
  <c r="BH587"/>
  <c r="BG587"/>
  <c r="BF587"/>
  <c r="T587"/>
  <c r="R587"/>
  <c r="P587"/>
  <c r="BK587"/>
  <c r="J587"/>
  <c r="BE587"/>
  <c r="BI585"/>
  <c r="BH585"/>
  <c r="BG585"/>
  <c r="BF585"/>
  <c r="T585"/>
  <c r="R585"/>
  <c r="P585"/>
  <c r="BK585"/>
  <c r="J585"/>
  <c r="BE585"/>
  <c r="BI584"/>
  <c r="BH584"/>
  <c r="BG584"/>
  <c r="BF584"/>
  <c r="T584"/>
  <c r="R584"/>
  <c r="P584"/>
  <c r="BK584"/>
  <c r="J584"/>
  <c r="BE584"/>
  <c r="BI582"/>
  <c r="BH582"/>
  <c r="BG582"/>
  <c r="BF582"/>
  <c r="T582"/>
  <c r="R582"/>
  <c r="P582"/>
  <c r="BK582"/>
  <c r="J582"/>
  <c r="BE582"/>
  <c r="BI580"/>
  <c r="BH580"/>
  <c r="BG580"/>
  <c r="BF580"/>
  <c r="T580"/>
  <c r="R580"/>
  <c r="P580"/>
  <c r="BK580"/>
  <c r="J580"/>
  <c r="BE580"/>
  <c r="BI578"/>
  <c r="BH578"/>
  <c r="BG578"/>
  <c r="BF578"/>
  <c r="T578"/>
  <c r="R578"/>
  <c r="P578"/>
  <c r="BK578"/>
  <c r="J578"/>
  <c r="BE578"/>
  <c r="BI577"/>
  <c r="BH577"/>
  <c r="BG577"/>
  <c r="BF577"/>
  <c r="T577"/>
  <c r="R577"/>
  <c r="P577"/>
  <c r="BK577"/>
  <c r="J577"/>
  <c r="BE577"/>
  <c r="BI576"/>
  <c r="BH576"/>
  <c r="BG576"/>
  <c r="BF576"/>
  <c r="T576"/>
  <c r="R576"/>
  <c r="P576"/>
  <c r="BK576"/>
  <c r="J576"/>
  <c r="BE576"/>
  <c r="BI575"/>
  <c r="BH575"/>
  <c r="BG575"/>
  <c r="BF575"/>
  <c r="T575"/>
  <c r="R575"/>
  <c r="P575"/>
  <c r="BK575"/>
  <c r="J575"/>
  <c r="BE575"/>
  <c r="BI573"/>
  <c r="BH573"/>
  <c r="BG573"/>
  <c r="BF573"/>
  <c r="T573"/>
  <c r="R573"/>
  <c r="P573"/>
  <c r="BK573"/>
  <c r="J573"/>
  <c r="BE573"/>
  <c r="BI572"/>
  <c r="BH572"/>
  <c r="BG572"/>
  <c r="BF572"/>
  <c r="T572"/>
  <c r="R572"/>
  <c r="P572"/>
  <c r="BK572"/>
  <c r="J572"/>
  <c r="BE572"/>
  <c r="BI571"/>
  <c r="BH571"/>
  <c r="BG571"/>
  <c r="BF571"/>
  <c r="T571"/>
  <c r="R571"/>
  <c r="P571"/>
  <c r="BK571"/>
  <c r="J571"/>
  <c r="BE571"/>
  <c r="BI570"/>
  <c r="BH570"/>
  <c r="BG570"/>
  <c r="BF570"/>
  <c r="T570"/>
  <c r="R570"/>
  <c r="P570"/>
  <c r="BK570"/>
  <c r="J570"/>
  <c r="BE570"/>
  <c r="BI569"/>
  <c r="BH569"/>
  <c r="BG569"/>
  <c r="BF569"/>
  <c r="T569"/>
  <c r="R569"/>
  <c r="P569"/>
  <c r="BK569"/>
  <c r="J569"/>
  <c r="BE569"/>
  <c r="BI568"/>
  <c r="BH568"/>
  <c r="BG568"/>
  <c r="BF568"/>
  <c r="T568"/>
  <c r="R568"/>
  <c r="P568"/>
  <c r="BK568"/>
  <c r="J568"/>
  <c r="BE568"/>
  <c r="BI566"/>
  <c r="BH566"/>
  <c r="BG566"/>
  <c r="BF566"/>
  <c r="T566"/>
  <c r="R566"/>
  <c r="P566"/>
  <c r="BK566"/>
  <c r="J566"/>
  <c r="BE566"/>
  <c r="BI565"/>
  <c r="BH565"/>
  <c r="BG565"/>
  <c r="BF565"/>
  <c r="T565"/>
  <c r="R565"/>
  <c r="P565"/>
  <c r="BK565"/>
  <c r="J565"/>
  <c r="BE565"/>
  <c r="BI563"/>
  <c r="BH563"/>
  <c r="BG563"/>
  <c r="BF563"/>
  <c r="T563"/>
  <c r="T562"/>
  <c r="R563"/>
  <c r="R562"/>
  <c r="P563"/>
  <c r="P562"/>
  <c r="BK563"/>
  <c r="BK562"/>
  <c r="J562"/>
  <c r="J563"/>
  <c r="BE563"/>
  <c r="J116"/>
  <c r="BI561"/>
  <c r="BH561"/>
  <c r="BG561"/>
  <c r="BF561"/>
  <c r="T561"/>
  <c r="R561"/>
  <c r="P561"/>
  <c r="BK561"/>
  <c r="J561"/>
  <c r="BE561"/>
  <c r="BI560"/>
  <c r="BH560"/>
  <c r="BG560"/>
  <c r="BF560"/>
  <c r="T560"/>
  <c r="R560"/>
  <c r="P560"/>
  <c r="BK560"/>
  <c r="J560"/>
  <c r="BE560"/>
  <c r="BI559"/>
  <c r="BH559"/>
  <c r="BG559"/>
  <c r="BF559"/>
  <c r="T559"/>
  <c r="R559"/>
  <c r="P559"/>
  <c r="BK559"/>
  <c r="J559"/>
  <c r="BE559"/>
  <c r="BI558"/>
  <c r="BH558"/>
  <c r="BG558"/>
  <c r="BF558"/>
  <c r="T558"/>
  <c r="R558"/>
  <c r="P558"/>
  <c r="BK558"/>
  <c r="J558"/>
  <c r="BE558"/>
  <c r="BI557"/>
  <c r="BH557"/>
  <c r="BG557"/>
  <c r="BF557"/>
  <c r="T557"/>
  <c r="R557"/>
  <c r="P557"/>
  <c r="BK557"/>
  <c r="J557"/>
  <c r="BE557"/>
  <c r="BI556"/>
  <c r="BH556"/>
  <c r="BG556"/>
  <c r="BF556"/>
  <c r="T556"/>
  <c r="R556"/>
  <c r="P556"/>
  <c r="BK556"/>
  <c r="J556"/>
  <c r="BE556"/>
  <c r="BI555"/>
  <c r="BH555"/>
  <c r="BG555"/>
  <c r="BF555"/>
  <c r="T555"/>
  <c r="R555"/>
  <c r="P555"/>
  <c r="BK555"/>
  <c r="J555"/>
  <c r="BE555"/>
  <c r="BI554"/>
  <c r="BH554"/>
  <c r="BG554"/>
  <c r="BF554"/>
  <c r="T554"/>
  <c r="R554"/>
  <c r="P554"/>
  <c r="BK554"/>
  <c r="J554"/>
  <c r="BE554"/>
  <c r="BI553"/>
  <c r="BH553"/>
  <c r="BG553"/>
  <c r="BF553"/>
  <c r="T553"/>
  <c r="R553"/>
  <c r="P553"/>
  <c r="BK553"/>
  <c r="J553"/>
  <c r="BE553"/>
  <c r="BI552"/>
  <c r="BH552"/>
  <c r="BG552"/>
  <c r="BF552"/>
  <c r="T552"/>
  <c r="R552"/>
  <c r="P552"/>
  <c r="BK552"/>
  <c r="J552"/>
  <c r="BE552"/>
  <c r="BI551"/>
  <c r="BH551"/>
  <c r="BG551"/>
  <c r="BF551"/>
  <c r="T551"/>
  <c r="R551"/>
  <c r="P551"/>
  <c r="BK551"/>
  <c r="J551"/>
  <c r="BE551"/>
  <c r="BI550"/>
  <c r="BH550"/>
  <c r="BG550"/>
  <c r="BF550"/>
  <c r="T550"/>
  <c r="R550"/>
  <c r="P550"/>
  <c r="BK550"/>
  <c r="J550"/>
  <c r="BE550"/>
  <c r="BI549"/>
  <c r="BH549"/>
  <c r="BG549"/>
  <c r="BF549"/>
  <c r="T549"/>
  <c r="T548"/>
  <c r="R549"/>
  <c r="R548"/>
  <c r="P549"/>
  <c r="P548"/>
  <c r="BK549"/>
  <c r="BK548"/>
  <c r="J548"/>
  <c r="J549"/>
  <c r="BE549"/>
  <c r="J115"/>
  <c r="BI547"/>
  <c r="BH547"/>
  <c r="BG547"/>
  <c r="BF547"/>
  <c r="T547"/>
  <c r="R547"/>
  <c r="P547"/>
  <c r="BK547"/>
  <c r="J547"/>
  <c r="BE547"/>
  <c r="BI546"/>
  <c r="BH546"/>
  <c r="BG546"/>
  <c r="BF546"/>
  <c r="T546"/>
  <c r="R546"/>
  <c r="P546"/>
  <c r="BK546"/>
  <c r="J546"/>
  <c r="BE546"/>
  <c r="BI545"/>
  <c r="BH545"/>
  <c r="BG545"/>
  <c r="BF545"/>
  <c r="T545"/>
  <c r="R545"/>
  <c r="P545"/>
  <c r="BK545"/>
  <c r="J545"/>
  <c r="BE545"/>
  <c r="BI544"/>
  <c r="BH544"/>
  <c r="BG544"/>
  <c r="BF544"/>
  <c r="T544"/>
  <c r="R544"/>
  <c r="P544"/>
  <c r="BK544"/>
  <c r="J544"/>
  <c r="BE544"/>
  <c r="BI543"/>
  <c r="BH543"/>
  <c r="BG543"/>
  <c r="BF543"/>
  <c r="T543"/>
  <c r="R543"/>
  <c r="P543"/>
  <c r="BK543"/>
  <c r="J543"/>
  <c r="BE543"/>
  <c r="BI542"/>
  <c r="BH542"/>
  <c r="BG542"/>
  <c r="BF542"/>
  <c r="T542"/>
  <c r="R542"/>
  <c r="P542"/>
  <c r="BK542"/>
  <c r="J542"/>
  <c r="BE542"/>
  <c r="BI541"/>
  <c r="BH541"/>
  <c r="BG541"/>
  <c r="BF541"/>
  <c r="T541"/>
  <c r="R541"/>
  <c r="P541"/>
  <c r="BK541"/>
  <c r="J541"/>
  <c r="BE541"/>
  <c r="BI540"/>
  <c r="BH540"/>
  <c r="BG540"/>
  <c r="BF540"/>
  <c r="T540"/>
  <c r="R540"/>
  <c r="P540"/>
  <c r="BK540"/>
  <c r="J540"/>
  <c r="BE540"/>
  <c r="BI539"/>
  <c r="BH539"/>
  <c r="BG539"/>
  <c r="BF539"/>
  <c r="T539"/>
  <c r="R539"/>
  <c r="P539"/>
  <c r="BK539"/>
  <c r="J539"/>
  <c r="BE539"/>
  <c r="BI538"/>
  <c r="BH538"/>
  <c r="BG538"/>
  <c r="BF538"/>
  <c r="T538"/>
  <c r="R538"/>
  <c r="P538"/>
  <c r="BK538"/>
  <c r="J538"/>
  <c r="BE538"/>
  <c r="BI537"/>
  <c r="BH537"/>
  <c r="BG537"/>
  <c r="BF537"/>
  <c r="T537"/>
  <c r="R537"/>
  <c r="P537"/>
  <c r="BK537"/>
  <c r="J537"/>
  <c r="BE537"/>
  <c r="BI536"/>
  <c r="BH536"/>
  <c r="BG536"/>
  <c r="BF536"/>
  <c r="T536"/>
  <c r="R536"/>
  <c r="P536"/>
  <c r="BK536"/>
  <c r="J536"/>
  <c r="BE536"/>
  <c r="BI535"/>
  <c r="BH535"/>
  <c r="BG535"/>
  <c r="BF535"/>
  <c r="T535"/>
  <c r="R535"/>
  <c r="P535"/>
  <c r="BK535"/>
  <c r="J535"/>
  <c r="BE535"/>
  <c r="BI534"/>
  <c r="BH534"/>
  <c r="BG534"/>
  <c r="BF534"/>
  <c r="T534"/>
  <c r="R534"/>
  <c r="P534"/>
  <c r="BK534"/>
  <c r="J534"/>
  <c r="BE534"/>
  <c r="BI533"/>
  <c r="BH533"/>
  <c r="BG533"/>
  <c r="BF533"/>
  <c r="T533"/>
  <c r="R533"/>
  <c r="P533"/>
  <c r="BK533"/>
  <c r="J533"/>
  <c r="BE533"/>
  <c r="BI532"/>
  <c r="BH532"/>
  <c r="BG532"/>
  <c r="BF532"/>
  <c r="T532"/>
  <c r="R532"/>
  <c r="P532"/>
  <c r="BK532"/>
  <c r="J532"/>
  <c r="BE532"/>
  <c r="BI531"/>
  <c r="BH531"/>
  <c r="BG531"/>
  <c r="BF531"/>
  <c r="T531"/>
  <c r="R531"/>
  <c r="P531"/>
  <c r="BK531"/>
  <c r="J531"/>
  <c r="BE531"/>
  <c r="BI530"/>
  <c r="BH530"/>
  <c r="BG530"/>
  <c r="BF530"/>
  <c r="T530"/>
  <c r="R530"/>
  <c r="P530"/>
  <c r="BK530"/>
  <c r="J530"/>
  <c r="BE530"/>
  <c r="BI529"/>
  <c r="BH529"/>
  <c r="BG529"/>
  <c r="BF529"/>
  <c r="T529"/>
  <c r="R529"/>
  <c r="P529"/>
  <c r="BK529"/>
  <c r="J529"/>
  <c r="BE529"/>
  <c r="BI528"/>
  <c r="BH528"/>
  <c r="BG528"/>
  <c r="BF528"/>
  <c r="T528"/>
  <c r="R528"/>
  <c r="P528"/>
  <c r="BK528"/>
  <c r="J528"/>
  <c r="BE528"/>
  <c r="BI527"/>
  <c r="BH527"/>
  <c r="BG527"/>
  <c r="BF527"/>
  <c r="T527"/>
  <c r="R527"/>
  <c r="P527"/>
  <c r="BK527"/>
  <c r="J527"/>
  <c r="BE527"/>
  <c r="BI525"/>
  <c r="BH525"/>
  <c r="BG525"/>
  <c r="BF525"/>
  <c r="T525"/>
  <c r="R525"/>
  <c r="P525"/>
  <c r="BK525"/>
  <c r="J525"/>
  <c r="BE525"/>
  <c r="BI524"/>
  <c r="BH524"/>
  <c r="BG524"/>
  <c r="BF524"/>
  <c r="T524"/>
  <c r="R524"/>
  <c r="P524"/>
  <c r="BK524"/>
  <c r="J524"/>
  <c r="BE524"/>
  <c r="BI522"/>
  <c r="BH522"/>
  <c r="BG522"/>
  <c r="BF522"/>
  <c r="T522"/>
  <c r="R522"/>
  <c r="P522"/>
  <c r="BK522"/>
  <c r="J522"/>
  <c r="BE522"/>
  <c r="BI521"/>
  <c r="BH521"/>
  <c r="BG521"/>
  <c r="BF521"/>
  <c r="T521"/>
  <c r="R521"/>
  <c r="P521"/>
  <c r="BK521"/>
  <c r="J521"/>
  <c r="BE521"/>
  <c r="BI520"/>
  <c r="BH520"/>
  <c r="BG520"/>
  <c r="BF520"/>
  <c r="T520"/>
  <c r="R520"/>
  <c r="P520"/>
  <c r="BK520"/>
  <c r="J520"/>
  <c r="BE520"/>
  <c r="BI519"/>
  <c r="BH519"/>
  <c r="BG519"/>
  <c r="BF519"/>
  <c r="T519"/>
  <c r="R519"/>
  <c r="P519"/>
  <c r="BK519"/>
  <c r="J519"/>
  <c r="BE519"/>
  <c r="BI518"/>
  <c r="BH518"/>
  <c r="BG518"/>
  <c r="BF518"/>
  <c r="T518"/>
  <c r="R518"/>
  <c r="P518"/>
  <c r="BK518"/>
  <c r="J518"/>
  <c r="BE518"/>
  <c r="BI517"/>
  <c r="BH517"/>
  <c r="BG517"/>
  <c r="BF517"/>
  <c r="T517"/>
  <c r="R517"/>
  <c r="P517"/>
  <c r="BK517"/>
  <c r="J517"/>
  <c r="BE517"/>
  <c r="BI515"/>
  <c r="BH515"/>
  <c r="BG515"/>
  <c r="BF515"/>
  <c r="T515"/>
  <c r="R515"/>
  <c r="P515"/>
  <c r="BK515"/>
  <c r="J515"/>
  <c r="BE515"/>
  <c r="BI514"/>
  <c r="BH514"/>
  <c r="BG514"/>
  <c r="BF514"/>
  <c r="T514"/>
  <c r="R514"/>
  <c r="P514"/>
  <c r="BK514"/>
  <c r="J514"/>
  <c r="BE514"/>
  <c r="BI512"/>
  <c r="BH512"/>
  <c r="BG512"/>
  <c r="BF512"/>
  <c r="T512"/>
  <c r="T511"/>
  <c r="R512"/>
  <c r="R511"/>
  <c r="P512"/>
  <c r="P511"/>
  <c r="BK512"/>
  <c r="BK511"/>
  <c r="J511"/>
  <c r="J512"/>
  <c r="BE512"/>
  <c r="J114"/>
  <c r="BI510"/>
  <c r="BH510"/>
  <c r="BG510"/>
  <c r="BF510"/>
  <c r="T510"/>
  <c r="R510"/>
  <c r="P510"/>
  <c r="BK510"/>
  <c r="J510"/>
  <c r="BE510"/>
  <c r="BI509"/>
  <c r="BH509"/>
  <c r="BG509"/>
  <c r="BF509"/>
  <c r="T509"/>
  <c r="R509"/>
  <c r="P509"/>
  <c r="BK509"/>
  <c r="J509"/>
  <c r="BE509"/>
  <c r="BI508"/>
  <c r="BH508"/>
  <c r="BG508"/>
  <c r="BF508"/>
  <c r="T508"/>
  <c r="R508"/>
  <c r="P508"/>
  <c r="BK508"/>
  <c r="J508"/>
  <c r="BE508"/>
  <c r="BI507"/>
  <c r="BH507"/>
  <c r="BG507"/>
  <c r="BF507"/>
  <c r="T507"/>
  <c r="R507"/>
  <c r="P507"/>
  <c r="BK507"/>
  <c r="J507"/>
  <c r="BE507"/>
  <c r="BI506"/>
  <c r="BH506"/>
  <c r="BG506"/>
  <c r="BF506"/>
  <c r="T506"/>
  <c r="R506"/>
  <c r="P506"/>
  <c r="BK506"/>
  <c r="J506"/>
  <c r="BE506"/>
  <c r="BI505"/>
  <c r="BH505"/>
  <c r="BG505"/>
  <c r="BF505"/>
  <c r="T505"/>
  <c r="R505"/>
  <c r="P505"/>
  <c r="BK505"/>
  <c r="J505"/>
  <c r="BE505"/>
  <c r="BI504"/>
  <c r="BH504"/>
  <c r="BG504"/>
  <c r="BF504"/>
  <c r="T504"/>
  <c r="R504"/>
  <c r="P504"/>
  <c r="BK504"/>
  <c r="J504"/>
  <c r="BE504"/>
  <c r="BI503"/>
  <c r="BH503"/>
  <c r="BG503"/>
  <c r="BF503"/>
  <c r="T503"/>
  <c r="R503"/>
  <c r="P503"/>
  <c r="BK503"/>
  <c r="J503"/>
  <c r="BE503"/>
  <c r="BI502"/>
  <c r="BH502"/>
  <c r="BG502"/>
  <c r="BF502"/>
  <c r="T502"/>
  <c r="R502"/>
  <c r="P502"/>
  <c r="BK502"/>
  <c r="J502"/>
  <c r="BE502"/>
  <c r="BI501"/>
  <c r="BH501"/>
  <c r="BG501"/>
  <c r="BF501"/>
  <c r="T501"/>
  <c r="R501"/>
  <c r="P501"/>
  <c r="BK501"/>
  <c r="J501"/>
  <c r="BE501"/>
  <c r="BI500"/>
  <c r="BH500"/>
  <c r="BG500"/>
  <c r="BF500"/>
  <c r="T500"/>
  <c r="R500"/>
  <c r="P500"/>
  <c r="BK500"/>
  <c r="J500"/>
  <c r="BE500"/>
  <c r="BI499"/>
  <c r="BH499"/>
  <c r="BG499"/>
  <c r="BF499"/>
  <c r="T499"/>
  <c r="R499"/>
  <c r="P499"/>
  <c r="BK499"/>
  <c r="J499"/>
  <c r="BE499"/>
  <c r="BI498"/>
  <c r="BH498"/>
  <c r="BG498"/>
  <c r="BF498"/>
  <c r="T498"/>
  <c r="T497"/>
  <c r="R498"/>
  <c r="R497"/>
  <c r="P498"/>
  <c r="P497"/>
  <c r="BK498"/>
  <c r="BK497"/>
  <c r="J497"/>
  <c r="J498"/>
  <c r="BE498"/>
  <c r="J113"/>
  <c r="BI496"/>
  <c r="BH496"/>
  <c r="BG496"/>
  <c r="BF496"/>
  <c r="T496"/>
  <c r="R496"/>
  <c r="P496"/>
  <c r="BK496"/>
  <c r="J496"/>
  <c r="BE496"/>
  <c r="BI494"/>
  <c r="BH494"/>
  <c r="BG494"/>
  <c r="BF494"/>
  <c r="T494"/>
  <c r="R494"/>
  <c r="P494"/>
  <c r="BK494"/>
  <c r="J494"/>
  <c r="BE494"/>
  <c r="BI493"/>
  <c r="BH493"/>
  <c r="BG493"/>
  <c r="BF493"/>
  <c r="T493"/>
  <c r="R493"/>
  <c r="P493"/>
  <c r="BK493"/>
  <c r="J493"/>
  <c r="BE493"/>
  <c r="BI492"/>
  <c r="BH492"/>
  <c r="BG492"/>
  <c r="BF492"/>
  <c r="T492"/>
  <c r="R492"/>
  <c r="P492"/>
  <c r="BK492"/>
  <c r="J492"/>
  <c r="BE492"/>
  <c r="BI491"/>
  <c r="BH491"/>
  <c r="BG491"/>
  <c r="BF491"/>
  <c r="T491"/>
  <c r="R491"/>
  <c r="P491"/>
  <c r="BK491"/>
  <c r="J491"/>
  <c r="BE491"/>
  <c r="BI490"/>
  <c r="BH490"/>
  <c r="BG490"/>
  <c r="BF490"/>
  <c r="T490"/>
  <c r="R490"/>
  <c r="P490"/>
  <c r="BK490"/>
  <c r="J490"/>
  <c r="BE490"/>
  <c r="BI489"/>
  <c r="BH489"/>
  <c r="BG489"/>
  <c r="BF489"/>
  <c r="T489"/>
  <c r="R489"/>
  <c r="P489"/>
  <c r="BK489"/>
  <c r="J489"/>
  <c r="BE489"/>
  <c r="BI488"/>
  <c r="BH488"/>
  <c r="BG488"/>
  <c r="BF488"/>
  <c r="T488"/>
  <c r="R488"/>
  <c r="P488"/>
  <c r="BK488"/>
  <c r="J488"/>
  <c r="BE488"/>
  <c r="BI486"/>
  <c r="BH486"/>
  <c r="BG486"/>
  <c r="BF486"/>
  <c r="T486"/>
  <c r="R486"/>
  <c r="P486"/>
  <c r="BK486"/>
  <c r="J486"/>
  <c r="BE486"/>
  <c r="BI485"/>
  <c r="BH485"/>
  <c r="BG485"/>
  <c r="BF485"/>
  <c r="T485"/>
  <c r="R485"/>
  <c r="P485"/>
  <c r="BK485"/>
  <c r="J485"/>
  <c r="BE485"/>
  <c r="BI483"/>
  <c r="BH483"/>
  <c r="BG483"/>
  <c r="BF483"/>
  <c r="T483"/>
  <c r="R483"/>
  <c r="P483"/>
  <c r="BK483"/>
  <c r="J483"/>
  <c r="BE483"/>
  <c r="BI481"/>
  <c r="BH481"/>
  <c r="BG481"/>
  <c r="BF481"/>
  <c r="T481"/>
  <c r="R481"/>
  <c r="P481"/>
  <c r="BK481"/>
  <c r="J481"/>
  <c r="BE481"/>
  <c r="BI480"/>
  <c r="BH480"/>
  <c r="BG480"/>
  <c r="BF480"/>
  <c r="T480"/>
  <c r="R480"/>
  <c r="P480"/>
  <c r="BK480"/>
  <c r="J480"/>
  <c r="BE480"/>
  <c r="BI478"/>
  <c r="BH478"/>
  <c r="BG478"/>
  <c r="BF478"/>
  <c r="T478"/>
  <c r="R478"/>
  <c r="P478"/>
  <c r="BK478"/>
  <c r="J478"/>
  <c r="BE478"/>
  <c r="BI477"/>
  <c r="BH477"/>
  <c r="BG477"/>
  <c r="BF477"/>
  <c r="T477"/>
  <c r="R477"/>
  <c r="P477"/>
  <c r="BK477"/>
  <c r="J477"/>
  <c r="BE477"/>
  <c r="BI476"/>
  <c r="BH476"/>
  <c r="BG476"/>
  <c r="BF476"/>
  <c r="T476"/>
  <c r="R476"/>
  <c r="P476"/>
  <c r="BK476"/>
  <c r="J476"/>
  <c r="BE476"/>
  <c r="BI475"/>
  <c r="BH475"/>
  <c r="BG475"/>
  <c r="BF475"/>
  <c r="T475"/>
  <c r="R475"/>
  <c r="P475"/>
  <c r="BK475"/>
  <c r="J475"/>
  <c r="BE475"/>
  <c r="BI474"/>
  <c r="BH474"/>
  <c r="BG474"/>
  <c r="BF474"/>
  <c r="T474"/>
  <c r="R474"/>
  <c r="P474"/>
  <c r="BK474"/>
  <c r="J474"/>
  <c r="BE474"/>
  <c r="BI473"/>
  <c r="BH473"/>
  <c r="BG473"/>
  <c r="BF473"/>
  <c r="T473"/>
  <c r="R473"/>
  <c r="P473"/>
  <c r="BK473"/>
  <c r="J473"/>
  <c r="BE473"/>
  <c r="BI471"/>
  <c r="BH471"/>
  <c r="BG471"/>
  <c r="BF471"/>
  <c r="T471"/>
  <c r="R471"/>
  <c r="P471"/>
  <c r="BK471"/>
  <c r="J471"/>
  <c r="BE471"/>
  <c r="BI470"/>
  <c r="BH470"/>
  <c r="BG470"/>
  <c r="BF470"/>
  <c r="T470"/>
  <c r="R470"/>
  <c r="P470"/>
  <c r="BK470"/>
  <c r="J470"/>
  <c r="BE470"/>
  <c r="BI468"/>
  <c r="BH468"/>
  <c r="BG468"/>
  <c r="BF468"/>
  <c r="T468"/>
  <c r="T467"/>
  <c r="R468"/>
  <c r="R467"/>
  <c r="P468"/>
  <c r="P467"/>
  <c r="BK468"/>
  <c r="BK467"/>
  <c r="J467"/>
  <c r="J468"/>
  <c r="BE468"/>
  <c r="J112"/>
  <c r="BI466"/>
  <c r="BH466"/>
  <c r="BG466"/>
  <c r="BF466"/>
  <c r="T466"/>
  <c r="R466"/>
  <c r="P466"/>
  <c r="BK466"/>
  <c r="J466"/>
  <c r="BE466"/>
  <c r="BI464"/>
  <c r="BH464"/>
  <c r="BG464"/>
  <c r="BF464"/>
  <c r="T464"/>
  <c r="T463"/>
  <c r="R464"/>
  <c r="R463"/>
  <c r="P464"/>
  <c r="P463"/>
  <c r="BK464"/>
  <c r="BK463"/>
  <c r="J463"/>
  <c r="J464"/>
  <c r="BE464"/>
  <c r="J111"/>
  <c r="BI462"/>
  <c r="BH462"/>
  <c r="BG462"/>
  <c r="BF462"/>
  <c r="T462"/>
  <c r="R462"/>
  <c r="P462"/>
  <c r="BK462"/>
  <c r="J462"/>
  <c r="BE462"/>
  <c r="BI461"/>
  <c r="BH461"/>
  <c r="BG461"/>
  <c r="BF461"/>
  <c r="T461"/>
  <c r="R461"/>
  <c r="P461"/>
  <c r="BK461"/>
  <c r="J461"/>
  <c r="BE461"/>
  <c r="BI460"/>
  <c r="BH460"/>
  <c r="BG460"/>
  <c r="BF460"/>
  <c r="T460"/>
  <c r="R460"/>
  <c r="P460"/>
  <c r="BK460"/>
  <c r="J460"/>
  <c r="BE460"/>
  <c r="BI459"/>
  <c r="BH459"/>
  <c r="BG459"/>
  <c r="BF459"/>
  <c r="T459"/>
  <c r="R459"/>
  <c r="P459"/>
  <c r="BK459"/>
  <c r="J459"/>
  <c r="BE459"/>
  <c r="BI458"/>
  <c r="BH458"/>
  <c r="BG458"/>
  <c r="BF458"/>
  <c r="T458"/>
  <c r="R458"/>
  <c r="P458"/>
  <c r="BK458"/>
  <c r="J458"/>
  <c r="BE458"/>
  <c r="BI457"/>
  <c r="BH457"/>
  <c r="BG457"/>
  <c r="BF457"/>
  <c r="T457"/>
  <c r="R457"/>
  <c r="P457"/>
  <c r="BK457"/>
  <c r="J457"/>
  <c r="BE457"/>
  <c r="BI456"/>
  <c r="BH456"/>
  <c r="BG456"/>
  <c r="BF456"/>
  <c r="T456"/>
  <c r="R456"/>
  <c r="P456"/>
  <c r="BK456"/>
  <c r="J456"/>
  <c r="BE456"/>
  <c r="BI455"/>
  <c r="BH455"/>
  <c r="BG455"/>
  <c r="BF455"/>
  <c r="T455"/>
  <c r="R455"/>
  <c r="P455"/>
  <c r="BK455"/>
  <c r="J455"/>
  <c r="BE455"/>
  <c r="BI454"/>
  <c r="BH454"/>
  <c r="BG454"/>
  <c r="BF454"/>
  <c r="T454"/>
  <c r="T453"/>
  <c r="R454"/>
  <c r="R453"/>
  <c r="P454"/>
  <c r="P453"/>
  <c r="BK454"/>
  <c r="BK453"/>
  <c r="J453"/>
  <c r="J454"/>
  <c r="BE454"/>
  <c r="J110"/>
  <c r="BI452"/>
  <c r="BH452"/>
  <c r="BG452"/>
  <c r="BF452"/>
  <c r="T452"/>
  <c r="R452"/>
  <c r="P452"/>
  <c r="BK452"/>
  <c r="J452"/>
  <c r="BE452"/>
  <c r="BI451"/>
  <c r="BH451"/>
  <c r="BG451"/>
  <c r="BF451"/>
  <c r="T451"/>
  <c r="R451"/>
  <c r="P451"/>
  <c r="BK451"/>
  <c r="J451"/>
  <c r="BE451"/>
  <c r="BI450"/>
  <c r="BH450"/>
  <c r="BG450"/>
  <c r="BF450"/>
  <c r="T450"/>
  <c r="R450"/>
  <c r="P450"/>
  <c r="BK450"/>
  <c r="J450"/>
  <c r="BE450"/>
  <c r="BI449"/>
  <c r="BH449"/>
  <c r="BG449"/>
  <c r="BF449"/>
  <c r="T449"/>
  <c r="R449"/>
  <c r="P449"/>
  <c r="BK449"/>
  <c r="J449"/>
  <c r="BE449"/>
  <c r="BI448"/>
  <c r="BH448"/>
  <c r="BG448"/>
  <c r="BF448"/>
  <c r="T448"/>
  <c r="R448"/>
  <c r="P448"/>
  <c r="BK448"/>
  <c r="J448"/>
  <c r="BE448"/>
  <c r="BI446"/>
  <c r="BH446"/>
  <c r="BG446"/>
  <c r="BF446"/>
  <c r="T446"/>
  <c r="R446"/>
  <c r="P446"/>
  <c r="BK446"/>
  <c r="J446"/>
  <c r="BE446"/>
  <c r="BI445"/>
  <c r="BH445"/>
  <c r="BG445"/>
  <c r="BF445"/>
  <c r="T445"/>
  <c r="R445"/>
  <c r="P445"/>
  <c r="BK445"/>
  <c r="J445"/>
  <c r="BE445"/>
  <c r="BI444"/>
  <c r="BH444"/>
  <c r="BG444"/>
  <c r="BF444"/>
  <c r="T444"/>
  <c r="R444"/>
  <c r="P444"/>
  <c r="BK444"/>
  <c r="J444"/>
  <c r="BE444"/>
  <c r="BI443"/>
  <c r="BH443"/>
  <c r="BG443"/>
  <c r="BF443"/>
  <c r="T443"/>
  <c r="R443"/>
  <c r="P443"/>
  <c r="BK443"/>
  <c r="J443"/>
  <c r="BE443"/>
  <c r="BI441"/>
  <c r="BH441"/>
  <c r="BG441"/>
  <c r="BF441"/>
  <c r="T441"/>
  <c r="R441"/>
  <c r="P441"/>
  <c r="BK441"/>
  <c r="J441"/>
  <c r="BE441"/>
  <c r="BI440"/>
  <c r="BH440"/>
  <c r="BG440"/>
  <c r="BF440"/>
  <c r="T440"/>
  <c r="R440"/>
  <c r="P440"/>
  <c r="BK440"/>
  <c r="J440"/>
  <c r="BE440"/>
  <c r="BI439"/>
  <c r="BH439"/>
  <c r="BG439"/>
  <c r="BF439"/>
  <c r="T439"/>
  <c r="R439"/>
  <c r="P439"/>
  <c r="BK439"/>
  <c r="J439"/>
  <c r="BE439"/>
  <c r="BI438"/>
  <c r="BH438"/>
  <c r="BG438"/>
  <c r="BF438"/>
  <c r="T438"/>
  <c r="R438"/>
  <c r="P438"/>
  <c r="BK438"/>
  <c r="J438"/>
  <c r="BE438"/>
  <c r="BI437"/>
  <c r="BH437"/>
  <c r="BG437"/>
  <c r="BF437"/>
  <c r="T437"/>
  <c r="R437"/>
  <c r="P437"/>
  <c r="BK437"/>
  <c r="J437"/>
  <c r="BE437"/>
  <c r="BI436"/>
  <c r="BH436"/>
  <c r="BG436"/>
  <c r="BF436"/>
  <c r="T436"/>
  <c r="R436"/>
  <c r="P436"/>
  <c r="BK436"/>
  <c r="J436"/>
  <c r="BE436"/>
  <c r="BI435"/>
  <c r="BH435"/>
  <c r="BG435"/>
  <c r="BF435"/>
  <c r="T435"/>
  <c r="R435"/>
  <c r="P435"/>
  <c r="BK435"/>
  <c r="J435"/>
  <c r="BE435"/>
  <c r="BI434"/>
  <c r="BH434"/>
  <c r="BG434"/>
  <c r="BF434"/>
  <c r="T434"/>
  <c r="R434"/>
  <c r="P434"/>
  <c r="BK434"/>
  <c r="J434"/>
  <c r="BE434"/>
  <c r="BI432"/>
  <c r="BH432"/>
  <c r="BG432"/>
  <c r="BF432"/>
  <c r="T432"/>
  <c r="R432"/>
  <c r="P432"/>
  <c r="BK432"/>
  <c r="J432"/>
  <c r="BE432"/>
  <c r="BI431"/>
  <c r="BH431"/>
  <c r="BG431"/>
  <c r="BF431"/>
  <c r="T431"/>
  <c r="R431"/>
  <c r="P431"/>
  <c r="BK431"/>
  <c r="J431"/>
  <c r="BE431"/>
  <c r="BI429"/>
  <c r="BH429"/>
  <c r="BG429"/>
  <c r="BF429"/>
  <c r="T429"/>
  <c r="R429"/>
  <c r="P429"/>
  <c r="BK429"/>
  <c r="J429"/>
  <c r="BE429"/>
  <c r="BI428"/>
  <c r="BH428"/>
  <c r="BG428"/>
  <c r="BF428"/>
  <c r="T428"/>
  <c r="R428"/>
  <c r="P428"/>
  <c r="BK428"/>
  <c r="J428"/>
  <c r="BE428"/>
  <c r="BI427"/>
  <c r="BH427"/>
  <c r="BG427"/>
  <c r="BF427"/>
  <c r="T427"/>
  <c r="R427"/>
  <c r="P427"/>
  <c r="BK427"/>
  <c r="J427"/>
  <c r="BE427"/>
  <c r="BI426"/>
  <c r="BH426"/>
  <c r="BG426"/>
  <c r="BF426"/>
  <c r="T426"/>
  <c r="R426"/>
  <c r="P426"/>
  <c r="BK426"/>
  <c r="J426"/>
  <c r="BE426"/>
  <c r="BI425"/>
  <c r="BH425"/>
  <c r="BG425"/>
  <c r="BF425"/>
  <c r="T425"/>
  <c r="R425"/>
  <c r="P425"/>
  <c r="BK425"/>
  <c r="J425"/>
  <c r="BE425"/>
  <c r="BI424"/>
  <c r="BH424"/>
  <c r="BG424"/>
  <c r="BF424"/>
  <c r="T424"/>
  <c r="R424"/>
  <c r="P424"/>
  <c r="BK424"/>
  <c r="J424"/>
  <c r="BE424"/>
  <c r="BI422"/>
  <c r="BH422"/>
  <c r="BG422"/>
  <c r="BF422"/>
  <c r="T422"/>
  <c r="R422"/>
  <c r="P422"/>
  <c r="BK422"/>
  <c r="J422"/>
  <c r="BE422"/>
  <c r="BI421"/>
  <c r="BH421"/>
  <c r="BG421"/>
  <c r="BF421"/>
  <c r="T421"/>
  <c r="R421"/>
  <c r="P421"/>
  <c r="BK421"/>
  <c r="J421"/>
  <c r="BE421"/>
  <c r="BI419"/>
  <c r="BH419"/>
  <c r="BG419"/>
  <c r="BF419"/>
  <c r="T419"/>
  <c r="T418"/>
  <c r="R419"/>
  <c r="R418"/>
  <c r="P419"/>
  <c r="P418"/>
  <c r="BK419"/>
  <c r="BK418"/>
  <c r="J418"/>
  <c r="J419"/>
  <c r="BE419"/>
  <c r="J109"/>
  <c r="BI417"/>
  <c r="BH417"/>
  <c r="BG417"/>
  <c r="BF417"/>
  <c r="T417"/>
  <c r="R417"/>
  <c r="P417"/>
  <c r="BK417"/>
  <c r="J417"/>
  <c r="BE417"/>
  <c r="BI416"/>
  <c r="BH416"/>
  <c r="BG416"/>
  <c r="BF416"/>
  <c r="T416"/>
  <c r="R416"/>
  <c r="P416"/>
  <c r="BK416"/>
  <c r="J416"/>
  <c r="BE416"/>
  <c r="BI415"/>
  <c r="BH415"/>
  <c r="BG415"/>
  <c r="BF415"/>
  <c r="T415"/>
  <c r="R415"/>
  <c r="P415"/>
  <c r="BK415"/>
  <c r="J415"/>
  <c r="BE415"/>
  <c r="BI414"/>
  <c r="BH414"/>
  <c r="BG414"/>
  <c r="BF414"/>
  <c r="T414"/>
  <c r="R414"/>
  <c r="P414"/>
  <c r="BK414"/>
  <c r="J414"/>
  <c r="BE414"/>
  <c r="BI413"/>
  <c r="BH413"/>
  <c r="BG413"/>
  <c r="BF413"/>
  <c r="T413"/>
  <c r="R413"/>
  <c r="P413"/>
  <c r="BK413"/>
  <c r="J413"/>
  <c r="BE413"/>
  <c r="BI412"/>
  <c r="BH412"/>
  <c r="BG412"/>
  <c r="BF412"/>
  <c r="T412"/>
  <c r="R412"/>
  <c r="P412"/>
  <c r="BK412"/>
  <c r="J412"/>
  <c r="BE412"/>
  <c r="BI411"/>
  <c r="BH411"/>
  <c r="BG411"/>
  <c r="BF411"/>
  <c r="T411"/>
  <c r="R411"/>
  <c r="P411"/>
  <c r="BK411"/>
  <c r="J411"/>
  <c r="BE411"/>
  <c r="BI410"/>
  <c r="BH410"/>
  <c r="BG410"/>
  <c r="BF410"/>
  <c r="T410"/>
  <c r="R410"/>
  <c r="P410"/>
  <c r="BK410"/>
  <c r="J410"/>
  <c r="BE410"/>
  <c r="BI409"/>
  <c r="BH409"/>
  <c r="BG409"/>
  <c r="BF409"/>
  <c r="T409"/>
  <c r="R409"/>
  <c r="P409"/>
  <c r="BK409"/>
  <c r="J409"/>
  <c r="BE409"/>
  <c r="BI408"/>
  <c r="BH408"/>
  <c r="BG408"/>
  <c r="BF408"/>
  <c r="T408"/>
  <c r="R408"/>
  <c r="P408"/>
  <c r="BK408"/>
  <c r="J408"/>
  <c r="BE408"/>
  <c r="BI407"/>
  <c r="BH407"/>
  <c r="BG407"/>
  <c r="BF407"/>
  <c r="T407"/>
  <c r="R407"/>
  <c r="P407"/>
  <c r="BK407"/>
  <c r="J407"/>
  <c r="BE407"/>
  <c r="BI406"/>
  <c r="BH406"/>
  <c r="BG406"/>
  <c r="BF406"/>
  <c r="T406"/>
  <c r="R406"/>
  <c r="P406"/>
  <c r="BK406"/>
  <c r="J406"/>
  <c r="BE406"/>
  <c r="BI405"/>
  <c r="BH405"/>
  <c r="BG405"/>
  <c r="BF405"/>
  <c r="T405"/>
  <c r="R405"/>
  <c r="P405"/>
  <c r="BK405"/>
  <c r="J405"/>
  <c r="BE405"/>
  <c r="BI404"/>
  <c r="BH404"/>
  <c r="BG404"/>
  <c r="BF404"/>
  <c r="T404"/>
  <c r="R404"/>
  <c r="P404"/>
  <c r="BK404"/>
  <c r="J404"/>
  <c r="BE404"/>
  <c r="BI403"/>
  <c r="BH403"/>
  <c r="BG403"/>
  <c r="BF403"/>
  <c r="T403"/>
  <c r="R403"/>
  <c r="P403"/>
  <c r="BK403"/>
  <c r="J403"/>
  <c r="BE403"/>
  <c r="BI402"/>
  <c r="BH402"/>
  <c r="BG402"/>
  <c r="BF402"/>
  <c r="T402"/>
  <c r="R402"/>
  <c r="P402"/>
  <c r="BK402"/>
  <c r="J402"/>
  <c r="BE402"/>
  <c r="BI401"/>
  <c r="BH401"/>
  <c r="BG401"/>
  <c r="BF401"/>
  <c r="T401"/>
  <c r="R401"/>
  <c r="P401"/>
  <c r="BK401"/>
  <c r="J401"/>
  <c r="BE401"/>
  <c r="BI400"/>
  <c r="BH400"/>
  <c r="BG400"/>
  <c r="BF400"/>
  <c r="T400"/>
  <c r="R400"/>
  <c r="P400"/>
  <c r="BK400"/>
  <c r="J400"/>
  <c r="BE400"/>
  <c r="BI399"/>
  <c r="BH399"/>
  <c r="BG399"/>
  <c r="BF399"/>
  <c r="T399"/>
  <c r="R399"/>
  <c r="P399"/>
  <c r="BK399"/>
  <c r="J399"/>
  <c r="BE399"/>
  <c r="BI398"/>
  <c r="BH398"/>
  <c r="BG398"/>
  <c r="BF398"/>
  <c r="T398"/>
  <c r="T397"/>
  <c r="R398"/>
  <c r="R397"/>
  <c r="P398"/>
  <c r="P397"/>
  <c r="BK398"/>
  <c r="BK397"/>
  <c r="J397"/>
  <c r="J398"/>
  <c r="BE398"/>
  <c r="J108"/>
  <c r="BI396"/>
  <c r="BH396"/>
  <c r="BG396"/>
  <c r="BF396"/>
  <c r="T396"/>
  <c r="R396"/>
  <c r="P396"/>
  <c r="BK396"/>
  <c r="J396"/>
  <c r="BE396"/>
  <c r="BI395"/>
  <c r="BH395"/>
  <c r="BG395"/>
  <c r="BF395"/>
  <c r="T395"/>
  <c r="R395"/>
  <c r="P395"/>
  <c r="BK395"/>
  <c r="J395"/>
  <c r="BE395"/>
  <c r="BI394"/>
  <c r="BH394"/>
  <c r="BG394"/>
  <c r="BF394"/>
  <c r="T394"/>
  <c r="R394"/>
  <c r="P394"/>
  <c r="BK394"/>
  <c r="J394"/>
  <c r="BE394"/>
  <c r="BI393"/>
  <c r="BH393"/>
  <c r="BG393"/>
  <c r="BF393"/>
  <c r="T393"/>
  <c r="R393"/>
  <c r="P393"/>
  <c r="BK393"/>
  <c r="J393"/>
  <c r="BE393"/>
  <c r="BI392"/>
  <c r="BH392"/>
  <c r="BG392"/>
  <c r="BF392"/>
  <c r="T392"/>
  <c r="R392"/>
  <c r="P392"/>
  <c r="BK392"/>
  <c r="J392"/>
  <c r="BE392"/>
  <c r="BI391"/>
  <c r="BH391"/>
  <c r="BG391"/>
  <c r="BF391"/>
  <c r="T391"/>
  <c r="R391"/>
  <c r="P391"/>
  <c r="BK391"/>
  <c r="J391"/>
  <c r="BE391"/>
  <c r="BI390"/>
  <c r="BH390"/>
  <c r="BG390"/>
  <c r="BF390"/>
  <c r="T390"/>
  <c r="R390"/>
  <c r="P390"/>
  <c r="BK390"/>
  <c r="J390"/>
  <c r="BE390"/>
  <c r="BI389"/>
  <c r="BH389"/>
  <c r="BG389"/>
  <c r="BF389"/>
  <c r="T389"/>
  <c r="R389"/>
  <c r="P389"/>
  <c r="BK389"/>
  <c r="J389"/>
  <c r="BE389"/>
  <c r="BI388"/>
  <c r="BH388"/>
  <c r="BG388"/>
  <c r="BF388"/>
  <c r="T388"/>
  <c r="R388"/>
  <c r="P388"/>
  <c r="BK388"/>
  <c r="J388"/>
  <c r="BE388"/>
  <c r="BI387"/>
  <c r="BH387"/>
  <c r="BG387"/>
  <c r="BF387"/>
  <c r="T387"/>
  <c r="R387"/>
  <c r="P387"/>
  <c r="BK387"/>
  <c r="J387"/>
  <c r="BE387"/>
  <c r="BI386"/>
  <c r="BH386"/>
  <c r="BG386"/>
  <c r="BF386"/>
  <c r="T386"/>
  <c r="R386"/>
  <c r="P386"/>
  <c r="BK386"/>
  <c r="J386"/>
  <c r="BE386"/>
  <c r="BI385"/>
  <c r="BH385"/>
  <c r="BG385"/>
  <c r="BF385"/>
  <c r="T385"/>
  <c r="R385"/>
  <c r="P385"/>
  <c r="BK385"/>
  <c r="J385"/>
  <c r="BE385"/>
  <c r="BI384"/>
  <c r="BH384"/>
  <c r="BG384"/>
  <c r="BF384"/>
  <c r="T384"/>
  <c r="R384"/>
  <c r="P384"/>
  <c r="BK384"/>
  <c r="J384"/>
  <c r="BE384"/>
  <c r="BI382"/>
  <c r="BH382"/>
  <c r="BG382"/>
  <c r="BF382"/>
  <c r="T382"/>
  <c r="R382"/>
  <c r="P382"/>
  <c r="BK382"/>
  <c r="J382"/>
  <c r="BE382"/>
  <c r="BI381"/>
  <c r="BH381"/>
  <c r="BG381"/>
  <c r="BF381"/>
  <c r="T381"/>
  <c r="R381"/>
  <c r="P381"/>
  <c r="BK381"/>
  <c r="J381"/>
  <c r="BE381"/>
  <c r="BI380"/>
  <c r="BH380"/>
  <c r="BG380"/>
  <c r="BF380"/>
  <c r="T380"/>
  <c r="R380"/>
  <c r="P380"/>
  <c r="BK380"/>
  <c r="J380"/>
  <c r="BE380"/>
  <c r="BI379"/>
  <c r="BH379"/>
  <c r="BG379"/>
  <c r="BF379"/>
  <c r="T379"/>
  <c r="R379"/>
  <c r="P379"/>
  <c r="BK379"/>
  <c r="J379"/>
  <c r="BE379"/>
  <c r="BI378"/>
  <c r="BH378"/>
  <c r="BG378"/>
  <c r="BF378"/>
  <c r="T378"/>
  <c r="R378"/>
  <c r="P378"/>
  <c r="BK378"/>
  <c r="J378"/>
  <c r="BE378"/>
  <c r="BI377"/>
  <c r="BH377"/>
  <c r="BG377"/>
  <c r="BF377"/>
  <c r="T377"/>
  <c r="R377"/>
  <c r="P377"/>
  <c r="BK377"/>
  <c r="J377"/>
  <c r="BE377"/>
  <c r="BI376"/>
  <c r="BH376"/>
  <c r="BG376"/>
  <c r="BF376"/>
  <c r="T376"/>
  <c r="R376"/>
  <c r="P376"/>
  <c r="BK376"/>
  <c r="J376"/>
  <c r="BE376"/>
  <c r="BI375"/>
  <c r="BH375"/>
  <c r="BG375"/>
  <c r="BF375"/>
  <c r="T375"/>
  <c r="R375"/>
  <c r="P375"/>
  <c r="BK375"/>
  <c r="J375"/>
  <c r="BE375"/>
  <c r="BI374"/>
  <c r="BH374"/>
  <c r="BG374"/>
  <c r="BF374"/>
  <c r="T374"/>
  <c r="R374"/>
  <c r="P374"/>
  <c r="BK374"/>
  <c r="J374"/>
  <c r="BE374"/>
  <c r="BI372"/>
  <c r="BH372"/>
  <c r="BG372"/>
  <c r="BF372"/>
  <c r="T372"/>
  <c r="R372"/>
  <c r="P372"/>
  <c r="BK372"/>
  <c r="J372"/>
  <c r="BE372"/>
  <c r="BI370"/>
  <c r="BH370"/>
  <c r="BG370"/>
  <c r="BF370"/>
  <c r="T370"/>
  <c r="R370"/>
  <c r="P370"/>
  <c r="BK370"/>
  <c r="J370"/>
  <c r="BE370"/>
  <c r="BI368"/>
  <c r="BH368"/>
  <c r="BG368"/>
  <c r="BF368"/>
  <c r="T368"/>
  <c r="R368"/>
  <c r="P368"/>
  <c r="BK368"/>
  <c r="J368"/>
  <c r="BE368"/>
  <c r="BI367"/>
  <c r="BH367"/>
  <c r="BG367"/>
  <c r="BF367"/>
  <c r="T367"/>
  <c r="R367"/>
  <c r="P367"/>
  <c r="BK367"/>
  <c r="J367"/>
  <c r="BE367"/>
  <c r="BI365"/>
  <c r="BH365"/>
  <c r="BG365"/>
  <c r="BF365"/>
  <c r="T365"/>
  <c r="R365"/>
  <c r="P365"/>
  <c r="BK365"/>
  <c r="J365"/>
  <c r="BE365"/>
  <c r="BI364"/>
  <c r="BH364"/>
  <c r="BG364"/>
  <c r="BF364"/>
  <c r="T364"/>
  <c r="R364"/>
  <c r="P364"/>
  <c r="BK364"/>
  <c r="J364"/>
  <c r="BE364"/>
  <c r="BI363"/>
  <c r="BH363"/>
  <c r="BG363"/>
  <c r="BF363"/>
  <c r="T363"/>
  <c r="R363"/>
  <c r="P363"/>
  <c r="BK363"/>
  <c r="J363"/>
  <c r="BE363"/>
  <c r="BI362"/>
  <c r="BH362"/>
  <c r="BG362"/>
  <c r="BF362"/>
  <c r="T362"/>
  <c r="R362"/>
  <c r="P362"/>
  <c r="BK362"/>
  <c r="J362"/>
  <c r="BE362"/>
  <c r="BI361"/>
  <c r="BH361"/>
  <c r="BG361"/>
  <c r="BF361"/>
  <c r="T361"/>
  <c r="R361"/>
  <c r="P361"/>
  <c r="BK361"/>
  <c r="J361"/>
  <c r="BE361"/>
  <c r="BI360"/>
  <c r="BH360"/>
  <c r="BG360"/>
  <c r="BF360"/>
  <c r="T360"/>
  <c r="R360"/>
  <c r="P360"/>
  <c r="BK360"/>
  <c r="J360"/>
  <c r="BE360"/>
  <c r="BI358"/>
  <c r="BH358"/>
  <c r="BG358"/>
  <c r="BF358"/>
  <c r="T358"/>
  <c r="R358"/>
  <c r="P358"/>
  <c r="BK358"/>
  <c r="J358"/>
  <c r="BE358"/>
  <c r="BI357"/>
  <c r="BH357"/>
  <c r="BG357"/>
  <c r="BF357"/>
  <c r="T357"/>
  <c r="R357"/>
  <c r="P357"/>
  <c r="BK357"/>
  <c r="J357"/>
  <c r="BE357"/>
  <c r="BI355"/>
  <c r="BH355"/>
  <c r="BG355"/>
  <c r="BF355"/>
  <c r="T355"/>
  <c r="T354"/>
  <c r="R355"/>
  <c r="R354"/>
  <c r="P355"/>
  <c r="P354"/>
  <c r="BK355"/>
  <c r="BK354"/>
  <c r="J354"/>
  <c r="J355"/>
  <c r="BE355"/>
  <c r="J107"/>
  <c r="BI353"/>
  <c r="BH353"/>
  <c r="BG353"/>
  <c r="BF353"/>
  <c r="T353"/>
  <c r="R353"/>
  <c r="P353"/>
  <c r="BK353"/>
  <c r="J353"/>
  <c r="BE353"/>
  <c r="BI352"/>
  <c r="BH352"/>
  <c r="BG352"/>
  <c r="BF352"/>
  <c r="T352"/>
  <c r="R352"/>
  <c r="P352"/>
  <c r="BK352"/>
  <c r="J352"/>
  <c r="BE352"/>
  <c r="BI351"/>
  <c r="BH351"/>
  <c r="BG351"/>
  <c r="BF351"/>
  <c r="T351"/>
  <c r="R351"/>
  <c r="P351"/>
  <c r="BK351"/>
  <c r="J351"/>
  <c r="BE351"/>
  <c r="BI350"/>
  <c r="BH350"/>
  <c r="BG350"/>
  <c r="BF350"/>
  <c r="T350"/>
  <c r="R350"/>
  <c r="P350"/>
  <c r="BK350"/>
  <c r="J350"/>
  <c r="BE350"/>
  <c r="BI349"/>
  <c r="BH349"/>
  <c r="BG349"/>
  <c r="BF349"/>
  <c r="T349"/>
  <c r="R349"/>
  <c r="P349"/>
  <c r="BK349"/>
  <c r="J349"/>
  <c r="BE349"/>
  <c r="BI348"/>
  <c r="BH348"/>
  <c r="BG348"/>
  <c r="BF348"/>
  <c r="T348"/>
  <c r="R348"/>
  <c r="P348"/>
  <c r="BK348"/>
  <c r="J348"/>
  <c r="BE348"/>
  <c r="BI347"/>
  <c r="BH347"/>
  <c r="BG347"/>
  <c r="BF347"/>
  <c r="T347"/>
  <c r="R347"/>
  <c r="P347"/>
  <c r="BK347"/>
  <c r="J347"/>
  <c r="BE347"/>
  <c r="BI346"/>
  <c r="BH346"/>
  <c r="BG346"/>
  <c r="BF346"/>
  <c r="T346"/>
  <c r="R346"/>
  <c r="P346"/>
  <c r="BK346"/>
  <c r="J346"/>
  <c r="BE346"/>
  <c r="BI345"/>
  <c r="BH345"/>
  <c r="BG345"/>
  <c r="BF345"/>
  <c r="T345"/>
  <c r="R345"/>
  <c r="P345"/>
  <c r="BK345"/>
  <c r="J345"/>
  <c r="BE345"/>
  <c r="BI344"/>
  <c r="BH344"/>
  <c r="BG344"/>
  <c r="BF344"/>
  <c r="T344"/>
  <c r="R344"/>
  <c r="P344"/>
  <c r="BK344"/>
  <c r="J344"/>
  <c r="BE344"/>
  <c r="BI343"/>
  <c r="BH343"/>
  <c r="BG343"/>
  <c r="BF343"/>
  <c r="T343"/>
  <c r="R343"/>
  <c r="P343"/>
  <c r="BK343"/>
  <c r="J343"/>
  <c r="BE343"/>
  <c r="BI342"/>
  <c r="BH342"/>
  <c r="BG342"/>
  <c r="BF342"/>
  <c r="T342"/>
  <c r="R342"/>
  <c r="P342"/>
  <c r="BK342"/>
  <c r="J342"/>
  <c r="BE342"/>
  <c r="BI341"/>
  <c r="BH341"/>
  <c r="BG341"/>
  <c r="BF341"/>
  <c r="T341"/>
  <c r="R341"/>
  <c r="P341"/>
  <c r="BK341"/>
  <c r="J341"/>
  <c r="BE341"/>
  <c r="BI340"/>
  <c r="BH340"/>
  <c r="BG340"/>
  <c r="BF340"/>
  <c r="T340"/>
  <c r="R340"/>
  <c r="P340"/>
  <c r="BK340"/>
  <c r="J340"/>
  <c r="BE340"/>
  <c r="BI339"/>
  <c r="BH339"/>
  <c r="BG339"/>
  <c r="BF339"/>
  <c r="T339"/>
  <c r="R339"/>
  <c r="P339"/>
  <c r="BK339"/>
  <c r="J339"/>
  <c r="BE339"/>
  <c r="BI338"/>
  <c r="BH338"/>
  <c r="BG338"/>
  <c r="BF338"/>
  <c r="T338"/>
  <c r="T337"/>
  <c r="R338"/>
  <c r="R337"/>
  <c r="P338"/>
  <c r="P337"/>
  <c r="BK338"/>
  <c r="BK337"/>
  <c r="J337"/>
  <c r="J338"/>
  <c r="BE338"/>
  <c r="J106"/>
  <c r="BI336"/>
  <c r="BH336"/>
  <c r="BG336"/>
  <c r="BF336"/>
  <c r="T336"/>
  <c r="R336"/>
  <c r="P336"/>
  <c r="BK336"/>
  <c r="J336"/>
  <c r="BE336"/>
  <c r="BI335"/>
  <c r="BH335"/>
  <c r="BG335"/>
  <c r="BF335"/>
  <c r="T335"/>
  <c r="R335"/>
  <c r="P335"/>
  <c r="BK335"/>
  <c r="J335"/>
  <c r="BE335"/>
  <c r="BI333"/>
  <c r="BH333"/>
  <c r="BG333"/>
  <c r="BF333"/>
  <c r="T333"/>
  <c r="R333"/>
  <c r="P333"/>
  <c r="BK333"/>
  <c r="J333"/>
  <c r="BE333"/>
  <c r="BI332"/>
  <c r="BH332"/>
  <c r="BG332"/>
  <c r="BF332"/>
  <c r="T332"/>
  <c r="R332"/>
  <c r="P332"/>
  <c r="BK332"/>
  <c r="J332"/>
  <c r="BE332"/>
  <c r="BI331"/>
  <c r="BH331"/>
  <c r="BG331"/>
  <c r="BF331"/>
  <c r="T331"/>
  <c r="R331"/>
  <c r="P331"/>
  <c r="BK331"/>
  <c r="J331"/>
  <c r="BE331"/>
  <c r="BI330"/>
  <c r="BH330"/>
  <c r="BG330"/>
  <c r="BF330"/>
  <c r="T330"/>
  <c r="R330"/>
  <c r="P330"/>
  <c r="BK330"/>
  <c r="J330"/>
  <c r="BE330"/>
  <c r="BI329"/>
  <c r="BH329"/>
  <c r="BG329"/>
  <c r="BF329"/>
  <c r="T329"/>
  <c r="R329"/>
  <c r="P329"/>
  <c r="BK329"/>
  <c r="J329"/>
  <c r="BE329"/>
  <c r="BI328"/>
  <c r="BH328"/>
  <c r="BG328"/>
  <c r="BF328"/>
  <c r="T328"/>
  <c r="R328"/>
  <c r="P328"/>
  <c r="BK328"/>
  <c r="J328"/>
  <c r="BE328"/>
  <c r="BI327"/>
  <c r="BH327"/>
  <c r="BG327"/>
  <c r="BF327"/>
  <c r="T327"/>
  <c r="R327"/>
  <c r="P327"/>
  <c r="BK327"/>
  <c r="J327"/>
  <c r="BE327"/>
  <c r="BI326"/>
  <c r="BH326"/>
  <c r="BG326"/>
  <c r="BF326"/>
  <c r="T326"/>
  <c r="R326"/>
  <c r="P326"/>
  <c r="BK326"/>
  <c r="J326"/>
  <c r="BE326"/>
  <c r="BI325"/>
  <c r="BH325"/>
  <c r="BG325"/>
  <c r="BF325"/>
  <c r="T325"/>
  <c r="R325"/>
  <c r="P325"/>
  <c r="BK325"/>
  <c r="J325"/>
  <c r="BE325"/>
  <c r="BI324"/>
  <c r="BH324"/>
  <c r="BG324"/>
  <c r="BF324"/>
  <c r="T324"/>
  <c r="R324"/>
  <c r="P324"/>
  <c r="BK324"/>
  <c r="J324"/>
  <c r="BE324"/>
  <c r="BI323"/>
  <c r="BH323"/>
  <c r="BG323"/>
  <c r="BF323"/>
  <c r="T323"/>
  <c r="R323"/>
  <c r="P323"/>
  <c r="BK323"/>
  <c r="J323"/>
  <c r="BE323"/>
  <c r="BI322"/>
  <c r="BH322"/>
  <c r="BG322"/>
  <c r="BF322"/>
  <c r="T322"/>
  <c r="R322"/>
  <c r="P322"/>
  <c r="BK322"/>
  <c r="J322"/>
  <c r="BE322"/>
  <c r="BI321"/>
  <c r="BH321"/>
  <c r="BG321"/>
  <c r="BF321"/>
  <c r="T321"/>
  <c r="R321"/>
  <c r="P321"/>
  <c r="BK321"/>
  <c r="J321"/>
  <c r="BE321"/>
  <c r="BI320"/>
  <c r="BH320"/>
  <c r="BG320"/>
  <c r="BF320"/>
  <c r="T320"/>
  <c r="R320"/>
  <c r="P320"/>
  <c r="BK320"/>
  <c r="J320"/>
  <c r="BE320"/>
  <c r="BI319"/>
  <c r="BH319"/>
  <c r="BG319"/>
  <c r="BF319"/>
  <c r="T319"/>
  <c r="R319"/>
  <c r="P319"/>
  <c r="BK319"/>
  <c r="J319"/>
  <c r="BE319"/>
  <c r="BI318"/>
  <c r="BH318"/>
  <c r="BG318"/>
  <c r="BF318"/>
  <c r="T318"/>
  <c r="R318"/>
  <c r="P318"/>
  <c r="BK318"/>
  <c r="J318"/>
  <c r="BE318"/>
  <c r="BI317"/>
  <c r="BH317"/>
  <c r="BG317"/>
  <c r="BF317"/>
  <c r="T317"/>
  <c r="R317"/>
  <c r="P317"/>
  <c r="BK317"/>
  <c r="J317"/>
  <c r="BE317"/>
  <c r="BI315"/>
  <c r="BH315"/>
  <c r="BG315"/>
  <c r="BF315"/>
  <c r="T315"/>
  <c r="R315"/>
  <c r="P315"/>
  <c r="BK315"/>
  <c r="J315"/>
  <c r="BE315"/>
  <c r="BI314"/>
  <c r="BH314"/>
  <c r="BG314"/>
  <c r="BF314"/>
  <c r="T314"/>
  <c r="R314"/>
  <c r="P314"/>
  <c r="BK314"/>
  <c r="J314"/>
  <c r="BE314"/>
  <c r="BI312"/>
  <c r="BH312"/>
  <c r="BG312"/>
  <c r="BF312"/>
  <c r="T312"/>
  <c r="T311"/>
  <c r="R312"/>
  <c r="R311"/>
  <c r="P312"/>
  <c r="P311"/>
  <c r="BK312"/>
  <c r="BK311"/>
  <c r="J311"/>
  <c r="J312"/>
  <c r="BE312"/>
  <c r="J105"/>
  <c r="BI310"/>
  <c r="BH310"/>
  <c r="BG310"/>
  <c r="BF310"/>
  <c r="T310"/>
  <c r="R310"/>
  <c r="P310"/>
  <c r="BK310"/>
  <c r="J310"/>
  <c r="BE310"/>
  <c r="BI309"/>
  <c r="BH309"/>
  <c r="BG309"/>
  <c r="BF309"/>
  <c r="T309"/>
  <c r="R309"/>
  <c r="P309"/>
  <c r="BK309"/>
  <c r="J309"/>
  <c r="BE309"/>
  <c r="BI308"/>
  <c r="BH308"/>
  <c r="BG308"/>
  <c r="BF308"/>
  <c r="T308"/>
  <c r="R308"/>
  <c r="P308"/>
  <c r="BK308"/>
  <c r="J308"/>
  <c r="BE308"/>
  <c r="BI307"/>
  <c r="BH307"/>
  <c r="BG307"/>
  <c r="BF307"/>
  <c r="T307"/>
  <c r="R307"/>
  <c r="P307"/>
  <c r="BK307"/>
  <c r="J307"/>
  <c r="BE307"/>
  <c r="BI306"/>
  <c r="BH306"/>
  <c r="BG306"/>
  <c r="BF306"/>
  <c r="T306"/>
  <c r="R306"/>
  <c r="P306"/>
  <c r="BK306"/>
  <c r="J306"/>
  <c r="BE306"/>
  <c r="BI305"/>
  <c r="BH305"/>
  <c r="BG305"/>
  <c r="BF305"/>
  <c r="T305"/>
  <c r="R305"/>
  <c r="P305"/>
  <c r="BK305"/>
  <c r="J305"/>
  <c r="BE305"/>
  <c r="BI304"/>
  <c r="BH304"/>
  <c r="BG304"/>
  <c r="BF304"/>
  <c r="T304"/>
  <c r="R304"/>
  <c r="P304"/>
  <c r="BK304"/>
  <c r="J304"/>
  <c r="BE304"/>
  <c r="BI303"/>
  <c r="BH303"/>
  <c r="BG303"/>
  <c r="BF303"/>
  <c r="T303"/>
  <c r="R303"/>
  <c r="P303"/>
  <c r="BK303"/>
  <c r="J303"/>
  <c r="BE303"/>
  <c r="BI302"/>
  <c r="BH302"/>
  <c r="BG302"/>
  <c r="BF302"/>
  <c r="T302"/>
  <c r="R302"/>
  <c r="P302"/>
  <c r="BK302"/>
  <c r="J302"/>
  <c r="BE302"/>
  <c r="BI301"/>
  <c r="BH301"/>
  <c r="BG301"/>
  <c r="BF301"/>
  <c r="T301"/>
  <c r="R301"/>
  <c r="P301"/>
  <c r="BK301"/>
  <c r="J301"/>
  <c r="BE301"/>
  <c r="BI300"/>
  <c r="BH300"/>
  <c r="BG300"/>
  <c r="BF300"/>
  <c r="T300"/>
  <c r="R300"/>
  <c r="P300"/>
  <c r="BK300"/>
  <c r="J300"/>
  <c r="BE300"/>
  <c r="BI299"/>
  <c r="BH299"/>
  <c r="BG299"/>
  <c r="BF299"/>
  <c r="T299"/>
  <c r="R299"/>
  <c r="P299"/>
  <c r="BK299"/>
  <c r="J299"/>
  <c r="BE299"/>
  <c r="BI298"/>
  <c r="BH298"/>
  <c r="BG298"/>
  <c r="BF298"/>
  <c r="T298"/>
  <c r="R298"/>
  <c r="P298"/>
  <c r="BK298"/>
  <c r="J298"/>
  <c r="BE298"/>
  <c r="BI297"/>
  <c r="BH297"/>
  <c r="BG297"/>
  <c r="BF297"/>
  <c r="T297"/>
  <c r="R297"/>
  <c r="P297"/>
  <c r="BK297"/>
  <c r="J297"/>
  <c r="BE297"/>
  <c r="BI296"/>
  <c r="BH296"/>
  <c r="BG296"/>
  <c r="BF296"/>
  <c r="T296"/>
  <c r="R296"/>
  <c r="P296"/>
  <c r="BK296"/>
  <c r="J296"/>
  <c r="BE296"/>
  <c r="BI295"/>
  <c r="BH295"/>
  <c r="BG295"/>
  <c r="BF295"/>
  <c r="T295"/>
  <c r="R295"/>
  <c r="P295"/>
  <c r="BK295"/>
  <c r="J295"/>
  <c r="BE295"/>
  <c r="BI294"/>
  <c r="BH294"/>
  <c r="BG294"/>
  <c r="BF294"/>
  <c r="T294"/>
  <c r="R294"/>
  <c r="P294"/>
  <c r="BK294"/>
  <c r="J294"/>
  <c r="BE294"/>
  <c r="BI293"/>
  <c r="BH293"/>
  <c r="BG293"/>
  <c r="BF293"/>
  <c r="T293"/>
  <c r="T292"/>
  <c r="R293"/>
  <c r="R292"/>
  <c r="P293"/>
  <c r="P292"/>
  <c r="BK293"/>
  <c r="BK292"/>
  <c r="J292"/>
  <c r="J293"/>
  <c r="BE293"/>
  <c r="J104"/>
  <c r="BI291"/>
  <c r="BH291"/>
  <c r="BG291"/>
  <c r="BF291"/>
  <c r="T291"/>
  <c r="R291"/>
  <c r="P291"/>
  <c r="BK291"/>
  <c r="J291"/>
  <c r="BE291"/>
  <c r="BI290"/>
  <c r="BH290"/>
  <c r="BG290"/>
  <c r="BF290"/>
  <c r="T290"/>
  <c r="R290"/>
  <c r="P290"/>
  <c r="BK290"/>
  <c r="J290"/>
  <c r="BE290"/>
  <c r="BI289"/>
  <c r="BH289"/>
  <c r="BG289"/>
  <c r="BF289"/>
  <c r="T289"/>
  <c r="R289"/>
  <c r="P289"/>
  <c r="BK289"/>
  <c r="J289"/>
  <c r="BE289"/>
  <c r="BI288"/>
  <c r="BH288"/>
  <c r="BG288"/>
  <c r="BF288"/>
  <c r="T288"/>
  <c r="R288"/>
  <c r="P288"/>
  <c r="BK288"/>
  <c r="J288"/>
  <c r="BE288"/>
  <c r="BI287"/>
  <c r="BH287"/>
  <c r="BG287"/>
  <c r="BF287"/>
  <c r="T287"/>
  <c r="R287"/>
  <c r="P287"/>
  <c r="BK287"/>
  <c r="J287"/>
  <c r="BE287"/>
  <c r="BI286"/>
  <c r="BH286"/>
  <c r="BG286"/>
  <c r="BF286"/>
  <c r="T286"/>
  <c r="R286"/>
  <c r="P286"/>
  <c r="BK286"/>
  <c r="J286"/>
  <c r="BE286"/>
  <c r="BI284"/>
  <c r="BH284"/>
  <c r="BG284"/>
  <c r="BF284"/>
  <c r="T284"/>
  <c r="R284"/>
  <c r="P284"/>
  <c r="BK284"/>
  <c r="J284"/>
  <c r="BE284"/>
  <c r="BI283"/>
  <c r="BH283"/>
  <c r="BG283"/>
  <c r="BF283"/>
  <c r="T283"/>
  <c r="R283"/>
  <c r="P283"/>
  <c r="BK283"/>
  <c r="J283"/>
  <c r="BE283"/>
  <c r="BI282"/>
  <c r="BH282"/>
  <c r="BG282"/>
  <c r="BF282"/>
  <c r="T282"/>
  <c r="R282"/>
  <c r="P282"/>
  <c r="BK282"/>
  <c r="J282"/>
  <c r="BE282"/>
  <c r="BI281"/>
  <c r="BH281"/>
  <c r="BG281"/>
  <c r="BF281"/>
  <c r="T281"/>
  <c r="R281"/>
  <c r="P281"/>
  <c r="BK281"/>
  <c r="J281"/>
  <c r="BE281"/>
  <c r="BI280"/>
  <c r="BH280"/>
  <c r="BG280"/>
  <c r="BF280"/>
  <c r="T280"/>
  <c r="R280"/>
  <c r="P280"/>
  <c r="BK280"/>
  <c r="J280"/>
  <c r="BE280"/>
  <c r="BI279"/>
  <c r="BH279"/>
  <c r="BG279"/>
  <c r="BF279"/>
  <c r="T279"/>
  <c r="R279"/>
  <c r="P279"/>
  <c r="BK279"/>
  <c r="J279"/>
  <c r="BE279"/>
  <c r="BI278"/>
  <c r="BH278"/>
  <c r="BG278"/>
  <c r="BF278"/>
  <c r="T278"/>
  <c r="R278"/>
  <c r="P278"/>
  <c r="BK278"/>
  <c r="J278"/>
  <c r="BE278"/>
  <c r="BI277"/>
  <c r="BH277"/>
  <c r="BG277"/>
  <c r="BF277"/>
  <c r="T277"/>
  <c r="R277"/>
  <c r="P277"/>
  <c r="BK277"/>
  <c r="J277"/>
  <c r="BE277"/>
  <c r="BI276"/>
  <c r="BH276"/>
  <c r="BG276"/>
  <c r="BF276"/>
  <c r="T276"/>
  <c r="R276"/>
  <c r="P276"/>
  <c r="BK276"/>
  <c r="J276"/>
  <c r="BE276"/>
  <c r="BI274"/>
  <c r="BH274"/>
  <c r="BG274"/>
  <c r="BF274"/>
  <c r="T274"/>
  <c r="R274"/>
  <c r="P274"/>
  <c r="BK274"/>
  <c r="J274"/>
  <c r="BE274"/>
  <c r="BI272"/>
  <c r="BH272"/>
  <c r="BG272"/>
  <c r="BF272"/>
  <c r="T272"/>
  <c r="R272"/>
  <c r="P272"/>
  <c r="BK272"/>
  <c r="J272"/>
  <c r="BE272"/>
  <c r="BI270"/>
  <c r="BH270"/>
  <c r="BG270"/>
  <c r="BF270"/>
  <c r="T270"/>
  <c r="R270"/>
  <c r="P270"/>
  <c r="BK270"/>
  <c r="J270"/>
  <c r="BE270"/>
  <c r="BI268"/>
  <c r="BH268"/>
  <c r="BG268"/>
  <c r="BF268"/>
  <c r="T268"/>
  <c r="R268"/>
  <c r="P268"/>
  <c r="BK268"/>
  <c r="J268"/>
  <c r="BE268"/>
  <c r="BI266"/>
  <c r="BH266"/>
  <c r="BG266"/>
  <c r="BF266"/>
  <c r="T266"/>
  <c r="R266"/>
  <c r="P266"/>
  <c r="BK266"/>
  <c r="J266"/>
  <c r="BE266"/>
  <c r="BI265"/>
  <c r="BH265"/>
  <c r="BG265"/>
  <c r="BF265"/>
  <c r="T265"/>
  <c r="R265"/>
  <c r="P265"/>
  <c r="BK265"/>
  <c r="J265"/>
  <c r="BE265"/>
  <c r="BI263"/>
  <c r="BH263"/>
  <c r="BG263"/>
  <c r="BF263"/>
  <c r="T263"/>
  <c r="R263"/>
  <c r="P263"/>
  <c r="BK263"/>
  <c r="J263"/>
  <c r="BE263"/>
  <c r="BI261"/>
  <c r="BH261"/>
  <c r="BG261"/>
  <c r="BF261"/>
  <c r="T261"/>
  <c r="R261"/>
  <c r="P261"/>
  <c r="BK261"/>
  <c r="J261"/>
  <c r="BE261"/>
  <c r="BI259"/>
  <c r="BH259"/>
  <c r="BG259"/>
  <c r="BF259"/>
  <c r="T259"/>
  <c r="R259"/>
  <c r="P259"/>
  <c r="BK259"/>
  <c r="J259"/>
  <c r="BE259"/>
  <c r="BI257"/>
  <c r="BH257"/>
  <c r="BG257"/>
  <c r="BF257"/>
  <c r="T257"/>
  <c r="R257"/>
  <c r="P257"/>
  <c r="BK257"/>
  <c r="J257"/>
  <c r="BE257"/>
  <c r="BI255"/>
  <c r="BH255"/>
  <c r="BG255"/>
  <c r="BF255"/>
  <c r="T255"/>
  <c r="R255"/>
  <c r="P255"/>
  <c r="BK255"/>
  <c r="J255"/>
  <c r="BE255"/>
  <c r="BI254"/>
  <c r="BH254"/>
  <c r="BG254"/>
  <c r="BF254"/>
  <c r="T254"/>
  <c r="R254"/>
  <c r="P254"/>
  <c r="BK254"/>
  <c r="J254"/>
  <c r="BE254"/>
  <c r="BI252"/>
  <c r="BH252"/>
  <c r="BG252"/>
  <c r="BF252"/>
  <c r="T252"/>
  <c r="R252"/>
  <c r="P252"/>
  <c r="BK252"/>
  <c r="J252"/>
  <c r="BE252"/>
  <c r="BI250"/>
  <c r="BH250"/>
  <c r="BG250"/>
  <c r="BF250"/>
  <c r="T250"/>
  <c r="R250"/>
  <c r="P250"/>
  <c r="BK250"/>
  <c r="J250"/>
  <c r="BE250"/>
  <c r="BI248"/>
  <c r="BH248"/>
  <c r="BG248"/>
  <c r="BF248"/>
  <c r="T248"/>
  <c r="R248"/>
  <c r="P248"/>
  <c r="BK248"/>
  <c r="J248"/>
  <c r="BE248"/>
  <c r="BI246"/>
  <c r="BH246"/>
  <c r="BG246"/>
  <c r="BF246"/>
  <c r="T246"/>
  <c r="R246"/>
  <c r="P246"/>
  <c r="BK246"/>
  <c r="J246"/>
  <c r="BE246"/>
  <c r="BI245"/>
  <c r="BH245"/>
  <c r="BG245"/>
  <c r="BF245"/>
  <c r="T245"/>
  <c r="R245"/>
  <c r="P245"/>
  <c r="BK245"/>
  <c r="J245"/>
  <c r="BE245"/>
  <c r="BI244"/>
  <c r="BH244"/>
  <c r="BG244"/>
  <c r="BF244"/>
  <c r="T244"/>
  <c r="R244"/>
  <c r="P244"/>
  <c r="BK244"/>
  <c r="J244"/>
  <c r="BE244"/>
  <c r="BI242"/>
  <c r="BH242"/>
  <c r="BG242"/>
  <c r="BF242"/>
  <c r="T242"/>
  <c r="R242"/>
  <c r="P242"/>
  <c r="BK242"/>
  <c r="J242"/>
  <c r="BE242"/>
  <c r="BI240"/>
  <c r="BH240"/>
  <c r="BG240"/>
  <c r="BF240"/>
  <c r="T240"/>
  <c r="R240"/>
  <c r="P240"/>
  <c r="BK240"/>
  <c r="J240"/>
  <c r="BE240"/>
  <c r="BI239"/>
  <c r="BH239"/>
  <c r="BG239"/>
  <c r="BF239"/>
  <c r="T239"/>
  <c r="R239"/>
  <c r="P239"/>
  <c r="BK239"/>
  <c r="J239"/>
  <c r="BE239"/>
  <c r="BI238"/>
  <c r="BH238"/>
  <c r="BG238"/>
  <c r="BF238"/>
  <c r="T238"/>
  <c r="R238"/>
  <c r="P238"/>
  <c r="BK238"/>
  <c r="J238"/>
  <c r="BE238"/>
  <c r="BI237"/>
  <c r="BH237"/>
  <c r="BG237"/>
  <c r="BF237"/>
  <c r="T237"/>
  <c r="R237"/>
  <c r="P237"/>
  <c r="BK237"/>
  <c r="J237"/>
  <c r="BE237"/>
  <c r="BI236"/>
  <c r="BH236"/>
  <c r="BG236"/>
  <c r="BF236"/>
  <c r="T236"/>
  <c r="R236"/>
  <c r="P236"/>
  <c r="BK236"/>
  <c r="J236"/>
  <c r="BE236"/>
  <c r="BI234"/>
  <c r="BH234"/>
  <c r="BG234"/>
  <c r="BF234"/>
  <c r="T234"/>
  <c r="R234"/>
  <c r="P234"/>
  <c r="BK234"/>
  <c r="J234"/>
  <c r="BE234"/>
  <c r="BI233"/>
  <c r="BH233"/>
  <c r="BG233"/>
  <c r="BF233"/>
  <c r="T233"/>
  <c r="R233"/>
  <c r="P233"/>
  <c r="BK233"/>
  <c r="J233"/>
  <c r="BE233"/>
  <c r="BI232"/>
  <c r="BH232"/>
  <c r="BG232"/>
  <c r="BF232"/>
  <c r="T232"/>
  <c r="R232"/>
  <c r="P232"/>
  <c r="BK232"/>
  <c r="J232"/>
  <c r="BE232"/>
  <c r="BI231"/>
  <c r="BH231"/>
  <c r="BG231"/>
  <c r="BF231"/>
  <c r="T231"/>
  <c r="R231"/>
  <c r="P231"/>
  <c r="BK231"/>
  <c r="J231"/>
  <c r="BE231"/>
  <c r="BI230"/>
  <c r="BH230"/>
  <c r="BG230"/>
  <c r="BF230"/>
  <c r="T230"/>
  <c r="R230"/>
  <c r="P230"/>
  <c r="BK230"/>
  <c r="J230"/>
  <c r="BE230"/>
  <c r="BI229"/>
  <c r="BH229"/>
  <c r="BG229"/>
  <c r="BF229"/>
  <c r="T229"/>
  <c r="R229"/>
  <c r="P229"/>
  <c r="BK229"/>
  <c r="J229"/>
  <c r="BE229"/>
  <c r="BI227"/>
  <c r="BH227"/>
  <c r="BG227"/>
  <c r="BF227"/>
  <c r="T227"/>
  <c r="R227"/>
  <c r="P227"/>
  <c r="BK227"/>
  <c r="J227"/>
  <c r="BE227"/>
  <c r="BI225"/>
  <c r="BH225"/>
  <c r="BG225"/>
  <c r="BF225"/>
  <c r="T225"/>
  <c r="R225"/>
  <c r="P225"/>
  <c r="BK225"/>
  <c r="J225"/>
  <c r="BE225"/>
  <c r="BI224"/>
  <c r="BH224"/>
  <c r="BG224"/>
  <c r="BF224"/>
  <c r="T224"/>
  <c r="R224"/>
  <c r="P224"/>
  <c r="BK224"/>
  <c r="J224"/>
  <c r="BE224"/>
  <c r="BI223"/>
  <c r="BH223"/>
  <c r="BG223"/>
  <c r="BF223"/>
  <c r="T223"/>
  <c r="R223"/>
  <c r="P223"/>
  <c r="BK223"/>
  <c r="J223"/>
  <c r="BE223"/>
  <c r="BI222"/>
  <c r="BH222"/>
  <c r="BG222"/>
  <c r="BF222"/>
  <c r="T222"/>
  <c r="R222"/>
  <c r="P222"/>
  <c r="BK222"/>
  <c r="J222"/>
  <c r="BE222"/>
  <c r="BI221"/>
  <c r="BH221"/>
  <c r="BG221"/>
  <c r="BF221"/>
  <c r="T221"/>
  <c r="R221"/>
  <c r="P221"/>
  <c r="BK221"/>
  <c r="J221"/>
  <c r="BE221"/>
  <c r="BI219"/>
  <c r="BH219"/>
  <c r="BG219"/>
  <c r="BF219"/>
  <c r="T219"/>
  <c r="R219"/>
  <c r="P219"/>
  <c r="BK219"/>
  <c r="J219"/>
  <c r="BE219"/>
  <c r="BI218"/>
  <c r="BH218"/>
  <c r="BG218"/>
  <c r="BF218"/>
  <c r="T218"/>
  <c r="R218"/>
  <c r="P218"/>
  <c r="BK218"/>
  <c r="J218"/>
  <c r="BE218"/>
  <c r="BI217"/>
  <c r="BH217"/>
  <c r="BG217"/>
  <c r="BF217"/>
  <c r="T217"/>
  <c r="R217"/>
  <c r="P217"/>
  <c r="BK217"/>
  <c r="J217"/>
  <c r="BE217"/>
  <c r="BI216"/>
  <c r="BH216"/>
  <c r="BG216"/>
  <c r="BF216"/>
  <c r="T216"/>
  <c r="R216"/>
  <c r="P216"/>
  <c r="BK216"/>
  <c r="J216"/>
  <c r="BE216"/>
  <c r="BI215"/>
  <c r="BH215"/>
  <c r="BG215"/>
  <c r="BF215"/>
  <c r="T215"/>
  <c r="R215"/>
  <c r="P215"/>
  <c r="BK215"/>
  <c r="J215"/>
  <c r="BE215"/>
  <c r="BI213"/>
  <c r="BH213"/>
  <c r="BG213"/>
  <c r="BF213"/>
  <c r="T213"/>
  <c r="R213"/>
  <c r="P213"/>
  <c r="BK213"/>
  <c r="J213"/>
  <c r="BE213"/>
  <c r="BI212"/>
  <c r="BH212"/>
  <c r="BG212"/>
  <c r="BF212"/>
  <c r="T212"/>
  <c r="R212"/>
  <c r="P212"/>
  <c r="BK212"/>
  <c r="J212"/>
  <c r="BE212"/>
  <c r="BI210"/>
  <c r="BH210"/>
  <c r="BG210"/>
  <c r="BF210"/>
  <c r="T210"/>
  <c r="R210"/>
  <c r="P210"/>
  <c r="BK210"/>
  <c r="J210"/>
  <c r="BE210"/>
  <c r="BI209"/>
  <c r="BH209"/>
  <c r="BG209"/>
  <c r="BF209"/>
  <c r="T209"/>
  <c r="R209"/>
  <c r="P209"/>
  <c r="BK209"/>
  <c r="J209"/>
  <c r="BE209"/>
  <c r="BI208"/>
  <c r="BH208"/>
  <c r="BG208"/>
  <c r="BF208"/>
  <c r="T208"/>
  <c r="R208"/>
  <c r="P208"/>
  <c r="BK208"/>
  <c r="J208"/>
  <c r="BE208"/>
  <c r="BI207"/>
  <c r="BH207"/>
  <c r="BG207"/>
  <c r="BF207"/>
  <c r="T207"/>
  <c r="R207"/>
  <c r="P207"/>
  <c r="BK207"/>
  <c r="J207"/>
  <c r="BE207"/>
  <c r="BI206"/>
  <c r="BH206"/>
  <c r="BG206"/>
  <c r="BF206"/>
  <c r="T206"/>
  <c r="R206"/>
  <c r="P206"/>
  <c r="BK206"/>
  <c r="J206"/>
  <c r="BE206"/>
  <c r="BI205"/>
  <c r="BH205"/>
  <c r="BG205"/>
  <c r="BF205"/>
  <c r="T205"/>
  <c r="R205"/>
  <c r="P205"/>
  <c r="BK205"/>
  <c r="J205"/>
  <c r="BE205"/>
  <c r="BI204"/>
  <c r="BH204"/>
  <c r="BG204"/>
  <c r="BF204"/>
  <c r="T204"/>
  <c r="R204"/>
  <c r="P204"/>
  <c r="BK204"/>
  <c r="J204"/>
  <c r="BE204"/>
  <c r="BI202"/>
  <c r="BH202"/>
  <c r="BG202"/>
  <c r="BF202"/>
  <c r="T202"/>
  <c r="R202"/>
  <c r="P202"/>
  <c r="BK202"/>
  <c r="J202"/>
  <c r="BE202"/>
  <c r="BI200"/>
  <c r="BH200"/>
  <c r="BG200"/>
  <c r="BF200"/>
  <c r="T200"/>
  <c r="T199"/>
  <c r="R200"/>
  <c r="R199"/>
  <c r="P200"/>
  <c r="P199"/>
  <c r="BK200"/>
  <c r="BK199"/>
  <c r="J199"/>
  <c r="J200"/>
  <c r="BE200"/>
  <c r="J103"/>
  <c r="BI198"/>
  <c r="BH198"/>
  <c r="BG198"/>
  <c r="BF198"/>
  <c r="T198"/>
  <c r="R198"/>
  <c r="P198"/>
  <c r="BK198"/>
  <c r="J198"/>
  <c r="BE198"/>
  <c r="BI197"/>
  <c r="BH197"/>
  <c r="BG197"/>
  <c r="BF197"/>
  <c r="T197"/>
  <c r="R197"/>
  <c r="P197"/>
  <c r="BK197"/>
  <c r="J197"/>
  <c r="BE197"/>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R193"/>
  <c r="P193"/>
  <c r="BK193"/>
  <c r="J193"/>
  <c r="BE193"/>
  <c r="BI192"/>
  <c r="BH192"/>
  <c r="BG192"/>
  <c r="BF192"/>
  <c r="T192"/>
  <c r="R192"/>
  <c r="P192"/>
  <c r="BK192"/>
  <c r="J192"/>
  <c r="BE192"/>
  <c r="BI191"/>
  <c r="BH191"/>
  <c r="BG191"/>
  <c r="BF191"/>
  <c r="T191"/>
  <c r="R191"/>
  <c r="P191"/>
  <c r="BK191"/>
  <c r="J191"/>
  <c r="BE191"/>
  <c r="BI190"/>
  <c r="BH190"/>
  <c r="BG190"/>
  <c r="BF190"/>
  <c r="T190"/>
  <c r="R190"/>
  <c r="P190"/>
  <c r="BK190"/>
  <c r="J190"/>
  <c r="BE190"/>
  <c r="BI189"/>
  <c r="BH189"/>
  <c r="BG189"/>
  <c r="BF189"/>
  <c r="T189"/>
  <c r="T188"/>
  <c r="R189"/>
  <c r="R188"/>
  <c r="P189"/>
  <c r="P188"/>
  <c r="BK189"/>
  <c r="BK188"/>
  <c r="J188"/>
  <c r="J189"/>
  <c r="BE189"/>
  <c r="J102"/>
  <c r="BI187"/>
  <c r="BH187"/>
  <c r="BG187"/>
  <c r="BF187"/>
  <c r="T187"/>
  <c r="R187"/>
  <c r="P187"/>
  <c r="BK187"/>
  <c r="J187"/>
  <c r="BE187"/>
  <c r="BI186"/>
  <c r="BH186"/>
  <c r="BG186"/>
  <c r="BF186"/>
  <c r="T186"/>
  <c r="R186"/>
  <c r="P186"/>
  <c r="BK186"/>
  <c r="J186"/>
  <c r="BE186"/>
  <c r="BI184"/>
  <c r="BH184"/>
  <c r="BG184"/>
  <c r="BF184"/>
  <c r="T184"/>
  <c r="R184"/>
  <c r="P184"/>
  <c r="BK184"/>
  <c r="J184"/>
  <c r="BE184"/>
  <c r="BI183"/>
  <c r="BH183"/>
  <c r="BG183"/>
  <c r="BF183"/>
  <c r="T183"/>
  <c r="R183"/>
  <c r="P183"/>
  <c r="BK183"/>
  <c r="J183"/>
  <c r="BE183"/>
  <c r="BI182"/>
  <c r="BH182"/>
  <c r="BG182"/>
  <c r="BF182"/>
  <c r="T182"/>
  <c r="R182"/>
  <c r="P182"/>
  <c r="BK182"/>
  <c r="J182"/>
  <c r="BE182"/>
  <c r="BI181"/>
  <c r="BH181"/>
  <c r="BG181"/>
  <c r="BF181"/>
  <c r="T181"/>
  <c r="R181"/>
  <c r="P181"/>
  <c r="BK181"/>
  <c r="J181"/>
  <c r="BE181"/>
  <c r="BI179"/>
  <c r="BH179"/>
  <c r="BG179"/>
  <c r="BF179"/>
  <c r="T179"/>
  <c r="R179"/>
  <c r="P179"/>
  <c r="BK179"/>
  <c r="J179"/>
  <c r="BE179"/>
  <c r="BI178"/>
  <c r="BH178"/>
  <c r="BG178"/>
  <c r="BF178"/>
  <c r="T178"/>
  <c r="R178"/>
  <c r="P178"/>
  <c r="BK178"/>
  <c r="J178"/>
  <c r="BE178"/>
  <c r="BI177"/>
  <c r="BH177"/>
  <c r="BG177"/>
  <c r="BF177"/>
  <c r="T177"/>
  <c r="R177"/>
  <c r="P177"/>
  <c r="BK177"/>
  <c r="J177"/>
  <c r="BE177"/>
  <c r="BI176"/>
  <c r="BH176"/>
  <c r="BG176"/>
  <c r="BF176"/>
  <c r="T176"/>
  <c r="R176"/>
  <c r="P176"/>
  <c r="BK176"/>
  <c r="J176"/>
  <c r="BE176"/>
  <c r="BI175"/>
  <c r="BH175"/>
  <c r="BG175"/>
  <c r="BF175"/>
  <c r="T175"/>
  <c r="R175"/>
  <c r="P175"/>
  <c r="BK175"/>
  <c r="J175"/>
  <c r="BE175"/>
  <c r="BI174"/>
  <c r="BH174"/>
  <c r="BG174"/>
  <c r="BF174"/>
  <c r="T174"/>
  <c r="R174"/>
  <c r="P174"/>
  <c r="BK174"/>
  <c r="J174"/>
  <c r="BE174"/>
  <c r="BI172"/>
  <c r="F41"/>
  <c i="1" r="BD102"/>
  <c i="7" r="BH172"/>
  <c r="F40"/>
  <c i="1" r="BC102"/>
  <c i="7" r="BG172"/>
  <c r="F39"/>
  <c i="1" r="BB102"/>
  <c i="7" r="BF172"/>
  <c r="J38"/>
  <c i="1" r="AW102"/>
  <c i="7" r="F38"/>
  <c i="1" r="BA102"/>
  <c i="7" r="T172"/>
  <c r="T171"/>
  <c r="T170"/>
  <c r="R172"/>
  <c r="R171"/>
  <c r="R170"/>
  <c r="P172"/>
  <c r="P171"/>
  <c r="P170"/>
  <c i="1" r="AU102"/>
  <c i="7" r="BK172"/>
  <c r="BK171"/>
  <c r="J171"/>
  <c r="BK170"/>
  <c r="J170"/>
  <c r="J100"/>
  <c r="J34"/>
  <c i="1" r="AG102"/>
  <c i="7" r="J172"/>
  <c r="BE172"/>
  <c r="J37"/>
  <c i="1" r="AV102"/>
  <c i="7" r="F37"/>
  <c i="1" r="AZ102"/>
  <c i="7" r="J101"/>
  <c r="F166"/>
  <c r="F164"/>
  <c r="E162"/>
  <c r="F95"/>
  <c r="F93"/>
  <c r="E91"/>
  <c r="J43"/>
  <c r="J28"/>
  <c r="E28"/>
  <c r="J167"/>
  <c r="J96"/>
  <c r="J27"/>
  <c r="J25"/>
  <c r="E25"/>
  <c r="J166"/>
  <c r="J95"/>
  <c r="J24"/>
  <c r="J22"/>
  <c r="E22"/>
  <c r="F167"/>
  <c r="F96"/>
  <c r="J21"/>
  <c r="J16"/>
  <c r="J164"/>
  <c r="J93"/>
  <c r="E7"/>
  <c r="E156"/>
  <c r="E85"/>
  <c i="6" r="J41"/>
  <c r="J40"/>
  <c i="1" r="AY101"/>
  <c i="6" r="J39"/>
  <c i="1" r="AX101"/>
  <c i="6" r="BI1407"/>
  <c r="BH1407"/>
  <c r="BG1407"/>
  <c r="BF1407"/>
  <c r="T1407"/>
  <c r="R1407"/>
  <c r="P1407"/>
  <c r="BK1407"/>
  <c r="J1407"/>
  <c r="BE1407"/>
  <c r="BI1405"/>
  <c r="BH1405"/>
  <c r="BG1405"/>
  <c r="BF1405"/>
  <c r="T1405"/>
  <c r="T1404"/>
  <c r="R1405"/>
  <c r="R1404"/>
  <c r="P1405"/>
  <c r="P1404"/>
  <c r="BK1405"/>
  <c r="BK1404"/>
  <c r="J1404"/>
  <c r="J1405"/>
  <c r="BE1405"/>
  <c r="J120"/>
  <c r="BI1402"/>
  <c r="BH1402"/>
  <c r="BG1402"/>
  <c r="BF1402"/>
  <c r="T1402"/>
  <c r="R1402"/>
  <c r="P1402"/>
  <c r="BK1402"/>
  <c r="J1402"/>
  <c r="BE1402"/>
  <c r="BI1399"/>
  <c r="BH1399"/>
  <c r="BG1399"/>
  <c r="BF1399"/>
  <c r="T1399"/>
  <c r="T1398"/>
  <c r="R1399"/>
  <c r="R1398"/>
  <c r="P1399"/>
  <c r="P1398"/>
  <c r="BK1399"/>
  <c r="BK1398"/>
  <c r="J1398"/>
  <c r="J1399"/>
  <c r="BE1399"/>
  <c r="J119"/>
  <c r="BI1396"/>
  <c r="BH1396"/>
  <c r="BG1396"/>
  <c r="BF1396"/>
  <c r="T1396"/>
  <c r="T1395"/>
  <c r="R1396"/>
  <c r="R1395"/>
  <c r="P1396"/>
  <c r="P1395"/>
  <c r="BK1396"/>
  <c r="BK1395"/>
  <c r="J1395"/>
  <c r="J1396"/>
  <c r="BE1396"/>
  <c r="J118"/>
  <c r="BI1394"/>
  <c r="BH1394"/>
  <c r="BG1394"/>
  <c r="BF1394"/>
  <c r="T1394"/>
  <c r="R1394"/>
  <c r="P1394"/>
  <c r="BK1394"/>
  <c r="J1394"/>
  <c r="BE1394"/>
  <c r="BI1393"/>
  <c r="BH1393"/>
  <c r="BG1393"/>
  <c r="BF1393"/>
  <c r="T1393"/>
  <c r="R1393"/>
  <c r="P1393"/>
  <c r="BK1393"/>
  <c r="J1393"/>
  <c r="BE1393"/>
  <c r="BI1392"/>
  <c r="BH1392"/>
  <c r="BG1392"/>
  <c r="BF1392"/>
  <c r="T1392"/>
  <c r="R1392"/>
  <c r="P1392"/>
  <c r="BK1392"/>
  <c r="J1392"/>
  <c r="BE1392"/>
  <c r="BI1391"/>
  <c r="BH1391"/>
  <c r="BG1391"/>
  <c r="BF1391"/>
  <c r="T1391"/>
  <c r="T1390"/>
  <c r="T1389"/>
  <c r="R1391"/>
  <c r="R1390"/>
  <c r="R1389"/>
  <c r="P1391"/>
  <c r="P1390"/>
  <c r="P1389"/>
  <c r="BK1391"/>
  <c r="BK1390"/>
  <c r="J1390"/>
  <c r="BK1389"/>
  <c r="J1389"/>
  <c r="J1391"/>
  <c r="BE1391"/>
  <c r="J117"/>
  <c r="J116"/>
  <c r="BI1381"/>
  <c r="BH1381"/>
  <c r="BG1381"/>
  <c r="BF1381"/>
  <c r="T1381"/>
  <c r="R1381"/>
  <c r="P1381"/>
  <c r="BK1381"/>
  <c r="J1381"/>
  <c r="BE1381"/>
  <c r="BI1380"/>
  <c r="BH1380"/>
  <c r="BG1380"/>
  <c r="BF1380"/>
  <c r="T1380"/>
  <c r="R1380"/>
  <c r="P1380"/>
  <c r="BK1380"/>
  <c r="J1380"/>
  <c r="BE1380"/>
  <c r="BI1378"/>
  <c r="BH1378"/>
  <c r="BG1378"/>
  <c r="BF1378"/>
  <c r="T1378"/>
  <c r="R1378"/>
  <c r="P1378"/>
  <c r="BK1378"/>
  <c r="J1378"/>
  <c r="BE1378"/>
  <c r="BI1376"/>
  <c r="BH1376"/>
  <c r="BG1376"/>
  <c r="BF1376"/>
  <c r="T1376"/>
  <c r="R1376"/>
  <c r="P1376"/>
  <c r="BK1376"/>
  <c r="J1376"/>
  <c r="BE1376"/>
  <c r="BI1375"/>
  <c r="BH1375"/>
  <c r="BG1375"/>
  <c r="BF1375"/>
  <c r="T1375"/>
  <c r="R1375"/>
  <c r="P1375"/>
  <c r="BK1375"/>
  <c r="J1375"/>
  <c r="BE1375"/>
  <c r="BI1373"/>
  <c r="BH1373"/>
  <c r="BG1373"/>
  <c r="BF1373"/>
  <c r="T1373"/>
  <c r="R1373"/>
  <c r="P1373"/>
  <c r="BK1373"/>
  <c r="J1373"/>
  <c r="BE1373"/>
  <c r="BI1372"/>
  <c r="BH1372"/>
  <c r="BG1372"/>
  <c r="BF1372"/>
  <c r="T1372"/>
  <c r="T1371"/>
  <c r="R1372"/>
  <c r="R1371"/>
  <c r="P1372"/>
  <c r="P1371"/>
  <c r="BK1372"/>
  <c r="BK1371"/>
  <c r="J1371"/>
  <c r="J1372"/>
  <c r="BE1372"/>
  <c r="J115"/>
  <c r="BI1370"/>
  <c r="BH1370"/>
  <c r="BG1370"/>
  <c r="BF1370"/>
  <c r="T1370"/>
  <c r="R1370"/>
  <c r="P1370"/>
  <c r="BK1370"/>
  <c r="J1370"/>
  <c r="BE1370"/>
  <c r="BI1367"/>
  <c r="BH1367"/>
  <c r="BG1367"/>
  <c r="BF1367"/>
  <c r="T1367"/>
  <c r="R1367"/>
  <c r="P1367"/>
  <c r="BK1367"/>
  <c r="J1367"/>
  <c r="BE1367"/>
  <c r="BI1364"/>
  <c r="BH1364"/>
  <c r="BG1364"/>
  <c r="BF1364"/>
  <c r="T1364"/>
  <c r="R1364"/>
  <c r="P1364"/>
  <c r="BK1364"/>
  <c r="J1364"/>
  <c r="BE1364"/>
  <c r="BI1363"/>
  <c r="BH1363"/>
  <c r="BG1363"/>
  <c r="BF1363"/>
  <c r="T1363"/>
  <c r="R1363"/>
  <c r="P1363"/>
  <c r="BK1363"/>
  <c r="J1363"/>
  <c r="BE1363"/>
  <c r="BI1362"/>
  <c r="BH1362"/>
  <c r="BG1362"/>
  <c r="BF1362"/>
  <c r="T1362"/>
  <c r="R1362"/>
  <c r="P1362"/>
  <c r="BK1362"/>
  <c r="J1362"/>
  <c r="BE1362"/>
  <c r="BI1361"/>
  <c r="BH1361"/>
  <c r="BG1361"/>
  <c r="BF1361"/>
  <c r="T1361"/>
  <c r="R1361"/>
  <c r="P1361"/>
  <c r="BK1361"/>
  <c r="J1361"/>
  <c r="BE1361"/>
  <c r="BI1360"/>
  <c r="BH1360"/>
  <c r="BG1360"/>
  <c r="BF1360"/>
  <c r="T1360"/>
  <c r="R1360"/>
  <c r="P1360"/>
  <c r="BK1360"/>
  <c r="J1360"/>
  <c r="BE1360"/>
  <c r="BI1359"/>
  <c r="BH1359"/>
  <c r="BG1359"/>
  <c r="BF1359"/>
  <c r="T1359"/>
  <c r="R1359"/>
  <c r="P1359"/>
  <c r="BK1359"/>
  <c r="J1359"/>
  <c r="BE1359"/>
  <c r="BI1358"/>
  <c r="BH1358"/>
  <c r="BG1358"/>
  <c r="BF1358"/>
  <c r="T1358"/>
  <c r="R1358"/>
  <c r="P1358"/>
  <c r="BK1358"/>
  <c r="J1358"/>
  <c r="BE1358"/>
  <c r="BI1357"/>
  <c r="BH1357"/>
  <c r="BG1357"/>
  <c r="BF1357"/>
  <c r="T1357"/>
  <c r="T1356"/>
  <c r="R1357"/>
  <c r="R1356"/>
  <c r="P1357"/>
  <c r="P1356"/>
  <c r="BK1357"/>
  <c r="BK1356"/>
  <c r="J1356"/>
  <c r="J1357"/>
  <c r="BE1357"/>
  <c r="J114"/>
  <c r="BI1355"/>
  <c r="BH1355"/>
  <c r="BG1355"/>
  <c r="BF1355"/>
  <c r="T1355"/>
  <c r="R1355"/>
  <c r="P1355"/>
  <c r="BK1355"/>
  <c r="J1355"/>
  <c r="BE1355"/>
  <c r="BI1353"/>
  <c r="BH1353"/>
  <c r="BG1353"/>
  <c r="BF1353"/>
  <c r="T1353"/>
  <c r="R1353"/>
  <c r="P1353"/>
  <c r="BK1353"/>
  <c r="J1353"/>
  <c r="BE1353"/>
  <c r="BI1351"/>
  <c r="BH1351"/>
  <c r="BG1351"/>
  <c r="BF1351"/>
  <c r="T1351"/>
  <c r="R1351"/>
  <c r="P1351"/>
  <c r="BK1351"/>
  <c r="J1351"/>
  <c r="BE1351"/>
  <c r="BI1347"/>
  <c r="BH1347"/>
  <c r="BG1347"/>
  <c r="BF1347"/>
  <c r="T1347"/>
  <c r="R1347"/>
  <c r="P1347"/>
  <c r="BK1347"/>
  <c r="J1347"/>
  <c r="BE1347"/>
  <c r="BI1343"/>
  <c r="BH1343"/>
  <c r="BG1343"/>
  <c r="BF1343"/>
  <c r="T1343"/>
  <c r="R1343"/>
  <c r="P1343"/>
  <c r="BK1343"/>
  <c r="J1343"/>
  <c r="BE1343"/>
  <c r="BI1340"/>
  <c r="BH1340"/>
  <c r="BG1340"/>
  <c r="BF1340"/>
  <c r="T1340"/>
  <c r="R1340"/>
  <c r="P1340"/>
  <c r="BK1340"/>
  <c r="J1340"/>
  <c r="BE1340"/>
  <c r="BI1337"/>
  <c r="BH1337"/>
  <c r="BG1337"/>
  <c r="BF1337"/>
  <c r="T1337"/>
  <c r="R1337"/>
  <c r="P1337"/>
  <c r="BK1337"/>
  <c r="J1337"/>
  <c r="BE1337"/>
  <c r="BI1334"/>
  <c r="BH1334"/>
  <c r="BG1334"/>
  <c r="BF1334"/>
  <c r="T1334"/>
  <c r="R1334"/>
  <c r="P1334"/>
  <c r="BK1334"/>
  <c r="J1334"/>
  <c r="BE1334"/>
  <c r="BI1332"/>
  <c r="BH1332"/>
  <c r="BG1332"/>
  <c r="BF1332"/>
  <c r="T1332"/>
  <c r="R1332"/>
  <c r="P1332"/>
  <c r="BK1332"/>
  <c r="J1332"/>
  <c r="BE1332"/>
  <c r="BI1330"/>
  <c r="BH1330"/>
  <c r="BG1330"/>
  <c r="BF1330"/>
  <c r="T1330"/>
  <c r="R1330"/>
  <c r="P1330"/>
  <c r="BK1330"/>
  <c r="J1330"/>
  <c r="BE1330"/>
  <c r="BI1327"/>
  <c r="BH1327"/>
  <c r="BG1327"/>
  <c r="BF1327"/>
  <c r="T1327"/>
  <c r="R1327"/>
  <c r="P1327"/>
  <c r="BK1327"/>
  <c r="J1327"/>
  <c r="BE1327"/>
  <c r="BI1324"/>
  <c r="BH1324"/>
  <c r="BG1324"/>
  <c r="BF1324"/>
  <c r="T1324"/>
  <c r="R1324"/>
  <c r="P1324"/>
  <c r="BK1324"/>
  <c r="J1324"/>
  <c r="BE1324"/>
  <c r="BI1321"/>
  <c r="BH1321"/>
  <c r="BG1321"/>
  <c r="BF1321"/>
  <c r="T1321"/>
  <c r="R1321"/>
  <c r="P1321"/>
  <c r="BK1321"/>
  <c r="J1321"/>
  <c r="BE1321"/>
  <c r="BI1318"/>
  <c r="BH1318"/>
  <c r="BG1318"/>
  <c r="BF1318"/>
  <c r="T1318"/>
  <c r="R1318"/>
  <c r="P1318"/>
  <c r="BK1318"/>
  <c r="J1318"/>
  <c r="BE1318"/>
  <c r="BI1315"/>
  <c r="BH1315"/>
  <c r="BG1315"/>
  <c r="BF1315"/>
  <c r="T1315"/>
  <c r="R1315"/>
  <c r="P1315"/>
  <c r="BK1315"/>
  <c r="J1315"/>
  <c r="BE1315"/>
  <c r="BI1312"/>
  <c r="BH1312"/>
  <c r="BG1312"/>
  <c r="BF1312"/>
  <c r="T1312"/>
  <c r="R1312"/>
  <c r="P1312"/>
  <c r="BK1312"/>
  <c r="J1312"/>
  <c r="BE1312"/>
  <c r="BI1310"/>
  <c r="BH1310"/>
  <c r="BG1310"/>
  <c r="BF1310"/>
  <c r="T1310"/>
  <c r="R1310"/>
  <c r="P1310"/>
  <c r="BK1310"/>
  <c r="J1310"/>
  <c r="BE1310"/>
  <c r="BI1308"/>
  <c r="BH1308"/>
  <c r="BG1308"/>
  <c r="BF1308"/>
  <c r="T1308"/>
  <c r="R1308"/>
  <c r="P1308"/>
  <c r="BK1308"/>
  <c r="J1308"/>
  <c r="BE1308"/>
  <c r="BI1305"/>
  <c r="BH1305"/>
  <c r="BG1305"/>
  <c r="BF1305"/>
  <c r="T1305"/>
  <c r="R1305"/>
  <c r="P1305"/>
  <c r="BK1305"/>
  <c r="J1305"/>
  <c r="BE1305"/>
  <c r="BI1303"/>
  <c r="BH1303"/>
  <c r="BG1303"/>
  <c r="BF1303"/>
  <c r="T1303"/>
  <c r="R1303"/>
  <c r="P1303"/>
  <c r="BK1303"/>
  <c r="J1303"/>
  <c r="BE1303"/>
  <c r="BI1300"/>
  <c r="BH1300"/>
  <c r="BG1300"/>
  <c r="BF1300"/>
  <c r="T1300"/>
  <c r="R1300"/>
  <c r="P1300"/>
  <c r="BK1300"/>
  <c r="J1300"/>
  <c r="BE1300"/>
  <c r="BI1298"/>
  <c r="BH1298"/>
  <c r="BG1298"/>
  <c r="BF1298"/>
  <c r="T1298"/>
  <c r="R1298"/>
  <c r="P1298"/>
  <c r="BK1298"/>
  <c r="J1298"/>
  <c r="BE1298"/>
  <c r="BI1297"/>
  <c r="BH1297"/>
  <c r="BG1297"/>
  <c r="BF1297"/>
  <c r="T1297"/>
  <c r="R1297"/>
  <c r="P1297"/>
  <c r="BK1297"/>
  <c r="J1297"/>
  <c r="BE1297"/>
  <c r="BI1295"/>
  <c r="BH1295"/>
  <c r="BG1295"/>
  <c r="BF1295"/>
  <c r="T1295"/>
  <c r="R1295"/>
  <c r="P1295"/>
  <c r="BK1295"/>
  <c r="J1295"/>
  <c r="BE1295"/>
  <c r="BI1292"/>
  <c r="BH1292"/>
  <c r="BG1292"/>
  <c r="BF1292"/>
  <c r="T1292"/>
  <c r="R1292"/>
  <c r="P1292"/>
  <c r="BK1292"/>
  <c r="J1292"/>
  <c r="BE1292"/>
  <c r="BI1290"/>
  <c r="BH1290"/>
  <c r="BG1290"/>
  <c r="BF1290"/>
  <c r="T1290"/>
  <c r="R1290"/>
  <c r="P1290"/>
  <c r="BK1290"/>
  <c r="J1290"/>
  <c r="BE1290"/>
  <c r="BI1288"/>
  <c r="BH1288"/>
  <c r="BG1288"/>
  <c r="BF1288"/>
  <c r="T1288"/>
  <c r="R1288"/>
  <c r="P1288"/>
  <c r="BK1288"/>
  <c r="J1288"/>
  <c r="BE1288"/>
  <c r="BI1286"/>
  <c r="BH1286"/>
  <c r="BG1286"/>
  <c r="BF1286"/>
  <c r="T1286"/>
  <c r="R1286"/>
  <c r="P1286"/>
  <c r="BK1286"/>
  <c r="J1286"/>
  <c r="BE1286"/>
  <c r="BI1283"/>
  <c r="BH1283"/>
  <c r="BG1283"/>
  <c r="BF1283"/>
  <c r="T1283"/>
  <c r="R1283"/>
  <c r="P1283"/>
  <c r="BK1283"/>
  <c r="J1283"/>
  <c r="BE1283"/>
  <c r="BI1280"/>
  <c r="BH1280"/>
  <c r="BG1280"/>
  <c r="BF1280"/>
  <c r="T1280"/>
  <c r="R1280"/>
  <c r="P1280"/>
  <c r="BK1280"/>
  <c r="J1280"/>
  <c r="BE1280"/>
  <c r="BI1277"/>
  <c r="BH1277"/>
  <c r="BG1277"/>
  <c r="BF1277"/>
  <c r="T1277"/>
  <c r="R1277"/>
  <c r="P1277"/>
  <c r="BK1277"/>
  <c r="J1277"/>
  <c r="BE1277"/>
  <c r="BI1274"/>
  <c r="BH1274"/>
  <c r="BG1274"/>
  <c r="BF1274"/>
  <c r="T1274"/>
  <c r="R1274"/>
  <c r="P1274"/>
  <c r="BK1274"/>
  <c r="J1274"/>
  <c r="BE1274"/>
  <c r="BI1272"/>
  <c r="BH1272"/>
  <c r="BG1272"/>
  <c r="BF1272"/>
  <c r="T1272"/>
  <c r="R1272"/>
  <c r="P1272"/>
  <c r="BK1272"/>
  <c r="J1272"/>
  <c r="BE1272"/>
  <c r="BI1266"/>
  <c r="BH1266"/>
  <c r="BG1266"/>
  <c r="BF1266"/>
  <c r="T1266"/>
  <c r="R1266"/>
  <c r="P1266"/>
  <c r="BK1266"/>
  <c r="J1266"/>
  <c r="BE1266"/>
  <c r="BI1260"/>
  <c r="BH1260"/>
  <c r="BG1260"/>
  <c r="BF1260"/>
  <c r="T1260"/>
  <c r="R1260"/>
  <c r="P1260"/>
  <c r="BK1260"/>
  <c r="J1260"/>
  <c r="BE1260"/>
  <c r="BI1257"/>
  <c r="BH1257"/>
  <c r="BG1257"/>
  <c r="BF1257"/>
  <c r="T1257"/>
  <c r="R1257"/>
  <c r="P1257"/>
  <c r="BK1257"/>
  <c r="J1257"/>
  <c r="BE1257"/>
  <c r="BI1252"/>
  <c r="BH1252"/>
  <c r="BG1252"/>
  <c r="BF1252"/>
  <c r="T1252"/>
  <c r="R1252"/>
  <c r="P1252"/>
  <c r="BK1252"/>
  <c r="J1252"/>
  <c r="BE1252"/>
  <c r="BI1249"/>
  <c r="BH1249"/>
  <c r="BG1249"/>
  <c r="BF1249"/>
  <c r="T1249"/>
  <c r="R1249"/>
  <c r="P1249"/>
  <c r="BK1249"/>
  <c r="J1249"/>
  <c r="BE1249"/>
  <c r="BI1246"/>
  <c r="BH1246"/>
  <c r="BG1246"/>
  <c r="BF1246"/>
  <c r="T1246"/>
  <c r="R1246"/>
  <c r="P1246"/>
  <c r="BK1246"/>
  <c r="J1246"/>
  <c r="BE1246"/>
  <c r="BI1243"/>
  <c r="BH1243"/>
  <c r="BG1243"/>
  <c r="BF1243"/>
  <c r="T1243"/>
  <c r="R1243"/>
  <c r="P1243"/>
  <c r="BK1243"/>
  <c r="J1243"/>
  <c r="BE1243"/>
  <c r="BI1239"/>
  <c r="BH1239"/>
  <c r="BG1239"/>
  <c r="BF1239"/>
  <c r="T1239"/>
  <c r="R1239"/>
  <c r="P1239"/>
  <c r="BK1239"/>
  <c r="J1239"/>
  <c r="BE1239"/>
  <c r="BI1236"/>
  <c r="BH1236"/>
  <c r="BG1236"/>
  <c r="BF1236"/>
  <c r="T1236"/>
  <c r="R1236"/>
  <c r="P1236"/>
  <c r="BK1236"/>
  <c r="J1236"/>
  <c r="BE1236"/>
  <c r="BI1232"/>
  <c r="BH1232"/>
  <c r="BG1232"/>
  <c r="BF1232"/>
  <c r="T1232"/>
  <c r="R1232"/>
  <c r="P1232"/>
  <c r="BK1232"/>
  <c r="J1232"/>
  <c r="BE1232"/>
  <c r="BI1229"/>
  <c r="BH1229"/>
  <c r="BG1229"/>
  <c r="BF1229"/>
  <c r="T1229"/>
  <c r="T1228"/>
  <c r="R1229"/>
  <c r="R1228"/>
  <c r="P1229"/>
  <c r="P1228"/>
  <c r="BK1229"/>
  <c r="BK1228"/>
  <c r="J1228"/>
  <c r="J1229"/>
  <c r="BE1229"/>
  <c r="J113"/>
  <c r="BI1227"/>
  <c r="BH1227"/>
  <c r="BG1227"/>
  <c r="BF1227"/>
  <c r="T1227"/>
  <c r="R1227"/>
  <c r="P1227"/>
  <c r="BK1227"/>
  <c r="J1227"/>
  <c r="BE1227"/>
  <c r="BI1224"/>
  <c r="BH1224"/>
  <c r="BG1224"/>
  <c r="BF1224"/>
  <c r="T1224"/>
  <c r="R1224"/>
  <c r="P1224"/>
  <c r="BK1224"/>
  <c r="J1224"/>
  <c r="BE1224"/>
  <c r="BI1222"/>
  <c r="BH1222"/>
  <c r="BG1222"/>
  <c r="BF1222"/>
  <c r="T1222"/>
  <c r="R1222"/>
  <c r="P1222"/>
  <c r="BK1222"/>
  <c r="J1222"/>
  <c r="BE1222"/>
  <c r="BI1219"/>
  <c r="BH1219"/>
  <c r="BG1219"/>
  <c r="BF1219"/>
  <c r="T1219"/>
  <c r="R1219"/>
  <c r="P1219"/>
  <c r="BK1219"/>
  <c r="J1219"/>
  <c r="BE1219"/>
  <c r="BI1217"/>
  <c r="BH1217"/>
  <c r="BG1217"/>
  <c r="BF1217"/>
  <c r="T1217"/>
  <c r="R1217"/>
  <c r="P1217"/>
  <c r="BK1217"/>
  <c r="J1217"/>
  <c r="BE1217"/>
  <c r="BI1215"/>
  <c r="BH1215"/>
  <c r="BG1215"/>
  <c r="BF1215"/>
  <c r="T1215"/>
  <c r="R1215"/>
  <c r="P1215"/>
  <c r="BK1215"/>
  <c r="J1215"/>
  <c r="BE1215"/>
  <c r="BI1213"/>
  <c r="BH1213"/>
  <c r="BG1213"/>
  <c r="BF1213"/>
  <c r="T1213"/>
  <c r="R1213"/>
  <c r="P1213"/>
  <c r="BK1213"/>
  <c r="J1213"/>
  <c r="BE1213"/>
  <c r="BI1211"/>
  <c r="BH1211"/>
  <c r="BG1211"/>
  <c r="BF1211"/>
  <c r="T1211"/>
  <c r="R1211"/>
  <c r="P1211"/>
  <c r="BK1211"/>
  <c r="J1211"/>
  <c r="BE1211"/>
  <c r="BI1209"/>
  <c r="BH1209"/>
  <c r="BG1209"/>
  <c r="BF1209"/>
  <c r="T1209"/>
  <c r="R1209"/>
  <c r="P1209"/>
  <c r="BK1209"/>
  <c r="J1209"/>
  <c r="BE1209"/>
  <c r="BI1201"/>
  <c r="BH1201"/>
  <c r="BG1201"/>
  <c r="BF1201"/>
  <c r="T1201"/>
  <c r="R1201"/>
  <c r="P1201"/>
  <c r="BK1201"/>
  <c r="J1201"/>
  <c r="BE1201"/>
  <c r="BI1200"/>
  <c r="BH1200"/>
  <c r="BG1200"/>
  <c r="BF1200"/>
  <c r="T1200"/>
  <c r="R1200"/>
  <c r="P1200"/>
  <c r="BK1200"/>
  <c r="J1200"/>
  <c r="BE1200"/>
  <c r="BI1190"/>
  <c r="BH1190"/>
  <c r="BG1190"/>
  <c r="BF1190"/>
  <c r="T1190"/>
  <c r="R1190"/>
  <c r="P1190"/>
  <c r="BK1190"/>
  <c r="J1190"/>
  <c r="BE1190"/>
  <c r="BI1188"/>
  <c r="BH1188"/>
  <c r="BG1188"/>
  <c r="BF1188"/>
  <c r="T1188"/>
  <c r="T1187"/>
  <c r="R1188"/>
  <c r="R1187"/>
  <c r="P1188"/>
  <c r="P1187"/>
  <c r="BK1188"/>
  <c r="BK1187"/>
  <c r="J1187"/>
  <c r="J1188"/>
  <c r="BE1188"/>
  <c r="J112"/>
  <c r="BI1186"/>
  <c r="BH1186"/>
  <c r="BG1186"/>
  <c r="BF1186"/>
  <c r="T1186"/>
  <c r="R1186"/>
  <c r="P1186"/>
  <c r="BK1186"/>
  <c r="J1186"/>
  <c r="BE1186"/>
  <c r="BI1185"/>
  <c r="BH1185"/>
  <c r="BG1185"/>
  <c r="BF1185"/>
  <c r="T1185"/>
  <c r="R1185"/>
  <c r="P1185"/>
  <c r="BK1185"/>
  <c r="J1185"/>
  <c r="BE1185"/>
  <c r="BI1184"/>
  <c r="BH1184"/>
  <c r="BG1184"/>
  <c r="BF1184"/>
  <c r="T1184"/>
  <c r="R1184"/>
  <c r="P1184"/>
  <c r="BK1184"/>
  <c r="J1184"/>
  <c r="BE1184"/>
  <c r="BI1183"/>
  <c r="BH1183"/>
  <c r="BG1183"/>
  <c r="BF1183"/>
  <c r="T1183"/>
  <c r="R1183"/>
  <c r="P1183"/>
  <c r="BK1183"/>
  <c r="J1183"/>
  <c r="BE1183"/>
  <c r="BI1182"/>
  <c r="BH1182"/>
  <c r="BG1182"/>
  <c r="BF1182"/>
  <c r="T1182"/>
  <c r="R1182"/>
  <c r="P1182"/>
  <c r="BK1182"/>
  <c r="J1182"/>
  <c r="BE1182"/>
  <c r="BI1181"/>
  <c r="BH1181"/>
  <c r="BG1181"/>
  <c r="BF1181"/>
  <c r="T1181"/>
  <c r="R1181"/>
  <c r="P1181"/>
  <c r="BK1181"/>
  <c r="J1181"/>
  <c r="BE1181"/>
  <c r="BI1180"/>
  <c r="BH1180"/>
  <c r="BG1180"/>
  <c r="BF1180"/>
  <c r="T1180"/>
  <c r="R1180"/>
  <c r="P1180"/>
  <c r="BK1180"/>
  <c r="J1180"/>
  <c r="BE1180"/>
  <c r="BI1179"/>
  <c r="BH1179"/>
  <c r="BG1179"/>
  <c r="BF1179"/>
  <c r="T1179"/>
  <c r="R1179"/>
  <c r="P1179"/>
  <c r="BK1179"/>
  <c r="J1179"/>
  <c r="BE1179"/>
  <c r="BI1178"/>
  <c r="BH1178"/>
  <c r="BG1178"/>
  <c r="BF1178"/>
  <c r="T1178"/>
  <c r="R1178"/>
  <c r="P1178"/>
  <c r="BK1178"/>
  <c r="J1178"/>
  <c r="BE1178"/>
  <c r="BI1177"/>
  <c r="BH1177"/>
  <c r="BG1177"/>
  <c r="BF1177"/>
  <c r="T1177"/>
  <c r="R1177"/>
  <c r="P1177"/>
  <c r="BK1177"/>
  <c r="J1177"/>
  <c r="BE1177"/>
  <c r="BI1176"/>
  <c r="BH1176"/>
  <c r="BG1176"/>
  <c r="BF1176"/>
  <c r="T1176"/>
  <c r="R1176"/>
  <c r="P1176"/>
  <c r="BK1176"/>
  <c r="J1176"/>
  <c r="BE1176"/>
  <c r="BI1175"/>
  <c r="BH1175"/>
  <c r="BG1175"/>
  <c r="BF1175"/>
  <c r="T1175"/>
  <c r="R1175"/>
  <c r="P1175"/>
  <c r="BK1175"/>
  <c r="J1175"/>
  <c r="BE1175"/>
  <c r="BI1174"/>
  <c r="BH1174"/>
  <c r="BG1174"/>
  <c r="BF1174"/>
  <c r="T1174"/>
  <c r="R1174"/>
  <c r="P1174"/>
  <c r="BK1174"/>
  <c r="J1174"/>
  <c r="BE1174"/>
  <c r="BI1173"/>
  <c r="BH1173"/>
  <c r="BG1173"/>
  <c r="BF1173"/>
  <c r="T1173"/>
  <c r="R1173"/>
  <c r="P1173"/>
  <c r="BK1173"/>
  <c r="J1173"/>
  <c r="BE1173"/>
  <c r="BI1172"/>
  <c r="BH1172"/>
  <c r="BG1172"/>
  <c r="BF1172"/>
  <c r="T1172"/>
  <c r="R1172"/>
  <c r="P1172"/>
  <c r="BK1172"/>
  <c r="J1172"/>
  <c r="BE1172"/>
  <c r="BI1171"/>
  <c r="BH1171"/>
  <c r="BG1171"/>
  <c r="BF1171"/>
  <c r="T1171"/>
  <c r="R1171"/>
  <c r="P1171"/>
  <c r="BK1171"/>
  <c r="J1171"/>
  <c r="BE1171"/>
  <c r="BI1170"/>
  <c r="BH1170"/>
  <c r="BG1170"/>
  <c r="BF1170"/>
  <c r="T1170"/>
  <c r="R1170"/>
  <c r="P1170"/>
  <c r="BK1170"/>
  <c r="J1170"/>
  <c r="BE1170"/>
  <c r="BI1169"/>
  <c r="BH1169"/>
  <c r="BG1169"/>
  <c r="BF1169"/>
  <c r="T1169"/>
  <c r="R1169"/>
  <c r="P1169"/>
  <c r="BK1169"/>
  <c r="J1169"/>
  <c r="BE1169"/>
  <c r="BI1168"/>
  <c r="BH1168"/>
  <c r="BG1168"/>
  <c r="BF1168"/>
  <c r="T1168"/>
  <c r="R1168"/>
  <c r="P1168"/>
  <c r="BK1168"/>
  <c r="J1168"/>
  <c r="BE1168"/>
  <c r="BI1167"/>
  <c r="BH1167"/>
  <c r="BG1167"/>
  <c r="BF1167"/>
  <c r="T1167"/>
  <c r="R1167"/>
  <c r="P1167"/>
  <c r="BK1167"/>
  <c r="J1167"/>
  <c r="BE1167"/>
  <c r="BI1166"/>
  <c r="BH1166"/>
  <c r="BG1166"/>
  <c r="BF1166"/>
  <c r="T1166"/>
  <c r="R1166"/>
  <c r="P1166"/>
  <c r="BK1166"/>
  <c r="J1166"/>
  <c r="BE1166"/>
  <c r="BI1165"/>
  <c r="BH1165"/>
  <c r="BG1165"/>
  <c r="BF1165"/>
  <c r="T1165"/>
  <c r="R1165"/>
  <c r="P1165"/>
  <c r="BK1165"/>
  <c r="J1165"/>
  <c r="BE1165"/>
  <c r="BI1164"/>
  <c r="BH1164"/>
  <c r="BG1164"/>
  <c r="BF1164"/>
  <c r="T1164"/>
  <c r="T1163"/>
  <c r="R1164"/>
  <c r="R1163"/>
  <c r="P1164"/>
  <c r="P1163"/>
  <c r="BK1164"/>
  <c r="BK1163"/>
  <c r="J1163"/>
  <c r="J1164"/>
  <c r="BE1164"/>
  <c r="J111"/>
  <c r="BI1162"/>
  <c r="BH1162"/>
  <c r="BG1162"/>
  <c r="BF1162"/>
  <c r="T1162"/>
  <c r="R1162"/>
  <c r="P1162"/>
  <c r="BK1162"/>
  <c r="J1162"/>
  <c r="BE1162"/>
  <c r="BI1160"/>
  <c r="BH1160"/>
  <c r="BG1160"/>
  <c r="BF1160"/>
  <c r="T1160"/>
  <c r="R1160"/>
  <c r="P1160"/>
  <c r="BK1160"/>
  <c r="J1160"/>
  <c r="BE1160"/>
  <c r="BI1158"/>
  <c r="BH1158"/>
  <c r="BG1158"/>
  <c r="BF1158"/>
  <c r="T1158"/>
  <c r="R1158"/>
  <c r="P1158"/>
  <c r="BK1158"/>
  <c r="J1158"/>
  <c r="BE1158"/>
  <c r="BI1156"/>
  <c r="BH1156"/>
  <c r="BG1156"/>
  <c r="BF1156"/>
  <c r="T1156"/>
  <c r="R1156"/>
  <c r="P1156"/>
  <c r="BK1156"/>
  <c r="J1156"/>
  <c r="BE1156"/>
  <c r="BI1153"/>
  <c r="BH1153"/>
  <c r="BG1153"/>
  <c r="BF1153"/>
  <c r="T1153"/>
  <c r="R1153"/>
  <c r="P1153"/>
  <c r="BK1153"/>
  <c r="J1153"/>
  <c r="BE1153"/>
  <c r="BI1149"/>
  <c r="BH1149"/>
  <c r="BG1149"/>
  <c r="BF1149"/>
  <c r="T1149"/>
  <c r="R1149"/>
  <c r="P1149"/>
  <c r="BK1149"/>
  <c r="J1149"/>
  <c r="BE1149"/>
  <c r="BI1137"/>
  <c r="BH1137"/>
  <c r="BG1137"/>
  <c r="BF1137"/>
  <c r="T1137"/>
  <c r="R1137"/>
  <c r="P1137"/>
  <c r="BK1137"/>
  <c r="J1137"/>
  <c r="BE1137"/>
  <c r="BI1130"/>
  <c r="BH1130"/>
  <c r="BG1130"/>
  <c r="BF1130"/>
  <c r="T1130"/>
  <c r="R1130"/>
  <c r="P1130"/>
  <c r="BK1130"/>
  <c r="J1130"/>
  <c r="BE1130"/>
  <c r="BI1129"/>
  <c r="BH1129"/>
  <c r="BG1129"/>
  <c r="BF1129"/>
  <c r="T1129"/>
  <c r="R1129"/>
  <c r="P1129"/>
  <c r="BK1129"/>
  <c r="J1129"/>
  <c r="BE1129"/>
  <c r="BI1128"/>
  <c r="BH1128"/>
  <c r="BG1128"/>
  <c r="BF1128"/>
  <c r="T1128"/>
  <c r="R1128"/>
  <c r="P1128"/>
  <c r="BK1128"/>
  <c r="J1128"/>
  <c r="BE1128"/>
  <c r="BI1127"/>
  <c r="BH1127"/>
  <c r="BG1127"/>
  <c r="BF1127"/>
  <c r="T1127"/>
  <c r="R1127"/>
  <c r="P1127"/>
  <c r="BK1127"/>
  <c r="J1127"/>
  <c r="BE1127"/>
  <c r="BI1126"/>
  <c r="BH1126"/>
  <c r="BG1126"/>
  <c r="BF1126"/>
  <c r="T1126"/>
  <c r="R1126"/>
  <c r="P1126"/>
  <c r="BK1126"/>
  <c r="J1126"/>
  <c r="BE1126"/>
  <c r="BI1124"/>
  <c r="BH1124"/>
  <c r="BG1124"/>
  <c r="BF1124"/>
  <c r="T1124"/>
  <c r="R1124"/>
  <c r="P1124"/>
  <c r="BK1124"/>
  <c r="J1124"/>
  <c r="BE1124"/>
  <c r="BI1122"/>
  <c r="BH1122"/>
  <c r="BG1122"/>
  <c r="BF1122"/>
  <c r="T1122"/>
  <c r="R1122"/>
  <c r="P1122"/>
  <c r="BK1122"/>
  <c r="J1122"/>
  <c r="BE1122"/>
  <c r="BI1120"/>
  <c r="BH1120"/>
  <c r="BG1120"/>
  <c r="BF1120"/>
  <c r="T1120"/>
  <c r="R1120"/>
  <c r="P1120"/>
  <c r="BK1120"/>
  <c r="J1120"/>
  <c r="BE1120"/>
  <c r="BI1118"/>
  <c r="BH1118"/>
  <c r="BG1118"/>
  <c r="BF1118"/>
  <c r="T1118"/>
  <c r="R1118"/>
  <c r="P1118"/>
  <c r="BK1118"/>
  <c r="J1118"/>
  <c r="BE1118"/>
  <c r="BI1116"/>
  <c r="BH1116"/>
  <c r="BG1116"/>
  <c r="BF1116"/>
  <c r="T1116"/>
  <c r="R1116"/>
  <c r="P1116"/>
  <c r="BK1116"/>
  <c r="J1116"/>
  <c r="BE1116"/>
  <c r="BI1114"/>
  <c r="BH1114"/>
  <c r="BG1114"/>
  <c r="BF1114"/>
  <c r="T1114"/>
  <c r="R1114"/>
  <c r="P1114"/>
  <c r="BK1114"/>
  <c r="J1114"/>
  <c r="BE1114"/>
  <c r="BI1112"/>
  <c r="BH1112"/>
  <c r="BG1112"/>
  <c r="BF1112"/>
  <c r="T1112"/>
  <c r="R1112"/>
  <c r="P1112"/>
  <c r="BK1112"/>
  <c r="J1112"/>
  <c r="BE1112"/>
  <c r="BI1110"/>
  <c r="BH1110"/>
  <c r="BG1110"/>
  <c r="BF1110"/>
  <c r="T1110"/>
  <c r="R1110"/>
  <c r="P1110"/>
  <c r="BK1110"/>
  <c r="J1110"/>
  <c r="BE1110"/>
  <c r="BI1108"/>
  <c r="BH1108"/>
  <c r="BG1108"/>
  <c r="BF1108"/>
  <c r="T1108"/>
  <c r="R1108"/>
  <c r="P1108"/>
  <c r="BK1108"/>
  <c r="J1108"/>
  <c r="BE1108"/>
  <c r="BI1106"/>
  <c r="BH1106"/>
  <c r="BG1106"/>
  <c r="BF1106"/>
  <c r="T1106"/>
  <c r="R1106"/>
  <c r="P1106"/>
  <c r="BK1106"/>
  <c r="J1106"/>
  <c r="BE1106"/>
  <c r="BI1104"/>
  <c r="BH1104"/>
  <c r="BG1104"/>
  <c r="BF1104"/>
  <c r="T1104"/>
  <c r="R1104"/>
  <c r="P1104"/>
  <c r="BK1104"/>
  <c r="J1104"/>
  <c r="BE1104"/>
  <c r="BI1101"/>
  <c r="BH1101"/>
  <c r="BG1101"/>
  <c r="BF1101"/>
  <c r="T1101"/>
  <c r="R1101"/>
  <c r="P1101"/>
  <c r="BK1101"/>
  <c r="J1101"/>
  <c r="BE1101"/>
  <c r="BI1099"/>
  <c r="BH1099"/>
  <c r="BG1099"/>
  <c r="BF1099"/>
  <c r="T1099"/>
  <c r="R1099"/>
  <c r="P1099"/>
  <c r="BK1099"/>
  <c r="J1099"/>
  <c r="BE1099"/>
  <c r="BI1097"/>
  <c r="BH1097"/>
  <c r="BG1097"/>
  <c r="BF1097"/>
  <c r="T1097"/>
  <c r="R1097"/>
  <c r="P1097"/>
  <c r="BK1097"/>
  <c r="J1097"/>
  <c r="BE1097"/>
  <c r="BI1095"/>
  <c r="BH1095"/>
  <c r="BG1095"/>
  <c r="BF1095"/>
  <c r="T1095"/>
  <c r="R1095"/>
  <c r="P1095"/>
  <c r="BK1095"/>
  <c r="J1095"/>
  <c r="BE1095"/>
  <c r="BI1093"/>
  <c r="BH1093"/>
  <c r="BG1093"/>
  <c r="BF1093"/>
  <c r="T1093"/>
  <c r="R1093"/>
  <c r="P1093"/>
  <c r="BK1093"/>
  <c r="J1093"/>
  <c r="BE1093"/>
  <c r="BI1091"/>
  <c r="BH1091"/>
  <c r="BG1091"/>
  <c r="BF1091"/>
  <c r="T1091"/>
  <c r="R1091"/>
  <c r="P1091"/>
  <c r="BK1091"/>
  <c r="J1091"/>
  <c r="BE1091"/>
  <c r="BI1089"/>
  <c r="BH1089"/>
  <c r="BG1089"/>
  <c r="BF1089"/>
  <c r="T1089"/>
  <c r="R1089"/>
  <c r="P1089"/>
  <c r="BK1089"/>
  <c r="J1089"/>
  <c r="BE1089"/>
  <c r="BI1087"/>
  <c r="BH1087"/>
  <c r="BG1087"/>
  <c r="BF1087"/>
  <c r="T1087"/>
  <c r="R1087"/>
  <c r="P1087"/>
  <c r="BK1087"/>
  <c r="J1087"/>
  <c r="BE1087"/>
  <c r="BI1085"/>
  <c r="BH1085"/>
  <c r="BG1085"/>
  <c r="BF1085"/>
  <c r="T1085"/>
  <c r="R1085"/>
  <c r="P1085"/>
  <c r="BK1085"/>
  <c r="J1085"/>
  <c r="BE1085"/>
  <c r="BI1083"/>
  <c r="BH1083"/>
  <c r="BG1083"/>
  <c r="BF1083"/>
  <c r="T1083"/>
  <c r="R1083"/>
  <c r="P1083"/>
  <c r="BK1083"/>
  <c r="J1083"/>
  <c r="BE1083"/>
  <c r="BI1077"/>
  <c r="BH1077"/>
  <c r="BG1077"/>
  <c r="BF1077"/>
  <c r="T1077"/>
  <c r="R1077"/>
  <c r="P1077"/>
  <c r="BK1077"/>
  <c r="J1077"/>
  <c r="BE1077"/>
  <c r="BI1073"/>
  <c r="BH1073"/>
  <c r="BG1073"/>
  <c r="BF1073"/>
  <c r="T1073"/>
  <c r="R1073"/>
  <c r="P1073"/>
  <c r="BK1073"/>
  <c r="J1073"/>
  <c r="BE1073"/>
  <c r="BI1067"/>
  <c r="BH1067"/>
  <c r="BG1067"/>
  <c r="BF1067"/>
  <c r="T1067"/>
  <c r="R1067"/>
  <c r="P1067"/>
  <c r="BK1067"/>
  <c r="J1067"/>
  <c r="BE1067"/>
  <c r="BI1061"/>
  <c r="BH1061"/>
  <c r="BG1061"/>
  <c r="BF1061"/>
  <c r="T1061"/>
  <c r="R1061"/>
  <c r="P1061"/>
  <c r="BK1061"/>
  <c r="J1061"/>
  <c r="BE1061"/>
  <c r="BI1055"/>
  <c r="BH1055"/>
  <c r="BG1055"/>
  <c r="BF1055"/>
  <c r="T1055"/>
  <c r="R1055"/>
  <c r="P1055"/>
  <c r="BK1055"/>
  <c r="J1055"/>
  <c r="BE1055"/>
  <c r="BI1049"/>
  <c r="BH1049"/>
  <c r="BG1049"/>
  <c r="BF1049"/>
  <c r="T1049"/>
  <c r="R1049"/>
  <c r="P1049"/>
  <c r="BK1049"/>
  <c r="J1049"/>
  <c r="BE1049"/>
  <c r="BI1035"/>
  <c r="BH1035"/>
  <c r="BG1035"/>
  <c r="BF1035"/>
  <c r="T1035"/>
  <c r="R1035"/>
  <c r="P1035"/>
  <c r="BK1035"/>
  <c r="J1035"/>
  <c r="BE1035"/>
  <c r="BI1021"/>
  <c r="BH1021"/>
  <c r="BG1021"/>
  <c r="BF1021"/>
  <c r="T1021"/>
  <c r="R1021"/>
  <c r="P1021"/>
  <c r="BK1021"/>
  <c r="J1021"/>
  <c r="BE1021"/>
  <c r="BI1003"/>
  <c r="BH1003"/>
  <c r="BG1003"/>
  <c r="BF1003"/>
  <c r="T1003"/>
  <c r="R1003"/>
  <c r="P1003"/>
  <c r="BK1003"/>
  <c r="J1003"/>
  <c r="BE1003"/>
  <c r="BI987"/>
  <c r="BH987"/>
  <c r="BG987"/>
  <c r="BF987"/>
  <c r="T987"/>
  <c r="R987"/>
  <c r="P987"/>
  <c r="BK987"/>
  <c r="J987"/>
  <c r="BE987"/>
  <c r="BI977"/>
  <c r="BH977"/>
  <c r="BG977"/>
  <c r="BF977"/>
  <c r="T977"/>
  <c r="R977"/>
  <c r="P977"/>
  <c r="BK977"/>
  <c r="J977"/>
  <c r="BE977"/>
  <c r="BI967"/>
  <c r="BH967"/>
  <c r="BG967"/>
  <c r="BF967"/>
  <c r="T967"/>
  <c r="R967"/>
  <c r="P967"/>
  <c r="BK967"/>
  <c r="J967"/>
  <c r="BE967"/>
  <c r="BI953"/>
  <c r="BH953"/>
  <c r="BG953"/>
  <c r="BF953"/>
  <c r="T953"/>
  <c r="R953"/>
  <c r="P953"/>
  <c r="BK953"/>
  <c r="J953"/>
  <c r="BE953"/>
  <c r="BI935"/>
  <c r="BH935"/>
  <c r="BG935"/>
  <c r="BF935"/>
  <c r="T935"/>
  <c r="R935"/>
  <c r="P935"/>
  <c r="BK935"/>
  <c r="J935"/>
  <c r="BE935"/>
  <c r="BI917"/>
  <c r="BH917"/>
  <c r="BG917"/>
  <c r="BF917"/>
  <c r="T917"/>
  <c r="R917"/>
  <c r="P917"/>
  <c r="BK917"/>
  <c r="J917"/>
  <c r="BE917"/>
  <c r="BI899"/>
  <c r="BH899"/>
  <c r="BG899"/>
  <c r="BF899"/>
  <c r="T899"/>
  <c r="R899"/>
  <c r="P899"/>
  <c r="BK899"/>
  <c r="J899"/>
  <c r="BE899"/>
  <c r="BI884"/>
  <c r="BH884"/>
  <c r="BG884"/>
  <c r="BF884"/>
  <c r="T884"/>
  <c r="R884"/>
  <c r="P884"/>
  <c r="BK884"/>
  <c r="J884"/>
  <c r="BE884"/>
  <c r="BI874"/>
  <c r="BH874"/>
  <c r="BG874"/>
  <c r="BF874"/>
  <c r="T874"/>
  <c r="R874"/>
  <c r="P874"/>
  <c r="BK874"/>
  <c r="J874"/>
  <c r="BE874"/>
  <c r="BI864"/>
  <c r="BH864"/>
  <c r="BG864"/>
  <c r="BF864"/>
  <c r="T864"/>
  <c r="R864"/>
  <c r="P864"/>
  <c r="BK864"/>
  <c r="J864"/>
  <c r="BE864"/>
  <c r="BI850"/>
  <c r="BH850"/>
  <c r="BG850"/>
  <c r="BF850"/>
  <c r="T850"/>
  <c r="R850"/>
  <c r="P850"/>
  <c r="BK850"/>
  <c r="J850"/>
  <c r="BE850"/>
  <c r="BI832"/>
  <c r="BH832"/>
  <c r="BG832"/>
  <c r="BF832"/>
  <c r="T832"/>
  <c r="R832"/>
  <c r="P832"/>
  <c r="BK832"/>
  <c r="J832"/>
  <c r="BE832"/>
  <c r="BI814"/>
  <c r="BH814"/>
  <c r="BG814"/>
  <c r="BF814"/>
  <c r="T814"/>
  <c r="R814"/>
  <c r="P814"/>
  <c r="BK814"/>
  <c r="J814"/>
  <c r="BE814"/>
  <c r="BI798"/>
  <c r="BH798"/>
  <c r="BG798"/>
  <c r="BF798"/>
  <c r="T798"/>
  <c r="R798"/>
  <c r="P798"/>
  <c r="BK798"/>
  <c r="J798"/>
  <c r="BE798"/>
  <c r="BI792"/>
  <c r="BH792"/>
  <c r="BG792"/>
  <c r="BF792"/>
  <c r="T792"/>
  <c r="R792"/>
  <c r="P792"/>
  <c r="BK792"/>
  <c r="J792"/>
  <c r="BE792"/>
  <c r="BI786"/>
  <c r="BH786"/>
  <c r="BG786"/>
  <c r="BF786"/>
  <c r="T786"/>
  <c r="R786"/>
  <c r="P786"/>
  <c r="BK786"/>
  <c r="J786"/>
  <c r="BE786"/>
  <c r="BI780"/>
  <c r="BH780"/>
  <c r="BG780"/>
  <c r="BF780"/>
  <c r="T780"/>
  <c r="R780"/>
  <c r="P780"/>
  <c r="BK780"/>
  <c r="J780"/>
  <c r="BE780"/>
  <c r="BI774"/>
  <c r="BH774"/>
  <c r="BG774"/>
  <c r="BF774"/>
  <c r="T774"/>
  <c r="R774"/>
  <c r="P774"/>
  <c r="BK774"/>
  <c r="J774"/>
  <c r="BE774"/>
  <c r="BI769"/>
  <c r="BH769"/>
  <c r="BG769"/>
  <c r="BF769"/>
  <c r="T769"/>
  <c r="T768"/>
  <c r="R769"/>
  <c r="R768"/>
  <c r="P769"/>
  <c r="P768"/>
  <c r="BK769"/>
  <c r="BK768"/>
  <c r="J768"/>
  <c r="J769"/>
  <c r="BE769"/>
  <c r="J110"/>
  <c r="BI767"/>
  <c r="BH767"/>
  <c r="BG767"/>
  <c r="BF767"/>
  <c r="T767"/>
  <c r="R767"/>
  <c r="P767"/>
  <c r="BK767"/>
  <c r="J767"/>
  <c r="BE767"/>
  <c r="BI765"/>
  <c r="BH765"/>
  <c r="BG765"/>
  <c r="BF765"/>
  <c r="T765"/>
  <c r="R765"/>
  <c r="P765"/>
  <c r="BK765"/>
  <c r="J765"/>
  <c r="BE765"/>
  <c r="BI763"/>
  <c r="BH763"/>
  <c r="BG763"/>
  <c r="BF763"/>
  <c r="T763"/>
  <c r="R763"/>
  <c r="P763"/>
  <c r="BK763"/>
  <c r="J763"/>
  <c r="BE763"/>
  <c r="BI760"/>
  <c r="BH760"/>
  <c r="BG760"/>
  <c r="BF760"/>
  <c r="T760"/>
  <c r="R760"/>
  <c r="P760"/>
  <c r="BK760"/>
  <c r="J760"/>
  <c r="BE760"/>
  <c r="BI758"/>
  <c r="BH758"/>
  <c r="BG758"/>
  <c r="BF758"/>
  <c r="T758"/>
  <c r="R758"/>
  <c r="P758"/>
  <c r="BK758"/>
  <c r="J758"/>
  <c r="BE758"/>
  <c r="BI756"/>
  <c r="BH756"/>
  <c r="BG756"/>
  <c r="BF756"/>
  <c r="T756"/>
  <c r="R756"/>
  <c r="P756"/>
  <c r="BK756"/>
  <c r="J756"/>
  <c r="BE756"/>
  <c r="BI751"/>
  <c r="BH751"/>
  <c r="BG751"/>
  <c r="BF751"/>
  <c r="T751"/>
  <c r="R751"/>
  <c r="P751"/>
  <c r="BK751"/>
  <c r="J751"/>
  <c r="BE751"/>
  <c r="BI747"/>
  <c r="BH747"/>
  <c r="BG747"/>
  <c r="BF747"/>
  <c r="T747"/>
  <c r="R747"/>
  <c r="P747"/>
  <c r="BK747"/>
  <c r="J747"/>
  <c r="BE747"/>
  <c r="BI737"/>
  <c r="BH737"/>
  <c r="BG737"/>
  <c r="BF737"/>
  <c r="T737"/>
  <c r="R737"/>
  <c r="P737"/>
  <c r="BK737"/>
  <c r="J737"/>
  <c r="BE737"/>
  <c r="BI735"/>
  <c r="BH735"/>
  <c r="BG735"/>
  <c r="BF735"/>
  <c r="T735"/>
  <c r="R735"/>
  <c r="P735"/>
  <c r="BK735"/>
  <c r="J735"/>
  <c r="BE735"/>
  <c r="BI733"/>
  <c r="BH733"/>
  <c r="BG733"/>
  <c r="BF733"/>
  <c r="T733"/>
  <c r="R733"/>
  <c r="P733"/>
  <c r="BK733"/>
  <c r="J733"/>
  <c r="BE733"/>
  <c r="BI731"/>
  <c r="BH731"/>
  <c r="BG731"/>
  <c r="BF731"/>
  <c r="T731"/>
  <c r="R731"/>
  <c r="P731"/>
  <c r="BK731"/>
  <c r="J731"/>
  <c r="BE731"/>
  <c r="BI729"/>
  <c r="BH729"/>
  <c r="BG729"/>
  <c r="BF729"/>
  <c r="T729"/>
  <c r="R729"/>
  <c r="P729"/>
  <c r="BK729"/>
  <c r="J729"/>
  <c r="BE729"/>
  <c r="BI727"/>
  <c r="BH727"/>
  <c r="BG727"/>
  <c r="BF727"/>
  <c r="T727"/>
  <c r="R727"/>
  <c r="P727"/>
  <c r="BK727"/>
  <c r="J727"/>
  <c r="BE727"/>
  <c r="BI725"/>
  <c r="BH725"/>
  <c r="BG725"/>
  <c r="BF725"/>
  <c r="T725"/>
  <c r="R725"/>
  <c r="P725"/>
  <c r="BK725"/>
  <c r="J725"/>
  <c r="BE725"/>
  <c r="BI723"/>
  <c r="BH723"/>
  <c r="BG723"/>
  <c r="BF723"/>
  <c r="T723"/>
  <c r="R723"/>
  <c r="P723"/>
  <c r="BK723"/>
  <c r="J723"/>
  <c r="BE723"/>
  <c r="BI719"/>
  <c r="BH719"/>
  <c r="BG719"/>
  <c r="BF719"/>
  <c r="T719"/>
  <c r="R719"/>
  <c r="P719"/>
  <c r="BK719"/>
  <c r="J719"/>
  <c r="BE719"/>
  <c r="BI717"/>
  <c r="BH717"/>
  <c r="BG717"/>
  <c r="BF717"/>
  <c r="T717"/>
  <c r="R717"/>
  <c r="P717"/>
  <c r="BK717"/>
  <c r="J717"/>
  <c r="BE717"/>
  <c r="BI715"/>
  <c r="BH715"/>
  <c r="BG715"/>
  <c r="BF715"/>
  <c r="T715"/>
  <c r="R715"/>
  <c r="P715"/>
  <c r="BK715"/>
  <c r="J715"/>
  <c r="BE715"/>
  <c r="BI713"/>
  <c r="BH713"/>
  <c r="BG713"/>
  <c r="BF713"/>
  <c r="T713"/>
  <c r="R713"/>
  <c r="P713"/>
  <c r="BK713"/>
  <c r="J713"/>
  <c r="BE713"/>
  <c r="BI707"/>
  <c r="BH707"/>
  <c r="BG707"/>
  <c r="BF707"/>
  <c r="T707"/>
  <c r="R707"/>
  <c r="P707"/>
  <c r="BK707"/>
  <c r="J707"/>
  <c r="BE707"/>
  <c r="BI704"/>
  <c r="BH704"/>
  <c r="BG704"/>
  <c r="BF704"/>
  <c r="T704"/>
  <c r="R704"/>
  <c r="P704"/>
  <c r="BK704"/>
  <c r="J704"/>
  <c r="BE704"/>
  <c r="BI691"/>
  <c r="BH691"/>
  <c r="BG691"/>
  <c r="BF691"/>
  <c r="T691"/>
  <c r="R691"/>
  <c r="P691"/>
  <c r="BK691"/>
  <c r="J691"/>
  <c r="BE691"/>
  <c r="BI682"/>
  <c r="BH682"/>
  <c r="BG682"/>
  <c r="BF682"/>
  <c r="T682"/>
  <c r="R682"/>
  <c r="P682"/>
  <c r="BK682"/>
  <c r="J682"/>
  <c r="BE682"/>
  <c r="BI680"/>
  <c r="BH680"/>
  <c r="BG680"/>
  <c r="BF680"/>
  <c r="T680"/>
  <c r="R680"/>
  <c r="P680"/>
  <c r="BK680"/>
  <c r="J680"/>
  <c r="BE680"/>
  <c r="BI678"/>
  <c r="BH678"/>
  <c r="BG678"/>
  <c r="BF678"/>
  <c r="T678"/>
  <c r="R678"/>
  <c r="P678"/>
  <c r="BK678"/>
  <c r="J678"/>
  <c r="BE678"/>
  <c r="BI676"/>
  <c r="BH676"/>
  <c r="BG676"/>
  <c r="BF676"/>
  <c r="T676"/>
  <c r="R676"/>
  <c r="P676"/>
  <c r="BK676"/>
  <c r="J676"/>
  <c r="BE676"/>
  <c r="BI668"/>
  <c r="BH668"/>
  <c r="BG668"/>
  <c r="BF668"/>
  <c r="T668"/>
  <c r="R668"/>
  <c r="P668"/>
  <c r="BK668"/>
  <c r="J668"/>
  <c r="BE668"/>
  <c r="BI656"/>
  <c r="BH656"/>
  <c r="BG656"/>
  <c r="BF656"/>
  <c r="T656"/>
  <c r="R656"/>
  <c r="P656"/>
  <c r="BK656"/>
  <c r="J656"/>
  <c r="BE656"/>
  <c r="BI653"/>
  <c r="BH653"/>
  <c r="BG653"/>
  <c r="BF653"/>
  <c r="T653"/>
  <c r="R653"/>
  <c r="P653"/>
  <c r="BK653"/>
  <c r="J653"/>
  <c r="BE653"/>
  <c r="BI650"/>
  <c r="BH650"/>
  <c r="BG650"/>
  <c r="BF650"/>
  <c r="T650"/>
  <c r="R650"/>
  <c r="P650"/>
  <c r="BK650"/>
  <c r="J650"/>
  <c r="BE650"/>
  <c r="BI647"/>
  <c r="BH647"/>
  <c r="BG647"/>
  <c r="BF647"/>
  <c r="T647"/>
  <c r="R647"/>
  <c r="P647"/>
  <c r="BK647"/>
  <c r="J647"/>
  <c r="BE647"/>
  <c r="BI637"/>
  <c r="BH637"/>
  <c r="BG637"/>
  <c r="BF637"/>
  <c r="T637"/>
  <c r="R637"/>
  <c r="P637"/>
  <c r="BK637"/>
  <c r="J637"/>
  <c r="BE637"/>
  <c r="BI621"/>
  <c r="BH621"/>
  <c r="BG621"/>
  <c r="BF621"/>
  <c r="T621"/>
  <c r="R621"/>
  <c r="P621"/>
  <c r="BK621"/>
  <c r="J621"/>
  <c r="BE621"/>
  <c r="BI609"/>
  <c r="BH609"/>
  <c r="BG609"/>
  <c r="BF609"/>
  <c r="T609"/>
  <c r="R609"/>
  <c r="P609"/>
  <c r="BK609"/>
  <c r="J609"/>
  <c r="BE609"/>
  <c r="BI602"/>
  <c r="BH602"/>
  <c r="BG602"/>
  <c r="BF602"/>
  <c r="T602"/>
  <c r="R602"/>
  <c r="P602"/>
  <c r="BK602"/>
  <c r="J602"/>
  <c r="BE602"/>
  <c r="BI595"/>
  <c r="BH595"/>
  <c r="BG595"/>
  <c r="BF595"/>
  <c r="T595"/>
  <c r="R595"/>
  <c r="P595"/>
  <c r="BK595"/>
  <c r="J595"/>
  <c r="BE595"/>
  <c r="BI588"/>
  <c r="BH588"/>
  <c r="BG588"/>
  <c r="BF588"/>
  <c r="T588"/>
  <c r="R588"/>
  <c r="P588"/>
  <c r="BK588"/>
  <c r="J588"/>
  <c r="BE588"/>
  <c r="BI581"/>
  <c r="BH581"/>
  <c r="BG581"/>
  <c r="BF581"/>
  <c r="T581"/>
  <c r="R581"/>
  <c r="P581"/>
  <c r="BK581"/>
  <c r="J581"/>
  <c r="BE581"/>
  <c r="BI565"/>
  <c r="BH565"/>
  <c r="BG565"/>
  <c r="BF565"/>
  <c r="T565"/>
  <c r="R565"/>
  <c r="P565"/>
  <c r="BK565"/>
  <c r="J565"/>
  <c r="BE565"/>
  <c r="BI553"/>
  <c r="BH553"/>
  <c r="BG553"/>
  <c r="BF553"/>
  <c r="T553"/>
  <c r="R553"/>
  <c r="P553"/>
  <c r="BK553"/>
  <c r="J553"/>
  <c r="BE553"/>
  <c r="BI530"/>
  <c r="BH530"/>
  <c r="BG530"/>
  <c r="BF530"/>
  <c r="T530"/>
  <c r="R530"/>
  <c r="P530"/>
  <c r="BK530"/>
  <c r="J530"/>
  <c r="BE530"/>
  <c r="BI516"/>
  <c r="BH516"/>
  <c r="BG516"/>
  <c r="BF516"/>
  <c r="T516"/>
  <c r="R516"/>
  <c r="P516"/>
  <c r="BK516"/>
  <c r="J516"/>
  <c r="BE516"/>
  <c r="BI503"/>
  <c r="BH503"/>
  <c r="BG503"/>
  <c r="BF503"/>
  <c r="T503"/>
  <c r="R503"/>
  <c r="P503"/>
  <c r="BK503"/>
  <c r="J503"/>
  <c r="BE503"/>
  <c r="BI499"/>
  <c r="BH499"/>
  <c r="BG499"/>
  <c r="BF499"/>
  <c r="T499"/>
  <c r="R499"/>
  <c r="P499"/>
  <c r="BK499"/>
  <c r="J499"/>
  <c r="BE499"/>
  <c r="BI495"/>
  <c r="BH495"/>
  <c r="BG495"/>
  <c r="BF495"/>
  <c r="T495"/>
  <c r="R495"/>
  <c r="P495"/>
  <c r="BK495"/>
  <c r="J495"/>
  <c r="BE495"/>
  <c r="BI491"/>
  <c r="BH491"/>
  <c r="BG491"/>
  <c r="BF491"/>
  <c r="T491"/>
  <c r="R491"/>
  <c r="P491"/>
  <c r="BK491"/>
  <c r="J491"/>
  <c r="BE491"/>
  <c r="BI485"/>
  <c r="BH485"/>
  <c r="BG485"/>
  <c r="BF485"/>
  <c r="T485"/>
  <c r="R485"/>
  <c r="P485"/>
  <c r="BK485"/>
  <c r="J485"/>
  <c r="BE485"/>
  <c r="BI478"/>
  <c r="BH478"/>
  <c r="BG478"/>
  <c r="BF478"/>
  <c r="T478"/>
  <c r="R478"/>
  <c r="P478"/>
  <c r="BK478"/>
  <c r="J478"/>
  <c r="BE478"/>
  <c r="BI471"/>
  <c r="BH471"/>
  <c r="BG471"/>
  <c r="BF471"/>
  <c r="T471"/>
  <c r="R471"/>
  <c r="P471"/>
  <c r="BK471"/>
  <c r="J471"/>
  <c r="BE471"/>
  <c r="BI464"/>
  <c r="BH464"/>
  <c r="BG464"/>
  <c r="BF464"/>
  <c r="T464"/>
  <c r="T463"/>
  <c r="R464"/>
  <c r="R463"/>
  <c r="P464"/>
  <c r="P463"/>
  <c r="BK464"/>
  <c r="BK463"/>
  <c r="J463"/>
  <c r="J464"/>
  <c r="BE464"/>
  <c r="J109"/>
  <c r="BI462"/>
  <c r="BH462"/>
  <c r="BG462"/>
  <c r="BF462"/>
  <c r="T462"/>
  <c r="R462"/>
  <c r="P462"/>
  <c r="BK462"/>
  <c r="J462"/>
  <c r="BE462"/>
  <c r="BI459"/>
  <c r="BH459"/>
  <c r="BG459"/>
  <c r="BF459"/>
  <c r="T459"/>
  <c r="R459"/>
  <c r="P459"/>
  <c r="BK459"/>
  <c r="J459"/>
  <c r="BE459"/>
  <c r="BI456"/>
  <c r="BH456"/>
  <c r="BG456"/>
  <c r="BF456"/>
  <c r="T456"/>
  <c r="R456"/>
  <c r="P456"/>
  <c r="BK456"/>
  <c r="J456"/>
  <c r="BE456"/>
  <c r="BI453"/>
  <c r="BH453"/>
  <c r="BG453"/>
  <c r="BF453"/>
  <c r="T453"/>
  <c r="R453"/>
  <c r="P453"/>
  <c r="BK453"/>
  <c r="J453"/>
  <c r="BE453"/>
  <c r="BI450"/>
  <c r="BH450"/>
  <c r="BG450"/>
  <c r="BF450"/>
  <c r="T450"/>
  <c r="R450"/>
  <c r="P450"/>
  <c r="BK450"/>
  <c r="J450"/>
  <c r="BE450"/>
  <c r="BI441"/>
  <c r="BH441"/>
  <c r="BG441"/>
  <c r="BF441"/>
  <c r="T441"/>
  <c r="R441"/>
  <c r="P441"/>
  <c r="BK441"/>
  <c r="J441"/>
  <c r="BE441"/>
  <c r="BI428"/>
  <c r="BH428"/>
  <c r="BG428"/>
  <c r="BF428"/>
  <c r="T428"/>
  <c r="R428"/>
  <c r="P428"/>
  <c r="BK428"/>
  <c r="J428"/>
  <c r="BE428"/>
  <c r="BI419"/>
  <c r="BH419"/>
  <c r="BG419"/>
  <c r="BF419"/>
  <c r="T419"/>
  <c r="R419"/>
  <c r="P419"/>
  <c r="BK419"/>
  <c r="J419"/>
  <c r="BE419"/>
  <c r="BI402"/>
  <c r="BH402"/>
  <c r="BG402"/>
  <c r="BF402"/>
  <c r="T402"/>
  <c r="R402"/>
  <c r="P402"/>
  <c r="BK402"/>
  <c r="J402"/>
  <c r="BE402"/>
  <c r="BI393"/>
  <c r="BH393"/>
  <c r="BG393"/>
  <c r="BF393"/>
  <c r="T393"/>
  <c r="R393"/>
  <c r="P393"/>
  <c r="BK393"/>
  <c r="J393"/>
  <c r="BE393"/>
  <c r="BI382"/>
  <c r="BH382"/>
  <c r="BG382"/>
  <c r="BF382"/>
  <c r="T382"/>
  <c r="R382"/>
  <c r="P382"/>
  <c r="BK382"/>
  <c r="J382"/>
  <c r="BE382"/>
  <c r="BI371"/>
  <c r="BH371"/>
  <c r="BG371"/>
  <c r="BF371"/>
  <c r="T371"/>
  <c r="R371"/>
  <c r="P371"/>
  <c r="BK371"/>
  <c r="J371"/>
  <c r="BE371"/>
  <c r="BI356"/>
  <c r="BH356"/>
  <c r="BG356"/>
  <c r="BF356"/>
  <c r="T356"/>
  <c r="R356"/>
  <c r="P356"/>
  <c r="BK356"/>
  <c r="J356"/>
  <c r="BE356"/>
  <c r="BI345"/>
  <c r="BH345"/>
  <c r="BG345"/>
  <c r="BF345"/>
  <c r="T345"/>
  <c r="R345"/>
  <c r="P345"/>
  <c r="BK345"/>
  <c r="J345"/>
  <c r="BE345"/>
  <c r="BI334"/>
  <c r="BH334"/>
  <c r="BG334"/>
  <c r="BF334"/>
  <c r="T334"/>
  <c r="R334"/>
  <c r="P334"/>
  <c r="BK334"/>
  <c r="J334"/>
  <c r="BE334"/>
  <c r="BI328"/>
  <c r="BH328"/>
  <c r="BG328"/>
  <c r="BF328"/>
  <c r="T328"/>
  <c r="R328"/>
  <c r="P328"/>
  <c r="BK328"/>
  <c r="J328"/>
  <c r="BE328"/>
  <c r="BI317"/>
  <c r="BH317"/>
  <c r="BG317"/>
  <c r="BF317"/>
  <c r="T317"/>
  <c r="R317"/>
  <c r="P317"/>
  <c r="BK317"/>
  <c r="J317"/>
  <c r="BE317"/>
  <c r="BI306"/>
  <c r="BH306"/>
  <c r="BG306"/>
  <c r="BF306"/>
  <c r="T306"/>
  <c r="R306"/>
  <c r="P306"/>
  <c r="BK306"/>
  <c r="J306"/>
  <c r="BE306"/>
  <c r="BI295"/>
  <c r="BH295"/>
  <c r="BG295"/>
  <c r="BF295"/>
  <c r="T295"/>
  <c r="R295"/>
  <c r="P295"/>
  <c r="BK295"/>
  <c r="J295"/>
  <c r="BE295"/>
  <c r="BI280"/>
  <c r="BH280"/>
  <c r="BG280"/>
  <c r="BF280"/>
  <c r="T280"/>
  <c r="R280"/>
  <c r="P280"/>
  <c r="BK280"/>
  <c r="J280"/>
  <c r="BE280"/>
  <c r="BI267"/>
  <c r="BH267"/>
  <c r="BG267"/>
  <c r="BF267"/>
  <c r="T267"/>
  <c r="R267"/>
  <c r="P267"/>
  <c r="BK267"/>
  <c r="J267"/>
  <c r="BE267"/>
  <c r="BI252"/>
  <c r="BH252"/>
  <c r="BG252"/>
  <c r="BF252"/>
  <c r="T252"/>
  <c r="R252"/>
  <c r="P252"/>
  <c r="BK252"/>
  <c r="J252"/>
  <c r="BE252"/>
  <c r="BI251"/>
  <c r="BH251"/>
  <c r="BG251"/>
  <c r="BF251"/>
  <c r="T251"/>
  <c r="R251"/>
  <c r="P251"/>
  <c r="BK251"/>
  <c r="J251"/>
  <c r="BE251"/>
  <c r="BI250"/>
  <c r="BH250"/>
  <c r="BG250"/>
  <c r="BF250"/>
  <c r="T250"/>
  <c r="R250"/>
  <c r="P250"/>
  <c r="BK250"/>
  <c r="J250"/>
  <c r="BE250"/>
  <c r="BI249"/>
  <c r="BH249"/>
  <c r="BG249"/>
  <c r="BF249"/>
  <c r="T249"/>
  <c r="R249"/>
  <c r="P249"/>
  <c r="BK249"/>
  <c r="J249"/>
  <c r="BE249"/>
  <c r="BI238"/>
  <c r="BH238"/>
  <c r="BG238"/>
  <c r="BF238"/>
  <c r="T238"/>
  <c r="R238"/>
  <c r="P238"/>
  <c r="BK238"/>
  <c r="J238"/>
  <c r="BE238"/>
  <c r="BI234"/>
  <c r="BH234"/>
  <c r="BG234"/>
  <c r="BF234"/>
  <c r="T234"/>
  <c r="T233"/>
  <c r="T232"/>
  <c r="R234"/>
  <c r="R233"/>
  <c r="R232"/>
  <c r="P234"/>
  <c r="P233"/>
  <c r="P232"/>
  <c r="BK234"/>
  <c r="BK233"/>
  <c r="J233"/>
  <c r="BK232"/>
  <c r="J232"/>
  <c r="J234"/>
  <c r="BE234"/>
  <c r="J108"/>
  <c r="J107"/>
  <c r="BI231"/>
  <c r="BH231"/>
  <c r="BG231"/>
  <c r="BF231"/>
  <c r="T231"/>
  <c r="T230"/>
  <c r="R231"/>
  <c r="R230"/>
  <c r="P231"/>
  <c r="P230"/>
  <c r="BK231"/>
  <c r="BK230"/>
  <c r="J230"/>
  <c r="J231"/>
  <c r="BE231"/>
  <c r="J106"/>
  <c r="BI225"/>
  <c r="BH225"/>
  <c r="BG225"/>
  <c r="BF225"/>
  <c r="T225"/>
  <c r="R225"/>
  <c r="P225"/>
  <c r="BK225"/>
  <c r="J225"/>
  <c r="BE225"/>
  <c r="BI220"/>
  <c r="BH220"/>
  <c r="BG220"/>
  <c r="BF220"/>
  <c r="T220"/>
  <c r="R220"/>
  <c r="P220"/>
  <c r="BK220"/>
  <c r="J220"/>
  <c r="BE220"/>
  <c r="BI215"/>
  <c r="BH215"/>
  <c r="BG215"/>
  <c r="BF215"/>
  <c r="T215"/>
  <c r="R215"/>
  <c r="P215"/>
  <c r="BK215"/>
  <c r="J215"/>
  <c r="BE215"/>
  <c r="BI210"/>
  <c r="BH210"/>
  <c r="BG210"/>
  <c r="BF210"/>
  <c r="T210"/>
  <c r="R210"/>
  <c r="P210"/>
  <c r="BK210"/>
  <c r="J210"/>
  <c r="BE210"/>
  <c r="BI205"/>
  <c r="BH205"/>
  <c r="BG205"/>
  <c r="BF205"/>
  <c r="T205"/>
  <c r="R205"/>
  <c r="P205"/>
  <c r="BK205"/>
  <c r="J205"/>
  <c r="BE205"/>
  <c r="BI200"/>
  <c r="BH200"/>
  <c r="BG200"/>
  <c r="BF200"/>
  <c r="T200"/>
  <c r="R200"/>
  <c r="P200"/>
  <c r="BK200"/>
  <c r="J200"/>
  <c r="BE200"/>
  <c r="BI199"/>
  <c r="BH199"/>
  <c r="BG199"/>
  <c r="BF199"/>
  <c r="T199"/>
  <c r="R199"/>
  <c r="P199"/>
  <c r="BK199"/>
  <c r="J199"/>
  <c r="BE199"/>
  <c r="BI194"/>
  <c r="BH194"/>
  <c r="BG194"/>
  <c r="BF194"/>
  <c r="T194"/>
  <c r="T193"/>
  <c r="R194"/>
  <c r="R193"/>
  <c r="P194"/>
  <c r="P193"/>
  <c r="BK194"/>
  <c r="BK193"/>
  <c r="J193"/>
  <c r="J194"/>
  <c r="BE194"/>
  <c r="J105"/>
  <c r="BI191"/>
  <c r="BH191"/>
  <c r="BG191"/>
  <c r="BF191"/>
  <c r="T191"/>
  <c r="T190"/>
  <c r="R191"/>
  <c r="R190"/>
  <c r="P191"/>
  <c r="P190"/>
  <c r="BK191"/>
  <c r="BK190"/>
  <c r="J190"/>
  <c r="J191"/>
  <c r="BE191"/>
  <c r="J104"/>
  <c r="BI188"/>
  <c r="BH188"/>
  <c r="BG188"/>
  <c r="BF188"/>
  <c r="T188"/>
  <c r="T187"/>
  <c r="R188"/>
  <c r="R187"/>
  <c r="P188"/>
  <c r="P187"/>
  <c r="BK188"/>
  <c r="BK187"/>
  <c r="J187"/>
  <c r="J188"/>
  <c r="BE188"/>
  <c r="J103"/>
  <c r="BI186"/>
  <c r="BH186"/>
  <c r="BG186"/>
  <c r="BF186"/>
  <c r="T186"/>
  <c r="R186"/>
  <c r="P186"/>
  <c r="BK186"/>
  <c r="J186"/>
  <c r="BE186"/>
  <c r="BI184"/>
  <c r="BH184"/>
  <c r="BG184"/>
  <c r="BF184"/>
  <c r="T184"/>
  <c r="R184"/>
  <c r="P184"/>
  <c r="BK184"/>
  <c r="J184"/>
  <c r="BE184"/>
  <c r="BI178"/>
  <c r="BH178"/>
  <c r="BG178"/>
  <c r="BF178"/>
  <c r="T178"/>
  <c r="R178"/>
  <c r="P178"/>
  <c r="BK178"/>
  <c r="J178"/>
  <c r="BE178"/>
  <c r="BI177"/>
  <c r="BH177"/>
  <c r="BG177"/>
  <c r="BF177"/>
  <c r="T177"/>
  <c r="R177"/>
  <c r="P177"/>
  <c r="BK177"/>
  <c r="J177"/>
  <c r="BE177"/>
  <c r="BI175"/>
  <c r="BH175"/>
  <c r="BG175"/>
  <c r="BF175"/>
  <c r="T175"/>
  <c r="R175"/>
  <c r="P175"/>
  <c r="BK175"/>
  <c r="J175"/>
  <c r="BE175"/>
  <c r="BI174"/>
  <c r="BH174"/>
  <c r="BG174"/>
  <c r="BF174"/>
  <c r="T174"/>
  <c r="R174"/>
  <c r="P174"/>
  <c r="BK174"/>
  <c r="J174"/>
  <c r="BE174"/>
  <c r="BI172"/>
  <c r="BH172"/>
  <c r="BG172"/>
  <c r="BF172"/>
  <c r="T172"/>
  <c r="R172"/>
  <c r="P172"/>
  <c r="BK172"/>
  <c r="J172"/>
  <c r="BE172"/>
  <c r="BI170"/>
  <c r="BH170"/>
  <c r="BG170"/>
  <c r="BF170"/>
  <c r="T170"/>
  <c r="R170"/>
  <c r="P170"/>
  <c r="BK170"/>
  <c r="J170"/>
  <c r="BE170"/>
  <c r="BI169"/>
  <c r="BH169"/>
  <c r="BG169"/>
  <c r="BF169"/>
  <c r="T169"/>
  <c r="R169"/>
  <c r="P169"/>
  <c r="BK169"/>
  <c r="J169"/>
  <c r="BE169"/>
  <c r="BI168"/>
  <c r="BH168"/>
  <c r="BG168"/>
  <c r="BF168"/>
  <c r="T168"/>
  <c r="R168"/>
  <c r="P168"/>
  <c r="BK168"/>
  <c r="J168"/>
  <c r="BE168"/>
  <c r="BI167"/>
  <c r="BH167"/>
  <c r="BG167"/>
  <c r="BF167"/>
  <c r="T167"/>
  <c r="R167"/>
  <c r="P167"/>
  <c r="BK167"/>
  <c r="J167"/>
  <c r="BE167"/>
  <c r="BI165"/>
  <c r="BH165"/>
  <c r="BG165"/>
  <c r="BF165"/>
  <c r="T165"/>
  <c r="R165"/>
  <c r="P165"/>
  <c r="BK165"/>
  <c r="J165"/>
  <c r="BE165"/>
  <c r="BI163"/>
  <c r="BH163"/>
  <c r="BG163"/>
  <c r="BF163"/>
  <c r="T163"/>
  <c r="R163"/>
  <c r="P163"/>
  <c r="BK163"/>
  <c r="J163"/>
  <c r="BE163"/>
  <c r="BI162"/>
  <c r="BH162"/>
  <c r="BG162"/>
  <c r="BF162"/>
  <c r="T162"/>
  <c r="R162"/>
  <c r="P162"/>
  <c r="BK162"/>
  <c r="J162"/>
  <c r="BE162"/>
  <c r="BI147"/>
  <c r="F41"/>
  <c i="1" r="BD101"/>
  <c i="6" r="BH147"/>
  <c r="F40"/>
  <c i="1" r="BC101"/>
  <c i="6" r="BG147"/>
  <c r="F39"/>
  <c i="1" r="BB101"/>
  <c i="6" r="BF147"/>
  <c r="J38"/>
  <c i="1" r="AW101"/>
  <c i="6" r="F38"/>
  <c i="1" r="BA101"/>
  <c i="6" r="T147"/>
  <c r="T146"/>
  <c r="T145"/>
  <c r="T144"/>
  <c r="R147"/>
  <c r="R146"/>
  <c r="R145"/>
  <c r="R144"/>
  <c r="P147"/>
  <c r="P146"/>
  <c r="P145"/>
  <c r="P144"/>
  <c i="1" r="AU101"/>
  <c i="6" r="BK147"/>
  <c r="BK146"/>
  <c r="J146"/>
  <c r="BK145"/>
  <c r="J145"/>
  <c r="BK144"/>
  <c r="J144"/>
  <c r="J100"/>
  <c r="J34"/>
  <c i="1" r="AG101"/>
  <c i="6" r="J147"/>
  <c r="BE147"/>
  <c r="J37"/>
  <c i="1" r="AV101"/>
  <c i="6" r="F37"/>
  <c i="1" r="AZ101"/>
  <c i="6" r="J102"/>
  <c r="J101"/>
  <c r="J141"/>
  <c r="J140"/>
  <c r="F140"/>
  <c r="F138"/>
  <c r="E136"/>
  <c r="J96"/>
  <c r="J95"/>
  <c r="F95"/>
  <c r="F93"/>
  <c r="E91"/>
  <c r="J43"/>
  <c r="J22"/>
  <c r="E22"/>
  <c r="F141"/>
  <c r="F96"/>
  <c r="J21"/>
  <c r="J16"/>
  <c r="J138"/>
  <c r="J93"/>
  <c r="E7"/>
  <c r="E130"/>
  <c r="E85"/>
  <c i="5" r="J39"/>
  <c r="J38"/>
  <c i="1" r="AY99"/>
  <c i="5" r="J37"/>
  <c i="1" r="AX99"/>
  <c i="5" r="BI147"/>
  <c r="BH147"/>
  <c r="BG147"/>
  <c r="BF147"/>
  <c r="T147"/>
  <c r="R147"/>
  <c r="P147"/>
  <c r="BK147"/>
  <c r="J147"/>
  <c r="BE147"/>
  <c r="BI143"/>
  <c r="BH143"/>
  <c r="BG143"/>
  <c r="BF143"/>
  <c r="T143"/>
  <c r="R143"/>
  <c r="P143"/>
  <c r="BK143"/>
  <c r="J143"/>
  <c r="BE143"/>
  <c r="BI139"/>
  <c r="BH139"/>
  <c r="BG139"/>
  <c r="BF139"/>
  <c r="T139"/>
  <c r="R139"/>
  <c r="P139"/>
  <c r="BK139"/>
  <c r="J139"/>
  <c r="BE139"/>
  <c r="BI134"/>
  <c r="BH134"/>
  <c r="BG134"/>
  <c r="BF134"/>
  <c r="T134"/>
  <c r="R134"/>
  <c r="P134"/>
  <c r="BK134"/>
  <c r="J134"/>
  <c r="BE134"/>
  <c r="BI125"/>
  <c r="F39"/>
  <c i="1" r="BD99"/>
  <c i="5" r="BH125"/>
  <c r="F38"/>
  <c i="1" r="BC99"/>
  <c i="5" r="BG125"/>
  <c r="F37"/>
  <c i="1" r="BB99"/>
  <c i="5" r="BF125"/>
  <c r="J36"/>
  <c i="1" r="AW99"/>
  <c i="5" r="F36"/>
  <c i="1" r="BA99"/>
  <c i="5" r="T125"/>
  <c r="T124"/>
  <c r="T123"/>
  <c r="T122"/>
  <c r="R125"/>
  <c r="R124"/>
  <c r="R123"/>
  <c r="R122"/>
  <c r="P125"/>
  <c r="P124"/>
  <c r="P123"/>
  <c r="P122"/>
  <c i="1" r="AU99"/>
  <c i="5" r="BK125"/>
  <c r="BK124"/>
  <c r="J124"/>
  <c r="BK123"/>
  <c r="J123"/>
  <c r="BK122"/>
  <c r="J122"/>
  <c r="J98"/>
  <c r="J32"/>
  <c i="1" r="AG99"/>
  <c i="5" r="J125"/>
  <c r="BE125"/>
  <c r="J35"/>
  <c i="1" r="AV99"/>
  <c i="5" r="F35"/>
  <c i="1" r="AZ99"/>
  <c i="5" r="J100"/>
  <c r="J99"/>
  <c r="J118"/>
  <c r="F118"/>
  <c r="F116"/>
  <c r="E114"/>
  <c r="J93"/>
  <c r="F93"/>
  <c r="F91"/>
  <c r="E89"/>
  <c r="J41"/>
  <c r="J26"/>
  <c r="E26"/>
  <c r="J119"/>
  <c r="J94"/>
  <c r="J25"/>
  <c r="J20"/>
  <c r="E20"/>
  <c r="F119"/>
  <c r="F94"/>
  <c r="J19"/>
  <c r="J14"/>
  <c r="J116"/>
  <c r="J91"/>
  <c r="E7"/>
  <c r="E110"/>
  <c r="E85"/>
  <c i="4" r="J39"/>
  <c r="J38"/>
  <c i="1" r="AY98"/>
  <c i="4" r="J37"/>
  <c i="1" r="AX98"/>
  <c i="4" r="BI439"/>
  <c r="BH439"/>
  <c r="BG439"/>
  <c r="BF439"/>
  <c r="T439"/>
  <c r="T438"/>
  <c r="R439"/>
  <c r="R438"/>
  <c r="P439"/>
  <c r="P438"/>
  <c r="BK439"/>
  <c r="BK438"/>
  <c r="J438"/>
  <c r="J439"/>
  <c r="BE439"/>
  <c r="J108"/>
  <c r="BI431"/>
  <c r="BH431"/>
  <c r="BG431"/>
  <c r="BF431"/>
  <c r="T431"/>
  <c r="R431"/>
  <c r="P431"/>
  <c r="BK431"/>
  <c r="J431"/>
  <c r="BE431"/>
  <c r="BI424"/>
  <c r="BH424"/>
  <c r="BG424"/>
  <c r="BF424"/>
  <c r="T424"/>
  <c r="R424"/>
  <c r="P424"/>
  <c r="BK424"/>
  <c r="J424"/>
  <c r="BE424"/>
  <c r="BI417"/>
  <c r="BH417"/>
  <c r="BG417"/>
  <c r="BF417"/>
  <c r="T417"/>
  <c r="R417"/>
  <c r="P417"/>
  <c r="BK417"/>
  <c r="J417"/>
  <c r="BE417"/>
  <c r="BI410"/>
  <c r="BH410"/>
  <c r="BG410"/>
  <c r="BF410"/>
  <c r="T410"/>
  <c r="T409"/>
  <c r="R410"/>
  <c r="R409"/>
  <c r="P410"/>
  <c r="P409"/>
  <c r="BK410"/>
  <c r="BK409"/>
  <c r="J409"/>
  <c r="J410"/>
  <c r="BE410"/>
  <c r="J107"/>
  <c r="BI408"/>
  <c r="BH408"/>
  <c r="BG408"/>
  <c r="BF408"/>
  <c r="T408"/>
  <c r="R408"/>
  <c r="P408"/>
  <c r="BK408"/>
  <c r="J408"/>
  <c r="BE408"/>
  <c r="BI405"/>
  <c r="BH405"/>
  <c r="BG405"/>
  <c r="BF405"/>
  <c r="T405"/>
  <c r="R405"/>
  <c r="P405"/>
  <c r="BK405"/>
  <c r="J405"/>
  <c r="BE405"/>
  <c r="BI402"/>
  <c r="BH402"/>
  <c r="BG402"/>
  <c r="BF402"/>
  <c r="T402"/>
  <c r="T401"/>
  <c r="T400"/>
  <c r="R402"/>
  <c r="R401"/>
  <c r="R400"/>
  <c r="P402"/>
  <c r="P401"/>
  <c r="P400"/>
  <c r="BK402"/>
  <c r="BK401"/>
  <c r="J401"/>
  <c r="BK400"/>
  <c r="J400"/>
  <c r="J402"/>
  <c r="BE402"/>
  <c r="J106"/>
  <c r="J105"/>
  <c r="BI399"/>
  <c r="BH399"/>
  <c r="BG399"/>
  <c r="BF399"/>
  <c r="T399"/>
  <c r="T398"/>
  <c r="R399"/>
  <c r="R398"/>
  <c r="P399"/>
  <c r="P398"/>
  <c r="BK399"/>
  <c r="BK398"/>
  <c r="J398"/>
  <c r="J399"/>
  <c r="BE399"/>
  <c r="J104"/>
  <c r="BI393"/>
  <c r="BH393"/>
  <c r="BG393"/>
  <c r="BF393"/>
  <c r="T393"/>
  <c r="R393"/>
  <c r="P393"/>
  <c r="BK393"/>
  <c r="J393"/>
  <c r="BE393"/>
  <c r="BI388"/>
  <c r="BH388"/>
  <c r="BG388"/>
  <c r="BF388"/>
  <c r="T388"/>
  <c r="R388"/>
  <c r="P388"/>
  <c r="BK388"/>
  <c r="J388"/>
  <c r="BE388"/>
  <c r="BI384"/>
  <c r="BH384"/>
  <c r="BG384"/>
  <c r="BF384"/>
  <c r="T384"/>
  <c r="R384"/>
  <c r="P384"/>
  <c r="BK384"/>
  <c r="J384"/>
  <c r="BE384"/>
  <c r="BI380"/>
  <c r="BH380"/>
  <c r="BG380"/>
  <c r="BF380"/>
  <c r="T380"/>
  <c r="R380"/>
  <c r="P380"/>
  <c r="BK380"/>
  <c r="J380"/>
  <c r="BE380"/>
  <c r="BI375"/>
  <c r="BH375"/>
  <c r="BG375"/>
  <c r="BF375"/>
  <c r="T375"/>
  <c r="T374"/>
  <c r="R375"/>
  <c r="R374"/>
  <c r="P375"/>
  <c r="P374"/>
  <c r="BK375"/>
  <c r="BK374"/>
  <c r="J374"/>
  <c r="J375"/>
  <c r="BE375"/>
  <c r="J103"/>
  <c r="BI368"/>
  <c r="BH368"/>
  <c r="BG368"/>
  <c r="BF368"/>
  <c r="T368"/>
  <c r="R368"/>
  <c r="P368"/>
  <c r="BK368"/>
  <c r="J368"/>
  <c r="BE368"/>
  <c r="BI366"/>
  <c r="BH366"/>
  <c r="BG366"/>
  <c r="BF366"/>
  <c r="T366"/>
  <c r="R366"/>
  <c r="P366"/>
  <c r="BK366"/>
  <c r="J366"/>
  <c r="BE366"/>
  <c r="BI364"/>
  <c r="BH364"/>
  <c r="BG364"/>
  <c r="BF364"/>
  <c r="T364"/>
  <c r="R364"/>
  <c r="P364"/>
  <c r="BK364"/>
  <c r="J364"/>
  <c r="BE364"/>
  <c r="BI352"/>
  <c r="BH352"/>
  <c r="BG352"/>
  <c r="BF352"/>
  <c r="T352"/>
  <c r="R352"/>
  <c r="P352"/>
  <c r="BK352"/>
  <c r="J352"/>
  <c r="BE352"/>
  <c r="BI340"/>
  <c r="BH340"/>
  <c r="BG340"/>
  <c r="BF340"/>
  <c r="T340"/>
  <c r="R340"/>
  <c r="P340"/>
  <c r="BK340"/>
  <c r="J340"/>
  <c r="BE340"/>
  <c r="BI334"/>
  <c r="BH334"/>
  <c r="BG334"/>
  <c r="BF334"/>
  <c r="T334"/>
  <c r="R334"/>
  <c r="P334"/>
  <c r="BK334"/>
  <c r="J334"/>
  <c r="BE334"/>
  <c r="BI332"/>
  <c r="BH332"/>
  <c r="BG332"/>
  <c r="BF332"/>
  <c r="T332"/>
  <c r="R332"/>
  <c r="P332"/>
  <c r="BK332"/>
  <c r="J332"/>
  <c r="BE332"/>
  <c r="BI330"/>
  <c r="BH330"/>
  <c r="BG330"/>
  <c r="BF330"/>
  <c r="T330"/>
  <c r="R330"/>
  <c r="P330"/>
  <c r="BK330"/>
  <c r="J330"/>
  <c r="BE330"/>
  <c r="BI318"/>
  <c r="BH318"/>
  <c r="BG318"/>
  <c r="BF318"/>
  <c r="T318"/>
  <c r="R318"/>
  <c r="P318"/>
  <c r="BK318"/>
  <c r="J318"/>
  <c r="BE318"/>
  <c r="BI316"/>
  <c r="BH316"/>
  <c r="BG316"/>
  <c r="BF316"/>
  <c r="T316"/>
  <c r="R316"/>
  <c r="P316"/>
  <c r="BK316"/>
  <c r="J316"/>
  <c r="BE316"/>
  <c r="BI304"/>
  <c r="BH304"/>
  <c r="BG304"/>
  <c r="BF304"/>
  <c r="T304"/>
  <c r="R304"/>
  <c r="P304"/>
  <c r="BK304"/>
  <c r="J304"/>
  <c r="BE304"/>
  <c r="BI292"/>
  <c r="BH292"/>
  <c r="BG292"/>
  <c r="BF292"/>
  <c r="T292"/>
  <c r="T291"/>
  <c r="R292"/>
  <c r="R291"/>
  <c r="P292"/>
  <c r="P291"/>
  <c r="BK292"/>
  <c r="BK291"/>
  <c r="J291"/>
  <c r="J292"/>
  <c r="BE292"/>
  <c r="J102"/>
  <c r="BI285"/>
  <c r="BH285"/>
  <c r="BG285"/>
  <c r="BF285"/>
  <c r="T285"/>
  <c r="R285"/>
  <c r="P285"/>
  <c r="BK285"/>
  <c r="J285"/>
  <c r="BE285"/>
  <c r="BI283"/>
  <c r="BH283"/>
  <c r="BG283"/>
  <c r="BF283"/>
  <c r="T283"/>
  <c r="R283"/>
  <c r="P283"/>
  <c r="BK283"/>
  <c r="J283"/>
  <c r="BE283"/>
  <c r="BI281"/>
  <c r="BH281"/>
  <c r="BG281"/>
  <c r="BF281"/>
  <c r="T281"/>
  <c r="R281"/>
  <c r="P281"/>
  <c r="BK281"/>
  <c r="J281"/>
  <c r="BE281"/>
  <c r="BI269"/>
  <c r="BH269"/>
  <c r="BG269"/>
  <c r="BF269"/>
  <c r="T269"/>
  <c r="R269"/>
  <c r="P269"/>
  <c r="BK269"/>
  <c r="J269"/>
  <c r="BE269"/>
  <c r="BI257"/>
  <c r="BH257"/>
  <c r="BG257"/>
  <c r="BF257"/>
  <c r="T257"/>
  <c r="R257"/>
  <c r="P257"/>
  <c r="BK257"/>
  <c r="J257"/>
  <c r="BE257"/>
  <c r="BI251"/>
  <c r="BH251"/>
  <c r="BG251"/>
  <c r="BF251"/>
  <c r="T251"/>
  <c r="R251"/>
  <c r="P251"/>
  <c r="BK251"/>
  <c r="J251"/>
  <c r="BE251"/>
  <c r="BI239"/>
  <c r="BH239"/>
  <c r="BG239"/>
  <c r="BF239"/>
  <c r="T239"/>
  <c r="R239"/>
  <c r="P239"/>
  <c r="BK239"/>
  <c r="J239"/>
  <c r="BE239"/>
  <c r="BI237"/>
  <c r="BH237"/>
  <c r="BG237"/>
  <c r="BF237"/>
  <c r="T237"/>
  <c r="R237"/>
  <c r="P237"/>
  <c r="BK237"/>
  <c r="J237"/>
  <c r="BE237"/>
  <c r="BI225"/>
  <c r="BH225"/>
  <c r="BG225"/>
  <c r="BF225"/>
  <c r="T225"/>
  <c r="R225"/>
  <c r="P225"/>
  <c r="BK225"/>
  <c r="J225"/>
  <c r="BE225"/>
  <c r="BI213"/>
  <c r="BH213"/>
  <c r="BG213"/>
  <c r="BF213"/>
  <c r="T213"/>
  <c r="T212"/>
  <c r="R213"/>
  <c r="R212"/>
  <c r="P213"/>
  <c r="P212"/>
  <c r="BK213"/>
  <c r="BK212"/>
  <c r="J212"/>
  <c r="J213"/>
  <c r="BE213"/>
  <c r="J101"/>
  <c r="BI205"/>
  <c r="BH205"/>
  <c r="BG205"/>
  <c r="BF205"/>
  <c r="T205"/>
  <c r="R205"/>
  <c r="P205"/>
  <c r="BK205"/>
  <c r="J205"/>
  <c r="BE205"/>
  <c r="BI203"/>
  <c r="BH203"/>
  <c r="BG203"/>
  <c r="BF203"/>
  <c r="T203"/>
  <c r="R203"/>
  <c r="P203"/>
  <c r="BK203"/>
  <c r="J203"/>
  <c r="BE203"/>
  <c r="BI196"/>
  <c r="BH196"/>
  <c r="BG196"/>
  <c r="BF196"/>
  <c r="T196"/>
  <c r="R196"/>
  <c r="P196"/>
  <c r="BK196"/>
  <c r="J196"/>
  <c r="BE196"/>
  <c r="BI189"/>
  <c r="BH189"/>
  <c r="BG189"/>
  <c r="BF189"/>
  <c r="T189"/>
  <c r="R189"/>
  <c r="P189"/>
  <c r="BK189"/>
  <c r="J189"/>
  <c r="BE189"/>
  <c r="BI183"/>
  <c r="BH183"/>
  <c r="BG183"/>
  <c r="BF183"/>
  <c r="T183"/>
  <c r="R183"/>
  <c r="P183"/>
  <c r="BK183"/>
  <c r="J183"/>
  <c r="BE183"/>
  <c r="BI177"/>
  <c r="BH177"/>
  <c r="BG177"/>
  <c r="BF177"/>
  <c r="T177"/>
  <c r="R177"/>
  <c r="P177"/>
  <c r="BK177"/>
  <c r="J177"/>
  <c r="BE177"/>
  <c r="BI170"/>
  <c r="BH170"/>
  <c r="BG170"/>
  <c r="BF170"/>
  <c r="T170"/>
  <c r="R170"/>
  <c r="P170"/>
  <c r="BK170"/>
  <c r="J170"/>
  <c r="BE170"/>
  <c r="BI164"/>
  <c r="BH164"/>
  <c r="BG164"/>
  <c r="BF164"/>
  <c r="T164"/>
  <c r="R164"/>
  <c r="P164"/>
  <c r="BK164"/>
  <c r="J164"/>
  <c r="BE164"/>
  <c r="BI159"/>
  <c r="BH159"/>
  <c r="BG159"/>
  <c r="BF159"/>
  <c r="T159"/>
  <c r="R159"/>
  <c r="P159"/>
  <c r="BK159"/>
  <c r="J159"/>
  <c r="BE159"/>
  <c r="BI151"/>
  <c r="BH151"/>
  <c r="BG151"/>
  <c r="BF151"/>
  <c r="T151"/>
  <c r="R151"/>
  <c r="P151"/>
  <c r="BK151"/>
  <c r="J151"/>
  <c r="BE151"/>
  <c r="BI145"/>
  <c r="BH145"/>
  <c r="BG145"/>
  <c r="BF145"/>
  <c r="T145"/>
  <c r="R145"/>
  <c r="P145"/>
  <c r="BK145"/>
  <c r="J145"/>
  <c r="BE145"/>
  <c r="BI139"/>
  <c r="BH139"/>
  <c r="BG139"/>
  <c r="BF139"/>
  <c r="T139"/>
  <c r="R139"/>
  <c r="P139"/>
  <c r="BK139"/>
  <c r="J139"/>
  <c r="BE139"/>
  <c r="BI133"/>
  <c r="F39"/>
  <c i="1" r="BD98"/>
  <c i="4" r="BH133"/>
  <c r="F38"/>
  <c i="1" r="BC98"/>
  <c i="4" r="BG133"/>
  <c r="F37"/>
  <c i="1" r="BB98"/>
  <c i="4" r="BF133"/>
  <c r="J36"/>
  <c i="1" r="AW98"/>
  <c i="4" r="F36"/>
  <c i="1" r="BA98"/>
  <c i="4" r="T133"/>
  <c r="T132"/>
  <c r="T131"/>
  <c r="T130"/>
  <c r="R133"/>
  <c r="R132"/>
  <c r="R131"/>
  <c r="R130"/>
  <c r="P133"/>
  <c r="P132"/>
  <c r="P131"/>
  <c r="P130"/>
  <c i="1" r="AU98"/>
  <c i="4" r="BK133"/>
  <c r="BK132"/>
  <c r="J132"/>
  <c r="BK131"/>
  <c r="J131"/>
  <c r="BK130"/>
  <c r="J130"/>
  <c r="J98"/>
  <c r="J32"/>
  <c i="1" r="AG98"/>
  <c i="4" r="J133"/>
  <c r="BE133"/>
  <c r="J35"/>
  <c i="1" r="AV98"/>
  <c i="4" r="F35"/>
  <c i="1" r="AZ98"/>
  <c i="4" r="J100"/>
  <c r="J99"/>
  <c r="J126"/>
  <c r="F126"/>
  <c r="F124"/>
  <c r="E122"/>
  <c r="J93"/>
  <c r="F93"/>
  <c r="F91"/>
  <c r="E89"/>
  <c r="J41"/>
  <c r="J26"/>
  <c r="E26"/>
  <c r="J127"/>
  <c r="J94"/>
  <c r="J25"/>
  <c r="J20"/>
  <c r="E20"/>
  <c r="F127"/>
  <c r="F94"/>
  <c r="J19"/>
  <c r="J14"/>
  <c r="J124"/>
  <c r="J91"/>
  <c r="E7"/>
  <c r="E118"/>
  <c r="E85"/>
  <c i="3" r="J39"/>
  <c r="J38"/>
  <c i="1" r="AY97"/>
  <c i="3" r="J37"/>
  <c i="1" r="AX97"/>
  <c i="3" r="BI2214"/>
  <c r="BH2214"/>
  <c r="BG2214"/>
  <c r="BF2214"/>
  <c r="T2214"/>
  <c r="R2214"/>
  <c r="P2214"/>
  <c r="BK2214"/>
  <c r="J2214"/>
  <c r="BE2214"/>
  <c r="BI2213"/>
  <c r="BH2213"/>
  <c r="BG2213"/>
  <c r="BF2213"/>
  <c r="T2213"/>
  <c r="R2213"/>
  <c r="P2213"/>
  <c r="BK2213"/>
  <c r="J2213"/>
  <c r="BE2213"/>
  <c r="BI2212"/>
  <c r="BH2212"/>
  <c r="BG2212"/>
  <c r="BF2212"/>
  <c r="T2212"/>
  <c r="R2212"/>
  <c r="P2212"/>
  <c r="BK2212"/>
  <c r="J2212"/>
  <c r="BE2212"/>
  <c r="BI2208"/>
  <c r="BH2208"/>
  <c r="BG2208"/>
  <c r="BF2208"/>
  <c r="T2208"/>
  <c r="T2207"/>
  <c r="R2208"/>
  <c r="R2207"/>
  <c r="P2208"/>
  <c r="P2207"/>
  <c r="BK2208"/>
  <c r="BK2207"/>
  <c r="J2207"/>
  <c r="J2208"/>
  <c r="BE2208"/>
  <c r="J130"/>
  <c r="BI2203"/>
  <c r="BH2203"/>
  <c r="BG2203"/>
  <c r="BF2203"/>
  <c r="T2203"/>
  <c r="R2203"/>
  <c r="P2203"/>
  <c r="BK2203"/>
  <c r="J2203"/>
  <c r="BE2203"/>
  <c r="BI2201"/>
  <c r="BH2201"/>
  <c r="BG2201"/>
  <c r="BF2201"/>
  <c r="T2201"/>
  <c r="R2201"/>
  <c r="P2201"/>
  <c r="BK2201"/>
  <c r="J2201"/>
  <c r="BE2201"/>
  <c r="BI2199"/>
  <c r="BH2199"/>
  <c r="BG2199"/>
  <c r="BF2199"/>
  <c r="T2199"/>
  <c r="R2199"/>
  <c r="P2199"/>
  <c r="BK2199"/>
  <c r="J2199"/>
  <c r="BE2199"/>
  <c r="BI2197"/>
  <c r="BH2197"/>
  <c r="BG2197"/>
  <c r="BF2197"/>
  <c r="T2197"/>
  <c r="R2197"/>
  <c r="P2197"/>
  <c r="BK2197"/>
  <c r="J2197"/>
  <c r="BE2197"/>
  <c r="BI2195"/>
  <c r="BH2195"/>
  <c r="BG2195"/>
  <c r="BF2195"/>
  <c r="T2195"/>
  <c r="T2194"/>
  <c r="R2195"/>
  <c r="R2194"/>
  <c r="P2195"/>
  <c r="P2194"/>
  <c r="BK2195"/>
  <c r="BK2194"/>
  <c r="J2194"/>
  <c r="J2195"/>
  <c r="BE2195"/>
  <c r="J129"/>
  <c r="BI2193"/>
  <c r="BH2193"/>
  <c r="BG2193"/>
  <c r="BF2193"/>
  <c r="T2193"/>
  <c r="R2193"/>
  <c r="P2193"/>
  <c r="BK2193"/>
  <c r="J2193"/>
  <c r="BE2193"/>
  <c r="BI2192"/>
  <c r="BH2192"/>
  <c r="BG2192"/>
  <c r="BF2192"/>
  <c r="T2192"/>
  <c r="R2192"/>
  <c r="P2192"/>
  <c r="BK2192"/>
  <c r="J2192"/>
  <c r="BE2192"/>
  <c r="BI2191"/>
  <c r="BH2191"/>
  <c r="BG2191"/>
  <c r="BF2191"/>
  <c r="T2191"/>
  <c r="R2191"/>
  <c r="P2191"/>
  <c r="BK2191"/>
  <c r="J2191"/>
  <c r="BE2191"/>
  <c r="BI2190"/>
  <c r="BH2190"/>
  <c r="BG2190"/>
  <c r="BF2190"/>
  <c r="T2190"/>
  <c r="R2190"/>
  <c r="P2190"/>
  <c r="BK2190"/>
  <c r="J2190"/>
  <c r="BE2190"/>
  <c r="BI2189"/>
  <c r="BH2189"/>
  <c r="BG2189"/>
  <c r="BF2189"/>
  <c r="T2189"/>
  <c r="R2189"/>
  <c r="P2189"/>
  <c r="BK2189"/>
  <c r="J2189"/>
  <c r="BE2189"/>
  <c r="BI2188"/>
  <c r="BH2188"/>
  <c r="BG2188"/>
  <c r="BF2188"/>
  <c r="T2188"/>
  <c r="R2188"/>
  <c r="P2188"/>
  <c r="BK2188"/>
  <c r="J2188"/>
  <c r="BE2188"/>
  <c r="BI2187"/>
  <c r="BH2187"/>
  <c r="BG2187"/>
  <c r="BF2187"/>
  <c r="T2187"/>
  <c r="T2186"/>
  <c r="R2187"/>
  <c r="R2186"/>
  <c r="P2187"/>
  <c r="P2186"/>
  <c r="BK2187"/>
  <c r="BK2186"/>
  <c r="J2186"/>
  <c r="J2187"/>
  <c r="BE2187"/>
  <c r="J128"/>
  <c r="BI2182"/>
  <c r="BH2182"/>
  <c r="BG2182"/>
  <c r="BF2182"/>
  <c r="T2182"/>
  <c r="R2182"/>
  <c r="P2182"/>
  <c r="BK2182"/>
  <c r="J2182"/>
  <c r="BE2182"/>
  <c r="BI2178"/>
  <c r="BH2178"/>
  <c r="BG2178"/>
  <c r="BF2178"/>
  <c r="T2178"/>
  <c r="R2178"/>
  <c r="P2178"/>
  <c r="BK2178"/>
  <c r="J2178"/>
  <c r="BE2178"/>
  <c r="BI2174"/>
  <c r="BH2174"/>
  <c r="BG2174"/>
  <c r="BF2174"/>
  <c r="T2174"/>
  <c r="R2174"/>
  <c r="P2174"/>
  <c r="BK2174"/>
  <c r="J2174"/>
  <c r="BE2174"/>
  <c r="BI2170"/>
  <c r="BH2170"/>
  <c r="BG2170"/>
  <c r="BF2170"/>
  <c r="T2170"/>
  <c r="R2170"/>
  <c r="P2170"/>
  <c r="BK2170"/>
  <c r="J2170"/>
  <c r="BE2170"/>
  <c r="BI2166"/>
  <c r="BH2166"/>
  <c r="BG2166"/>
  <c r="BF2166"/>
  <c r="T2166"/>
  <c r="R2166"/>
  <c r="P2166"/>
  <c r="BK2166"/>
  <c r="J2166"/>
  <c r="BE2166"/>
  <c r="BI2162"/>
  <c r="BH2162"/>
  <c r="BG2162"/>
  <c r="BF2162"/>
  <c r="T2162"/>
  <c r="R2162"/>
  <c r="P2162"/>
  <c r="BK2162"/>
  <c r="J2162"/>
  <c r="BE2162"/>
  <c r="BI2158"/>
  <c r="BH2158"/>
  <c r="BG2158"/>
  <c r="BF2158"/>
  <c r="T2158"/>
  <c r="T2157"/>
  <c r="R2158"/>
  <c r="R2157"/>
  <c r="P2158"/>
  <c r="P2157"/>
  <c r="BK2158"/>
  <c r="BK2157"/>
  <c r="J2157"/>
  <c r="J2158"/>
  <c r="BE2158"/>
  <c r="J127"/>
  <c r="BI2155"/>
  <c r="BH2155"/>
  <c r="BG2155"/>
  <c r="BF2155"/>
  <c r="T2155"/>
  <c r="R2155"/>
  <c r="P2155"/>
  <c r="BK2155"/>
  <c r="J2155"/>
  <c r="BE2155"/>
  <c r="BI2153"/>
  <c r="BH2153"/>
  <c r="BG2153"/>
  <c r="BF2153"/>
  <c r="T2153"/>
  <c r="R2153"/>
  <c r="P2153"/>
  <c r="BK2153"/>
  <c r="J2153"/>
  <c r="BE2153"/>
  <c r="BI2151"/>
  <c r="BH2151"/>
  <c r="BG2151"/>
  <c r="BF2151"/>
  <c r="T2151"/>
  <c r="R2151"/>
  <c r="P2151"/>
  <c r="BK2151"/>
  <c r="J2151"/>
  <c r="BE2151"/>
  <c r="BI2149"/>
  <c r="BH2149"/>
  <c r="BG2149"/>
  <c r="BF2149"/>
  <c r="T2149"/>
  <c r="R2149"/>
  <c r="P2149"/>
  <c r="BK2149"/>
  <c r="J2149"/>
  <c r="BE2149"/>
  <c r="BI2147"/>
  <c r="BH2147"/>
  <c r="BG2147"/>
  <c r="BF2147"/>
  <c r="T2147"/>
  <c r="R2147"/>
  <c r="P2147"/>
  <c r="BK2147"/>
  <c r="J2147"/>
  <c r="BE2147"/>
  <c r="BI2145"/>
  <c r="BH2145"/>
  <c r="BG2145"/>
  <c r="BF2145"/>
  <c r="T2145"/>
  <c r="R2145"/>
  <c r="P2145"/>
  <c r="BK2145"/>
  <c r="J2145"/>
  <c r="BE2145"/>
  <c r="BI2143"/>
  <c r="BH2143"/>
  <c r="BG2143"/>
  <c r="BF2143"/>
  <c r="T2143"/>
  <c r="R2143"/>
  <c r="P2143"/>
  <c r="BK2143"/>
  <c r="J2143"/>
  <c r="BE2143"/>
  <c r="BI2141"/>
  <c r="BH2141"/>
  <c r="BG2141"/>
  <c r="BF2141"/>
  <c r="T2141"/>
  <c r="R2141"/>
  <c r="P2141"/>
  <c r="BK2141"/>
  <c r="J2141"/>
  <c r="BE2141"/>
  <c r="BI2139"/>
  <c r="BH2139"/>
  <c r="BG2139"/>
  <c r="BF2139"/>
  <c r="T2139"/>
  <c r="R2139"/>
  <c r="P2139"/>
  <c r="BK2139"/>
  <c r="J2139"/>
  <c r="BE2139"/>
  <c r="BI2137"/>
  <c r="BH2137"/>
  <c r="BG2137"/>
  <c r="BF2137"/>
  <c r="T2137"/>
  <c r="R2137"/>
  <c r="P2137"/>
  <c r="BK2137"/>
  <c r="J2137"/>
  <c r="BE2137"/>
  <c r="BI2135"/>
  <c r="BH2135"/>
  <c r="BG2135"/>
  <c r="BF2135"/>
  <c r="T2135"/>
  <c r="R2135"/>
  <c r="P2135"/>
  <c r="BK2135"/>
  <c r="J2135"/>
  <c r="BE2135"/>
  <c r="BI2133"/>
  <c r="BH2133"/>
  <c r="BG2133"/>
  <c r="BF2133"/>
  <c r="T2133"/>
  <c r="R2133"/>
  <c r="P2133"/>
  <c r="BK2133"/>
  <c r="J2133"/>
  <c r="BE2133"/>
  <c r="BI2131"/>
  <c r="BH2131"/>
  <c r="BG2131"/>
  <c r="BF2131"/>
  <c r="T2131"/>
  <c r="R2131"/>
  <c r="P2131"/>
  <c r="BK2131"/>
  <c r="J2131"/>
  <c r="BE2131"/>
  <c r="BI2129"/>
  <c r="BH2129"/>
  <c r="BG2129"/>
  <c r="BF2129"/>
  <c r="T2129"/>
  <c r="R2129"/>
  <c r="P2129"/>
  <c r="BK2129"/>
  <c r="J2129"/>
  <c r="BE2129"/>
  <c r="BI2127"/>
  <c r="BH2127"/>
  <c r="BG2127"/>
  <c r="BF2127"/>
  <c r="T2127"/>
  <c r="R2127"/>
  <c r="P2127"/>
  <c r="BK2127"/>
  <c r="J2127"/>
  <c r="BE2127"/>
  <c r="BI2125"/>
  <c r="BH2125"/>
  <c r="BG2125"/>
  <c r="BF2125"/>
  <c r="T2125"/>
  <c r="R2125"/>
  <c r="P2125"/>
  <c r="BK2125"/>
  <c r="J2125"/>
  <c r="BE2125"/>
  <c r="BI2123"/>
  <c r="BH2123"/>
  <c r="BG2123"/>
  <c r="BF2123"/>
  <c r="T2123"/>
  <c r="R2123"/>
  <c r="P2123"/>
  <c r="BK2123"/>
  <c r="J2123"/>
  <c r="BE2123"/>
  <c r="BI2121"/>
  <c r="BH2121"/>
  <c r="BG2121"/>
  <c r="BF2121"/>
  <c r="T2121"/>
  <c r="R2121"/>
  <c r="P2121"/>
  <c r="BK2121"/>
  <c r="J2121"/>
  <c r="BE2121"/>
  <c r="BI2119"/>
  <c r="BH2119"/>
  <c r="BG2119"/>
  <c r="BF2119"/>
  <c r="T2119"/>
  <c r="R2119"/>
  <c r="P2119"/>
  <c r="BK2119"/>
  <c r="J2119"/>
  <c r="BE2119"/>
  <c r="BI2117"/>
  <c r="BH2117"/>
  <c r="BG2117"/>
  <c r="BF2117"/>
  <c r="T2117"/>
  <c r="R2117"/>
  <c r="P2117"/>
  <c r="BK2117"/>
  <c r="J2117"/>
  <c r="BE2117"/>
  <c r="BI2115"/>
  <c r="BH2115"/>
  <c r="BG2115"/>
  <c r="BF2115"/>
  <c r="T2115"/>
  <c r="R2115"/>
  <c r="P2115"/>
  <c r="BK2115"/>
  <c r="J2115"/>
  <c r="BE2115"/>
  <c r="BI2113"/>
  <c r="BH2113"/>
  <c r="BG2113"/>
  <c r="BF2113"/>
  <c r="T2113"/>
  <c r="R2113"/>
  <c r="P2113"/>
  <c r="BK2113"/>
  <c r="J2113"/>
  <c r="BE2113"/>
  <c r="BI2112"/>
  <c r="BH2112"/>
  <c r="BG2112"/>
  <c r="BF2112"/>
  <c r="T2112"/>
  <c r="R2112"/>
  <c r="P2112"/>
  <c r="BK2112"/>
  <c r="J2112"/>
  <c r="BE2112"/>
  <c r="BI2110"/>
  <c r="BH2110"/>
  <c r="BG2110"/>
  <c r="BF2110"/>
  <c r="T2110"/>
  <c r="R2110"/>
  <c r="P2110"/>
  <c r="BK2110"/>
  <c r="J2110"/>
  <c r="BE2110"/>
  <c r="BI2108"/>
  <c r="BH2108"/>
  <c r="BG2108"/>
  <c r="BF2108"/>
  <c r="T2108"/>
  <c r="R2108"/>
  <c r="P2108"/>
  <c r="BK2108"/>
  <c r="J2108"/>
  <c r="BE2108"/>
  <c r="BI2106"/>
  <c r="BH2106"/>
  <c r="BG2106"/>
  <c r="BF2106"/>
  <c r="T2106"/>
  <c r="R2106"/>
  <c r="P2106"/>
  <c r="BK2106"/>
  <c r="J2106"/>
  <c r="BE2106"/>
  <c r="BI2101"/>
  <c r="BH2101"/>
  <c r="BG2101"/>
  <c r="BF2101"/>
  <c r="T2101"/>
  <c r="R2101"/>
  <c r="P2101"/>
  <c r="BK2101"/>
  <c r="J2101"/>
  <c r="BE2101"/>
  <c r="BI2096"/>
  <c r="BH2096"/>
  <c r="BG2096"/>
  <c r="BF2096"/>
  <c r="T2096"/>
  <c r="R2096"/>
  <c r="P2096"/>
  <c r="BK2096"/>
  <c r="J2096"/>
  <c r="BE2096"/>
  <c r="BI2091"/>
  <c r="BH2091"/>
  <c r="BG2091"/>
  <c r="BF2091"/>
  <c r="T2091"/>
  <c r="R2091"/>
  <c r="P2091"/>
  <c r="BK2091"/>
  <c r="J2091"/>
  <c r="BE2091"/>
  <c r="BI2089"/>
  <c r="BH2089"/>
  <c r="BG2089"/>
  <c r="BF2089"/>
  <c r="T2089"/>
  <c r="R2089"/>
  <c r="P2089"/>
  <c r="BK2089"/>
  <c r="J2089"/>
  <c r="BE2089"/>
  <c r="BI2087"/>
  <c r="BH2087"/>
  <c r="BG2087"/>
  <c r="BF2087"/>
  <c r="T2087"/>
  <c r="R2087"/>
  <c r="P2087"/>
  <c r="BK2087"/>
  <c r="J2087"/>
  <c r="BE2087"/>
  <c r="BI2085"/>
  <c r="BH2085"/>
  <c r="BG2085"/>
  <c r="BF2085"/>
  <c r="T2085"/>
  <c r="R2085"/>
  <c r="P2085"/>
  <c r="BK2085"/>
  <c r="J2085"/>
  <c r="BE2085"/>
  <c r="BI2083"/>
  <c r="BH2083"/>
  <c r="BG2083"/>
  <c r="BF2083"/>
  <c r="T2083"/>
  <c r="R2083"/>
  <c r="P2083"/>
  <c r="BK2083"/>
  <c r="J2083"/>
  <c r="BE2083"/>
  <c r="BI2081"/>
  <c r="BH2081"/>
  <c r="BG2081"/>
  <c r="BF2081"/>
  <c r="T2081"/>
  <c r="R2081"/>
  <c r="P2081"/>
  <c r="BK2081"/>
  <c r="J2081"/>
  <c r="BE2081"/>
  <c r="BI2079"/>
  <c r="BH2079"/>
  <c r="BG2079"/>
  <c r="BF2079"/>
  <c r="T2079"/>
  <c r="R2079"/>
  <c r="P2079"/>
  <c r="BK2079"/>
  <c r="J2079"/>
  <c r="BE2079"/>
  <c r="BI2077"/>
  <c r="BH2077"/>
  <c r="BG2077"/>
  <c r="BF2077"/>
  <c r="T2077"/>
  <c r="R2077"/>
  <c r="P2077"/>
  <c r="BK2077"/>
  <c r="J2077"/>
  <c r="BE2077"/>
  <c r="BI2075"/>
  <c r="BH2075"/>
  <c r="BG2075"/>
  <c r="BF2075"/>
  <c r="T2075"/>
  <c r="R2075"/>
  <c r="P2075"/>
  <c r="BK2075"/>
  <c r="J2075"/>
  <c r="BE2075"/>
  <c r="BI2073"/>
  <c r="BH2073"/>
  <c r="BG2073"/>
  <c r="BF2073"/>
  <c r="T2073"/>
  <c r="R2073"/>
  <c r="P2073"/>
  <c r="BK2073"/>
  <c r="J2073"/>
  <c r="BE2073"/>
  <c r="BI2071"/>
  <c r="BH2071"/>
  <c r="BG2071"/>
  <c r="BF2071"/>
  <c r="T2071"/>
  <c r="R2071"/>
  <c r="P2071"/>
  <c r="BK2071"/>
  <c r="J2071"/>
  <c r="BE2071"/>
  <c r="BI2069"/>
  <c r="BH2069"/>
  <c r="BG2069"/>
  <c r="BF2069"/>
  <c r="T2069"/>
  <c r="R2069"/>
  <c r="P2069"/>
  <c r="BK2069"/>
  <c r="J2069"/>
  <c r="BE2069"/>
  <c r="BI2067"/>
  <c r="BH2067"/>
  <c r="BG2067"/>
  <c r="BF2067"/>
  <c r="T2067"/>
  <c r="R2067"/>
  <c r="P2067"/>
  <c r="BK2067"/>
  <c r="J2067"/>
  <c r="BE2067"/>
  <c r="BI2065"/>
  <c r="BH2065"/>
  <c r="BG2065"/>
  <c r="BF2065"/>
  <c r="T2065"/>
  <c r="R2065"/>
  <c r="P2065"/>
  <c r="BK2065"/>
  <c r="J2065"/>
  <c r="BE2065"/>
  <c r="BI2063"/>
  <c r="BH2063"/>
  <c r="BG2063"/>
  <c r="BF2063"/>
  <c r="T2063"/>
  <c r="R2063"/>
  <c r="P2063"/>
  <c r="BK2063"/>
  <c r="J2063"/>
  <c r="BE2063"/>
  <c r="BI2061"/>
  <c r="BH2061"/>
  <c r="BG2061"/>
  <c r="BF2061"/>
  <c r="T2061"/>
  <c r="R2061"/>
  <c r="P2061"/>
  <c r="BK2061"/>
  <c r="J2061"/>
  <c r="BE2061"/>
  <c r="BI2059"/>
  <c r="BH2059"/>
  <c r="BG2059"/>
  <c r="BF2059"/>
  <c r="T2059"/>
  <c r="R2059"/>
  <c r="P2059"/>
  <c r="BK2059"/>
  <c r="J2059"/>
  <c r="BE2059"/>
  <c r="BI2057"/>
  <c r="BH2057"/>
  <c r="BG2057"/>
  <c r="BF2057"/>
  <c r="T2057"/>
  <c r="R2057"/>
  <c r="P2057"/>
  <c r="BK2057"/>
  <c r="J2057"/>
  <c r="BE2057"/>
  <c r="BI2055"/>
  <c r="BH2055"/>
  <c r="BG2055"/>
  <c r="BF2055"/>
  <c r="T2055"/>
  <c r="R2055"/>
  <c r="P2055"/>
  <c r="BK2055"/>
  <c r="J2055"/>
  <c r="BE2055"/>
  <c r="BI2053"/>
  <c r="BH2053"/>
  <c r="BG2053"/>
  <c r="BF2053"/>
  <c r="T2053"/>
  <c r="R2053"/>
  <c r="P2053"/>
  <c r="BK2053"/>
  <c r="J2053"/>
  <c r="BE2053"/>
  <c r="BI2051"/>
  <c r="BH2051"/>
  <c r="BG2051"/>
  <c r="BF2051"/>
  <c r="T2051"/>
  <c r="R2051"/>
  <c r="P2051"/>
  <c r="BK2051"/>
  <c r="J2051"/>
  <c r="BE2051"/>
  <c r="BI2049"/>
  <c r="BH2049"/>
  <c r="BG2049"/>
  <c r="BF2049"/>
  <c r="T2049"/>
  <c r="R2049"/>
  <c r="P2049"/>
  <c r="BK2049"/>
  <c r="J2049"/>
  <c r="BE2049"/>
  <c r="BI2047"/>
  <c r="BH2047"/>
  <c r="BG2047"/>
  <c r="BF2047"/>
  <c r="T2047"/>
  <c r="R2047"/>
  <c r="P2047"/>
  <c r="BK2047"/>
  <c r="J2047"/>
  <c r="BE2047"/>
  <c r="BI2045"/>
  <c r="BH2045"/>
  <c r="BG2045"/>
  <c r="BF2045"/>
  <c r="T2045"/>
  <c r="R2045"/>
  <c r="P2045"/>
  <c r="BK2045"/>
  <c r="J2045"/>
  <c r="BE2045"/>
  <c r="BI2043"/>
  <c r="BH2043"/>
  <c r="BG2043"/>
  <c r="BF2043"/>
  <c r="T2043"/>
  <c r="R2043"/>
  <c r="P2043"/>
  <c r="BK2043"/>
  <c r="J2043"/>
  <c r="BE2043"/>
  <c r="BI2041"/>
  <c r="BH2041"/>
  <c r="BG2041"/>
  <c r="BF2041"/>
  <c r="T2041"/>
  <c r="R2041"/>
  <c r="P2041"/>
  <c r="BK2041"/>
  <c r="J2041"/>
  <c r="BE2041"/>
  <c r="BI2039"/>
  <c r="BH2039"/>
  <c r="BG2039"/>
  <c r="BF2039"/>
  <c r="T2039"/>
  <c r="R2039"/>
  <c r="P2039"/>
  <c r="BK2039"/>
  <c r="J2039"/>
  <c r="BE2039"/>
  <c r="BI2037"/>
  <c r="BH2037"/>
  <c r="BG2037"/>
  <c r="BF2037"/>
  <c r="T2037"/>
  <c r="R2037"/>
  <c r="P2037"/>
  <c r="BK2037"/>
  <c r="J2037"/>
  <c r="BE2037"/>
  <c r="BI2035"/>
  <c r="BH2035"/>
  <c r="BG2035"/>
  <c r="BF2035"/>
  <c r="T2035"/>
  <c r="R2035"/>
  <c r="P2035"/>
  <c r="BK2035"/>
  <c r="J2035"/>
  <c r="BE2035"/>
  <c r="BI2033"/>
  <c r="BH2033"/>
  <c r="BG2033"/>
  <c r="BF2033"/>
  <c r="T2033"/>
  <c r="R2033"/>
  <c r="P2033"/>
  <c r="BK2033"/>
  <c r="J2033"/>
  <c r="BE2033"/>
  <c r="BI2031"/>
  <c r="BH2031"/>
  <c r="BG2031"/>
  <c r="BF2031"/>
  <c r="T2031"/>
  <c r="R2031"/>
  <c r="P2031"/>
  <c r="BK2031"/>
  <c r="J2031"/>
  <c r="BE2031"/>
  <c r="BI2029"/>
  <c r="BH2029"/>
  <c r="BG2029"/>
  <c r="BF2029"/>
  <c r="T2029"/>
  <c r="R2029"/>
  <c r="P2029"/>
  <c r="BK2029"/>
  <c r="J2029"/>
  <c r="BE2029"/>
  <c r="BI2027"/>
  <c r="BH2027"/>
  <c r="BG2027"/>
  <c r="BF2027"/>
  <c r="T2027"/>
  <c r="R2027"/>
  <c r="P2027"/>
  <c r="BK2027"/>
  <c r="J2027"/>
  <c r="BE2027"/>
  <c r="BI2025"/>
  <c r="BH2025"/>
  <c r="BG2025"/>
  <c r="BF2025"/>
  <c r="T2025"/>
  <c r="R2025"/>
  <c r="P2025"/>
  <c r="BK2025"/>
  <c r="J2025"/>
  <c r="BE2025"/>
  <c r="BI2023"/>
  <c r="BH2023"/>
  <c r="BG2023"/>
  <c r="BF2023"/>
  <c r="T2023"/>
  <c r="R2023"/>
  <c r="P2023"/>
  <c r="BK2023"/>
  <c r="J2023"/>
  <c r="BE2023"/>
  <c r="BI2021"/>
  <c r="BH2021"/>
  <c r="BG2021"/>
  <c r="BF2021"/>
  <c r="T2021"/>
  <c r="R2021"/>
  <c r="P2021"/>
  <c r="BK2021"/>
  <c r="J2021"/>
  <c r="BE2021"/>
  <c r="BI2019"/>
  <c r="BH2019"/>
  <c r="BG2019"/>
  <c r="BF2019"/>
  <c r="T2019"/>
  <c r="R2019"/>
  <c r="P2019"/>
  <c r="BK2019"/>
  <c r="J2019"/>
  <c r="BE2019"/>
  <c r="BI2017"/>
  <c r="BH2017"/>
  <c r="BG2017"/>
  <c r="BF2017"/>
  <c r="T2017"/>
  <c r="R2017"/>
  <c r="P2017"/>
  <c r="BK2017"/>
  <c r="J2017"/>
  <c r="BE2017"/>
  <c r="BI2015"/>
  <c r="BH2015"/>
  <c r="BG2015"/>
  <c r="BF2015"/>
  <c r="T2015"/>
  <c r="R2015"/>
  <c r="P2015"/>
  <c r="BK2015"/>
  <c r="J2015"/>
  <c r="BE2015"/>
  <c r="BI2013"/>
  <c r="BH2013"/>
  <c r="BG2013"/>
  <c r="BF2013"/>
  <c r="T2013"/>
  <c r="R2013"/>
  <c r="P2013"/>
  <c r="BK2013"/>
  <c r="J2013"/>
  <c r="BE2013"/>
  <c r="BI2011"/>
  <c r="BH2011"/>
  <c r="BG2011"/>
  <c r="BF2011"/>
  <c r="T2011"/>
  <c r="R2011"/>
  <c r="P2011"/>
  <c r="BK2011"/>
  <c r="J2011"/>
  <c r="BE2011"/>
  <c r="BI2009"/>
  <c r="BH2009"/>
  <c r="BG2009"/>
  <c r="BF2009"/>
  <c r="T2009"/>
  <c r="R2009"/>
  <c r="P2009"/>
  <c r="BK2009"/>
  <c r="J2009"/>
  <c r="BE2009"/>
  <c r="BI2007"/>
  <c r="BH2007"/>
  <c r="BG2007"/>
  <c r="BF2007"/>
  <c r="T2007"/>
  <c r="R2007"/>
  <c r="P2007"/>
  <c r="BK2007"/>
  <c r="J2007"/>
  <c r="BE2007"/>
  <c r="BI2005"/>
  <c r="BH2005"/>
  <c r="BG2005"/>
  <c r="BF2005"/>
  <c r="T2005"/>
  <c r="R2005"/>
  <c r="P2005"/>
  <c r="BK2005"/>
  <c r="J2005"/>
  <c r="BE2005"/>
  <c r="BI2003"/>
  <c r="BH2003"/>
  <c r="BG2003"/>
  <c r="BF2003"/>
  <c r="T2003"/>
  <c r="R2003"/>
  <c r="P2003"/>
  <c r="BK2003"/>
  <c r="J2003"/>
  <c r="BE2003"/>
  <c r="BI2001"/>
  <c r="BH2001"/>
  <c r="BG2001"/>
  <c r="BF2001"/>
  <c r="T2001"/>
  <c r="R2001"/>
  <c r="P2001"/>
  <c r="BK2001"/>
  <c r="J2001"/>
  <c r="BE2001"/>
  <c r="BI1999"/>
  <c r="BH1999"/>
  <c r="BG1999"/>
  <c r="BF1999"/>
  <c r="T1999"/>
  <c r="R1999"/>
  <c r="P1999"/>
  <c r="BK1999"/>
  <c r="J1999"/>
  <c r="BE1999"/>
  <c r="BI1997"/>
  <c r="BH1997"/>
  <c r="BG1997"/>
  <c r="BF1997"/>
  <c r="T1997"/>
  <c r="R1997"/>
  <c r="P1997"/>
  <c r="BK1997"/>
  <c r="J1997"/>
  <c r="BE1997"/>
  <c r="BI1995"/>
  <c r="BH1995"/>
  <c r="BG1995"/>
  <c r="BF1995"/>
  <c r="T1995"/>
  <c r="R1995"/>
  <c r="P1995"/>
  <c r="BK1995"/>
  <c r="J1995"/>
  <c r="BE1995"/>
  <c r="BI1993"/>
  <c r="BH1993"/>
  <c r="BG1993"/>
  <c r="BF1993"/>
  <c r="T1993"/>
  <c r="R1993"/>
  <c r="P1993"/>
  <c r="BK1993"/>
  <c r="J1993"/>
  <c r="BE1993"/>
  <c r="BI1991"/>
  <c r="BH1991"/>
  <c r="BG1991"/>
  <c r="BF1991"/>
  <c r="T1991"/>
  <c r="R1991"/>
  <c r="P1991"/>
  <c r="BK1991"/>
  <c r="J1991"/>
  <c r="BE1991"/>
  <c r="BI1989"/>
  <c r="BH1989"/>
  <c r="BG1989"/>
  <c r="BF1989"/>
  <c r="T1989"/>
  <c r="R1989"/>
  <c r="P1989"/>
  <c r="BK1989"/>
  <c r="J1989"/>
  <c r="BE1989"/>
  <c r="BI1987"/>
  <c r="BH1987"/>
  <c r="BG1987"/>
  <c r="BF1987"/>
  <c r="T1987"/>
  <c r="T1986"/>
  <c r="T1985"/>
  <c r="R1987"/>
  <c r="R1986"/>
  <c r="R1985"/>
  <c r="P1987"/>
  <c r="P1986"/>
  <c r="P1985"/>
  <c r="BK1987"/>
  <c r="BK1986"/>
  <c r="J1986"/>
  <c r="BK1985"/>
  <c r="J1985"/>
  <c r="J1987"/>
  <c r="BE1987"/>
  <c r="J126"/>
  <c r="J125"/>
  <c r="BI1983"/>
  <c r="BH1983"/>
  <c r="BG1983"/>
  <c r="BF1983"/>
  <c r="T1983"/>
  <c r="R1983"/>
  <c r="P1983"/>
  <c r="BK1983"/>
  <c r="J1983"/>
  <c r="BE1983"/>
  <c r="BI1981"/>
  <c r="BH1981"/>
  <c r="BG1981"/>
  <c r="BF1981"/>
  <c r="T1981"/>
  <c r="R1981"/>
  <c r="P1981"/>
  <c r="BK1981"/>
  <c r="J1981"/>
  <c r="BE1981"/>
  <c r="BI1974"/>
  <c r="BH1974"/>
  <c r="BG1974"/>
  <c r="BF1974"/>
  <c r="T1974"/>
  <c r="R1974"/>
  <c r="P1974"/>
  <c r="BK1974"/>
  <c r="J1974"/>
  <c r="BE1974"/>
  <c r="BI1959"/>
  <c r="BH1959"/>
  <c r="BG1959"/>
  <c r="BF1959"/>
  <c r="T1959"/>
  <c r="T1958"/>
  <c r="R1959"/>
  <c r="R1958"/>
  <c r="P1959"/>
  <c r="P1958"/>
  <c r="BK1959"/>
  <c r="BK1958"/>
  <c r="J1958"/>
  <c r="J1959"/>
  <c r="BE1959"/>
  <c r="J124"/>
  <c r="BI1956"/>
  <c r="BH1956"/>
  <c r="BG1956"/>
  <c r="BF1956"/>
  <c r="T1956"/>
  <c r="R1956"/>
  <c r="P1956"/>
  <c r="BK1956"/>
  <c r="J1956"/>
  <c r="BE1956"/>
  <c r="BI1955"/>
  <c r="BH1955"/>
  <c r="BG1955"/>
  <c r="BF1955"/>
  <c r="T1955"/>
  <c r="R1955"/>
  <c r="P1955"/>
  <c r="BK1955"/>
  <c r="J1955"/>
  <c r="BE1955"/>
  <c r="BI1954"/>
  <c r="BH1954"/>
  <c r="BG1954"/>
  <c r="BF1954"/>
  <c r="T1954"/>
  <c r="T1953"/>
  <c r="R1954"/>
  <c r="R1953"/>
  <c r="P1954"/>
  <c r="P1953"/>
  <c r="BK1954"/>
  <c r="BK1953"/>
  <c r="J1953"/>
  <c r="J1954"/>
  <c r="BE1954"/>
  <c r="J123"/>
  <c r="BI1950"/>
  <c r="BH1950"/>
  <c r="BG1950"/>
  <c r="BF1950"/>
  <c r="T1950"/>
  <c r="R1950"/>
  <c r="P1950"/>
  <c r="BK1950"/>
  <c r="J1950"/>
  <c r="BE1950"/>
  <c r="BI1947"/>
  <c r="BH1947"/>
  <c r="BG1947"/>
  <c r="BF1947"/>
  <c r="T1947"/>
  <c r="R1947"/>
  <c r="P1947"/>
  <c r="BK1947"/>
  <c r="J1947"/>
  <c r="BE1947"/>
  <c r="BI1943"/>
  <c r="BH1943"/>
  <c r="BG1943"/>
  <c r="BF1943"/>
  <c r="T1943"/>
  <c r="R1943"/>
  <c r="P1943"/>
  <c r="BK1943"/>
  <c r="J1943"/>
  <c r="BE1943"/>
  <c r="BI1940"/>
  <c r="BH1940"/>
  <c r="BG1940"/>
  <c r="BF1940"/>
  <c r="T1940"/>
  <c r="R1940"/>
  <c r="P1940"/>
  <c r="BK1940"/>
  <c r="J1940"/>
  <c r="BE1940"/>
  <c r="BI1933"/>
  <c r="BH1933"/>
  <c r="BG1933"/>
  <c r="BF1933"/>
  <c r="T1933"/>
  <c r="R1933"/>
  <c r="P1933"/>
  <c r="BK1933"/>
  <c r="J1933"/>
  <c r="BE1933"/>
  <c r="BI1930"/>
  <c r="BH1930"/>
  <c r="BG1930"/>
  <c r="BF1930"/>
  <c r="T1930"/>
  <c r="R1930"/>
  <c r="P1930"/>
  <c r="BK1930"/>
  <c r="J1930"/>
  <c r="BE1930"/>
  <c r="BI1927"/>
  <c r="BH1927"/>
  <c r="BG1927"/>
  <c r="BF1927"/>
  <c r="T1927"/>
  <c r="R1927"/>
  <c r="P1927"/>
  <c r="BK1927"/>
  <c r="J1927"/>
  <c r="BE1927"/>
  <c r="BI1917"/>
  <c r="BH1917"/>
  <c r="BG1917"/>
  <c r="BF1917"/>
  <c r="T1917"/>
  <c r="R1917"/>
  <c r="P1917"/>
  <c r="BK1917"/>
  <c r="J1917"/>
  <c r="BE1917"/>
  <c r="BI1914"/>
  <c r="BH1914"/>
  <c r="BG1914"/>
  <c r="BF1914"/>
  <c r="T1914"/>
  <c r="R1914"/>
  <c r="P1914"/>
  <c r="BK1914"/>
  <c r="J1914"/>
  <c r="BE1914"/>
  <c r="BI1911"/>
  <c r="BH1911"/>
  <c r="BG1911"/>
  <c r="BF1911"/>
  <c r="T1911"/>
  <c r="R1911"/>
  <c r="P1911"/>
  <c r="BK1911"/>
  <c r="J1911"/>
  <c r="BE1911"/>
  <c r="BI1908"/>
  <c r="BH1908"/>
  <c r="BG1908"/>
  <c r="BF1908"/>
  <c r="T1908"/>
  <c r="R1908"/>
  <c r="P1908"/>
  <c r="BK1908"/>
  <c r="J1908"/>
  <c r="BE1908"/>
  <c r="BI1905"/>
  <c r="BH1905"/>
  <c r="BG1905"/>
  <c r="BF1905"/>
  <c r="T1905"/>
  <c r="T1904"/>
  <c r="R1905"/>
  <c r="R1904"/>
  <c r="P1905"/>
  <c r="P1904"/>
  <c r="BK1905"/>
  <c r="BK1904"/>
  <c r="J1904"/>
  <c r="J1905"/>
  <c r="BE1905"/>
  <c r="J122"/>
  <c r="BI1903"/>
  <c r="BH1903"/>
  <c r="BG1903"/>
  <c r="BF1903"/>
  <c r="T1903"/>
  <c r="R1903"/>
  <c r="P1903"/>
  <c r="BK1903"/>
  <c r="J1903"/>
  <c r="BE1903"/>
  <c r="BI1899"/>
  <c r="BH1899"/>
  <c r="BG1899"/>
  <c r="BF1899"/>
  <c r="T1899"/>
  <c r="R1899"/>
  <c r="P1899"/>
  <c r="BK1899"/>
  <c r="J1899"/>
  <c r="BE1899"/>
  <c r="BI1888"/>
  <c r="BH1888"/>
  <c r="BG1888"/>
  <c r="BF1888"/>
  <c r="T1888"/>
  <c r="R1888"/>
  <c r="P1888"/>
  <c r="BK1888"/>
  <c r="J1888"/>
  <c r="BE1888"/>
  <c r="BI1882"/>
  <c r="BH1882"/>
  <c r="BG1882"/>
  <c r="BF1882"/>
  <c r="T1882"/>
  <c r="R1882"/>
  <c r="P1882"/>
  <c r="BK1882"/>
  <c r="J1882"/>
  <c r="BE1882"/>
  <c r="BI1876"/>
  <c r="BH1876"/>
  <c r="BG1876"/>
  <c r="BF1876"/>
  <c r="T1876"/>
  <c r="T1875"/>
  <c r="R1876"/>
  <c r="R1875"/>
  <c r="P1876"/>
  <c r="P1875"/>
  <c r="BK1876"/>
  <c r="BK1875"/>
  <c r="J1875"/>
  <c r="J1876"/>
  <c r="BE1876"/>
  <c r="J121"/>
  <c r="BI1874"/>
  <c r="BH1874"/>
  <c r="BG1874"/>
  <c r="BF1874"/>
  <c r="T1874"/>
  <c r="R1874"/>
  <c r="P1874"/>
  <c r="BK1874"/>
  <c r="J1874"/>
  <c r="BE1874"/>
  <c r="BI1871"/>
  <c r="BH1871"/>
  <c r="BG1871"/>
  <c r="BF1871"/>
  <c r="T1871"/>
  <c r="R1871"/>
  <c r="P1871"/>
  <c r="BK1871"/>
  <c r="J1871"/>
  <c r="BE1871"/>
  <c r="BI1866"/>
  <c r="BH1866"/>
  <c r="BG1866"/>
  <c r="BF1866"/>
  <c r="T1866"/>
  <c r="R1866"/>
  <c r="P1866"/>
  <c r="BK1866"/>
  <c r="J1866"/>
  <c r="BE1866"/>
  <c r="BI1863"/>
  <c r="BH1863"/>
  <c r="BG1863"/>
  <c r="BF1863"/>
  <c r="T1863"/>
  <c r="R1863"/>
  <c r="P1863"/>
  <c r="BK1863"/>
  <c r="J1863"/>
  <c r="BE1863"/>
  <c r="BI1858"/>
  <c r="BH1858"/>
  <c r="BG1858"/>
  <c r="BF1858"/>
  <c r="T1858"/>
  <c r="R1858"/>
  <c r="P1858"/>
  <c r="BK1858"/>
  <c r="J1858"/>
  <c r="BE1858"/>
  <c r="BI1853"/>
  <c r="BH1853"/>
  <c r="BG1853"/>
  <c r="BF1853"/>
  <c r="T1853"/>
  <c r="R1853"/>
  <c r="P1853"/>
  <c r="BK1853"/>
  <c r="J1853"/>
  <c r="BE1853"/>
  <c r="BI1848"/>
  <c r="BH1848"/>
  <c r="BG1848"/>
  <c r="BF1848"/>
  <c r="T1848"/>
  <c r="R1848"/>
  <c r="P1848"/>
  <c r="BK1848"/>
  <c r="J1848"/>
  <c r="BE1848"/>
  <c r="BI1843"/>
  <c r="BH1843"/>
  <c r="BG1843"/>
  <c r="BF1843"/>
  <c r="T1843"/>
  <c r="T1842"/>
  <c r="R1843"/>
  <c r="R1842"/>
  <c r="P1843"/>
  <c r="P1842"/>
  <c r="BK1843"/>
  <c r="BK1842"/>
  <c r="J1842"/>
  <c r="J1843"/>
  <c r="BE1843"/>
  <c r="J120"/>
  <c r="BI1841"/>
  <c r="BH1841"/>
  <c r="BG1841"/>
  <c r="BF1841"/>
  <c r="T1841"/>
  <c r="R1841"/>
  <c r="P1841"/>
  <c r="BK1841"/>
  <c r="J1841"/>
  <c r="BE1841"/>
  <c r="BI1836"/>
  <c r="BH1836"/>
  <c r="BG1836"/>
  <c r="BF1836"/>
  <c r="T1836"/>
  <c r="R1836"/>
  <c r="P1836"/>
  <c r="BK1836"/>
  <c r="J1836"/>
  <c r="BE1836"/>
  <c r="BI1834"/>
  <c r="BH1834"/>
  <c r="BG1834"/>
  <c r="BF1834"/>
  <c r="T1834"/>
  <c r="R1834"/>
  <c r="P1834"/>
  <c r="BK1834"/>
  <c r="J1834"/>
  <c r="BE1834"/>
  <c r="BI1830"/>
  <c r="BH1830"/>
  <c r="BG1830"/>
  <c r="BF1830"/>
  <c r="T1830"/>
  <c r="R1830"/>
  <c r="P1830"/>
  <c r="BK1830"/>
  <c r="J1830"/>
  <c r="BE1830"/>
  <c r="BI1827"/>
  <c r="BH1827"/>
  <c r="BG1827"/>
  <c r="BF1827"/>
  <c r="T1827"/>
  <c r="R1827"/>
  <c r="P1827"/>
  <c r="BK1827"/>
  <c r="J1827"/>
  <c r="BE1827"/>
  <c r="BI1822"/>
  <c r="BH1822"/>
  <c r="BG1822"/>
  <c r="BF1822"/>
  <c r="T1822"/>
  <c r="T1821"/>
  <c r="R1822"/>
  <c r="R1821"/>
  <c r="P1822"/>
  <c r="P1821"/>
  <c r="BK1822"/>
  <c r="BK1821"/>
  <c r="J1821"/>
  <c r="J1822"/>
  <c r="BE1822"/>
  <c r="J119"/>
  <c r="BI1820"/>
  <c r="BH1820"/>
  <c r="BG1820"/>
  <c r="BF1820"/>
  <c r="T1820"/>
  <c r="R1820"/>
  <c r="P1820"/>
  <c r="BK1820"/>
  <c r="J1820"/>
  <c r="BE1820"/>
  <c r="BI1815"/>
  <c r="BH1815"/>
  <c r="BG1815"/>
  <c r="BF1815"/>
  <c r="T1815"/>
  <c r="R1815"/>
  <c r="P1815"/>
  <c r="BK1815"/>
  <c r="J1815"/>
  <c r="BE1815"/>
  <c r="BI1810"/>
  <c r="BH1810"/>
  <c r="BG1810"/>
  <c r="BF1810"/>
  <c r="T1810"/>
  <c r="R1810"/>
  <c r="P1810"/>
  <c r="BK1810"/>
  <c r="J1810"/>
  <c r="BE1810"/>
  <c r="BI1806"/>
  <c r="BH1806"/>
  <c r="BG1806"/>
  <c r="BF1806"/>
  <c r="T1806"/>
  <c r="R1806"/>
  <c r="P1806"/>
  <c r="BK1806"/>
  <c r="J1806"/>
  <c r="BE1806"/>
  <c r="BI1802"/>
  <c r="BH1802"/>
  <c r="BG1802"/>
  <c r="BF1802"/>
  <c r="T1802"/>
  <c r="R1802"/>
  <c r="P1802"/>
  <c r="BK1802"/>
  <c r="J1802"/>
  <c r="BE1802"/>
  <c r="BI1795"/>
  <c r="BH1795"/>
  <c r="BG1795"/>
  <c r="BF1795"/>
  <c r="T1795"/>
  <c r="R1795"/>
  <c r="P1795"/>
  <c r="BK1795"/>
  <c r="J1795"/>
  <c r="BE1795"/>
  <c r="BI1791"/>
  <c r="BH1791"/>
  <c r="BG1791"/>
  <c r="BF1791"/>
  <c r="T1791"/>
  <c r="R1791"/>
  <c r="P1791"/>
  <c r="BK1791"/>
  <c r="J1791"/>
  <c r="BE1791"/>
  <c r="BI1787"/>
  <c r="BH1787"/>
  <c r="BG1787"/>
  <c r="BF1787"/>
  <c r="T1787"/>
  <c r="R1787"/>
  <c r="P1787"/>
  <c r="BK1787"/>
  <c r="J1787"/>
  <c r="BE1787"/>
  <c r="BI1783"/>
  <c r="BH1783"/>
  <c r="BG1783"/>
  <c r="BF1783"/>
  <c r="T1783"/>
  <c r="R1783"/>
  <c r="P1783"/>
  <c r="BK1783"/>
  <c r="J1783"/>
  <c r="BE1783"/>
  <c r="BI1781"/>
  <c r="BH1781"/>
  <c r="BG1781"/>
  <c r="BF1781"/>
  <c r="T1781"/>
  <c r="R1781"/>
  <c r="P1781"/>
  <c r="BK1781"/>
  <c r="J1781"/>
  <c r="BE1781"/>
  <c r="BI1779"/>
  <c r="BH1779"/>
  <c r="BG1779"/>
  <c r="BF1779"/>
  <c r="T1779"/>
  <c r="R1779"/>
  <c r="P1779"/>
  <c r="BK1779"/>
  <c r="J1779"/>
  <c r="BE1779"/>
  <c r="BI1777"/>
  <c r="BH1777"/>
  <c r="BG1777"/>
  <c r="BF1777"/>
  <c r="T1777"/>
  <c r="R1777"/>
  <c r="P1777"/>
  <c r="BK1777"/>
  <c r="J1777"/>
  <c r="BE1777"/>
  <c r="BI1775"/>
  <c r="BH1775"/>
  <c r="BG1775"/>
  <c r="BF1775"/>
  <c r="T1775"/>
  <c r="R1775"/>
  <c r="P1775"/>
  <c r="BK1775"/>
  <c r="J1775"/>
  <c r="BE1775"/>
  <c r="BI1773"/>
  <c r="BH1773"/>
  <c r="BG1773"/>
  <c r="BF1773"/>
  <c r="T1773"/>
  <c r="R1773"/>
  <c r="P1773"/>
  <c r="BK1773"/>
  <c r="J1773"/>
  <c r="BE1773"/>
  <c r="BI1771"/>
  <c r="BH1771"/>
  <c r="BG1771"/>
  <c r="BF1771"/>
  <c r="T1771"/>
  <c r="R1771"/>
  <c r="P1771"/>
  <c r="BK1771"/>
  <c r="J1771"/>
  <c r="BE1771"/>
  <c r="BI1769"/>
  <c r="BH1769"/>
  <c r="BG1769"/>
  <c r="BF1769"/>
  <c r="T1769"/>
  <c r="R1769"/>
  <c r="P1769"/>
  <c r="BK1769"/>
  <c r="J1769"/>
  <c r="BE1769"/>
  <c r="BI1767"/>
  <c r="BH1767"/>
  <c r="BG1767"/>
  <c r="BF1767"/>
  <c r="T1767"/>
  <c r="R1767"/>
  <c r="P1767"/>
  <c r="BK1767"/>
  <c r="J1767"/>
  <c r="BE1767"/>
  <c r="BI1765"/>
  <c r="BH1765"/>
  <c r="BG1765"/>
  <c r="BF1765"/>
  <c r="T1765"/>
  <c r="R1765"/>
  <c r="P1765"/>
  <c r="BK1765"/>
  <c r="J1765"/>
  <c r="BE1765"/>
  <c r="BI1763"/>
  <c r="BH1763"/>
  <c r="BG1763"/>
  <c r="BF1763"/>
  <c r="T1763"/>
  <c r="R1763"/>
  <c r="P1763"/>
  <c r="BK1763"/>
  <c r="J1763"/>
  <c r="BE1763"/>
  <c r="BI1761"/>
  <c r="BH1761"/>
  <c r="BG1761"/>
  <c r="BF1761"/>
  <c r="T1761"/>
  <c r="R1761"/>
  <c r="P1761"/>
  <c r="BK1761"/>
  <c r="J1761"/>
  <c r="BE1761"/>
  <c r="BI1759"/>
  <c r="BH1759"/>
  <c r="BG1759"/>
  <c r="BF1759"/>
  <c r="T1759"/>
  <c r="R1759"/>
  <c r="P1759"/>
  <c r="BK1759"/>
  <c r="J1759"/>
  <c r="BE1759"/>
  <c r="BI1757"/>
  <c r="BH1757"/>
  <c r="BG1757"/>
  <c r="BF1757"/>
  <c r="T1757"/>
  <c r="R1757"/>
  <c r="P1757"/>
  <c r="BK1757"/>
  <c r="J1757"/>
  <c r="BE1757"/>
  <c r="BI1755"/>
  <c r="BH1755"/>
  <c r="BG1755"/>
  <c r="BF1755"/>
  <c r="T1755"/>
  <c r="R1755"/>
  <c r="P1755"/>
  <c r="BK1755"/>
  <c r="J1755"/>
  <c r="BE1755"/>
  <c r="BI1753"/>
  <c r="BH1753"/>
  <c r="BG1753"/>
  <c r="BF1753"/>
  <c r="T1753"/>
  <c r="R1753"/>
  <c r="P1753"/>
  <c r="BK1753"/>
  <c r="J1753"/>
  <c r="BE1753"/>
  <c r="BI1751"/>
  <c r="BH1751"/>
  <c r="BG1751"/>
  <c r="BF1751"/>
  <c r="T1751"/>
  <c r="R1751"/>
  <c r="P1751"/>
  <c r="BK1751"/>
  <c r="J1751"/>
  <c r="BE1751"/>
  <c r="BI1749"/>
  <c r="BH1749"/>
  <c r="BG1749"/>
  <c r="BF1749"/>
  <c r="T1749"/>
  <c r="R1749"/>
  <c r="P1749"/>
  <c r="BK1749"/>
  <c r="J1749"/>
  <c r="BE1749"/>
  <c r="BI1747"/>
  <c r="BH1747"/>
  <c r="BG1747"/>
  <c r="BF1747"/>
  <c r="T1747"/>
  <c r="R1747"/>
  <c r="P1747"/>
  <c r="BK1747"/>
  <c r="J1747"/>
  <c r="BE1747"/>
  <c r="BI1745"/>
  <c r="BH1745"/>
  <c r="BG1745"/>
  <c r="BF1745"/>
  <c r="T1745"/>
  <c r="R1745"/>
  <c r="P1745"/>
  <c r="BK1745"/>
  <c r="J1745"/>
  <c r="BE1745"/>
  <c r="BI1743"/>
  <c r="BH1743"/>
  <c r="BG1743"/>
  <c r="BF1743"/>
  <c r="T1743"/>
  <c r="R1743"/>
  <c r="P1743"/>
  <c r="BK1743"/>
  <c r="J1743"/>
  <c r="BE1743"/>
  <c r="BI1741"/>
  <c r="BH1741"/>
  <c r="BG1741"/>
  <c r="BF1741"/>
  <c r="T1741"/>
  <c r="R1741"/>
  <c r="P1741"/>
  <c r="BK1741"/>
  <c r="J1741"/>
  <c r="BE1741"/>
  <c r="BI1739"/>
  <c r="BH1739"/>
  <c r="BG1739"/>
  <c r="BF1739"/>
  <c r="T1739"/>
  <c r="R1739"/>
  <c r="P1739"/>
  <c r="BK1739"/>
  <c r="J1739"/>
  <c r="BE1739"/>
  <c r="BI1737"/>
  <c r="BH1737"/>
  <c r="BG1737"/>
  <c r="BF1737"/>
  <c r="T1737"/>
  <c r="R1737"/>
  <c r="P1737"/>
  <c r="BK1737"/>
  <c r="J1737"/>
  <c r="BE1737"/>
  <c r="BI1735"/>
  <c r="BH1735"/>
  <c r="BG1735"/>
  <c r="BF1735"/>
  <c r="T1735"/>
  <c r="R1735"/>
  <c r="P1735"/>
  <c r="BK1735"/>
  <c r="J1735"/>
  <c r="BE1735"/>
  <c r="BI1733"/>
  <c r="BH1733"/>
  <c r="BG1733"/>
  <c r="BF1733"/>
  <c r="T1733"/>
  <c r="R1733"/>
  <c r="P1733"/>
  <c r="BK1733"/>
  <c r="J1733"/>
  <c r="BE1733"/>
  <c r="BI1731"/>
  <c r="BH1731"/>
  <c r="BG1731"/>
  <c r="BF1731"/>
  <c r="T1731"/>
  <c r="R1731"/>
  <c r="P1731"/>
  <c r="BK1731"/>
  <c r="J1731"/>
  <c r="BE1731"/>
  <c r="BI1729"/>
  <c r="BH1729"/>
  <c r="BG1729"/>
  <c r="BF1729"/>
  <c r="T1729"/>
  <c r="R1729"/>
  <c r="P1729"/>
  <c r="BK1729"/>
  <c r="J1729"/>
  <c r="BE1729"/>
  <c r="BI1727"/>
  <c r="BH1727"/>
  <c r="BG1727"/>
  <c r="BF1727"/>
  <c r="T1727"/>
  <c r="R1727"/>
  <c r="P1727"/>
  <c r="BK1727"/>
  <c r="J1727"/>
  <c r="BE1727"/>
  <c r="BI1725"/>
  <c r="BH1725"/>
  <c r="BG1725"/>
  <c r="BF1725"/>
  <c r="T1725"/>
  <c r="R1725"/>
  <c r="P1725"/>
  <c r="BK1725"/>
  <c r="J1725"/>
  <c r="BE1725"/>
  <c r="BI1723"/>
  <c r="BH1723"/>
  <c r="BG1723"/>
  <c r="BF1723"/>
  <c r="T1723"/>
  <c r="R1723"/>
  <c r="P1723"/>
  <c r="BK1723"/>
  <c r="J1723"/>
  <c r="BE1723"/>
  <c r="BI1721"/>
  <c r="BH1721"/>
  <c r="BG1721"/>
  <c r="BF1721"/>
  <c r="T1721"/>
  <c r="R1721"/>
  <c r="P1721"/>
  <c r="BK1721"/>
  <c r="J1721"/>
  <c r="BE1721"/>
  <c r="BI1719"/>
  <c r="BH1719"/>
  <c r="BG1719"/>
  <c r="BF1719"/>
  <c r="T1719"/>
  <c r="R1719"/>
  <c r="P1719"/>
  <c r="BK1719"/>
  <c r="J1719"/>
  <c r="BE1719"/>
  <c r="BI1717"/>
  <c r="BH1717"/>
  <c r="BG1717"/>
  <c r="BF1717"/>
  <c r="T1717"/>
  <c r="R1717"/>
  <c r="P1717"/>
  <c r="BK1717"/>
  <c r="J1717"/>
  <c r="BE1717"/>
  <c r="BI1715"/>
  <c r="BH1715"/>
  <c r="BG1715"/>
  <c r="BF1715"/>
  <c r="T1715"/>
  <c r="R1715"/>
  <c r="P1715"/>
  <c r="BK1715"/>
  <c r="J1715"/>
  <c r="BE1715"/>
  <c r="BI1713"/>
  <c r="BH1713"/>
  <c r="BG1713"/>
  <c r="BF1713"/>
  <c r="T1713"/>
  <c r="R1713"/>
  <c r="P1713"/>
  <c r="BK1713"/>
  <c r="J1713"/>
  <c r="BE1713"/>
  <c r="BI1711"/>
  <c r="BH1711"/>
  <c r="BG1711"/>
  <c r="BF1711"/>
  <c r="T1711"/>
  <c r="R1711"/>
  <c r="P1711"/>
  <c r="BK1711"/>
  <c r="J1711"/>
  <c r="BE1711"/>
  <c r="BI1709"/>
  <c r="BH1709"/>
  <c r="BG1709"/>
  <c r="BF1709"/>
  <c r="T1709"/>
  <c r="R1709"/>
  <c r="P1709"/>
  <c r="BK1709"/>
  <c r="J1709"/>
  <c r="BE1709"/>
  <c r="BI1707"/>
  <c r="BH1707"/>
  <c r="BG1707"/>
  <c r="BF1707"/>
  <c r="T1707"/>
  <c r="R1707"/>
  <c r="P1707"/>
  <c r="BK1707"/>
  <c r="J1707"/>
  <c r="BE1707"/>
  <c r="BI1705"/>
  <c r="BH1705"/>
  <c r="BG1705"/>
  <c r="BF1705"/>
  <c r="T1705"/>
  <c r="R1705"/>
  <c r="P1705"/>
  <c r="BK1705"/>
  <c r="J1705"/>
  <c r="BE1705"/>
  <c r="BI1703"/>
  <c r="BH1703"/>
  <c r="BG1703"/>
  <c r="BF1703"/>
  <c r="T1703"/>
  <c r="R1703"/>
  <c r="P1703"/>
  <c r="BK1703"/>
  <c r="J1703"/>
  <c r="BE1703"/>
  <c r="BI1701"/>
  <c r="BH1701"/>
  <c r="BG1701"/>
  <c r="BF1701"/>
  <c r="T1701"/>
  <c r="R1701"/>
  <c r="P1701"/>
  <c r="BK1701"/>
  <c r="J1701"/>
  <c r="BE1701"/>
  <c r="BI1699"/>
  <c r="BH1699"/>
  <c r="BG1699"/>
  <c r="BF1699"/>
  <c r="T1699"/>
  <c r="R1699"/>
  <c r="P1699"/>
  <c r="BK1699"/>
  <c r="J1699"/>
  <c r="BE1699"/>
  <c r="BI1697"/>
  <c r="BH1697"/>
  <c r="BG1697"/>
  <c r="BF1697"/>
  <c r="T1697"/>
  <c r="R1697"/>
  <c r="P1697"/>
  <c r="BK1697"/>
  <c r="J1697"/>
  <c r="BE1697"/>
  <c r="BI1695"/>
  <c r="BH1695"/>
  <c r="BG1695"/>
  <c r="BF1695"/>
  <c r="T1695"/>
  <c r="R1695"/>
  <c r="P1695"/>
  <c r="BK1695"/>
  <c r="J1695"/>
  <c r="BE1695"/>
  <c r="BI1693"/>
  <c r="BH1693"/>
  <c r="BG1693"/>
  <c r="BF1693"/>
  <c r="T1693"/>
  <c r="R1693"/>
  <c r="P1693"/>
  <c r="BK1693"/>
  <c r="J1693"/>
  <c r="BE1693"/>
  <c r="BI1691"/>
  <c r="BH1691"/>
  <c r="BG1691"/>
  <c r="BF1691"/>
  <c r="T1691"/>
  <c r="R1691"/>
  <c r="P1691"/>
  <c r="BK1691"/>
  <c r="J1691"/>
  <c r="BE1691"/>
  <c r="BI1689"/>
  <c r="BH1689"/>
  <c r="BG1689"/>
  <c r="BF1689"/>
  <c r="T1689"/>
  <c r="R1689"/>
  <c r="P1689"/>
  <c r="BK1689"/>
  <c r="J1689"/>
  <c r="BE1689"/>
  <c r="BI1687"/>
  <c r="BH1687"/>
  <c r="BG1687"/>
  <c r="BF1687"/>
  <c r="T1687"/>
  <c r="R1687"/>
  <c r="P1687"/>
  <c r="BK1687"/>
  <c r="J1687"/>
  <c r="BE1687"/>
  <c r="BI1685"/>
  <c r="BH1685"/>
  <c r="BG1685"/>
  <c r="BF1685"/>
  <c r="T1685"/>
  <c r="R1685"/>
  <c r="P1685"/>
  <c r="BK1685"/>
  <c r="J1685"/>
  <c r="BE1685"/>
  <c r="BI1683"/>
  <c r="BH1683"/>
  <c r="BG1683"/>
  <c r="BF1683"/>
  <c r="T1683"/>
  <c r="R1683"/>
  <c r="P1683"/>
  <c r="BK1683"/>
  <c r="J1683"/>
  <c r="BE1683"/>
  <c r="BI1681"/>
  <c r="BH1681"/>
  <c r="BG1681"/>
  <c r="BF1681"/>
  <c r="T1681"/>
  <c r="R1681"/>
  <c r="P1681"/>
  <c r="BK1681"/>
  <c r="J1681"/>
  <c r="BE1681"/>
  <c r="BI1679"/>
  <c r="BH1679"/>
  <c r="BG1679"/>
  <c r="BF1679"/>
  <c r="T1679"/>
  <c r="R1679"/>
  <c r="P1679"/>
  <c r="BK1679"/>
  <c r="J1679"/>
  <c r="BE1679"/>
  <c r="BI1677"/>
  <c r="BH1677"/>
  <c r="BG1677"/>
  <c r="BF1677"/>
  <c r="T1677"/>
  <c r="R1677"/>
  <c r="P1677"/>
  <c r="BK1677"/>
  <c r="J1677"/>
  <c r="BE1677"/>
  <c r="BI1675"/>
  <c r="BH1675"/>
  <c r="BG1675"/>
  <c r="BF1675"/>
  <c r="T1675"/>
  <c r="R1675"/>
  <c r="P1675"/>
  <c r="BK1675"/>
  <c r="J1675"/>
  <c r="BE1675"/>
  <c r="BI1673"/>
  <c r="BH1673"/>
  <c r="BG1673"/>
  <c r="BF1673"/>
  <c r="T1673"/>
  <c r="R1673"/>
  <c r="P1673"/>
  <c r="BK1673"/>
  <c r="J1673"/>
  <c r="BE1673"/>
  <c r="BI1671"/>
  <c r="BH1671"/>
  <c r="BG1671"/>
  <c r="BF1671"/>
  <c r="T1671"/>
  <c r="R1671"/>
  <c r="P1671"/>
  <c r="BK1671"/>
  <c r="J1671"/>
  <c r="BE1671"/>
  <c r="BI1669"/>
  <c r="BH1669"/>
  <c r="BG1669"/>
  <c r="BF1669"/>
  <c r="T1669"/>
  <c r="R1669"/>
  <c r="P1669"/>
  <c r="BK1669"/>
  <c r="J1669"/>
  <c r="BE1669"/>
  <c r="BI1667"/>
  <c r="BH1667"/>
  <c r="BG1667"/>
  <c r="BF1667"/>
  <c r="T1667"/>
  <c r="R1667"/>
  <c r="P1667"/>
  <c r="BK1667"/>
  <c r="J1667"/>
  <c r="BE1667"/>
  <c r="BI1665"/>
  <c r="BH1665"/>
  <c r="BG1665"/>
  <c r="BF1665"/>
  <c r="T1665"/>
  <c r="R1665"/>
  <c r="P1665"/>
  <c r="BK1665"/>
  <c r="J1665"/>
  <c r="BE1665"/>
  <c r="BI1663"/>
  <c r="BH1663"/>
  <c r="BG1663"/>
  <c r="BF1663"/>
  <c r="T1663"/>
  <c r="R1663"/>
  <c r="P1663"/>
  <c r="BK1663"/>
  <c r="J1663"/>
  <c r="BE1663"/>
  <c r="BI1661"/>
  <c r="BH1661"/>
  <c r="BG1661"/>
  <c r="BF1661"/>
  <c r="T1661"/>
  <c r="R1661"/>
  <c r="P1661"/>
  <c r="BK1661"/>
  <c r="J1661"/>
  <c r="BE1661"/>
  <c r="BI1659"/>
  <c r="BH1659"/>
  <c r="BG1659"/>
  <c r="BF1659"/>
  <c r="T1659"/>
  <c r="R1659"/>
  <c r="P1659"/>
  <c r="BK1659"/>
  <c r="J1659"/>
  <c r="BE1659"/>
  <c r="BI1657"/>
  <c r="BH1657"/>
  <c r="BG1657"/>
  <c r="BF1657"/>
  <c r="T1657"/>
  <c r="R1657"/>
  <c r="P1657"/>
  <c r="BK1657"/>
  <c r="J1657"/>
  <c r="BE1657"/>
  <c r="BI1655"/>
  <c r="BH1655"/>
  <c r="BG1655"/>
  <c r="BF1655"/>
  <c r="T1655"/>
  <c r="R1655"/>
  <c r="P1655"/>
  <c r="BK1655"/>
  <c r="J1655"/>
  <c r="BE1655"/>
  <c r="BI1653"/>
  <c r="BH1653"/>
  <c r="BG1653"/>
  <c r="BF1653"/>
  <c r="T1653"/>
  <c r="R1653"/>
  <c r="P1653"/>
  <c r="BK1653"/>
  <c r="J1653"/>
  <c r="BE1653"/>
  <c r="BI1651"/>
  <c r="BH1651"/>
  <c r="BG1651"/>
  <c r="BF1651"/>
  <c r="T1651"/>
  <c r="R1651"/>
  <c r="P1651"/>
  <c r="BK1651"/>
  <c r="J1651"/>
  <c r="BE1651"/>
  <c r="BI1649"/>
  <c r="BH1649"/>
  <c r="BG1649"/>
  <c r="BF1649"/>
  <c r="T1649"/>
  <c r="R1649"/>
  <c r="P1649"/>
  <c r="BK1649"/>
  <c r="J1649"/>
  <c r="BE1649"/>
  <c r="BI1647"/>
  <c r="BH1647"/>
  <c r="BG1647"/>
  <c r="BF1647"/>
  <c r="T1647"/>
  <c r="R1647"/>
  <c r="P1647"/>
  <c r="BK1647"/>
  <c r="J1647"/>
  <c r="BE1647"/>
  <c r="BI1645"/>
  <c r="BH1645"/>
  <c r="BG1645"/>
  <c r="BF1645"/>
  <c r="T1645"/>
  <c r="R1645"/>
  <c r="P1645"/>
  <c r="BK1645"/>
  <c r="J1645"/>
  <c r="BE1645"/>
  <c r="BI1643"/>
  <c r="BH1643"/>
  <c r="BG1643"/>
  <c r="BF1643"/>
  <c r="T1643"/>
  <c r="R1643"/>
  <c r="P1643"/>
  <c r="BK1643"/>
  <c r="J1643"/>
  <c r="BE1643"/>
  <c r="BI1641"/>
  <c r="BH1641"/>
  <c r="BG1641"/>
  <c r="BF1641"/>
  <c r="T1641"/>
  <c r="R1641"/>
  <c r="P1641"/>
  <c r="BK1641"/>
  <c r="J1641"/>
  <c r="BE1641"/>
  <c r="BI1639"/>
  <c r="BH1639"/>
  <c r="BG1639"/>
  <c r="BF1639"/>
  <c r="T1639"/>
  <c r="R1639"/>
  <c r="P1639"/>
  <c r="BK1639"/>
  <c r="J1639"/>
  <c r="BE1639"/>
  <c r="BI1637"/>
  <c r="BH1637"/>
  <c r="BG1637"/>
  <c r="BF1637"/>
  <c r="T1637"/>
  <c r="R1637"/>
  <c r="P1637"/>
  <c r="BK1637"/>
  <c r="J1637"/>
  <c r="BE1637"/>
  <c r="BI1635"/>
  <c r="BH1635"/>
  <c r="BG1635"/>
  <c r="BF1635"/>
  <c r="T1635"/>
  <c r="R1635"/>
  <c r="P1635"/>
  <c r="BK1635"/>
  <c r="J1635"/>
  <c r="BE1635"/>
  <c r="BI1633"/>
  <c r="BH1633"/>
  <c r="BG1633"/>
  <c r="BF1633"/>
  <c r="T1633"/>
  <c r="R1633"/>
  <c r="P1633"/>
  <c r="BK1633"/>
  <c r="J1633"/>
  <c r="BE1633"/>
  <c r="BI1631"/>
  <c r="BH1631"/>
  <c r="BG1631"/>
  <c r="BF1631"/>
  <c r="T1631"/>
  <c r="R1631"/>
  <c r="P1631"/>
  <c r="BK1631"/>
  <c r="J1631"/>
  <c r="BE1631"/>
  <c r="BI1629"/>
  <c r="BH1629"/>
  <c r="BG1629"/>
  <c r="BF1629"/>
  <c r="T1629"/>
  <c r="R1629"/>
  <c r="P1629"/>
  <c r="BK1629"/>
  <c r="J1629"/>
  <c r="BE1629"/>
  <c r="BI1627"/>
  <c r="BH1627"/>
  <c r="BG1627"/>
  <c r="BF1627"/>
  <c r="T1627"/>
  <c r="R1627"/>
  <c r="P1627"/>
  <c r="BK1627"/>
  <c r="J1627"/>
  <c r="BE1627"/>
  <c r="BI1625"/>
  <c r="BH1625"/>
  <c r="BG1625"/>
  <c r="BF1625"/>
  <c r="T1625"/>
  <c r="R1625"/>
  <c r="P1625"/>
  <c r="BK1625"/>
  <c r="J1625"/>
  <c r="BE1625"/>
  <c r="BI1623"/>
  <c r="BH1623"/>
  <c r="BG1623"/>
  <c r="BF1623"/>
  <c r="T1623"/>
  <c r="R1623"/>
  <c r="P1623"/>
  <c r="BK1623"/>
  <c r="J1623"/>
  <c r="BE1623"/>
  <c r="BI1621"/>
  <c r="BH1621"/>
  <c r="BG1621"/>
  <c r="BF1621"/>
  <c r="T1621"/>
  <c r="R1621"/>
  <c r="P1621"/>
  <c r="BK1621"/>
  <c r="J1621"/>
  <c r="BE1621"/>
  <c r="BI1619"/>
  <c r="BH1619"/>
  <c r="BG1619"/>
  <c r="BF1619"/>
  <c r="T1619"/>
  <c r="R1619"/>
  <c r="P1619"/>
  <c r="BK1619"/>
  <c r="J1619"/>
  <c r="BE1619"/>
  <c r="BI1617"/>
  <c r="BH1617"/>
  <c r="BG1617"/>
  <c r="BF1617"/>
  <c r="T1617"/>
  <c r="R1617"/>
  <c r="P1617"/>
  <c r="BK1617"/>
  <c r="J1617"/>
  <c r="BE1617"/>
  <c r="BI1615"/>
  <c r="BH1615"/>
  <c r="BG1615"/>
  <c r="BF1615"/>
  <c r="T1615"/>
  <c r="R1615"/>
  <c r="P1615"/>
  <c r="BK1615"/>
  <c r="J1615"/>
  <c r="BE1615"/>
  <c r="BI1613"/>
  <c r="BH1613"/>
  <c r="BG1613"/>
  <c r="BF1613"/>
  <c r="T1613"/>
  <c r="R1613"/>
  <c r="P1613"/>
  <c r="BK1613"/>
  <c r="J1613"/>
  <c r="BE1613"/>
  <c r="BI1611"/>
  <c r="BH1611"/>
  <c r="BG1611"/>
  <c r="BF1611"/>
  <c r="T1611"/>
  <c r="R1611"/>
  <c r="P1611"/>
  <c r="BK1611"/>
  <c r="J1611"/>
  <c r="BE1611"/>
  <c r="BI1609"/>
  <c r="BH1609"/>
  <c r="BG1609"/>
  <c r="BF1609"/>
  <c r="T1609"/>
  <c r="R1609"/>
  <c r="P1609"/>
  <c r="BK1609"/>
  <c r="J1609"/>
  <c r="BE1609"/>
  <c r="BI1607"/>
  <c r="BH1607"/>
  <c r="BG1607"/>
  <c r="BF1607"/>
  <c r="T1607"/>
  <c r="R1607"/>
  <c r="P1607"/>
  <c r="BK1607"/>
  <c r="J1607"/>
  <c r="BE1607"/>
  <c r="BI1605"/>
  <c r="BH1605"/>
  <c r="BG1605"/>
  <c r="BF1605"/>
  <c r="T1605"/>
  <c r="R1605"/>
  <c r="P1605"/>
  <c r="BK1605"/>
  <c r="J1605"/>
  <c r="BE1605"/>
  <c r="BI1603"/>
  <c r="BH1603"/>
  <c r="BG1603"/>
  <c r="BF1603"/>
  <c r="T1603"/>
  <c r="R1603"/>
  <c r="P1603"/>
  <c r="BK1603"/>
  <c r="J1603"/>
  <c r="BE1603"/>
  <c r="BI1601"/>
  <c r="BH1601"/>
  <c r="BG1601"/>
  <c r="BF1601"/>
  <c r="T1601"/>
  <c r="R1601"/>
  <c r="P1601"/>
  <c r="BK1601"/>
  <c r="J1601"/>
  <c r="BE1601"/>
  <c r="BI1599"/>
  <c r="BH1599"/>
  <c r="BG1599"/>
  <c r="BF1599"/>
  <c r="T1599"/>
  <c r="R1599"/>
  <c r="P1599"/>
  <c r="BK1599"/>
  <c r="J1599"/>
  <c r="BE1599"/>
  <c r="BI1597"/>
  <c r="BH1597"/>
  <c r="BG1597"/>
  <c r="BF1597"/>
  <c r="T1597"/>
  <c r="R1597"/>
  <c r="P1597"/>
  <c r="BK1597"/>
  <c r="J1597"/>
  <c r="BE1597"/>
  <c r="BI1595"/>
  <c r="BH1595"/>
  <c r="BG1595"/>
  <c r="BF1595"/>
  <c r="T1595"/>
  <c r="R1595"/>
  <c r="P1595"/>
  <c r="BK1595"/>
  <c r="J1595"/>
  <c r="BE1595"/>
  <c r="BI1593"/>
  <c r="BH1593"/>
  <c r="BG1593"/>
  <c r="BF1593"/>
  <c r="T1593"/>
  <c r="R1593"/>
  <c r="P1593"/>
  <c r="BK1593"/>
  <c r="J1593"/>
  <c r="BE1593"/>
  <c r="BI1591"/>
  <c r="BH1591"/>
  <c r="BG1591"/>
  <c r="BF1591"/>
  <c r="T1591"/>
  <c r="R1591"/>
  <c r="P1591"/>
  <c r="BK1591"/>
  <c r="J1591"/>
  <c r="BE1591"/>
  <c r="BI1589"/>
  <c r="BH1589"/>
  <c r="BG1589"/>
  <c r="BF1589"/>
  <c r="T1589"/>
  <c r="T1588"/>
  <c r="R1589"/>
  <c r="R1588"/>
  <c r="P1589"/>
  <c r="P1588"/>
  <c r="BK1589"/>
  <c r="BK1588"/>
  <c r="J1588"/>
  <c r="J1589"/>
  <c r="BE1589"/>
  <c r="J118"/>
  <c r="BI1587"/>
  <c r="BH1587"/>
  <c r="BG1587"/>
  <c r="BF1587"/>
  <c r="T1587"/>
  <c r="R1587"/>
  <c r="P1587"/>
  <c r="BK1587"/>
  <c r="J1587"/>
  <c r="BE1587"/>
  <c r="BI1577"/>
  <c r="BH1577"/>
  <c r="BG1577"/>
  <c r="BF1577"/>
  <c r="T1577"/>
  <c r="R1577"/>
  <c r="P1577"/>
  <c r="BK1577"/>
  <c r="J1577"/>
  <c r="BE1577"/>
  <c r="BI1573"/>
  <c r="BH1573"/>
  <c r="BG1573"/>
  <c r="BF1573"/>
  <c r="T1573"/>
  <c r="R1573"/>
  <c r="P1573"/>
  <c r="BK1573"/>
  <c r="J1573"/>
  <c r="BE1573"/>
  <c r="BI1571"/>
  <c r="BH1571"/>
  <c r="BG1571"/>
  <c r="BF1571"/>
  <c r="T1571"/>
  <c r="R1571"/>
  <c r="P1571"/>
  <c r="BK1571"/>
  <c r="J1571"/>
  <c r="BE1571"/>
  <c r="BI1569"/>
  <c r="BH1569"/>
  <c r="BG1569"/>
  <c r="BF1569"/>
  <c r="T1569"/>
  <c r="R1569"/>
  <c r="P1569"/>
  <c r="BK1569"/>
  <c r="J1569"/>
  <c r="BE1569"/>
  <c r="BI1567"/>
  <c r="BH1567"/>
  <c r="BG1567"/>
  <c r="BF1567"/>
  <c r="T1567"/>
  <c r="R1567"/>
  <c r="P1567"/>
  <c r="BK1567"/>
  <c r="J1567"/>
  <c r="BE1567"/>
  <c r="BI1565"/>
  <c r="BH1565"/>
  <c r="BG1565"/>
  <c r="BF1565"/>
  <c r="T1565"/>
  <c r="R1565"/>
  <c r="P1565"/>
  <c r="BK1565"/>
  <c r="J1565"/>
  <c r="BE1565"/>
  <c r="BI1563"/>
  <c r="BH1563"/>
  <c r="BG1563"/>
  <c r="BF1563"/>
  <c r="T1563"/>
  <c r="R1563"/>
  <c r="P1563"/>
  <c r="BK1563"/>
  <c r="J1563"/>
  <c r="BE1563"/>
  <c r="BI1561"/>
  <c r="BH1561"/>
  <c r="BG1561"/>
  <c r="BF1561"/>
  <c r="T1561"/>
  <c r="R1561"/>
  <c r="P1561"/>
  <c r="BK1561"/>
  <c r="J1561"/>
  <c r="BE1561"/>
  <c r="BI1559"/>
  <c r="BH1559"/>
  <c r="BG1559"/>
  <c r="BF1559"/>
  <c r="T1559"/>
  <c r="R1559"/>
  <c r="P1559"/>
  <c r="BK1559"/>
  <c r="J1559"/>
  <c r="BE1559"/>
  <c r="BI1557"/>
  <c r="BH1557"/>
  <c r="BG1557"/>
  <c r="BF1557"/>
  <c r="T1557"/>
  <c r="R1557"/>
  <c r="P1557"/>
  <c r="BK1557"/>
  <c r="J1557"/>
  <c r="BE1557"/>
  <c r="BI1555"/>
  <c r="BH1555"/>
  <c r="BG1555"/>
  <c r="BF1555"/>
  <c r="T1555"/>
  <c r="R1555"/>
  <c r="P1555"/>
  <c r="BK1555"/>
  <c r="J1555"/>
  <c r="BE1555"/>
  <c r="BI1553"/>
  <c r="BH1553"/>
  <c r="BG1553"/>
  <c r="BF1553"/>
  <c r="T1553"/>
  <c r="R1553"/>
  <c r="P1553"/>
  <c r="BK1553"/>
  <c r="J1553"/>
  <c r="BE1553"/>
  <c r="BI1551"/>
  <c r="BH1551"/>
  <c r="BG1551"/>
  <c r="BF1551"/>
  <c r="T1551"/>
  <c r="R1551"/>
  <c r="P1551"/>
  <c r="BK1551"/>
  <c r="J1551"/>
  <c r="BE1551"/>
  <c r="BI1549"/>
  <c r="BH1549"/>
  <c r="BG1549"/>
  <c r="BF1549"/>
  <c r="T1549"/>
  <c r="R1549"/>
  <c r="P1549"/>
  <c r="BK1549"/>
  <c r="J1549"/>
  <c r="BE1549"/>
  <c r="BI1547"/>
  <c r="BH1547"/>
  <c r="BG1547"/>
  <c r="BF1547"/>
  <c r="T1547"/>
  <c r="R1547"/>
  <c r="P1547"/>
  <c r="BK1547"/>
  <c r="J1547"/>
  <c r="BE1547"/>
  <c r="BI1545"/>
  <c r="BH1545"/>
  <c r="BG1545"/>
  <c r="BF1545"/>
  <c r="T1545"/>
  <c r="R1545"/>
  <c r="P1545"/>
  <c r="BK1545"/>
  <c r="J1545"/>
  <c r="BE1545"/>
  <c r="BI1543"/>
  <c r="BH1543"/>
  <c r="BG1543"/>
  <c r="BF1543"/>
  <c r="T1543"/>
  <c r="R1543"/>
  <c r="P1543"/>
  <c r="BK1543"/>
  <c r="J1543"/>
  <c r="BE1543"/>
  <c r="BI1541"/>
  <c r="BH1541"/>
  <c r="BG1541"/>
  <c r="BF1541"/>
  <c r="T1541"/>
  <c r="R1541"/>
  <c r="P1541"/>
  <c r="BK1541"/>
  <c r="J1541"/>
  <c r="BE1541"/>
  <c r="BI1539"/>
  <c r="BH1539"/>
  <c r="BG1539"/>
  <c r="BF1539"/>
  <c r="T1539"/>
  <c r="R1539"/>
  <c r="P1539"/>
  <c r="BK1539"/>
  <c r="J1539"/>
  <c r="BE1539"/>
  <c r="BI1537"/>
  <c r="BH1537"/>
  <c r="BG1537"/>
  <c r="BF1537"/>
  <c r="T1537"/>
  <c r="R1537"/>
  <c r="P1537"/>
  <c r="BK1537"/>
  <c r="J1537"/>
  <c r="BE1537"/>
  <c r="BI1535"/>
  <c r="BH1535"/>
  <c r="BG1535"/>
  <c r="BF1535"/>
  <c r="T1535"/>
  <c r="R1535"/>
  <c r="P1535"/>
  <c r="BK1535"/>
  <c r="J1535"/>
  <c r="BE1535"/>
  <c r="BI1533"/>
  <c r="BH1533"/>
  <c r="BG1533"/>
  <c r="BF1533"/>
  <c r="T1533"/>
  <c r="R1533"/>
  <c r="P1533"/>
  <c r="BK1533"/>
  <c r="J1533"/>
  <c r="BE1533"/>
  <c r="BI1531"/>
  <c r="BH1531"/>
  <c r="BG1531"/>
  <c r="BF1531"/>
  <c r="T1531"/>
  <c r="R1531"/>
  <c r="P1531"/>
  <c r="BK1531"/>
  <c r="J1531"/>
  <c r="BE1531"/>
  <c r="BI1529"/>
  <c r="BH1529"/>
  <c r="BG1529"/>
  <c r="BF1529"/>
  <c r="T1529"/>
  <c r="R1529"/>
  <c r="P1529"/>
  <c r="BK1529"/>
  <c r="J1529"/>
  <c r="BE1529"/>
  <c r="BI1527"/>
  <c r="BH1527"/>
  <c r="BG1527"/>
  <c r="BF1527"/>
  <c r="T1527"/>
  <c r="R1527"/>
  <c r="P1527"/>
  <c r="BK1527"/>
  <c r="J1527"/>
  <c r="BE1527"/>
  <c r="BI1525"/>
  <c r="BH1525"/>
  <c r="BG1525"/>
  <c r="BF1525"/>
  <c r="T1525"/>
  <c r="R1525"/>
  <c r="P1525"/>
  <c r="BK1525"/>
  <c r="J1525"/>
  <c r="BE1525"/>
  <c r="BI1523"/>
  <c r="BH1523"/>
  <c r="BG1523"/>
  <c r="BF1523"/>
  <c r="T1523"/>
  <c r="R1523"/>
  <c r="P1523"/>
  <c r="BK1523"/>
  <c r="J1523"/>
  <c r="BE1523"/>
  <c r="BI1521"/>
  <c r="BH1521"/>
  <c r="BG1521"/>
  <c r="BF1521"/>
  <c r="T1521"/>
  <c r="R1521"/>
  <c r="P1521"/>
  <c r="BK1521"/>
  <c r="J1521"/>
  <c r="BE1521"/>
  <c r="BI1519"/>
  <c r="BH1519"/>
  <c r="BG1519"/>
  <c r="BF1519"/>
  <c r="T1519"/>
  <c r="R1519"/>
  <c r="P1519"/>
  <c r="BK1519"/>
  <c r="J1519"/>
  <c r="BE1519"/>
  <c r="BI1517"/>
  <c r="BH1517"/>
  <c r="BG1517"/>
  <c r="BF1517"/>
  <c r="T1517"/>
  <c r="R1517"/>
  <c r="P1517"/>
  <c r="BK1517"/>
  <c r="J1517"/>
  <c r="BE1517"/>
  <c r="BI1515"/>
  <c r="BH1515"/>
  <c r="BG1515"/>
  <c r="BF1515"/>
  <c r="T1515"/>
  <c r="R1515"/>
  <c r="P1515"/>
  <c r="BK1515"/>
  <c r="J1515"/>
  <c r="BE1515"/>
  <c r="BI1513"/>
  <c r="BH1513"/>
  <c r="BG1513"/>
  <c r="BF1513"/>
  <c r="T1513"/>
  <c r="R1513"/>
  <c r="P1513"/>
  <c r="BK1513"/>
  <c r="J1513"/>
  <c r="BE1513"/>
  <c r="BI1511"/>
  <c r="BH1511"/>
  <c r="BG1511"/>
  <c r="BF1511"/>
  <c r="T1511"/>
  <c r="R1511"/>
  <c r="P1511"/>
  <c r="BK1511"/>
  <c r="J1511"/>
  <c r="BE1511"/>
  <c r="BI1509"/>
  <c r="BH1509"/>
  <c r="BG1509"/>
  <c r="BF1509"/>
  <c r="T1509"/>
  <c r="R1509"/>
  <c r="P1509"/>
  <c r="BK1509"/>
  <c r="J1509"/>
  <c r="BE1509"/>
  <c r="BI1507"/>
  <c r="BH1507"/>
  <c r="BG1507"/>
  <c r="BF1507"/>
  <c r="T1507"/>
  <c r="R1507"/>
  <c r="P1507"/>
  <c r="BK1507"/>
  <c r="J1507"/>
  <c r="BE1507"/>
  <c r="BI1505"/>
  <c r="BH1505"/>
  <c r="BG1505"/>
  <c r="BF1505"/>
  <c r="T1505"/>
  <c r="R1505"/>
  <c r="P1505"/>
  <c r="BK1505"/>
  <c r="J1505"/>
  <c r="BE1505"/>
  <c r="BI1503"/>
  <c r="BH1503"/>
  <c r="BG1503"/>
  <c r="BF1503"/>
  <c r="T1503"/>
  <c r="R1503"/>
  <c r="P1503"/>
  <c r="BK1503"/>
  <c r="J1503"/>
  <c r="BE1503"/>
  <c r="BI1501"/>
  <c r="BH1501"/>
  <c r="BG1501"/>
  <c r="BF1501"/>
  <c r="T1501"/>
  <c r="R1501"/>
  <c r="P1501"/>
  <c r="BK1501"/>
  <c r="J1501"/>
  <c r="BE1501"/>
  <c r="BI1499"/>
  <c r="BH1499"/>
  <c r="BG1499"/>
  <c r="BF1499"/>
  <c r="T1499"/>
  <c r="R1499"/>
  <c r="P1499"/>
  <c r="BK1499"/>
  <c r="J1499"/>
  <c r="BE1499"/>
  <c r="BI1497"/>
  <c r="BH1497"/>
  <c r="BG1497"/>
  <c r="BF1497"/>
  <c r="T1497"/>
  <c r="R1497"/>
  <c r="P1497"/>
  <c r="BK1497"/>
  <c r="J1497"/>
  <c r="BE1497"/>
  <c r="BI1495"/>
  <c r="BH1495"/>
  <c r="BG1495"/>
  <c r="BF1495"/>
  <c r="T1495"/>
  <c r="R1495"/>
  <c r="P1495"/>
  <c r="BK1495"/>
  <c r="J1495"/>
  <c r="BE1495"/>
  <c r="BI1493"/>
  <c r="BH1493"/>
  <c r="BG1493"/>
  <c r="BF1493"/>
  <c r="T1493"/>
  <c r="R1493"/>
  <c r="P1493"/>
  <c r="BK1493"/>
  <c r="J1493"/>
  <c r="BE1493"/>
  <c r="BI1491"/>
  <c r="BH1491"/>
  <c r="BG1491"/>
  <c r="BF1491"/>
  <c r="T1491"/>
  <c r="R1491"/>
  <c r="P1491"/>
  <c r="BK1491"/>
  <c r="J1491"/>
  <c r="BE1491"/>
  <c r="BI1489"/>
  <c r="BH1489"/>
  <c r="BG1489"/>
  <c r="BF1489"/>
  <c r="T1489"/>
  <c r="R1489"/>
  <c r="P1489"/>
  <c r="BK1489"/>
  <c r="J1489"/>
  <c r="BE1489"/>
  <c r="BI1487"/>
  <c r="BH1487"/>
  <c r="BG1487"/>
  <c r="BF1487"/>
  <c r="T1487"/>
  <c r="R1487"/>
  <c r="P1487"/>
  <c r="BK1487"/>
  <c r="J1487"/>
  <c r="BE1487"/>
  <c r="BI1485"/>
  <c r="BH1485"/>
  <c r="BG1485"/>
  <c r="BF1485"/>
  <c r="T1485"/>
  <c r="R1485"/>
  <c r="P1485"/>
  <c r="BK1485"/>
  <c r="J1485"/>
  <c r="BE1485"/>
  <c r="BI1483"/>
  <c r="BH1483"/>
  <c r="BG1483"/>
  <c r="BF1483"/>
  <c r="T1483"/>
  <c r="R1483"/>
  <c r="P1483"/>
  <c r="BK1483"/>
  <c r="J1483"/>
  <c r="BE1483"/>
  <c r="BI1481"/>
  <c r="BH1481"/>
  <c r="BG1481"/>
  <c r="BF1481"/>
  <c r="T1481"/>
  <c r="R1481"/>
  <c r="P1481"/>
  <c r="BK1481"/>
  <c r="J1481"/>
  <c r="BE1481"/>
  <c r="BI1479"/>
  <c r="BH1479"/>
  <c r="BG1479"/>
  <c r="BF1479"/>
  <c r="T1479"/>
  <c r="R1479"/>
  <c r="P1479"/>
  <c r="BK1479"/>
  <c r="J1479"/>
  <c r="BE1479"/>
  <c r="BI1477"/>
  <c r="BH1477"/>
  <c r="BG1477"/>
  <c r="BF1477"/>
  <c r="T1477"/>
  <c r="R1477"/>
  <c r="P1477"/>
  <c r="BK1477"/>
  <c r="J1477"/>
  <c r="BE1477"/>
  <c r="BI1475"/>
  <c r="BH1475"/>
  <c r="BG1475"/>
  <c r="BF1475"/>
  <c r="T1475"/>
  <c r="R1475"/>
  <c r="P1475"/>
  <c r="BK1475"/>
  <c r="J1475"/>
  <c r="BE1475"/>
  <c r="BI1473"/>
  <c r="BH1473"/>
  <c r="BG1473"/>
  <c r="BF1473"/>
  <c r="T1473"/>
  <c r="R1473"/>
  <c r="P1473"/>
  <c r="BK1473"/>
  <c r="J1473"/>
  <c r="BE1473"/>
  <c r="BI1471"/>
  <c r="BH1471"/>
  <c r="BG1471"/>
  <c r="BF1471"/>
  <c r="T1471"/>
  <c r="R1471"/>
  <c r="P1471"/>
  <c r="BK1471"/>
  <c r="J1471"/>
  <c r="BE1471"/>
  <c r="BI1469"/>
  <c r="BH1469"/>
  <c r="BG1469"/>
  <c r="BF1469"/>
  <c r="T1469"/>
  <c r="R1469"/>
  <c r="P1469"/>
  <c r="BK1469"/>
  <c r="J1469"/>
  <c r="BE1469"/>
  <c r="BI1467"/>
  <c r="BH1467"/>
  <c r="BG1467"/>
  <c r="BF1467"/>
  <c r="T1467"/>
  <c r="R1467"/>
  <c r="P1467"/>
  <c r="BK1467"/>
  <c r="J1467"/>
  <c r="BE1467"/>
  <c r="BI1465"/>
  <c r="BH1465"/>
  <c r="BG1465"/>
  <c r="BF1465"/>
  <c r="T1465"/>
  <c r="R1465"/>
  <c r="P1465"/>
  <c r="BK1465"/>
  <c r="J1465"/>
  <c r="BE1465"/>
  <c r="BI1463"/>
  <c r="BH1463"/>
  <c r="BG1463"/>
  <c r="BF1463"/>
  <c r="T1463"/>
  <c r="R1463"/>
  <c r="P1463"/>
  <c r="BK1463"/>
  <c r="J1463"/>
  <c r="BE1463"/>
  <c r="BI1461"/>
  <c r="BH1461"/>
  <c r="BG1461"/>
  <c r="BF1461"/>
  <c r="T1461"/>
  <c r="T1460"/>
  <c r="R1461"/>
  <c r="R1460"/>
  <c r="P1461"/>
  <c r="P1460"/>
  <c r="BK1461"/>
  <c r="BK1460"/>
  <c r="J1460"/>
  <c r="J1461"/>
  <c r="BE1461"/>
  <c r="J117"/>
  <c r="BI1459"/>
  <c r="BH1459"/>
  <c r="BG1459"/>
  <c r="BF1459"/>
  <c r="T1459"/>
  <c r="R1459"/>
  <c r="P1459"/>
  <c r="BK1459"/>
  <c r="J1459"/>
  <c r="BE1459"/>
  <c r="BI1457"/>
  <c r="BH1457"/>
  <c r="BG1457"/>
  <c r="BF1457"/>
  <c r="T1457"/>
  <c r="R1457"/>
  <c r="P1457"/>
  <c r="BK1457"/>
  <c r="J1457"/>
  <c r="BE1457"/>
  <c r="BI1455"/>
  <c r="BH1455"/>
  <c r="BG1455"/>
  <c r="BF1455"/>
  <c r="T1455"/>
  <c r="R1455"/>
  <c r="P1455"/>
  <c r="BK1455"/>
  <c r="J1455"/>
  <c r="BE1455"/>
  <c r="BI1453"/>
  <c r="BH1453"/>
  <c r="BG1453"/>
  <c r="BF1453"/>
  <c r="T1453"/>
  <c r="R1453"/>
  <c r="P1453"/>
  <c r="BK1453"/>
  <c r="J1453"/>
  <c r="BE1453"/>
  <c r="BI1451"/>
  <c r="BH1451"/>
  <c r="BG1451"/>
  <c r="BF1451"/>
  <c r="T1451"/>
  <c r="R1451"/>
  <c r="P1451"/>
  <c r="BK1451"/>
  <c r="J1451"/>
  <c r="BE1451"/>
  <c r="BI1449"/>
  <c r="BH1449"/>
  <c r="BG1449"/>
  <c r="BF1449"/>
  <c r="T1449"/>
  <c r="R1449"/>
  <c r="P1449"/>
  <c r="BK1449"/>
  <c r="J1449"/>
  <c r="BE1449"/>
  <c r="BI1447"/>
  <c r="BH1447"/>
  <c r="BG1447"/>
  <c r="BF1447"/>
  <c r="T1447"/>
  <c r="R1447"/>
  <c r="P1447"/>
  <c r="BK1447"/>
  <c r="J1447"/>
  <c r="BE1447"/>
  <c r="BI1445"/>
  <c r="BH1445"/>
  <c r="BG1445"/>
  <c r="BF1445"/>
  <c r="T1445"/>
  <c r="R1445"/>
  <c r="P1445"/>
  <c r="BK1445"/>
  <c r="J1445"/>
  <c r="BE1445"/>
  <c r="BI1443"/>
  <c r="BH1443"/>
  <c r="BG1443"/>
  <c r="BF1443"/>
  <c r="T1443"/>
  <c r="R1443"/>
  <c r="P1443"/>
  <c r="BK1443"/>
  <c r="J1443"/>
  <c r="BE1443"/>
  <c r="BI1441"/>
  <c r="BH1441"/>
  <c r="BG1441"/>
  <c r="BF1441"/>
  <c r="T1441"/>
  <c r="R1441"/>
  <c r="P1441"/>
  <c r="BK1441"/>
  <c r="J1441"/>
  <c r="BE1441"/>
  <c r="BI1439"/>
  <c r="BH1439"/>
  <c r="BG1439"/>
  <c r="BF1439"/>
  <c r="T1439"/>
  <c r="R1439"/>
  <c r="P1439"/>
  <c r="BK1439"/>
  <c r="J1439"/>
  <c r="BE1439"/>
  <c r="BI1437"/>
  <c r="BH1437"/>
  <c r="BG1437"/>
  <c r="BF1437"/>
  <c r="T1437"/>
  <c r="R1437"/>
  <c r="P1437"/>
  <c r="BK1437"/>
  <c r="J1437"/>
  <c r="BE1437"/>
  <c r="BI1435"/>
  <c r="BH1435"/>
  <c r="BG1435"/>
  <c r="BF1435"/>
  <c r="T1435"/>
  <c r="R1435"/>
  <c r="P1435"/>
  <c r="BK1435"/>
  <c r="J1435"/>
  <c r="BE1435"/>
  <c r="BI1433"/>
  <c r="BH1433"/>
  <c r="BG1433"/>
  <c r="BF1433"/>
  <c r="T1433"/>
  <c r="R1433"/>
  <c r="P1433"/>
  <c r="BK1433"/>
  <c r="J1433"/>
  <c r="BE1433"/>
  <c r="BI1431"/>
  <c r="BH1431"/>
  <c r="BG1431"/>
  <c r="BF1431"/>
  <c r="T1431"/>
  <c r="R1431"/>
  <c r="P1431"/>
  <c r="BK1431"/>
  <c r="J1431"/>
  <c r="BE1431"/>
  <c r="BI1429"/>
  <c r="BH1429"/>
  <c r="BG1429"/>
  <c r="BF1429"/>
  <c r="T1429"/>
  <c r="R1429"/>
  <c r="P1429"/>
  <c r="BK1429"/>
  <c r="J1429"/>
  <c r="BE1429"/>
  <c r="BI1427"/>
  <c r="BH1427"/>
  <c r="BG1427"/>
  <c r="BF1427"/>
  <c r="T1427"/>
  <c r="R1427"/>
  <c r="P1427"/>
  <c r="BK1427"/>
  <c r="J1427"/>
  <c r="BE1427"/>
  <c r="BI1425"/>
  <c r="BH1425"/>
  <c r="BG1425"/>
  <c r="BF1425"/>
  <c r="T1425"/>
  <c r="R1425"/>
  <c r="P1425"/>
  <c r="BK1425"/>
  <c r="J1425"/>
  <c r="BE1425"/>
  <c r="BI1423"/>
  <c r="BH1423"/>
  <c r="BG1423"/>
  <c r="BF1423"/>
  <c r="T1423"/>
  <c r="R1423"/>
  <c r="P1423"/>
  <c r="BK1423"/>
  <c r="J1423"/>
  <c r="BE1423"/>
  <c r="BI1421"/>
  <c r="BH1421"/>
  <c r="BG1421"/>
  <c r="BF1421"/>
  <c r="T1421"/>
  <c r="R1421"/>
  <c r="P1421"/>
  <c r="BK1421"/>
  <c r="J1421"/>
  <c r="BE1421"/>
  <c r="BI1419"/>
  <c r="BH1419"/>
  <c r="BG1419"/>
  <c r="BF1419"/>
  <c r="T1419"/>
  <c r="R1419"/>
  <c r="P1419"/>
  <c r="BK1419"/>
  <c r="J1419"/>
  <c r="BE1419"/>
  <c r="BI1417"/>
  <c r="BH1417"/>
  <c r="BG1417"/>
  <c r="BF1417"/>
  <c r="T1417"/>
  <c r="R1417"/>
  <c r="P1417"/>
  <c r="BK1417"/>
  <c r="J1417"/>
  <c r="BE1417"/>
  <c r="BI1415"/>
  <c r="BH1415"/>
  <c r="BG1415"/>
  <c r="BF1415"/>
  <c r="T1415"/>
  <c r="R1415"/>
  <c r="P1415"/>
  <c r="BK1415"/>
  <c r="J1415"/>
  <c r="BE1415"/>
  <c r="BI1413"/>
  <c r="BH1413"/>
  <c r="BG1413"/>
  <c r="BF1413"/>
  <c r="T1413"/>
  <c r="R1413"/>
  <c r="P1413"/>
  <c r="BK1413"/>
  <c r="J1413"/>
  <c r="BE1413"/>
  <c r="BI1411"/>
  <c r="BH1411"/>
  <c r="BG1411"/>
  <c r="BF1411"/>
  <c r="T1411"/>
  <c r="R1411"/>
  <c r="P1411"/>
  <c r="BK1411"/>
  <c r="J1411"/>
  <c r="BE1411"/>
  <c r="BI1409"/>
  <c r="BH1409"/>
  <c r="BG1409"/>
  <c r="BF1409"/>
  <c r="T1409"/>
  <c r="R1409"/>
  <c r="P1409"/>
  <c r="BK1409"/>
  <c r="J1409"/>
  <c r="BE1409"/>
  <c r="BI1407"/>
  <c r="BH1407"/>
  <c r="BG1407"/>
  <c r="BF1407"/>
  <c r="T1407"/>
  <c r="R1407"/>
  <c r="P1407"/>
  <c r="BK1407"/>
  <c r="J1407"/>
  <c r="BE1407"/>
  <c r="BI1405"/>
  <c r="BH1405"/>
  <c r="BG1405"/>
  <c r="BF1405"/>
  <c r="T1405"/>
  <c r="R1405"/>
  <c r="P1405"/>
  <c r="BK1405"/>
  <c r="J1405"/>
  <c r="BE1405"/>
  <c r="BI1403"/>
  <c r="BH1403"/>
  <c r="BG1403"/>
  <c r="BF1403"/>
  <c r="T1403"/>
  <c r="R1403"/>
  <c r="P1403"/>
  <c r="BK1403"/>
  <c r="J1403"/>
  <c r="BE1403"/>
  <c r="BI1401"/>
  <c r="BH1401"/>
  <c r="BG1401"/>
  <c r="BF1401"/>
  <c r="T1401"/>
  <c r="R1401"/>
  <c r="P1401"/>
  <c r="BK1401"/>
  <c r="J1401"/>
  <c r="BE1401"/>
  <c r="BI1399"/>
  <c r="BH1399"/>
  <c r="BG1399"/>
  <c r="BF1399"/>
  <c r="T1399"/>
  <c r="R1399"/>
  <c r="P1399"/>
  <c r="BK1399"/>
  <c r="J1399"/>
  <c r="BE1399"/>
  <c r="BI1397"/>
  <c r="BH1397"/>
  <c r="BG1397"/>
  <c r="BF1397"/>
  <c r="T1397"/>
  <c r="R1397"/>
  <c r="P1397"/>
  <c r="BK1397"/>
  <c r="J1397"/>
  <c r="BE1397"/>
  <c r="BI1395"/>
  <c r="BH1395"/>
  <c r="BG1395"/>
  <c r="BF1395"/>
  <c r="T1395"/>
  <c r="T1394"/>
  <c r="R1395"/>
  <c r="R1394"/>
  <c r="P1395"/>
  <c r="P1394"/>
  <c r="BK1395"/>
  <c r="BK1394"/>
  <c r="J1394"/>
  <c r="J1395"/>
  <c r="BE1395"/>
  <c r="J116"/>
  <c r="BI1393"/>
  <c r="BH1393"/>
  <c r="BG1393"/>
  <c r="BF1393"/>
  <c r="T1393"/>
  <c r="R1393"/>
  <c r="P1393"/>
  <c r="BK1393"/>
  <c r="J1393"/>
  <c r="BE1393"/>
  <c r="BI1383"/>
  <c r="BH1383"/>
  <c r="BG1383"/>
  <c r="BF1383"/>
  <c r="T1383"/>
  <c r="R1383"/>
  <c r="P1383"/>
  <c r="BK1383"/>
  <c r="J1383"/>
  <c r="BE1383"/>
  <c r="BI1378"/>
  <c r="BH1378"/>
  <c r="BG1378"/>
  <c r="BF1378"/>
  <c r="T1378"/>
  <c r="R1378"/>
  <c r="P1378"/>
  <c r="BK1378"/>
  <c r="J1378"/>
  <c r="BE1378"/>
  <c r="BI1374"/>
  <c r="BH1374"/>
  <c r="BG1374"/>
  <c r="BF1374"/>
  <c r="T1374"/>
  <c r="R1374"/>
  <c r="P1374"/>
  <c r="BK1374"/>
  <c r="J1374"/>
  <c r="BE1374"/>
  <c r="BI1365"/>
  <c r="BH1365"/>
  <c r="BG1365"/>
  <c r="BF1365"/>
  <c r="T1365"/>
  <c r="R1365"/>
  <c r="P1365"/>
  <c r="BK1365"/>
  <c r="J1365"/>
  <c r="BE1365"/>
  <c r="BI1353"/>
  <c r="BH1353"/>
  <c r="BG1353"/>
  <c r="BF1353"/>
  <c r="T1353"/>
  <c r="R1353"/>
  <c r="P1353"/>
  <c r="BK1353"/>
  <c r="J1353"/>
  <c r="BE1353"/>
  <c r="BI1349"/>
  <c r="BH1349"/>
  <c r="BG1349"/>
  <c r="BF1349"/>
  <c r="T1349"/>
  <c r="R1349"/>
  <c r="P1349"/>
  <c r="BK1349"/>
  <c r="J1349"/>
  <c r="BE1349"/>
  <c r="BI1345"/>
  <c r="BH1345"/>
  <c r="BG1345"/>
  <c r="BF1345"/>
  <c r="T1345"/>
  <c r="R1345"/>
  <c r="P1345"/>
  <c r="BK1345"/>
  <c r="J1345"/>
  <c r="BE1345"/>
  <c r="BI1343"/>
  <c r="BH1343"/>
  <c r="BG1343"/>
  <c r="BF1343"/>
  <c r="T1343"/>
  <c r="R1343"/>
  <c r="P1343"/>
  <c r="BK1343"/>
  <c r="J1343"/>
  <c r="BE1343"/>
  <c r="BI1341"/>
  <c r="BH1341"/>
  <c r="BG1341"/>
  <c r="BF1341"/>
  <c r="T1341"/>
  <c r="R1341"/>
  <c r="P1341"/>
  <c r="BK1341"/>
  <c r="J1341"/>
  <c r="BE1341"/>
  <c r="BI1337"/>
  <c r="BH1337"/>
  <c r="BG1337"/>
  <c r="BF1337"/>
  <c r="T1337"/>
  <c r="R1337"/>
  <c r="P1337"/>
  <c r="BK1337"/>
  <c r="J1337"/>
  <c r="BE1337"/>
  <c r="BI1329"/>
  <c r="BH1329"/>
  <c r="BG1329"/>
  <c r="BF1329"/>
  <c r="T1329"/>
  <c r="R1329"/>
  <c r="P1329"/>
  <c r="BK1329"/>
  <c r="J1329"/>
  <c r="BE1329"/>
  <c r="BI1325"/>
  <c r="BH1325"/>
  <c r="BG1325"/>
  <c r="BF1325"/>
  <c r="T1325"/>
  <c r="R1325"/>
  <c r="P1325"/>
  <c r="BK1325"/>
  <c r="J1325"/>
  <c r="BE1325"/>
  <c r="BI1320"/>
  <c r="BH1320"/>
  <c r="BG1320"/>
  <c r="BF1320"/>
  <c r="T1320"/>
  <c r="R1320"/>
  <c r="P1320"/>
  <c r="BK1320"/>
  <c r="J1320"/>
  <c r="BE1320"/>
  <c r="BI1311"/>
  <c r="BH1311"/>
  <c r="BG1311"/>
  <c r="BF1311"/>
  <c r="T1311"/>
  <c r="R1311"/>
  <c r="P1311"/>
  <c r="BK1311"/>
  <c r="J1311"/>
  <c r="BE1311"/>
  <c r="BI1307"/>
  <c r="BH1307"/>
  <c r="BG1307"/>
  <c r="BF1307"/>
  <c r="T1307"/>
  <c r="R1307"/>
  <c r="P1307"/>
  <c r="BK1307"/>
  <c r="J1307"/>
  <c r="BE1307"/>
  <c r="BI1305"/>
  <c r="BH1305"/>
  <c r="BG1305"/>
  <c r="BF1305"/>
  <c r="T1305"/>
  <c r="R1305"/>
  <c r="P1305"/>
  <c r="BK1305"/>
  <c r="J1305"/>
  <c r="BE1305"/>
  <c r="BI1300"/>
  <c r="BH1300"/>
  <c r="BG1300"/>
  <c r="BF1300"/>
  <c r="T1300"/>
  <c r="R1300"/>
  <c r="P1300"/>
  <c r="BK1300"/>
  <c r="J1300"/>
  <c r="BE1300"/>
  <c r="BI1291"/>
  <c r="BH1291"/>
  <c r="BG1291"/>
  <c r="BF1291"/>
  <c r="T1291"/>
  <c r="R1291"/>
  <c r="P1291"/>
  <c r="BK1291"/>
  <c r="J1291"/>
  <c r="BE1291"/>
  <c r="BI1282"/>
  <c r="BH1282"/>
  <c r="BG1282"/>
  <c r="BF1282"/>
  <c r="T1282"/>
  <c r="R1282"/>
  <c r="P1282"/>
  <c r="BK1282"/>
  <c r="J1282"/>
  <c r="BE1282"/>
  <c r="BI1273"/>
  <c r="BH1273"/>
  <c r="BG1273"/>
  <c r="BF1273"/>
  <c r="T1273"/>
  <c r="R1273"/>
  <c r="P1273"/>
  <c r="BK1273"/>
  <c r="J1273"/>
  <c r="BE1273"/>
  <c r="BI1264"/>
  <c r="BH1264"/>
  <c r="BG1264"/>
  <c r="BF1264"/>
  <c r="T1264"/>
  <c r="R1264"/>
  <c r="P1264"/>
  <c r="BK1264"/>
  <c r="J1264"/>
  <c r="BE1264"/>
  <c r="BI1255"/>
  <c r="BH1255"/>
  <c r="BG1255"/>
  <c r="BF1255"/>
  <c r="T1255"/>
  <c r="R1255"/>
  <c r="P1255"/>
  <c r="BK1255"/>
  <c r="J1255"/>
  <c r="BE1255"/>
  <c r="BI1246"/>
  <c r="BH1246"/>
  <c r="BG1246"/>
  <c r="BF1246"/>
  <c r="T1246"/>
  <c r="R1246"/>
  <c r="P1246"/>
  <c r="BK1246"/>
  <c r="J1246"/>
  <c r="BE1246"/>
  <c r="BI1237"/>
  <c r="BH1237"/>
  <c r="BG1237"/>
  <c r="BF1237"/>
  <c r="T1237"/>
  <c r="R1237"/>
  <c r="P1237"/>
  <c r="BK1237"/>
  <c r="J1237"/>
  <c r="BE1237"/>
  <c r="BI1232"/>
  <c r="BH1232"/>
  <c r="BG1232"/>
  <c r="BF1232"/>
  <c r="T1232"/>
  <c r="R1232"/>
  <c r="P1232"/>
  <c r="BK1232"/>
  <c r="J1232"/>
  <c r="BE1232"/>
  <c r="BI1227"/>
  <c r="BH1227"/>
  <c r="BG1227"/>
  <c r="BF1227"/>
  <c r="T1227"/>
  <c r="R1227"/>
  <c r="P1227"/>
  <c r="BK1227"/>
  <c r="J1227"/>
  <c r="BE1227"/>
  <c r="BI1225"/>
  <c r="BH1225"/>
  <c r="BG1225"/>
  <c r="BF1225"/>
  <c r="T1225"/>
  <c r="R1225"/>
  <c r="P1225"/>
  <c r="BK1225"/>
  <c r="J1225"/>
  <c r="BE1225"/>
  <c r="BI1223"/>
  <c r="BH1223"/>
  <c r="BG1223"/>
  <c r="BF1223"/>
  <c r="T1223"/>
  <c r="R1223"/>
  <c r="P1223"/>
  <c r="BK1223"/>
  <c r="J1223"/>
  <c r="BE1223"/>
  <c r="BI1217"/>
  <c r="BH1217"/>
  <c r="BG1217"/>
  <c r="BF1217"/>
  <c r="T1217"/>
  <c r="R1217"/>
  <c r="P1217"/>
  <c r="BK1217"/>
  <c r="J1217"/>
  <c r="BE1217"/>
  <c r="BI1212"/>
  <c r="BH1212"/>
  <c r="BG1212"/>
  <c r="BF1212"/>
  <c r="T1212"/>
  <c r="R1212"/>
  <c r="P1212"/>
  <c r="BK1212"/>
  <c r="J1212"/>
  <c r="BE1212"/>
  <c r="BI1203"/>
  <c r="BH1203"/>
  <c r="BG1203"/>
  <c r="BF1203"/>
  <c r="T1203"/>
  <c r="R1203"/>
  <c r="P1203"/>
  <c r="BK1203"/>
  <c r="J1203"/>
  <c r="BE1203"/>
  <c r="BI1194"/>
  <c r="BH1194"/>
  <c r="BG1194"/>
  <c r="BF1194"/>
  <c r="T1194"/>
  <c r="R1194"/>
  <c r="P1194"/>
  <c r="BK1194"/>
  <c r="J1194"/>
  <c r="BE1194"/>
  <c r="BI1185"/>
  <c r="BH1185"/>
  <c r="BG1185"/>
  <c r="BF1185"/>
  <c r="T1185"/>
  <c r="R1185"/>
  <c r="P1185"/>
  <c r="BK1185"/>
  <c r="J1185"/>
  <c r="BE1185"/>
  <c r="BI1176"/>
  <c r="BH1176"/>
  <c r="BG1176"/>
  <c r="BF1176"/>
  <c r="T1176"/>
  <c r="R1176"/>
  <c r="P1176"/>
  <c r="BK1176"/>
  <c r="J1176"/>
  <c r="BE1176"/>
  <c r="BI1170"/>
  <c r="BH1170"/>
  <c r="BG1170"/>
  <c r="BF1170"/>
  <c r="T1170"/>
  <c r="T1169"/>
  <c r="R1170"/>
  <c r="R1169"/>
  <c r="P1170"/>
  <c r="P1169"/>
  <c r="BK1170"/>
  <c r="BK1169"/>
  <c r="J1169"/>
  <c r="J1170"/>
  <c r="BE1170"/>
  <c r="J115"/>
  <c r="BI1168"/>
  <c r="BH1168"/>
  <c r="BG1168"/>
  <c r="BF1168"/>
  <c r="T1168"/>
  <c r="R1168"/>
  <c r="P1168"/>
  <c r="BK1168"/>
  <c r="J1168"/>
  <c r="BE1168"/>
  <c r="BI1164"/>
  <c r="BH1164"/>
  <c r="BG1164"/>
  <c r="BF1164"/>
  <c r="T1164"/>
  <c r="R1164"/>
  <c r="P1164"/>
  <c r="BK1164"/>
  <c r="J1164"/>
  <c r="BE1164"/>
  <c r="BI1162"/>
  <c r="BH1162"/>
  <c r="BG1162"/>
  <c r="BF1162"/>
  <c r="T1162"/>
  <c r="R1162"/>
  <c r="P1162"/>
  <c r="BK1162"/>
  <c r="J1162"/>
  <c r="BE1162"/>
  <c r="BI1156"/>
  <c r="BH1156"/>
  <c r="BG1156"/>
  <c r="BF1156"/>
  <c r="T1156"/>
  <c r="R1156"/>
  <c r="P1156"/>
  <c r="BK1156"/>
  <c r="J1156"/>
  <c r="BE1156"/>
  <c r="BI1152"/>
  <c r="BH1152"/>
  <c r="BG1152"/>
  <c r="BF1152"/>
  <c r="T1152"/>
  <c r="R1152"/>
  <c r="P1152"/>
  <c r="BK1152"/>
  <c r="J1152"/>
  <c r="BE1152"/>
  <c r="BI1150"/>
  <c r="BH1150"/>
  <c r="BG1150"/>
  <c r="BF1150"/>
  <c r="T1150"/>
  <c r="R1150"/>
  <c r="P1150"/>
  <c r="BK1150"/>
  <c r="J1150"/>
  <c r="BE1150"/>
  <c r="BI1146"/>
  <c r="BH1146"/>
  <c r="BG1146"/>
  <c r="BF1146"/>
  <c r="T1146"/>
  <c r="R1146"/>
  <c r="P1146"/>
  <c r="BK1146"/>
  <c r="J1146"/>
  <c r="BE1146"/>
  <c r="BI1142"/>
  <c r="BH1142"/>
  <c r="BG1142"/>
  <c r="BF1142"/>
  <c r="T1142"/>
  <c r="T1141"/>
  <c r="R1142"/>
  <c r="R1141"/>
  <c r="P1142"/>
  <c r="P1141"/>
  <c r="BK1142"/>
  <c r="BK1141"/>
  <c r="J1141"/>
  <c r="J1142"/>
  <c r="BE1142"/>
  <c r="J114"/>
  <c r="BI1140"/>
  <c r="BH1140"/>
  <c r="BG1140"/>
  <c r="BF1140"/>
  <c r="T1140"/>
  <c r="R1140"/>
  <c r="P1140"/>
  <c r="BK1140"/>
  <c r="J1140"/>
  <c r="BE1140"/>
  <c r="BI1138"/>
  <c r="BH1138"/>
  <c r="BG1138"/>
  <c r="BF1138"/>
  <c r="T1138"/>
  <c r="T1137"/>
  <c r="R1138"/>
  <c r="R1137"/>
  <c r="P1138"/>
  <c r="P1137"/>
  <c r="BK1138"/>
  <c r="BK1137"/>
  <c r="J1137"/>
  <c r="J1138"/>
  <c r="BE1138"/>
  <c r="J113"/>
  <c r="BI1136"/>
  <c r="BH1136"/>
  <c r="BG1136"/>
  <c r="BF1136"/>
  <c r="T1136"/>
  <c r="R1136"/>
  <c r="P1136"/>
  <c r="BK1136"/>
  <c r="J1136"/>
  <c r="BE1136"/>
  <c r="BI1134"/>
  <c r="BH1134"/>
  <c r="BG1134"/>
  <c r="BF1134"/>
  <c r="T1134"/>
  <c r="R1134"/>
  <c r="P1134"/>
  <c r="BK1134"/>
  <c r="J1134"/>
  <c r="BE1134"/>
  <c r="BI1130"/>
  <c r="BH1130"/>
  <c r="BG1130"/>
  <c r="BF1130"/>
  <c r="T1130"/>
  <c r="R1130"/>
  <c r="P1130"/>
  <c r="BK1130"/>
  <c r="J1130"/>
  <c r="BE1130"/>
  <c r="BI1128"/>
  <c r="BH1128"/>
  <c r="BG1128"/>
  <c r="BF1128"/>
  <c r="T1128"/>
  <c r="R1128"/>
  <c r="P1128"/>
  <c r="BK1128"/>
  <c r="J1128"/>
  <c r="BE1128"/>
  <c r="BI1124"/>
  <c r="BH1124"/>
  <c r="BG1124"/>
  <c r="BF1124"/>
  <c r="T1124"/>
  <c r="R1124"/>
  <c r="P1124"/>
  <c r="BK1124"/>
  <c r="J1124"/>
  <c r="BE1124"/>
  <c r="BI1122"/>
  <c r="BH1122"/>
  <c r="BG1122"/>
  <c r="BF1122"/>
  <c r="T1122"/>
  <c r="R1122"/>
  <c r="P1122"/>
  <c r="BK1122"/>
  <c r="J1122"/>
  <c r="BE1122"/>
  <c r="BI1118"/>
  <c r="BH1118"/>
  <c r="BG1118"/>
  <c r="BF1118"/>
  <c r="T1118"/>
  <c r="R1118"/>
  <c r="P1118"/>
  <c r="BK1118"/>
  <c r="J1118"/>
  <c r="BE1118"/>
  <c r="BI1116"/>
  <c r="BH1116"/>
  <c r="BG1116"/>
  <c r="BF1116"/>
  <c r="T1116"/>
  <c r="R1116"/>
  <c r="P1116"/>
  <c r="BK1116"/>
  <c r="J1116"/>
  <c r="BE1116"/>
  <c r="BI1111"/>
  <c r="BH1111"/>
  <c r="BG1111"/>
  <c r="BF1111"/>
  <c r="T1111"/>
  <c r="R1111"/>
  <c r="P1111"/>
  <c r="BK1111"/>
  <c r="J1111"/>
  <c r="BE1111"/>
  <c r="BI1109"/>
  <c r="BH1109"/>
  <c r="BG1109"/>
  <c r="BF1109"/>
  <c r="T1109"/>
  <c r="R1109"/>
  <c r="P1109"/>
  <c r="BK1109"/>
  <c r="J1109"/>
  <c r="BE1109"/>
  <c r="BI1105"/>
  <c r="BH1105"/>
  <c r="BG1105"/>
  <c r="BF1105"/>
  <c r="T1105"/>
  <c r="R1105"/>
  <c r="P1105"/>
  <c r="BK1105"/>
  <c r="J1105"/>
  <c r="BE1105"/>
  <c r="BI1103"/>
  <c r="BH1103"/>
  <c r="BG1103"/>
  <c r="BF1103"/>
  <c r="T1103"/>
  <c r="R1103"/>
  <c r="P1103"/>
  <c r="BK1103"/>
  <c r="J1103"/>
  <c r="BE1103"/>
  <c r="BI1099"/>
  <c r="BH1099"/>
  <c r="BG1099"/>
  <c r="BF1099"/>
  <c r="T1099"/>
  <c r="R1099"/>
  <c r="P1099"/>
  <c r="BK1099"/>
  <c r="J1099"/>
  <c r="BE1099"/>
  <c r="BI1097"/>
  <c r="BH1097"/>
  <c r="BG1097"/>
  <c r="BF1097"/>
  <c r="T1097"/>
  <c r="R1097"/>
  <c r="P1097"/>
  <c r="BK1097"/>
  <c r="J1097"/>
  <c r="BE1097"/>
  <c r="BI1092"/>
  <c r="BH1092"/>
  <c r="BG1092"/>
  <c r="BF1092"/>
  <c r="T1092"/>
  <c r="R1092"/>
  <c r="P1092"/>
  <c r="BK1092"/>
  <c r="J1092"/>
  <c r="BE1092"/>
  <c r="BI1087"/>
  <c r="BH1087"/>
  <c r="BG1087"/>
  <c r="BF1087"/>
  <c r="T1087"/>
  <c r="R1087"/>
  <c r="P1087"/>
  <c r="BK1087"/>
  <c r="J1087"/>
  <c r="BE1087"/>
  <c r="BI1078"/>
  <c r="BH1078"/>
  <c r="BG1078"/>
  <c r="BF1078"/>
  <c r="T1078"/>
  <c r="R1078"/>
  <c r="P1078"/>
  <c r="BK1078"/>
  <c r="J1078"/>
  <c r="BE1078"/>
  <c r="BI1076"/>
  <c r="BH1076"/>
  <c r="BG1076"/>
  <c r="BF1076"/>
  <c r="T1076"/>
  <c r="R1076"/>
  <c r="P1076"/>
  <c r="BK1076"/>
  <c r="J1076"/>
  <c r="BE1076"/>
  <c r="BI1071"/>
  <c r="BH1071"/>
  <c r="BG1071"/>
  <c r="BF1071"/>
  <c r="T1071"/>
  <c r="R1071"/>
  <c r="P1071"/>
  <c r="BK1071"/>
  <c r="J1071"/>
  <c r="BE1071"/>
  <c r="BI1069"/>
  <c r="BH1069"/>
  <c r="BG1069"/>
  <c r="BF1069"/>
  <c r="T1069"/>
  <c r="R1069"/>
  <c r="P1069"/>
  <c r="BK1069"/>
  <c r="J1069"/>
  <c r="BE1069"/>
  <c r="BI1059"/>
  <c r="BH1059"/>
  <c r="BG1059"/>
  <c r="BF1059"/>
  <c r="T1059"/>
  <c r="R1059"/>
  <c r="P1059"/>
  <c r="BK1059"/>
  <c r="J1059"/>
  <c r="BE1059"/>
  <c r="BI1057"/>
  <c r="BH1057"/>
  <c r="BG1057"/>
  <c r="BF1057"/>
  <c r="T1057"/>
  <c r="R1057"/>
  <c r="P1057"/>
  <c r="BK1057"/>
  <c r="J1057"/>
  <c r="BE1057"/>
  <c r="BI1053"/>
  <c r="BH1053"/>
  <c r="BG1053"/>
  <c r="BF1053"/>
  <c r="T1053"/>
  <c r="R1053"/>
  <c r="P1053"/>
  <c r="BK1053"/>
  <c r="J1053"/>
  <c r="BE1053"/>
  <c r="BI1051"/>
  <c r="BH1051"/>
  <c r="BG1051"/>
  <c r="BF1051"/>
  <c r="T1051"/>
  <c r="R1051"/>
  <c r="P1051"/>
  <c r="BK1051"/>
  <c r="J1051"/>
  <c r="BE1051"/>
  <c r="BI1034"/>
  <c r="BH1034"/>
  <c r="BG1034"/>
  <c r="BF1034"/>
  <c r="T1034"/>
  <c r="R1034"/>
  <c r="P1034"/>
  <c r="BK1034"/>
  <c r="J1034"/>
  <c r="BE1034"/>
  <c r="BI1032"/>
  <c r="BH1032"/>
  <c r="BG1032"/>
  <c r="BF1032"/>
  <c r="T1032"/>
  <c r="R1032"/>
  <c r="P1032"/>
  <c r="BK1032"/>
  <c r="J1032"/>
  <c r="BE1032"/>
  <c r="BI1022"/>
  <c r="BH1022"/>
  <c r="BG1022"/>
  <c r="BF1022"/>
  <c r="T1022"/>
  <c r="T1021"/>
  <c r="R1022"/>
  <c r="R1021"/>
  <c r="P1022"/>
  <c r="P1021"/>
  <c r="BK1022"/>
  <c r="BK1021"/>
  <c r="J1021"/>
  <c r="J1022"/>
  <c r="BE1022"/>
  <c r="J112"/>
  <c r="BI1020"/>
  <c r="BH1020"/>
  <c r="BG1020"/>
  <c r="BF1020"/>
  <c r="T1020"/>
  <c r="R1020"/>
  <c r="P1020"/>
  <c r="BK1020"/>
  <c r="J1020"/>
  <c r="BE1020"/>
  <c r="BI1018"/>
  <c r="BH1018"/>
  <c r="BG1018"/>
  <c r="BF1018"/>
  <c r="T1018"/>
  <c r="R1018"/>
  <c r="P1018"/>
  <c r="BK1018"/>
  <c r="J1018"/>
  <c r="BE1018"/>
  <c r="BI1013"/>
  <c r="BH1013"/>
  <c r="BG1013"/>
  <c r="BF1013"/>
  <c r="T1013"/>
  <c r="R1013"/>
  <c r="P1013"/>
  <c r="BK1013"/>
  <c r="J1013"/>
  <c r="BE1013"/>
  <c r="BI1011"/>
  <c r="BH1011"/>
  <c r="BG1011"/>
  <c r="BF1011"/>
  <c r="T1011"/>
  <c r="R1011"/>
  <c r="P1011"/>
  <c r="BK1011"/>
  <c r="J1011"/>
  <c r="BE1011"/>
  <c r="BI1006"/>
  <c r="BH1006"/>
  <c r="BG1006"/>
  <c r="BF1006"/>
  <c r="T1006"/>
  <c r="R1006"/>
  <c r="P1006"/>
  <c r="BK1006"/>
  <c r="J1006"/>
  <c r="BE1006"/>
  <c r="BI995"/>
  <c r="BH995"/>
  <c r="BG995"/>
  <c r="BF995"/>
  <c r="T995"/>
  <c r="R995"/>
  <c r="P995"/>
  <c r="BK995"/>
  <c r="J995"/>
  <c r="BE995"/>
  <c r="BI993"/>
  <c r="BH993"/>
  <c r="BG993"/>
  <c r="BF993"/>
  <c r="T993"/>
  <c r="R993"/>
  <c r="P993"/>
  <c r="BK993"/>
  <c r="J993"/>
  <c r="BE993"/>
  <c r="BI989"/>
  <c r="BH989"/>
  <c r="BG989"/>
  <c r="BF989"/>
  <c r="T989"/>
  <c r="R989"/>
  <c r="P989"/>
  <c r="BK989"/>
  <c r="J989"/>
  <c r="BE989"/>
  <c r="BI987"/>
  <c r="BH987"/>
  <c r="BG987"/>
  <c r="BF987"/>
  <c r="T987"/>
  <c r="R987"/>
  <c r="P987"/>
  <c r="BK987"/>
  <c r="J987"/>
  <c r="BE987"/>
  <c r="BI985"/>
  <c r="BH985"/>
  <c r="BG985"/>
  <c r="BF985"/>
  <c r="T985"/>
  <c r="R985"/>
  <c r="P985"/>
  <c r="BK985"/>
  <c r="J985"/>
  <c r="BE985"/>
  <c r="BI981"/>
  <c r="BH981"/>
  <c r="BG981"/>
  <c r="BF981"/>
  <c r="T981"/>
  <c r="R981"/>
  <c r="P981"/>
  <c r="BK981"/>
  <c r="J981"/>
  <c r="BE981"/>
  <c r="BI979"/>
  <c r="BH979"/>
  <c r="BG979"/>
  <c r="BF979"/>
  <c r="T979"/>
  <c r="R979"/>
  <c r="P979"/>
  <c r="BK979"/>
  <c r="J979"/>
  <c r="BE979"/>
  <c r="BI975"/>
  <c r="BH975"/>
  <c r="BG975"/>
  <c r="BF975"/>
  <c r="T975"/>
  <c r="R975"/>
  <c r="P975"/>
  <c r="BK975"/>
  <c r="J975"/>
  <c r="BE975"/>
  <c r="BI972"/>
  <c r="BH972"/>
  <c r="BG972"/>
  <c r="BF972"/>
  <c r="T972"/>
  <c r="R972"/>
  <c r="P972"/>
  <c r="BK972"/>
  <c r="J972"/>
  <c r="BE972"/>
  <c r="BI968"/>
  <c r="BH968"/>
  <c r="BG968"/>
  <c r="BF968"/>
  <c r="T968"/>
  <c r="R968"/>
  <c r="P968"/>
  <c r="BK968"/>
  <c r="J968"/>
  <c r="BE968"/>
  <c r="BI966"/>
  <c r="BH966"/>
  <c r="BG966"/>
  <c r="BF966"/>
  <c r="T966"/>
  <c r="R966"/>
  <c r="P966"/>
  <c r="BK966"/>
  <c r="J966"/>
  <c r="BE966"/>
  <c r="BI962"/>
  <c r="BH962"/>
  <c r="BG962"/>
  <c r="BF962"/>
  <c r="T962"/>
  <c r="R962"/>
  <c r="P962"/>
  <c r="BK962"/>
  <c r="J962"/>
  <c r="BE962"/>
  <c r="BI960"/>
  <c r="BH960"/>
  <c r="BG960"/>
  <c r="BF960"/>
  <c r="T960"/>
  <c r="R960"/>
  <c r="P960"/>
  <c r="BK960"/>
  <c r="J960"/>
  <c r="BE960"/>
  <c r="BI956"/>
  <c r="BH956"/>
  <c r="BG956"/>
  <c r="BF956"/>
  <c r="T956"/>
  <c r="R956"/>
  <c r="P956"/>
  <c r="BK956"/>
  <c r="J956"/>
  <c r="BE956"/>
  <c r="BI954"/>
  <c r="BH954"/>
  <c r="BG954"/>
  <c r="BF954"/>
  <c r="T954"/>
  <c r="R954"/>
  <c r="P954"/>
  <c r="BK954"/>
  <c r="J954"/>
  <c r="BE954"/>
  <c r="BI950"/>
  <c r="BH950"/>
  <c r="BG950"/>
  <c r="BF950"/>
  <c r="T950"/>
  <c r="R950"/>
  <c r="P950"/>
  <c r="BK950"/>
  <c r="J950"/>
  <c r="BE950"/>
  <c r="BI948"/>
  <c r="BH948"/>
  <c r="BG948"/>
  <c r="BF948"/>
  <c r="T948"/>
  <c r="R948"/>
  <c r="P948"/>
  <c r="BK948"/>
  <c r="J948"/>
  <c r="BE948"/>
  <c r="BI944"/>
  <c r="BH944"/>
  <c r="BG944"/>
  <c r="BF944"/>
  <c r="T944"/>
  <c r="T943"/>
  <c r="R944"/>
  <c r="R943"/>
  <c r="P944"/>
  <c r="P943"/>
  <c r="BK944"/>
  <c r="BK943"/>
  <c r="J943"/>
  <c r="J944"/>
  <c r="BE944"/>
  <c r="J111"/>
  <c r="BI942"/>
  <c r="BH942"/>
  <c r="BG942"/>
  <c r="BF942"/>
  <c r="T942"/>
  <c r="R942"/>
  <c r="P942"/>
  <c r="BK942"/>
  <c r="J942"/>
  <c r="BE942"/>
  <c r="BI939"/>
  <c r="BH939"/>
  <c r="BG939"/>
  <c r="BF939"/>
  <c r="T939"/>
  <c r="R939"/>
  <c r="P939"/>
  <c r="BK939"/>
  <c r="J939"/>
  <c r="BE939"/>
  <c r="BI934"/>
  <c r="BH934"/>
  <c r="BG934"/>
  <c r="BF934"/>
  <c r="T934"/>
  <c r="R934"/>
  <c r="P934"/>
  <c r="BK934"/>
  <c r="J934"/>
  <c r="BE934"/>
  <c r="BI932"/>
  <c r="BH932"/>
  <c r="BG932"/>
  <c r="BF932"/>
  <c r="T932"/>
  <c r="R932"/>
  <c r="P932"/>
  <c r="BK932"/>
  <c r="J932"/>
  <c r="BE932"/>
  <c r="BI923"/>
  <c r="BH923"/>
  <c r="BG923"/>
  <c r="BF923"/>
  <c r="T923"/>
  <c r="R923"/>
  <c r="P923"/>
  <c r="BK923"/>
  <c r="J923"/>
  <c r="BE923"/>
  <c r="BI921"/>
  <c r="BH921"/>
  <c r="BG921"/>
  <c r="BF921"/>
  <c r="T921"/>
  <c r="R921"/>
  <c r="P921"/>
  <c r="BK921"/>
  <c r="J921"/>
  <c r="BE921"/>
  <c r="BI917"/>
  <c r="BH917"/>
  <c r="BG917"/>
  <c r="BF917"/>
  <c r="T917"/>
  <c r="R917"/>
  <c r="P917"/>
  <c r="BK917"/>
  <c r="J917"/>
  <c r="BE917"/>
  <c r="BI913"/>
  <c r="BH913"/>
  <c r="BG913"/>
  <c r="BF913"/>
  <c r="T913"/>
  <c r="R913"/>
  <c r="P913"/>
  <c r="BK913"/>
  <c r="J913"/>
  <c r="BE913"/>
  <c r="BI911"/>
  <c r="BH911"/>
  <c r="BG911"/>
  <c r="BF911"/>
  <c r="T911"/>
  <c r="R911"/>
  <c r="P911"/>
  <c r="BK911"/>
  <c r="J911"/>
  <c r="BE911"/>
  <c r="BI909"/>
  <c r="BH909"/>
  <c r="BG909"/>
  <c r="BF909"/>
  <c r="T909"/>
  <c r="R909"/>
  <c r="P909"/>
  <c r="BK909"/>
  <c r="J909"/>
  <c r="BE909"/>
  <c r="BI900"/>
  <c r="BH900"/>
  <c r="BG900"/>
  <c r="BF900"/>
  <c r="T900"/>
  <c r="R900"/>
  <c r="P900"/>
  <c r="BK900"/>
  <c r="J900"/>
  <c r="BE900"/>
  <c r="BI898"/>
  <c r="BH898"/>
  <c r="BG898"/>
  <c r="BF898"/>
  <c r="T898"/>
  <c r="R898"/>
  <c r="P898"/>
  <c r="BK898"/>
  <c r="J898"/>
  <c r="BE898"/>
  <c r="BI896"/>
  <c r="BH896"/>
  <c r="BG896"/>
  <c r="BF896"/>
  <c r="T896"/>
  <c r="R896"/>
  <c r="P896"/>
  <c r="BK896"/>
  <c r="J896"/>
  <c r="BE896"/>
  <c r="BI889"/>
  <c r="BH889"/>
  <c r="BG889"/>
  <c r="BF889"/>
  <c r="T889"/>
  <c r="R889"/>
  <c r="P889"/>
  <c r="BK889"/>
  <c r="J889"/>
  <c r="BE889"/>
  <c r="BI887"/>
  <c r="BH887"/>
  <c r="BG887"/>
  <c r="BF887"/>
  <c r="T887"/>
  <c r="R887"/>
  <c r="P887"/>
  <c r="BK887"/>
  <c r="J887"/>
  <c r="BE887"/>
  <c r="BI878"/>
  <c r="BH878"/>
  <c r="BG878"/>
  <c r="BF878"/>
  <c r="T878"/>
  <c r="R878"/>
  <c r="P878"/>
  <c r="BK878"/>
  <c r="J878"/>
  <c r="BE878"/>
  <c r="BI876"/>
  <c r="BH876"/>
  <c r="BG876"/>
  <c r="BF876"/>
  <c r="T876"/>
  <c r="R876"/>
  <c r="P876"/>
  <c r="BK876"/>
  <c r="J876"/>
  <c r="BE876"/>
  <c r="BI869"/>
  <c r="BH869"/>
  <c r="BG869"/>
  <c r="BF869"/>
  <c r="T869"/>
  <c r="T868"/>
  <c r="T867"/>
  <c r="R869"/>
  <c r="R868"/>
  <c r="R867"/>
  <c r="P869"/>
  <c r="P868"/>
  <c r="P867"/>
  <c r="BK869"/>
  <c r="BK868"/>
  <c r="J868"/>
  <c r="BK867"/>
  <c r="J867"/>
  <c r="J869"/>
  <c r="BE869"/>
  <c r="J110"/>
  <c r="J109"/>
  <c r="BI866"/>
  <c r="BH866"/>
  <c r="BG866"/>
  <c r="BF866"/>
  <c r="T866"/>
  <c r="T865"/>
  <c r="R866"/>
  <c r="R865"/>
  <c r="P866"/>
  <c r="P865"/>
  <c r="BK866"/>
  <c r="BK865"/>
  <c r="J865"/>
  <c r="J866"/>
  <c r="BE866"/>
  <c r="J108"/>
  <c r="BI863"/>
  <c r="BH863"/>
  <c r="BG863"/>
  <c r="BF863"/>
  <c r="T863"/>
  <c r="R863"/>
  <c r="P863"/>
  <c r="BK863"/>
  <c r="J863"/>
  <c r="BE863"/>
  <c r="BI862"/>
  <c r="BH862"/>
  <c r="BG862"/>
  <c r="BF862"/>
  <c r="T862"/>
  <c r="R862"/>
  <c r="P862"/>
  <c r="BK862"/>
  <c r="J862"/>
  <c r="BE862"/>
  <c r="BI860"/>
  <c r="BH860"/>
  <c r="BG860"/>
  <c r="BF860"/>
  <c r="T860"/>
  <c r="R860"/>
  <c r="P860"/>
  <c r="BK860"/>
  <c r="J860"/>
  <c r="BE860"/>
  <c r="BI859"/>
  <c r="BH859"/>
  <c r="BG859"/>
  <c r="BF859"/>
  <c r="T859"/>
  <c r="T858"/>
  <c r="R859"/>
  <c r="R858"/>
  <c r="P859"/>
  <c r="P858"/>
  <c r="BK859"/>
  <c r="BK858"/>
  <c r="J858"/>
  <c r="J859"/>
  <c r="BE859"/>
  <c r="J107"/>
  <c r="BI854"/>
  <c r="BH854"/>
  <c r="BG854"/>
  <c r="BF854"/>
  <c r="T854"/>
  <c r="R854"/>
  <c r="P854"/>
  <c r="BK854"/>
  <c r="J854"/>
  <c r="BE854"/>
  <c r="BI850"/>
  <c r="BH850"/>
  <c r="BG850"/>
  <c r="BF850"/>
  <c r="T850"/>
  <c r="R850"/>
  <c r="P850"/>
  <c r="BK850"/>
  <c r="J850"/>
  <c r="BE850"/>
  <c r="BI846"/>
  <c r="BH846"/>
  <c r="BG846"/>
  <c r="BF846"/>
  <c r="T846"/>
  <c r="R846"/>
  <c r="P846"/>
  <c r="BK846"/>
  <c r="J846"/>
  <c r="BE846"/>
  <c r="BI842"/>
  <c r="BH842"/>
  <c r="BG842"/>
  <c r="BF842"/>
  <c r="T842"/>
  <c r="R842"/>
  <c r="P842"/>
  <c r="BK842"/>
  <c r="J842"/>
  <c r="BE842"/>
  <c r="BI836"/>
  <c r="BH836"/>
  <c r="BG836"/>
  <c r="BF836"/>
  <c r="T836"/>
  <c r="R836"/>
  <c r="P836"/>
  <c r="BK836"/>
  <c r="J836"/>
  <c r="BE836"/>
  <c r="BI831"/>
  <c r="BH831"/>
  <c r="BG831"/>
  <c r="BF831"/>
  <c r="T831"/>
  <c r="R831"/>
  <c r="P831"/>
  <c r="BK831"/>
  <c r="J831"/>
  <c r="BE831"/>
  <c r="BI827"/>
  <c r="BH827"/>
  <c r="BG827"/>
  <c r="BF827"/>
  <c r="T827"/>
  <c r="R827"/>
  <c r="P827"/>
  <c r="BK827"/>
  <c r="J827"/>
  <c r="BE827"/>
  <c r="BI820"/>
  <c r="BH820"/>
  <c r="BG820"/>
  <c r="BF820"/>
  <c r="T820"/>
  <c r="R820"/>
  <c r="P820"/>
  <c r="BK820"/>
  <c r="J820"/>
  <c r="BE820"/>
  <c r="BI817"/>
  <c r="BH817"/>
  <c r="BG817"/>
  <c r="BF817"/>
  <c r="T817"/>
  <c r="R817"/>
  <c r="P817"/>
  <c r="BK817"/>
  <c r="J817"/>
  <c r="BE817"/>
  <c r="BI806"/>
  <c r="BH806"/>
  <c r="BG806"/>
  <c r="BF806"/>
  <c r="T806"/>
  <c r="R806"/>
  <c r="P806"/>
  <c r="BK806"/>
  <c r="J806"/>
  <c r="BE806"/>
  <c r="BI803"/>
  <c r="BH803"/>
  <c r="BG803"/>
  <c r="BF803"/>
  <c r="T803"/>
  <c r="R803"/>
  <c r="P803"/>
  <c r="BK803"/>
  <c r="J803"/>
  <c r="BE803"/>
  <c r="BI792"/>
  <c r="BH792"/>
  <c r="BG792"/>
  <c r="BF792"/>
  <c r="T792"/>
  <c r="R792"/>
  <c r="P792"/>
  <c r="BK792"/>
  <c r="J792"/>
  <c r="BE792"/>
  <c r="BI791"/>
  <c r="BH791"/>
  <c r="BG791"/>
  <c r="BF791"/>
  <c r="T791"/>
  <c r="R791"/>
  <c r="P791"/>
  <c r="BK791"/>
  <c r="J791"/>
  <c r="BE791"/>
  <c r="BI789"/>
  <c r="BH789"/>
  <c r="BG789"/>
  <c r="BF789"/>
  <c r="T789"/>
  <c r="R789"/>
  <c r="P789"/>
  <c r="BK789"/>
  <c r="J789"/>
  <c r="BE789"/>
  <c r="BI785"/>
  <c r="BH785"/>
  <c r="BG785"/>
  <c r="BF785"/>
  <c r="T785"/>
  <c r="R785"/>
  <c r="P785"/>
  <c r="BK785"/>
  <c r="J785"/>
  <c r="BE785"/>
  <c r="BI774"/>
  <c r="BH774"/>
  <c r="BG774"/>
  <c r="BF774"/>
  <c r="T774"/>
  <c r="R774"/>
  <c r="P774"/>
  <c r="BK774"/>
  <c r="J774"/>
  <c r="BE774"/>
  <c r="BI771"/>
  <c r="BH771"/>
  <c r="BG771"/>
  <c r="BF771"/>
  <c r="T771"/>
  <c r="R771"/>
  <c r="P771"/>
  <c r="BK771"/>
  <c r="J771"/>
  <c r="BE771"/>
  <c r="BI760"/>
  <c r="BH760"/>
  <c r="BG760"/>
  <c r="BF760"/>
  <c r="T760"/>
  <c r="R760"/>
  <c r="P760"/>
  <c r="BK760"/>
  <c r="J760"/>
  <c r="BE760"/>
  <c r="BI754"/>
  <c r="BH754"/>
  <c r="BG754"/>
  <c r="BF754"/>
  <c r="T754"/>
  <c r="R754"/>
  <c r="P754"/>
  <c r="BK754"/>
  <c r="J754"/>
  <c r="BE754"/>
  <c r="BI748"/>
  <c r="BH748"/>
  <c r="BG748"/>
  <c r="BF748"/>
  <c r="T748"/>
  <c r="R748"/>
  <c r="P748"/>
  <c r="BK748"/>
  <c r="J748"/>
  <c r="BE748"/>
  <c r="BI742"/>
  <c r="BH742"/>
  <c r="BG742"/>
  <c r="BF742"/>
  <c r="T742"/>
  <c r="R742"/>
  <c r="P742"/>
  <c r="BK742"/>
  <c r="J742"/>
  <c r="BE742"/>
  <c r="BI736"/>
  <c r="BH736"/>
  <c r="BG736"/>
  <c r="BF736"/>
  <c r="T736"/>
  <c r="R736"/>
  <c r="P736"/>
  <c r="BK736"/>
  <c r="J736"/>
  <c r="BE736"/>
  <c r="BI732"/>
  <c r="BH732"/>
  <c r="BG732"/>
  <c r="BF732"/>
  <c r="T732"/>
  <c r="R732"/>
  <c r="P732"/>
  <c r="BK732"/>
  <c r="J732"/>
  <c r="BE732"/>
  <c r="BI728"/>
  <c r="BH728"/>
  <c r="BG728"/>
  <c r="BF728"/>
  <c r="T728"/>
  <c r="R728"/>
  <c r="P728"/>
  <c r="BK728"/>
  <c r="J728"/>
  <c r="BE728"/>
  <c r="BI724"/>
  <c r="BH724"/>
  <c r="BG724"/>
  <c r="BF724"/>
  <c r="T724"/>
  <c r="T723"/>
  <c r="R724"/>
  <c r="R723"/>
  <c r="P724"/>
  <c r="P723"/>
  <c r="BK724"/>
  <c r="BK723"/>
  <c r="J723"/>
  <c r="J724"/>
  <c r="BE724"/>
  <c r="J106"/>
  <c r="BI719"/>
  <c r="BH719"/>
  <c r="BG719"/>
  <c r="BF719"/>
  <c r="T719"/>
  <c r="R719"/>
  <c r="P719"/>
  <c r="BK719"/>
  <c r="J719"/>
  <c r="BE719"/>
  <c r="BI703"/>
  <c r="BH703"/>
  <c r="BG703"/>
  <c r="BF703"/>
  <c r="T703"/>
  <c r="R703"/>
  <c r="P703"/>
  <c r="BK703"/>
  <c r="J703"/>
  <c r="BE703"/>
  <c r="BI699"/>
  <c r="BH699"/>
  <c r="BG699"/>
  <c r="BF699"/>
  <c r="T699"/>
  <c r="R699"/>
  <c r="P699"/>
  <c r="BK699"/>
  <c r="J699"/>
  <c r="BE699"/>
  <c r="BI695"/>
  <c r="BH695"/>
  <c r="BG695"/>
  <c r="BF695"/>
  <c r="T695"/>
  <c r="R695"/>
  <c r="P695"/>
  <c r="BK695"/>
  <c r="J695"/>
  <c r="BE695"/>
  <c r="BI691"/>
  <c r="BH691"/>
  <c r="BG691"/>
  <c r="BF691"/>
  <c r="T691"/>
  <c r="R691"/>
  <c r="P691"/>
  <c r="BK691"/>
  <c r="J691"/>
  <c r="BE691"/>
  <c r="BI686"/>
  <c r="BH686"/>
  <c r="BG686"/>
  <c r="BF686"/>
  <c r="T686"/>
  <c r="R686"/>
  <c r="P686"/>
  <c r="BK686"/>
  <c r="J686"/>
  <c r="BE686"/>
  <c r="BI668"/>
  <c r="BH668"/>
  <c r="BG668"/>
  <c r="BF668"/>
  <c r="T668"/>
  <c r="R668"/>
  <c r="P668"/>
  <c r="BK668"/>
  <c r="J668"/>
  <c r="BE668"/>
  <c r="BI663"/>
  <c r="BH663"/>
  <c r="BG663"/>
  <c r="BF663"/>
  <c r="T663"/>
  <c r="R663"/>
  <c r="P663"/>
  <c r="BK663"/>
  <c r="J663"/>
  <c r="BE663"/>
  <c r="BI654"/>
  <c r="BH654"/>
  <c r="BG654"/>
  <c r="BF654"/>
  <c r="T654"/>
  <c r="R654"/>
  <c r="P654"/>
  <c r="BK654"/>
  <c r="J654"/>
  <c r="BE654"/>
  <c r="BI653"/>
  <c r="BH653"/>
  <c r="BG653"/>
  <c r="BF653"/>
  <c r="T653"/>
  <c r="R653"/>
  <c r="P653"/>
  <c r="BK653"/>
  <c r="J653"/>
  <c r="BE653"/>
  <c r="BI652"/>
  <c r="BH652"/>
  <c r="BG652"/>
  <c r="BF652"/>
  <c r="T652"/>
  <c r="R652"/>
  <c r="P652"/>
  <c r="BK652"/>
  <c r="J652"/>
  <c r="BE652"/>
  <c r="BI647"/>
  <c r="BH647"/>
  <c r="BG647"/>
  <c r="BF647"/>
  <c r="T647"/>
  <c r="R647"/>
  <c r="P647"/>
  <c r="BK647"/>
  <c r="J647"/>
  <c r="BE647"/>
  <c r="BI643"/>
  <c r="BH643"/>
  <c r="BG643"/>
  <c r="BF643"/>
  <c r="T643"/>
  <c r="R643"/>
  <c r="P643"/>
  <c r="BK643"/>
  <c r="J643"/>
  <c r="BE643"/>
  <c r="BI633"/>
  <c r="BH633"/>
  <c r="BG633"/>
  <c r="BF633"/>
  <c r="T633"/>
  <c r="R633"/>
  <c r="P633"/>
  <c r="BK633"/>
  <c r="J633"/>
  <c r="BE633"/>
  <c r="BI629"/>
  <c r="BH629"/>
  <c r="BG629"/>
  <c r="BF629"/>
  <c r="T629"/>
  <c r="R629"/>
  <c r="P629"/>
  <c r="BK629"/>
  <c r="J629"/>
  <c r="BE629"/>
  <c r="BI625"/>
  <c r="BH625"/>
  <c r="BG625"/>
  <c r="BF625"/>
  <c r="T625"/>
  <c r="R625"/>
  <c r="P625"/>
  <c r="BK625"/>
  <c r="J625"/>
  <c r="BE625"/>
  <c r="BI620"/>
  <c r="BH620"/>
  <c r="BG620"/>
  <c r="BF620"/>
  <c r="T620"/>
  <c r="R620"/>
  <c r="P620"/>
  <c r="BK620"/>
  <c r="J620"/>
  <c r="BE620"/>
  <c r="BI616"/>
  <c r="BH616"/>
  <c r="BG616"/>
  <c r="BF616"/>
  <c r="T616"/>
  <c r="R616"/>
  <c r="P616"/>
  <c r="BK616"/>
  <c r="J616"/>
  <c r="BE616"/>
  <c r="BI608"/>
  <c r="BH608"/>
  <c r="BG608"/>
  <c r="BF608"/>
  <c r="T608"/>
  <c r="R608"/>
  <c r="P608"/>
  <c r="BK608"/>
  <c r="J608"/>
  <c r="BE608"/>
  <c r="BI602"/>
  <c r="BH602"/>
  <c r="BG602"/>
  <c r="BF602"/>
  <c r="T602"/>
  <c r="R602"/>
  <c r="P602"/>
  <c r="BK602"/>
  <c r="J602"/>
  <c r="BE602"/>
  <c r="BI592"/>
  <c r="BH592"/>
  <c r="BG592"/>
  <c r="BF592"/>
  <c r="T592"/>
  <c r="R592"/>
  <c r="P592"/>
  <c r="BK592"/>
  <c r="J592"/>
  <c r="BE592"/>
  <c r="BI588"/>
  <c r="BH588"/>
  <c r="BG588"/>
  <c r="BF588"/>
  <c r="T588"/>
  <c r="R588"/>
  <c r="P588"/>
  <c r="BK588"/>
  <c r="J588"/>
  <c r="BE588"/>
  <c r="BI584"/>
  <c r="BH584"/>
  <c r="BG584"/>
  <c r="BF584"/>
  <c r="T584"/>
  <c r="R584"/>
  <c r="P584"/>
  <c r="BK584"/>
  <c r="J584"/>
  <c r="BE584"/>
  <c r="BI580"/>
  <c r="BH580"/>
  <c r="BG580"/>
  <c r="BF580"/>
  <c r="T580"/>
  <c r="R580"/>
  <c r="P580"/>
  <c r="BK580"/>
  <c r="J580"/>
  <c r="BE580"/>
  <c r="BI550"/>
  <c r="BH550"/>
  <c r="BG550"/>
  <c r="BF550"/>
  <c r="T550"/>
  <c r="R550"/>
  <c r="P550"/>
  <c r="BK550"/>
  <c r="J550"/>
  <c r="BE550"/>
  <c r="BI546"/>
  <c r="BH546"/>
  <c r="BG546"/>
  <c r="BF546"/>
  <c r="T546"/>
  <c r="R546"/>
  <c r="P546"/>
  <c r="BK546"/>
  <c r="J546"/>
  <c r="BE546"/>
  <c r="BI543"/>
  <c r="BH543"/>
  <c r="BG543"/>
  <c r="BF543"/>
  <c r="T543"/>
  <c r="R543"/>
  <c r="P543"/>
  <c r="BK543"/>
  <c r="J543"/>
  <c r="BE543"/>
  <c r="BI539"/>
  <c r="BH539"/>
  <c r="BG539"/>
  <c r="BF539"/>
  <c r="T539"/>
  <c r="R539"/>
  <c r="P539"/>
  <c r="BK539"/>
  <c r="J539"/>
  <c r="BE539"/>
  <c r="BI529"/>
  <c r="BH529"/>
  <c r="BG529"/>
  <c r="BF529"/>
  <c r="T529"/>
  <c r="R529"/>
  <c r="P529"/>
  <c r="BK529"/>
  <c r="J529"/>
  <c r="BE529"/>
  <c r="BI522"/>
  <c r="BH522"/>
  <c r="BG522"/>
  <c r="BF522"/>
  <c r="T522"/>
  <c r="R522"/>
  <c r="P522"/>
  <c r="BK522"/>
  <c r="J522"/>
  <c r="BE522"/>
  <c r="BI519"/>
  <c r="BH519"/>
  <c r="BG519"/>
  <c r="BF519"/>
  <c r="T519"/>
  <c r="R519"/>
  <c r="P519"/>
  <c r="BK519"/>
  <c r="J519"/>
  <c r="BE519"/>
  <c r="BI511"/>
  <c r="BH511"/>
  <c r="BG511"/>
  <c r="BF511"/>
  <c r="T511"/>
  <c r="R511"/>
  <c r="P511"/>
  <c r="BK511"/>
  <c r="J511"/>
  <c r="BE511"/>
  <c r="BI503"/>
  <c r="BH503"/>
  <c r="BG503"/>
  <c r="BF503"/>
  <c r="T503"/>
  <c r="R503"/>
  <c r="P503"/>
  <c r="BK503"/>
  <c r="J503"/>
  <c r="BE503"/>
  <c r="BI500"/>
  <c r="BH500"/>
  <c r="BG500"/>
  <c r="BF500"/>
  <c r="T500"/>
  <c r="R500"/>
  <c r="P500"/>
  <c r="BK500"/>
  <c r="J500"/>
  <c r="BE500"/>
  <c r="BI466"/>
  <c r="BH466"/>
  <c r="BG466"/>
  <c r="BF466"/>
  <c r="T466"/>
  <c r="R466"/>
  <c r="P466"/>
  <c r="BK466"/>
  <c r="J466"/>
  <c r="BE466"/>
  <c r="BI465"/>
  <c r="BH465"/>
  <c r="BG465"/>
  <c r="BF465"/>
  <c r="T465"/>
  <c r="R465"/>
  <c r="P465"/>
  <c r="BK465"/>
  <c r="J465"/>
  <c r="BE465"/>
  <c r="BI431"/>
  <c r="BH431"/>
  <c r="BG431"/>
  <c r="BF431"/>
  <c r="T431"/>
  <c r="R431"/>
  <c r="P431"/>
  <c r="BK431"/>
  <c r="J431"/>
  <c r="BE431"/>
  <c r="BI397"/>
  <c r="BH397"/>
  <c r="BG397"/>
  <c r="BF397"/>
  <c r="T397"/>
  <c r="R397"/>
  <c r="P397"/>
  <c r="BK397"/>
  <c r="J397"/>
  <c r="BE397"/>
  <c r="BI389"/>
  <c r="BH389"/>
  <c r="BG389"/>
  <c r="BF389"/>
  <c r="T389"/>
  <c r="R389"/>
  <c r="P389"/>
  <c r="BK389"/>
  <c r="J389"/>
  <c r="BE389"/>
  <c r="BI386"/>
  <c r="BH386"/>
  <c r="BG386"/>
  <c r="BF386"/>
  <c r="T386"/>
  <c r="R386"/>
  <c r="P386"/>
  <c r="BK386"/>
  <c r="J386"/>
  <c r="BE386"/>
  <c r="BI379"/>
  <c r="BH379"/>
  <c r="BG379"/>
  <c r="BF379"/>
  <c r="T379"/>
  <c r="R379"/>
  <c r="P379"/>
  <c r="BK379"/>
  <c r="J379"/>
  <c r="BE379"/>
  <c r="BI372"/>
  <c r="BH372"/>
  <c r="BG372"/>
  <c r="BF372"/>
  <c r="T372"/>
  <c r="R372"/>
  <c r="P372"/>
  <c r="BK372"/>
  <c r="J372"/>
  <c r="BE372"/>
  <c r="BI364"/>
  <c r="BH364"/>
  <c r="BG364"/>
  <c r="BF364"/>
  <c r="T364"/>
  <c r="T363"/>
  <c r="R364"/>
  <c r="R363"/>
  <c r="P364"/>
  <c r="P363"/>
  <c r="BK364"/>
  <c r="BK363"/>
  <c r="J363"/>
  <c r="J364"/>
  <c r="BE364"/>
  <c r="J105"/>
  <c r="BI360"/>
  <c r="BH360"/>
  <c r="BG360"/>
  <c r="BF360"/>
  <c r="T360"/>
  <c r="R360"/>
  <c r="P360"/>
  <c r="BK360"/>
  <c r="J360"/>
  <c r="BE360"/>
  <c r="BI356"/>
  <c r="BH356"/>
  <c r="BG356"/>
  <c r="BF356"/>
  <c r="T356"/>
  <c r="R356"/>
  <c r="P356"/>
  <c r="BK356"/>
  <c r="J356"/>
  <c r="BE356"/>
  <c r="BI352"/>
  <c r="BH352"/>
  <c r="BG352"/>
  <c r="BF352"/>
  <c r="T352"/>
  <c r="T351"/>
  <c r="R352"/>
  <c r="R351"/>
  <c r="P352"/>
  <c r="P351"/>
  <c r="BK352"/>
  <c r="BK351"/>
  <c r="J351"/>
  <c r="J352"/>
  <c r="BE352"/>
  <c r="J104"/>
  <c r="BI347"/>
  <c r="BH347"/>
  <c r="BG347"/>
  <c r="BF347"/>
  <c r="T347"/>
  <c r="R347"/>
  <c r="P347"/>
  <c r="BK347"/>
  <c r="J347"/>
  <c r="BE347"/>
  <c r="BI340"/>
  <c r="BH340"/>
  <c r="BG340"/>
  <c r="BF340"/>
  <c r="T340"/>
  <c r="R340"/>
  <c r="P340"/>
  <c r="BK340"/>
  <c r="J340"/>
  <c r="BE340"/>
  <c r="BI335"/>
  <c r="BH335"/>
  <c r="BG335"/>
  <c r="BF335"/>
  <c r="T335"/>
  <c r="R335"/>
  <c r="P335"/>
  <c r="BK335"/>
  <c r="J335"/>
  <c r="BE335"/>
  <c r="BI330"/>
  <c r="BH330"/>
  <c r="BG330"/>
  <c r="BF330"/>
  <c r="T330"/>
  <c r="R330"/>
  <c r="P330"/>
  <c r="BK330"/>
  <c r="J330"/>
  <c r="BE330"/>
  <c r="BI325"/>
  <c r="BH325"/>
  <c r="BG325"/>
  <c r="BF325"/>
  <c r="T325"/>
  <c r="R325"/>
  <c r="P325"/>
  <c r="BK325"/>
  <c r="J325"/>
  <c r="BE325"/>
  <c r="BI320"/>
  <c r="BH320"/>
  <c r="BG320"/>
  <c r="BF320"/>
  <c r="T320"/>
  <c r="T319"/>
  <c r="R320"/>
  <c r="R319"/>
  <c r="P320"/>
  <c r="P319"/>
  <c r="BK320"/>
  <c r="BK319"/>
  <c r="J319"/>
  <c r="J320"/>
  <c r="BE320"/>
  <c r="J103"/>
  <c r="BI315"/>
  <c r="BH315"/>
  <c r="BG315"/>
  <c r="BF315"/>
  <c r="T315"/>
  <c r="R315"/>
  <c r="P315"/>
  <c r="BK315"/>
  <c r="J315"/>
  <c r="BE315"/>
  <c r="BI307"/>
  <c r="BH307"/>
  <c r="BG307"/>
  <c r="BF307"/>
  <c r="T307"/>
  <c r="R307"/>
  <c r="P307"/>
  <c r="BK307"/>
  <c r="J307"/>
  <c r="BE307"/>
  <c r="BI299"/>
  <c r="BH299"/>
  <c r="BG299"/>
  <c r="BF299"/>
  <c r="T299"/>
  <c r="R299"/>
  <c r="P299"/>
  <c r="BK299"/>
  <c r="J299"/>
  <c r="BE299"/>
  <c r="BI291"/>
  <c r="BH291"/>
  <c r="BG291"/>
  <c r="BF291"/>
  <c r="T291"/>
  <c r="R291"/>
  <c r="P291"/>
  <c r="BK291"/>
  <c r="J291"/>
  <c r="BE291"/>
  <c r="BI286"/>
  <c r="BH286"/>
  <c r="BG286"/>
  <c r="BF286"/>
  <c r="T286"/>
  <c r="R286"/>
  <c r="P286"/>
  <c r="BK286"/>
  <c r="J286"/>
  <c r="BE286"/>
  <c r="BI279"/>
  <c r="BH279"/>
  <c r="BG279"/>
  <c r="BF279"/>
  <c r="T279"/>
  <c r="R279"/>
  <c r="P279"/>
  <c r="BK279"/>
  <c r="J279"/>
  <c r="BE279"/>
  <c r="BI275"/>
  <c r="BH275"/>
  <c r="BG275"/>
  <c r="BF275"/>
  <c r="T275"/>
  <c r="R275"/>
  <c r="P275"/>
  <c r="BK275"/>
  <c r="J275"/>
  <c r="BE275"/>
  <c r="BI271"/>
  <c r="BH271"/>
  <c r="BG271"/>
  <c r="BF271"/>
  <c r="T271"/>
  <c r="R271"/>
  <c r="P271"/>
  <c r="BK271"/>
  <c r="J271"/>
  <c r="BE271"/>
  <c r="BI267"/>
  <c r="BH267"/>
  <c r="BG267"/>
  <c r="BF267"/>
  <c r="T267"/>
  <c r="R267"/>
  <c r="P267"/>
  <c r="BK267"/>
  <c r="J267"/>
  <c r="BE267"/>
  <c r="BI258"/>
  <c r="BH258"/>
  <c r="BG258"/>
  <c r="BF258"/>
  <c r="T258"/>
  <c r="R258"/>
  <c r="P258"/>
  <c r="BK258"/>
  <c r="J258"/>
  <c r="BE258"/>
  <c r="BI254"/>
  <c r="BH254"/>
  <c r="BG254"/>
  <c r="BF254"/>
  <c r="T254"/>
  <c r="R254"/>
  <c r="P254"/>
  <c r="BK254"/>
  <c r="J254"/>
  <c r="BE254"/>
  <c r="BI245"/>
  <c r="BH245"/>
  <c r="BG245"/>
  <c r="BF245"/>
  <c r="T245"/>
  <c r="T244"/>
  <c r="R245"/>
  <c r="R244"/>
  <c r="P245"/>
  <c r="P244"/>
  <c r="BK245"/>
  <c r="BK244"/>
  <c r="J244"/>
  <c r="J245"/>
  <c r="BE245"/>
  <c r="J102"/>
  <c r="BI243"/>
  <c r="BH243"/>
  <c r="BG243"/>
  <c r="BF243"/>
  <c r="T243"/>
  <c r="R243"/>
  <c r="P243"/>
  <c r="BK243"/>
  <c r="J243"/>
  <c r="BE243"/>
  <c r="BI239"/>
  <c r="BH239"/>
  <c r="BG239"/>
  <c r="BF239"/>
  <c r="T239"/>
  <c r="R239"/>
  <c r="P239"/>
  <c r="BK239"/>
  <c r="J239"/>
  <c r="BE239"/>
  <c r="BI235"/>
  <c r="BH235"/>
  <c r="BG235"/>
  <c r="BF235"/>
  <c r="T235"/>
  <c r="R235"/>
  <c r="P235"/>
  <c r="BK235"/>
  <c r="J235"/>
  <c r="BE235"/>
  <c r="BI228"/>
  <c r="BH228"/>
  <c r="BG228"/>
  <c r="BF228"/>
  <c r="T228"/>
  <c r="T227"/>
  <c r="R228"/>
  <c r="R227"/>
  <c r="P228"/>
  <c r="P227"/>
  <c r="BK228"/>
  <c r="BK227"/>
  <c r="J227"/>
  <c r="J228"/>
  <c r="BE228"/>
  <c r="J101"/>
  <c r="BI221"/>
  <c r="BH221"/>
  <c r="BG221"/>
  <c r="BF221"/>
  <c r="T221"/>
  <c r="R221"/>
  <c r="P221"/>
  <c r="BK221"/>
  <c r="J221"/>
  <c r="BE221"/>
  <c r="BI218"/>
  <c r="BH218"/>
  <c r="BG218"/>
  <c r="BF218"/>
  <c r="T218"/>
  <c r="R218"/>
  <c r="P218"/>
  <c r="BK218"/>
  <c r="J218"/>
  <c r="BE218"/>
  <c r="BI214"/>
  <c r="BH214"/>
  <c r="BG214"/>
  <c r="BF214"/>
  <c r="T214"/>
  <c r="R214"/>
  <c r="P214"/>
  <c r="BK214"/>
  <c r="J214"/>
  <c r="BE214"/>
  <c r="BI211"/>
  <c r="BH211"/>
  <c r="BG211"/>
  <c r="BF211"/>
  <c r="T211"/>
  <c r="R211"/>
  <c r="P211"/>
  <c r="BK211"/>
  <c r="J211"/>
  <c r="BE211"/>
  <c r="BI208"/>
  <c r="BH208"/>
  <c r="BG208"/>
  <c r="BF208"/>
  <c r="T208"/>
  <c r="R208"/>
  <c r="P208"/>
  <c r="BK208"/>
  <c r="J208"/>
  <c r="BE208"/>
  <c r="BI202"/>
  <c r="BH202"/>
  <c r="BG202"/>
  <c r="BF202"/>
  <c r="T202"/>
  <c r="R202"/>
  <c r="P202"/>
  <c r="BK202"/>
  <c r="J202"/>
  <c r="BE202"/>
  <c r="BI191"/>
  <c r="BH191"/>
  <c r="BG191"/>
  <c r="BF191"/>
  <c r="T191"/>
  <c r="R191"/>
  <c r="P191"/>
  <c r="BK191"/>
  <c r="J191"/>
  <c r="BE191"/>
  <c r="BI187"/>
  <c r="BH187"/>
  <c r="BG187"/>
  <c r="BF187"/>
  <c r="T187"/>
  <c r="R187"/>
  <c r="P187"/>
  <c r="BK187"/>
  <c r="J187"/>
  <c r="BE187"/>
  <c r="BI183"/>
  <c r="BH183"/>
  <c r="BG183"/>
  <c r="BF183"/>
  <c r="T183"/>
  <c r="R183"/>
  <c r="P183"/>
  <c r="BK183"/>
  <c r="J183"/>
  <c r="BE183"/>
  <c r="BI181"/>
  <c r="BH181"/>
  <c r="BG181"/>
  <c r="BF181"/>
  <c r="T181"/>
  <c r="R181"/>
  <c r="P181"/>
  <c r="BK181"/>
  <c r="J181"/>
  <c r="BE181"/>
  <c r="BI177"/>
  <c r="BH177"/>
  <c r="BG177"/>
  <c r="BF177"/>
  <c r="T177"/>
  <c r="R177"/>
  <c r="P177"/>
  <c r="BK177"/>
  <c r="J177"/>
  <c r="BE177"/>
  <c r="BI173"/>
  <c r="BH173"/>
  <c r="BG173"/>
  <c r="BF173"/>
  <c r="T173"/>
  <c r="R173"/>
  <c r="P173"/>
  <c r="BK173"/>
  <c r="J173"/>
  <c r="BE173"/>
  <c r="BI161"/>
  <c r="BH161"/>
  <c r="BG161"/>
  <c r="BF161"/>
  <c r="T161"/>
  <c r="R161"/>
  <c r="P161"/>
  <c r="BK161"/>
  <c r="J161"/>
  <c r="BE161"/>
  <c r="BI158"/>
  <c r="BH158"/>
  <c r="BG158"/>
  <c r="BF158"/>
  <c r="T158"/>
  <c r="R158"/>
  <c r="P158"/>
  <c r="BK158"/>
  <c r="J158"/>
  <c r="BE158"/>
  <c r="BI155"/>
  <c r="F39"/>
  <c i="1" r="BD97"/>
  <c i="3" r="BH155"/>
  <c r="F38"/>
  <c i="1" r="BC97"/>
  <c i="3" r="BG155"/>
  <c r="F37"/>
  <c i="1" r="BB97"/>
  <c i="3" r="BF155"/>
  <c r="J36"/>
  <c i="1" r="AW97"/>
  <c i="3" r="F36"/>
  <c i="1" r="BA97"/>
  <c i="3" r="T155"/>
  <c r="T154"/>
  <c r="T153"/>
  <c r="T152"/>
  <c r="R155"/>
  <c r="R154"/>
  <c r="R153"/>
  <c r="R152"/>
  <c r="P155"/>
  <c r="P154"/>
  <c r="P153"/>
  <c r="P152"/>
  <c i="1" r="AU97"/>
  <c i="3" r="BK155"/>
  <c r="BK154"/>
  <c r="J154"/>
  <c r="BK153"/>
  <c r="J153"/>
  <c r="BK152"/>
  <c r="J152"/>
  <c r="J98"/>
  <c r="J32"/>
  <c i="1" r="AG97"/>
  <c i="3" r="J155"/>
  <c r="BE155"/>
  <c r="J35"/>
  <c i="1" r="AV97"/>
  <c i="3" r="F35"/>
  <c i="1" r="AZ97"/>
  <c i="3" r="J100"/>
  <c r="J99"/>
  <c r="J148"/>
  <c r="F148"/>
  <c r="F146"/>
  <c r="E144"/>
  <c r="J93"/>
  <c r="F93"/>
  <c r="F91"/>
  <c r="E89"/>
  <c r="J41"/>
  <c r="J26"/>
  <c r="E26"/>
  <c r="J149"/>
  <c r="J94"/>
  <c r="J25"/>
  <c r="J20"/>
  <c r="E20"/>
  <c r="F149"/>
  <c r="F94"/>
  <c r="J19"/>
  <c r="J14"/>
  <c r="J146"/>
  <c r="J91"/>
  <c r="E7"/>
  <c r="E140"/>
  <c r="E85"/>
  <c i="2" r="J37"/>
  <c r="J36"/>
  <c i="1" r="AY95"/>
  <c i="2" r="J35"/>
  <c i="1" r="AX95"/>
  <c i="2" r="BI148"/>
  <c r="BH148"/>
  <c r="BG148"/>
  <c r="BF148"/>
  <c r="T148"/>
  <c r="T147"/>
  <c r="R148"/>
  <c r="R147"/>
  <c r="P148"/>
  <c r="P147"/>
  <c r="BK148"/>
  <c r="BK147"/>
  <c r="J147"/>
  <c r="J148"/>
  <c r="BE148"/>
  <c r="J102"/>
  <c r="BI145"/>
  <c r="BH145"/>
  <c r="BG145"/>
  <c r="BF145"/>
  <c r="T145"/>
  <c r="R145"/>
  <c r="P145"/>
  <c r="BK145"/>
  <c r="J145"/>
  <c r="BE145"/>
  <c r="BI143"/>
  <c r="BH143"/>
  <c r="BG143"/>
  <c r="BF143"/>
  <c r="T143"/>
  <c r="T142"/>
  <c r="R143"/>
  <c r="R142"/>
  <c r="P143"/>
  <c r="P142"/>
  <c r="BK143"/>
  <c r="BK142"/>
  <c r="J142"/>
  <c r="J143"/>
  <c r="BE143"/>
  <c r="J101"/>
  <c r="BI140"/>
  <c r="BH140"/>
  <c r="BG140"/>
  <c r="BF140"/>
  <c r="T140"/>
  <c r="R140"/>
  <c r="P140"/>
  <c r="BK140"/>
  <c r="J140"/>
  <c r="BE140"/>
  <c r="BI139"/>
  <c r="BH139"/>
  <c r="BG139"/>
  <c r="BF139"/>
  <c r="T139"/>
  <c r="R139"/>
  <c r="P139"/>
  <c r="BK139"/>
  <c r="J139"/>
  <c r="BE139"/>
  <c r="BI137"/>
  <c r="BH137"/>
  <c r="BG137"/>
  <c r="BF137"/>
  <c r="T137"/>
  <c r="T136"/>
  <c r="R137"/>
  <c r="R136"/>
  <c r="P137"/>
  <c r="P136"/>
  <c r="BK137"/>
  <c r="BK136"/>
  <c r="J136"/>
  <c r="J137"/>
  <c r="BE137"/>
  <c r="J100"/>
  <c r="BI134"/>
  <c r="BH134"/>
  <c r="BG134"/>
  <c r="BF134"/>
  <c r="T134"/>
  <c r="T133"/>
  <c r="R134"/>
  <c r="R133"/>
  <c r="P134"/>
  <c r="P133"/>
  <c r="BK134"/>
  <c r="BK133"/>
  <c r="J133"/>
  <c r="J134"/>
  <c r="BE134"/>
  <c r="J99"/>
  <c r="BI131"/>
  <c r="BH131"/>
  <c r="BG131"/>
  <c r="BF131"/>
  <c r="T131"/>
  <c r="R131"/>
  <c r="P131"/>
  <c r="BK131"/>
  <c r="J131"/>
  <c r="BE131"/>
  <c r="BI129"/>
  <c r="BH129"/>
  <c r="BG129"/>
  <c r="BF129"/>
  <c r="T129"/>
  <c r="R129"/>
  <c r="P129"/>
  <c r="BK129"/>
  <c r="J129"/>
  <c r="BE129"/>
  <c r="BI127"/>
  <c r="BH127"/>
  <c r="BG127"/>
  <c r="BF127"/>
  <c r="T127"/>
  <c r="R127"/>
  <c r="P127"/>
  <c r="BK127"/>
  <c r="J127"/>
  <c r="BE127"/>
  <c r="BI125"/>
  <c r="F37"/>
  <c i="1" r="BD95"/>
  <c i="2" r="BH125"/>
  <c r="F36"/>
  <c i="1" r="BC95"/>
  <c i="2" r="BG125"/>
  <c r="F35"/>
  <c i="1" r="BB95"/>
  <c i="2" r="BF125"/>
  <c r="J34"/>
  <c i="1" r="AW95"/>
  <c i="2" r="F34"/>
  <c i="1" r="BA95"/>
  <c i="2" r="T125"/>
  <c r="T124"/>
  <c r="T123"/>
  <c r="T122"/>
  <c r="R125"/>
  <c r="R124"/>
  <c r="R123"/>
  <c r="R122"/>
  <c r="P125"/>
  <c r="P124"/>
  <c r="P123"/>
  <c r="P122"/>
  <c i="1" r="AU95"/>
  <c i="2" r="BK125"/>
  <c r="BK124"/>
  <c r="J124"/>
  <c r="BK123"/>
  <c r="J123"/>
  <c r="BK122"/>
  <c r="J122"/>
  <c r="J96"/>
  <c r="J30"/>
  <c i="1" r="AG95"/>
  <c i="2" r="J125"/>
  <c r="BE125"/>
  <c r="J33"/>
  <c i="1" r="AV95"/>
  <c i="2" r="F33"/>
  <c i="1" r="AZ95"/>
  <c i="2" r="J98"/>
  <c r="J97"/>
  <c r="J118"/>
  <c r="F118"/>
  <c r="F116"/>
  <c r="E114"/>
  <c r="J91"/>
  <c r="F91"/>
  <c r="F89"/>
  <c r="E87"/>
  <c r="J39"/>
  <c r="J24"/>
  <c r="E24"/>
  <c r="J119"/>
  <c r="J92"/>
  <c r="J23"/>
  <c r="J18"/>
  <c r="E18"/>
  <c r="F119"/>
  <c r="F92"/>
  <c r="J17"/>
  <c r="J12"/>
  <c r="J116"/>
  <c r="J89"/>
  <c r="E7"/>
  <c r="E112"/>
  <c r="E85"/>
  <c i="1" r="BD140"/>
  <c r="BC140"/>
  <c r="BB140"/>
  <c r="BA140"/>
  <c r="AZ140"/>
  <c r="AY140"/>
  <c r="AX140"/>
  <c r="AW140"/>
  <c r="AV140"/>
  <c r="AU140"/>
  <c r="AT140"/>
  <c r="AS140"/>
  <c r="AG140"/>
  <c r="BD132"/>
  <c r="BC132"/>
  <c r="BB132"/>
  <c r="BA132"/>
  <c r="AZ132"/>
  <c r="AY132"/>
  <c r="AX132"/>
  <c r="AW132"/>
  <c r="AV132"/>
  <c r="AU132"/>
  <c r="AT132"/>
  <c r="AS132"/>
  <c r="AG132"/>
  <c r="BD126"/>
  <c r="BC126"/>
  <c r="BB126"/>
  <c r="BA126"/>
  <c r="AZ126"/>
  <c r="AY126"/>
  <c r="AX126"/>
  <c r="AW126"/>
  <c r="AV126"/>
  <c r="AU126"/>
  <c r="AT126"/>
  <c r="AS126"/>
  <c r="AG126"/>
  <c r="BD122"/>
  <c r="BC122"/>
  <c r="BB122"/>
  <c r="BA122"/>
  <c r="AZ122"/>
  <c r="AY122"/>
  <c r="AX122"/>
  <c r="AW122"/>
  <c r="AV122"/>
  <c r="AU122"/>
  <c r="AT122"/>
  <c r="AS122"/>
  <c r="AG122"/>
  <c r="BD119"/>
  <c r="BC119"/>
  <c r="BB119"/>
  <c r="BA119"/>
  <c r="AZ119"/>
  <c r="AY119"/>
  <c r="AX119"/>
  <c r="AW119"/>
  <c r="AV119"/>
  <c r="AU119"/>
  <c r="AT119"/>
  <c r="AS119"/>
  <c r="AG119"/>
  <c r="BD116"/>
  <c r="BC116"/>
  <c r="BB116"/>
  <c r="BA116"/>
  <c r="AZ116"/>
  <c r="AY116"/>
  <c r="AX116"/>
  <c r="AW116"/>
  <c r="AV116"/>
  <c r="AU116"/>
  <c r="AT116"/>
  <c r="AS116"/>
  <c r="AG116"/>
  <c r="BD110"/>
  <c r="BC110"/>
  <c r="BB110"/>
  <c r="BA110"/>
  <c r="AZ110"/>
  <c r="AY110"/>
  <c r="AX110"/>
  <c r="AW110"/>
  <c r="AV110"/>
  <c r="AU110"/>
  <c r="AT110"/>
  <c r="AS110"/>
  <c r="AG110"/>
  <c r="BD104"/>
  <c r="BC104"/>
  <c r="BB104"/>
  <c r="BA104"/>
  <c r="AZ104"/>
  <c r="AY104"/>
  <c r="AX104"/>
  <c r="AW104"/>
  <c r="AV104"/>
  <c r="AU104"/>
  <c r="AT104"/>
  <c r="AS104"/>
  <c r="AG104"/>
  <c r="BD100"/>
  <c r="BC100"/>
  <c r="BB100"/>
  <c r="BA100"/>
  <c r="AZ100"/>
  <c r="AY100"/>
  <c r="AX100"/>
  <c r="AW100"/>
  <c r="AV100"/>
  <c r="AU100"/>
  <c r="AT100"/>
  <c r="AS100"/>
  <c r="AG100"/>
  <c r="BD96"/>
  <c r="BC96"/>
  <c r="BB96"/>
  <c r="BA96"/>
  <c r="AZ96"/>
  <c r="AY96"/>
  <c r="AX96"/>
  <c r="AW96"/>
  <c r="AV96"/>
  <c r="AU96"/>
  <c r="AT96"/>
  <c r="AS96"/>
  <c r="AG96"/>
  <c r="BD94"/>
  <c r="W33"/>
  <c r="BC94"/>
  <c r="W32"/>
  <c r="BB94"/>
  <c r="W31"/>
  <c r="BA94"/>
  <c r="W30"/>
  <c r="AZ94"/>
  <c r="W29"/>
  <c r="AY94"/>
  <c r="AX94"/>
  <c r="AW94"/>
  <c r="AK30"/>
  <c r="AV94"/>
  <c r="AK29"/>
  <c r="AU94"/>
  <c r="AT94"/>
  <c r="AS94"/>
  <c r="AG94"/>
  <c r="AK26"/>
  <c r="AT143"/>
  <c r="AN143"/>
  <c r="AT142"/>
  <c r="AN142"/>
  <c r="AT141"/>
  <c r="AN141"/>
  <c r="AN140"/>
  <c r="AT139"/>
  <c r="AN139"/>
  <c r="AT138"/>
  <c r="AN138"/>
  <c r="AT137"/>
  <c r="AN137"/>
  <c r="AT136"/>
  <c r="AN136"/>
  <c r="AT135"/>
  <c r="AN135"/>
  <c r="AT134"/>
  <c r="AN134"/>
  <c r="AT133"/>
  <c r="AN133"/>
  <c r="AN132"/>
  <c r="AT131"/>
  <c r="AN131"/>
  <c r="AT130"/>
  <c r="AN130"/>
  <c r="AT129"/>
  <c r="AN129"/>
  <c r="AT128"/>
  <c r="AN128"/>
  <c r="AT127"/>
  <c r="AN127"/>
  <c r="AN126"/>
  <c r="AT125"/>
  <c r="AN125"/>
  <c r="AT124"/>
  <c r="AN124"/>
  <c r="AT123"/>
  <c r="AN123"/>
  <c r="AN122"/>
  <c r="AT121"/>
  <c r="AN121"/>
  <c r="AT120"/>
  <c r="AN120"/>
  <c r="AN119"/>
  <c r="AT118"/>
  <c r="AN118"/>
  <c r="AT117"/>
  <c r="AN117"/>
  <c r="AN116"/>
  <c r="AT115"/>
  <c r="AN115"/>
  <c r="AT114"/>
  <c r="AN114"/>
  <c r="AT113"/>
  <c r="AN113"/>
  <c r="AT112"/>
  <c r="AN112"/>
  <c r="AT111"/>
  <c r="AN111"/>
  <c r="AN110"/>
  <c r="AT109"/>
  <c r="AN109"/>
  <c r="AT108"/>
  <c r="AN108"/>
  <c r="AT107"/>
  <c r="AN107"/>
  <c r="AT106"/>
  <c r="AN106"/>
  <c r="AT105"/>
  <c r="AN105"/>
  <c r="AN104"/>
  <c r="AT103"/>
  <c r="AN103"/>
  <c r="AT102"/>
  <c r="AN102"/>
  <c r="AT101"/>
  <c r="AN101"/>
  <c r="AN100"/>
  <c r="AT99"/>
  <c r="AN99"/>
  <c r="AT98"/>
  <c r="AN98"/>
  <c r="AT97"/>
  <c r="AN97"/>
  <c r="AN96"/>
  <c r="AT95"/>
  <c r="AN95"/>
  <c r="AN94"/>
  <c r="L90"/>
  <c r="AM90"/>
  <c r="AM89"/>
  <c r="L89"/>
  <c r="AM87"/>
  <c r="L87"/>
  <c r="L85"/>
  <c r="L84"/>
  <c r="AK35"/>
</calcChain>
</file>

<file path=xl/sharedStrings.xml><?xml version="1.0" encoding="utf-8"?>
<sst xmlns="http://schemas.openxmlformats.org/spreadsheetml/2006/main">
  <si>
    <t>Export Komplet</t>
  </si>
  <si>
    <t/>
  </si>
  <si>
    <t>2.0</t>
  </si>
  <si>
    <t>ZAMOK</t>
  </si>
  <si>
    <t>False</t>
  </si>
  <si>
    <t>{a0cd9741-23ab-4bc6-8541-2abcc65e1268}</t>
  </si>
  <si>
    <t>0,01</t>
  </si>
  <si>
    <t>21</t>
  </si>
  <si>
    <t>15</t>
  </si>
  <si>
    <t>REKAPITULACE STAVBY</t>
  </si>
  <si>
    <t xml:space="preserve">v ---  níže se nacházejí doplnkové a pomocné údaje k sestavám  --- v</t>
  </si>
  <si>
    <t>Návod na vyplnění</t>
  </si>
  <si>
    <t>0,001</t>
  </si>
  <si>
    <t>Kód:</t>
  </si>
  <si>
    <t>N19-039_exp5_VR12</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</si>
  <si>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</si>
  <si>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</si>
  <si>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R4 - Nová budova fakulty umění</t>
  </si>
  <si>
    <t>KSO:</t>
  </si>
  <si>
    <t>801 39</t>
  </si>
  <si>
    <t>CC-CZ:</t>
  </si>
  <si>
    <t>12631</t>
  </si>
  <si>
    <t>Místo:</t>
  </si>
  <si>
    <t>Ostrava</t>
  </si>
  <si>
    <t>Datum:</t>
  </si>
  <si>
    <t>16. 10. 2019</t>
  </si>
  <si>
    <t>CZ-CPV:</t>
  </si>
  <si>
    <t>45000000-7</t>
  </si>
  <si>
    <t>CZ-CPA:</t>
  </si>
  <si>
    <t>41.00.28</t>
  </si>
  <si>
    <t>Zadavatel:</t>
  </si>
  <si>
    <t>IČ:</t>
  </si>
  <si>
    <t xml:space="preserve">OSTRAVSKÁ UNIVERZITA </t>
  </si>
  <si>
    <t>DIČ:</t>
  </si>
  <si>
    <t>Uchazeč:</t>
  </si>
  <si>
    <t>Vyplň údaj</t>
  </si>
  <si>
    <t>Projektant:</t>
  </si>
  <si>
    <t>KANIA a.s., Ostrava</t>
  </si>
  <si>
    <t>True</t>
  </si>
  <si>
    <t>Zpracovatel:</t>
  </si>
  <si>
    <t xml:space="preserve"> </t>
  </si>
  <si>
    <t>Poznámka:</t>
  </si>
  <si>
    <t>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</si>
  <si>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</si>
  <si>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</si>
  <si>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</si>
  <si>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</si>
  <si>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</si>
  <si>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</si>
  <si>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</si>
  <si>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</si>
  <si>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</si>
  <si>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</si>
  <si>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</si>
  <si>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</si>
  <si>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</si>
  <si>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</si>
  <si>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</si>
  <si>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</si>
  <si>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</si>
  <si>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</si>
  <si>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</si>
  <si>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</si>
  <si>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</si>
  <si>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</si>
  <si>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</si>
  <si>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</si>
  <si>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</si>
  <si>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</si>
  <si>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</si>
  <si>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</si>
  <si>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</si>
  <si>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</si>
  <si>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</si>
  <si>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</si>
  <si>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</si>
  <si>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</si>
  <si>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</si>
  <si>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</si>
  <si>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</si>
  <si>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</si>
  <si>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</si>
  <si>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</si>
  <si>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</si>
  <si>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</si>
  <si>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</si>
  <si>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</si>
  <si>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</si>
  <si>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VON</t>
  </si>
  <si>
    <t xml:space="preserve">Vedlejší a ostatní náklady stavby </t>
  </si>
  <si>
    <t>1</t>
  </si>
  <si>
    <t>{7022e6e6-2aba-4026-8dda-36f028cea847}</t>
  </si>
  <si>
    <t>2</t>
  </si>
  <si>
    <t>SO 01</t>
  </si>
  <si>
    <t xml:space="preserve">Budova faktulty </t>
  </si>
  <si>
    <t>STA</t>
  </si>
  <si>
    <t>{a7ef0a66-8317-4947-9eb1-84783ce8b9b9}</t>
  </si>
  <si>
    <t>D.1.1</t>
  </si>
  <si>
    <t>Architektonicko-stavební řešení</t>
  </si>
  <si>
    <t>Soupis</t>
  </si>
  <si>
    <t>{6714d4c3-f058-4715-bf89-cc24f3457aa4}</t>
  </si>
  <si>
    <t>D.1.2</t>
  </si>
  <si>
    <t>Stavebně konstrukční řešení</t>
  </si>
  <si>
    <t>{32965060-a701-463d-9bd4-1887a90f30f4}</t>
  </si>
  <si>
    <t>D.1.3</t>
  </si>
  <si>
    <t>Požárně bezpečnostní řešení</t>
  </si>
  <si>
    <t>{5eb59b62-2824-4af5-a3a0-d0b5fba7b212}</t>
  </si>
  <si>
    <t>D.1.4</t>
  </si>
  <si>
    <t>Technika prostředí staveb</t>
  </si>
  <si>
    <t>{e6c95573-313d-4491-9a6a-442b91d54d9f}</t>
  </si>
  <si>
    <t>D.1.4.1</t>
  </si>
  <si>
    <t>Zdravotně technické instalace</t>
  </si>
  <si>
    <t>3</t>
  </si>
  <si>
    <t>{4c3573b7-4165-4307-ac07-8d4ee9de3b8a}</t>
  </si>
  <si>
    <t>D.1.4.2</t>
  </si>
  <si>
    <t>Vzduchotechnika/klimatizace</t>
  </si>
  <si>
    <t>{6d954240-74a9-4f28-b586-7aa2e87a0a72}</t>
  </si>
  <si>
    <t>D.1.4.3</t>
  </si>
  <si>
    <t>Rozvody tepla a chladu</t>
  </si>
  <si>
    <t>{e41cb187-1637-4ec1-bdf0-0b079eb7793d}</t>
  </si>
  <si>
    <t>D.1.4.5</t>
  </si>
  <si>
    <t>Silnoproudá elektrotechnika</t>
  </si>
  <si>
    <t>{f5fdcb3f-0705-4b57-aa3a-e636925d910c}</t>
  </si>
  <si>
    <t>D.1.4.5_KT</t>
  </si>
  <si>
    <t>KT</t>
  </si>
  <si>
    <t>4</t>
  </si>
  <si>
    <t>{8b41b168-ffad-470c-b5ce-bbfe5b6e2c10}</t>
  </si>
  <si>
    <t>D.1.4.5_LPS</t>
  </si>
  <si>
    <t>LPS</t>
  </si>
  <si>
    <t>{44e22e07-8031-47d1-a165-354290a044af}</t>
  </si>
  <si>
    <t>D.1.4.5_NO</t>
  </si>
  <si>
    <t>NO</t>
  </si>
  <si>
    <t>{4d88dc02-96de-4c80-8b99-3c2f9ce0286c}</t>
  </si>
  <si>
    <t>D.1.4.5_SP</t>
  </si>
  <si>
    <t>SP</t>
  </si>
  <si>
    <t>{d6534783-e35d-4d6c-8487-e2a0b58da376}</t>
  </si>
  <si>
    <t>D.1.4.5_SV</t>
  </si>
  <si>
    <t>SV</t>
  </si>
  <si>
    <t>{9a9a57e1-4774-4b88-97cb-0eb689ce8433}</t>
  </si>
  <si>
    <t>D.1.4.6</t>
  </si>
  <si>
    <t>Slaboproudé rozvody a elektronické komunikace (SK, ER, EKV, KT)</t>
  </si>
  <si>
    <t>{a26f5593-dd0d-4bc1-bae9-ab802594e907}</t>
  </si>
  <si>
    <t>D.1.4.6 - JČ</t>
  </si>
  <si>
    <t>{5c7fff44-3a39-4358-9bad-66e8aa30cfa8}</t>
  </si>
  <si>
    <t>D.1.4.6 - KT</t>
  </si>
  <si>
    <t>{6b339c10-2982-4490-a029-d6ec6edb9d08}</t>
  </si>
  <si>
    <t>D.1.4.6 - SK</t>
  </si>
  <si>
    <t>{1ef53a24-764e-44c1-b7cd-7add4fe2b121}</t>
  </si>
  <si>
    <t>D.1.4.6 - TÚ</t>
  </si>
  <si>
    <t>{bf61fdb7-40a0-4de9-bd4e-3c6320e7723a}</t>
  </si>
  <si>
    <t>D.1.4.6 - VDT</t>
  </si>
  <si>
    <t>{fbc15905-fe7f-43bb-8ca9-1ec6945d2330}</t>
  </si>
  <si>
    <t>D.2</t>
  </si>
  <si>
    <t>Dokumentace technických a technologických zařízení</t>
  </si>
  <si>
    <t>{52d1ef74-1d07-4db8-a2d1-8cc4bb36943d}</t>
  </si>
  <si>
    <t>D.2.01.1</t>
  </si>
  <si>
    <t>Měření a regulace</t>
  </si>
  <si>
    <t>{dfcc0312-56da-48c9-bd9d-710269ce4a73}</t>
  </si>
  <si>
    <t>D.2.01.2</t>
  </si>
  <si>
    <t>Výtahy</t>
  </si>
  <si>
    <t>{9329e94a-5cf6-447a-866e-990431ba42f9}</t>
  </si>
  <si>
    <t>D.2.01.3</t>
  </si>
  <si>
    <t>EPS</t>
  </si>
  <si>
    <t>{93b10363-45fa-4e40-9144-269846879fa4}</t>
  </si>
  <si>
    <t>D2-01.3 EPS</t>
  </si>
  <si>
    <t>{64119b93-35d0-4e33-b433-22aa53685f17}</t>
  </si>
  <si>
    <t>D2-01.3 KT EPS</t>
  </si>
  <si>
    <t>KT EPS</t>
  </si>
  <si>
    <t>{1067e5bd-69e3-438b-a1ea-dacb3a164bb9}</t>
  </si>
  <si>
    <t>D.2.01.4</t>
  </si>
  <si>
    <t>PZTS+EKV+Závory</t>
  </si>
  <si>
    <t>{6163423a-96a3-4495-928d-5e9d5c406a76}</t>
  </si>
  <si>
    <t>D2-01.4 EKV</t>
  </si>
  <si>
    <t>EKV</t>
  </si>
  <si>
    <t>{e8233522-cc4d-4685-9ec8-c13a9942db50}</t>
  </si>
  <si>
    <t>D2-01.4 PZTS</t>
  </si>
  <si>
    <t>PZTS</t>
  </si>
  <si>
    <t>{d759f5ee-f050-49ad-ab03-eac0a72e7273}</t>
  </si>
  <si>
    <t>D.201.5</t>
  </si>
  <si>
    <t>Kamerový systém (CCTV)</t>
  </si>
  <si>
    <t>{d0edb361-6f15-48c6-bcfe-2adfaa619f42}</t>
  </si>
  <si>
    <t>D.2.01.6</t>
  </si>
  <si>
    <t>AV technologie, scénické osvětlení, divadelní technika, prostorová akustika</t>
  </si>
  <si>
    <t>{326345fb-fbfc-467c-9abd-8c869e1b9696}</t>
  </si>
  <si>
    <t>D.2.01.6_b</t>
  </si>
  <si>
    <t>Prostorová akustika_učebny a cvičebny</t>
  </si>
  <si>
    <t>{898492c4-0402-490f-b47c-69cdf982530f}</t>
  </si>
  <si>
    <t>D.2.01.6_a</t>
  </si>
  <si>
    <t>Prostorová akustika_REŽIE</t>
  </si>
  <si>
    <t>{eeaba35f-8e9d-474e-97b8-94614c27ba90}</t>
  </si>
  <si>
    <t>D.2.01.7</t>
  </si>
  <si>
    <t>Předsazená trubková fasáda</t>
  </si>
  <si>
    <t>{ffd0b7e3-5680-48f4-b766-a4f567753102}</t>
  </si>
  <si>
    <t>D.2.01.9</t>
  </si>
  <si>
    <t>Samočinné odvětrací zařízení SOZ</t>
  </si>
  <si>
    <t>{23f1529c-4ef1-48e4-be85-52c64ceefb1e}</t>
  </si>
  <si>
    <t>SO 02</t>
  </si>
  <si>
    <t>Trafostanice</t>
  </si>
  <si>
    <t>{ec00e863-ce31-4f19-bad3-614d52422efc}</t>
  </si>
  <si>
    <t>IO</t>
  </si>
  <si>
    <t>Inženýrské objkety</t>
  </si>
  <si>
    <t>ING</t>
  </si>
  <si>
    <t>{3cd15885-2b62-4e4f-8365-20c72bed63b1}</t>
  </si>
  <si>
    <t>IO 01</t>
  </si>
  <si>
    <t>Příprava území</t>
  </si>
  <si>
    <t>{7ca6792c-d360-4e14-a60d-b5c5a25813e2}</t>
  </si>
  <si>
    <t>IO 02</t>
  </si>
  <si>
    <t>Komunikace a zpevněné plochy</t>
  </si>
  <si>
    <t>{fe2a5c62-4294-4095-a7cd-d67275e0f3a5}</t>
  </si>
  <si>
    <t>IO 03</t>
  </si>
  <si>
    <t>Sadové úpravy</t>
  </si>
  <si>
    <t>{2b718421-4684-407c-823f-c140e74fb8da}</t>
  </si>
  <si>
    <t>IO 04</t>
  </si>
  <si>
    <t>Kanalizace splašková</t>
  </si>
  <si>
    <t>{6cb1f33c-25c9-4e48-bf29-74eecd6b4b25}</t>
  </si>
  <si>
    <t>IO 05</t>
  </si>
  <si>
    <t>Areálová kanalizace dešťová, likvidace dešťových vod</t>
  </si>
  <si>
    <t>{dfa82086-a7a4-4541-a2a8-3f60713aa377}</t>
  </si>
  <si>
    <t>IO 06</t>
  </si>
  <si>
    <t>Přípojka vodovodu</t>
  </si>
  <si>
    <t>{dbeec47f-ce6f-4106-9ec6-7ef1fed5a185}</t>
  </si>
  <si>
    <t>IO 09</t>
  </si>
  <si>
    <t>Přípojka plynu</t>
  </si>
  <si>
    <t>{7f6cdd2c-c9e6-4d3a-8e71-1f4175bd20c5}</t>
  </si>
  <si>
    <t>IO 10</t>
  </si>
  <si>
    <t>Venkovní osvětlení</t>
  </si>
  <si>
    <t>{91f2e557-194e-482b-856f-cc50fa4eccaa}</t>
  </si>
  <si>
    <t>IO 10_KT</t>
  </si>
  <si>
    <t>{fff61ac7-cc18-4aa9-935f-0df955c24074}</t>
  </si>
  <si>
    <t>IO 10_SV</t>
  </si>
  <si>
    <t>{59573725-9b9b-434e-864f-117b23286bbe}</t>
  </si>
  <si>
    <t>IO 10_UZ</t>
  </si>
  <si>
    <t>UZ</t>
  </si>
  <si>
    <t>{1d0750d6-69e6-4925-8622-f7d036b18891}</t>
  </si>
  <si>
    <t>KRYCÍ LIST SOUPISU PRACÍ</t>
  </si>
  <si>
    <t>Objekt:</t>
  </si>
  <si>
    <t xml:space="preserve">VON - Vedlejší a ostatní náklady stavby </t>
  </si>
  <si>
    <t>REKAPITULACE ČLENĚNÍ SOUPISU PRACÍ</t>
  </si>
  <si>
    <t>Kód dílu - Popis</t>
  </si>
  <si>
    <t>Cena celkem [CZK]</t>
  </si>
  <si>
    <t>Náklady ze soupisu prací</t>
  </si>
  <si>
    <t>-1</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</si>
  <si>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</si>
  <si>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</si>
  <si>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</si>
  <si>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</si>
  <si>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</si>
  <si>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</si>
  <si>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</si>
  <si>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</si>
  <si>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</si>
  <si>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</si>
  <si>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</si>
  <si>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</si>
  <si>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</si>
  <si>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</si>
  <si>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</si>
  <si>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</si>
  <si>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</si>
  <si>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</si>
  <si>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</si>
  <si>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VRN</t>
  </si>
  <si>
    <t>5</t>
  </si>
  <si>
    <t>ROZPOCET</t>
  </si>
  <si>
    <t>VRN1</t>
  </si>
  <si>
    <t>Průzkumné, geodetické a projektové práce</t>
  </si>
  <si>
    <t>K</t>
  </si>
  <si>
    <t>012103000</t>
  </si>
  <si>
    <t>Geodetické práce před výstavbou</t>
  </si>
  <si>
    <t>kpl.</t>
  </si>
  <si>
    <t>CS ÚRS 2019 01</t>
  </si>
  <si>
    <t>1024</t>
  </si>
  <si>
    <t>172292822</t>
  </si>
  <si>
    <t>P</t>
  </si>
  <si>
    <t>Poznámka k položce:_x000d_
-vytyčení stavby nebo jejich částí oprávněným geodetem vč. vypracování příslušných protokolů - před zahájením stavby_x000d_
(veškeré nové a upravované stavby/konstrukce , inženýrské a liniové stavby v rámci stavby)_x000d_
VEŠKERÉ FORMY A PŘEDÁNÍ SE ŘÍDÍ PODMÍNKAMI ZADÁVACÍ DOKUMENTACE STAVBY</t>
  </si>
  <si>
    <t>012303000</t>
  </si>
  <si>
    <t>Geodetické práce po výstavbě</t>
  </si>
  <si>
    <t>-2101219000</t>
  </si>
  <si>
    <t>Poznámka k položce:_x000d_
-zaměření skutečného provedení stavby nebo jejich částí vč. vypracování geometrických plánů a ostatních příslušných protokolů_x000d_
(veškeré nové a upravované stavby/konstrukce , inženýrské a liniové stavby v rámci stavby)_x000d_
VEŠKERÉ FORMY A PŘEDÁNÍ SE ŘÍDÍ PODMÍNKAMI ZADÁVACÍ DOKUMENTACE STAVBY</t>
  </si>
  <si>
    <t>013244000</t>
  </si>
  <si>
    <t>Dokumentace dílenská pro realizaci stavby</t>
  </si>
  <si>
    <t>1756278575</t>
  </si>
  <si>
    <t xml:space="preserve">Poznámka k položce:_x000d_
V jednotkové ceně zahrnuty náklady na vypracování :_x000d_
-prováděcí / dílenské dokumentace pro provedení stavby vč. potřebných detailů_x000d_
VEŠKERÉ FORMY A PŘEDÁNÍ SE ŘÍDÍ PODMÍNKAMI ZADÁVACÍ DOKUMENTACE STAVBY_x000d_
-----------------------------------------------------------------------------------------------------------_x000d_
Dílenskou dokumentaci zajistit pro :_x000d_
-kompletní ocelové konstrukce (viz D..2) a prvky (D.1.1)_x000d_
-kompletní ocelové výztuže ŽB konstrukcí (D.1.1 _ D.1.2) _x000d_
-detaily prostupů přes hydroizolační a povlakové systémy_x000d_
-kompletní výpisy výrobků _ (zámečnické, výplně otvorů, klempířské) </t>
  </si>
  <si>
    <t>013254000</t>
  </si>
  <si>
    <t>Dokumentace skutečného provedení stavby</t>
  </si>
  <si>
    <t>-287271302</t>
  </si>
  <si>
    <t>Poznámka k položce:_x000d_
VEŠKERÉ FORMY A PŘEDÁNÍ SE ŘÍDÍ PODMÍNKAMI ZADÁVACÍ DOKUMENTACE STAVBY</t>
  </si>
  <si>
    <t>VRN2</t>
  </si>
  <si>
    <t>Příprava staveniště</t>
  </si>
  <si>
    <t>020001000</t>
  </si>
  <si>
    <t xml:space="preserve">Příprava staveniště  - řešeno v rámci společných areálových VRN</t>
  </si>
  <si>
    <t>-167920929</t>
  </si>
  <si>
    <t xml:space="preserve">Poznámka k položce:_x000d_
_x000d_
</t>
  </si>
  <si>
    <t>VRN3</t>
  </si>
  <si>
    <t>Zařízení staveniště</t>
  </si>
  <si>
    <t>6</t>
  </si>
  <si>
    <t>030001000</t>
  </si>
  <si>
    <t xml:space="preserve">Zařízení staveniště  - řešeno v rámci společných areálových VRN</t>
  </si>
  <si>
    <t>434710335</t>
  </si>
  <si>
    <t>7</t>
  </si>
  <si>
    <t>035103001</t>
  </si>
  <si>
    <t xml:space="preserve">Pronájem ploch  - řešeno v rámci společných areálových VRN</t>
  </si>
  <si>
    <t>-163116621</t>
  </si>
  <si>
    <t>8</t>
  </si>
  <si>
    <t>039002000</t>
  </si>
  <si>
    <t xml:space="preserve">Zrušení zařízení staveniště  - řešeno v rámci společných areálových VRN</t>
  </si>
  <si>
    <t>1442906805</t>
  </si>
  <si>
    <t>Poznámka k položce:_x000d_
-náklady zhotovitele spojené s kompletní likvidací zařízení staveniště vč. uvedení všech dotčených ploch do bezvadného stavu</t>
  </si>
  <si>
    <t>VRN4</t>
  </si>
  <si>
    <t>Inženýrská činnost</t>
  </si>
  <si>
    <t>9</t>
  </si>
  <si>
    <t>043103000</t>
  </si>
  <si>
    <t>Zkoušky bez rozlišení</t>
  </si>
  <si>
    <t>1957919197</t>
  </si>
  <si>
    <t xml:space="preserve">Poznámka k položce:_x000d_
Provedení všech zkoušek a revizí předepsaných projektovou a zadávací dokumentací, platnými normami, návodů k obsluze - (neuvedených v jednotlivých soupisech prací) _x000d_
------------------------------------------------------------------------------------------------------------------------------------------------------------------------_x000d_
Upřesnění:_x000d_
-zkoušky betonových směsí _ dle specifikace D.1.2_x000d_
-zkoušky odtrhové _x000d_
-zkoušky v souladu TKP a s ČSN 72 1006. _x000d_
(V místech, kde bude prováděn násyp bude provedeny zkoušky vlhkosti, zrnitosti, meze plasticity, objemové hmotnosti pro stanovení míry zhutnění, zhutnitelnost, max. min. ulehlost, nivelační zkouška a zatěžovací zkouška deskou dle tab. 2 TKP kap. 4._x000d_
Dále budou prováděny zkoušky na zemní plání. Míra zhutnění, IBI a modul přetvárnosti dle tab. 3 TKP kap. 4. - budou provedeny min. 2 zkoušky modulu  přetvárnosti na zemní pláni a míra zhutnění v místě příjezdové komunikace do podzemních garáží a min. 6 zkoušek modulu přetvárnosti na zemní pláni a míry zhutnění v místech pojížděných a pochůzích zpevněných ploch)_x000d_
</t>
  </si>
  <si>
    <t>10</t>
  </si>
  <si>
    <t>045002000</t>
  </si>
  <si>
    <t xml:space="preserve">Kompletační a koordinační činnost </t>
  </si>
  <si>
    <t>-729374445</t>
  </si>
  <si>
    <t>Poznámka k položce:_x000d_
-příprava předávací dokumentace dle ZD_x000d_
-ostatní kompletační činnost</t>
  </si>
  <si>
    <t>VRN9</t>
  </si>
  <si>
    <t>Ostatní náklady</t>
  </si>
  <si>
    <t>11</t>
  </si>
  <si>
    <t>090001000</t>
  </si>
  <si>
    <t>804568997</t>
  </si>
  <si>
    <t xml:space="preserve">Poznámka k položce:_x000d_
V jednotkové ceně zahrnuty náklady :_x000d_
-------------------------------------------------_x000d_
-uvedení všech dotčených ploch, konstrukcí a povrchů do původního, bezvadného stavu_x000d_
--------------------------------------------------------------------------------------------------------------_x000d_
-vytyčení všech inženýrských sítí před zahájením prací vč. řádného zajištění. Zpětné protokolární předání všech inženýrských sítí jednotlivým správcům vč. uvedení dotčených ploch do bezvadného stavu  - řešeno v rámci společných areálových VRN !!_x000d_
--------------------------------------------------------------------------------------------------------------_x000d_
-ostatní, jinde neuvedené (nebo obsažené ve smlouvě o dílo, náklady potřebné k provedení/dokončení a předání kompletního díla dle specifikace PD a TZ </t>
  </si>
  <si>
    <t xml:space="preserve">SO 01 - Budova faktulty </t>
  </si>
  <si>
    <t>Soupis:</t>
  </si>
  <si>
    <t>D.1.1 - Architektonicko-stavební řešení</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</si>
  <si>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</si>
  <si>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</si>
  <si>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</si>
  <si>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</si>
  <si>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</si>
  <si>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</si>
  <si>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</si>
  <si>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</si>
  <si>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</si>
  <si>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</si>
  <si>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</si>
  <si>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</si>
  <si>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</si>
  <si>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</si>
  <si>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</si>
  <si>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</si>
  <si>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</si>
  <si>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</si>
  <si>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</si>
  <si>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</si>
  <si>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775 - Podlahy skládané</t>
  </si>
  <si>
    <t xml:space="preserve">    776 - Podlahy povlakové</t>
  </si>
  <si>
    <t xml:space="preserve">    777 - Podlahy lité</t>
  </si>
  <si>
    <t xml:space="preserve">    783 - Dokončovací práce - nátěry</t>
  </si>
  <si>
    <t xml:space="preserve">    784 - Dokončovací práce - malby a tapety</t>
  </si>
  <si>
    <t>N00 - Nepojmenované, ostatní práce a dodávky</t>
  </si>
  <si>
    <t>Ostatní - Ostatní</t>
  </si>
  <si>
    <t xml:space="preserve">    OST0 - Ostatní výpisy prvků a konstrukcí</t>
  </si>
  <si>
    <t xml:space="preserve">    OST0.1 - Pohledové fasádní skladby</t>
  </si>
  <si>
    <t xml:space="preserve">    OST1 - Ostatní práce a dodávky</t>
  </si>
  <si>
    <t xml:space="preserve">    OST2 - Ostatní prvky a konstrukce</t>
  </si>
  <si>
    <t xml:space="preserve">    OST97 - Doplnění soupisu prací _ 19.8.2019</t>
  </si>
  <si>
    <t>HSV</t>
  </si>
  <si>
    <t>Práce a dodávky HSV</t>
  </si>
  <si>
    <t>Zemní práce</t>
  </si>
  <si>
    <t>115101202</t>
  </si>
  <si>
    <t>Čerpání srážkové vody na dopravní výšku do 10 m průměrný přítok do 1000 l/min</t>
  </si>
  <si>
    <t>hod</t>
  </si>
  <si>
    <t>-56102207</t>
  </si>
  <si>
    <t>VV</t>
  </si>
  <si>
    <t>"předpoklad_bude dopřesněno při realizaci stavby s ohledem na klimatické podmínky" 300,0</t>
  </si>
  <si>
    <t>Součet</t>
  </si>
  <si>
    <t>115101302</t>
  </si>
  <si>
    <t>Pohotovost čerpací soupravy pro dopravní výšku do 10 m přítok do 1000 l/min</t>
  </si>
  <si>
    <t>den</t>
  </si>
  <si>
    <t>-485564985</t>
  </si>
  <si>
    <t xml:space="preserve">"předpoklad_bude dopřesněno při realizaci stavby s ohledem na klimatické podmínky" 3*(60,0) </t>
  </si>
  <si>
    <t>131301104</t>
  </si>
  <si>
    <t>Hloubení jam nezapažených v navážkách bez rozlišení, nebo v hornině tř. 4 objemu přes 5000 m3</t>
  </si>
  <si>
    <t>m3</t>
  </si>
  <si>
    <t>1896199822</t>
  </si>
  <si>
    <t>"spodní stavba_založení_stavební jáma"</t>
  </si>
  <si>
    <t>"rampa" (10,5*17,85)*(5,05-0,15)/2</t>
  </si>
  <si>
    <t>"úroveň -5,05" ((27,8*6,0)+(66,55*23,35)+(54,5*17,5)+(28,75*9))*(5,05-0,15)</t>
  </si>
  <si>
    <t>"úroveň -5,85" (15,775*9,35)*(5,85-5,05)</t>
  </si>
  <si>
    <t xml:space="preserve">"úroveň -5,25" </t>
  </si>
  <si>
    <t>(5,45*4,52)*(5,25-5,05)</t>
  </si>
  <si>
    <t>(4,7*4,95)*(5,25-5,05)</t>
  </si>
  <si>
    <t>"úroveň -5,65" (5,8*4,8)*(5,65-5,05)</t>
  </si>
  <si>
    <t>Mezisoučet</t>
  </si>
  <si>
    <t>"odečet zapaženého výkopku" -4832,313</t>
  </si>
  <si>
    <t>131301203</t>
  </si>
  <si>
    <t>Hloubení jam zapažených v navážkách bez rozlišení, nebo v hornině tř. 4 objemu do 5000 m3</t>
  </si>
  <si>
    <t>-454882952</t>
  </si>
  <si>
    <t>(4,9*(1,5*4,9))/2*268,35</t>
  </si>
  <si>
    <t>151711121</t>
  </si>
  <si>
    <t>Osazení zápor ocelových dl do 14 m</t>
  </si>
  <si>
    <t>m</t>
  </si>
  <si>
    <t>390706982</t>
  </si>
  <si>
    <t>Poznámka k položce:_x000d_
"kompletní rozsah a specifikace dodávek_D.1.1_SO 01_v.č. 02,03,12-13, TZ"</t>
  </si>
  <si>
    <t>"spodní stavba_založení_pažení stavební jámy" 9,0*(269)</t>
  </si>
  <si>
    <t>M</t>
  </si>
  <si>
    <t>13010974</t>
  </si>
  <si>
    <t>ocel profilová HE-B 140 jakost 11 375</t>
  </si>
  <si>
    <t>t</t>
  </si>
  <si>
    <t>565044696</t>
  </si>
  <si>
    <t>151721112</t>
  </si>
  <si>
    <t>Zřízení dřevěného pažení tl. 80 mm do ocelových zápor hl výkopu do 10 m bez následného odstranění</t>
  </si>
  <si>
    <t>m2</t>
  </si>
  <si>
    <t>209556170</t>
  </si>
  <si>
    <t>Poznámka k položce:_x000d_
Jednotková cena zahrnuje kompletní náklady na dodávku a osazení/montáž._x000d_
"kompletní rozsah a specifikace dodávek_D.1.1_SO 01_v.č. 02,03,12-13, TZ"</t>
  </si>
  <si>
    <t>"spodní stavba_založení_pažení stavební jámy" 268,6*4,65</t>
  </si>
  <si>
    <t>153811R11</t>
  </si>
  <si>
    <t>Dodávka a provedení/osazení kotvy tyčové (MAI SDA R32N) předpjaté 25kN</t>
  </si>
  <si>
    <t>CS VLASTNÍ</t>
  </si>
  <si>
    <t>-1841035007</t>
  </si>
  <si>
    <t>Poznámka k položce:_x000d_
Kompletní dodávka a provedení dle specifikace PD a TZ včetně všech přímo souvisejících prací a dodávek._x000d_
"kompletní rozsah a specifikace dodávek_D.1.1_SO 01_v.č. 02,03,12-13, TZ"</t>
  </si>
  <si>
    <t>"spodní stavba_založení_pažení stavební jámy" 15,0*2*126</t>
  </si>
  <si>
    <t>161101103</t>
  </si>
  <si>
    <t>Svislé přemístění výkopku z horniny tř. 1 až 4 hl výkopu do 6 m</t>
  </si>
  <si>
    <t>601143325</t>
  </si>
  <si>
    <t>162701105</t>
  </si>
  <si>
    <t>Vodorovné přemístění do 10000 m výkopku/sypaniny z horniny tř. 1 až 4</t>
  </si>
  <si>
    <t>1331156837</t>
  </si>
  <si>
    <t xml:space="preserve">"spodní stavba_založení_stavební jáma-předpoklad, bude upřesněno při realizaci stavby" </t>
  </si>
  <si>
    <t xml:space="preserve">"hloubení jam" 10144,047+4832,313          </t>
  </si>
  <si>
    <t>"viz hloubení ŽB pilot + pažení" 1719,0+151,31</t>
  </si>
  <si>
    <t>162701109</t>
  </si>
  <si>
    <t>Příplatek k vodorovnému přemístění výkopku/sypaniny z horniny tř. 1 až 4 ZKD 1000 m přes 10000 m</t>
  </si>
  <si>
    <t>1269624981</t>
  </si>
  <si>
    <t>16846,67*10 'Přepočtené koeficientem množství</t>
  </si>
  <si>
    <t>12</t>
  </si>
  <si>
    <t>171201211.1</t>
  </si>
  <si>
    <t xml:space="preserve"> Poplatek za uložení stavebního odpadu   zeminy, kameniva a navážek s obsahem uhlí fr. 0/10 v množství do 10%</t>
  </si>
  <si>
    <t>-2087858895</t>
  </si>
  <si>
    <t>"viz vodorovné přemístění" 16846,67*1,8</t>
  </si>
  <si>
    <t>13</t>
  </si>
  <si>
    <t>174101101</t>
  </si>
  <si>
    <t>Zásyp jam, šachet rýh nebo kolem objektů sypaninou se zhutněním</t>
  </si>
  <si>
    <t>-1339136811</t>
  </si>
  <si>
    <t>"zásyp kolem objektu" 1,65*3,8*(268,35)</t>
  </si>
  <si>
    <t>14</t>
  </si>
  <si>
    <t>583439590</t>
  </si>
  <si>
    <t xml:space="preserve">kamenivo drcené hrubé / ŠD frakce do 63 mm </t>
  </si>
  <si>
    <t>1770445028</t>
  </si>
  <si>
    <t>Poznámka k položce:_x000d_
(specifikace materiálu dle PD a TZ)</t>
  </si>
  <si>
    <t>1682,555*2 'Přepočtené koeficientem množství</t>
  </si>
  <si>
    <t>181951102</t>
  </si>
  <si>
    <t>Úprava pláně v hornině tř. 1 až 4 se zhutněním</t>
  </si>
  <si>
    <t>364894824</t>
  </si>
  <si>
    <t>"rampa" (10,5*17,85)</t>
  </si>
  <si>
    <t>((27,8*6,0)+(66,55*23,35)+(54,5*17,5)+(28,75*9))</t>
  </si>
  <si>
    <t>Zakládání</t>
  </si>
  <si>
    <t>16</t>
  </si>
  <si>
    <t>213311141</t>
  </si>
  <si>
    <t xml:space="preserve">Polštáře zhutněné pod základy z lomového kameniva tříděného fr. 8-32 mm </t>
  </si>
  <si>
    <t>-27082435</t>
  </si>
  <si>
    <t>Poznámka k položce:_x000d_
Specifikace hutněných polštářů bude odsouhlasena GP a TDI. _x000d_
"kompletní rozsah a specifikace dodávek_D.1.1_SO 01_v.č. 02,03,12-13, TZ"</t>
  </si>
  <si>
    <t>"rampa" (10,5*17,85)*0,15</t>
  </si>
  <si>
    <t>((27,8*6,0)+(66,55*23,35)+(54,5*17,5)+(28,75*9))*0,9</t>
  </si>
  <si>
    <t>(15,775*9,35)*(1,3-0,9)</t>
  </si>
  <si>
    <t>17</t>
  </si>
  <si>
    <t>224511R14</t>
  </si>
  <si>
    <t>Vrty maloprofilové D do 300 mm svislé hl do 10 m hor. III a IV</t>
  </si>
  <si>
    <t>-1933225343</t>
  </si>
  <si>
    <t>Poznámka k položce:_x000d_
Kompletní provedení dle specifikace PD a TZ včetně všech přímo souvisejících prací a dodávek._x000d_
"kompletní rozsah a specifikace dodávek_D.1.1_SO 01_v.č. 02,03,12-13, TZ"</t>
  </si>
  <si>
    <t>18</t>
  </si>
  <si>
    <t>231211311</t>
  </si>
  <si>
    <t>Zřízení pilot svislých D do 300 mm z betonu prostého</t>
  </si>
  <si>
    <t>1110057370</t>
  </si>
  <si>
    <t>"spodní stavba_založení_pažení stavební jámy" 4,5*269,0</t>
  </si>
  <si>
    <t>19</t>
  </si>
  <si>
    <t>58931966</t>
  </si>
  <si>
    <t>beton C 8/10 kamenivo frakce 0/16</t>
  </si>
  <si>
    <t>1348079572</t>
  </si>
  <si>
    <t>Svislé a kompletní konstrukce</t>
  </si>
  <si>
    <t>20</t>
  </si>
  <si>
    <t>311270331</t>
  </si>
  <si>
    <t>Zdivo z vápenopískových přesných plných tvárnic P+D do P25 tl 200 mm (Rw 56 db)</t>
  </si>
  <si>
    <t>-1429313634</t>
  </si>
  <si>
    <t>Poznámka k položce:_x000d_
"kompletní rozsah a specifikace dodávek_D.1.1_SO 01_v.č. 04-10, 12-13, 21-25,27, TZ"</t>
  </si>
  <si>
    <t>"1.PP_celková délka kce v podlaží určena elektronicky" 3,45*(91,91)</t>
  </si>
  <si>
    <t>"1.NP_celková délka kce v podlaží určena elektronicky" 4,15*(92,50)</t>
  </si>
  <si>
    <t>"2.NP_celková délka kce v podlaží určena elektronicky" 4,0*(315,4)</t>
  </si>
  <si>
    <t>"3.NP_celková délka kce v podlaží určena elektronicky" 5,9*(303,238)</t>
  </si>
  <si>
    <t>"4.NP_celková délka kce v podlaží určena elektronicky" 4,4*(142,09)</t>
  </si>
  <si>
    <t>"odečet výplní otvorů_výpočet množství elektronicky-dle tabulek výrobků" -286,5</t>
  </si>
  <si>
    <t>311270521</t>
  </si>
  <si>
    <t>Zdivo z vápenopískových přesných plných tvárnic P+D do P25 tl 250 mm (Rw 58 db)</t>
  </si>
  <si>
    <t>1989349732</t>
  </si>
  <si>
    <t>"1.NP_celková délka kce v podlaží určena elektronicky" 4,15*(11,21)</t>
  </si>
  <si>
    <t>22</t>
  </si>
  <si>
    <t>311270741</t>
  </si>
  <si>
    <t>Zdivo z přesných vápenopískových plných tvárnic P+D do P25 tl 300 mm (obvodové) (Rw 58 db)</t>
  </si>
  <si>
    <t>2006790013</t>
  </si>
  <si>
    <t>"1.PP_celková délka kce v podlaží určena elektronicky" 3,45*(0)</t>
  </si>
  <si>
    <t>"1.NP_celková délka kce v podlaží určena elektronicky" 4,15*(87,5)</t>
  </si>
  <si>
    <t>"2.NP_celková délka kce v podlaží určena elektronicky" 4,0*(87,5)</t>
  </si>
  <si>
    <t>"3.NP_celková délka kce v podlaží určena elektronicky" 5,9*(87,5)</t>
  </si>
  <si>
    <t>"4.NP_celková délka kce v podlaží určena elektronicky" 4,4*(125,0)</t>
  </si>
  <si>
    <t>"odečet výplní otvorů_výpočet množství elektronicky-dle tabulek výrobků" -500,07</t>
  </si>
  <si>
    <t>23</t>
  </si>
  <si>
    <t>317121211</t>
  </si>
  <si>
    <t>Překlad železobetonový prefabrikovaný 60x190x1000 mm</t>
  </si>
  <si>
    <t>kus</t>
  </si>
  <si>
    <t>1989706012</t>
  </si>
  <si>
    <t>"viz průrazy a prostupy_D.1.1_SO 01_34/39" 2,0+9,0</t>
  </si>
  <si>
    <t>24</t>
  </si>
  <si>
    <t>317121214</t>
  </si>
  <si>
    <t>Překlad železobetonový prefabrikovaný 60x190x1600 mm</t>
  </si>
  <si>
    <t>-1551224579</t>
  </si>
  <si>
    <t>"viz průrazy a prostupy_D.1.1_SO 01_34/39" 6,0+12,0</t>
  </si>
  <si>
    <t>25</t>
  </si>
  <si>
    <t>317121219</t>
  </si>
  <si>
    <t>Překlad železobetonový prefabrikovaný 60x190x2600 mm</t>
  </si>
  <si>
    <t>-735063517</t>
  </si>
  <si>
    <t>26</t>
  </si>
  <si>
    <t>342241162</t>
  </si>
  <si>
    <t>Příčky z cihel plných dl 290 mm pevnosti P 15 na MC tl 140 mm</t>
  </si>
  <si>
    <t>-1087027621</t>
  </si>
  <si>
    <t>"1.PP_celková délka kce v podlaží určena elektronicky" 3,45*(4,22)</t>
  </si>
  <si>
    <t>"1.NP_celková délka kce v podlaží určena elektronicky" 4,15*(3,64)</t>
  </si>
  <si>
    <t>"2.NP_celková délka kce v podlaží určena elektronicky" 4,0*(4,22)</t>
  </si>
  <si>
    <t>"3.NP_celková délka kce v podlaží určena elektronicky" 5,9*(4,22)</t>
  </si>
  <si>
    <t>27</t>
  </si>
  <si>
    <t>342271401</t>
  </si>
  <si>
    <t>Příčka z vápenopískových přesných plných tvárnic P+D do P15 tl 120 mm</t>
  </si>
  <si>
    <t>-1572140316</t>
  </si>
  <si>
    <t>"2.NP_celková délka kce v podlaží určena elektronicky" 4,0*(33,92)</t>
  </si>
  <si>
    <t>"odečet výplní otvorů_výpočet množství elektronicky-dle tabulek výrobků" -8,5</t>
  </si>
  <si>
    <t>28</t>
  </si>
  <si>
    <t>342272245</t>
  </si>
  <si>
    <t>Příčka z pórobetonových hladkých tvárnic na tenkovrstvou maltu tl 150 mm</t>
  </si>
  <si>
    <t>102504211</t>
  </si>
  <si>
    <t>"1.PP_celková délka kce v podlaží určena elektronicky" 3,45*(12,22)</t>
  </si>
  <si>
    <t>"1.NP_celková délka kce v podlaží určena elektronicky" 4,15*(8,15)</t>
  </si>
  <si>
    <t>"2.NP_celková délka kce v podlaží určena elektronicky" 4,0*(8,15)</t>
  </si>
  <si>
    <t>"3.NP_celková délka kce v podlaží určena elektronicky" 5,9*(16,59)</t>
  </si>
  <si>
    <t>"odečet výplní otvorů_výpočet množství elektronicky-dle tabulek výrobků" -13,5</t>
  </si>
  <si>
    <t>29</t>
  </si>
  <si>
    <t>342291121</t>
  </si>
  <si>
    <t>Ukotvení zdiva k cihelným konstrukcím plochými kotvami</t>
  </si>
  <si>
    <t>-468844048</t>
  </si>
  <si>
    <t>"viz svislé kce _ 1.PP_množství stanoveno elektronickým výpočtem" 90,5</t>
  </si>
  <si>
    <t>"viz svislé kce _ 1.NP_množství stanoveno elektronickým výpočtem" 150,65</t>
  </si>
  <si>
    <t>"viz svislé kce _ 2.NP_množství stanoveno elektronickým výpočtem" 90,5</t>
  </si>
  <si>
    <t>"viz svislé kce _ 3.NP_množství stanoveno elektronickým výpočtem" 150,65</t>
  </si>
  <si>
    <t>"viz svislé kce _ 4.NP_množství stanoveno elektronickým výpočtem" 120,5</t>
  </si>
  <si>
    <t>30</t>
  </si>
  <si>
    <t>342291131</t>
  </si>
  <si>
    <t>Ukotvení zdiva k betonovým konstrukcím plochými kotvami</t>
  </si>
  <si>
    <t>945971265</t>
  </si>
  <si>
    <t>"viz svislé kce _ 1.PP_množství stanoveno elektronickým výpočtem" 106,25</t>
  </si>
  <si>
    <t>"viz svislé kce _ 1.NP_množství stanoveno elektronickým výpočtem" 177,15</t>
  </si>
  <si>
    <t>"viz svislé kce _ 2.NP_množství stanoveno elektronickým výpočtem" 106,25</t>
  </si>
  <si>
    <t>"viz svislé kce _ 3.NP_množství stanoveno elektronickým výpočtem" 177,15</t>
  </si>
  <si>
    <t>"viz svislé kce _ 4.NP_množství stanoveno elektronickým výpočtem" 141,5</t>
  </si>
  <si>
    <t>31</t>
  </si>
  <si>
    <t>380321R62</t>
  </si>
  <si>
    <t>Vodící obruba ze ŽB tř. C 30/37 _ (kompletní provedení dle specifikace PD a TZ)</t>
  </si>
  <si>
    <t>1836770156</t>
  </si>
  <si>
    <t>Poznámka k položce:_x000d_
Kompletní provedení dle specifikace PD a TZ včetně všech přímo souvisejících prací a dodávek / finálních povrchů._x000d_
-----------------------------------------------------------------------------------------------------------------------------_x000d_
-betonová směs = 1,875 m3_x000d_
-objemová výztuž (min 100 kg/m3)_x000d_
-plocha bednění = 40 m2_x000d_
-finální povrch _ hlazení beton opatřený nátěrem _x000d_
----------------------------------------------------------------------------------------------------------------_x000d_
"kompletní rozsah a specifikace dodávek_D.1.1_SO 01_v.č. 04-10, 12-13, 21-25,27, TZ"</t>
  </si>
  <si>
    <t>"1.PP" (50,0*0,25*0,15)</t>
  </si>
  <si>
    <t>Vodorovné konstrukce</t>
  </si>
  <si>
    <t>32</t>
  </si>
  <si>
    <t>430321616</t>
  </si>
  <si>
    <t>Schodišťová konstrukce a stupně ze ŽB tř. C 30/37</t>
  </si>
  <si>
    <t>994401957</t>
  </si>
  <si>
    <t>Poznámka k položce:_x000d_
"kompletní rozsah a specifikace dodávek_D.1.1_SO 01_v.č. 04-10, 12-13, 17-20,27, TZ"</t>
  </si>
  <si>
    <t xml:space="preserve">"nadbetonávka schodišťových desek" </t>
  </si>
  <si>
    <t>(9,5*1,8*0,45*3)+(15,5*1,2*0,45*4)+(13*1,9*0,45*3)</t>
  </si>
  <si>
    <t>33</t>
  </si>
  <si>
    <t>430361821</t>
  </si>
  <si>
    <t>Výztuž schodišťové konstrukce a rampy betonářskou ocelí 10 505</t>
  </si>
  <si>
    <t>36155859</t>
  </si>
  <si>
    <t xml:space="preserve">"objem prací a rozsah dodávek stanoven elektronickým výpočtem" </t>
  </si>
  <si>
    <t>((9,5*1,8*0,45*3)+(15,5*1,2*0,45*4)+(13*1,9*0,45*3))*150/1000</t>
  </si>
  <si>
    <t>34</t>
  </si>
  <si>
    <t>434351141</t>
  </si>
  <si>
    <t>Zřízení bednění stupňů přímočarých schodišť</t>
  </si>
  <si>
    <t>468500864</t>
  </si>
  <si>
    <t>0,16*27*((1,8*3)+(1,2*4)+(1,9*3))</t>
  </si>
  <si>
    <t>35</t>
  </si>
  <si>
    <t>434351142</t>
  </si>
  <si>
    <t>Odstranění bednění stupňů přímočarých schodišť</t>
  </si>
  <si>
    <t>281909595</t>
  </si>
  <si>
    <t>36</t>
  </si>
  <si>
    <t>451315115</t>
  </si>
  <si>
    <t>Podkladní nebo výplňová vrstva z betonu C 16/20 tl do 100 mm</t>
  </si>
  <si>
    <t>333354379</t>
  </si>
  <si>
    <t>"spodní stavba_založení_viz v.č. D.1.1_02/04, 12/13"</t>
  </si>
  <si>
    <t>"rampa" (7,0*24,175)</t>
  </si>
  <si>
    <t>"deska" (25,62*5,75)+(66,25*21,0)+(46,2*18,7)+(19,35*9,45)+(5,95*26,25)</t>
  </si>
  <si>
    <t>"vytažení na podkladní beton" (222,15+0,2)</t>
  </si>
  <si>
    <t>37</t>
  </si>
  <si>
    <t>451505R01</t>
  </si>
  <si>
    <t xml:space="preserve">Ztracené bednění stropů _ papírové plástvové tl. 100 mm </t>
  </si>
  <si>
    <t>1719509012</t>
  </si>
  <si>
    <t>Poznámka k položce:_x000d_
Kompletní provedení dle specifikace PD a TZ včetně všech prací a přímo souvisejících dodávek._x000d_
--------------------------------------------------------------------------------------------------------------------_x000d_
"kompletní rozsah a specifikace dodávek_D.1.1_SO 01_v.č. 04-10, 12-13, 17-20,27, TZ"</t>
  </si>
  <si>
    <t>"skladba konstrukce_S49-2.NP hlediště" 140,0</t>
  </si>
  <si>
    <t>Komunikace pozemní</t>
  </si>
  <si>
    <t>38</t>
  </si>
  <si>
    <t>564231111</t>
  </si>
  <si>
    <t>Podklad nebo podsyp ze štěrkopísku ŠP tl 100 mm</t>
  </si>
  <si>
    <t>1895835855</t>
  </si>
  <si>
    <t xml:space="preserve">"spodní stavba_založení_viz v.č. D.1.1_02/04, 12/13_skladba S31,S31a"  (22,5*14,0)</t>
  </si>
  <si>
    <t>39</t>
  </si>
  <si>
    <t>596811223</t>
  </si>
  <si>
    <t>Kladení betonové dlažby komunikací do lože z kameniva plochy přes 300 m2</t>
  </si>
  <si>
    <t>-1547397495</t>
  </si>
  <si>
    <t>40</t>
  </si>
  <si>
    <t>59246R03</t>
  </si>
  <si>
    <t xml:space="preserve">dlažba plošná betonová 1000/1000/120 mm </t>
  </si>
  <si>
    <t>-664211492</t>
  </si>
  <si>
    <t xml:space="preserve">Poznámka k položce:_x000d_
1000x1000x120mm - dlažba bez fazety, odstín bílý </t>
  </si>
  <si>
    <t>315*1,1 'Přepočtené koeficientem množství</t>
  </si>
  <si>
    <t>Úpravy povrchů, podlahy a osazování výplní</t>
  </si>
  <si>
    <t>41</t>
  </si>
  <si>
    <t>611131121</t>
  </si>
  <si>
    <t>Penetrační nátěr vnitřních stropů nanášený ručně</t>
  </si>
  <si>
    <t>-371284009</t>
  </si>
  <si>
    <t>"podhledové kce a skladby_1.PP_viz tabulka místností" 1628,86</t>
  </si>
  <si>
    <t>"podhledové kce a skladby_1.NP_viz tabulka místností" 137,19</t>
  </si>
  <si>
    <t>"podhledové kce a skladby_2.NP_viz tabulka místností" 52,97</t>
  </si>
  <si>
    <t>"podhledové kce a skladby_3.NP_viz tabulka místností" 52,32</t>
  </si>
  <si>
    <t>"podhledové kce a skladby_4.NP_viz tabulka místností" 64,81</t>
  </si>
  <si>
    <t>42</t>
  </si>
  <si>
    <t>611142001</t>
  </si>
  <si>
    <t>Potažení vnitřních stropů sklovláknitým pletivem vtlačeným do tenkovrstvé hmoty</t>
  </si>
  <si>
    <t>-255865992</t>
  </si>
  <si>
    <t>43</t>
  </si>
  <si>
    <t>611181001</t>
  </si>
  <si>
    <t>Stěrková omítka tl.do 3 mm vnitřních stropů</t>
  </si>
  <si>
    <t>1240645311</t>
  </si>
  <si>
    <t>44</t>
  </si>
  <si>
    <t>611181011</t>
  </si>
  <si>
    <t>Příplatek k cenám za každý další 1 mm stěrkové omítky vnitřních stropů</t>
  </si>
  <si>
    <t>-869121069</t>
  </si>
  <si>
    <t>307,29*3 'Přepočtené koeficientem množství</t>
  </si>
  <si>
    <t>45</t>
  </si>
  <si>
    <t>612131101</t>
  </si>
  <si>
    <t>Cementový postřik vnitřních stěn nanášený celoplošně ručně</t>
  </si>
  <si>
    <t>1255976846</t>
  </si>
  <si>
    <t>"odečet překrývajících se konstrukcí" -4,28</t>
  </si>
  <si>
    <t>46</t>
  </si>
  <si>
    <t>612131121</t>
  </si>
  <si>
    <t>Penetrační nátěr vnitřních stěn nanášený ručně</t>
  </si>
  <si>
    <t>78670099</t>
  </si>
  <si>
    <t>(povrchová úprava svislých konstrukcí_1.PP-4.NP)</t>
  </si>
  <si>
    <t>vápenopískové_200mm</t>
  </si>
  <si>
    <t>"1.PP_celková délka kce v podlaží určena elektronicky" 3,45*(91,91)*2</t>
  </si>
  <si>
    <t>"1.NP_celková délka kce v podlaží určena elektronicky" 4,15*(92,50)*2</t>
  </si>
  <si>
    <t>"2.NP_celková délka kce v podlaží určena elektronicky" 4,0*(315,4)*2</t>
  </si>
  <si>
    <t>"3.NP_celková délka kce v podlaží určena elektronicky" 5,9*(303,238)*2</t>
  </si>
  <si>
    <t>"4.NP_celková délka kce v podlaží určena elektronicky" 4,4*(142,09)*2</t>
  </si>
  <si>
    <t>"odečet výplní otvorů_výpočet množství elektronicky-dle tabulek výrobků" -286,5*2</t>
  </si>
  <si>
    <t>vápenopískové_250mm</t>
  </si>
  <si>
    <t>"1.NP_celková délka kce v podlaží určena elektronicky" 4,15*(11,21)*2</t>
  </si>
  <si>
    <t>vápenopískové_300mm</t>
  </si>
  <si>
    <t>"1.PP_celková délka kce v podlaží určena elektronicky" 3,45*(0)*2</t>
  </si>
  <si>
    <t>"1.NP_celková délka kce v podlaží určena elektronicky" 4,15*(87,5)*2</t>
  </si>
  <si>
    <t>"2.NP_celková délka kce v podlaží určena elektronicky" 4,0*(87,5)*2</t>
  </si>
  <si>
    <t>"3.NP_celková délka kce v podlaží určena elektronicky" 5,9*(87,5)*2</t>
  </si>
  <si>
    <t>"4.NP_celková délka kce v podlaží určena elektronicky" 4,4*(125,0)*2</t>
  </si>
  <si>
    <t>"odečet výplní otvorů_výpočet množství elektronicky-dle tabulek výrobků" -500,07*2</t>
  </si>
  <si>
    <t>vápenopískové_120mm</t>
  </si>
  <si>
    <t>"2.NP_celková délka kce v podlaží určena elektronicky" 4,0*(33,92)*2</t>
  </si>
  <si>
    <t>"odečet výplní otvorů_výpočet množství elektronicky-dle tabulek výrobků" -8,5*2</t>
  </si>
  <si>
    <t>porobetonové_150mm</t>
  </si>
  <si>
    <t>"1.PP_celková délka kce v podlaží určena elektronicky" 3,45*(12,22)*2</t>
  </si>
  <si>
    <t>"1.NP_celková délka kce v podlaží určena elektronicky" 4,15*(8,15)*2</t>
  </si>
  <si>
    <t>"2.NP_celková délka kce v podlaží určena elektronicky" 4,0*(8,15)*2</t>
  </si>
  <si>
    <t>"3.NP_celková délka kce v podlaží určena elektronicky" 5,9*(16,59)*2</t>
  </si>
  <si>
    <t>"odečet výplní otvorů_výpočet množství elektronicky-dle tabulek výrobků" -13,5*2</t>
  </si>
  <si>
    <t>"svislé kce po odečtení výplní_viz D.1.2_BET_viz soupis stavebně konstrukčního řešení" (1536,0975+10833,046)</t>
  </si>
  <si>
    <t>"ostění otvorů" (1124,67*0,3)</t>
  </si>
  <si>
    <t>"odečet překrývajících se konstrukcí" -948,25</t>
  </si>
  <si>
    <t>47</t>
  </si>
  <si>
    <t>612142001</t>
  </si>
  <si>
    <t>Potažení vnitřních stěn sklovláknitým pletivem vtlačeným do tenkovrstvé hmoty</t>
  </si>
  <si>
    <t>-2082388916</t>
  </si>
  <si>
    <t>48</t>
  </si>
  <si>
    <t>6121430R0</t>
  </si>
  <si>
    <t>POLOŽKA NEOBSAZENA _ NENACEŇOVAT</t>
  </si>
  <si>
    <t>-2115093435</t>
  </si>
  <si>
    <t>49</t>
  </si>
  <si>
    <t>612181001</t>
  </si>
  <si>
    <t>Stěrková omítka tl.do 3 mm vnitřních stěn</t>
  </si>
  <si>
    <t>62411620</t>
  </si>
  <si>
    <t>50</t>
  </si>
  <si>
    <t>612181011</t>
  </si>
  <si>
    <t>Příplatek k cenám za každý další 1 mm sádrové stěrky vnitřních stěn</t>
  </si>
  <si>
    <t>1378598816</t>
  </si>
  <si>
    <t>23230,962*3 'Přepočtené koeficientem množství</t>
  </si>
  <si>
    <t>51</t>
  </si>
  <si>
    <t>612311131</t>
  </si>
  <si>
    <t>Potažení vnitřních stěn vápenným štukem tloušťky do 3 mm</t>
  </si>
  <si>
    <t>1572384900</t>
  </si>
  <si>
    <t>52</t>
  </si>
  <si>
    <t>612321111</t>
  </si>
  <si>
    <t>Vápenocementová omítka hrubá jednovrstvá zatřená vnitřních stěn nanášená ručně</t>
  </si>
  <si>
    <t>-1241589874</t>
  </si>
  <si>
    <t>53</t>
  </si>
  <si>
    <t>612321191</t>
  </si>
  <si>
    <t>Příplatek k vápenocementové omítce vnitřních stěn za každých dalších 5 mm tloušťky ručně</t>
  </si>
  <si>
    <t>1750444653</t>
  </si>
  <si>
    <t>67,163*2 'Přepočtené koeficientem množství</t>
  </si>
  <si>
    <t>54</t>
  </si>
  <si>
    <t>634112129</t>
  </si>
  <si>
    <t>Obvodová dilatace podlahovým páskem z pěnového PE s fólií mezi stěnou a mazaninou nebo potěrem v 180 mm</t>
  </si>
  <si>
    <t>263523294</t>
  </si>
  <si>
    <t>"1.PP_celková délka kce v podlaží určena elektronicky" 1337,616</t>
  </si>
  <si>
    <t>"1.NP_celková délka kce v podlaží určena elektronicky" 1482,537</t>
  </si>
  <si>
    <t>"2.NP_celková délka kce v podlaží určena elektronicky" 1286,856</t>
  </si>
  <si>
    <t>"3.NP_celková délka kce v podlaží určena elektronicky" 1407,15</t>
  </si>
  <si>
    <t>"4.NP_celková délka kce v podlaží určena elektronicky" 715,905</t>
  </si>
  <si>
    <t>55</t>
  </si>
  <si>
    <t>784661101</t>
  </si>
  <si>
    <t>Dekorativní omyvatelná stěrka svuislých povrchů v místnostech výšky do 3,80 m</t>
  </si>
  <si>
    <t>-332329590</t>
  </si>
  <si>
    <t xml:space="preserve">Poznámka k položce:_x000d_
-dekorativní voděodolná omyvatelná stěrka na bázi cementu. Stěrka bude přecházet na betonovou podlahu fabionem a ukončena bude v místě stropní konstrukce._x000d_
"kompletní rozsah a specifikace dodávek_D.1.1_SO 01_v.č. 04-10, 12-13, 21-25,27, TZ" _x000d_
</t>
  </si>
  <si>
    <t>"1.NP_celková délka kce odečtena elektronicky" 3,79*150,513</t>
  </si>
  <si>
    <t>"2.NPcelková délka kce odečtena elektronicky" (3,79*121,0)+(3,0*152,46)</t>
  </si>
  <si>
    <t>"3.NPcelková délka kce odečtena elektronicky" (3,0*105,963)</t>
  </si>
  <si>
    <t>"4.NPcelková délka kce odečtena elektronicky" 3,0*105,743</t>
  </si>
  <si>
    <t>"odpočet výplní otvorů_celková plocha kce odečtena elektronicky" -246,5</t>
  </si>
  <si>
    <t>"výklenky a ostatní plochy" 0,075*1835,032</t>
  </si>
  <si>
    <t>56</t>
  </si>
  <si>
    <t>621211011</t>
  </si>
  <si>
    <t>Montáž kontaktního zateplení vnitřních podhledů z kombinovaných desek tl do 80 mm</t>
  </si>
  <si>
    <t>-591888519</t>
  </si>
  <si>
    <t>"podhledové kce a skladby_1.PP_m.č. S.11, S.14" 1212,38+416,48</t>
  </si>
  <si>
    <t>57</t>
  </si>
  <si>
    <t>59590R00</t>
  </si>
  <si>
    <t>deska třívrstvá dřevovláknitá tepelně izolační s jádrem z kamenné vlny (tl 50mm) _ deska_izolace_deska</t>
  </si>
  <si>
    <t>640089727</t>
  </si>
  <si>
    <t xml:space="preserve">Poznámka k položce:_x000d_
-specifikace dle PD a TZ </t>
  </si>
  <si>
    <t>1628,86*1,02 'Přepočtené koeficientem množství</t>
  </si>
  <si>
    <t>58</t>
  </si>
  <si>
    <t>629991011</t>
  </si>
  <si>
    <t>Zakrytí výplní otvorů a svislých ploch fólií přilepenou lepící páskou</t>
  </si>
  <si>
    <t>912211553</t>
  </si>
  <si>
    <t>"výpočet plochy proveden elektronicky_viz obvodové výplně otvorů" 955,93</t>
  </si>
  <si>
    <t>59</t>
  </si>
  <si>
    <t>629999001</t>
  </si>
  <si>
    <t>Příplatek k úpravám povrchů za kropení vodou vysoce nasákavého podkladu</t>
  </si>
  <si>
    <t>1545482702</t>
  </si>
  <si>
    <t>60</t>
  </si>
  <si>
    <t>631311114</t>
  </si>
  <si>
    <t>Mazanina tl do 80 mm z betonu prostého bez zvýšených nároků na prostředí tř. C 16/20</t>
  </si>
  <si>
    <t>-390176211</t>
  </si>
  <si>
    <t>"střešní skladba_S25" ((24,89*51,9)+(26,4*36,9)-(8,91*13,24))*0,1</t>
  </si>
  <si>
    <t>61</t>
  </si>
  <si>
    <t>631319171</t>
  </si>
  <si>
    <t>Příplatek k mazanině tl do 80 mm za stržení povrchu spodní vrstvy před vložením výztuže</t>
  </si>
  <si>
    <t>1076415076</t>
  </si>
  <si>
    <t>62</t>
  </si>
  <si>
    <t>631311115</t>
  </si>
  <si>
    <t>Mazanina tl do 80 mm z betonu prostého bez zvýšených nároků na prostředí tř. C 20/25</t>
  </si>
  <si>
    <t>1473672786</t>
  </si>
  <si>
    <t>"skladba konstrukce_S47-hlediště" (0,5*16,3*24)*0,08</t>
  </si>
  <si>
    <t>63</t>
  </si>
  <si>
    <t>631311124</t>
  </si>
  <si>
    <t>Mazanina tl do 120 mm z betonu prostého bez zvýšených nároků na prostředí tř. C 16/20</t>
  </si>
  <si>
    <t>-959463272</t>
  </si>
  <si>
    <t>"podlahová skladba_S20_2-4.NP" (332,56+451,61+385,67) *0,1</t>
  </si>
  <si>
    <t>"podlahová skladba_S22_1.NP" 59,34*0,1</t>
  </si>
  <si>
    <t>"podlahová skladba_S24_1.NP" 33,71*0,12</t>
  </si>
  <si>
    <t>"podlahová skladba_S34_1.NP" 34,13*0,1</t>
  </si>
  <si>
    <t>"podlahová skladba_S39_2.NP" 105,54*0,12</t>
  </si>
  <si>
    <t>"podlahová skladba_S40_2-3.NP" (13,67+95,94)*0,12</t>
  </si>
  <si>
    <t>"podlahová skladba_S44,45,46_1.NP" (144,11+6,51+10,52)*0,12</t>
  </si>
  <si>
    <t>64</t>
  </si>
  <si>
    <t>1103883458</t>
  </si>
  <si>
    <t>"podlahová skladba_S23_1.NP" 724,82*0,12</t>
  </si>
  <si>
    <t>"podlahová skladba_S32_1.NP" 187,93*0,12</t>
  </si>
  <si>
    <t>"podlahová skladba_S41_1.NP" 637,31*0,12</t>
  </si>
  <si>
    <t>65</t>
  </si>
  <si>
    <t>631311134</t>
  </si>
  <si>
    <t>Mazanina tl do 240 mm z betonu prostého bez zvýšených nároků na prostředí tř. C 16/20</t>
  </si>
  <si>
    <t>-1705453050</t>
  </si>
  <si>
    <t>"podlahová skladba_S21_2-4.NP" (607,08+505,76+319,53)*0,125</t>
  </si>
  <si>
    <t>"podlahová skladba_S33_1.NP" 26,08*0,2</t>
  </si>
  <si>
    <t>"podlahová skladba_S38_2-3.NP" (211,76+357,96)*0,15</t>
  </si>
  <si>
    <t>"skladba konstrukce_S49-2.NP hlediště" 43,02*0,125</t>
  </si>
  <si>
    <t>"podlahová skladba_S51_1.PP" 23,12*0,15</t>
  </si>
  <si>
    <t>66</t>
  </si>
  <si>
    <t>667510920</t>
  </si>
  <si>
    <t>"podlahová skladba_S37_3.NP" 40,94*0,15</t>
  </si>
  <si>
    <t>67</t>
  </si>
  <si>
    <t>631311135</t>
  </si>
  <si>
    <t>Mazanina tl do 240 mm z betonu prostého bez zvýšených nároků na prostředí tř. C 20/25</t>
  </si>
  <si>
    <t>308427485</t>
  </si>
  <si>
    <t>"podlahová skladba_S42_1.PP" 2208,05*0,15</t>
  </si>
  <si>
    <t>"vjezdová rampa" 143,5*0,25</t>
  </si>
  <si>
    <t>68</t>
  </si>
  <si>
    <t>631319021</t>
  </si>
  <si>
    <t xml:space="preserve">Příplatek k mazanině tl do 80 mm za finální povrch hlazením </t>
  </si>
  <si>
    <t>115018988</t>
  </si>
  <si>
    <t>69</t>
  </si>
  <si>
    <t>1811052048</t>
  </si>
  <si>
    <t>70</t>
  </si>
  <si>
    <t>631319173</t>
  </si>
  <si>
    <t>Příplatek k mazanině tl do 120 mm za stržení povrchu spodní vrstvy před vložením výztuže</t>
  </si>
  <si>
    <t>779757501</t>
  </si>
  <si>
    <t>71</t>
  </si>
  <si>
    <t>631319175</t>
  </si>
  <si>
    <t>Příplatek k mazanině tl do 240 mm za stržení povrchu spodní vrstvy před vložením výztuže</t>
  </si>
  <si>
    <t>-1082351808</t>
  </si>
  <si>
    <t>72</t>
  </si>
  <si>
    <t>631319204</t>
  </si>
  <si>
    <t>Příplatek k mazaninám za přidání ocelových vláken (drátkobeton) pro objemové vyztužení 30 kg/m3</t>
  </si>
  <si>
    <t>-1286892750</t>
  </si>
  <si>
    <t>73</t>
  </si>
  <si>
    <t>X</t>
  </si>
  <si>
    <t xml:space="preserve">Položka neobsazena _ NENACEňOVAT </t>
  </si>
  <si>
    <t>1899717530</t>
  </si>
  <si>
    <t>74</t>
  </si>
  <si>
    <t>XX</t>
  </si>
  <si>
    <t>-252344431</t>
  </si>
  <si>
    <t>75</t>
  </si>
  <si>
    <t>631319R55</t>
  </si>
  <si>
    <t xml:space="preserve">Příplatek k drátkobetonové mazanině </t>
  </si>
  <si>
    <t>1177533318</t>
  </si>
  <si>
    <t>Poznámka k položce:_x000d_
Specifikace - doplnění:_x000d_
---------------------------------------------------_x000d_
"kompletní rozsah a specifikace dodávek_D.1.1_SO 01_v.č. 04-10, 12-13, 17-20,27, TZ"</t>
  </si>
  <si>
    <t>"kompletní provedení dle specifikace PD a TZ vč. všech souvisejících prací a dodávek"</t>
  </si>
  <si>
    <t>-veškeré pomocné ocelové prvky/profily/trny a ostatní</t>
  </si>
  <si>
    <t>-dilatace / lemování , dilatace obvodové, objektové, plošné, smršťovací - vč. jejich vyplnění/osazení</t>
  </si>
  <si>
    <t>(rozsah a množství vztaženo na plochu podlahových skladeb)</t>
  </si>
  <si>
    <t>"podlahová skladba_S42_1.PP" 2208,05</t>
  </si>
  <si>
    <t>"vjezdová rampa" 143,5</t>
  </si>
  <si>
    <t>76</t>
  </si>
  <si>
    <t>631362021</t>
  </si>
  <si>
    <t>Výztuž mazanin svařovanými sítěmi Kari</t>
  </si>
  <si>
    <t>1959620804</t>
  </si>
  <si>
    <t>"skladba konstrukce_S47-hlediště" (0,5*16,3*24)*(5,5*1,2)/1000</t>
  </si>
  <si>
    <t>"skladba konstrukce_S49-2.NP hlediště" 43,02*(5,5*1,2)/1000</t>
  </si>
  <si>
    <t>77</t>
  </si>
  <si>
    <t>60572136</t>
  </si>
  <si>
    <t>(rozsah-předpoklad_bude upřesněno v dílenské dokumentaci)</t>
  </si>
  <si>
    <t>"podlahová skladba_S20_2-4.NP" (332,56+451,61+385,67)*2*(5,0*1,1)/1000</t>
  </si>
  <si>
    <t>"podlahová skladba_S22_1.NP" 59,34*2*(5,0*1,1)/1000</t>
  </si>
  <si>
    <t>"podlahová skladba_S24_1.NP" 33,71*2*(5,0*1,1)/1000</t>
  </si>
  <si>
    <t>"podlahová skladba_S32_1.NP" 187,93*2*(5,0*1,1)/1000</t>
  </si>
  <si>
    <t>"podlahová skladba_S34_1.NP" 34,13*2*(5,0*1,1)/1000</t>
  </si>
  <si>
    <t>"podlahová skladba_S37_3.NP" 40,94*2*(5,0*1,1)/1000</t>
  </si>
  <si>
    <t>"podlahová skladba_S39_2.NP" 105,54*2*(5,0*1,1)/1000</t>
  </si>
  <si>
    <t>"podlahová skladba_S40_2-3.NP" (13,67+95,94)*2*(5,0*1,1)/1000</t>
  </si>
  <si>
    <t>"podlahová skladba_S41_1.NP" 637,31*2*(5,0*1,1)/1000</t>
  </si>
  <si>
    <t>"podlahová skladba_S44,45,46_1.NP" (144,11+6,51+10,52)*2*(5,0*1,1)/1000</t>
  </si>
  <si>
    <t>"podlahová skladba_S51_1.PP" 23,12*(5,0*1,1)/1000</t>
  </si>
  <si>
    <t>"vjezdová rampa" 143,5*2*(5,0*1,1)/1000</t>
  </si>
  <si>
    <t xml:space="preserve">"ostatní vyztužení_bude upřesněno v dílenské dokumentaci" </t>
  </si>
  <si>
    <t>78</t>
  </si>
  <si>
    <t>-280022909</t>
  </si>
  <si>
    <t>"střešní skladba_S25" ((24,89*51,9)+(26,4*36,9)-(8,91*13,24))*(5,5*1,15)/1000</t>
  </si>
  <si>
    <t>(předpoklad_bude upřesněno v dílenské dokumentaci)</t>
  </si>
  <si>
    <t>79</t>
  </si>
  <si>
    <t>631390R01</t>
  </si>
  <si>
    <t xml:space="preserve">D+M _ moniérová betonová ( C20/25 ) konstrukce tl. 50 mm vyztužená moniérovým pletivem </t>
  </si>
  <si>
    <t>-1175885911</t>
  </si>
  <si>
    <t>Poznámka k položce:_x000d_
Kompletní dodávka a provedení dle specifikace PD a TZ včetně všech přímo souvisejících prací a dodávek._x000d_
"kompletní rozsah a specifikace dodávek_D.1.1_SO 01_v.č. 04-10, 12-13, 21-25,27, TZ"</t>
  </si>
  <si>
    <t>"skladba konstrukce_S47-hlediště" (0,35*16,3*24)</t>
  </si>
  <si>
    <t>80</t>
  </si>
  <si>
    <t>632450132</t>
  </si>
  <si>
    <t>Vyrovnávací cementový potěr tl průměr 30 mm ze suchých směsí provedený v ploše</t>
  </si>
  <si>
    <t>1463732377</t>
  </si>
  <si>
    <t>Poznámka k položce:_x000d_
Bude upřesněno a vykázáno při realizaci stavby._x000d_
"kompletní rozsah a specifikace dodávek_D.1.1_SO 01_v.č. 04-10, 12-13, 17-20,27, TZ"</t>
  </si>
  <si>
    <t>"podlahová skladba_1.PP-4.NP_vyrovnání podkladů" (2064,55+1864,46+1270,61+1452,21+705,2)</t>
  </si>
  <si>
    <t>81</t>
  </si>
  <si>
    <t>632451101</t>
  </si>
  <si>
    <t>Cementový samonivelační potěr ze suchých směsí tloušťky do 5 mm</t>
  </si>
  <si>
    <t>-424063111</t>
  </si>
  <si>
    <t>"podlahová skladba_1.PP-4.NP_vyrovnání podkladů" (2064,55+1864,46+1270,61+1452,21+705,2)/3</t>
  </si>
  <si>
    <t>82</t>
  </si>
  <si>
    <t>633131112</t>
  </si>
  <si>
    <t>Povrchová úprava podlah pro těžký provoz vsypovou směsí s plnivem na bázi slinutých oxidů (tl 3 mm)</t>
  </si>
  <si>
    <t>1430900064</t>
  </si>
  <si>
    <t xml:space="preserve">Poznámka k položce:_x000d_
1. Ceny obsahují i náklady na oživení betonového povrchu rotační hladičkou, na nanesení vsypové směsi ve 2 vrstvách, na zapravení obou vrstev rotační hladičkou a na ochranný nátěr proti odpařování vody._x000d_
-----------------------------------------------------------------------------------------------------------------------_x000d_
"kompletní rozsah a specifikace dodávek_D.1.1_SO 01_v.č. 04-10, 12-13, 17-20,27, TZ"_x000d_
</t>
  </si>
  <si>
    <t>"podlahová skladba_S21_2-4.NP" (607,08+505,76+319,53)</t>
  </si>
  <si>
    <t>"podlahová skladba_S23_1.NP" 724,82</t>
  </si>
  <si>
    <t>"podlahová skladba_S32_1.NP" 187,93</t>
  </si>
  <si>
    <t>"podlahová skladba_S33_1.NP" 26,08</t>
  </si>
  <si>
    <t>"podlahová skladba_S38_2-3.NP" (211,76+357,96)</t>
  </si>
  <si>
    <t>"podlahová skladba_S41_1.NP" 637,31</t>
  </si>
  <si>
    <t>"podlahová skladba_S44,45,46_1.NP" (144,11+6,51+10,52)</t>
  </si>
  <si>
    <t>"skladba konstrukce_S49-2.NP hlediště" 43,02</t>
  </si>
  <si>
    <t>"podlahová skladba_S51_1.PP" 23,12</t>
  </si>
  <si>
    <t>"výklenky a ostatní plochy" 0,025*6157,06</t>
  </si>
  <si>
    <t>83</t>
  </si>
  <si>
    <t>915241112</t>
  </si>
  <si>
    <t>Bezpečnostní barevný povrch pro podklad betonový</t>
  </si>
  <si>
    <t>222700545</t>
  </si>
  <si>
    <t>Poznámka k položce:_x000d_
Kompletní rozsah a specifikace TZ + v.č. D.1.1_SO 01-05</t>
  </si>
  <si>
    <t>"1.PP_povrchy podlah" (5,35*0,95)+(5,6*2,0/2)+(8,5*2,55)+(2,85*5,55)+(2,4*24,55)+(2,8*2,25)+(2,8*5,5)</t>
  </si>
  <si>
    <t>Ostatní konstrukce a práce, bourání</t>
  </si>
  <si>
    <t>84</t>
  </si>
  <si>
    <t>914431R12</t>
  </si>
  <si>
    <t>Dodávka a montáž dopravního zrcadla _ odrazové zrcadlo 800/600 mm , poloměr křivosti 2,5 m, poloměr drazového zrcadla 800 mm</t>
  </si>
  <si>
    <t>-1297967776</t>
  </si>
  <si>
    <t>Poznámka k položce:_x000d_
Kompletní systémová dodávka a provedení dle specifikace PD a TZ včetně všech přímo souvisejících prací a dodávek._x000d_
Kompletní rozsah a specifikace TZ + v.č. D.1.1_SO 01-05</t>
  </si>
  <si>
    <t>"1.PP_D.1.1_SO 01_v.č. 05" 1,0</t>
  </si>
  <si>
    <t>85</t>
  </si>
  <si>
    <t>914511R01</t>
  </si>
  <si>
    <t xml:space="preserve">Dodávka a montáž svislého dopravního značení včetně ukotvení do betonového podkladu (C4a) </t>
  </si>
  <si>
    <t>1530611547</t>
  </si>
  <si>
    <t>"1.PP_D.1.1_SO 01_v.č. 05" 2,0</t>
  </si>
  <si>
    <t>86</t>
  </si>
  <si>
    <t>914511R02</t>
  </si>
  <si>
    <t xml:space="preserve">Dodávka a montáž svislého dopravního značení včetně ukotvení do betonového podkladu (IP12 + symbol 225 + E8e) </t>
  </si>
  <si>
    <t>1864263833</t>
  </si>
  <si>
    <t>87</t>
  </si>
  <si>
    <t>915211115</t>
  </si>
  <si>
    <t xml:space="preserve">Vodorovné dopravní značení dělící čáry š 125 mm </t>
  </si>
  <si>
    <t>-64390492</t>
  </si>
  <si>
    <t>"1.PP_D.1.1_SO 01_v.č. 05"</t>
  </si>
  <si>
    <t>"parkovací stání" (5,5*23)+12</t>
  </si>
  <si>
    <t>"ostatní dělící čáry" 156,5</t>
  </si>
  <si>
    <t>88</t>
  </si>
  <si>
    <t>915231115</t>
  </si>
  <si>
    <t xml:space="preserve">Vodorovné dopravní značení přechody pro chodce, šipky, symboly </t>
  </si>
  <si>
    <t>-1286012398</t>
  </si>
  <si>
    <t>"šipky" (4,25*0,4*4)</t>
  </si>
  <si>
    <t>"symboly" (8,93)+(1,2*0,65*9)+(1,0*1,0*2)</t>
  </si>
  <si>
    <t>89</t>
  </si>
  <si>
    <t>915621111</t>
  </si>
  <si>
    <t>Předznačení vodorovného plošného značení</t>
  </si>
  <si>
    <t>1819090610</t>
  </si>
  <si>
    <t>90</t>
  </si>
  <si>
    <t>919726123</t>
  </si>
  <si>
    <t>Geotextilie pro ochranu, separaci netkaná, z polyesterových vláken, měrná hmotnost 300-500 g/m2</t>
  </si>
  <si>
    <t>-1041250366</t>
  </si>
  <si>
    <t>91</t>
  </si>
  <si>
    <t>941211112</t>
  </si>
  <si>
    <t>Montáž lešení řadového rámového lehkého zatížení do 200 kg/m2 š do 0,9 m v do 25 m</t>
  </si>
  <si>
    <t>-1444897971</t>
  </si>
  <si>
    <t>Poznámka k položce:_x000d_
"kompletní rozsah a specifikace dodávek_D.1.1_SO 01_v.č. 14-15, 27, TZ"</t>
  </si>
  <si>
    <t xml:space="preserve">"pohledové plochy" </t>
  </si>
  <si>
    <t>"SV" (9*15,55)+(36,9*18,3)+(6*15,55)</t>
  </si>
  <si>
    <t>"SZ" (26,4*18,3)+(24,3*15,55)</t>
  </si>
  <si>
    <t>"JZ" 51,9*15,7</t>
  </si>
  <si>
    <t>"JV" (24,3*15,7)+(26,4*18,45)</t>
  </si>
  <si>
    <t>(1,0*(9+36,9+6+26,4+24,3+51,9+24,3+26,4))</t>
  </si>
  <si>
    <t>"přesahy" 0,9*(1020,15)</t>
  </si>
  <si>
    <t>92</t>
  </si>
  <si>
    <t>941211211</t>
  </si>
  <si>
    <t>Příplatek k lešení řadovému rámovému lehkému š 0,9 m v do 25 m za první a ZKD den použití</t>
  </si>
  <si>
    <t>-502475877</t>
  </si>
  <si>
    <t>4576,26*120 'Přepočtené koeficientem množství</t>
  </si>
  <si>
    <t>93</t>
  </si>
  <si>
    <t>941211812</t>
  </si>
  <si>
    <t>Demontáž lešení řadového rámového lehkého zatížení do 200 kg/m2 š do 0,9 m v do 25 m</t>
  </si>
  <si>
    <t>411720820</t>
  </si>
  <si>
    <t>94</t>
  </si>
  <si>
    <t>943211111</t>
  </si>
  <si>
    <t>Montáž lešení prostorového rámového lehkého s podlahami zatížení do 200 kg/m2 v do 10 m</t>
  </si>
  <si>
    <t>1874629684</t>
  </si>
  <si>
    <t>"koncertní sál" (99,67+197,03)*13,0</t>
  </si>
  <si>
    <t>"galerie" (10,2*8)*17,0</t>
  </si>
  <si>
    <t>95</t>
  </si>
  <si>
    <t>943211211</t>
  </si>
  <si>
    <t>Příplatek k lešení prostorovému rámovému lehkému s podlahami v do 10 m za první a ZKD den použití</t>
  </si>
  <si>
    <t>119035916</t>
  </si>
  <si>
    <t>5244,3*60 'Přepočtené koeficientem množství</t>
  </si>
  <si>
    <t>96</t>
  </si>
  <si>
    <t>943211811</t>
  </si>
  <si>
    <t>Demontáž lešení prostorového rámového lehkého s podlahami zatížení do 200 kg/m2 v do 10 m</t>
  </si>
  <si>
    <t>-118353109</t>
  </si>
  <si>
    <t>97</t>
  </si>
  <si>
    <t>944511111</t>
  </si>
  <si>
    <t>Montáž ochranné sítě z textilie z umělých vláken</t>
  </si>
  <si>
    <t>1633482687</t>
  </si>
  <si>
    <t>98</t>
  </si>
  <si>
    <t>944511211</t>
  </si>
  <si>
    <t>Příplatek k ochranné síti za první a ZKD den použití</t>
  </si>
  <si>
    <t>1549472723</t>
  </si>
  <si>
    <t>99</t>
  </si>
  <si>
    <t>944511811</t>
  </si>
  <si>
    <t>Demontáž ochranné sítě z textilie z umělých vláken</t>
  </si>
  <si>
    <t>783859352</t>
  </si>
  <si>
    <t>100</t>
  </si>
  <si>
    <t>949101112</t>
  </si>
  <si>
    <t>Lešení pomocné pro objekty pozemních staveb s lešeňovou podlahou v do 3,5 m zatížení do 150 kg/m2</t>
  </si>
  <si>
    <t>1054664662</t>
  </si>
  <si>
    <t>"viz podlahová plocha tabulek místností_1PP-4.NP" (2229,36+2117,91+1429,84+1563,5+795,45)</t>
  </si>
  <si>
    <t>101</t>
  </si>
  <si>
    <t>952901114</t>
  </si>
  <si>
    <t>Vyčištění budov bytové a občanské výstavby při výšce podlaží přes 4 m</t>
  </si>
  <si>
    <t>-1792386793</t>
  </si>
  <si>
    <t>"1PP" (63,107*51,4)-((25,59*5,91)+(25,59*8,91)+(26,249*19,1))</t>
  </si>
  <si>
    <t>"1.NP" (50,4*51,9)-((25,5*6)+(25,5*9))</t>
  </si>
  <si>
    <t>"2.NP" (50,4*51,9)-((25,5*6)+(25,5*9))</t>
  </si>
  <si>
    <t>"3.NP" (50,4*51,9)-((25,5*6)+(25,5*9))</t>
  </si>
  <si>
    <t>"4.NP" (26,4*36,9)</t>
  </si>
  <si>
    <t>102</t>
  </si>
  <si>
    <t>953321111</t>
  </si>
  <si>
    <t>Vložky do svislých dilatačních spár z minerální plsti tl 30 mm</t>
  </si>
  <si>
    <t>-1587764228</t>
  </si>
  <si>
    <t xml:space="preserve">"styk mezi zděnou a monolitickou konstrukcí" </t>
  </si>
  <si>
    <t>(0,2*258)+(0,25*380)+(0,3*205)</t>
  </si>
  <si>
    <t>103</t>
  </si>
  <si>
    <t>971033591</t>
  </si>
  <si>
    <t xml:space="preserve">Vybourání (provedení) prostupů otvorů ve zdivu cihelném </t>
  </si>
  <si>
    <t>-1263503306</t>
  </si>
  <si>
    <t xml:space="preserve">"viz průrazy a prostupy_D.1.1_SO 01_34/39_technika prostředí staveb" </t>
  </si>
  <si>
    <t>(jedná se o průrazy, jinde neuvedené (nutnost dodatečného proražení), které budou vykázány při realizaci stavby)</t>
  </si>
  <si>
    <t>(0,4*0,2*0,3*15)+(0,25*0,2*0,3*11)+(0,4*0,4*0,2*15)+(0,5*0,25*0,2*25)+(0,5*0,4*0,3*15)</t>
  </si>
  <si>
    <t>104</t>
  </si>
  <si>
    <t>971052571</t>
  </si>
  <si>
    <t xml:space="preserve">Vybourání (provedení) prostupů v ŽB konstrukcích </t>
  </si>
  <si>
    <t>-254046359</t>
  </si>
  <si>
    <t xml:space="preserve">"viz průrazy a prostupy_D.1.1_SO 01_34/39" </t>
  </si>
  <si>
    <t>(0,63*0,4*0,25*48)+(1,15*0,5*0,2*23)+(1,25*0,5*0,2*22)+(0,5*0,7*0,25*26)+(0,6*0,3*0,25*39)+(0,4*0,2*0,3*38)+(0,25*0,2*0,3*19)+(0,4*0,4*0,2*24)</t>
  </si>
  <si>
    <t>(0,5*0,25*0,2*28)+(0,5*0,4*0,3*24)</t>
  </si>
  <si>
    <t>105</t>
  </si>
  <si>
    <t>977151125</t>
  </si>
  <si>
    <t>Jádrové vrty diamantovými korunkami do D 200 mm do stavebních materiálů</t>
  </si>
  <si>
    <t>-825527758</t>
  </si>
  <si>
    <t>"viz průrazy a prostupy_D.1.1_SO 01_34/39" 0,25*(110,0)</t>
  </si>
  <si>
    <t>106</t>
  </si>
  <si>
    <t>977151127</t>
  </si>
  <si>
    <t>Jádrové vrty diamantovými korunkami do D 250 mm do stavebních materiálů</t>
  </si>
  <si>
    <t>-1746420872</t>
  </si>
  <si>
    <t>"viz průrazy a prostupy_D.1.1_SO 01_34/39" (0,2*145,0)</t>
  </si>
  <si>
    <t>107</t>
  </si>
  <si>
    <t>977151128</t>
  </si>
  <si>
    <t>Jádrové vrty diamantovými korunkami do D 300 mm do stavebních materiálů</t>
  </si>
  <si>
    <t>-1766880477</t>
  </si>
  <si>
    <t>"viz průrazy a prostupy_D.1.1_SO 01_34/39" (0,2*85,0)</t>
  </si>
  <si>
    <t>108</t>
  </si>
  <si>
    <t>977151129</t>
  </si>
  <si>
    <t>Jádrové vrty diamantovými korunkami do D 350 mm do stavebních materiálů</t>
  </si>
  <si>
    <t>-1782249073</t>
  </si>
  <si>
    <t>"viz průrazy a prostupy_D.1.1_SO 01_34/39" 0,3*5</t>
  </si>
  <si>
    <t>997</t>
  </si>
  <si>
    <t>Přesun sutě</t>
  </si>
  <si>
    <t>109</t>
  </si>
  <si>
    <t>997013156</t>
  </si>
  <si>
    <t>Vnitrostaveništní doprava suti a vybouraných hmot pro budovy v do 21 m s omezením mechanizace</t>
  </si>
  <si>
    <t>-510156923</t>
  </si>
  <si>
    <t>110</t>
  </si>
  <si>
    <t>997013R31</t>
  </si>
  <si>
    <t xml:space="preserve">Poplatek za uložení na skládce (skládkovné) stavebního odpadu bez rozlišení </t>
  </si>
  <si>
    <t>1987752693</t>
  </si>
  <si>
    <t>Poznámka k položce:_x000d_
Stavební odpad bez rozlišení.</t>
  </si>
  <si>
    <t>111</t>
  </si>
  <si>
    <t>997321511</t>
  </si>
  <si>
    <t>Vodorovná doprava suti a vybouraných hmot po suchu do 1 km</t>
  </si>
  <si>
    <t>1307144975</t>
  </si>
  <si>
    <t>112</t>
  </si>
  <si>
    <t>997321519</t>
  </si>
  <si>
    <t>Příplatek ZKD 1km vodorovné dopravy suti a vybouraných hmot po suchu</t>
  </si>
  <si>
    <t>2011059303</t>
  </si>
  <si>
    <t>58,82*20 'Přepočtené koeficientem množství</t>
  </si>
  <si>
    <t>998</t>
  </si>
  <si>
    <t>Přesun hmot</t>
  </si>
  <si>
    <t>113</t>
  </si>
  <si>
    <t>998011003</t>
  </si>
  <si>
    <t>Přesun hmot pro budovy v do 24 m</t>
  </si>
  <si>
    <t>-406748347</t>
  </si>
  <si>
    <t>PSV</t>
  </si>
  <si>
    <t>Práce a dodávky PSV</t>
  </si>
  <si>
    <t>711</t>
  </si>
  <si>
    <t>Izolace proti vodě, vlhkosti a plynům</t>
  </si>
  <si>
    <t>114</t>
  </si>
  <si>
    <t>711111001</t>
  </si>
  <si>
    <t>Provedení izolace proti zemní vlhkosti vodorovné za studena nátěrem penetračním</t>
  </si>
  <si>
    <t>-334970903</t>
  </si>
  <si>
    <t>Poznámka k položce:_x000d_
"kompletní rozsah a specifikace dodávek_D.1.1_SO 01_v.č. 02-03, 12-13, 27, TZ"</t>
  </si>
  <si>
    <t>115</t>
  </si>
  <si>
    <t>11163150</t>
  </si>
  <si>
    <t>lak penetrační asfaltový</t>
  </si>
  <si>
    <t>-74031202</t>
  </si>
  <si>
    <t>3133,125*0,0003 'Přepočtené koeficientem množství</t>
  </si>
  <si>
    <t>116</t>
  </si>
  <si>
    <t>711112001</t>
  </si>
  <si>
    <t>Provedení izolace proti zemní vlhkosti svislé za studena nátěrem penetračním</t>
  </si>
  <si>
    <t>-1903190968</t>
  </si>
  <si>
    <t xml:space="preserve">"spodní stavba_založení_viz v.č. D.1.1_02/04, 12/13" </t>
  </si>
  <si>
    <t>(4,25+0,15+0,35+0,325)*(18,5)</t>
  </si>
  <si>
    <t>(3,75+0,325+0,349+0,15)*(222,15-18,5)</t>
  </si>
  <si>
    <t>2,5*(23,81+23,81)</t>
  </si>
  <si>
    <t>1,5*(26,25+26,25+0,6)</t>
  </si>
  <si>
    <t>"vnitřní" (0,5*18,25)+(1,5*(12,8+9,4+10,9))</t>
  </si>
  <si>
    <t>117</t>
  </si>
  <si>
    <t>-1472049213</t>
  </si>
  <si>
    <t>1282,858*0,00035 'Přepočtené koeficientem množství</t>
  </si>
  <si>
    <t>118</t>
  </si>
  <si>
    <t>711141559</t>
  </si>
  <si>
    <t>Provedení izolace proti zemní vlhkosti pásy přitavením vodorovné NAIP</t>
  </si>
  <si>
    <t>-1966820692</t>
  </si>
  <si>
    <t>"rampa" (7,0*24,175)*2</t>
  </si>
  <si>
    <t>"deska" ((25,62*5,75)+(66,25*21,0)+(46,2*18,7)+(19,35*9,45)+(5,95*26,25))*2</t>
  </si>
  <si>
    <t>"vytažení na podkladní beton" (222,15+0,2)*2</t>
  </si>
  <si>
    <t>119</t>
  </si>
  <si>
    <t>62853004</t>
  </si>
  <si>
    <t>pás asfaltový natavitelný modifikovaný SBS tl 4,0mm s nosnou vložkou a spalitelnou PE fólií nebo jemnozrnný minerálním posypem na horním povrchu</t>
  </si>
  <si>
    <t>-42162112</t>
  </si>
  <si>
    <t>6266,25*0,575 'Přepočtené koeficientem množství</t>
  </si>
  <si>
    <t>120</t>
  </si>
  <si>
    <t>62855001.1</t>
  </si>
  <si>
    <t>pás asfaltový natavitelný modifikovaný SBS tl 4,0mm s vložkou z polyesterové rohože a spalitelnou PE fólií nebo jemnozrnný minerálním posypem na horním povrchu</t>
  </si>
  <si>
    <t>-915129996</t>
  </si>
  <si>
    <t>121</t>
  </si>
  <si>
    <t>711142559</t>
  </si>
  <si>
    <t>Provedení izolace proti zemní vlhkosti pásy přitavením svislé NAIP</t>
  </si>
  <si>
    <t>392902148</t>
  </si>
  <si>
    <t>(4,25+0,15+0,35+0,325)*(18,5)*2</t>
  </si>
  <si>
    <t>(3,75+0,325+0,349+0,15)*(222,15-18,5)*2</t>
  </si>
  <si>
    <t>2,5*(23,81+23,81)*2</t>
  </si>
  <si>
    <t>1,5*(26,25+26,25+0,6)*2</t>
  </si>
  <si>
    <t>"vnitřní" ((0,5*18,25)+(1,5*(12,8+9,4+10,9)))*2</t>
  </si>
  <si>
    <t>122</t>
  </si>
  <si>
    <t>1554462552</t>
  </si>
  <si>
    <t>2565,715*0,6 'Přepočtené koeficientem množství</t>
  </si>
  <si>
    <t>123</t>
  </si>
  <si>
    <t>62855001.2</t>
  </si>
  <si>
    <t>306481629</t>
  </si>
  <si>
    <t>124</t>
  </si>
  <si>
    <t>711161115</t>
  </si>
  <si>
    <t>Izolace proti zemní vlhkosti nopovou fólií vodorovná, nopek v 20,0 mm, tl do 1,0 mm</t>
  </si>
  <si>
    <t>1242956961</t>
  </si>
  <si>
    <t>125</t>
  </si>
  <si>
    <t>711491172</t>
  </si>
  <si>
    <t>Provedení izolace proti tlakové vodě vodorovné z textilií vrstva ochranná</t>
  </si>
  <si>
    <t>-595321619</t>
  </si>
  <si>
    <t xml:space="preserve">"spodní stavba_založení_viz v.č. D.1.1_02/04, 12/13_skladba S31,S31a"  (22,5*14,0)*2</t>
  </si>
  <si>
    <t>126</t>
  </si>
  <si>
    <t>69311068</t>
  </si>
  <si>
    <t>geotextilie netkaná separační, ochranná, filtrační, drenážní PP 300g/m2</t>
  </si>
  <si>
    <t>-1983163219</t>
  </si>
  <si>
    <t>630*1,15 'Přepočtené koeficientem množství</t>
  </si>
  <si>
    <t>127</t>
  </si>
  <si>
    <t>711491272</t>
  </si>
  <si>
    <t>Provedení izolace proti tlakové vodě svislé z textilií vrstva ochranná</t>
  </si>
  <si>
    <t>1437021806</t>
  </si>
  <si>
    <t>128</t>
  </si>
  <si>
    <t>69311060</t>
  </si>
  <si>
    <t>geotextilie netkaná separační, ochranná, filtrační, drenážní PP 200g/m2</t>
  </si>
  <si>
    <t>556974468</t>
  </si>
  <si>
    <t>1282,858*1,05 'Přepočtené koeficientem množství</t>
  </si>
  <si>
    <t>129</t>
  </si>
  <si>
    <t>711745567</t>
  </si>
  <si>
    <t>Izolace proti vodě provedení spojů přitavením pásu NAIP 500 mm</t>
  </si>
  <si>
    <t>74950757</t>
  </si>
  <si>
    <t>"spodní stavba_založení_viz v.č. D.1.1_02/04, 12/13" (222,15*2)+23,81+23,81+(26,25+26,25+0,6)+18,5+33,1</t>
  </si>
  <si>
    <t xml:space="preserve">(viz výpočet skladby svislé hydroizolace) </t>
  </si>
  <si>
    <t>130</t>
  </si>
  <si>
    <t>62852254.1</t>
  </si>
  <si>
    <t xml:space="preserve">pásy s modifikovaným asfaltem tl. 4,0 mm s nosnou vložkou </t>
  </si>
  <si>
    <t>1130282067</t>
  </si>
  <si>
    <t>Poznámka k položce:_x000d_
Přesná specifikace _ viz PD a TZ</t>
  </si>
  <si>
    <t>596,62*0,6 'Přepočtené koeficientem množství</t>
  </si>
  <si>
    <t>131</t>
  </si>
  <si>
    <t>998711202</t>
  </si>
  <si>
    <t xml:space="preserve">Přesun hmot procentní pro izolace proti vodě, vlhkosti a plynům </t>
  </si>
  <si>
    <t>%</t>
  </si>
  <si>
    <t>1763753499</t>
  </si>
  <si>
    <t>712</t>
  </si>
  <si>
    <t>Povlakové krytiny</t>
  </si>
  <si>
    <t>132</t>
  </si>
  <si>
    <t>712311101</t>
  </si>
  <si>
    <t>Provedení povlakové krytiny střech do 10° za studena lakem penetračním nebo asfaltovým</t>
  </si>
  <si>
    <t>1670275165</t>
  </si>
  <si>
    <t>Poznámka k položce:_x000d_
"kompletní rozsah a specifikace dodávek_D.1.1_SO 01_v.č. 11, 12-13, 27, TZ"</t>
  </si>
  <si>
    <t>"střešní skladba_S25" ((24,89*51,9)+(26,4*36,9)-(8,91*13,24))</t>
  </si>
  <si>
    <t>133</t>
  </si>
  <si>
    <t>-1334415931</t>
  </si>
  <si>
    <t>2147,983*0,0003 'Přepočtené koeficientem množství</t>
  </si>
  <si>
    <t>134</t>
  </si>
  <si>
    <t>1327971692</t>
  </si>
  <si>
    <t>"podklad/založení zděných konstrukcí" (0,25*883,31)+(0,3*11,21)+(0,35*387,5)+(0,2*(16,3+31,7+42,12))</t>
  </si>
  <si>
    <t>135</t>
  </si>
  <si>
    <t>-109342111</t>
  </si>
  <si>
    <t>377,84*0,0003 'Přepočtené koeficientem množství</t>
  </si>
  <si>
    <t>136</t>
  </si>
  <si>
    <t>-298431969</t>
  </si>
  <si>
    <t>137</t>
  </si>
  <si>
    <t>288215171</t>
  </si>
  <si>
    <t>315*0,0003 'Přepočtené koeficientem množství</t>
  </si>
  <si>
    <t>138</t>
  </si>
  <si>
    <t>712331111</t>
  </si>
  <si>
    <t>Provedení povlakové krytiny do 10° podkladní vrstvy pásy na sucho samolepící</t>
  </si>
  <si>
    <t>-803490350</t>
  </si>
  <si>
    <t>139</t>
  </si>
  <si>
    <t>62866281</t>
  </si>
  <si>
    <t xml:space="preserve">pás asfaltový samolepicí modifikovaný SBS tl 3mm s nosnou  vložkou </t>
  </si>
  <si>
    <t>-1040566863</t>
  </si>
  <si>
    <t>315*1,15 'Přepočtené koeficientem množství</t>
  </si>
  <si>
    <t>140</t>
  </si>
  <si>
    <t>712341559</t>
  </si>
  <si>
    <t>Provedení povlakové krytiny střech do 10° pásy NAIP přitavením v plné ploše</t>
  </si>
  <si>
    <t>1348247876</t>
  </si>
  <si>
    <t>141</t>
  </si>
  <si>
    <t>62855001</t>
  </si>
  <si>
    <t xml:space="preserve">pás asfaltový natavitelný modifikovaný SBS tl 4,0mm s nosnou vložkou </t>
  </si>
  <si>
    <t>1603570664</t>
  </si>
  <si>
    <t>2147,983*1,15 'Přepočtené koeficientem množství</t>
  </si>
  <si>
    <t>142</t>
  </si>
  <si>
    <t>201501024</t>
  </si>
  <si>
    <t>143</t>
  </si>
  <si>
    <t>62853R14</t>
  </si>
  <si>
    <t xml:space="preserve">pás asfaltový těžký modifikovaný SBS tl 4,0mm s nosnou vložkou </t>
  </si>
  <si>
    <t>-530125307</t>
  </si>
  <si>
    <t>377,84*1,1 'Přepočtené koeficientem množství</t>
  </si>
  <si>
    <t>144</t>
  </si>
  <si>
    <t>-685051160</t>
  </si>
  <si>
    <t>145</t>
  </si>
  <si>
    <t>-37649893</t>
  </si>
  <si>
    <t>630*0,575 'Přepočtené koeficientem množství</t>
  </si>
  <si>
    <t>146</t>
  </si>
  <si>
    <t>62855001.3</t>
  </si>
  <si>
    <t>pás asfaltový natavitelný modifikovaný SBS tl 4,0mm s nosnou AL vložkou a spalitelnou PE fólií nebo jemnozrnný minerálním posypem na horním povrchu</t>
  </si>
  <si>
    <t>-1901211843</t>
  </si>
  <si>
    <t>147</t>
  </si>
  <si>
    <t>2020306236</t>
  </si>
  <si>
    <t>148</t>
  </si>
  <si>
    <t>62855015.1</t>
  </si>
  <si>
    <t xml:space="preserve">pás asfaltový natavitelný modifikovaný SBS tl 5mm s nosnou vložkou (proti prorůstání kořínků) </t>
  </si>
  <si>
    <t>-77256816</t>
  </si>
  <si>
    <t>149</t>
  </si>
  <si>
    <t>712525R01</t>
  </si>
  <si>
    <t xml:space="preserve">Střešní povlaková krytina , mechanicky kotvená do nosného podkladu, folie FPO (TPO) tl. 1,5 mm vyztužená polyesterovou tkaninou - kompletní, systémové provedení </t>
  </si>
  <si>
    <t>358594837</t>
  </si>
  <si>
    <t>Poznámka k položce:_x000d_
Cena obsahuje kompletní systémové řešení jednoho výrobce_x000d_
(lišty, doplňky, příslušenství, řešení detailů a ukončení)_x000d_
--------------------------------------------------------------------------_x000d_
-střešní krytina je navržena rozměrově stálá střešní hydroizolační fólie z PVC-P tloušťky DLE ZADÁVACÍ DOKUMENTACE ; fólie vyztužena PES tkaninou;. Součásti dodávky střešní krytiny jsou veškeré přechodové a ukončovací profily z poplastovaného plechu (přechod krytiny na svislé konstrukce, ukončovací a přítlačné lišty apod.) _x000d_
-podkladní a ochranná separační vrstva (např. geotextílie 300 g/m2). _x000d_
Součásti dodávky povlakové krytiny je dále ošetření prostupů střechou/terasou - budou využity typové doplňky ze sortimentu použité povlakové krytiny _x000d_
(tj. manžety s otvorem 2/3 průměru prostupu, doplňková fólie bude vytažena na prostupující potrubí do výšky min.150mm na úroveň střešní krytiny, fólie bude stažena systémovou plechovou objímkou a spoj zatmelen PU tmelem)_x000d_
Hydroizolace bude ukončena na prostupujících konstrukcích a u stěn min. 150 mm nad vnější povrch přiléhající střešní plochy, u atiky bude ukončena na koruně._x000d_
-------------------------------------------------------------------------------------------------------------------------------------_x000d_
(součástí JC jsou náklady na druhou vrstvu folie rozměru 1000/2000 mm _ před výstupní okno _ pro zajištění požadavku PO Broof(t3) )_x000d_
------------------------------------------------------------------------------------------------------------------------------------_x000d_
"kompletní rozsah a specifikace dodávek_D.1.1_SO 01_v.č. 11, 12-13, 27, TZ"</t>
  </si>
  <si>
    <t>KOMPLETNÍ SYSTÉMOVÉ ŘEŠENÍ ROVNÝCH STŘECH / TERAS</t>
  </si>
  <si>
    <t>-mechanické kotvení přes všechny vrstvy střešního pláště do nosné konstrukce</t>
  </si>
  <si>
    <t>v jednotkové ceně zahrnuty náklady na veškeré systémové lišty, profily, doplňky, příslušenství, detaily</t>
  </si>
  <si>
    <t>v jednotkové ceně zahrnuty všechny prořezy a navýšení materiálů</t>
  </si>
  <si>
    <t>"střešní skladba_S28-29" (270,0)*1,2</t>
  </si>
  <si>
    <t>"vytažení na ostatní kce střech" (1,3*4*14*1,2)+((6,3+2,15)*2*1,2)+((8,91+13,24)*2*1,0)</t>
  </si>
  <si>
    <t>150</t>
  </si>
  <si>
    <t>712811101</t>
  </si>
  <si>
    <t>Provedení povlakové krytiny vytažením na konstrukce za studena nátěrem penetračním</t>
  </si>
  <si>
    <t>1290772445</t>
  </si>
  <si>
    <t>151</t>
  </si>
  <si>
    <t>-2132014752</t>
  </si>
  <si>
    <t>475,94*0,00035 'Přepočtené koeficientem množství</t>
  </si>
  <si>
    <t>152</t>
  </si>
  <si>
    <t>712841559</t>
  </si>
  <si>
    <t>Provedení povlakové krytiny vytažením na konstrukce pásy přitavením NAIP</t>
  </si>
  <si>
    <t>1840786116</t>
  </si>
  <si>
    <t>153</t>
  </si>
  <si>
    <t>1068633521</t>
  </si>
  <si>
    <t>475,94*1,2 'Přepočtené koeficientem množství</t>
  </si>
  <si>
    <t>154</t>
  </si>
  <si>
    <t>998712203</t>
  </si>
  <si>
    <t xml:space="preserve">Přesun hmot procentní pro krytiny povlakové </t>
  </si>
  <si>
    <t>41753775</t>
  </si>
  <si>
    <t>713</t>
  </si>
  <si>
    <t>Izolace tepelné</t>
  </si>
  <si>
    <t>155</t>
  </si>
  <si>
    <t>713121111</t>
  </si>
  <si>
    <t>Montáž izolace tepelné podlah volně kladenými rohožemi, pásy, dílci, deskami 1 vrstva</t>
  </si>
  <si>
    <t>488029062</t>
  </si>
  <si>
    <t>Poznámka k položce:_x000d_
"kompletní rozsah a specifikace dodávek_D.1.1_SO 01_v.č. 04-10, 12-13, 17-20, 27, TZ"</t>
  </si>
  <si>
    <t xml:space="preserve">"podlahová skladba_S20_2-4.NP" (332,56+451,61+385,67) </t>
  </si>
  <si>
    <t>"podlahová skladba_S37_3.NP" 40,94</t>
  </si>
  <si>
    <t>"podlahová skladba_S39_2.NP" 105,54</t>
  </si>
  <si>
    <t>"podlahová skladba_S40_2-3.NP" (13,67+95,94)</t>
  </si>
  <si>
    <t>156</t>
  </si>
  <si>
    <t>28375919</t>
  </si>
  <si>
    <t>deska EPS (elastifikované desky) , zatížení v tlaku (5000 kg/m2) tl 30mm</t>
  </si>
  <si>
    <t>-2028098608</t>
  </si>
  <si>
    <t>3471,04*1,1 'Přepočtené koeficientem množství</t>
  </si>
  <si>
    <t>157</t>
  </si>
  <si>
    <t>-349863865</t>
  </si>
  <si>
    <t>"podlahová skladba_S22_1.NP" 59,34</t>
  </si>
  <si>
    <t>"podlahová skladba_S24_1.NP" 33,71</t>
  </si>
  <si>
    <t>"podlahová skladba_S34_1.NP" 34,13</t>
  </si>
  <si>
    <t>"podlahová skladba_S44,45_1.NP" (144,11+6,51)</t>
  </si>
  <si>
    <t>158</t>
  </si>
  <si>
    <t>63100R01</t>
  </si>
  <si>
    <t>kročeová izolace z vrstveného materiálu tl. 9 mm (polyesterová plsť, polyolefinová pěna+pohliníkový film) pevnost v tlaku min 5 kN/m2</t>
  </si>
  <si>
    <t>-2056838258</t>
  </si>
  <si>
    <t>5298,9*1,1 'Přepočtené koeficientem množství</t>
  </si>
  <si>
    <t>159</t>
  </si>
  <si>
    <t>-2112098513</t>
  </si>
  <si>
    <t>160</t>
  </si>
  <si>
    <t>28376382</t>
  </si>
  <si>
    <t>deska z polystyrénu XPS s vyšší odolností tl 100mm (min 5 kN/m2)</t>
  </si>
  <si>
    <t>79636309</t>
  </si>
  <si>
    <t>26,08*1,1 'Přepočtené koeficientem množství</t>
  </si>
  <si>
    <t>161</t>
  </si>
  <si>
    <t>713121121</t>
  </si>
  <si>
    <t>Montáž izolace tepelné podlah volně kladenými rohožemi, pásy, dílci, deskami 2 vrstvy</t>
  </si>
  <si>
    <t>-1384983369</t>
  </si>
  <si>
    <t>162</t>
  </si>
  <si>
    <t>731962154</t>
  </si>
  <si>
    <t>1838,38*2,1 'Přepočtené koeficientem množství</t>
  </si>
  <si>
    <t>163</t>
  </si>
  <si>
    <t>713131141</t>
  </si>
  <si>
    <t>Montáž izolace tepelné stěn a základů lepením celoplošně rohoží, pásů, dílců, desek</t>
  </si>
  <si>
    <t>-221986379</t>
  </si>
  <si>
    <t>Poznámka k položce:_x000d_
"kompletní rozsah a specifikace dodávek_D.1.1_SO 01_v.č. 11,12-13,27, TZ"</t>
  </si>
  <si>
    <t>164</t>
  </si>
  <si>
    <t>28372309</t>
  </si>
  <si>
    <t>deska EPS 100 pro trvalé zatížení v tlaku (max. 2000 kg/m2) tl 100mm</t>
  </si>
  <si>
    <t>-1528889734</t>
  </si>
  <si>
    <t>475,94*1,1 'Přepočtené koeficientem množství</t>
  </si>
  <si>
    <t>165</t>
  </si>
  <si>
    <t>656309251</t>
  </si>
  <si>
    <t>(4,25)*(18,5)</t>
  </si>
  <si>
    <t>(3,75)*(222,15-18,5)</t>
  </si>
  <si>
    <t>166</t>
  </si>
  <si>
    <t>28376404</t>
  </si>
  <si>
    <t xml:space="preserve">deska z polystyrénu XPS, hrana rovná a strukturovaný povrch </t>
  </si>
  <si>
    <t>-2102257115</t>
  </si>
  <si>
    <t>"skladba_S50" 3,725*143,8*0,16*1,1</t>
  </si>
  <si>
    <t>"skladba_S48" (1041,013-(3,725*143,8))*0,2*1,1</t>
  </si>
  <si>
    <t>"vnitřní konstrukce" (58,775)*0,15*1,1</t>
  </si>
  <si>
    <t>167</t>
  </si>
  <si>
    <t>713131151</t>
  </si>
  <si>
    <t>Montáž izolace tepelné stěn a základů volně vloženými rohožemi, pásy, dílci, deskami 1 vrstva</t>
  </si>
  <si>
    <t>-1205216625</t>
  </si>
  <si>
    <t>"svislá skladba_S6,S6a,S7,S8,S9,S9a"</t>
  </si>
  <si>
    <t>"odkaz množství (s odečtením otvorů) _viz ŽB konstrukce D.1.2_1.NP-4.NP" 1,15*(79,6+3018,1+4694+359,1)/2</t>
  </si>
  <si>
    <t>168</t>
  </si>
  <si>
    <t>63151513</t>
  </si>
  <si>
    <t>deska izolační pružná minerální tl 100mm (30 kg/m3)</t>
  </si>
  <si>
    <t>-1328673983</t>
  </si>
  <si>
    <t>4686,71*1,05 'Přepočtené koeficientem množství</t>
  </si>
  <si>
    <t>169</t>
  </si>
  <si>
    <t>713141135</t>
  </si>
  <si>
    <t>Montáž izolace tepelné střech plochých lepené za studena bodově 1 vrstva rohoží, pásů, dílců, desek</t>
  </si>
  <si>
    <t>-1902453177</t>
  </si>
  <si>
    <t>170</t>
  </si>
  <si>
    <t>KNI.0014118.URS</t>
  </si>
  <si>
    <t>deska izolační minrální střešní tl.35 mm</t>
  </si>
  <si>
    <t>-1213715840</t>
  </si>
  <si>
    <t>2147,983*1,05 'Přepočtené koeficientem množství</t>
  </si>
  <si>
    <t>171</t>
  </si>
  <si>
    <t>-734835274</t>
  </si>
  <si>
    <t>172</t>
  </si>
  <si>
    <t>28372321</t>
  </si>
  <si>
    <t>deska EPS 100 pro trvalé zatížení v tlaku (max. 2000 kg/m2) tl 200mm</t>
  </si>
  <si>
    <t>-1877785905</t>
  </si>
  <si>
    <t>2147,983*1,1 'Přepočtené koeficientem množství</t>
  </si>
  <si>
    <t>173</t>
  </si>
  <si>
    <t>713141211</t>
  </si>
  <si>
    <t>Montáž izolace tepelné střech plochých _ atikový klín</t>
  </si>
  <si>
    <t>2147271103</t>
  </si>
  <si>
    <t>"střešní skladba_S28-29" (270,0)</t>
  </si>
  <si>
    <t>"obvody ostatních kcí střech" (1,3*4*14)+((6,3+2,15)*2)+((8,91+13,24)*2)</t>
  </si>
  <si>
    <t>174</t>
  </si>
  <si>
    <t>63152006</t>
  </si>
  <si>
    <t>klín atikový přechodný plochých střech (tl.cca 60 x 60 mm)</t>
  </si>
  <si>
    <t>-445141128</t>
  </si>
  <si>
    <t>404*1,05 'Přepočtené koeficientem množství</t>
  </si>
  <si>
    <t>175</t>
  </si>
  <si>
    <t>713141331</t>
  </si>
  <si>
    <t>Montáž izolace tepelné střech plochých lepené za studena zplna, spádová vrstva</t>
  </si>
  <si>
    <t>-1605571165</t>
  </si>
  <si>
    <t>176</t>
  </si>
  <si>
    <t>28376385</t>
  </si>
  <si>
    <t>deska z polystyrénu XPS, hrana rovná, polo či pero drážka m3</t>
  </si>
  <si>
    <t>-1750393990</t>
  </si>
  <si>
    <t>315*0,2985 'Přepočtené koeficientem množství</t>
  </si>
  <si>
    <t>177</t>
  </si>
  <si>
    <t>713141335</t>
  </si>
  <si>
    <t>Montáž izolace tepelné střech plochých lepené za studena bodově, spádová vrstva</t>
  </si>
  <si>
    <t>586259057</t>
  </si>
  <si>
    <t>178</t>
  </si>
  <si>
    <t>28376141</t>
  </si>
  <si>
    <t>klín izolační z pěnového polystyrenu EPS 100 spádový</t>
  </si>
  <si>
    <t>-134659064</t>
  </si>
  <si>
    <t>2147,983*0,25 'Přepočtené koeficientem množství</t>
  </si>
  <si>
    <t>179</t>
  </si>
  <si>
    <t>713191132</t>
  </si>
  <si>
    <t>Montáž izolace tepelné podlah, stropů vrchem nebo střech překrytí separační fólií z PE</t>
  </si>
  <si>
    <t>22583634</t>
  </si>
  <si>
    <t xml:space="preserve">"množství stanoveno po jednotlivých podlahových skladbách" </t>
  </si>
  <si>
    <t>(332,56+451,61+385,67+607,08+505,76+319,53+59,34+724,82+33,71+187,93+26,08+34,13+40,94+211,76+357,96+105,54+13,67+95,94+637,31+161,14)</t>
  </si>
  <si>
    <t>180</t>
  </si>
  <si>
    <t>28329042</t>
  </si>
  <si>
    <t>fólie PE separační či ochranná tl. 0,2mm</t>
  </si>
  <si>
    <t>473179460</t>
  </si>
  <si>
    <t>5292,48*1,1 'Přepočtené koeficientem množství</t>
  </si>
  <si>
    <t>181</t>
  </si>
  <si>
    <t>998713203</t>
  </si>
  <si>
    <t xml:space="preserve">Přesun hmot procentní pro izolace tepelné </t>
  </si>
  <si>
    <t>-610875356</t>
  </si>
  <si>
    <t>721</t>
  </si>
  <si>
    <t>Zdravotechnika - vnitřní kanalizace</t>
  </si>
  <si>
    <t>182</t>
  </si>
  <si>
    <t>721233214.1</t>
  </si>
  <si>
    <t>Střešní vtok pro pochůzné střechy svislý odtok DN 150</t>
  </si>
  <si>
    <t>631410028</t>
  </si>
  <si>
    <t xml:space="preserve">Poznámka k položce:_x000d_
Kompletní dodávka a provedení / montáž dle specifikace PD a TZ včetně všech přímo souvisejících prací a dodávek._x000d_
-------------------------------------------------------------------------------------------------------------------------------------_x000d_
Vpust DN 150 mm s ochranným košem. _x000d_
Vpusti budou ocelové se záchytnými koši. Vpusti budou dle umístění provedeny s přímým nebo pravoúhlým odvodněním. Vpusti včetně vnitřního odvodňovacího potrubí budou součástí projektu ZTI.  Vtoky budou provedeny s integrovaným vyhříváním._x000d_
"kompletní rozsah a specifikace dodávek_D.1.1_SO 01_v.č. 11,12-13,27, TZ"</t>
  </si>
  <si>
    <t>183</t>
  </si>
  <si>
    <t>998721203</t>
  </si>
  <si>
    <t xml:space="preserve">Přesun hmot procentní pro vnitřní kanalizace </t>
  </si>
  <si>
    <t>814761665</t>
  </si>
  <si>
    <t>762</t>
  </si>
  <si>
    <t>Konstrukce tesařské</t>
  </si>
  <si>
    <t>184</t>
  </si>
  <si>
    <t>762341037</t>
  </si>
  <si>
    <t>Bednění střech rovných z desek OSB tl 25 mm mechanicky kotvených do podkladu</t>
  </si>
  <si>
    <t>1900562232</t>
  </si>
  <si>
    <t>"střešní skladba_S28-29" (270,0)*0,65</t>
  </si>
  <si>
    <t>185</t>
  </si>
  <si>
    <t>762431225</t>
  </si>
  <si>
    <t>Montáž obložení podlah a konstrukcí deskami dřevotřískovými na pero a drážku</t>
  </si>
  <si>
    <t>-1679555531</t>
  </si>
  <si>
    <t>"skladba konstrukce_S47-hlediště" (0,5*16,3*24)+(0,35*16,3*24)</t>
  </si>
  <si>
    <t>186</t>
  </si>
  <si>
    <t>60726284</t>
  </si>
  <si>
    <t>deska OSB 4 P+D broušená tl 18mm</t>
  </si>
  <si>
    <t>685368441</t>
  </si>
  <si>
    <t>332,52*1,15 'Přepočtené koeficientem množství</t>
  </si>
  <si>
    <t>187</t>
  </si>
  <si>
    <t>762511273</t>
  </si>
  <si>
    <t>Podlahové kce podkladové z desek OSB tl 15 mm broušených na pero a drážku šroubovaných</t>
  </si>
  <si>
    <t>1979892321</t>
  </si>
  <si>
    <t>188</t>
  </si>
  <si>
    <t>762512225</t>
  </si>
  <si>
    <t>Montáž podlahové kce z desek dřevotřískových nebo cementotřískových lepených na dřevo</t>
  </si>
  <si>
    <t>-983268919</t>
  </si>
  <si>
    <t xml:space="preserve">"podlahová skladba_S20_2-4.NP" (336,69+451,61+385,67) </t>
  </si>
  <si>
    <t>"výklenky a ostatní plochy" 0,05*1173,97</t>
  </si>
  <si>
    <t>189</t>
  </si>
  <si>
    <t>60621315</t>
  </si>
  <si>
    <t>překližka vodovzdorná bříza tl 12mm (9 vrstev) , multiplex, dýha 2*4 mm, kvalita B, tř. použitelnosti 3</t>
  </si>
  <si>
    <t>-64323561</t>
  </si>
  <si>
    <t>1232,669*1,1 'Přepočtené koeficientem množství</t>
  </si>
  <si>
    <t>190</t>
  </si>
  <si>
    <t>762595001</t>
  </si>
  <si>
    <t xml:space="preserve">Spojovací prostředky pro obložení konstrukcí a pokládku podlah </t>
  </si>
  <si>
    <t>-805995914</t>
  </si>
  <si>
    <t>332,52+1169,84+1232,669</t>
  </si>
  <si>
    <t>191</t>
  </si>
  <si>
    <t>998762203</t>
  </si>
  <si>
    <t xml:space="preserve">Přesun hmot procentní pro kce tesařské </t>
  </si>
  <si>
    <t>-82304407</t>
  </si>
  <si>
    <t>763</t>
  </si>
  <si>
    <t>Konstrukce suché výstavby</t>
  </si>
  <si>
    <t>192</t>
  </si>
  <si>
    <t>763111422</t>
  </si>
  <si>
    <t xml:space="preserve">SDK příčka tl 100 mm profil CW+UW 50 desky 2xDF 12,5 TI 40 mm (50 kg/m3) </t>
  </si>
  <si>
    <t>-1660251285</t>
  </si>
  <si>
    <t>Poznámka k položce:_x000d_
"kompletní rozsah a specifikace dodávek_D.1.1_SO 01_v.č. 04-10, 12-13, 21-25, 27, TZ"</t>
  </si>
  <si>
    <t>"1.NP_celková délka kce v podlaží určena elektronicky" 4,15*(14,996)</t>
  </si>
  <si>
    <t>"2.NP_celková délka kce v podlaží určena elektronicky" 4,0*(1,712)</t>
  </si>
  <si>
    <t>"odečet výplní otvorů_výpočet množství elektronicky-dle tabulek výrobků" -4,5</t>
  </si>
  <si>
    <t>193</t>
  </si>
  <si>
    <t>763111428</t>
  </si>
  <si>
    <t xml:space="preserve">SDK příčka tl 150 mm profil CW+UW 100 desky 2xDF 12,5 TI 60 mm (50 kg/m3) </t>
  </si>
  <si>
    <t>1743744460</t>
  </si>
  <si>
    <t>"1.PP_celková délka kce v podlaží určena elektronicky" 3,45*(84,99)</t>
  </si>
  <si>
    <t>"1.NP_celková délka kce v podlaží určena elektronicky" 4,15*(13,07)</t>
  </si>
  <si>
    <t>"2.NP_celková délka kce v podlaží určena elektronicky" 4,0*(54,00)</t>
  </si>
  <si>
    <t>"3.NP_celková délka kce v podlaží určena elektronicky" 5,9*(47,44)</t>
  </si>
  <si>
    <t>"4.NP_celková délka kce v podlaží určena elektronicky" 4,4*(27,99)</t>
  </si>
  <si>
    <t>"odečet výplní otvorů_výpočet množství elektronicky-dle tabulek výrobků" -63,25</t>
  </si>
  <si>
    <t>194</t>
  </si>
  <si>
    <t>763111442</t>
  </si>
  <si>
    <t xml:space="preserve">SDK příčka tl 100 mm profil CW+UW 50 desky 2xH2DF 12,5 TI 40 mm (50 kg/m3) </t>
  </si>
  <si>
    <t>-582139295</t>
  </si>
  <si>
    <t>"1.PP_celková délka kce v podlaží určena elektronicky" 3,45*(0,0)</t>
  </si>
  <si>
    <t>"1.NP_celková délka kce v podlaží určena elektronicky" 4,15*(47,37)</t>
  </si>
  <si>
    <t>"2.NP_celková délka kce v podlaží určena elektronicky" 4,0*(23,54)</t>
  </si>
  <si>
    <t>"3.NP_celková délka kce v podlaží určena elektronicky" 5,9*(14,17)</t>
  </si>
  <si>
    <t>"4.NP_celková délka kce v podlaží určena elektronicky" 4,4*(14,55)</t>
  </si>
  <si>
    <t>"odečet výplní otvorů_výpočet množství elektronicky-dle tabulek výrobků" -28,5</t>
  </si>
  <si>
    <t>195</t>
  </si>
  <si>
    <t>763111448</t>
  </si>
  <si>
    <t xml:space="preserve">SDK příčka tl 150 mm profil CW+UW 100 desky 2xH2DF 12,5 TI 60 mm (50 kg/m3) </t>
  </si>
  <si>
    <t>805857434</t>
  </si>
  <si>
    <t>"1.NP_celková délka kce v podlaží určena elektronicky" 4,15*(14,43)</t>
  </si>
  <si>
    <t>"2.NP_celková délka kce v podlaží určena elektronicky" 4,0*(33,71)</t>
  </si>
  <si>
    <t>"3.NP_celková délka kce v podlaží určena elektronicky" 5,9*(30,025)</t>
  </si>
  <si>
    <t>"4.NP_celková délka kce v podlaží určena elektronicky" 4,4*(35,203)</t>
  </si>
  <si>
    <t>"odečet výplní otvorů_výpočet množství elektronicky-dle tabulek výrobků" -34,45</t>
  </si>
  <si>
    <t>196</t>
  </si>
  <si>
    <t>763111523</t>
  </si>
  <si>
    <t xml:space="preserve">SDK příčka tl 150 mm profil CW+UW 75 desky 3xDF 12,5 TI 60 mm (50 kg/m3) </t>
  </si>
  <si>
    <t>791090217</t>
  </si>
  <si>
    <t>"1.NP_celková délka kce v podlaží určena elektronicky" 4,15*(6,7)</t>
  </si>
  <si>
    <t>"2.NP_celková délka kce v podlaží určena elektronicky" 4,0*(0)</t>
  </si>
  <si>
    <t>"3.NP_celková délka kce v podlaží určena elektronicky" 5,9*(0)</t>
  </si>
  <si>
    <t>"4.NP_celková délka kce v podlaží určena elektronicky" 4,4*(0)</t>
  </si>
  <si>
    <t>"odečet výplní otvorů_výpočet množství elektronicky-dle tabulek výrobků" 0,0</t>
  </si>
  <si>
    <t>197</t>
  </si>
  <si>
    <t>763111717</t>
  </si>
  <si>
    <t>SDK příčka základní penetrační nátěr</t>
  </si>
  <si>
    <t>-224719332</t>
  </si>
  <si>
    <t>"viz svislé SDK konstrukce"</t>
  </si>
  <si>
    <t>2*(64,581+903,259+409,869+492,316+27,805+263,866+10,168+184,91+1445,348)</t>
  </si>
  <si>
    <t>198</t>
  </si>
  <si>
    <t>763111741</t>
  </si>
  <si>
    <t>Montáž parotěsné zábrany do SDK příčky</t>
  </si>
  <si>
    <t>-1888120704</t>
  </si>
  <si>
    <t>1*(281,439+455,892+167,477+315,7+600,531+3469,817+1021,357)</t>
  </si>
  <si>
    <t>199</t>
  </si>
  <si>
    <t>28329274</t>
  </si>
  <si>
    <t xml:space="preserve">fólie PE vyztužená pro parotěsnou vrstvu </t>
  </si>
  <si>
    <t>-1387950310</t>
  </si>
  <si>
    <t>13916,457*1,1 'Přepočtené koeficientem množství</t>
  </si>
  <si>
    <t>200</t>
  </si>
  <si>
    <t>763111771</t>
  </si>
  <si>
    <t>Příplatek k SDK příčce za rovinnost kvality Q3</t>
  </si>
  <si>
    <t>1922839642</t>
  </si>
  <si>
    <t>201</t>
  </si>
  <si>
    <t>763113323</t>
  </si>
  <si>
    <t xml:space="preserve">SDK příčka instalační tl 205 mm zdvojený profil CW+UW desky 2xDF 12,5 TI 60+60 mm (50 kg/m3) </t>
  </si>
  <si>
    <t>432864702</t>
  </si>
  <si>
    <t>"1.NP_celková délka kce v podlaží určena elektronicky" 4,15*(68,04)</t>
  </si>
  <si>
    <t>"odečet výplní otvorů_výpočet množství elektronicky-dle tabulek výrobků" -18,5</t>
  </si>
  <si>
    <t>202</t>
  </si>
  <si>
    <t>763113331</t>
  </si>
  <si>
    <t xml:space="preserve">SDK příčka tl 170 mm zdvojený profil CW+UW desky 2xH2DF 12,5 TI 50 mm (50 kg/m3) </t>
  </si>
  <si>
    <t>-723360797</t>
  </si>
  <si>
    <t>"1.NP_celková délka kce v podlaží určena elektronicky" 4,15*(2,45)</t>
  </si>
  <si>
    <t>"odečet výplní otvorů_výpočet množství elektronicky-dle tabulek výrobků" 0</t>
  </si>
  <si>
    <t>203</t>
  </si>
  <si>
    <t>763113333</t>
  </si>
  <si>
    <t xml:space="preserve">SDK příčka tl 200 mm zdvojený profil CW+UW desky 2xH2DF 12,5 TI 60 mm (50 kg/m3) </t>
  </si>
  <si>
    <t>-2073887664</t>
  </si>
  <si>
    <t>"1.NP_celková délka kce v podlaží určena elektronicky" 4,15*(9,31)</t>
  </si>
  <si>
    <t>"2.NP_celková délka kce v podlaží určena elektronicky" 4,0*(15,25)</t>
  </si>
  <si>
    <t>"3.NP_celková délka kce v podlaží určena elektronicky" 5,9*(8,99)</t>
  </si>
  <si>
    <t>"4.NP_celková délka kce v podlaží určena elektronicky" 4,4*(10,28)</t>
  </si>
  <si>
    <t>"odečet výplní otvorů_výpočet množství elektronicky-dle tabulek výrobků" -13,0</t>
  </si>
  <si>
    <t>204</t>
  </si>
  <si>
    <t>763121453</t>
  </si>
  <si>
    <t xml:space="preserve">SDK stěna předsazená profil CW+UW desky 2xDF 12,5 TI 50 mm (50 kg/m3) </t>
  </si>
  <si>
    <t>-434513896</t>
  </si>
  <si>
    <t>"1.NP_celková délka kce v podlaží určena elektronicky" 4,15*(12,83+14,64)</t>
  </si>
  <si>
    <t>"2.NP_celková délka kce v podlaží určena elektronicky" 4,0*(17,05)</t>
  </si>
  <si>
    <t>"3.NP_celková délka kce v podlaží určena elektronicky" 5,9*(16,82)</t>
  </si>
  <si>
    <t>205</t>
  </si>
  <si>
    <t>763121466</t>
  </si>
  <si>
    <t xml:space="preserve">SDK stěna předsazená profil CW+UW desky 2xH2DF 12,5 TI 50 mm (50 kg/m3) </t>
  </si>
  <si>
    <t>35437402</t>
  </si>
  <si>
    <t>"1.PP_celková délka kce v podlaží určena elektronicky" 3,45*(4,18)</t>
  </si>
  <si>
    <t>"1.NP_celková délka kce v podlaží určena elektronicky" 4,15*(45,45)</t>
  </si>
  <si>
    <t>"2.NP_celková délka kce v podlaží určena elektronicky" 4,0*(29,87)</t>
  </si>
  <si>
    <t>"3.NP_celková délka kce v podlaží určena elektronicky" 5,9*(19,53)</t>
  </si>
  <si>
    <t>"4.NP_celková délka kce v podlaží určena elektronicky" 4,4*(11,34)</t>
  </si>
  <si>
    <t>"odečet výplní otvorů_výpočet množství elektronicky-dle tabulek výrobků" -31,75</t>
  </si>
  <si>
    <t>206</t>
  </si>
  <si>
    <t>763121467</t>
  </si>
  <si>
    <t xml:space="preserve">SDK stěna předsazená instalační profil CW+UW desky 2xH2DF 12,5 </t>
  </si>
  <si>
    <t>-1737352828</t>
  </si>
  <si>
    <t>"1.NP_celková délka kce v podlaží určena elektronicky" 4,15*(15,70)</t>
  </si>
  <si>
    <t>"2.NP_celková délka kce v podlaží určena elektronicky" 4,0*(14,77)</t>
  </si>
  <si>
    <t>"3.NP_celková délka kce v podlaží určena elektronicky" 5,9*(5,9)</t>
  </si>
  <si>
    <t>"4.NP_celková délka kce v podlaží určena elektronicky" 4,4*(4,53)</t>
  </si>
  <si>
    <t>"odečet výplní otvorů_výpočet množství elektronicky-dle tabulek výrobků" -11,5</t>
  </si>
  <si>
    <t>207</t>
  </si>
  <si>
    <t>763121481</t>
  </si>
  <si>
    <t xml:space="preserve">SDK stěna předsazená profil CW+UW desky 2x akustická H2 12,5 TI 60 mm (50 kg/m3) </t>
  </si>
  <si>
    <t>-1095046192</t>
  </si>
  <si>
    <t>"1.NP_celková délka kce v podlaží určena elektronicky" 4,15*(11,1+8,929)</t>
  </si>
  <si>
    <t>"2.NP_celková délka kce v podlaží určena elektronicky" 4,0*(12,57+18,57)</t>
  </si>
  <si>
    <t>"3.NP_celková délka kce v podlaží určena elektronicky" 5,9*(12,68)</t>
  </si>
  <si>
    <t>"4.NP_celková délka kce v podlaží určena elektronicky" 4,4*(12,57)</t>
  </si>
  <si>
    <t>"odečet výplní otvorů_výpočet množství elektronicky-dle tabulek výrobků" -22,1</t>
  </si>
  <si>
    <t>208</t>
  </si>
  <si>
    <t>763121482</t>
  </si>
  <si>
    <t xml:space="preserve">SDK stěna předsazená profil CW+UW desky 2x akustická DF 12,5 TI 50 mm (50 kg/m3) </t>
  </si>
  <si>
    <t>-1862371499</t>
  </si>
  <si>
    <t>"1.PP_celková délka kce v podlaží určena elektronicky" 3,45*(71,340)</t>
  </si>
  <si>
    <t>"1.NP_celková délka kce v podlaží určena elektronicky" 4,15*(95,52)</t>
  </si>
  <si>
    <t>"odečet výplní otvorů_výpočet množství elektronicky-dle tabulek výrobků" -42,0</t>
  </si>
  <si>
    <t>209</t>
  </si>
  <si>
    <t>763121483</t>
  </si>
  <si>
    <t xml:space="preserve">SDK stěna předsazená profil CW+UW desky 2x akustická DF 12,5 TI 60 mm (50 kg/m3) </t>
  </si>
  <si>
    <t>-784596629</t>
  </si>
  <si>
    <t>"1.NP_celková délka kce v podlaží určena elektronicky" 4,15*(68,28)</t>
  </si>
  <si>
    <t>"2.NP_celková délka kce v podlaží určena elektronicky" 4,0*(269,65)</t>
  </si>
  <si>
    <t>"3.NP_celková délka kce v podlaží určena elektronicky" 5,9*(310,61)</t>
  </si>
  <si>
    <t>"4.NP_celková délka kce v podlaží určena elektronicky" 4,4*(117,74)</t>
  </si>
  <si>
    <t>"odečet výplní otvorů_výpočet množství elektronicky-dle tabulek výrobků" -242,8</t>
  </si>
  <si>
    <t>210</t>
  </si>
  <si>
    <t>763121714</t>
  </si>
  <si>
    <t>SDK stěna předsazená základní penetrační nátěr</t>
  </si>
  <si>
    <t>2040118858</t>
  </si>
  <si>
    <t>211</t>
  </si>
  <si>
    <t>763121761</t>
  </si>
  <si>
    <t>Příplatek k SDK stěně předsazené za rovinnost kvality Q3</t>
  </si>
  <si>
    <t>-351661437</t>
  </si>
  <si>
    <t>212</t>
  </si>
  <si>
    <t>59030550.1</t>
  </si>
  <si>
    <t>příplatek za použití desky SDK pro mechanicky namáhané interiéry DFRIEH2 tl 12,5mm</t>
  </si>
  <si>
    <t>1834894599</t>
  </si>
  <si>
    <t>(263,866*2)+(629,253*2)+(281,439)</t>
  </si>
  <si>
    <t>213</t>
  </si>
  <si>
    <t>763121R83</t>
  </si>
  <si>
    <t xml:space="preserve">SDK stěna předsazená profil CW+UW desky 3x akustická DF 12,5 TI 100 mm (50 kg/m3) </t>
  </si>
  <si>
    <t>831385163</t>
  </si>
  <si>
    <t xml:space="preserve">Poznámka k položce:_x000d_
Kompletní systémová dodávka a provedení dle specifikace PD a TZ včetně všech přímo souvisejících prací a dodávek._x000d_
"kompletní rozsah a specifikace dodávek_D.1.1_SO 01_v.č. 04-10, 12-13, 21-25, 27, TZ"_x000d_
</t>
  </si>
  <si>
    <t>"1.NP_celková délka kce v podlaží určena elektronicky" 4,15*(0)</t>
  </si>
  <si>
    <t>"2.NP_celková délka kce v podlaží určena elektronicky" 4,0*(65,09)</t>
  </si>
  <si>
    <t>"3.NP_celková délka kce v podlaží určena elektronicky" 5,9*(91,59)</t>
  </si>
  <si>
    <t>"4.NP_celková délka kce v podlaží určena elektronicky" 4,4*(66,39)</t>
  </si>
  <si>
    <t>"odečet výplní otvorů_výpočet množství elektronicky-dle tabulek výrobků" -71,5</t>
  </si>
  <si>
    <t>214</t>
  </si>
  <si>
    <t>763131552</t>
  </si>
  <si>
    <t>SDK podhled deska 1x(A)H2 12,5 (TI 100 mm) jednovrstvá spodní kce profil CD+UD</t>
  </si>
  <si>
    <t>690583865</t>
  </si>
  <si>
    <t>"podhledové kce a skladby_1.PP-4.NP" (179,78+89,88+25,23+29,17+31,95)</t>
  </si>
  <si>
    <t>"svislé a ostatní plochy" 0,15*(356,01)</t>
  </si>
  <si>
    <t>215</t>
  </si>
  <si>
    <t>763131714</t>
  </si>
  <si>
    <t>SDK podhled základní penetrační nátěr</t>
  </si>
  <si>
    <t>-305919097</t>
  </si>
  <si>
    <t>"viz vodorovné SDK konstrukce" 409,412+(569,55*0,5)+205,995+67,35+443,86+43,02</t>
  </si>
  <si>
    <t>216</t>
  </si>
  <si>
    <t>763131721</t>
  </si>
  <si>
    <t>SDK podhled skoková změna v do 0,5 m</t>
  </si>
  <si>
    <t>69827197</t>
  </si>
  <si>
    <t>"podhledové skladby"</t>
  </si>
  <si>
    <t>"1.NP" (24,9+16,5+11,9+24,9)+77,45</t>
  </si>
  <si>
    <t>"2.NP" (23,45)+(24,9+16,5+11,9+24,9)+56,45</t>
  </si>
  <si>
    <t>"3.NP" (23,45)+(24,9+16,5+11,9+24,9)+52,5</t>
  </si>
  <si>
    <t>"4.NP" (23,45)+(24,9+16,5+11,9+24,9)</t>
  </si>
  <si>
    <t>217</t>
  </si>
  <si>
    <t>763131751</t>
  </si>
  <si>
    <t>Montáž parotěsné zábrany do SDK podhledu</t>
  </si>
  <si>
    <t>783439515</t>
  </si>
  <si>
    <t>218</t>
  </si>
  <si>
    <t>-1059020743</t>
  </si>
  <si>
    <t>1454,412*1,1 'Přepočtené koeficientem množství</t>
  </si>
  <si>
    <t>219</t>
  </si>
  <si>
    <t>763131771</t>
  </si>
  <si>
    <t>Příplatek k SDK podhledu za rovinnost kvality Q3</t>
  </si>
  <si>
    <t>-1638577007</t>
  </si>
  <si>
    <t>220</t>
  </si>
  <si>
    <t>763164158.1</t>
  </si>
  <si>
    <t xml:space="preserve">SDK obklad (opláštění) prvků a kcí rš přes 0,8 m desky 2xDF 15, TI minerální vata min 40 kg/m3 tl. 60 mm </t>
  </si>
  <si>
    <t>-845873150</t>
  </si>
  <si>
    <t>Poznámka k položce:_x000d_
Kompletní provedení dle specifikace PD a TZ včetně všech přímo souvisejících prací a dodávek._x000d_
"kompletní rozsah a specifikace dodávek_D.1.1_SO 01_v.č. 04-10, 12-13, 17-20, 27, TZ"</t>
  </si>
  <si>
    <t>"dle požadavku a specifikace PBŘ" (4*42,75)+(1*27,9)+(3,85+3,245)</t>
  </si>
  <si>
    <t>221</t>
  </si>
  <si>
    <t>763164158.2</t>
  </si>
  <si>
    <t xml:space="preserve">Obklad (opláštění) prvků a kcí _ sádrové desky tI. 20 mm se skelnou výztuží </t>
  </si>
  <si>
    <t>401254204</t>
  </si>
  <si>
    <t>"dle požadavku a specifikace PBŘ" 67,35</t>
  </si>
  <si>
    <t>222</t>
  </si>
  <si>
    <t>763164158.3</t>
  </si>
  <si>
    <t>Obklad (opláštění) prvků a kcí _ deska 3x akustická 12,5 mm , tepelná izolace 100 mm (50 kg/m3)</t>
  </si>
  <si>
    <t>-1119622463</t>
  </si>
  <si>
    <t xml:space="preserve">"dle požadavku a specifikace PBŘ" </t>
  </si>
  <si>
    <t>1.PP</t>
  </si>
  <si>
    <t>(7,945*1,45)+(17*1,85)+(9,025*1,02)+(10,25*1,08)</t>
  </si>
  <si>
    <t>(0,625*2*7,945)+(0,725*2*17)+(0,8*2*9,025)+(0,45*2*10,25)</t>
  </si>
  <si>
    <t>"čela" (63,246*0,3)+(58,246*0,3)</t>
  </si>
  <si>
    <t>"1.NP" 1,15*(2,25)*19</t>
  </si>
  <si>
    <t>"2.NP" 1,15*(2,25)*30,2</t>
  </si>
  <si>
    <t>"3.NP" 1,15*(2,25)*31,1</t>
  </si>
  <si>
    <t>"4.NP" 1,15*(2,25)*30,2</t>
  </si>
  <si>
    <t>223</t>
  </si>
  <si>
    <t>763221R33</t>
  </si>
  <si>
    <t xml:space="preserve">Spřažená sádrovláknitá stěna předsazená na nosné konstrukci (CW+UW) desky 2x12,5 (1150 kg/m2) TI 50 mm (50 kg/m3) </t>
  </si>
  <si>
    <t>663216354</t>
  </si>
  <si>
    <t>Poznámka k položce:_x000d_
Kompletní systémová dodávka a provedení dle specifikace PD a TZ včetně všech přímo souvisejících prací a dodávek._x000d_
"kompletní rozsah a specifikace dodávek_D.1.1_SO 01_v.č. 04-10, 12-13, 21-25, 27, TZ"</t>
  </si>
  <si>
    <t>"1.NP_celková délka kce v podlaží určena elektronicky" 4,15*(38,64)</t>
  </si>
  <si>
    <t>"2.NP_celková délka kce v podlaží určena elektronicky" 4,0*(120,86+22,39)</t>
  </si>
  <si>
    <t>"3.NP_celková délka kce v podlaží určena elektronicky" 5,9*(89,28)</t>
  </si>
  <si>
    <t>"4.NP_celková délka kce v podlaží určena elektronicky" 4,4*(65,1)</t>
  </si>
  <si>
    <t>"odečet výplní otvorů_výpočet množství elektronicky-dle tabulek výrobků" -101,2</t>
  </si>
  <si>
    <t>224</t>
  </si>
  <si>
    <t>763221R34</t>
  </si>
  <si>
    <t xml:space="preserve">Akustická opatření (podhledová kce) tl. 150 mm _ spřažené sádrovláknité desky (2*12,5 mm_obj.hmot 1150 kg/m2 ) na nosné konstrukci (CW+UW) TI 60 mm (60 kg/m3) </t>
  </si>
  <si>
    <t>-2071534275</t>
  </si>
  <si>
    <t>Poznámka k položce:_x000d_
Kompletní systémová dodávka a provedení dle specifikace PD a TZ včetně všech přímo souvisejících prací a dodávek._x000d_
"kompletní rozsah a specifikace dodávek_D.1.1_SO 01_v.č. 04-10, 12-13, 17-20, 27, TZ"</t>
  </si>
  <si>
    <t>"skladba S49_2.NP-hlediště" 43,02</t>
  </si>
  <si>
    <t>225</t>
  </si>
  <si>
    <t>763755R01</t>
  </si>
  <si>
    <t>Dodávka a osazení veškerých doplňkových prvků SDK konstrukcí (lišt, profilů, výztužných profilů, ukončovacích prvků, dilatačních a přechodových prvků atd)</t>
  </si>
  <si>
    <t>-1388261309</t>
  </si>
  <si>
    <t>Poznámka k položce:_x000d_
SYSTÉMOVÉ PROVEDENÍ (DLE KONKRÉTNÍHO DODAVATELE SYSTÉMU)</t>
  </si>
  <si>
    <t xml:space="preserve">"kompletní provedení dle specifikace PD a TZ  vč. všech souvisejících prací a dodávek"</t>
  </si>
  <si>
    <t>"rozsah a množství vztaženo na celkovou plochu SDK konstrukcí_svislých + vodorovných" 7604,244+6312,213+1454,412</t>
  </si>
  <si>
    <t>226</t>
  </si>
  <si>
    <t>763995R01</t>
  </si>
  <si>
    <t xml:space="preserve">Dodávka a montáž akustických stropních podhledů </t>
  </si>
  <si>
    <t>1952728946</t>
  </si>
  <si>
    <t>Poznámka k položce:_x000d_
Kompletní systémová dodávka skladby a montáž dle specifikace PD a TZ včetně všech přímo souvisejících prací/dodávek/doplňků a příslušenství._x000d_
"kompletní rozsah a specifikace dodávek_D.1.1_SO 01_v.č. 04-10, 12-13, 17-20, 27, TZ"</t>
  </si>
  <si>
    <t xml:space="preserve">"podhledové kce a skladby_1.PP-4.NP" </t>
  </si>
  <si>
    <t>"1.NP" 616,73+69,82+215,75</t>
  </si>
  <si>
    <t>"2.NP" 571,3+461,22</t>
  </si>
  <si>
    <t>"3.NP" 574,73+486,55</t>
  </si>
  <si>
    <t>"4.NP" 385,67+201,74</t>
  </si>
  <si>
    <t>"ostatní a svislé plochy" 0,1*(3583,51)</t>
  </si>
  <si>
    <t>227</t>
  </si>
  <si>
    <t>998763202</t>
  </si>
  <si>
    <t xml:space="preserve">Přesun hmot procentní pro dřevostavby </t>
  </si>
  <si>
    <t>-1433092729</t>
  </si>
  <si>
    <t>764</t>
  </si>
  <si>
    <t>Konstrukce klempířské</t>
  </si>
  <si>
    <t>228</t>
  </si>
  <si>
    <t>764795N01</t>
  </si>
  <si>
    <t>K-1 - D+M Oplechování okenního parapetu, žárově pozinkovaný poplastovaný plech tl. 0,6mm, r.š. 310mm</t>
  </si>
  <si>
    <t>bm</t>
  </si>
  <si>
    <t>-1198543539</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</si>
  <si>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klempířských prvků.</t>
  </si>
  <si>
    <t>229</t>
  </si>
  <si>
    <t>764795N02</t>
  </si>
  <si>
    <t>K-2 - D+M Oplechování okenního parapetu, žárově pozinkovaný poplastovaný plech tl. 0,6mm, r.š. 310mm</t>
  </si>
  <si>
    <t>1343975809</t>
  </si>
  <si>
    <t>230</t>
  </si>
  <si>
    <t>764795N03</t>
  </si>
  <si>
    <t>K-3 - D+M Oplechování okenního parapetu, žárově pozinkovaný poplastovaný plech tl. 0,6mm, r.š. 310mm</t>
  </si>
  <si>
    <t>-1590920916</t>
  </si>
  <si>
    <t>231</t>
  </si>
  <si>
    <t>764795N04</t>
  </si>
  <si>
    <t>K-4 - D+M Oplechování okenního parapetu, žárově pozinkovaný poplastovaný plech tl. 0,6mm, r.š. 310mm</t>
  </si>
  <si>
    <t>924400842</t>
  </si>
  <si>
    <t>232</t>
  </si>
  <si>
    <t>764795N05</t>
  </si>
  <si>
    <t>K-5 - D+M Oplechování okenního parapetu, žárově pozinkovaný poplastovaný plech tl. 0,6mm, r.š. 310mm</t>
  </si>
  <si>
    <t>199504755</t>
  </si>
  <si>
    <t>233</t>
  </si>
  <si>
    <t>764795N06</t>
  </si>
  <si>
    <t>K-6 - D+M Oplechování okenního parapetu, žárově pozinkovaný poplastovaný plech tl. 0,6mm, r.š. 310mm</t>
  </si>
  <si>
    <t>-1467767218</t>
  </si>
  <si>
    <t>234</t>
  </si>
  <si>
    <t>764795N07</t>
  </si>
  <si>
    <t>K-7 - D+M Oplechování okenního parapetu, žárově pozinkovaný poplastovaný plech tl. 0,6mm, r.š. 310mm</t>
  </si>
  <si>
    <t>-758950023</t>
  </si>
  <si>
    <t>235</t>
  </si>
  <si>
    <t>764795N08</t>
  </si>
  <si>
    <t>K-8 - D+M Oplechování okenního parapetu, žárově pozinkovaný poplastovaný plech tl. 0,6mm, r.š. 310mm</t>
  </si>
  <si>
    <t>-99788979</t>
  </si>
  <si>
    <t>236</t>
  </si>
  <si>
    <t>764795N09</t>
  </si>
  <si>
    <t>K-9 - D+M Oplechování okenního parapetu, žárově pozinkovaný poplastovaný plech tl. 0,6mm, r.š. 310mm</t>
  </si>
  <si>
    <t>1954445155</t>
  </si>
  <si>
    <t>237</t>
  </si>
  <si>
    <t>764795N10</t>
  </si>
  <si>
    <t>K-10 - D+M Oplechování okenního parapetu, žárově pozinkovaný poplastovaný plech tl. 0,6mm, r.š. 310mm</t>
  </si>
  <si>
    <t>-2054353731</t>
  </si>
  <si>
    <t>238</t>
  </si>
  <si>
    <t>764795N11</t>
  </si>
  <si>
    <t>K-11 - D+M Oplechování okenního parapetu, žárově pozinkovaný poplastovaný plech tl. 0,6mm, r.š. 310mm</t>
  </si>
  <si>
    <t>749835364</t>
  </si>
  <si>
    <t>239</t>
  </si>
  <si>
    <t>764795N12</t>
  </si>
  <si>
    <t>K-12 - D+M Oplechování okenního parapetu, žárově pozinkovaný poplastovaný plech tl. 0,6mm, r.š. 230mm</t>
  </si>
  <si>
    <t>-1275049903</t>
  </si>
  <si>
    <t>240</t>
  </si>
  <si>
    <t>764795N13</t>
  </si>
  <si>
    <t>K-13 - D+M Oplechování okenního parapetu, žárově pozinkovaný poplastovaný plech tl. 0,6mm, r.š. 310mm</t>
  </si>
  <si>
    <t>-156017769</t>
  </si>
  <si>
    <t>241</t>
  </si>
  <si>
    <t>764795N14</t>
  </si>
  <si>
    <t>K-14 - D+M Oplechování okenního parapetu, žárově pozinkovaný poplastovaný plech tl. 0,6mm, r.š. 310mm</t>
  </si>
  <si>
    <t>703965325</t>
  </si>
  <si>
    <t>242</t>
  </si>
  <si>
    <t>764795N15</t>
  </si>
  <si>
    <t>K-15 - D+M Oplechování okenního parapetu, žárově pozinkovaný poplastovaný plech tl. 0,6mm, r.š. 230mm</t>
  </si>
  <si>
    <t>860484885</t>
  </si>
  <si>
    <t>243</t>
  </si>
  <si>
    <t>764795N16</t>
  </si>
  <si>
    <t>K-16 - D+M Oplechování okenního parapetu, žárově pozinkovaný poplastovaný plech tl. 0,6mm, r.š. 310mm</t>
  </si>
  <si>
    <t>1610455650</t>
  </si>
  <si>
    <t>244</t>
  </si>
  <si>
    <t>764795N17</t>
  </si>
  <si>
    <t>K-17 - D+M Oplechování okenního parapetu, žárově pozinkovaný poplastovaný plech tl. 0,6mm, r.š. 230mm</t>
  </si>
  <si>
    <t>-393580903</t>
  </si>
  <si>
    <t>245</t>
  </si>
  <si>
    <t>764795N18</t>
  </si>
  <si>
    <t>K-18 - D+M Oplechování okenního parapetu rohového okna, žárově pozinkovaný poplastovaný plech tl. 0,6mm, r.š. 230mm</t>
  </si>
  <si>
    <t>-1491632385</t>
  </si>
  <si>
    <t>246</t>
  </si>
  <si>
    <t>764795N19</t>
  </si>
  <si>
    <t>K-19 - D+M Oplechování okenního parapetu rohového okna, žárově pozinkovaný poplastovaný plech tl. 0,6mm, r.š. 230mm</t>
  </si>
  <si>
    <t>1667518472</t>
  </si>
  <si>
    <t>247</t>
  </si>
  <si>
    <t>764795N20</t>
  </si>
  <si>
    <t>K-20 - D+M Oplechování okenního parapetu, žárově pozinkovaný poplastovaný plech tl. 0,6mm, r.š. 480mm</t>
  </si>
  <si>
    <t>446671203</t>
  </si>
  <si>
    <t>248</t>
  </si>
  <si>
    <t>764795N21</t>
  </si>
  <si>
    <t>K-21 - D+M Oplechování střešní atiky, žárově pozinkovaný poplastovaný plech tl. 0,7mm, r.š. 675mm</t>
  </si>
  <si>
    <t>621200974</t>
  </si>
  <si>
    <t>249</t>
  </si>
  <si>
    <t>764795N22</t>
  </si>
  <si>
    <t>K-22 - D+M Oplechování střešní atiky dělící, žárově pozinkovaný poplastovaný plech tl. 0,7mm, r.š. 675mm</t>
  </si>
  <si>
    <t>2020581027</t>
  </si>
  <si>
    <t>250</t>
  </si>
  <si>
    <t>764795N23</t>
  </si>
  <si>
    <t>K-23 - D+M Oplechování střešní atiky, žárově pozinkovaný poplastovaný plech tl. 0,7mm, r.š. 815mm</t>
  </si>
  <si>
    <t>621052124</t>
  </si>
  <si>
    <t>251</t>
  </si>
  <si>
    <t>764795N24</t>
  </si>
  <si>
    <t>K-24 - D+M Oplechování střešní atiky, žárově pozinkovaný poplastovaný plech tl. 0,7mm, r.š. 465mm</t>
  </si>
  <si>
    <t>1377378762</t>
  </si>
  <si>
    <t>252</t>
  </si>
  <si>
    <t>764795N25</t>
  </si>
  <si>
    <t>K-25 - D+M Oplechování ukončení velkoplošného světlíku, žárově pozinkovaný poplastovaný plech tl. 0,7mm, r.š. 505mm</t>
  </si>
  <si>
    <t>694220819</t>
  </si>
  <si>
    <t>253</t>
  </si>
  <si>
    <t>764795N26</t>
  </si>
  <si>
    <t>K-26 - D+M Oplechování ukončení velkoplošného světlíku, žárově pozinkovaný poplastovaný plech tl. 0,7mm, r.š. 525mm</t>
  </si>
  <si>
    <t>-1098741124</t>
  </si>
  <si>
    <t>254</t>
  </si>
  <si>
    <t>764795N27</t>
  </si>
  <si>
    <t>K-27 - D+M Oplechování ukončení velkoplošného světlíku, žárově pozinkovaný poplastovaný plech tl. 0,7mm, r.š. 370mm</t>
  </si>
  <si>
    <t>1848393199</t>
  </si>
  <si>
    <t>255</t>
  </si>
  <si>
    <t>764795N28</t>
  </si>
  <si>
    <t>K-28 - D+M Oplechování ukončení hydroizolace na střeše, žárově pozinkovaný poplastovaný plech tl. 0,7mm, r.š. 270mm</t>
  </si>
  <si>
    <t>-1586311469</t>
  </si>
  <si>
    <t>256</t>
  </si>
  <si>
    <t>764795N29</t>
  </si>
  <si>
    <t>661842265</t>
  </si>
  <si>
    <t>257</t>
  </si>
  <si>
    <t>764795N30</t>
  </si>
  <si>
    <t>K-29 - D+M Střešní a fasádní krytina, trapézový plech TR30/207, žárově pozink plech tl. 1mm, šířka plechu 1035mm</t>
  </si>
  <si>
    <t>-651962714</t>
  </si>
  <si>
    <t>258</t>
  </si>
  <si>
    <t>764795N31</t>
  </si>
  <si>
    <t>K-30 - D+M Přítlačná lišta, žárově pozink plech tl. 0,55mm, r.š. 185mm</t>
  </si>
  <si>
    <t>469557396</t>
  </si>
  <si>
    <t>259</t>
  </si>
  <si>
    <t>764795N32</t>
  </si>
  <si>
    <t>K-31 - D+M Celoobvodové oplechování revizních dvířek, žárově pozink plech tl. 0,55mm, r.š. 150mm</t>
  </si>
  <si>
    <t>2066864330</t>
  </si>
  <si>
    <t>260</t>
  </si>
  <si>
    <t>998764203</t>
  </si>
  <si>
    <t xml:space="preserve">Přesun hmot procentní pro konstrukce klempířské </t>
  </si>
  <si>
    <t>-234969682</t>
  </si>
  <si>
    <t>766</t>
  </si>
  <si>
    <t>Konstrukce truhlářské</t>
  </si>
  <si>
    <t>261</t>
  </si>
  <si>
    <t>766793N01</t>
  </si>
  <si>
    <t>D4-L, P - D+M Interiérové dveře jednokřídlé plné hladké, rám z MDF, výplň voštinová, 900x1970mm</t>
  </si>
  <si>
    <t>ks</t>
  </si>
  <si>
    <t>1582597263</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</si>
  <si>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dveří.</t>
  </si>
  <si>
    <t>262</t>
  </si>
  <si>
    <t>766793N02</t>
  </si>
  <si>
    <t>D5-L, P - D+M Interiérové dveře jednokřídlé plné hladké, rám z MDF, výplň voštinová, 800x1970mm</t>
  </si>
  <si>
    <t>-1228929824</t>
  </si>
  <si>
    <t>263</t>
  </si>
  <si>
    <t>766793N03</t>
  </si>
  <si>
    <t>D6-L, P - D+M Interiérové dveře jednokřídlé plné hladké, rám z MDF, výplň voštinová, 900x1970mm</t>
  </si>
  <si>
    <t>379903586</t>
  </si>
  <si>
    <t>264</t>
  </si>
  <si>
    <t>766793N04</t>
  </si>
  <si>
    <t>D7-L, P - D+M Interiérové dveře jednokřídlé plné hladké, rám z MDF, výplň voštinová, 700x1970mm</t>
  </si>
  <si>
    <t>788480653</t>
  </si>
  <si>
    <t>265</t>
  </si>
  <si>
    <t>766793N05</t>
  </si>
  <si>
    <t>D8-L, P - D+M Interiérové dveře jednokřídlé plné hladké, rám z MDF, výplň voštinová, 700x1970mm</t>
  </si>
  <si>
    <t>1508427004</t>
  </si>
  <si>
    <t>266</t>
  </si>
  <si>
    <t>766793N06</t>
  </si>
  <si>
    <t>D9-L, P - D+M Interiérové dveře jednokřídlé plné hladké, rám z MDF, výplň voštinová, 800x1970mm</t>
  </si>
  <si>
    <t>1081621966</t>
  </si>
  <si>
    <t>267</t>
  </si>
  <si>
    <t>766793N07</t>
  </si>
  <si>
    <t>D10-L, P - D+M Interiérové dveře jednokřídlé plné hladké, PO - EW30, masivní smrkový rám, protipožární výplň, 900x1970mm</t>
  </si>
  <si>
    <t>-527982664</t>
  </si>
  <si>
    <t>268</t>
  </si>
  <si>
    <t>766793N08</t>
  </si>
  <si>
    <t>D11-L, P - D+M Interiérové dveře jednokřídlé plné hladké, rám z MDF, výplň voštinová, 900x1970mm</t>
  </si>
  <si>
    <t>1803578440</t>
  </si>
  <si>
    <t>269</t>
  </si>
  <si>
    <t>766793N09</t>
  </si>
  <si>
    <t>D12-L, P - D+M Interiérové dveře jednokřídlé plné hladké, rám z MDF, výplň voštinová, 800x1970mm</t>
  </si>
  <si>
    <t>215916430</t>
  </si>
  <si>
    <t>270</t>
  </si>
  <si>
    <t>766793N10</t>
  </si>
  <si>
    <t>D13-L, P - D+M Interiérové dveře jednokřídlé plné hladké, rám z MDF, výplň voštinová, 800x1970mm</t>
  </si>
  <si>
    <t>-745075930</t>
  </si>
  <si>
    <t>271</t>
  </si>
  <si>
    <t>766793N11</t>
  </si>
  <si>
    <t>D14-L, P - D+M Interiérové dveře jednokřídlé plné hladké, rám z MDF, výplň voštinová, 900x1970mm, včetně dřevěné rámové zárubně</t>
  </si>
  <si>
    <t>980035549</t>
  </si>
  <si>
    <t>272</t>
  </si>
  <si>
    <t>766793N12</t>
  </si>
  <si>
    <t>D15-L, P - D+M Interiérové dveře jednokřídlé plné hladké, rám z MDF, výplň voštinová, 900x1970mm, včetně dřevěné rámové zárubně</t>
  </si>
  <si>
    <t>1497646741</t>
  </si>
  <si>
    <t>273</t>
  </si>
  <si>
    <t>766793N13</t>
  </si>
  <si>
    <t>D16-L, P - D+M Interiérové dveře, PO - EW30, masivní smrkový rám, protipožární výplň, 900x1970mm, včetně dřevěné rámové zárubně</t>
  </si>
  <si>
    <t>-257479701</t>
  </si>
  <si>
    <t>274</t>
  </si>
  <si>
    <t>766793N14</t>
  </si>
  <si>
    <t>D17-L, P - D+M Interiérové dveře, PO - EW15, masivní smrkový rám, protipožární výplň, 900x1970mm, včetně dřevěné rámové zárubně</t>
  </si>
  <si>
    <t>-209702441</t>
  </si>
  <si>
    <t>275</t>
  </si>
  <si>
    <t>766793N15</t>
  </si>
  <si>
    <t>D18-L, P - D+M Dvojice interiérových akustických dřevěných dveří, včetně dřevěné rámové zárubně, 900x1970mm</t>
  </si>
  <si>
    <t>-1129506015</t>
  </si>
  <si>
    <t>276</t>
  </si>
  <si>
    <t>766793N16</t>
  </si>
  <si>
    <t>D19-L, P - D+M Dvojice interiérových akustických dřevěných dveří, včetně dřevěné rámové zárubně, 1000x1970mm</t>
  </si>
  <si>
    <t>-171946259</t>
  </si>
  <si>
    <t>277</t>
  </si>
  <si>
    <t>766793N17</t>
  </si>
  <si>
    <t>D20-L, P - D+M Akustické dřevěné dveře plné hladké, včetně dřevěné rámové zárubně, 900x1970mm</t>
  </si>
  <si>
    <t>-479003241</t>
  </si>
  <si>
    <t>278</t>
  </si>
  <si>
    <t>766793N18</t>
  </si>
  <si>
    <t>D21-L, P - D+M Akustické dřevěné dveře plné hladké, včetně dřevěné rámové zárubně, 800x1970mm, PO - EW30</t>
  </si>
  <si>
    <t>-826319205</t>
  </si>
  <si>
    <t>279</t>
  </si>
  <si>
    <t>766793N19</t>
  </si>
  <si>
    <t>D22-L, P - D+M Akustické dřevěné dveře plné hladké, včetně dřevěné rámové zárubně, 900x1970mm, PO - EW30</t>
  </si>
  <si>
    <t>1072540480</t>
  </si>
  <si>
    <t>280</t>
  </si>
  <si>
    <t>766793N20</t>
  </si>
  <si>
    <t>D23-L, P - D+M Akustické dřevěné dveře plné hladké, včetně dřevěné rámové zárubně, 900x1970mm, PO - EW30</t>
  </si>
  <si>
    <t>57079805</t>
  </si>
  <si>
    <t>281</t>
  </si>
  <si>
    <t>766793N21</t>
  </si>
  <si>
    <t>D24-L, P - D+M Akustické dřevěné dveře plné hladké, včetně dřevěné rámové zárubně, 900x1970mm</t>
  </si>
  <si>
    <t>1028069604</t>
  </si>
  <si>
    <t>282</t>
  </si>
  <si>
    <t>766793N22</t>
  </si>
  <si>
    <t>D25-L, P - D+M Dvojice akustických dřevěných dveří, vč. dřevěné rámové zárubně, 1000x1970mm, jedny dveře z dvojice EW30</t>
  </si>
  <si>
    <t>-589785947</t>
  </si>
  <si>
    <t>283</t>
  </si>
  <si>
    <t>766793N23</t>
  </si>
  <si>
    <t>D26-L, P - D+M Dvojice akustických dřevěných dveří, vč. dřevěné rámové zárubně, 900x1970mm, jedny dveře z dvojice EW30</t>
  </si>
  <si>
    <t>161829717</t>
  </si>
  <si>
    <t>284</t>
  </si>
  <si>
    <t>766793N24</t>
  </si>
  <si>
    <t>D27-L, P - D+M Dvojice akustických dřevěných dveří, vč. dřevěné rámové zárubně, 1000x1970mm, jedny dveře z dvojice EW30</t>
  </si>
  <si>
    <t>451949629</t>
  </si>
  <si>
    <t>285</t>
  </si>
  <si>
    <t>766793N25</t>
  </si>
  <si>
    <t>D26a-L, P - D+M Dvojice akustických dřevěných dveří, vč. dřevěné rámové zárubně, 900x1970mm, jedny dveře z dvojice EW15</t>
  </si>
  <si>
    <t>114473513</t>
  </si>
  <si>
    <t>286</t>
  </si>
  <si>
    <t>766793N26</t>
  </si>
  <si>
    <t>D26b-L, P - D+M Dvojice interiérových akustických dřevěných dveří, vč. dřevěné rámové zárubně, 900x1970mm</t>
  </si>
  <si>
    <t>-1635367962</t>
  </si>
  <si>
    <t>287</t>
  </si>
  <si>
    <t>766793N27</t>
  </si>
  <si>
    <t>D28-L, P - D+M Akustické dřevěné dveře plné hladké, včetně dřevěné rámové zárubně, 1000x1970mm</t>
  </si>
  <si>
    <t>-1421222417</t>
  </si>
  <si>
    <t>288</t>
  </si>
  <si>
    <t>766793N28</t>
  </si>
  <si>
    <t>D29-L, P - D+M Interiérové dveře plné hladké, rám z MDF, výplň voštinová, včetně dřevěné rámové zárubně, 800x1970mm</t>
  </si>
  <si>
    <t>1354918093</t>
  </si>
  <si>
    <t>289</t>
  </si>
  <si>
    <t>766793N29</t>
  </si>
  <si>
    <t>D30-L, P - D+M Akustické dřevěné dveře plné hladké, včetně dřevěné rámové zárubně, 1000x1970mm, PO EW30</t>
  </si>
  <si>
    <t>-1063886878</t>
  </si>
  <si>
    <t>290</t>
  </si>
  <si>
    <t>766793N30</t>
  </si>
  <si>
    <t>D31-L, P - D+M Interiérové dveře jednokřídlé plné hladké, PO - EW30, masivní smrkový rám, protipožární výplň, 700x1970mm</t>
  </si>
  <si>
    <t>-1546232864</t>
  </si>
  <si>
    <t>291</t>
  </si>
  <si>
    <t>766793N31</t>
  </si>
  <si>
    <t>D32 - D+M Akustické dřevěné dveře plné hladké, PO- EW30, masivní dřevěný rám křídla, včetně dřevěné rámové zárubně, 1800x1970mm</t>
  </si>
  <si>
    <t>599896933</t>
  </si>
  <si>
    <t>292</t>
  </si>
  <si>
    <t>766793N32</t>
  </si>
  <si>
    <t>D33 - D+M Akustické dřevěné dveře plné hladké, masivní dřevěný rám křídla, včetně dřevěné rámové zárubně, 1800x1970mm</t>
  </si>
  <si>
    <t>-1891781228</t>
  </si>
  <si>
    <t>293</t>
  </si>
  <si>
    <t>766793N33</t>
  </si>
  <si>
    <t>D34 - D+M Akustické dřevěné dveře plné hladké, masivní dřevěný rám křídla, včetně dřevěné rámové zárubně, 1600x1970mm</t>
  </si>
  <si>
    <t>-1826195384</t>
  </si>
  <si>
    <t>294</t>
  </si>
  <si>
    <t>766793N34</t>
  </si>
  <si>
    <t>D35 - D+M Akustické dřevěné dveře plné hladké, masivní dřevěný rám křídla, včetně dřevěné rámové zárubně, 1800x1970mm</t>
  </si>
  <si>
    <t>420127010</t>
  </si>
  <si>
    <t>295</t>
  </si>
  <si>
    <t>766793N35</t>
  </si>
  <si>
    <t>D36 - D+M Akustické dřevěné dveře, včetně elektropohonu s fcí EPS pro obě křídla, masivní dřevěný rám, 2200x2500mm, včetně zárubně</t>
  </si>
  <si>
    <t>-1190729763</t>
  </si>
  <si>
    <t>296</t>
  </si>
  <si>
    <t>766793N36</t>
  </si>
  <si>
    <t>D37-L - D+M Akustické dřevěné atypické dveře plné hladké, včetně dřevěné rámové zárubně, 800x1850mm</t>
  </si>
  <si>
    <t>-1208520861</t>
  </si>
  <si>
    <t>297</t>
  </si>
  <si>
    <t>766793N37</t>
  </si>
  <si>
    <t>D38-L, P - D+M Akustické dřevěné dveře plné hladké, včetně dřevěné rámové zárubně, 900x2500mm, PO- EW30</t>
  </si>
  <si>
    <t>-1712230571</t>
  </si>
  <si>
    <t>298</t>
  </si>
  <si>
    <t>766793N38</t>
  </si>
  <si>
    <t>D39-L, P - D+M Interiérové dveře plné hladké, rám z MDF, výplň voštinová, včetně dřevěné rámové zárubně, 800x1970mm</t>
  </si>
  <si>
    <t>403689323</t>
  </si>
  <si>
    <t>299</t>
  </si>
  <si>
    <t>766793N39</t>
  </si>
  <si>
    <t>D40-L, P - D+M Interiérové dveře jednokřídlé plné hladké, PO - EW30, masivní smrkový rám, včetně dřevěné zárubně, 900x2500mm</t>
  </si>
  <si>
    <t>-526243567</t>
  </si>
  <si>
    <t>300</t>
  </si>
  <si>
    <t>766793N40</t>
  </si>
  <si>
    <t>D41 - D+M Interiérové dveře dvoukřídlé plné hladké, PO - EW30, masivní smrkový rám, včetně dřevěné zárubně, 1600x2500mm</t>
  </si>
  <si>
    <t>-387162202</t>
  </si>
  <si>
    <t>301</t>
  </si>
  <si>
    <t>766793N41</t>
  </si>
  <si>
    <t>D42 - D+M Interiérové dveře dvoukřídlé plné hladké, PO - EW30, masivní smrkový rám, včetně dřevěné zárubně, 1600x2500mm</t>
  </si>
  <si>
    <t>-873107098</t>
  </si>
  <si>
    <t>302</t>
  </si>
  <si>
    <t>766793N42</t>
  </si>
  <si>
    <t>D43 - D+M Interiérové dveře dvoukřídlé plné hladké, PO- EW30, masivní smrkový rám, 1500x1970mm</t>
  </si>
  <si>
    <t>-454038052</t>
  </si>
  <si>
    <t>303</t>
  </si>
  <si>
    <t>766793N43</t>
  </si>
  <si>
    <t>D44 - D+M Interiérové dveře dvoukřídlé plné hladké, PO- EW30, masivní smrkový rám, 1500x1970mm</t>
  </si>
  <si>
    <t>1869464270</t>
  </si>
  <si>
    <t>304</t>
  </si>
  <si>
    <t>766793N44</t>
  </si>
  <si>
    <t>D45 - D+M Interiérové dveře dvoukřídlé plné hladké, rám z MDF, výplň voštinová, 1500x1970mm</t>
  </si>
  <si>
    <t>-2024440883</t>
  </si>
  <si>
    <t>305</t>
  </si>
  <si>
    <t>766793N45</t>
  </si>
  <si>
    <t>D46-L, P - D+M Interiérové dveře jednokřídlé plné hladké, PO - EW30, masivní smrkový rám, protipožární výplň, 900x1970mm</t>
  </si>
  <si>
    <t>-74840557</t>
  </si>
  <si>
    <t>306</t>
  </si>
  <si>
    <t>766793N46</t>
  </si>
  <si>
    <t>D47-L, P - D+M Interiérové dveře jednokřídlé plné hladké, PO - EW30, masivní smrkový rám, protipožární výplň, 800x1970mm</t>
  </si>
  <si>
    <t>-1028179115</t>
  </si>
  <si>
    <t>307</t>
  </si>
  <si>
    <t>766793N47</t>
  </si>
  <si>
    <t>D48-L, P - D+M Interiérové dveře jednokřídlé plné hladké, PO - EI30, masivní smrkový rám, protipožární výplň, 900x1970mm</t>
  </si>
  <si>
    <t>2121288081</t>
  </si>
  <si>
    <t>308</t>
  </si>
  <si>
    <t>766793N48</t>
  </si>
  <si>
    <t>D49 - D+M Interiérové dveře dvoukřídlé plné hladké, PO- EW30, masivní smrkový rám, protipožární výplň, 2000x2500mm</t>
  </si>
  <si>
    <t>-479832056</t>
  </si>
  <si>
    <t>309</t>
  </si>
  <si>
    <t>766793N49</t>
  </si>
  <si>
    <t>D50 - D+M Interiérové dveře dvoukřídlé plné hladké, PO- EW30, masivní smrkový rám, včetně dřevěné zárubně rámové, 2000x2500mm</t>
  </si>
  <si>
    <t>743618307</t>
  </si>
  <si>
    <t>310</t>
  </si>
  <si>
    <t>766793N50</t>
  </si>
  <si>
    <t>D52 - D+M Akustické dřevěné dveře plné hladké, PO-EW30, masivní dřevěný rám, včetně dřevěné rámové zárubně, 1800x1970mm</t>
  </si>
  <si>
    <t>2090533911</t>
  </si>
  <si>
    <t>311</t>
  </si>
  <si>
    <t>766793N51</t>
  </si>
  <si>
    <t>D53 - D+M Interiérové dveře plné hladké, PO-EW30, masivní smrkový rám, protipožární výplň, včetně dřevěné zárubně, 1500x1970mm</t>
  </si>
  <si>
    <t>-1022450797</t>
  </si>
  <si>
    <t>312</t>
  </si>
  <si>
    <t>766793N52</t>
  </si>
  <si>
    <t>D54L, P - D+M Interiérové dveře plné hladké, PO-EW30, masivní smrkový rám, protipožární výplň, 900x1970mm</t>
  </si>
  <si>
    <t>-41465445</t>
  </si>
  <si>
    <t>313</t>
  </si>
  <si>
    <t>766793N53</t>
  </si>
  <si>
    <t>D55-L, P - D+M Akustické dřevěné dveře plné hladké, masivní dřevěný rám křídla, včetně dřevěné rámové zárubně, 800x1970mm</t>
  </si>
  <si>
    <t>1503473815</t>
  </si>
  <si>
    <t>314</t>
  </si>
  <si>
    <t>766793N54</t>
  </si>
  <si>
    <t>D59-L, P - D+M Interiérové dveře plné hladké, posuvné na stěnu, rám z MDF, výplň voštinová, osazeno do dřevěné zárubně, 700x1970mm</t>
  </si>
  <si>
    <t>1731334033</t>
  </si>
  <si>
    <t>315</t>
  </si>
  <si>
    <t>766793N55</t>
  </si>
  <si>
    <t>D61-L - D+M Interiérové dveře plné hladké, PO- EW30, masivní smrkový rám, včetně dřevěné rámové zárubně, 800x1970mm</t>
  </si>
  <si>
    <t>585261864</t>
  </si>
  <si>
    <t>316</t>
  </si>
  <si>
    <t>766793N56</t>
  </si>
  <si>
    <t>D68-P - D+M Interiérové dveře plné hladké, rám z MDF, výplň voštinová, 1100x2500mm</t>
  </si>
  <si>
    <t>1001227301</t>
  </si>
  <si>
    <t>317</t>
  </si>
  <si>
    <t>766629214</t>
  </si>
  <si>
    <t>Příplatek k montáži oken rovné ostění připojovací spára do 15 mm - páska</t>
  </si>
  <si>
    <t>-457759425</t>
  </si>
  <si>
    <t>Poznámka k položce:_x000d_
Specifikace:_x000d_
-vnitřní parotěsná páska_x000d_
-vnější vodotěsná paropropustná páska_x000d_
------------------------------------------------_x000d_
š	v	ks_x000d_
3,1	1,8	10_x000d_
1,6	1,8	8_x000d_
0,8	1,8	14_x000d_
2,38	1,8	1_x000d_
5,08	1,8	1_x000d_
6,7	1,8	3_x000d_
5,5	15,54	1_x000d_
3,3	1,8	9_x000d_
4,88	1,8	1_x000d_
2,48	1,8	1_x000d_
2	1,8	5_x000d_
0,8	1,2	1_x000d_
10,9	0,75	1_x000d_
5,35	1,8	1_x000d_
6,4	1,8	1_x000d_
5,2	4,5	1_x000d_
11,8	0,75	1_x000d_
2,1	3	1_x000d_
12,45	3	1_x000d_
9,6	3	1_x000d_
1,6	3	1_x000d_
2,85	3	1_x000d_
0,8	3	4_x000d_
8,7	3	1_x000d_
12,2	3	1_x000d_
2,4	3	1_x000d_
1,1	2,95	1_x000d_
5,05	3	1_x000d_
33,2	3,44	1_x000d_
35,5	0,75	1_x000d_
6	2,84	1_x000d_
5,45	14,15	1_x000d_
35,145	3	1_x000d_
15,75	3	1_x000d_
1,8	1,8	1_x000d_
--------------------------------------------------</t>
  </si>
  <si>
    <t>"obvodové výplně otvorů _ viz obvod po jednotlivých prvcích" 1124,67</t>
  </si>
  <si>
    <t>318</t>
  </si>
  <si>
    <t>766815R01</t>
  </si>
  <si>
    <t xml:space="preserve">D+M dřevěný obklad interiérových stěn </t>
  </si>
  <si>
    <t>935781417</t>
  </si>
  <si>
    <t xml:space="preserve">Poznámka k položce:_x000d_
Kompletní provedení dle specifikace PD a TZ včetně všech přímo souvisejících prací a dodávek._x000d_
-dodávka a ukotvení podkladního nosného roštu_x000d_
-dodávka a montáž izolace _ viz specifikace PD a TZ_x000d_
-dodávka a montáž dřevěného obkladu stěn včetně spojovacích prvků a finální povrchové úpravy_x000d_
-ostatní, jinde neuvedené, práce a dodávky, potřebné k provedení a dokončení části díla_x000d_
------------------------------------------------------------------------------------------------------------_x000d_
Dřevěný laťový obklad ze smrkového dřeva. Latě budou instalovány na nosný rám, který bude kotven do podlahy a do stropu. Mezi prvky rámu bude vložená minerální izolace o objemové hmotnosti min. 30 kg/m3 v tloušťce od 50 mm, která bude jednostranně kašírovaná černou skelnou textilií. Rám laťového obkladu není možné kotvit do sádrokartonových akustických předstěn. Všechny dřevěné prvky ve společném prostoru budou opatřeny bezbarvým protipožárním nátěrem. </t>
  </si>
  <si>
    <t>"1.NP_celková délka obkladu * výška" 3,79*(40,44)</t>
  </si>
  <si>
    <t>"2.NPcelková délka obkladu * výška" (3,0*33,47)+(3,79*30,2)+(0,79*19,45)</t>
  </si>
  <si>
    <t>"3.NPcelková délka obkladu * výška" (5,7*33,76)+(3,0*28,94)+(0,79*15,99)</t>
  </si>
  <si>
    <t>"4.NPcelková délka obkladu * výška" (3,0*6,77)+(4,2*2,30)+(1,2*16,75)</t>
  </si>
  <si>
    <t>"odečet výplní otvorů_1-4.NP" -47,459</t>
  </si>
  <si>
    <t>"výklenky, ostění a ukončení" (508,495*0,2)</t>
  </si>
  <si>
    <t>319</t>
  </si>
  <si>
    <t>998766203</t>
  </si>
  <si>
    <t xml:space="preserve">Přesun hmot procentní pro konstrukce truhlářské </t>
  </si>
  <si>
    <t>-1181014259</t>
  </si>
  <si>
    <t>767</t>
  </si>
  <si>
    <t>Konstrukce zámečnické</t>
  </si>
  <si>
    <t>320</t>
  </si>
  <si>
    <t>767794N01</t>
  </si>
  <si>
    <t>Z-1 - D+M Ocelový průvlak z obdelníkového prvku jekl VHP 200/100*5mm pro vynesení protipožární rolety, 200/100*5*10150mm</t>
  </si>
  <si>
    <t>-1916803875</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</si>
  <si>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zámečnických prvků.</t>
  </si>
  <si>
    <t>321</t>
  </si>
  <si>
    <t>767794N02</t>
  </si>
  <si>
    <t>Z-2 - D+M Ocelové průběžné madlo z jekl 50/20*3mm, celkem 3ks</t>
  </si>
  <si>
    <t>1773600068</t>
  </si>
  <si>
    <t>322</t>
  </si>
  <si>
    <t>767794N03</t>
  </si>
  <si>
    <t>Z-3 - D+M Ocelové průběžné madlo z jekl 50/20*3mm, celkem 1ks</t>
  </si>
  <si>
    <t>-1707886665</t>
  </si>
  <si>
    <t>323</t>
  </si>
  <si>
    <t>767794N04</t>
  </si>
  <si>
    <t>Z-4 - D+M Ocelové průběžné madlo z jekl 50/20*3mm, celkem 6ks</t>
  </si>
  <si>
    <t>-929433207</t>
  </si>
  <si>
    <t>324</t>
  </si>
  <si>
    <t>767794N05</t>
  </si>
  <si>
    <t>Z-5 - D+M Zakázkové prostorové zábradlí schodiště z nerezových lan a nerez sítě, plocha sítě cca 225m2, madlo 39,32m</t>
  </si>
  <si>
    <t>kpl</t>
  </si>
  <si>
    <t>-1804074145</t>
  </si>
  <si>
    <t>325</t>
  </si>
  <si>
    <t>767794N06</t>
  </si>
  <si>
    <t>Z-6 - D+M Ocelová zárubeň pro SDK příčky, zárubeň z hranatého profilu, tl. plechu 1,5mm, 900x1970mm, ústí 100mm</t>
  </si>
  <si>
    <t>-680183973</t>
  </si>
  <si>
    <t>326</t>
  </si>
  <si>
    <t>767794N07</t>
  </si>
  <si>
    <t>Z-7 - D+M Ocelová zárubeň pro SDK příčky, zárubeň z hranatého profilu, tl. plechu 1,5mm, 800x1970mm, ústí 100mm</t>
  </si>
  <si>
    <t>-2139093495</t>
  </si>
  <si>
    <t>327</t>
  </si>
  <si>
    <t>767794N08</t>
  </si>
  <si>
    <t>Z-8 - D+M Ocelová zárubeň pro SDK příčky, zárubeň z hranatého profilu, tl. plechu 1,5mm, 900x1970mm, ústí 100mm</t>
  </si>
  <si>
    <t>1295500023</t>
  </si>
  <si>
    <t>328</t>
  </si>
  <si>
    <t>767794N09</t>
  </si>
  <si>
    <t>Z-9 - D+M Ocelová zárubeň pro SDK příčky, zárubeň z hranatého profilu, tl. plechu 1,5mm, 700x1970mm, ústí 100mm</t>
  </si>
  <si>
    <t>2012148195</t>
  </si>
  <si>
    <t>329</t>
  </si>
  <si>
    <t>767794N10</t>
  </si>
  <si>
    <t>Z-10 - D+M Ocelová zárubeň pro SDK příčky, zárubeň z hranatého profilu, tl. plechu 1,5mm, 800x1970mm, ústí 150mm</t>
  </si>
  <si>
    <t>909628850</t>
  </si>
  <si>
    <t>330</t>
  </si>
  <si>
    <t>767794N11</t>
  </si>
  <si>
    <t>Z-11 - D+M Ocelová zárubeň pro SDK příčky, zárubeň z hranatého profilu, tl. plechu 1,5mm, 900x1970mm, ústí 150mm</t>
  </si>
  <si>
    <t>-676864512</t>
  </si>
  <si>
    <t>331</t>
  </si>
  <si>
    <t>767794N12</t>
  </si>
  <si>
    <t>Z-12 - D+M Ocelová zárubeň pro SDK příčky, zárubeň z hranatého profilu, tl. plechu 1,5mm, 700x1970mm, ústí 150mm</t>
  </si>
  <si>
    <t>2029597880</t>
  </si>
  <si>
    <t>332</t>
  </si>
  <si>
    <t>767794N13</t>
  </si>
  <si>
    <t>Z-13 - D+M Ocelová zárubeň pro SDK příčky, zárubeň z hranatého profilu, tl. plechu 1,5mm, 800x1970mm, ústí 100mm</t>
  </si>
  <si>
    <t>-1365102644</t>
  </si>
  <si>
    <t>333</t>
  </si>
  <si>
    <t>767794N14</t>
  </si>
  <si>
    <t>Z-14 - D+M Ocelová zárubeň určená pro zazdění typu U, tl. plechu 1,5mm, 700x1970mm, ústí 120mm</t>
  </si>
  <si>
    <t>-396578762</t>
  </si>
  <si>
    <t>334</t>
  </si>
  <si>
    <t>767794N15</t>
  </si>
  <si>
    <t>Z-15 - D+M Ocelová zárubeň určená pro zazdění typu U, tl. plechu 1,5mm, 800x1970mm, ústí 120mm</t>
  </si>
  <si>
    <t>-871871111</t>
  </si>
  <si>
    <t>335</t>
  </si>
  <si>
    <t>767794N16</t>
  </si>
  <si>
    <t>Z-16 - D+M Ocelová zárubeň pro dvoukřídlé dveře pro SDK příčky, zárubeň z hranatého profilu, 1500x1970mm, ústí 150mm</t>
  </si>
  <si>
    <t>1133497441</t>
  </si>
  <si>
    <t>336</t>
  </si>
  <si>
    <t>767794N17</t>
  </si>
  <si>
    <t>Z-17 - D+M Ocelová zárubeň typu R pro dvoukřídlé dveře pro dodatečnou montáž do otvoru, z hranatého profilu, 1500x1970mm</t>
  </si>
  <si>
    <t>1397250479</t>
  </si>
  <si>
    <t>337</t>
  </si>
  <si>
    <t>767794N18</t>
  </si>
  <si>
    <t>Z-18 - D+M Ocelová zárubeň pro dodatečnou montáž do stavebního otvoru, 900x1970mm, ústí 150mm</t>
  </si>
  <si>
    <t>-1609248222</t>
  </si>
  <si>
    <t>338</t>
  </si>
  <si>
    <t>767794N19</t>
  </si>
  <si>
    <t>Z-19 - D+M Ocelová zárubeň pro dvoukřídlé dveře pro SDK příčky, z hranatého profilu, 2000x2500mm, ústí 150mm</t>
  </si>
  <si>
    <t>646237441</t>
  </si>
  <si>
    <t>339</t>
  </si>
  <si>
    <t>767794N20</t>
  </si>
  <si>
    <t>Z-20 - D+M Ocelová zárubeň určená pro zazdění typu U, tl. plechu 1,5mm, 800x1970mm, ústí 150mm</t>
  </si>
  <si>
    <t>1912130541</t>
  </si>
  <si>
    <t>340</t>
  </si>
  <si>
    <t>767794N22</t>
  </si>
  <si>
    <t>Z-21 - D+M Interiérová prosklená sestava v AL rámu s dveřmi , otvor 12250x3790mm, požární odolnost dle PD a PBŘ</t>
  </si>
  <si>
    <t>770448748</t>
  </si>
  <si>
    <t>341</t>
  </si>
  <si>
    <t>767794N21</t>
  </si>
  <si>
    <t>Z-22 - D+M Interiérová prosklená sestava v AL rámu s vloženými dvoukřídlými dveřmi, otvor 5600x3790mm</t>
  </si>
  <si>
    <t>505343041</t>
  </si>
  <si>
    <t>342</t>
  </si>
  <si>
    <t>767794N23</t>
  </si>
  <si>
    <t>Z-23 - D+M Interiérová prosklená sestava v AL rámu s dveřmi , otvor sestavy 16100x3790mm (lokální snížení výška 3440 mm)</t>
  </si>
  <si>
    <t>-384218277</t>
  </si>
  <si>
    <t>343</t>
  </si>
  <si>
    <t>767794N24</t>
  </si>
  <si>
    <t>Z-24 - D+M Interiérová prosklená sestava v AL rámu s dveřmi , otvor 7765x3790mm</t>
  </si>
  <si>
    <t>1673500214</t>
  </si>
  <si>
    <t>344</t>
  </si>
  <si>
    <t>767794N25</t>
  </si>
  <si>
    <t>Z-25 - D+M Interiérová prosklená sestava v AL rámu s dveřmi 900x3000mm, otvor 4050x3790mm, požární odolnost dle PD a PBŘ</t>
  </si>
  <si>
    <t>-23008009</t>
  </si>
  <si>
    <t>345</t>
  </si>
  <si>
    <t>767794N26</t>
  </si>
  <si>
    <t>Z-26 - D+M Interiérová prosklená sestava v AL rámu s dveřmi 900x3000mm, otvor 5500x3790mm, požární odolnost dle PD a PBŘ</t>
  </si>
  <si>
    <t>2018474749</t>
  </si>
  <si>
    <t>346</t>
  </si>
  <si>
    <t>767794N27</t>
  </si>
  <si>
    <t>Z-27 - D+M Interiérová prosklená sestava v AL rámu s dveřmi , otvor 5400x3790mm</t>
  </si>
  <si>
    <t>-828257203</t>
  </si>
  <si>
    <t>347</t>
  </si>
  <si>
    <t>767794N28</t>
  </si>
  <si>
    <t>Z-28 - D+M Ocelová zárubeň typu R pro jednokřídlé dveře pro dodatečnou montáž do otvoru, z hranatého profilu, 1100x2500mm</t>
  </si>
  <si>
    <t>-1860808075</t>
  </si>
  <si>
    <t>348</t>
  </si>
  <si>
    <t>767794N29</t>
  </si>
  <si>
    <t>Z-29 - D+M Interiérová prosklená sestava v AL rámu s dveřmi , otvor 3000x2100mm, požární odolnost dle PD a PBŘ</t>
  </si>
  <si>
    <t>1350434163</t>
  </si>
  <si>
    <t>349</t>
  </si>
  <si>
    <t>767794N30</t>
  </si>
  <si>
    <t>Z-30 - D+M Interiérová prosklená sestava v AL rámu s dveřmi, požární odolnost dle PD a PBŘ, celk. rozměr 17500+2920+1100x3790mm</t>
  </si>
  <si>
    <t>251806999</t>
  </si>
  <si>
    <t>350</t>
  </si>
  <si>
    <t>767794N31</t>
  </si>
  <si>
    <t>Z-31 - D+M Interiérová prosklená sestava v AL rámu s dveřmi , požární odolnost dle PD a PBŘ, otvor 1450x3790mm</t>
  </si>
  <si>
    <t>-890057327</t>
  </si>
  <si>
    <t>351</t>
  </si>
  <si>
    <t>767794N32</t>
  </si>
  <si>
    <t>Z-32 - D+M Interiérová prosklená sestava v AL rámu s dveřmi , požární odolnost dle PD a PBŘ, otvor 5580x3790mm</t>
  </si>
  <si>
    <t>-1495885704</t>
  </si>
  <si>
    <t>352</t>
  </si>
  <si>
    <t>767794N33</t>
  </si>
  <si>
    <t>Z-33 - D+M Interiérová prosklená sestava v AL rámu s dveřmi , požární odolnost dle PD a PBŘ, otvor 5500x3790mm</t>
  </si>
  <si>
    <t>1501093833</t>
  </si>
  <si>
    <t>353</t>
  </si>
  <si>
    <t>767794N34</t>
  </si>
  <si>
    <t>Z-34 - D+M Ocelová podpora prosklené fasády O/33 pro zajištění proti působení větru, profil ocelový dutý svařovaný 160*80*6*5500mm</t>
  </si>
  <si>
    <t>-1137615133</t>
  </si>
  <si>
    <t>354</t>
  </si>
  <si>
    <t>767794N35</t>
  </si>
  <si>
    <t>Z-35 - D+M osazovací rámy</t>
  </si>
  <si>
    <t>soubor</t>
  </si>
  <si>
    <t>1059725286</t>
  </si>
  <si>
    <t>355</t>
  </si>
  <si>
    <t>767794N36</t>
  </si>
  <si>
    <t>Z-36 - D+M osazovací rámy</t>
  </si>
  <si>
    <t>1658554315</t>
  </si>
  <si>
    <t>356</t>
  </si>
  <si>
    <t>767794N37</t>
  </si>
  <si>
    <t>Z-37 - D+M Interiérová prosklená sestava v AL rámu s posuvnými dveřmi 1050x3000mm, otvor 4600x3000mm</t>
  </si>
  <si>
    <t>-1682689377</t>
  </si>
  <si>
    <t>357</t>
  </si>
  <si>
    <t>767794N38</t>
  </si>
  <si>
    <t>Z-38 - D+M Interiérová prosklená sestava v AL rámu s posuvnými dveřmi 1050x3000mm, otvor 4900x3000mm</t>
  </si>
  <si>
    <t>-1535239743</t>
  </si>
  <si>
    <t>358</t>
  </si>
  <si>
    <t>767794N38.1</t>
  </si>
  <si>
    <t>Z-39 - D+M pororoštu (šachta IS1)</t>
  </si>
  <si>
    <t>2079868446</t>
  </si>
  <si>
    <t>359</t>
  </si>
  <si>
    <t>767794N38.2</t>
  </si>
  <si>
    <t>Z-40 - D+M ocelové zábradlí s prutovou výplní</t>
  </si>
  <si>
    <t>1812251311</t>
  </si>
  <si>
    <t>360</t>
  </si>
  <si>
    <t>767794N39</t>
  </si>
  <si>
    <t>D1-L - D+M Vstupní dveře AL atypické, profily s PTM, práh s PTM, včetně zárubně, křídlo 1100x2950mm</t>
  </si>
  <si>
    <t>-1311701524</t>
  </si>
  <si>
    <t>361</t>
  </si>
  <si>
    <t>767794N40</t>
  </si>
  <si>
    <t>D2 - D+M Exteriérové AL dveře plné, hladké, práh s PTM, 2000x2950mm, včetně elektropohonu s fcí EPS pro obě křídla, vč. zárubně</t>
  </si>
  <si>
    <t>-1504173628</t>
  </si>
  <si>
    <t>362</t>
  </si>
  <si>
    <t>767794N41</t>
  </si>
  <si>
    <t>D3 - D+M Vstupní dvoukřídlé dveře hliníkové, součástí prosklené stěny, dveře 1800x2500mm</t>
  </si>
  <si>
    <t>-368566554</t>
  </si>
  <si>
    <t>363</t>
  </si>
  <si>
    <t>767794N42</t>
  </si>
  <si>
    <t>D51 - D+M Interiérové dveře ocelové dvoukřídlé plné hladké, PO-EW45, včetně systémové ocelové protipožární zárubně, 1500x2500mm</t>
  </si>
  <si>
    <t>364246596</t>
  </si>
  <si>
    <t>364</t>
  </si>
  <si>
    <t>767794N43</t>
  </si>
  <si>
    <t>D56 - D+M Interiérové dveře ocelové dvoukřídlé plné hladké, PO-EW60, kouřotěsné, včetně systémové ocelové zárubně, 1800x1970mm</t>
  </si>
  <si>
    <t>-6864254</t>
  </si>
  <si>
    <t>365</t>
  </si>
  <si>
    <t>767794N44</t>
  </si>
  <si>
    <t>D57 - D+M Interiérová prosklená sestava v AL rámu, PO-EI30, otvor 3380x3790mm, dveře prosklené 2155x1970mm</t>
  </si>
  <si>
    <t>-71565294</t>
  </si>
  <si>
    <t>366</t>
  </si>
  <si>
    <t>767794N45</t>
  </si>
  <si>
    <t>D58 - D+M Interiérová prosklená sestava v AL rámu, PO-EI30, otvor 2300x5700mm, dveře prosklené 2150x1970mm</t>
  </si>
  <si>
    <t>1862266777</t>
  </si>
  <si>
    <t>367</t>
  </si>
  <si>
    <t>767794N46</t>
  </si>
  <si>
    <t>D60-L, P - D+M Interiérové dveře ocelové plné hladké, PO-EW45, včetně systémové ocelové zárubně, 900x1970mm</t>
  </si>
  <si>
    <t>713494953</t>
  </si>
  <si>
    <t>368</t>
  </si>
  <si>
    <t>767794N47</t>
  </si>
  <si>
    <t>D62 - D+M Interiérové dveře ocelové plné hladké, PO- EW90, včetně systémové ocelové protipožární zárubně, 1500x2300mm</t>
  </si>
  <si>
    <t>154955911</t>
  </si>
  <si>
    <t>369</t>
  </si>
  <si>
    <t>767794N48</t>
  </si>
  <si>
    <t>D63 - D+M Interiérové dveře ocelové plné hladké, PO- EW90, včetně systémové ocelové protipožární zárubně, 1500x1970mm</t>
  </si>
  <si>
    <t>-575835256</t>
  </si>
  <si>
    <t>370</t>
  </si>
  <si>
    <t>767794N49</t>
  </si>
  <si>
    <t>D64 - D+M Interiérové dveře ocelové plné hladké, PO- EW90, včetně systémové ocelové protipožární zárubně, 1500x1970mm</t>
  </si>
  <si>
    <t>-196878376</t>
  </si>
  <si>
    <t>371</t>
  </si>
  <si>
    <t>767794N50</t>
  </si>
  <si>
    <t>D65-L - D+M Interiérové dveře ocelové plné hladké, PO- EW90, včetně systémové ocelové protipožární zárubně, 900x1970mm</t>
  </si>
  <si>
    <t>774354710</t>
  </si>
  <si>
    <t>372</t>
  </si>
  <si>
    <t>767794N51</t>
  </si>
  <si>
    <t>D66 - D+M Garážová sekční vrata z panelů (sekcí) s otevíráním pod strop, plné, hladké, na elektrický pohon, celkem 6500x2800mm</t>
  </si>
  <si>
    <t>-2097019887</t>
  </si>
  <si>
    <t>373</t>
  </si>
  <si>
    <t>767794N52</t>
  </si>
  <si>
    <t>D67 - D+M Interiérové prosklené dveře v AL rámu, PO - EI30, 1800x2500mm, výplňě z vícevrstvého protipožárního kaleného skla</t>
  </si>
  <si>
    <t>138176057</t>
  </si>
  <si>
    <t>374</t>
  </si>
  <si>
    <t>767794N53</t>
  </si>
  <si>
    <t>D69 - D+M Exteriérové ocelové dveře pro uzavření HUP, tepelně izolační výpln, 1500x1970mm, zárubeň z ocelových L lemovacích profilů</t>
  </si>
  <si>
    <t>-891003257</t>
  </si>
  <si>
    <t>375</t>
  </si>
  <si>
    <t>767794N54</t>
  </si>
  <si>
    <t>O-1 - D+M Hliníkové okno, AL tříkomorový rám s PTM, včetně vnitřního parapetu, 800x1800mm</t>
  </si>
  <si>
    <t>-2135888057</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</si>
  <si>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oken.</t>
  </si>
  <si>
    <t>376</t>
  </si>
  <si>
    <t>767794N55</t>
  </si>
  <si>
    <t>O-2 - D+M Hliníková sestava - okno otočné a sklopné + fix, AL tříkomorový rám s PTM, včetně vnitřního parapetu, 2000x1800mm</t>
  </si>
  <si>
    <t>590005851</t>
  </si>
  <si>
    <t>377</t>
  </si>
  <si>
    <t>767794N56</t>
  </si>
  <si>
    <t>O-3 - D+M Hliníková sestava - okno otočné a sklopné + fix, AL tříkomorový rám s PTM, včetně vnitřního parapetu, 2000x1800mm</t>
  </si>
  <si>
    <t>-8365368</t>
  </si>
  <si>
    <t>378</t>
  </si>
  <si>
    <t>767794N57</t>
  </si>
  <si>
    <t>O-4 - D+M Hliníková sestava - 2x okno otočné a sklopné + fix, AL tříkomorový rám s PTM, včetně vnitřního parapetu, 3200x1800mm</t>
  </si>
  <si>
    <t>253147884</t>
  </si>
  <si>
    <t>379</t>
  </si>
  <si>
    <t>767794N58</t>
  </si>
  <si>
    <t>O-4a - D+M Hliníková sestava - 2x okno otočné a sklopné + fix, AL tříkomorový rám s PTM, včetně vnitřního parapetu, 3200x1800mm</t>
  </si>
  <si>
    <t>903058795</t>
  </si>
  <si>
    <t>380</t>
  </si>
  <si>
    <t>767794N59</t>
  </si>
  <si>
    <t>O-5 - D+M Hliníková sestava - 2x okno otočné a sklopné + fix, AL tříkomorový rám s PTM, včetně vnitřního parapetu, 3300x1800mm</t>
  </si>
  <si>
    <t>-2135568164</t>
  </si>
  <si>
    <t>381</t>
  </si>
  <si>
    <t>767794N60</t>
  </si>
  <si>
    <t>O-6 - D+M Hliníková sestava - okno otočné a sklopné + fix, AL tříkomorový rám s PTM, včetně vnitřního parapetu, 1600x1800mm</t>
  </si>
  <si>
    <t>-2120563953</t>
  </si>
  <si>
    <t>382</t>
  </si>
  <si>
    <t>767794N61</t>
  </si>
  <si>
    <t>O-6p - D+M Hliníková sestava - okno otočné a sklopné + fix, AL tříkomorový rám s PTM, včetně vnitřního parapetu, 1600x1800mm</t>
  </si>
  <si>
    <t>-1987427473</t>
  </si>
  <si>
    <t>383</t>
  </si>
  <si>
    <t>767794N62</t>
  </si>
  <si>
    <t>O-7 - D+M Hliníková sestava - okno otočné a sklopné + fix, AL tříkomorový rám s PTM, včetně vnitřního parapetu, 1800x1800mm</t>
  </si>
  <si>
    <t>-616923720</t>
  </si>
  <si>
    <t>384</t>
  </si>
  <si>
    <t>767794N63</t>
  </si>
  <si>
    <t>O-8 - D+M Hliníková sestava - 2x okno otočné a sklopné + fix, AL tříkomorový rám s PTM, včetně vnitřního parapetu, 3400x1800mm</t>
  </si>
  <si>
    <t>-952722892</t>
  </si>
  <si>
    <t>385</t>
  </si>
  <si>
    <t>767794N64</t>
  </si>
  <si>
    <t>O-9 - D+M Hliníková sestava - 2x okno otočné a sklopné + fix, AL tříkomorový rám s PTM, včetně vnitřního parapetu, 2950x1800mm</t>
  </si>
  <si>
    <t>103301738</t>
  </si>
  <si>
    <t>386</t>
  </si>
  <si>
    <t>767794N65</t>
  </si>
  <si>
    <t>O-10 - D+M Hliníková sestava - 2x okno otočné a sklopné + fix, AL tříkomorový rám s PTM, včetně vnitřního parapetu, 3100x1800mm</t>
  </si>
  <si>
    <t>-1796606586</t>
  </si>
  <si>
    <t>387</t>
  </si>
  <si>
    <t>767794N66</t>
  </si>
  <si>
    <t>O-11 - D+M Hliníková sestava - 2x okno otočné a sklopné + fix, AL tříkomorový rám s PTM, včetně vnitřního parapetu, 3000x1800mm</t>
  </si>
  <si>
    <t>2065979640</t>
  </si>
  <si>
    <t>388</t>
  </si>
  <si>
    <t>767794N67</t>
  </si>
  <si>
    <t>O-11a - D+M Hliníková sestava - 2x okno otočné a sklopné + fix, AL tříkomorový rám s PTM, včetně vnitřního parapetu, 3000x1800mm</t>
  </si>
  <si>
    <t>1828423494</t>
  </si>
  <si>
    <t>389</t>
  </si>
  <si>
    <t>767794N68</t>
  </si>
  <si>
    <t>O-12 - D+M Hliníková sestava - 3x okno otočné a sklopné + fix, AL tříkomorový rám s PTM, včetně vnitřního parapetu, 5350x1800mm</t>
  </si>
  <si>
    <t>-927300693</t>
  </si>
  <si>
    <t>390</t>
  </si>
  <si>
    <t>767794N69</t>
  </si>
  <si>
    <t>O-13 - D+M Hliníková sestava - 3x okno otočné a sklopné + fix, AL tříkomorový rám s PTM, včetně vnitřního parapetu, 6400x1800mm</t>
  </si>
  <si>
    <t>-240738491</t>
  </si>
  <si>
    <t>391</t>
  </si>
  <si>
    <t>767794N70</t>
  </si>
  <si>
    <t>O-14 - D+M Hliníková sestava - 3x okno otočné a sklopné + fix, AL tříkomorový rám s PTM, včetně vnitřního parapetu, 6700x1800mm</t>
  </si>
  <si>
    <t>1580532595</t>
  </si>
  <si>
    <t>392</t>
  </si>
  <si>
    <t>767794N71</t>
  </si>
  <si>
    <t>O-14a - D+M Hliníková sestava - 3x okno otočné a sklopné + fix, AL tříkomorový rám s PTM, včetně vnitřního parapetu, 6700x1800mm</t>
  </si>
  <si>
    <t>-900105077</t>
  </si>
  <si>
    <t>393</t>
  </si>
  <si>
    <t>767794N72</t>
  </si>
  <si>
    <t>O-15 - D+M Rohová AL sestava, AL tříkomorový rám s PTM, včetně vnitřního parapetu, 5080+2380x1800mm</t>
  </si>
  <si>
    <t>1460473276</t>
  </si>
  <si>
    <t>394</t>
  </si>
  <si>
    <t>767794N73</t>
  </si>
  <si>
    <t>O-16 - D+M Rohová AL sestava, AL tříkomorový rám s PTM, včetně vnitřního parapetu, 2480+4880x1800mm</t>
  </si>
  <si>
    <t>879359489</t>
  </si>
  <si>
    <t>395</t>
  </si>
  <si>
    <t>767794N74</t>
  </si>
  <si>
    <t>O-17 - D+M Hliníkové okno, AL tříkomorový rám s PTM, 800x3000mm</t>
  </si>
  <si>
    <t>478573963</t>
  </si>
  <si>
    <t>396</t>
  </si>
  <si>
    <t>767794N75</t>
  </si>
  <si>
    <t>O-18 - D+M Hliníková sestava - 2x okno otočné a sklopné + fix, AL tříkomorový rám s PTM, 2850x3000mm</t>
  </si>
  <si>
    <t>-525160408</t>
  </si>
  <si>
    <t>397</t>
  </si>
  <si>
    <t>767794N76</t>
  </si>
  <si>
    <t>O-19 - D+M Hliníková sestava - okno otočné a sklopné + fix, AL tříkomorový rám s PTM, 1600x3000mm</t>
  </si>
  <si>
    <t>525337229</t>
  </si>
  <si>
    <t>398</t>
  </si>
  <si>
    <t>767794N77</t>
  </si>
  <si>
    <t>O-20 - D+M Hliníková sestava - okno otočné a sklopné + fix, AL tříkomorový rám s PTM, 2400x3000mm</t>
  </si>
  <si>
    <t>1525304656</t>
  </si>
  <si>
    <t>399</t>
  </si>
  <si>
    <t>767794N78</t>
  </si>
  <si>
    <t>O-21 - D+M Interiérové okno v AL rámu fixní, AL tříkomorový rám s protipožární výplní, PO - EI45-DP1, 1000x2000mm</t>
  </si>
  <si>
    <t>-1779684430</t>
  </si>
  <si>
    <t>400</t>
  </si>
  <si>
    <t>767794N79</t>
  </si>
  <si>
    <t>O-22 - D+M Interiérové okno v AL rámu fixní, AL tříkomorový rám s protipožární výplní, PO - EI45-DP1, 2000x600mm</t>
  </si>
  <si>
    <t>1581257856</t>
  </si>
  <si>
    <t>401</t>
  </si>
  <si>
    <t>767794N80</t>
  </si>
  <si>
    <t>O-23 - D+M Hliníkové okno sloužící pro výlez na střechu, AL rám s PTM, 800x1200mm, parapet v návaznosti na ocel. schodiště</t>
  </si>
  <si>
    <t>-928648533</t>
  </si>
  <si>
    <t>402</t>
  </si>
  <si>
    <t>767794N81</t>
  </si>
  <si>
    <t>O-35 - D+M Interiérové okno v AL rámu fixní, 1200x1000mm</t>
  </si>
  <si>
    <t>47485985</t>
  </si>
  <si>
    <t>403</t>
  </si>
  <si>
    <t>767794N82</t>
  </si>
  <si>
    <t>O-24 - D+M Velkoplošné prosklení provedené jako bezrámové s předsazenou montáží s fixními výplněmi, 12450x3000mm</t>
  </si>
  <si>
    <t>-937348907</t>
  </si>
  <si>
    <t>404</t>
  </si>
  <si>
    <t>767794N83</t>
  </si>
  <si>
    <t>O-25 - D+M Velkoplošné prosklení provedené jako bezrámové s předsazenou montáží s fixními výplněmi, 9600x3000mm</t>
  </si>
  <si>
    <t>1800100848</t>
  </si>
  <si>
    <t>405</t>
  </si>
  <si>
    <t>767794N84</t>
  </si>
  <si>
    <t>O-26 - D+M Velkoplošné prosklení provedené jako bezrámové s předsazenou montáží s fixními výplněmi - rohové, 9980+8630x3000mm</t>
  </si>
  <si>
    <t>-1692066343</t>
  </si>
  <si>
    <t>406</t>
  </si>
  <si>
    <t>767794N85</t>
  </si>
  <si>
    <t>O-27 - D+M Velkoplošné prosklení provedení jako bezrámové s předsazenou montáží, 10900x750mm, v sestavě 2 okna sklápěcí</t>
  </si>
  <si>
    <t>sestava</t>
  </si>
  <si>
    <t>2097684354</t>
  </si>
  <si>
    <t>407</t>
  </si>
  <si>
    <t>767794N86</t>
  </si>
  <si>
    <t>O-28 - D+M Velkoplošné prosklení provedení jako bezrámové s předsazenou montáží - fixní výplně (15750x3000 mm)</t>
  </si>
  <si>
    <t>-816852647</t>
  </si>
  <si>
    <t>408</t>
  </si>
  <si>
    <t>767794N87</t>
  </si>
  <si>
    <t>O-29 - D+M Velkoplošné prosklení provedení jako bezrámové s předsazenou montáží, 6000x2840mm ,v sestavě 1 okno sklápěcí</t>
  </si>
  <si>
    <t>675486577</t>
  </si>
  <si>
    <t>409</t>
  </si>
  <si>
    <t>767794N88</t>
  </si>
  <si>
    <t>O-30 - D+M Velkoplošné prosklení provedení jako bezrámové s předsazenou montáží - fixní výplně, 11800x750mm</t>
  </si>
  <si>
    <t>1123987937</t>
  </si>
  <si>
    <t>410</t>
  </si>
  <si>
    <t>767794N89</t>
  </si>
  <si>
    <t>O-31 - D+M Velkoplošné prosklení provedení jako bezrámové s předsazenou montáží - fixní výplně, 35145x3000mm</t>
  </si>
  <si>
    <t>-275841367</t>
  </si>
  <si>
    <t>411</t>
  </si>
  <si>
    <t>767794N90</t>
  </si>
  <si>
    <t>O-32 - D+M Velkoplošné prosklení provedení jako bezrámové s předsazenou montáží, 35500x750mm, v sestavě 1 okno sklápěcí</t>
  </si>
  <si>
    <t>2025872983</t>
  </si>
  <si>
    <t>412</t>
  </si>
  <si>
    <t>767794N91</t>
  </si>
  <si>
    <t>O-33 - D+M Velkoplošné prosklení provedení jako bezrámové s předsazenou montáží, 33200x3440mm, v sestavě dveře š. 1250</t>
  </si>
  <si>
    <t>-394258559</t>
  </si>
  <si>
    <t>413</t>
  </si>
  <si>
    <t>767794N92</t>
  </si>
  <si>
    <t>O-33_O35 - D+M Velkoplošné průbežné prosklení provedené jako sloupková AL fasáda s fixními výplněmi, 5500x15560mm</t>
  </si>
  <si>
    <t>-94419768</t>
  </si>
  <si>
    <t>414</t>
  </si>
  <si>
    <t>767794N93</t>
  </si>
  <si>
    <t>O-34 - D+M Velkoplošné průbežné prosklení provedené jako sloupková AL fasáda s fixními výplněmi, 5450x14200mm, vč. dveří š. 1900</t>
  </si>
  <si>
    <t>866857318</t>
  </si>
  <si>
    <t>415</t>
  </si>
  <si>
    <t>767794N94</t>
  </si>
  <si>
    <t>O-36 - D+M Interiérové okno v AL rámu fixní, AL tříkomorový rám, 1000x2000mm</t>
  </si>
  <si>
    <t>74759465</t>
  </si>
  <si>
    <t>416</t>
  </si>
  <si>
    <t>767794N95</t>
  </si>
  <si>
    <t>O-37 - D+M Interiérové okno v AL rámu fixní, AL tříkomorový rám, 1200/1000 mm</t>
  </si>
  <si>
    <t>-1811629947</t>
  </si>
  <si>
    <t>417</t>
  </si>
  <si>
    <t>767001R01</t>
  </si>
  <si>
    <t>Dodávka a montáž / osazení _ vstupní AL čistící rohož tl. 20 mm (rozsah a specifikace PD a podlahová skladba S33)</t>
  </si>
  <si>
    <t>2012320196</t>
  </si>
  <si>
    <t>Poznámka k položce:_x000d_
Kompletní provedení dle specifikace PD a TZ včetně všech přímo souvisejících prací a dodávek.</t>
  </si>
  <si>
    <t>418</t>
  </si>
  <si>
    <t>767001R02</t>
  </si>
  <si>
    <t>Dodávka a montáž / osazení _ jemná čistící rohož tl. max 15 mm (rozsah a specifikace PD a podlahová skladba S34)</t>
  </si>
  <si>
    <t>-2114454901</t>
  </si>
  <si>
    <t>419</t>
  </si>
  <si>
    <t>767001R03</t>
  </si>
  <si>
    <t>Dodávka a montáž / osazení _ jemná čistící rohož tl. 20 mm osazená do Al rámu 15/30/2 mm (textilní interiérová rohož s celkovou hustotou 4570 g/m2, ze 100% polypropylenu zataveného do PVC podkladu)</t>
  </si>
  <si>
    <t>539806787</t>
  </si>
  <si>
    <t>"podlahová skladba_1.PP+1.NP (vstupy) " (3,54*2,0)+34,43</t>
  </si>
  <si>
    <t>420</t>
  </si>
  <si>
    <t>767015R31</t>
  </si>
  <si>
    <t>D+M ocelových a zámečnických prvků / konstrukcí</t>
  </si>
  <si>
    <t>kg</t>
  </si>
  <si>
    <t>1089325121</t>
  </si>
  <si>
    <t xml:space="preserve">Poznámka k položce:_x000d_
Specifikace / rozsah provedení - viz TZ:_x000d_
--------------------------------------------------------_x000d_
-dodávka a výroba ocelových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--------------------------------------------------------_x000d_
-dílenská dokumentace vč. statického přepočtu_x000d_
-ostatní nespecifikované práce a dodávky, které bezprostředně souvisí s provedení _x000d_
předmětného prvku/konstrukce dle zadávací dokumentace_x000d_
-veškeré náklady na dodávku a provedení jsou obsaženy v jednotkové ceně_x000d_
_x000d_
</t>
  </si>
  <si>
    <t>"rozsah vztažen na v.č. D.1.1_SO 01_11_půdorys zastřešení (kce SOZ)" (10*(45+45+20+20+25))*3</t>
  </si>
  <si>
    <t>"ostatní drobné související prvky" 0,15*4650,0</t>
  </si>
  <si>
    <t>421</t>
  </si>
  <si>
    <t>767015R32</t>
  </si>
  <si>
    <t>D+M kompletní skladby opláštění SOZ _ viz skladba S36-S36a</t>
  </si>
  <si>
    <t>1713781779</t>
  </si>
  <si>
    <t>Poznámka k položce:_x000d_
Kompletní provedení dle specifikace PD a TZ včetně všech přímo souvisejících prací a dodávek</t>
  </si>
  <si>
    <t>"rozsah vztažen na v.č. D.1.1_SO 01_10_(kce SOZ)" (((6,35+2,2)*2*2,5)+(6,35*2,2))*3</t>
  </si>
  <si>
    <t>422</t>
  </si>
  <si>
    <t>767015R33</t>
  </si>
  <si>
    <t xml:space="preserve">D+M kompletní konstrukce a zasklení střešního světlíku  _ 8910x13240 mm </t>
  </si>
  <si>
    <t>1892685468</t>
  </si>
  <si>
    <t>"rozsah vztažen na v.č. D.1.1_SO 01_16" 1,0</t>
  </si>
  <si>
    <t>423</t>
  </si>
  <si>
    <t>767015R71</t>
  </si>
  <si>
    <t>-417459385</t>
  </si>
  <si>
    <t xml:space="preserve">Poznámka k položce:_x000d_
Specifikace / rozsah provedení - viz TZ:_x000d_
--------------------------------------------------------_x000d_
-dodávka a výroba ocelových prvků a konstrukcí - dle zadání a PD_x000d_
-dodávka veškerých spojovacích a kotevních prvků_x000d_
-veškeré přesuny/zdvihací technika a kompletní montážní práce_x000d_
-kompletní montážní / usazovací a kotevní práce_x000d_
--------------------------------------------------------_x000d_
-dílenská dokumentace vč. statického přepočtu_x000d_
-ostatní nespecifikované práce a dodávky, které bezprostředně souvisí s provedení _x000d_
předmětného prvku/konstrukce dle zadávací dokumentace_x000d_
-veškeré náklady na dodávku a provedení jsou obsaženy v jednotkové ceně_x000d_
---------------------------------------------------------------------------------------------------_x000d_
"kompletní rozsah a specifikace dodávek_D.1.1_SO 01_v.č. 02-03, 12-13, TZ"_x000d_
_x000d_
</t>
  </si>
  <si>
    <t>"spodní stavba_založení_pažení stavební jámy - kotevní prahy U180 mm" 268,6*2*(2*22,0)</t>
  </si>
  <si>
    <t>424</t>
  </si>
  <si>
    <t>767015R80</t>
  </si>
  <si>
    <t>D+M systémového kovového roštu š 100 mm pro vložení akustické izolace stěn (rošt nesmí být pevně spojen se svislou ŽB konstrukcí z důvodu eliminace akustických přenosů)</t>
  </si>
  <si>
    <t>824386800</t>
  </si>
  <si>
    <t xml:space="preserve">Poznámka k položce:_x000d_
Kompletní systémová dodávka a provedení dle specifikace PD a TZ včetně všech přímo souvisejících prací a dodávek._x000d_
-------------------------------------------------------------------------------------------------------------------------------------"kompletní rozsah a specifikace dodávek_D.1.1_SO 01_v.č. 04-10, 12-13, 21-25, 27, TZ"_x000d_
</t>
  </si>
  <si>
    <t>425</t>
  </si>
  <si>
    <t>998767203</t>
  </si>
  <si>
    <t xml:space="preserve">Přesun hmot procentní pro zámečnické konstrukce </t>
  </si>
  <si>
    <t>1181092650</t>
  </si>
  <si>
    <t>775</t>
  </si>
  <si>
    <t>Podlahy skládané</t>
  </si>
  <si>
    <t>426</t>
  </si>
  <si>
    <t>775530003</t>
  </si>
  <si>
    <t xml:space="preserve">Montáž podlahy masivní celoplošně lepených </t>
  </si>
  <si>
    <t>2047692201</t>
  </si>
  <si>
    <t>Poznámka k položce:_x000d_
V jednotkové ceně zahrnuty náklady na montáž souvisejících obvodových soklů v= do 50 mm._x000d_
"kompletní rozsah a specifikace dodávek_D.1.1_SO 01_v.č. 04-10, 12-13, 17-20, 27, TZ"</t>
  </si>
  <si>
    <t>"podlahové skladby_dle nášlapu" 59,34+105,54</t>
  </si>
  <si>
    <t>"výklenky a ostatní plochy" (0,1*164,88)</t>
  </si>
  <si>
    <t>427</t>
  </si>
  <si>
    <t>61192R20</t>
  </si>
  <si>
    <t>dodávka masivní dřevěné s finální povrchovou úpravou , tl. 15 mm _ viz specifikace PD a TZ</t>
  </si>
  <si>
    <t>626060482</t>
  </si>
  <si>
    <t>Poznámka k položce:_x000d_
V jednotkové ceně zahrnuty náklady na veškeré doplňky a příslušenství dle PD a TZ._x000d_
(přechodové, dilatační a ukončovací lišty, ostatní doplňky)_x000d_
---------------------------------------------------------------------_x000d_
Jednotková cena zahrnuje dodávku dřevěné masivní podlahy vč. povrchových úprav a souvisejících obvodových soklů v= do 50 mm_x000d_
---------------------------------------------------------------------_x000d_
třívrstvá dřevěná podlaha z perken na pero a drážku tl. 15mm, povrchová úprava voskovým olejem</t>
  </si>
  <si>
    <t>181,368*1,1 'Přepočtené koeficientem množství</t>
  </si>
  <si>
    <t>428</t>
  </si>
  <si>
    <t>775591191</t>
  </si>
  <si>
    <t xml:space="preserve">Montáž podložky vyrovnávací a tlumící </t>
  </si>
  <si>
    <t>2045970974</t>
  </si>
  <si>
    <t>429</t>
  </si>
  <si>
    <t>61155350</t>
  </si>
  <si>
    <t>podložka izolační/kročeová tl. 2mm</t>
  </si>
  <si>
    <t>-1387428553</t>
  </si>
  <si>
    <t>1169,84*1,1 'Přepočtené koeficientem množství</t>
  </si>
  <si>
    <t>430</t>
  </si>
  <si>
    <t>775591319</t>
  </si>
  <si>
    <t>Podlahy dřevěné, celkové lakování</t>
  </si>
  <si>
    <t>-62055324</t>
  </si>
  <si>
    <t>431</t>
  </si>
  <si>
    <t>998775203</t>
  </si>
  <si>
    <t xml:space="preserve">Přesun hmot procentní pro podlahy dřevěné </t>
  </si>
  <si>
    <t>1994894774</t>
  </si>
  <si>
    <t>776</t>
  </si>
  <si>
    <t>Podlahy povlakové</t>
  </si>
  <si>
    <t>432</t>
  </si>
  <si>
    <t>776111311</t>
  </si>
  <si>
    <t>Vysátí podkladu povlakových podlah</t>
  </si>
  <si>
    <t>2109011990</t>
  </si>
  <si>
    <t>"viz podlahy skládané" 181,368</t>
  </si>
  <si>
    <t>"viz podlahy povlakové" 176,385+45,034</t>
  </si>
  <si>
    <t>433</t>
  </si>
  <si>
    <t>776121111</t>
  </si>
  <si>
    <t>Vodou ředitelná penetrace savého podkladu povlakových podlah ředěná v poměru 1:3</t>
  </si>
  <si>
    <t>-1443822874</t>
  </si>
  <si>
    <t>434</t>
  </si>
  <si>
    <t>776141122</t>
  </si>
  <si>
    <t>Vyrovnání podkladu povlakových podlah stěrkou pevnosti 30 MPa tl 5 mm</t>
  </si>
  <si>
    <t>974239465</t>
  </si>
  <si>
    <t>435</t>
  </si>
  <si>
    <t>776211111</t>
  </si>
  <si>
    <t>Lepení textilních pásů</t>
  </si>
  <si>
    <t>734934745</t>
  </si>
  <si>
    <t>"podlahové skladby_dle nášlapu" 50,74+13,67+95,94</t>
  </si>
  <si>
    <t>"výklenky a ostatní plochy" 0,1*160,35</t>
  </si>
  <si>
    <t>436</t>
  </si>
  <si>
    <t>697510R01</t>
  </si>
  <si>
    <t>dodávka povlakové podlahové krytiny - koberce v pásech tl. 10 mm - dle specifikace PD a TZ</t>
  </si>
  <si>
    <t>1895513034</t>
  </si>
  <si>
    <t xml:space="preserve">Poznámka k položce:_x000d_
V jednotkové ceně zahrnuty náklady na veškeré doplňky a příslušenství dle PD a TZ._x000d_
(přechodové, dilatační a ukončovací lišty, ostatní doplňky)_x000d_
---------------------------------------------------------------------_x000d_
Jednotková cena zahrnuje dodávku systémového obvodového soklu v = do 50 mm _x000d_
---------------------------------------------------------------------_x000d_
</t>
  </si>
  <si>
    <t>176,385*1,15 'Přepočtené koeficientem množství</t>
  </si>
  <si>
    <t>437</t>
  </si>
  <si>
    <t>776221221</t>
  </si>
  <si>
    <t xml:space="preserve">Lepení antistatických z PVC </t>
  </si>
  <si>
    <t>-635632602</t>
  </si>
  <si>
    <t>Poznámka k položce:_x000d_
V jednotkové ceně zahrnuty náklady na :_x000d_
- spoj podlah svařováním_x000d_
-montáž souvisejících obvodových soklů v= do 50 mm._x000d_
--------------------------------------------------------_x000d_
"kompletní rozsah a specifikace dodávek_D.1.1_SO 01_v.č. 04-10, 12-13, 17-20, 27, TZ"</t>
  </si>
  <si>
    <t>"podlahové skladby_dle nášlapu" 40,94</t>
  </si>
  <si>
    <t>"výklenky a ostatní plochy" 0,1*40,94</t>
  </si>
  <si>
    <t>438</t>
  </si>
  <si>
    <t>284110R11</t>
  </si>
  <si>
    <t>dodávka povlakové podlahové krytiny - PVC antistatické - specifikace dle PD a TZ</t>
  </si>
  <si>
    <t>-662630267</t>
  </si>
  <si>
    <t>Poznámka k položce:_x000d_
V jednotkové ceně zahrnuty náklady na veškeré doplňky a příslušenství dle PD a TZ._x000d_
(přechodové, dilatační a ukončovací lišty, ostatní doplňky)_x000d_
---------------------------------------------------------------------_x000d_
Jednotková cena zahrnuje dodávku systémového obvodového soklu v = do 50 mm _x000d_
---------------------------------------------------------------------</t>
  </si>
  <si>
    <t>45,034*1,15 'Přepočtené koeficientem množství</t>
  </si>
  <si>
    <t>439</t>
  </si>
  <si>
    <t>998776203</t>
  </si>
  <si>
    <t xml:space="preserve">Přesun hmot procentní pro podlahy povlakové </t>
  </si>
  <si>
    <t>959858718</t>
  </si>
  <si>
    <t>777</t>
  </si>
  <si>
    <t>Podlahy lité</t>
  </si>
  <si>
    <t>440</t>
  </si>
  <si>
    <t>777131211</t>
  </si>
  <si>
    <t xml:space="preserve">Penetrační epoxidový nátěr schodiště </t>
  </si>
  <si>
    <t>-1817802812</t>
  </si>
  <si>
    <t>(0,157+0,31)*1,8*27*3</t>
  </si>
  <si>
    <t>(0,157+0,31)*1,2*27*4</t>
  </si>
  <si>
    <t>(0,157+0,31)*1,9*27*3</t>
  </si>
  <si>
    <t>441</t>
  </si>
  <si>
    <t>777511125</t>
  </si>
  <si>
    <t>Krycí epoxidová protiskluzná stěrka tloušťky přes 2 do 3 mm schodišťových stupňů</t>
  </si>
  <si>
    <t>-812186588</t>
  </si>
  <si>
    <t>442</t>
  </si>
  <si>
    <t>777612103</t>
  </si>
  <si>
    <t>Uzavírací epoxidový transparentní nátěr podlahy</t>
  </si>
  <si>
    <t>-525886622</t>
  </si>
  <si>
    <t>"výklenky a ostatní plochy" 0,025*5947,42</t>
  </si>
  <si>
    <t>443</t>
  </si>
  <si>
    <t>777612109</t>
  </si>
  <si>
    <t>Uzavírací epoxidový protiskluzný nátěr podlahy</t>
  </si>
  <si>
    <t>-2005083025</t>
  </si>
  <si>
    <t>"podlahová skladba_S42_1.PP" 2208,05+(143,5)</t>
  </si>
  <si>
    <t>444</t>
  </si>
  <si>
    <t>998777203</t>
  </si>
  <si>
    <t xml:space="preserve">Přesun hmot procentní pro podlahy lité </t>
  </si>
  <si>
    <t>1712954582</t>
  </si>
  <si>
    <t>783</t>
  </si>
  <si>
    <t>Dokončovací práce - nátěry</t>
  </si>
  <si>
    <t>445</t>
  </si>
  <si>
    <t>783801201</t>
  </si>
  <si>
    <t>Obroušení omítek před provedením nátěru</t>
  </si>
  <si>
    <t>-774030251</t>
  </si>
  <si>
    <t>"povrchové úpravy vnitřních svislých ploch_2-4.NP" (0,7*3,88)+(0,7*6,415)+(1,5*3,25)+(0,7*2,45)</t>
  </si>
  <si>
    <t>446</t>
  </si>
  <si>
    <t>783801403</t>
  </si>
  <si>
    <t>Oprášení omítek před provedením nátěru</t>
  </si>
  <si>
    <t>1834306319</t>
  </si>
  <si>
    <t>447</t>
  </si>
  <si>
    <t>783823101</t>
  </si>
  <si>
    <t>Penetrační akrylátový nátěr hladkých betonových povrchů</t>
  </si>
  <si>
    <t>1046198065</t>
  </si>
  <si>
    <t>"povrchová úprava svislých konstrukcí_viz D.1.2_bet" (0,6*(2194,425+15475,78+2893,29))</t>
  </si>
  <si>
    <t>448</t>
  </si>
  <si>
    <t>783827401</t>
  </si>
  <si>
    <t>Krycí dvojnásobný nátěr akrylátovou disperzí hladkých betonových povrchů</t>
  </si>
  <si>
    <t>1719777893</t>
  </si>
  <si>
    <t>449</t>
  </si>
  <si>
    <t>783823121</t>
  </si>
  <si>
    <t xml:space="preserve">Penetrační nátěr hladkých povrchů </t>
  </si>
  <si>
    <t>783977651</t>
  </si>
  <si>
    <t xml:space="preserve">"podhledové kce a skladby_1.PP-4.NP_viz pohledové a přiznané betonové povrchy" </t>
  </si>
  <si>
    <t>(23,12+556,07+534,13+318,98)</t>
  </si>
  <si>
    <t>(70,01+73,02)</t>
  </si>
  <si>
    <t>(309,44)</t>
  </si>
  <si>
    <t>(21,03)</t>
  </si>
  <si>
    <t>"podhledové kce a skladby_1.PP" 1628,86</t>
  </si>
  <si>
    <t>450</t>
  </si>
  <si>
    <t>783823135</t>
  </si>
  <si>
    <t>Penetrační nátěr hladkých, tenkovrstvých zrnitých nebo štukových omítek</t>
  </si>
  <si>
    <t>-1693583546</t>
  </si>
  <si>
    <t>451</t>
  </si>
  <si>
    <t>783827425</t>
  </si>
  <si>
    <t>Krycí dvojnásobný omyvatelný nátěr omítek stupně členitosti 1 a 2</t>
  </si>
  <si>
    <t>550945846</t>
  </si>
  <si>
    <t>452</t>
  </si>
  <si>
    <t>783827403</t>
  </si>
  <si>
    <t>Dvojnásobný uzavírací nátěr hladkých betonových povrchů</t>
  </si>
  <si>
    <t>-141373984</t>
  </si>
  <si>
    <t>453</t>
  </si>
  <si>
    <t>783827405</t>
  </si>
  <si>
    <t xml:space="preserve">Krycí dvojnásobný nátěr hladkých povrchů  </t>
  </si>
  <si>
    <t>-2063620569</t>
  </si>
  <si>
    <t>"podhledové kce a skladby_1.PP-4.NP" 1628,86</t>
  </si>
  <si>
    <t>454</t>
  </si>
  <si>
    <t>783923161</t>
  </si>
  <si>
    <t>Penetrační nátěr pórovitých betonových podlah</t>
  </si>
  <si>
    <t>-1673342954</t>
  </si>
  <si>
    <t>Poznámka k položce:_x000d_
Bude upřesněno a vykázáno při realizaci stavby.</t>
  </si>
  <si>
    <t>455</t>
  </si>
  <si>
    <t>783923171</t>
  </si>
  <si>
    <t>Penetrační nátěr hrubých betonových podlah</t>
  </si>
  <si>
    <t>-813975364</t>
  </si>
  <si>
    <t>"podlahová skladba_S42_1.PP" 2208,05+143,5</t>
  </si>
  <si>
    <t>456</t>
  </si>
  <si>
    <t>783937151</t>
  </si>
  <si>
    <t>Jednonásobný hydroizolační vodou ředitelný nátěr betonové podlahy</t>
  </si>
  <si>
    <t>-206309256</t>
  </si>
  <si>
    <t>"podlahová skladba_1.PP" 17,44</t>
  </si>
  <si>
    <t>784</t>
  </si>
  <si>
    <t>Dokončovací práce - malby a tapety</t>
  </si>
  <si>
    <t>457</t>
  </si>
  <si>
    <t>784181105</t>
  </si>
  <si>
    <t>Základní akrylátová jednonásobná penetrace podkladu v místnostech bez roulišení</t>
  </si>
  <si>
    <t>159157032</t>
  </si>
  <si>
    <t>458</t>
  </si>
  <si>
    <t>784221105</t>
  </si>
  <si>
    <t>Dvojnásobné bílé malby ze směsí za sucha dobře otěruvzdorných v místnostech bez rozlišení</t>
  </si>
  <si>
    <t>111235936</t>
  </si>
  <si>
    <t>459</t>
  </si>
  <si>
    <t>784221141</t>
  </si>
  <si>
    <t>Příplatek k cenám 2x maleb za sucha otěruvzdorných za barevnou malbu tónovanou tónovacími přípravky</t>
  </si>
  <si>
    <t>-1455534523</t>
  </si>
  <si>
    <t>34787,633*0,5 'Přepočtené koeficientem množství</t>
  </si>
  <si>
    <t>N00</t>
  </si>
  <si>
    <t>Nepojmenované, ostatní práce a dodávky</t>
  </si>
  <si>
    <t>460</t>
  </si>
  <si>
    <t>N00_015R02</t>
  </si>
  <si>
    <t xml:space="preserve">Příplatek k hydroizolačnímu souvrství spodní stavby _ za provedení veškerých detailů a (D+M) systémových prostupů/průchodek </t>
  </si>
  <si>
    <t>512</t>
  </si>
  <si>
    <t>-100746654</t>
  </si>
  <si>
    <t xml:space="preserve">Poznámka k položce:_x000d_
Kompletní dodávka a provedení dle specifikace PD (SOUPIS DETAILŮ) a TZ + systémové technologické postupy _x000d_
----------------------------------------------------------------------------------------------------------------------------------------_x000d_
</t>
  </si>
  <si>
    <t xml:space="preserve">"rozsah a specifikace _ vztaženo na plochu HI souvrstvý" </t>
  </si>
  <si>
    <t>461</t>
  </si>
  <si>
    <t>N00_015R04</t>
  </si>
  <si>
    <t xml:space="preserve">Příplatek k povlakovým krytinám střech _ za provedení veškerých detailů a (D+M) systémových prostupů/průchodek </t>
  </si>
  <si>
    <t>-283534953</t>
  </si>
  <si>
    <t xml:space="preserve">"rozsah a specifikace _ vztaženo na plochu střešního pláště" </t>
  </si>
  <si>
    <t>462</t>
  </si>
  <si>
    <t>OST1_R71</t>
  </si>
  <si>
    <t xml:space="preserve">Provedení betonových čerpacích jímek (šachetní skruže) D 1000 mm, v = cca 1,0-1,5 m  </t>
  </si>
  <si>
    <t>-1275578992</t>
  </si>
  <si>
    <t>Poznámka k položce:_x000d_
Kompletní provedení dle specifikace PD a TZ včetně všech přmo souvisejících prací a dodávek.</t>
  </si>
  <si>
    <t>463</t>
  </si>
  <si>
    <t>OST1_R72</t>
  </si>
  <si>
    <t xml:space="preserve">Provedení zrušení pažení stavební jámy do úrovně -1,0m pod budoucí upravený terén </t>
  </si>
  <si>
    <t>-39517937</t>
  </si>
  <si>
    <t>Ostatní</t>
  </si>
  <si>
    <t>OST0</t>
  </si>
  <si>
    <t>Ostatní výpisy prvků a konstrukcí</t>
  </si>
  <si>
    <t>464</t>
  </si>
  <si>
    <t>795795R01</t>
  </si>
  <si>
    <t>PR-1 - D+M Víceprvkový prefabrikovaný betonový překlad _ 3*2800*190*60</t>
  </si>
  <si>
    <t>1521477065</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</si>
  <si>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překladů.</t>
  </si>
  <si>
    <t>465</t>
  </si>
  <si>
    <t>795795R02</t>
  </si>
  <si>
    <t>PR-2 - D+M Víceprvkový prefabrikovaný betonový překlad _ 3*1800*190*60</t>
  </si>
  <si>
    <t>31688634</t>
  </si>
  <si>
    <t>466</t>
  </si>
  <si>
    <t>795795R03</t>
  </si>
  <si>
    <t>PR-3 - D+M Víceprvkový prefabrikovaný betonový překlad _ 3*1200*190*60</t>
  </si>
  <si>
    <t>-472565192</t>
  </si>
  <si>
    <t>467</t>
  </si>
  <si>
    <t>795795R04</t>
  </si>
  <si>
    <t>PR-4 - D+M Víceprvkový prefabrikovaný betonový překlad _ 2*1600*190*115</t>
  </si>
  <si>
    <t>-2072588434</t>
  </si>
  <si>
    <t>468</t>
  </si>
  <si>
    <t>795795R05</t>
  </si>
  <si>
    <t>PR-5 - D+M Víceprvkový prefabrikovaný betonový překlad _ 2*1600*190*60</t>
  </si>
  <si>
    <t>690138445</t>
  </si>
  <si>
    <t>469</t>
  </si>
  <si>
    <t>795795R06</t>
  </si>
  <si>
    <t>PR-6 - D+M Víceprvkový prefabrikovaný betonový překlad _ 2*1200*190*60</t>
  </si>
  <si>
    <t>-2077608651</t>
  </si>
  <si>
    <t>470</t>
  </si>
  <si>
    <t>795795R07</t>
  </si>
  <si>
    <t>PR-7 - D+M Víceprvkový prefabrikovaný betonový překlad _ 2*2400*190*60</t>
  </si>
  <si>
    <t>-1522484116</t>
  </si>
  <si>
    <t>471</t>
  </si>
  <si>
    <t>795795R08</t>
  </si>
  <si>
    <t>PR-8 - D+M Víceprvkový prefabrikovaný betonový překlad _ 3*2600*190*60</t>
  </si>
  <si>
    <t>-1488519764</t>
  </si>
  <si>
    <t>472</t>
  </si>
  <si>
    <t>795795R09</t>
  </si>
  <si>
    <t>PR-9 - D+M Víceprvkový prefabrikovaný betonový překlad _ 3*2000*190*60</t>
  </si>
  <si>
    <t>1012907546</t>
  </si>
  <si>
    <t>473</t>
  </si>
  <si>
    <t>795795R10</t>
  </si>
  <si>
    <t>PR-10 - D+M Víceprvkový prefabrikovaný betonový překlad _ 3*1400*190*60</t>
  </si>
  <si>
    <t>-1404783975</t>
  </si>
  <si>
    <t>474</t>
  </si>
  <si>
    <t>795795R11</t>
  </si>
  <si>
    <t>PR-11 - D+M Víceprvkový prefabrikovaný betonový překlad _ 3*1200*190*60</t>
  </si>
  <si>
    <t>2069851857</t>
  </si>
  <si>
    <t>475</t>
  </si>
  <si>
    <t>795795R11.1</t>
  </si>
  <si>
    <t>1585056642</t>
  </si>
  <si>
    <t>476</t>
  </si>
  <si>
    <t>795795R12</t>
  </si>
  <si>
    <t>PR-12 - D+M Víceprvkový prefabrikovaný betonový překlad _ 2*1400*190*60</t>
  </si>
  <si>
    <t>-750219915</t>
  </si>
  <si>
    <t>477</t>
  </si>
  <si>
    <t>795795R13</t>
  </si>
  <si>
    <t>PR-13 - D+M Víceprvkový prefabrikovaný betonový překlad _ 2*1000*190*60</t>
  </si>
  <si>
    <t>-1861393120</t>
  </si>
  <si>
    <t>478</t>
  </si>
  <si>
    <t>795795R21</t>
  </si>
  <si>
    <t>XPR-1 - D+M Víceprvkový prefabrikovaný betonový překlad _ 2*1800*190*60</t>
  </si>
  <si>
    <t>-154846460</t>
  </si>
  <si>
    <t>479</t>
  </si>
  <si>
    <t>795795R22</t>
  </si>
  <si>
    <t>XPR-2 - D+M Víceprvkový prefabrikovaný betonový překlad _ 2*1000*190*60</t>
  </si>
  <si>
    <t>931701023</t>
  </si>
  <si>
    <t>480</t>
  </si>
  <si>
    <t>795795R23</t>
  </si>
  <si>
    <t>XPR-3 - D+M Víceprvkový prefabrikovaný betonový překlad _ 2*2000*190*60</t>
  </si>
  <si>
    <t>-482487894</t>
  </si>
  <si>
    <t>481</t>
  </si>
  <si>
    <t>795795R24</t>
  </si>
  <si>
    <t>XPR-4 - D+M Víceprvkový prefabrikovaný betonový překlad _ 3*1800*190*60</t>
  </si>
  <si>
    <t>1838681349</t>
  </si>
  <si>
    <t>482</t>
  </si>
  <si>
    <t>795795R25</t>
  </si>
  <si>
    <t>XPR-5 - D+M Víceprvkový prefabrikovaný betonový překlad _ 3*1000*190*60</t>
  </si>
  <si>
    <t>-1064799936</t>
  </si>
  <si>
    <t>483</t>
  </si>
  <si>
    <t>795795R26</t>
  </si>
  <si>
    <t>XPR-6 - D+M Víceprvkový prefabrikovaný betonový překlad _ 3*3200*190*60</t>
  </si>
  <si>
    <t>83427539</t>
  </si>
  <si>
    <t>484</t>
  </si>
  <si>
    <t>795795R27</t>
  </si>
  <si>
    <t>XPR-7 - D+M Víceprvkový prefabrikovaný betonový překlad _ 2*1600*190*60</t>
  </si>
  <si>
    <t>875640492</t>
  </si>
  <si>
    <t>485</t>
  </si>
  <si>
    <t>795795R28</t>
  </si>
  <si>
    <t>XPR-8 - D+M Víceprvkový prefabrikovaný betonový překlad _ 3*1600*190*60</t>
  </si>
  <si>
    <t>1340495830</t>
  </si>
  <si>
    <t>486</t>
  </si>
  <si>
    <t>795795R29</t>
  </si>
  <si>
    <t>XPR-9 - D+M Víceprvkový prefabrikovaný betonový překlad _ 3*2000*190*60</t>
  </si>
  <si>
    <t>1053137711</t>
  </si>
  <si>
    <t>487</t>
  </si>
  <si>
    <t>795795R30</t>
  </si>
  <si>
    <t>XPR-10 - D+M Víceprvkový prefabrikovaný betonový překlad _ 3*1200*190*60</t>
  </si>
  <si>
    <t>-1923718331</t>
  </si>
  <si>
    <t>488</t>
  </si>
  <si>
    <t>795795R31</t>
  </si>
  <si>
    <t>XPR-11 - D+M Víceprvkový prefabrikovaný betonový překlad _ 2*1200*190*60</t>
  </si>
  <si>
    <t>375068872</t>
  </si>
  <si>
    <t>489</t>
  </si>
  <si>
    <t>795796N07</t>
  </si>
  <si>
    <t>OV-1 - D+M Bodový střešní světlík čirý fixní, světlý otvor světlíku 1000x1000mm</t>
  </si>
  <si>
    <t>-1197486029</t>
  </si>
  <si>
    <t>Poznámka k položce:_x000d_
Kompletní provedení dle specifikace PD a TZ vč. všech souvisejících prací dodávek, příslušenství a komponentů dle výpisu. V jednotkové ceně započítáno: dodávka, výroba, montáž/osazení/kotvení (vč.kotvících prvků), povrchová úprava. Kompletní specifikace viz výpis ostatních výrobků.</t>
  </si>
  <si>
    <t>490</t>
  </si>
  <si>
    <t>795796N08</t>
  </si>
  <si>
    <t>OV-2 - D+M Bodový střešní světlík čirý otevíravý, světlý otvor světlíku 1000x1000mm, s elektrickým ovládáním otevírání</t>
  </si>
  <si>
    <t>1856951924</t>
  </si>
  <si>
    <t>491</t>
  </si>
  <si>
    <t>795796N09</t>
  </si>
  <si>
    <t>OV-3 - D+M Protipožární textilní skrápěná roleta, PO-EI45, světlý rozměr 9445x3000mm, složena ze 2 válců</t>
  </si>
  <si>
    <t>-214570413</t>
  </si>
  <si>
    <t>492</t>
  </si>
  <si>
    <t>795796N10</t>
  </si>
  <si>
    <t>OV-4 - D+M Protipožární textilní skrápěná roleta, PO-EI45, světlý rozměr 5030x1800mm, složena z 1 válce</t>
  </si>
  <si>
    <t>-1180762130</t>
  </si>
  <si>
    <t>493</t>
  </si>
  <si>
    <t>795796N11</t>
  </si>
  <si>
    <t>OV-5 - D+M Protipožární textilní skrápěná roleta, PO-EI45, světlý rozměr 4610x1800mm, složena z 1 válce</t>
  </si>
  <si>
    <t>-297902138</t>
  </si>
  <si>
    <t>494</t>
  </si>
  <si>
    <t>795796N12</t>
  </si>
  <si>
    <t>OV-6 - D+M Atypická protipožární revizní dvířka šachty do SDK, PO-EI45, 500x2000mm, rám z pozink ocelového plechu tl. 1,5mm</t>
  </si>
  <si>
    <t>-653572271</t>
  </si>
  <si>
    <t>495</t>
  </si>
  <si>
    <t>795796N13</t>
  </si>
  <si>
    <t>OV-7 - D+M Zakázková protipožární revizní dvířka , PO-EI45, 500x1800mm, rám z pozink ocelového plechu</t>
  </si>
  <si>
    <t>-1462786924</t>
  </si>
  <si>
    <t>496</t>
  </si>
  <si>
    <t>795796N14</t>
  </si>
  <si>
    <t>OV-8 - D+M Zakázková protipožární revizní dvířka , PO-EI45, 560x1800mm, rám z pozink ocelového plechu</t>
  </si>
  <si>
    <t>-1160469225</t>
  </si>
  <si>
    <t>497</t>
  </si>
  <si>
    <t>795796N15</t>
  </si>
  <si>
    <t>OV-9 - D+M Zakázková protipožární revizní dvířka , PO-EI45, 500x2000mm, rám z pozink ocelového plechu</t>
  </si>
  <si>
    <t>1231228611</t>
  </si>
  <si>
    <t>498</t>
  </si>
  <si>
    <t>795796N16</t>
  </si>
  <si>
    <t>OV-10 - D+M Schodišťové zábradlí, skleněné tabule s broušenou hranou, tl. 8+8mm, výška 1260mm od podlahy, celkem 3ks</t>
  </si>
  <si>
    <t>-293915818</t>
  </si>
  <si>
    <t>499</t>
  </si>
  <si>
    <t>795796N17</t>
  </si>
  <si>
    <t>OV-11 - D+M Minimalistické schodišťové zábradlí skleněné, skleněné tabule, tl. 8+8mm, 1140x1400mm</t>
  </si>
  <si>
    <t>1388041234</t>
  </si>
  <si>
    <t>500</t>
  </si>
  <si>
    <t>795796N18</t>
  </si>
  <si>
    <t>OV-12 - D+M Dřevěné madlo - ukončení horní hrany ŽB zábradlí schodiště, z dřevěné smrkové desky, 120x20mm</t>
  </si>
  <si>
    <t>-159189432</t>
  </si>
  <si>
    <t>501</t>
  </si>
  <si>
    <t>795796N19</t>
  </si>
  <si>
    <t xml:space="preserve">OV-13 - D+M Kce pro oplechování atiky, deska z vodovzdorné březové překližky BB tl. 24mm </t>
  </si>
  <si>
    <t>1255610429</t>
  </si>
  <si>
    <t>502</t>
  </si>
  <si>
    <t>795796N20</t>
  </si>
  <si>
    <t xml:space="preserve">OV-14 - D+M Kce pro oplechování atiky, deska vodovzdorné březové překližky BB tl. 24mm </t>
  </si>
  <si>
    <t>1177457374</t>
  </si>
  <si>
    <t>503</t>
  </si>
  <si>
    <t>795796N21</t>
  </si>
  <si>
    <t>OV-15 - D+M Poklop čerpací jímky z kompozitu, světlý rozměr 700x700mm, výška poklopu 70mm, možné zatížení poklopu A15</t>
  </si>
  <si>
    <t>-1047424067</t>
  </si>
  <si>
    <t>504</t>
  </si>
  <si>
    <t>795796N21.1</t>
  </si>
  <si>
    <t>OV-15a - D+M mříže</t>
  </si>
  <si>
    <t>1126911118</t>
  </si>
  <si>
    <t>505</t>
  </si>
  <si>
    <t>795796N22</t>
  </si>
  <si>
    <t>OV-16 - D+M Lehký ocelový poklop čerpací jímky, rozměr 600x900x35mm, typ zatížení B125</t>
  </si>
  <si>
    <t>-1630851546</t>
  </si>
  <si>
    <t>506</t>
  </si>
  <si>
    <t>795796N23</t>
  </si>
  <si>
    <t>OV-17 - D+M Zakázková dvířka pro elektro rozvaděč, rám z pozink ocelového plechu tl. 2mm, 800x2000mm</t>
  </si>
  <si>
    <t>-1903893178</t>
  </si>
  <si>
    <t>507</t>
  </si>
  <si>
    <t>795796N24</t>
  </si>
  <si>
    <t>OV-18 - D+M Ukončení kce podlahy s funkcí konstrukčního zakrytí, pozink plech tvaru L 110x350x3mm</t>
  </si>
  <si>
    <t>-509855436</t>
  </si>
  <si>
    <t>508</t>
  </si>
  <si>
    <t>795796N25</t>
  </si>
  <si>
    <t>OV-19 - D+M Větrací otvor pro podtlakové větrání VZT, začištěný otvor v SDK kci, 800x100mm, větrací mřížka kovová hranatá liniová</t>
  </si>
  <si>
    <t>799708109</t>
  </si>
  <si>
    <t>509</t>
  </si>
  <si>
    <t>795796N26</t>
  </si>
  <si>
    <t>OV-20 - D+M Podstavec pro kondenzační jednotky na ploché střeše, kce z pozink ocelové kce, 4600x1200mm</t>
  </si>
  <si>
    <t>1156469066</t>
  </si>
  <si>
    <t>510</t>
  </si>
  <si>
    <t>795796N27</t>
  </si>
  <si>
    <t>OV-21 - D+M Podstavec pro kondenzační jednotky na ploché střeše, kce z pozink ocelové kce, 3000x500mm</t>
  </si>
  <si>
    <t>1264702977</t>
  </si>
  <si>
    <t>511</t>
  </si>
  <si>
    <t>795796N28</t>
  </si>
  <si>
    <t>OV-22 - D+M Podstavec pro kondenzační jednotky na ploché střeše, kce z pozink ocelové kce, 5700x500mm</t>
  </si>
  <si>
    <t>-259392457</t>
  </si>
  <si>
    <t>795796N29</t>
  </si>
  <si>
    <t>OV-23 - D+M Podstavec pro kondenzační jednotky na ploché střeše, kce z pozink ocelové kce, 8200x1200mm</t>
  </si>
  <si>
    <t>-139800912</t>
  </si>
  <si>
    <t>513</t>
  </si>
  <si>
    <t>795796N30</t>
  </si>
  <si>
    <t>OV-24 - D+M Podstavec pro kondenzační jednotky na ploché střeše, kce z pozink ocelové kce, 1200x1000mm</t>
  </si>
  <si>
    <t>-407191235</t>
  </si>
  <si>
    <t>514</t>
  </si>
  <si>
    <t>795796N31</t>
  </si>
  <si>
    <t>OV-25 - D+M Systémový odvodňovací žlab z polymerického betonu, zatížení žlabu C250, rozměr 135x150x6500mm, 1ks</t>
  </si>
  <si>
    <t>2012344874</t>
  </si>
  <si>
    <t>515</t>
  </si>
  <si>
    <t>795796N32</t>
  </si>
  <si>
    <t>OV-26 - D+M Systémový odvodňovací žlab z polymerického betonu, zatížení žlabu C250, rozměr 135x150x6000mm, 1ks</t>
  </si>
  <si>
    <t>-1022022519</t>
  </si>
  <si>
    <t>516</t>
  </si>
  <si>
    <t>795796N33</t>
  </si>
  <si>
    <t>OV-27 - D+M Dělící WC zástěny z vysokotlakého HPL laminátu tl. 12mm, dveře šířky 700mm - 6ks dveří</t>
  </si>
  <si>
    <t>753770850</t>
  </si>
  <si>
    <t xml:space="preserve">v.č. SO 01_06 (m.č. 1.12b) </t>
  </si>
  <si>
    <t>(5,62*2,03)+(1,35*2,03*5)</t>
  </si>
  <si>
    <t>517</t>
  </si>
  <si>
    <t>795796N34</t>
  </si>
  <si>
    <t>OV-28 - D+M Dělící WC zástěny z vysokotlakého HPL laminátu tl. 12mm, dveře šířky 700mm - 3ks dveří</t>
  </si>
  <si>
    <t>-1182536389</t>
  </si>
  <si>
    <t xml:space="preserve">v.č. SO 01_06 (m.č. 1.13a) </t>
  </si>
  <si>
    <t>(3,22*2,03)+(1,3*2,03*2)</t>
  </si>
  <si>
    <t>518</t>
  </si>
  <si>
    <t>795796N35</t>
  </si>
  <si>
    <t>OV-29 - D+M Dělící WC zástěny z vysokotlakého HPL laminátu tl. 12mm, dveře šířky 700mm - 1ks dveří</t>
  </si>
  <si>
    <t>1780176568</t>
  </si>
  <si>
    <t>(2,275*2,03)</t>
  </si>
  <si>
    <t>519</t>
  </si>
  <si>
    <t>795796N36</t>
  </si>
  <si>
    <t>OV-30 - D+M Plastový horizontální závěsný přebalovací pult, nosnost 22,7kg, 450x870mm</t>
  </si>
  <si>
    <t>821315832</t>
  </si>
  <si>
    <t>520</t>
  </si>
  <si>
    <t>795796N37</t>
  </si>
  <si>
    <t>OV-31 - D+M Sada bezbariérových madel pro imobilní WC s asistencí - pevné madlo tvar U a sklopné tvaru U, délka madel min. 800mm</t>
  </si>
  <si>
    <t>sada</t>
  </si>
  <si>
    <t>1791909249</t>
  </si>
  <si>
    <t>521</t>
  </si>
  <si>
    <t>795796N38</t>
  </si>
  <si>
    <t>OV-32 - D+M Sada bezbariérových madel pro imobilní WC s jednostranným nástupem, sklopné madlo tvaru U a pevné tvaru L</t>
  </si>
  <si>
    <t>1044701577</t>
  </si>
  <si>
    <t>522</t>
  </si>
  <si>
    <t>795796N39</t>
  </si>
  <si>
    <t>-1510239163</t>
  </si>
  <si>
    <t>523</t>
  </si>
  <si>
    <t>795796N40</t>
  </si>
  <si>
    <t>OV-34 - D+M Skleněná pevná zástěna sprchového koutu, 600x2000mm</t>
  </si>
  <si>
    <t>-1603200893</t>
  </si>
  <si>
    <t>524</t>
  </si>
  <si>
    <t>795796N41</t>
  </si>
  <si>
    <t>OV-35 - D+M Skleněná pevná zástěna sprchového koutu, 1000x2000mm</t>
  </si>
  <si>
    <t>-1480431136</t>
  </si>
  <si>
    <t>525</t>
  </si>
  <si>
    <t>795796N42</t>
  </si>
  <si>
    <t>OV-36 - D+M Skleněné sprchové dveře sprchového koutu, 1320x2000mm, s otevíratelnými dveřmi šířky 600mm</t>
  </si>
  <si>
    <t>-1222457391</t>
  </si>
  <si>
    <t>526</t>
  </si>
  <si>
    <t>795796N43</t>
  </si>
  <si>
    <t>OV-37 - D+M Stojan na kola pro podzemní garáž, svařovaný z ocelových trubek, 1490x380x265mm</t>
  </si>
  <si>
    <t>-724905419</t>
  </si>
  <si>
    <t>527</t>
  </si>
  <si>
    <t>795796N44</t>
  </si>
  <si>
    <t>OV-38 - D+M Hliníkový dilatační profil pojezdový pro objektovou spáru, zatížení dopravou C250</t>
  </si>
  <si>
    <t>758421101</t>
  </si>
  <si>
    <t>528</t>
  </si>
  <si>
    <t>795796N45</t>
  </si>
  <si>
    <t>OV-39 - D+M Hliníkový dilatační profil pro objektovou spáru pro pěší provoz, zatížení A15</t>
  </si>
  <si>
    <t>-86786352</t>
  </si>
  <si>
    <t>529</t>
  </si>
  <si>
    <t>795796N46</t>
  </si>
  <si>
    <t>OV-40 - D+M Systémový dilatační profil hliníkový do sádrokartonu, s vložkou z černého pryže</t>
  </si>
  <si>
    <t>781335776</t>
  </si>
  <si>
    <t>530</t>
  </si>
  <si>
    <t>795796N47</t>
  </si>
  <si>
    <t>OV-41 - D+M Minimalistické skleněné zábradlí na ochozu v galerii, skleněné tabule tl. 8+8mm, 15750x1450mm</t>
  </si>
  <si>
    <t>1453367261</t>
  </si>
  <si>
    <t>531</t>
  </si>
  <si>
    <t>795796N48</t>
  </si>
  <si>
    <t>OV-42 - D+M Větrací mřížka nerezová do šachty pro kouřovod, s pevnými skloněnými horizontálními žaluziemi, 200x200mm</t>
  </si>
  <si>
    <t>188812518</t>
  </si>
  <si>
    <t>532</t>
  </si>
  <si>
    <t>795796N49</t>
  </si>
  <si>
    <t>OV-43 - D+M Velkoplošné zrcadlo z několika vertikálních dílů, tl. cca 8mm, lepené k předstěně, 5000x2000mm</t>
  </si>
  <si>
    <t>-1825015368</t>
  </si>
  <si>
    <t>533</t>
  </si>
  <si>
    <t>795796N50</t>
  </si>
  <si>
    <t>OV-44 - D+M Revizní dvířka, z ocelového plechu, 460x460mm</t>
  </si>
  <si>
    <t>634054673</t>
  </si>
  <si>
    <t>534</t>
  </si>
  <si>
    <t>795796N51</t>
  </si>
  <si>
    <t>OV-45 - D+M Revizní dvířka, z ocelového plechu, 360x360mm</t>
  </si>
  <si>
    <t>-1467327774</t>
  </si>
  <si>
    <t>535</t>
  </si>
  <si>
    <t>795796N52</t>
  </si>
  <si>
    <t>OV-46 - D+M Systémová revizní dvířka do SDK podhledu, 600x800mm</t>
  </si>
  <si>
    <t>1267629605</t>
  </si>
  <si>
    <t>536</t>
  </si>
  <si>
    <t>795796N53</t>
  </si>
  <si>
    <t>OV-47 - D+M Systémová revizní dvířka do SDK plnoplošného podhledu, 500x500mm</t>
  </si>
  <si>
    <t>-1932700894</t>
  </si>
  <si>
    <t>537</t>
  </si>
  <si>
    <t>795796N54</t>
  </si>
  <si>
    <t>OV-48 - D+M Systémová revizní dvířka do SDK plnoplošného podhledu, 500x900mm</t>
  </si>
  <si>
    <t>-17756113</t>
  </si>
  <si>
    <t>538</t>
  </si>
  <si>
    <t>795796N55</t>
  </si>
  <si>
    <t>OV-49 - D+M Dřevěná plocha k sezení, z dřevěných smrkových hoblovaných desek, 400x3200x20mm</t>
  </si>
  <si>
    <t>873968407</t>
  </si>
  <si>
    <t>539</t>
  </si>
  <si>
    <t>795796N56</t>
  </si>
  <si>
    <t>OV-50 - D+M Systémová revizní dvířka do SDK</t>
  </si>
  <si>
    <t>1249856523</t>
  </si>
  <si>
    <t>540</t>
  </si>
  <si>
    <t>795796N58</t>
  </si>
  <si>
    <t xml:space="preserve">OV-52 - D+M revizní dvířka do SDK _ 300/300 mm </t>
  </si>
  <si>
    <t>-747126742</t>
  </si>
  <si>
    <t>541</t>
  </si>
  <si>
    <t>795796N59</t>
  </si>
  <si>
    <t xml:space="preserve">OV-53 - D+M ochranné hrazení z ocelových profilů , v  = 1000 mm </t>
  </si>
  <si>
    <t>-1174298388</t>
  </si>
  <si>
    <t>542</t>
  </si>
  <si>
    <t>795796N60</t>
  </si>
  <si>
    <t xml:space="preserve">OV-54 - D+M vypařovací plochý žlab pro podzemní parkoviště a garáže </t>
  </si>
  <si>
    <t>114969336</t>
  </si>
  <si>
    <t>543</t>
  </si>
  <si>
    <t>795796N61</t>
  </si>
  <si>
    <t xml:space="preserve">OV-55 - D+M ukončení vštrací šachty betonovou monolit. hlavou z betonu C 20/25 _ 1030/780/70 mm </t>
  </si>
  <si>
    <t>1237356343</t>
  </si>
  <si>
    <t>544</t>
  </si>
  <si>
    <t>795796N62</t>
  </si>
  <si>
    <t xml:space="preserve">OV-56 - D+M ukončení vštrací šachty betonovou monolit. hlavou z betonu C 20/25 _ 830/830/70 mm </t>
  </si>
  <si>
    <t>-1862992768</t>
  </si>
  <si>
    <t>OST0.1</t>
  </si>
  <si>
    <t>Pohledové fasádní skladby</t>
  </si>
  <si>
    <t>545</t>
  </si>
  <si>
    <t>OST4_S01</t>
  </si>
  <si>
    <t>Dodávka a provedení kompletní pohledové fasádní skladby _ S1</t>
  </si>
  <si>
    <t>-279722291</t>
  </si>
  <si>
    <t xml:space="preserve">Poznámka k položce:_x000d_
Kompletní provedení dle specifikace PD a TZ včetně všech přímo souvisejících prací a dodávek včetně přesunů hmot a systémových doplňků/příslušenství. (KOMPLETNÍ SYSTÉMOVÉ PROVEDENÍ vč. příslušných podkladních vrstev)_x000d_
"kompletní rozsah a specifikace dodávek_D.1.1_SO 01_v.č. 14-15, 27, TZ"_x000d_
------------------------------------------------------------------------------------------------_x000d_
SPECIFIKACE VRSTEV SKLADBY:_x000d_
-LEPIDLO NA TEPELNOU IZOLACE_TL. 5 MM_x000d_
-TEPELNÁ MINERÁLNÍ IZOLACE S PODÉLNÝI VLÁKNY , LAMBDA 0,038, PEVNOST V TAHU TR 15 KPA_TL. 200 MM_x000d_
(KOTVENÁ IZOLACE _ KZS)_x000d_
-SKLOVLÁKNITÁ VÝZTUŽNÁ TKANINA (150 G/M2) ZATLAČENÁ DO STĚRKOVÉ HMOTY TL. 5 MM_x000d_
-PENETRAČNÍ NÁTĚR _x000d_
-PROBARVENÁ SILIKÁTOVÁ FASÁDNÍ OMÍTKA ZATÍRANÁ. JEMNOZRNNÁ S VELIKOSTÍ ZRNA 1,5 MM_TL. 2 MM </t>
  </si>
  <si>
    <t>"rozsah dle výpisu skladeb konstrukcí + související výklenky/ostění/nadpraží" 1,20*1090,84</t>
  </si>
  <si>
    <t>546</t>
  </si>
  <si>
    <t>OST4_S02</t>
  </si>
  <si>
    <t>Dodávka a provedení kompletní pohledové fasádní skladby _ S2</t>
  </si>
  <si>
    <t>637272497</t>
  </si>
  <si>
    <t xml:space="preserve">Poznámka k položce:_x000d_
Kompletní provedení dle specifikace PD a TZ včetně všech přímo souvisejících prací a dodávek včetně přesunů hmot a systémových doplňků/příslušenství. (KOMPLETNÍ SYSTÉMOVÉ PROVEDENÍ vč. příslušných podkladních vrstev)_x000d_
"kompletní rozsah a specifikace dodávek_D.1.1_SO 01_v.č. 14-15, 27, TZ"_x000d_
---------------------------------------------------------------------------------------------_x000d_
SPECIFIKACE VRSTEV SKLADBY:_x000d_
-VÝPLŇ TEPELNOU IZOLACÍ Z EXTRUDOVANÉHO POLYSTYRENU, LAMBDA 0,035, PEVNOST V TLAKU PŘI 10% STLAŠENÍ- 500 KPA_TL. 200 MM_x000d_
-ŽELEZOBETONOVÁ STĚNA (KOMPLETNÍ KONSTRUKCE VČ. VÝZTUŽE A BEDNĚNÍ - POHLEDOVÝ BETON (SCC 25/30 XC4, XF3 Dmax 8 - S4, VÝZTUŽ MAX 160 KG/M3_BUDE DOPŘESNĚNO V DÍLENSKÉ DOKUMENTACI) _ TL. 150 MM </t>
  </si>
  <si>
    <t>"rozsah dle výpisu skladeb konstrukcí + související výklenky/ostění/nadpraží" 1,1*1308,0</t>
  </si>
  <si>
    <t>547</t>
  </si>
  <si>
    <t>OST4_S26</t>
  </si>
  <si>
    <t>Dodávka a provedení kompletní pohledové fasádní skladby _ S26</t>
  </si>
  <si>
    <t>1470849306</t>
  </si>
  <si>
    <t>Poznámka k položce:_x000d_
Kompletní provedení dle specifikace PD a TZ včetně všech přímo souvisejících prací a dodávek včetně přesunů hmot a systémových doplňků/příslušenství. (KOMPLETNÍ SYSTÉMOVÉ PROVEDENÍ vč. příslušných podkladních vrstev)_x000d_
"kompletní rozsah a specifikace dodávek_D.1.1_SO 01_v.č. 14-15, 27, TZ"_x000d_
---------------------------------------------------------------------------------------------_x000d_
SPECIFIKACE VRSTEV SKLADBY:_x000d_
-DEKORATIVNÍ DVOUVRSTVÁ BETONOVÁ STĚRKA _ TL. 2 MM_x000d_
-OPLÁŠTĚNÍ Z SDK VOLNĚ STOJÍCÍ, NOSNÉ KOVOVÉ PROFILY 50 MM, JEDNOSTRANNÉ OPLÁŠTĚNÍ 1*12,5 MM , VÝPLŇ Z MINERÁLNÍ IZOLACE TL. 130 MM S OBJEMOVOU HMOTNOSTÍ MIN 30 KG/M3 _ TL. 145 MM_x000d_
-DŘEVOŠTĚPKOVÁ DESKA OSB/3 S ROVNOU HRANOU (MECHANICKY KOTVENÁ) _ TL. 25 MM_x000d_
-OCELOVÁ STOJKA RÁMU + VÝPLŇ Z ČEDIČOVÉ VLNY LAMBDA 0,035 A OBJ. HMOTNOSTI MIN 50 KG/M3 _ TL. 160 MM_x000d_
-DŘEVOŠTĚPKOVÁ DESKA OSB/3 S ROVNOU HRANOU (MECHANICKY KOTVENÁ) _ TL. 25 MM_x000d_
-SVISLÁ TEPELNÁ IZOLACE Z EPS 100, LAMBDA 0,037, PEVNOST V TLAKU MIN 2 KN/M2 (MECHANICKY KOTVENÁ) _ TL. 100 MM_x000d_
-HI FOLIE NA BÁZI FLEXIBILNÍCH POLYOFINŮ FPO (TPO) VYZTUŽENÁ POLYESTEROVOU TKANINOU , MECHANICKY KOTVENÁ _ TL. 1,5 MM</t>
  </si>
  <si>
    <t>"rozsah dle výpisu skladeb konstrukcí + související plochy" 1,1*30,25</t>
  </si>
  <si>
    <t>548</t>
  </si>
  <si>
    <t>OST4_S27</t>
  </si>
  <si>
    <t>Dodávka a provedení kompletní pohledové fasádní skladby _ S27</t>
  </si>
  <si>
    <t>-1264846415</t>
  </si>
  <si>
    <t>Poznámka k položce:_x000d_
Kompletní provedení dle specifikace PD a TZ včetně všech přímo souvisejících prací a dodávek včetně přesunů hmot a systémových doplňků/příslušenství. (KOMPLETNÍ SYSTÉMOVÉ PROVEDENÍ vč. příslušných podkladních vrstev)_x000d_
"kompletní rozsah a specifikace dodávek_D.1.1_SO 01_v.č. 14-15, 27, TZ"_x000d_
--------------------------------------------------------------------------------------------_x000d_
SPECIFIKACE VRSTEV SKLADBY:_x000d_
-DEKORATIVNÍ DVOUVRSTVÁ BETONOVÁ STĚRKA _ TL. 2 MM_x000d_
-OPLÁŠTĚNÍ Z SDK VOLNĚ STOJÍCÍ, NOSNÝ DŘEVĚNÝ ROŠT Z HRANOLŮ 48*50 MM, JEDNOSTRANNÉ OPLÁŠTĚNÍ 1*12,5 MM , VÝPLŇ Z MINERÁLNÍ IZOLACE TL. 50 MM S OBJEMOVOU HMOTNOSTÍ MIN 30 KG/M3 _ TL. 60 MM _x000d_
-KONSTRUKČNÍ SLOUPKY VHP 80/80*4 MM+ VÝPLŇ Z ČEDIČOVÉ VLNY LAMBDA 0,035 A OBJEM. HMOTNOSTI MIN 50 KG/M3 _ TL. 80 MM_x000d_
-KONSTRUKČNÍ ROŠT Z KOVOVÝCH CW A UW PRFILŮ 75 MM KOTVENÝ K NOSNÉMU RÁMU SVĚTLÍKU + VÝPLŇ Z ČEDIČOVÉ VLNY LAMBDA 0,035 A OBJEM. HMOTNOSTI MIN 50 KG/M3 _ TL. 75 MM _x000d_
-DŘEVOŠTĚPKOVÁ DESKA OSB/3 S ROVNOU HRANOU (MECHANICKY KOTVENÁ) _ TL. 25 MM_x000d_
-SVISLÁ TEPELNÁ IZOLACE Z EPS 100, LAMBDA 0,037, PEVNOST V TLAKU MIN 2 KN/M2 (MECHANICKY KOTVENÁ) _ TL. 150 MM_x000d_
-HI FOLIE NA BÁZI FLEXIBILNÍCH POLYOFINŮ FPO (TPO) VYZTUŽENÁ POLYESTEROVOU TKANINOU , MECHANICKY KOTVENÁ _ TL. 1,5 MM</t>
  </si>
  <si>
    <t>"rozsah dle výpisu skladeb konstrukcí + související plochy" 1,1*19,92</t>
  </si>
  <si>
    <t>549</t>
  </si>
  <si>
    <t>OST4_S28</t>
  </si>
  <si>
    <t>Dodávka a provedení kompletní pohledové fasádní skladby _ S28</t>
  </si>
  <si>
    <t>1495037553</t>
  </si>
  <si>
    <t xml:space="preserve">Poznámka k položce:_x000d_
Kompletní provedení dle specifikace PD a TZ včetně všech přímo souvisejících prací a dodávek včetně přesunů hmot a systémových doplňků/příslušenství. (KOMPLETNÍ SYSTÉMOVÉ PROVEDENÍ vč. příslušných podkladních vrstev)_x000d_
"kompletní rozsah a specifikace dodávek_D.1.1_SO 01_v.č. 14-15, 27, TZ"_x000d_
---------------------------------------------------------------------------------------------_x000d_
SPECIFIKACE VRSTEV SKLADBY:_x000d_
-ŽELEZOBETONOVÁ STĚNA (KOMPLETNÍ KONSTRUKCE VČ. VÝZTUŽE A BEDNĚNÍ - POHLEDOVÝ BETON (C 30/37 XC1, VÝZTUŽ MIN 140 KG/M3_BUDE DOPŘESNĚNO V DÍLENSKÉ DOKUMENTACI) _ TL. 200 MM _x000d_
_x000d_
_x000d_
</t>
  </si>
  <si>
    <t>"rozsah dle výpisu skladeb konstrukcí + související plochy" 1,1*6,6</t>
  </si>
  <si>
    <t>550</t>
  </si>
  <si>
    <t>OST4_S29</t>
  </si>
  <si>
    <t>Dodávka a provedení kompletní pohledové fasádní skladby _ S29</t>
  </si>
  <si>
    <t>448253227</t>
  </si>
  <si>
    <t xml:space="preserve">Poznámka k položce:_x000d_
Kompletní provedení dle specifikace PD a TZ včetně všech přímo souvisejících prací a dodávek včetně přesunů hmot a systémových doplňků/příslušenství. (KOMPLETNÍ SYSTÉMOVÉ PROVEDENÍ vč. příslušných podkladních vrstev)_x000d_
"kompletní rozsah a specifikace dodávek_D.1.1_SO 01_v.č. 14-15, 27, TZ"_x000d_
----------------------------------------------------------------------------------------------_x000d_
SPECIFIKACE VRSTEV SKLADBY:_x000d_
-ŽELEZOBETONOVÁ STĚNA (KOMPLETNÍ KONSTRUKCE VČ. VÝZTUŽE A BEDNĚNÍ - POHLEDOVÝ BETON (C 30/37 XC1, VÝZTUŽ MIN 140 KG/M3_BUDE DOPŘESNĚNO V DÍLENSKÉ DOKUMENTACI) _ TL. 150 MM _x000d_
-VÝPLŇ TEPELNOU IZOLACÍ Z EXTRUDOVANÉHO POLYSTYRENU, LAMBDA 0,035, PEVNOST V TLAKU PŘI 10% STLAŠENÍ- 500 KPA_TL. 200 MM_x000d_
</t>
  </si>
  <si>
    <t>"rozsah dle výpisu skladeb konstrukcí + související plochy" 1,1*121,77</t>
  </si>
  <si>
    <t>551</t>
  </si>
  <si>
    <t>OST4_S30</t>
  </si>
  <si>
    <t>Dodávka a provedení kompletní pohledové fasádní skladby _ S30</t>
  </si>
  <si>
    <t>16384078</t>
  </si>
  <si>
    <t xml:space="preserve">Poznámka k položce:_x000d_
Kompletní provedení dle specifikace PD a TZ včetně všech přímo souvisejících prací a dodávek včetně přesunů hmot a systémových doplňků/příslušenství. (KOMPLETNÍ SYSTÉMOVÉ PROVEDENÍ vč. příslušných podkladních vrstev)_x000d_
"kompletní rozsah a specifikace dodávek_D.1.1_SO 01_v.č. 14-15, 27, TZ"_x000d_
----------------------------------------------------------------------------------------------_x000d_
SPECIFIKACE VRSTEV SKLADBY:_x000d_
-PROBARVENÁ SILIKÁTOVÁ FASÁDNÍ OMÍTKA ZATÍRANÁ. JEMNOZRNNÁ S VELIKOSTÍ ZRNA 1,5 MM_TL. 2 MM _x000d_
-PENETRAČNÍ NÁTĚR _x000d_
-SKLOVLÁKNITÁ VÝZTUŽNÁ TKANINA (160 G/M2) ZATLAČENÁ DO STĚRKOVÉ HMOTY TL. 5 MM_x000d_
-TEPELNÁ MINERÁLNÍ IZOLACE S PODÉLNÝI VLÁKNY , LAMBDA 0,038, PEVNOST V TAHU TR 15 KPA_TL. 200 MM_x000d_
(KOTVENÁ IZOLACE _ KZS)_x000d_
-LEPIDLO NA TEPELNOU IZOLACE_TL. 5 MM_x000d_
_x000d_
_x000d_
_x000d_
</t>
  </si>
  <si>
    <t>"rozsah dle výpisu skladeb konstrukcí + související plochy" 1,1*139,26</t>
  </si>
  <si>
    <t>OST1</t>
  </si>
  <si>
    <t>Ostatní práce a dodávky</t>
  </si>
  <si>
    <t>552</t>
  </si>
  <si>
    <t>OST1_R01</t>
  </si>
  <si>
    <t>Kotvící bod_TSL-600-BE3</t>
  </si>
  <si>
    <t>1194460679</t>
  </si>
  <si>
    <t>553</t>
  </si>
  <si>
    <t>OST1_R02</t>
  </si>
  <si>
    <t>Kotvící bod_TSL-700-BSR10</t>
  </si>
  <si>
    <t>784585362</t>
  </si>
  <si>
    <t>554</t>
  </si>
  <si>
    <t>OST1_R03</t>
  </si>
  <si>
    <t>Kotvící bod_TSL-800-BSR10</t>
  </si>
  <si>
    <t>1426441129</t>
  </si>
  <si>
    <t>555</t>
  </si>
  <si>
    <t>OST1_R04</t>
  </si>
  <si>
    <t>Kotvící bod_TSL-900-BSR10</t>
  </si>
  <si>
    <t>1122807616</t>
  </si>
  <si>
    <t>556</t>
  </si>
  <si>
    <t>OST1_R05</t>
  </si>
  <si>
    <t>TS_ML23</t>
  </si>
  <si>
    <t>-15490202</t>
  </si>
  <si>
    <t>557</t>
  </si>
  <si>
    <t>OST1_R06</t>
  </si>
  <si>
    <t xml:space="preserve">Kompletní montážní práce </t>
  </si>
  <si>
    <t>94070350</t>
  </si>
  <si>
    <t>558</t>
  </si>
  <si>
    <t>OST1_R07</t>
  </si>
  <si>
    <t>Revize, předávací dokumentace , uvedení do provozu/užívání</t>
  </si>
  <si>
    <t>656374082</t>
  </si>
  <si>
    <t>OST2</t>
  </si>
  <si>
    <t>Ostatní prvky a konstrukce</t>
  </si>
  <si>
    <t>559</t>
  </si>
  <si>
    <t>OST02_R01</t>
  </si>
  <si>
    <t>Dodávka a osazení / provedení _ UP1 - systémová kabelová průchodka pro zabetonování pažnice opatřená tešnícím límcem pro napojení na hydroizolaci (průměr prostupu cca 200 mm) včetně těsnících vložek</t>
  </si>
  <si>
    <t>1734178254</t>
  </si>
  <si>
    <t>Poznámka k položce:_x000d_
Kompletní systémová dodávka a osazení/uložení_dle specifikace PD a TZ včetně všech přímo souvisejících prací a dodávek._x000d_
-------------------------------------------------------------------------------------------------------------------------------------_x000d_
"kompletní rozsah a specifikace dodávek_D.1.1_SO 01_v.č. 34-39, TZ"_x000d_
("prostupy _ ASŘ_v.č. D.1.1_SO 01_34/39)</t>
  </si>
  <si>
    <t>560</t>
  </si>
  <si>
    <t>OST02_R02</t>
  </si>
  <si>
    <t>Dodávka a osazení / provedení _ UP2 - systémová kabelová průchodka pro zabetonování pažnice opatřená oboustranným těsněním pro zajištění PO (průměr prostupu cca 200 mm) včetně těsnících vložek</t>
  </si>
  <si>
    <t>732086418</t>
  </si>
  <si>
    <t>561</t>
  </si>
  <si>
    <t>OST02_R03</t>
  </si>
  <si>
    <t>Dodávka a osazení / provedení _ UP3 - systémová průchodka potrubí pro zabetonování pažnice opatřená těsnícím límcem pro napojení hydroizolace (DN potrubí 180 mm) včetně těsnících vložek</t>
  </si>
  <si>
    <t>1438671869</t>
  </si>
  <si>
    <t>562</t>
  </si>
  <si>
    <t>OST02_R04</t>
  </si>
  <si>
    <t>Dodávka a osazení / provedení _ UP4 - systémová průchodka potrubí pro zabetonování pažnice opatřená těsnícím límcem pro napojení hydroizolace (DN potrubí 160 mm) včetně těsnících vložek</t>
  </si>
  <si>
    <t>501259312</t>
  </si>
  <si>
    <t>563</t>
  </si>
  <si>
    <t>OST02_R05</t>
  </si>
  <si>
    <t xml:space="preserve">Dodávka a osazení / provedení _ objektová dilatace (tl. do 100 mm) </t>
  </si>
  <si>
    <t>-534835080</t>
  </si>
  <si>
    <t xml:space="preserve">Poznámka k položce:_x000d_
Kompletní systémová dodávka a osazení/uložení_dle specifikace PD a TZ včetně všech přímo souvisejících prací a dodávek._x000d_
----------------------------------------------------------------------------------------------------------------------------------------------------_x000d_
Objektová dilatační spára_x000d_
Dilatační spára probíhá celou výškou objektu. V základových konstrukcích bude vyplněna pružnou nenasákavou tepelnou izolací. V místě hydroizolace spodní stavby bude provedeno systémové řešení pro dilatační spáry dle technologie a zvyklostí dodavatele._x000d_
V místě stropních desek bude spára vyplněna pružnou pěnovou izolací. V místě podlahy bude použit dilatační profil z hliníku. V sádrokartonových konstrukcích bude proveden systémový dilatační profil pro sádrokartonové konstrukce s vloženým černým pryžovým těsněním. _x000d_
</t>
  </si>
  <si>
    <t>"dilatace po jednotlivých podlažích" (20,0*4)+(83*5)</t>
  </si>
  <si>
    <t>OST97</t>
  </si>
  <si>
    <t>Doplnění soupisu prací _ 19.8.2019</t>
  </si>
  <si>
    <t>564</t>
  </si>
  <si>
    <t>612252R02</t>
  </si>
  <si>
    <t>Montáž ostatních lišt vnitřních omítkových systémů</t>
  </si>
  <si>
    <t>-1695230907</t>
  </si>
  <si>
    <t>Poznámka k položce:_x000d_
(kompletní provedení dle specifikace PD a technologických postupů _ včetně všech souvisejících prací a dodávek)</t>
  </si>
  <si>
    <t>(703,28+4721,0+590,125)</t>
  </si>
  <si>
    <t>565</t>
  </si>
  <si>
    <t>55343021</t>
  </si>
  <si>
    <t>profil omítkový rohový pro omítky vnitřní s kulatou hlavou a tkaninou</t>
  </si>
  <si>
    <t>12962595</t>
  </si>
  <si>
    <t>566</t>
  </si>
  <si>
    <t>55343035</t>
  </si>
  <si>
    <t xml:space="preserve">profil oddělovací a ukončovací pro vnitřní omítky </t>
  </si>
  <si>
    <t>-546101624</t>
  </si>
  <si>
    <t>567</t>
  </si>
  <si>
    <t>59051476</t>
  </si>
  <si>
    <t>profil okenní začišťovací 2,4 m_APU</t>
  </si>
  <si>
    <t>1584293828</t>
  </si>
  <si>
    <t>703,28*1,1 'Přepočtené koeficientem množství</t>
  </si>
  <si>
    <t>D.1.2 - Stavebně konstrukční řešení</t>
  </si>
  <si>
    <t xml:space="preserve">    714 - Akustická a protiotřesová opatření</t>
  </si>
  <si>
    <t>226112414</t>
  </si>
  <si>
    <t>Vrty velkoprofilové svislé nezapažené D do 850 mm hl přes 5 m hor. IV</t>
  </si>
  <si>
    <t>1948439117</t>
  </si>
  <si>
    <t>Poznámka k položce:_x000d_
Rozsah a specifikace _ VIZ v.č. _ DPS-D.1.2-SO 01-B-01, D.1.2-SO 01-B-02</t>
  </si>
  <si>
    <t xml:space="preserve">"spodní stavba_založení_viz D.1.2_BET" </t>
  </si>
  <si>
    <t>"dle tabulky pilot_P02-P185=155 kus_celková délka" 2539,0</t>
  </si>
  <si>
    <t>226113214</t>
  </si>
  <si>
    <t>Vrty velkoprofilové svislé nezapažené D do 1050 mm hl přes 5 m hor. IV</t>
  </si>
  <si>
    <t>279672658</t>
  </si>
  <si>
    <t>"dle tabulky pilot_P021-P126=11 kus_celková délka" 127,0</t>
  </si>
  <si>
    <t>226113414</t>
  </si>
  <si>
    <t>Vrty velkoprofilové svislé nezapažené D do 1250 mm hl přes 5 m hor. IV</t>
  </si>
  <si>
    <t>-143299245</t>
  </si>
  <si>
    <t>"dle tabulky pilot_P001-P181=19 kus_celková délka" 302,0</t>
  </si>
  <si>
    <t>231112113</t>
  </si>
  <si>
    <t>Zřízení pilot svislých D do 1250 mm hl do 10 m z betonu železového</t>
  </si>
  <si>
    <t>1335918859</t>
  </si>
  <si>
    <t>58933332</t>
  </si>
  <si>
    <t xml:space="preserve">beton SCC C30/37 XC2, XA1, Dmax 16_S4 </t>
  </si>
  <si>
    <t>-1342633799</t>
  </si>
  <si>
    <t>"objem prací a rozsah dodávek stanoven elektronickým výpočtem" (342,3+1155,3+88,2+23,0+110,2)</t>
  </si>
  <si>
    <t>231611114</t>
  </si>
  <si>
    <t>Výztuž pilot betonovaných do země ocel z betonářské oceli 10 505</t>
  </si>
  <si>
    <t>-1224259642</t>
  </si>
  <si>
    <t>"předpoklad_bude upřesněno a schváleno v dílenské dokumentaci" 110,0/1000*1719,0</t>
  </si>
  <si>
    <t>273322611</t>
  </si>
  <si>
    <t>Základové desky a trámy ze ŽB tř. C C30/37, XC2 , Dmax 16_S4</t>
  </si>
  <si>
    <t>-1793587114</t>
  </si>
  <si>
    <t>Poznámka k položce:_x000d_
Bednění _ viz vodorovné deskové konstrukce_x000d_
-------------------------------------------------------_x000d_
(viditelné hrany ŽB konstrukcí srazit lištou _ cca 10/10 mm)_x000d_
Rozsah a specifikace _ VIZ v.č. _ DPS-D.1.2-SO 01-B-01, D.1.2-SO 01-B-02</t>
  </si>
  <si>
    <t>"označení umístění konstrukce_03P" 276,8</t>
  </si>
  <si>
    <t xml:space="preserve">"označení umístění konstrukce_02P" 813,89+20,79 </t>
  </si>
  <si>
    <t>273322611.1</t>
  </si>
  <si>
    <t>Desky ze ŽB tř. C30/37, XC4, XF4, XD3, XM1, Dmax 16_S4</t>
  </si>
  <si>
    <t>-719604905</t>
  </si>
  <si>
    <t>"vjezdová rampa" 7,0*(10,73+24,16)*0,25</t>
  </si>
  <si>
    <t>273361821</t>
  </si>
  <si>
    <t>Výztuž základových konstrukcí betonářskou ocelí 10 505 (R)</t>
  </si>
  <si>
    <t>-595217236</t>
  </si>
  <si>
    <t xml:space="preserve">Poznámka k položce:_x000d_
Rozsah a specifikace _ VIZ v.č. _ DPS-D.1.2-SO 01-B-01, D.1.2-SO 01-B-02_x000d_
(třmínkové lišty, distanční a ostatní prvky součástí jednotkové ceny)_x000d_
</t>
  </si>
  <si>
    <t>"předpoklad_bude upřesněno a schváleno v dílenské dokumentaci" 200,0/1000*1111,48</t>
  </si>
  <si>
    <t>275322611</t>
  </si>
  <si>
    <t>Základové převázky ze ŽB tř. SCC C30/37 XC2, XA1 Dmax 16_S4</t>
  </si>
  <si>
    <t>-1301314323</t>
  </si>
  <si>
    <t>"základová převázka_K1_celkem 33 kus_celkový objem" 202,5</t>
  </si>
  <si>
    <t>"základová převázka_K2_celkem 24 kus_celkový objem" 66,3</t>
  </si>
  <si>
    <t>275351121</t>
  </si>
  <si>
    <t>Zřízení bednění základových převázek</t>
  </si>
  <si>
    <t>-1385588332</t>
  </si>
  <si>
    <t>"základová převázka_K1_celkem 33 kus_celkový objem" 33,0*15,6</t>
  </si>
  <si>
    <t>"základová převázka_K2_celkem 24 kus_celkový objem" 24,0*8,64</t>
  </si>
  <si>
    <t>275351122</t>
  </si>
  <si>
    <t>Odstranění bednění základových převázek</t>
  </si>
  <si>
    <t>1652603374</t>
  </si>
  <si>
    <t>275361821</t>
  </si>
  <si>
    <t>Výztuž základových převázek betonářskou ocelí 10 505 (R)</t>
  </si>
  <si>
    <t>1108896613</t>
  </si>
  <si>
    <t>Poznámka k položce:_x000d_
Rozsah a specifikace _ VIZ v.č. _ DPS-D.1.2-SO 01-B-01, D.1.2-SO 01-B-02_x000d_
(třmínkové lišty, distanční a ostatní prvky součástí jednotkové ceny)</t>
  </si>
  <si>
    <t>"základová převázka_K1_celkem 33 kus_celkový objem" 500/1000*202,5</t>
  </si>
  <si>
    <t>"základová převázka_K2_celkem 24 kus_celkový objem" 300/1000*66,3</t>
  </si>
  <si>
    <t>330321610</t>
  </si>
  <si>
    <t>Sloupy nebo pilíře ze ŽB tř. SCC C30/37 , XC1, Dmax 16_S4</t>
  </si>
  <si>
    <t>-182002904</t>
  </si>
  <si>
    <t>Poznámka k položce:_x000d_
(viditelné hrany ŽB konstrukcí srazit lištou _ cca 10/10 mm)_x000d_
Rozsah a specifikace _ VIZ v.č. _ DPS-D.1.2-SO 01-B-01, D.1.2-SO 01-B-02</t>
  </si>
  <si>
    <t xml:space="preserve">"viz D.1.2_BET_ŽB kce_1.PP-4.NP" </t>
  </si>
  <si>
    <t>"označení umístění konstrukce_03P" 0,0</t>
  </si>
  <si>
    <t>"označení umístění konstrukce_02P" 0,0</t>
  </si>
  <si>
    <t>"označení umístění konstrukce_01P" 45,24</t>
  </si>
  <si>
    <t>"označení umístění konstrukce_01N" 66,0</t>
  </si>
  <si>
    <t>"označení umístění konstrukce_02N" 62,88</t>
  </si>
  <si>
    <t>"označení umístění konstrukce_03N" 81,24</t>
  </si>
  <si>
    <t>"označení umístění konstrukce_04N" 26,88</t>
  </si>
  <si>
    <t>331351321</t>
  </si>
  <si>
    <t xml:space="preserve">Zřízení bednění čtyřúhelníkových sloupů v bez rozliení </t>
  </si>
  <si>
    <t>1802311122</t>
  </si>
  <si>
    <t xml:space="preserve">"objem prací a rozsah dodávek stanoven elektronickým výpočtem_bez otvorů, vč. ostění/nadpraží" </t>
  </si>
  <si>
    <t>"označení umístění konstrukce_01P" 346,495</t>
  </si>
  <si>
    <t>"označení umístění konstrukce_01N" 516,005</t>
  </si>
  <si>
    <t>"označení umístění konstrukce_02N" 494,5</t>
  </si>
  <si>
    <t>"označení umístění konstrukce_03N" 631,465</t>
  </si>
  <si>
    <t>"označení umístění konstrukce_04N" 205,96</t>
  </si>
  <si>
    <t>331351322</t>
  </si>
  <si>
    <t>Odstranění bednění čtyřúhelníkových sloupů v bez rozlišení</t>
  </si>
  <si>
    <t>180545727</t>
  </si>
  <si>
    <t>331351911</t>
  </si>
  <si>
    <t>Příplatek k cenám bednění čtyřúhelníkových sloupů za pohledový beton</t>
  </si>
  <si>
    <t>-1969971739</t>
  </si>
  <si>
    <t>331361821</t>
  </si>
  <si>
    <t>Výztuž sloupů hranatých betonářskou ocelí 10 505</t>
  </si>
  <si>
    <t>-660275006</t>
  </si>
  <si>
    <t>"předpoklad_bude upřesněno a schváleno v dílenské dokumentaci" 350,0/1000*282,24</t>
  </si>
  <si>
    <t>341321610</t>
  </si>
  <si>
    <t>Stěny nosné ze ŽB tř. SCC C30/37, XC1, Dmax 16_S4</t>
  </si>
  <si>
    <t>-1992894388</t>
  </si>
  <si>
    <t>"označení umístění konstrukce_01P" 417,72</t>
  </si>
  <si>
    <t>"označení umístění konstrukce_01N" 276,72+8,88</t>
  </si>
  <si>
    <t>"označení umístění konstrukce_02N" 297,0</t>
  </si>
  <si>
    <t>"označení umístění konstrukce_03N" 485,04</t>
  </si>
  <si>
    <t>"označení umístění konstrukce_04N" 42,96</t>
  </si>
  <si>
    <t>341351111</t>
  </si>
  <si>
    <t>Zřízení oboustranného bednění nosných stěn</t>
  </si>
  <si>
    <t>386799309</t>
  </si>
  <si>
    <t>"označení umístění konstrukce_01P" 2748,155+11,385</t>
  </si>
  <si>
    <t>"označení umístění konstrukce_01N" 3190,1+54,625+91,54+1,495</t>
  </si>
  <si>
    <t>"označení umístění konstrukce_02N" 3470,815+38,065</t>
  </si>
  <si>
    <t>"označení umístění konstrukce_03N" 5398,675+54,05</t>
  </si>
  <si>
    <t>"označení umístění konstrukce_04N" 412,965+3,105</t>
  </si>
  <si>
    <t>341351112</t>
  </si>
  <si>
    <t>Odstranění oboustranného bednění nosných stěn</t>
  </si>
  <si>
    <t>-211874530</t>
  </si>
  <si>
    <t>341351911</t>
  </si>
  <si>
    <t>Příplatek k cenám bednění nosných stěn za pohledový beton</t>
  </si>
  <si>
    <t>-1394668921</t>
  </si>
  <si>
    <t>341361821</t>
  </si>
  <si>
    <t>Výztuž stěn betonářskou ocelí 10 505</t>
  </si>
  <si>
    <t>2024017635</t>
  </si>
  <si>
    <t>"předpoklad_bude upřesněno a schváleno v dílenské dokumentaci" 140,0/1000*1528,32</t>
  </si>
  <si>
    <t>411324646</t>
  </si>
  <si>
    <t>Vodorovné konstrukce deskové ze ŽB pohledového tř. C 30/37, XC1, Dmax 16_S4</t>
  </si>
  <si>
    <t>616247246</t>
  </si>
  <si>
    <t>"označení umístění konstrukce_01P" 790,56</t>
  </si>
  <si>
    <t>"označení umístění konstrukce_01N" 604,32+22,32</t>
  </si>
  <si>
    <t>"označení umístění konstrukce_02N" 614,4</t>
  </si>
  <si>
    <t>"označení umístění konstrukce_03N" 674,76+75,36</t>
  </si>
  <si>
    <t>"označení umístění konstrukce_04N" 254,52</t>
  </si>
  <si>
    <t>411351021</t>
  </si>
  <si>
    <t>Zřízení bednění konstrukcí vodorovných deskových tl do 50 cm bez podpěrné kce</t>
  </si>
  <si>
    <t>-650245038</t>
  </si>
  <si>
    <t>"označení umístění konstrukce_02P" (2907,3+178,8+42,0)</t>
  </si>
  <si>
    <t>"označení umístění konstrukce_01P" (1,2*(2254,2+136,9+18,8))</t>
  </si>
  <si>
    <t>"označení umístění konstrukce_01N" (1,2*(2256,6+137,8+76,9))+(1,2*(92,8+15,6))</t>
  </si>
  <si>
    <t>"označení umístění konstrukce_02N" (1,2*(2258,0+100,9+62,1))</t>
  </si>
  <si>
    <t>"označení umístění konstrukce_03N" (1,2*(2623,2+118,3+60,8))+(1,2*(313,8+14,2))</t>
  </si>
  <si>
    <t>"označení umístění konstrukce_04N" (1,2*(949,0+31,2+11,1))</t>
  </si>
  <si>
    <t>411351022</t>
  </si>
  <si>
    <t>Odstranění bednění konstrukcí vodorovných deskových tl do 50 cm bez podpěrné kce</t>
  </si>
  <si>
    <t>141077213</t>
  </si>
  <si>
    <t>411354337</t>
  </si>
  <si>
    <t>Zřízení podpěrné konstrukce vodorovných kcí výšky bez rozlišení tl do 50 cm</t>
  </si>
  <si>
    <t>-28619194</t>
  </si>
  <si>
    <t>"vodorovné plošné prvky"</t>
  </si>
  <si>
    <t>"nosníky a průvlaky" 1157,316</t>
  </si>
  <si>
    <t>411354338</t>
  </si>
  <si>
    <t>Odstranění podpěrné konstrukce vodorovných kcí výšky bez rozlišení tl do 50 cm</t>
  </si>
  <si>
    <t>-577865672</t>
  </si>
  <si>
    <t>411359111</t>
  </si>
  <si>
    <t>Příplatek k cenám bednění vodorovných konstrukcí za pohledový beton</t>
  </si>
  <si>
    <t>-1735512066</t>
  </si>
  <si>
    <t>411361821</t>
  </si>
  <si>
    <t>Výztuž vodorovných konstrukcí betonářskou ocelí 10 505</t>
  </si>
  <si>
    <t>-1985273842</t>
  </si>
  <si>
    <t>"předpoklad_bude upřesněno a schváleno v dílenské dokumentaci" 200,0/1000*3036,24</t>
  </si>
  <si>
    <t>413322626</t>
  </si>
  <si>
    <t>Nosníky a průvlaky ze ŽB pohledového tř. C 30/37, XC1, Dmax 16_S4</t>
  </si>
  <si>
    <t>656125583</t>
  </si>
  <si>
    <t>"označení umístění konstrukce_01P" 44,16</t>
  </si>
  <si>
    <t>"označení umístění konstrukce_01N" 83,4</t>
  </si>
  <si>
    <t>"označení umístění konstrukce_02N" 81,24</t>
  </si>
  <si>
    <t>"označení umístění konstrukce_03N" 93,0</t>
  </si>
  <si>
    <t>"označení umístění konstrukce_04N" 85,8</t>
  </si>
  <si>
    <t>413351111</t>
  </si>
  <si>
    <t>Zřízení bednění nosníků a průvlaků výšky do 100 cm</t>
  </si>
  <si>
    <t>1180996963</t>
  </si>
  <si>
    <t>"označení umístění konstrukce_02P" 183,49</t>
  </si>
  <si>
    <t>"označení umístění konstrukce_01P" 281,635</t>
  </si>
  <si>
    <t>"označení umístění konstrukce_01N" 569,595</t>
  </si>
  <si>
    <t>"označení umístění konstrukce_02N" 552,115</t>
  </si>
  <si>
    <t>"označení umístění konstrukce_03N" 765,095</t>
  </si>
  <si>
    <t>"označení umístění konstrukce_04N" 724,845</t>
  </si>
  <si>
    <t>413351112</t>
  </si>
  <si>
    <t>Odstranění bednění nosníků a průvlaků výšky do 100 cm</t>
  </si>
  <si>
    <t>778795171</t>
  </si>
  <si>
    <t>413351191</t>
  </si>
  <si>
    <t>Příplatek k cenám bednění nosníků za pohledový beton</t>
  </si>
  <si>
    <t>-1499663653</t>
  </si>
  <si>
    <t>413361821</t>
  </si>
  <si>
    <t>Výztuž nosníků, volných trámů nebo průvlaků volných trámů betonářskou ocelí 10 505</t>
  </si>
  <si>
    <t>1609390355</t>
  </si>
  <si>
    <t>"předpoklad_bude upřesněno a schváleno v dílenské dokumentaci" 300,0/1000*387,6</t>
  </si>
  <si>
    <t>953241R12</t>
  </si>
  <si>
    <t xml:space="preserve">Dodávka a osazení smykových trnů (DORN SLD Q 120) </t>
  </si>
  <si>
    <t>-228718459</t>
  </si>
  <si>
    <t>Poznámka k položce:_x000d_
Kompletní dodávka a provedení dle specifikace PD a TZ vč. všech přímo souvisejících prací a dodávek._x000d_
Rozsah a specifikace _ VIZ v.č. _ DPS-D.1.2-SO 01-B-01, D.1.2-SO 01-B-02</t>
  </si>
  <si>
    <t>"D.1.2_SO 01_B_04-06" 105,0*3</t>
  </si>
  <si>
    <t>953241R13</t>
  </si>
  <si>
    <t xml:space="preserve">Dodávka a osazení _ ISO stěnový nosník (stěna x stěna) </t>
  </si>
  <si>
    <t>481284413</t>
  </si>
  <si>
    <t>Poznámka k položce:_x000d_
Kompletní dodávka a provedení dle specifikace PD a TZ vč. všech přímo souvisejících prací a dodávek._x000d_
(W 20M-B/H = 150/4400-R90)_x000d_
Rozsah a specifikace _ VIZ v.č. _ DPS-D.1.2-SO 01-B-01, D.1.2-SO 01-B-02</t>
  </si>
  <si>
    <t>"objem prací a rozsah dodávek stanoven elektronickým výpočtem" (4,4+4,4+4,4+9,0)</t>
  </si>
  <si>
    <t>953241R14</t>
  </si>
  <si>
    <t>Dodávka a osazení _ ISO deskové nosník)</t>
  </si>
  <si>
    <t>857634584</t>
  </si>
  <si>
    <t>"objem prací a rozsah dodávek stanoven elektronickým výpočtem" (7,0+3,0)</t>
  </si>
  <si>
    <t>953334124</t>
  </si>
  <si>
    <t xml:space="preserve">Bobtnavý pásek do pracovních spar betonových kcí bentonitový </t>
  </si>
  <si>
    <t>1035430486</t>
  </si>
  <si>
    <t>"D.1.2_SO 01_B_07-09" 120,0*3</t>
  </si>
  <si>
    <t>953334423</t>
  </si>
  <si>
    <t>Těsnící plech do pracovních spar betonových kcí s bitumenovým povrchem š 160 mm, tl. 0,6 mm</t>
  </si>
  <si>
    <t>334011698</t>
  </si>
  <si>
    <t>998012023</t>
  </si>
  <si>
    <t>Přesun hmot pro budovy monolitické v do 24 m</t>
  </si>
  <si>
    <t>-1659067933</t>
  </si>
  <si>
    <t>714</t>
  </si>
  <si>
    <t>Akustická a protiotřesová opatření</t>
  </si>
  <si>
    <t>714451011</t>
  </si>
  <si>
    <t xml:space="preserve">Montáž antivibračních vložek eloplošně lepených </t>
  </si>
  <si>
    <t>-115230102</t>
  </si>
  <si>
    <t>"D.1.2_SI 01_OC_v.č. 07" 0,62*0,8*7</t>
  </si>
  <si>
    <t>27245R010</t>
  </si>
  <si>
    <t xml:space="preserve">deska antivibrační akustická tl. 12,5 mm </t>
  </si>
  <si>
    <t>-2030005546</t>
  </si>
  <si>
    <t>Poznámka k položce:_x000d_
Trvale pružné pásy vyrobené na bázi polyatherurethanu (PUR) vhodné pro snížení vibrací a otřesů._x000d_
(přesná specifikace _ viz PD a TZ)_referenční výrobek : Sylomer SR 850</t>
  </si>
  <si>
    <t>3,472*1,05 'Přepočtené koeficientem množství</t>
  </si>
  <si>
    <t>998714203</t>
  </si>
  <si>
    <t>Přesun hmot procentní pro akustická a protiotřesová opatření v objektech v do 24 m</t>
  </si>
  <si>
    <t>1882359856</t>
  </si>
  <si>
    <t>767015R51</t>
  </si>
  <si>
    <t>D+M ocelových a zámečnických prvků / konstrukcí_(SCHODIŠTĚ)</t>
  </si>
  <si>
    <t>-1672981959</t>
  </si>
  <si>
    <t>"rozsah a specifikace _ viz D.1.2_OCEL" 1250,0</t>
  </si>
  <si>
    <t>"ostatní drobné související prvky_bude vykázáno v dílenské dokumentaci a při realizaci stavby" 0,15*1250,0</t>
  </si>
  <si>
    <t>767015R52</t>
  </si>
  <si>
    <t>D+M ocelových a zámečnických prvků / konstrukcí_(PLOŠINA+11,8)</t>
  </si>
  <si>
    <t>755204294</t>
  </si>
  <si>
    <t>"rozsah a specifikace _ viz D.1.2_OCEL" 400,0</t>
  </si>
  <si>
    <t>"ostatní drobné související prvky_bude vykázáno v dílenské dokumentaci a při realizaci stavby" 0,15*400,0</t>
  </si>
  <si>
    <t>767015R53</t>
  </si>
  <si>
    <t>D+M ocelových a zámečnických prvků / konstrukcí_(OK_ROLETA)</t>
  </si>
  <si>
    <t>27552924</t>
  </si>
  <si>
    <t>"rozsah a specifikace _ viz D.1.2_OCEL" 950,0</t>
  </si>
  <si>
    <t>"ostatní drobné související prvky_bude vykázáno v dílenské dokumentaci a při realizaci stavby" 0,15*950,0</t>
  </si>
  <si>
    <t>767015R54</t>
  </si>
  <si>
    <t>D+M ocelových a zámečnických prvků / konstrukcí_(HLEDIŠTĚ)</t>
  </si>
  <si>
    <t>-1461179661</t>
  </si>
  <si>
    <t>"rozsah a specifikace _ viz D.1.2_OCEL" 15000,0</t>
  </si>
  <si>
    <t>"ostatní drobné související prvky_bude vykázáno v dílenské dokumentaci a při realizaci stavby" 0,15*15000,0</t>
  </si>
  <si>
    <t>N00_115R01</t>
  </si>
  <si>
    <t>578681133</t>
  </si>
  <si>
    <t>D.1.3 - Požárně bezpečnostní řešení</t>
  </si>
  <si>
    <t xml:space="preserve">    OST-01 - Požárně bezpečnostní řešení </t>
  </si>
  <si>
    <t>OST-01</t>
  </si>
  <si>
    <t xml:space="preserve">Požárně bezpečnostní řešení </t>
  </si>
  <si>
    <t>795666P03</t>
  </si>
  <si>
    <t>D+M Bezpečnostní a informativní tabulky</t>
  </si>
  <si>
    <t>-484127530</t>
  </si>
  <si>
    <t xml:space="preserve">Poznámka k položce:_x000d_
Upřesnění:_x000d_
-označení únikových cest_x000d_
(bezpečnostní značky a tabulky) všude tam, kde není východ na volné prostranství přímo viditelný, v místech, kde se mění směr úniku horizontálně i vertikálně, nebo kde dochází ke křížení komunikací)_x000d_
-bezpečnostní a informativní tabulky _ ostatní _x000d_
</t>
  </si>
  <si>
    <t>"kompletní provedení dle specifikace PD a TZ vč. všech souvisejících prací dodávek, příslušenství a komponentů dle výpisu"</t>
  </si>
  <si>
    <t xml:space="preserve">"specifikace viz PBŘ" </t>
  </si>
  <si>
    <t xml:space="preserve">"vysměrování úniku, únikových východů a cest" </t>
  </si>
  <si>
    <t xml:space="preserve">"označení umístění hasebních prostředků" </t>
  </si>
  <si>
    <t xml:space="preserve">"ostatní-jiné" </t>
  </si>
  <si>
    <t>"viz specifikace PBŘ" 65,0</t>
  </si>
  <si>
    <t>795666P04</t>
  </si>
  <si>
    <t>D+M utěsnění prostupů a průrazů (neuvedených v ostatních soupisech prací)</t>
  </si>
  <si>
    <t>257817429</t>
  </si>
  <si>
    <t>"viz specifikace PBŘ" 1,0</t>
  </si>
  <si>
    <t>795666P12</t>
  </si>
  <si>
    <t>Dodávka a sazení/umístění přenosných hasicích přístrojů_s hasicí schopnost 183B</t>
  </si>
  <si>
    <t>-1264567092</t>
  </si>
  <si>
    <t>"kompletní provedení dle specifikace PD a TZ vč. všech souvisejících prací dodávek, příslušenství a komponentů"</t>
  </si>
  <si>
    <t>"specifikace viz PBŘ" 2,0</t>
  </si>
  <si>
    <t>795666P13</t>
  </si>
  <si>
    <t>Dodávka a sazení/umístění přenosných hasicích přístrojů_s hasicí schopnost 21A</t>
  </si>
  <si>
    <t>-879189177</t>
  </si>
  <si>
    <t>"specifikace viz PBŘ" 34,0</t>
  </si>
  <si>
    <t>795666P14</t>
  </si>
  <si>
    <t>Dodávka a sazení/umístění přenosných hasicích přístrojů_s hasicí schopnost 27A</t>
  </si>
  <si>
    <t>-1841565014</t>
  </si>
  <si>
    <t>"specifikace viz PBŘ" 15,0</t>
  </si>
  <si>
    <t>D.1.4 - Technika prostředí staveb</t>
  </si>
  <si>
    <t>Úroveň 3:</t>
  </si>
  <si>
    <t>D.1.4.1 - Zdravotně technické instalace</t>
  </si>
  <si>
    <t>Ing.Petr Kudlík</t>
  </si>
  <si>
    <t>Lenka Jugová</t>
  </si>
  <si>
    <t xml:space="preserve">    8 - Trubní vedení</t>
  </si>
  <si>
    <t xml:space="preserve">    722 - Zdravotechnika - vnitřní vodovod</t>
  </si>
  <si>
    <t xml:space="preserve">    723 - Zdravotechnika - vnitřní plynovod</t>
  </si>
  <si>
    <t xml:space="preserve">    724 - Zdravotechnika - strojní vybavení</t>
  </si>
  <si>
    <t xml:space="preserve">    725 - Zdravotechnika - zařizovací předměty</t>
  </si>
  <si>
    <t xml:space="preserve">    726 - Zdravotechnika - předstěnové instalace</t>
  </si>
  <si>
    <t xml:space="preserve">    727 - Zdravotechnika - požární ochrana</t>
  </si>
  <si>
    <t>M - Práce a dodávky M</t>
  </si>
  <si>
    <t xml:space="preserve">    23-M - Montáže potrubí</t>
  </si>
  <si>
    <t>N00 - Nepojmenované práce</t>
  </si>
  <si>
    <t xml:space="preserve">    N01 - Nepojmenovaný díl</t>
  </si>
  <si>
    <t>OST - Ostatní</t>
  </si>
  <si>
    <t>132201201</t>
  </si>
  <si>
    <t>Hloubení zapažených i nezapažených rýh šířky přes 600 do 2 000 mm s urovnáním dna do předepsaného profilu a spádu v hornině tř. 3 do 100 m3</t>
  </si>
  <si>
    <t>224683694</t>
  </si>
  <si>
    <t>(42,5+16,5)*0,65*0,8</t>
  </si>
  <si>
    <t>22,1*0,8*2,58</t>
  </si>
  <si>
    <t>14,3*0,8*2,71</t>
  </si>
  <si>
    <t>7,2*0,8*2,26</t>
  </si>
  <si>
    <t>1,9*0,8*3,11</t>
  </si>
  <si>
    <t>3,1*0,8*2,95</t>
  </si>
  <si>
    <t>4,2*0,8*3,08</t>
  </si>
  <si>
    <t>1,2*0,8*2,3</t>
  </si>
  <si>
    <t>2,7*0,8*2,33</t>
  </si>
  <si>
    <t>1,2*0,8*2,15</t>
  </si>
  <si>
    <t>4,6*0,8*1,86</t>
  </si>
  <si>
    <t>4,1*0,8*1,8</t>
  </si>
  <si>
    <t>3,8*0,8*1,85</t>
  </si>
  <si>
    <t>132201209</t>
  </si>
  <si>
    <t>Hloubení zapažených i nezapažených rýh šířky přes 600 do 2 000 mm s urovnáním dna do předepsaného profilu a spádu v hornině tř. 3 Příplatek k cenám za lepivost horniny tř. 3</t>
  </si>
  <si>
    <t>-1097101981</t>
  </si>
  <si>
    <t>151101101</t>
  </si>
  <si>
    <t>Zřízení pažení a rozepření stěn rýh pro podzemní vedení pro všechny šířky rýhy příložné pro jakoukoliv mezerovitost, hloubky do 2 m</t>
  </si>
  <si>
    <t>-758542272</t>
  </si>
  <si>
    <t>4,6*1,86*2+4,1*1,8*2+3,8*1,85*2</t>
  </si>
  <si>
    <t>151101102</t>
  </si>
  <si>
    <t>Zřízení pažení a rozepření stěn rýh pro podzemní vedení pro všechny šířky rýhy příložné pro jakoukoliv mezerovitost, hloubky do 4 m</t>
  </si>
  <si>
    <t>3663461</t>
  </si>
  <si>
    <t>14,3*2,71*2+7,2*2,26*2+1,9*3,11*2+3,1*2,95*2+4,2*3,08*2+1,2*2,3*2+2,7*2,23*2+1,2*2,15*2</t>
  </si>
  <si>
    <t>151101111</t>
  </si>
  <si>
    <t>Odstranění pažení a rozepření stěn rýh pro podzemní vedení s uložením materiálu na vzdálenost do 3 m od kraje výkopu příložné, hloubky do 2 m</t>
  </si>
  <si>
    <t>216575775</t>
  </si>
  <si>
    <t>151101112</t>
  </si>
  <si>
    <t>Odstranění pažení a rozepření stěn rýh pro podzemní vedení s uložením materiálu na vzdálenost do 3 m od kraje výkopu příložné, hloubky přes 2 do 4 m</t>
  </si>
  <si>
    <t>2144097661</t>
  </si>
  <si>
    <t>161101101</t>
  </si>
  <si>
    <t>Svislé přemístění výkopku bez naložení do dopravní nádoby avšak s vyprázdněním dopravní nádoby na hromadu nebo do dopravního prostředku z horniny tř. 1 až 4, při hloubce výkopu přes 1 do 2,5 m</t>
  </si>
  <si>
    <t>-52123129</t>
  </si>
  <si>
    <t>162201101</t>
  </si>
  <si>
    <t>Vodorovné přemístění výkopku nebo sypaniny po suchu na obvyklém dopravním prostředku, bez naložení výkopku, avšak se složením bez rozhrnutí z horniny tř. 1 až 4 na vzdálenost do 20 m</t>
  </si>
  <si>
    <t>1184217278</t>
  </si>
  <si>
    <t>170,384-118,79</t>
  </si>
  <si>
    <t>Vodorovné přemístění výkopku nebo sypaniny po suchu na obvyklém dopravním prostředku, bez naložení výkopku, avšak se složením bez rozhrnutí z horniny tř. 1 až 4 na vzdálenost přes 9 000 do 10 000 m</t>
  </si>
  <si>
    <t>526050595</t>
  </si>
  <si>
    <t>85,97+32,82</t>
  </si>
  <si>
    <t>167101101</t>
  </si>
  <si>
    <t>Nakládání, skládání a překládání neulehlého výkopku nebo sypaniny nakládání, množství do 100 m3, z hornin tř. 1 až 4</t>
  </si>
  <si>
    <t>1526903110</t>
  </si>
  <si>
    <t>171201211</t>
  </si>
  <si>
    <t>Poplatek za uložení stavebního odpadu na skládce (skládkovné) zeminy a kameniva zatříděného do Katalogu odpadů pod kódem 170 504</t>
  </si>
  <si>
    <t>1057254251</t>
  </si>
  <si>
    <t>118,79*2 "Přepočtené koeficientem množství</t>
  </si>
  <si>
    <t>Zásyp sypaninou z jakékoliv horniny s uložením výkopku ve vrstvách se zhutněním jam, šachet, rýh nebo kolem objektů v těchto vykopávkách</t>
  </si>
  <si>
    <t>1792616798</t>
  </si>
  <si>
    <t>175111101</t>
  </si>
  <si>
    <t>Obsypání potrubí ručně sypaninou z vhodných hornin tř. 1 až 4 nebo materiálem připraveným podél výkopu ve vzdálenosti do 3 m od jeho kraje, pro jakoukoliv hloubku výkopu a míru zhutnění bez prohození sypaniny sítem</t>
  </si>
  <si>
    <t>-250811335</t>
  </si>
  <si>
    <t>16,5*0,8*0,375</t>
  </si>
  <si>
    <t>(30+16,5)*0,8*0,41</t>
  </si>
  <si>
    <t>76*0,8*0,425</t>
  </si>
  <si>
    <t>108,5*0,8*0,46</t>
  </si>
  <si>
    <t>58337302</t>
  </si>
  <si>
    <t>štěrkopísek frakce 0/16</t>
  </si>
  <si>
    <t>454279828</t>
  </si>
  <si>
    <t>85,97*1,75 "Přepočtené koeficientem množství</t>
  </si>
  <si>
    <t>175111109</t>
  </si>
  <si>
    <t>Obsypání potrubí ručně sypaninou z vhodných hornin tř. 1 až 4 nebo materiálem připraveným podél výkopu ve vzdálenosti do 3 m od jeho kraje, pro jakoukoliv hloubku výkopu a míru zhutnění Příplatek k ceně za prohození sypaniny sítem</t>
  </si>
  <si>
    <t>-1881221309</t>
  </si>
  <si>
    <t>215901101</t>
  </si>
  <si>
    <t>Zhutnění podloží pod násypy z rostlé horniny tř. 1 až 4 z hornin soudružných do 92 % PS a nesoudržných sypkých relativní ulehlosti I(d) do 0,8</t>
  </si>
  <si>
    <t>-977902128</t>
  </si>
  <si>
    <t>(30+76+108,5+42,5+16,5)*0,8</t>
  </si>
  <si>
    <t>451573111</t>
  </si>
  <si>
    <t>Lože pod potrubí, stoky a drobné objekty v otevřeném výkopu z písku a štěrkopísku do 63 mm</t>
  </si>
  <si>
    <t>1382260442</t>
  </si>
  <si>
    <t>218,8*0,15</t>
  </si>
  <si>
    <t>Trubní vedení</t>
  </si>
  <si>
    <t>871184201</t>
  </si>
  <si>
    <t>Montáž kanalizačního potrubí z plastů z polyetylenu PE 100 svařovaných na tupo SDR 11/PN16 D 40 x 3,7 mm</t>
  </si>
  <si>
    <t>542783845</t>
  </si>
  <si>
    <t xml:space="preserve">čerpaná odpadní voda -  kanalizace v 1.PP</t>
  </si>
  <si>
    <t>73,84*1,15</t>
  </si>
  <si>
    <t>28613111</t>
  </si>
  <si>
    <t>potrubí vodovodní PE100 PN 16 SDR11 6m 100m 40x3,7mm</t>
  </si>
  <si>
    <t>1083687463</t>
  </si>
  <si>
    <t>899991111.0</t>
  </si>
  <si>
    <t>Těsnění proti vodě a plynu do jádrového vrtu 125/75 mm š. těsnění 40mm pro tlakovou vodu dodávka+montáž</t>
  </si>
  <si>
    <t>vlastní</t>
  </si>
  <si>
    <t>79642851</t>
  </si>
  <si>
    <t>těsnící šíře 40 mm, těsnost 2,5 bar, vyrobeno z nerezu V2A, projádrové vrty/pažnice, lehká montáž, zabudovaná kontrola utahovacího momentu</t>
  </si>
  <si>
    <t>U-Profil - maximální stabilita při minimálním použití materiálu</t>
  </si>
  <si>
    <t>899991111.1</t>
  </si>
  <si>
    <t>Těsnění proti vodě a plynu do jádrového vrtu 150/88 mm š. těsnění 40mm pro tlakovou vodu dodávka+montáž</t>
  </si>
  <si>
    <t>678887664</t>
  </si>
  <si>
    <t>899991111.2</t>
  </si>
  <si>
    <t>Těsnění proti vodě a plynu do jádrového vrtu 150/110 mm š. těsnění 40mm pro tlakovou vodu dodávka+montáž</t>
  </si>
  <si>
    <t>1510814033</t>
  </si>
  <si>
    <t>899991111.3</t>
  </si>
  <si>
    <t>Těsnění proti vodě a plynu do jádrového vrtu 250/160mm š. těsnění 40mm pro tlakovou vodu dodávka+montáž</t>
  </si>
  <si>
    <t>506349758</t>
  </si>
  <si>
    <t>899991111.4</t>
  </si>
  <si>
    <t>Těsnění proti vodě a plynu do jádrového vrtu 200/125mm š. těsnění 40mm pro tlakovou vodu dodávka+montáž</t>
  </si>
  <si>
    <t>-2061608719</t>
  </si>
  <si>
    <t>899991111.5</t>
  </si>
  <si>
    <t>Těsnění proti vodě a plynu do jádrového vrtu 200/110mm š. těsnění 40mm pro tlakovou vodu dodávka+montáž</t>
  </si>
  <si>
    <t>683810379</t>
  </si>
  <si>
    <t>998276101</t>
  </si>
  <si>
    <t>Přesun hmot pro trubní vedení hloubené z trub z plastických hmot nebo sklolaminátových pro vodovody nebo kanalizace v otevřeném výkopu dopravní vzdálenost do 15 m</t>
  </si>
  <si>
    <t>1810366357</t>
  </si>
  <si>
    <t>713471211</t>
  </si>
  <si>
    <t>Montáž izolace tepelné potrubí, ohybů, přírub, armatur nebo tvarovek snímatelnými pouzdry s vrstvenou izolací s upevněním na suchý zip (izolační materiál ve specifikaci) potrubí</t>
  </si>
  <si>
    <t>1363711321</t>
  </si>
  <si>
    <t xml:space="preserve">IZOLACE POTRUBÍ STUDENÉ , TEPLÉ VODY  A POŽÁRNÍ VODOVOD - ZAVĚŠENÉ POD STROPEM, VEDENÉ VOLNĚ PO STĚNĚ</t>
  </si>
  <si>
    <t xml:space="preserve">IZOLACE POTRUBÍ  KANALIZACE</t>
  </si>
  <si>
    <t>57,5+206+264+255+156+43+101+26+94,5+24,5+3+135,5+117+58+36+9+45,5+370,5+78,8+301,5+167+58+24,5+370,5+301,5</t>
  </si>
  <si>
    <t>63154004</t>
  </si>
  <si>
    <t>pouzdro izolační potrubní s jednostrannou Al fólií max. 250/100 °C 22/20 mm</t>
  </si>
  <si>
    <t>574486517</t>
  </si>
  <si>
    <t>IZOLACE POTRUBÍ STUDENÉ VODY - ZAVĚŠENÉ POD STROPEM, VEDENÉ VOLNĚ PO STĚNĚ, V INSTALAČNÍM JÁDŘE</t>
  </si>
  <si>
    <t>1.PP-1.NP -požární vodovod</t>
  </si>
  <si>
    <t>16+14</t>
  </si>
  <si>
    <t>2.NP</t>
  </si>
  <si>
    <t>1,5</t>
  </si>
  <si>
    <t>svislé</t>
  </si>
  <si>
    <t>14+4,5</t>
  </si>
  <si>
    <t>50*1,15</t>
  </si>
  <si>
    <t>63154530</t>
  </si>
  <si>
    <t>pouzdro izolační potrubní s jednostrannou Al fólií max. 250/100 °C 22/30 mm</t>
  </si>
  <si>
    <t>447367088</t>
  </si>
  <si>
    <t>63154005</t>
  </si>
  <si>
    <t>pouzdro izolační potrubní s jednostrannou Al fólií max. 250/100 °C 28/20 mm</t>
  </si>
  <si>
    <t>-542061771</t>
  </si>
  <si>
    <t>63154531</t>
  </si>
  <si>
    <t>pouzdro izolační potrubní s jednostrannou Al fólií max. 250/100 °C 28/30 mm</t>
  </si>
  <si>
    <t>-1887799715</t>
  </si>
  <si>
    <t>63154006</t>
  </si>
  <si>
    <t>pouzdro izolační potrubní s jednostrannou Al fólií max. 250/100 °C 35/20 mm</t>
  </si>
  <si>
    <t>-2036853525</t>
  </si>
  <si>
    <t xml:space="preserve">IZOLACE POTRUBÍ STUDENÉ VODY  A POŽÁRNÍ VODOVOD - ZAVĚŠENÉ POD STROPEM, VEDENÉ VOLNĚ PO STĚNĚ, V INSTALAČNÍM JÁDŘE</t>
  </si>
  <si>
    <t>2.NP-4.NP</t>
  </si>
  <si>
    <t>11,5</t>
  </si>
  <si>
    <t>11+64,41+11</t>
  </si>
  <si>
    <t>SVISLÉ</t>
  </si>
  <si>
    <t>11+5+3,5</t>
  </si>
  <si>
    <t>135,41*1,15</t>
  </si>
  <si>
    <t>63154602</t>
  </si>
  <si>
    <t>pouzdro izolační potrubní s jednostrannou Al fólií max. 250/100 °C 35/50 mm</t>
  </si>
  <si>
    <t>-1312266412</t>
  </si>
  <si>
    <t>IZOLACE POTRUBÍ TEPLÉ VODY - ZAVĚŠENÉ POD STROPEM, VEDENÉ VOLNĚ PO STĚNĚ, V INSTALAČNÍM JÁDŘE</t>
  </si>
  <si>
    <t>18,6</t>
  </si>
  <si>
    <t>37.1*1,15</t>
  </si>
  <si>
    <t>63154007</t>
  </si>
  <si>
    <t>pouzdro izolační potrubní s jednostrannou Al fólií max. 250/100 °C 42/20 mm</t>
  </si>
  <si>
    <t>-339158492</t>
  </si>
  <si>
    <t xml:space="preserve">IZOLACE POTRUBÍ STUDENÉ VODY  A POŽÁRNÍ VODOVOD - ZAVĚŠENÉ POD STROPEM, VEDENÉ VOLNĚ PO STĚNĚ</t>
  </si>
  <si>
    <t>1.NP</t>
  </si>
  <si>
    <t>3,8</t>
  </si>
  <si>
    <t>6,16+35,59</t>
  </si>
  <si>
    <t>19+15</t>
  </si>
  <si>
    <t>87,55*1,15</t>
  </si>
  <si>
    <t>63154603</t>
  </si>
  <si>
    <t>pouzdro izolační potrubní s jednostrannou Al fólií max. 250/100 °C 42/50 mm</t>
  </si>
  <si>
    <t>604153276</t>
  </si>
  <si>
    <t>IZOLACE POTRUBÍ TEPLÉ VODY - ZAVĚŠENÉ POD STROPEM, VEDENÉ VOLNĚ PO STĚNĚ</t>
  </si>
  <si>
    <t>7,7</t>
  </si>
  <si>
    <t>14,5</t>
  </si>
  <si>
    <t>22,2*1,15</t>
  </si>
  <si>
    <t>63154009</t>
  </si>
  <si>
    <t>pouzdro izolační potrubní s jednostrannou Al fólií max. 250/100 °C 54/20 mm</t>
  </si>
  <si>
    <t>-927129556</t>
  </si>
  <si>
    <t>69,67</t>
  </si>
  <si>
    <t>3+9,1</t>
  </si>
  <si>
    <t>81,77*1,15</t>
  </si>
  <si>
    <t>94,5</t>
  </si>
  <si>
    <t>63154016</t>
  </si>
  <si>
    <t>pouzdro izolační potrubní s jednostrannou Al fólií max. 250/100 °C 70/30 mm</t>
  </si>
  <si>
    <t>-443159733</t>
  </si>
  <si>
    <t xml:space="preserve">PROTIHLUKOVÁ IZOLACE  KANALIZACE DN50</t>
  </si>
  <si>
    <t>17,4</t>
  </si>
  <si>
    <t>SVISLÉ POTRUBÍ</t>
  </si>
  <si>
    <t>3,5</t>
  </si>
  <si>
    <t>20,9*1,15</t>
  </si>
  <si>
    <t>24,5</t>
  </si>
  <si>
    <t>63154022</t>
  </si>
  <si>
    <t>pouzdro izolační potrubní s jednostrannou Al fólií max. 250/100 °C 54/50 mm</t>
  </si>
  <si>
    <t>609419150</t>
  </si>
  <si>
    <t>2,5*1,15</t>
  </si>
  <si>
    <t>63154011</t>
  </si>
  <si>
    <t>pouzdro izolační potrubní s jednostrannou Al fólií max. 250/100 °C 64/20 mm</t>
  </si>
  <si>
    <t>1492048045</t>
  </si>
  <si>
    <t>IZOLACE POTRUBÍ STUDENÉ VODY - ZAVĚŠENÉ POD STROPEM, VEDENÉ VOLNĚ PO STĚNĚ</t>
  </si>
  <si>
    <t>113,01</t>
  </si>
  <si>
    <t>4,7</t>
  </si>
  <si>
    <t>117,71*1,15</t>
  </si>
  <si>
    <t>135,5</t>
  </si>
  <si>
    <t>63154023</t>
  </si>
  <si>
    <t>pouzdro izolační potrubní s jednostrannou Al fólií max. 250/100 °C 64/50 mm</t>
  </si>
  <si>
    <t>1638063273</t>
  </si>
  <si>
    <t>2,5</t>
  </si>
  <si>
    <t>vodorovné</t>
  </si>
  <si>
    <t>99,04</t>
  </si>
  <si>
    <t>101,54*1,15</t>
  </si>
  <si>
    <t>63154540</t>
  </si>
  <si>
    <t>pouzdro izolační potrubní s jednostrannou Al fólií max. 250/100 °C 108/30 mm</t>
  </si>
  <si>
    <t>CS ÚRS 2018 02</t>
  </si>
  <si>
    <t>-1555924529</t>
  </si>
  <si>
    <t xml:space="preserve">IZOLACE POTRUBÍ ZAVĚŠENÉ KANALIZACE DN75 - PROTIHLUKOVÁ </t>
  </si>
  <si>
    <t>14,51</t>
  </si>
  <si>
    <t>3,37</t>
  </si>
  <si>
    <t>3.NP</t>
  </si>
  <si>
    <t>0,93</t>
  </si>
  <si>
    <t>SVISÉ POTRUBÍ</t>
  </si>
  <si>
    <t>31,4</t>
  </si>
  <si>
    <t>50,21*1,15</t>
  </si>
  <si>
    <t>63154520</t>
  </si>
  <si>
    <t>pouzdro izolační potrubní s jednostrannou Al fólií max. 250/100 °C 108/25 mm</t>
  </si>
  <si>
    <t>1169099292</t>
  </si>
  <si>
    <t>25,4</t>
  </si>
  <si>
    <t>5,9</t>
  </si>
  <si>
    <t>31.3*1.15</t>
  </si>
  <si>
    <t>63154034</t>
  </si>
  <si>
    <t>pouzdro izolační potrubní s jednostrannou Al fólií max. 250/100 °C 108/60 mm</t>
  </si>
  <si>
    <t>795820928</t>
  </si>
  <si>
    <t>5.05</t>
  </si>
  <si>
    <t>7,55*1,15</t>
  </si>
  <si>
    <t>63154521</t>
  </si>
  <si>
    <t>pouzdro izolační potrubní s jednostrannou Al fólií max. 250/100 °C 114/25 mm</t>
  </si>
  <si>
    <t>-531211367</t>
  </si>
  <si>
    <t xml:space="preserve">IZOLACE POTRUBÍ   ZAVĚŠENÉ KANALIZACE</t>
  </si>
  <si>
    <t>0,19+31,6+1,64+5,3+0,3+0,5</t>
  </si>
  <si>
    <t>39,53*1,15</t>
  </si>
  <si>
    <t>45,5</t>
  </si>
  <si>
    <t>63154542</t>
  </si>
  <si>
    <t>pouzdro izolační potrubní s jednostrannou Al fólií max. 250/100 °C 133/30 mm</t>
  </si>
  <si>
    <t>-579688752</t>
  </si>
  <si>
    <t>PROTIHLUKOVÁ IZOLACE ZAVĚŠENÉHO KANALIZAČNÍHO POTRUBÍ DN110</t>
  </si>
  <si>
    <t>58,6</t>
  </si>
  <si>
    <t>34,09</t>
  </si>
  <si>
    <t>1,02</t>
  </si>
  <si>
    <t>4.NP</t>
  </si>
  <si>
    <t>3,18</t>
  </si>
  <si>
    <t>225,1</t>
  </si>
  <si>
    <t>321,99*1,15</t>
  </si>
  <si>
    <t>370,5</t>
  </si>
  <si>
    <t>63154522</t>
  </si>
  <si>
    <t>pouzdro izolační potrubní s jednostrannou Al fólií max. 250/100 °C 133/25 mm</t>
  </si>
  <si>
    <t>1794265873</t>
  </si>
  <si>
    <t xml:space="preserve">IZOLACE POTRUBÍ   KANALIZACE</t>
  </si>
  <si>
    <t>68,25</t>
  </si>
  <si>
    <t>68,25*1,15</t>
  </si>
  <si>
    <t>78,5</t>
  </si>
  <si>
    <t>63154544</t>
  </si>
  <si>
    <t>pouzdro izolační potrubní s jednostrannou Al fólií max. 250/100 °C 159/30 mm</t>
  </si>
  <si>
    <t>261729184</t>
  </si>
  <si>
    <t>PROTIHLUKOVÁ IZOLACE ZAVĚŠENÉHO DEŠŤOVÉHO KANALIZAČNÍHO POTRUBÍ DN125</t>
  </si>
  <si>
    <t>50,07</t>
  </si>
  <si>
    <t>1.74</t>
  </si>
  <si>
    <t>261,81*1,15</t>
  </si>
  <si>
    <t>301,5</t>
  </si>
  <si>
    <t>63154525</t>
  </si>
  <si>
    <t>pouzdro izolační potrubní s jednostrannou Al fólií max. 250/100 °C 168/25 mm</t>
  </si>
  <si>
    <t>-1092537054</t>
  </si>
  <si>
    <t>IZOLACE KANALIZACE</t>
  </si>
  <si>
    <t>3,43+1,22+19,94+20,58+1,24+19,11+12,13+6,39+18+4,05+22,7+1,07+14,03+1,25</t>
  </si>
  <si>
    <t>145,14*1,15</t>
  </si>
  <si>
    <t>63159999.1</t>
  </si>
  <si>
    <t xml:space="preserve">Izolační pouzdro z kaučuku - protihliková izolace  na potrubí prof.75 mm tl.9 mm</t>
  </si>
  <si>
    <t>1774717534</t>
  </si>
  <si>
    <t>PROTIHLUKOVÁ IZOLACE KANALIZACE DN75</t>
  </si>
  <si>
    <t>63159999.0</t>
  </si>
  <si>
    <t xml:space="preserve">Izolační pouzdro z kaučuku - protihliková izolace  na potrubí prof.50 mm tl.9 mm</t>
  </si>
  <si>
    <t>-1665591282</t>
  </si>
  <si>
    <t>PROTIHLUKOVÁ IZOLACE KANALIZACE DN50</t>
  </si>
  <si>
    <t>63159999.2</t>
  </si>
  <si>
    <t>Izolační pouzdro z kaučuku - protihluková izolace na potrubí prof. 110 mm tl. 9mm</t>
  </si>
  <si>
    <t>1203653097</t>
  </si>
  <si>
    <t>PROTIHLUKOVÁ IZOLACE KANALIZACE DN110</t>
  </si>
  <si>
    <t>63159999.3</t>
  </si>
  <si>
    <t>Izolační pouzdro z kaučuku - protihluková izolace na potrubí prof. 125 mm tl. 9mm</t>
  </si>
  <si>
    <t>48327850</t>
  </si>
  <si>
    <t>301.5</t>
  </si>
  <si>
    <t>998713103</t>
  </si>
  <si>
    <t>Přesun hmot pro izolace tepelné stanovený z hmotnosti přesunovaného materiálu vodorovná dopravní vzdálenost do 50 m v objektech výšky přes 12 m do 24 m</t>
  </si>
  <si>
    <t>-968218759</t>
  </si>
  <si>
    <t>721173401</t>
  </si>
  <si>
    <t>Potrubí z plastových trub PVC SN4 svodné (ležaté) DN 110</t>
  </si>
  <si>
    <t>-2077400102</t>
  </si>
  <si>
    <t>POTRUBÍ LEŽATÉ KANALIZACE V ZEMNÍ RÝZE</t>
  </si>
  <si>
    <t>15,2</t>
  </si>
  <si>
    <t>15,2*1,15</t>
  </si>
  <si>
    <t>17,5</t>
  </si>
  <si>
    <t>721173402</t>
  </si>
  <si>
    <t>Potrubí z plastových trub PVC SN4 svodné (ležaté) DN 125</t>
  </si>
  <si>
    <t>1187221615</t>
  </si>
  <si>
    <t>7,83+3,52</t>
  </si>
  <si>
    <t>11,35*1,15</t>
  </si>
  <si>
    <t>13,5</t>
  </si>
  <si>
    <t>721173403</t>
  </si>
  <si>
    <t>Potrubí z plastových trub PVC SN4 svodné (ležaté) DN 160</t>
  </si>
  <si>
    <t>-70796176</t>
  </si>
  <si>
    <t>10,9+1,85+3,35+4,9+2,54+15+5,28+4,78+3,9</t>
  </si>
  <si>
    <t>52,5*1,15</t>
  </si>
  <si>
    <t>60,5</t>
  </si>
  <si>
    <t>721173604</t>
  </si>
  <si>
    <t xml:space="preserve"> Potrubí z plastových trub polyetylenové svařované svodné (ležaté) DN 70</t>
  </si>
  <si>
    <t>1866462818</t>
  </si>
  <si>
    <t>4+0,8+6,3+0,5+11+2,5+0,9+1,2+2,5+5,5+1,7</t>
  </si>
  <si>
    <t>36,9*1,15</t>
  </si>
  <si>
    <t>42,5</t>
  </si>
  <si>
    <t>721173606</t>
  </si>
  <si>
    <t>Potrubí z plastových trub polyetylenové svařované svodné (ležaté) DN 100</t>
  </si>
  <si>
    <t>88483462</t>
  </si>
  <si>
    <t>14*1,15</t>
  </si>
  <si>
    <t>16,5</t>
  </si>
  <si>
    <t>721173704</t>
  </si>
  <si>
    <t>Potrubí z plastových trub polyetylenové svařované odpadní (svislé) DN 70</t>
  </si>
  <si>
    <t>59047930</t>
  </si>
  <si>
    <t>11*1*1,15</t>
  </si>
  <si>
    <t>721173706</t>
  </si>
  <si>
    <t>Potrubí z plastových trub polyetylenové svařované odpadní (svislé) DN 100</t>
  </si>
  <si>
    <t>586132657</t>
  </si>
  <si>
    <t>1*1,15</t>
  </si>
  <si>
    <t>721174041</t>
  </si>
  <si>
    <t>Potrubí z plastových trub polypropylenové připojovací DN 32 - dodávka+monáž včetně uchycovacího a závěsného materiálu</t>
  </si>
  <si>
    <t>-931156747</t>
  </si>
  <si>
    <t>ODVOD KONDENZÁTU</t>
  </si>
  <si>
    <t xml:space="preserve">Akustická hladina dle EN 14366(DIN 41090,VDI4100) pro 4 l/s a2l/s, měřeno ve Fraunhoferovu ústvu (protokol č. P-BA 24-1/2016e), odhlučněné objímky </t>
  </si>
  <si>
    <t>měřeno za instalační stěnou 4l/s- 15dB(A)</t>
  </si>
  <si>
    <t>1,95</t>
  </si>
  <si>
    <t>5,74</t>
  </si>
  <si>
    <t>7,69*1,15</t>
  </si>
  <si>
    <t>721175202</t>
  </si>
  <si>
    <t>Potrubí z plastových trub polypropylenové tlumící zvuk třívrstvé připojovací DN 40</t>
  </si>
  <si>
    <t>163670469</t>
  </si>
  <si>
    <t>29,06+10,5+0,8+2+1+1+1+0,5</t>
  </si>
  <si>
    <t>6,12+0,88+1,33</t>
  </si>
  <si>
    <t>0,63</t>
  </si>
  <si>
    <t>54,82*1,15</t>
  </si>
  <si>
    <t>63,5</t>
  </si>
  <si>
    <t>721175203</t>
  </si>
  <si>
    <t>Potrubí z plastových trub polypropylenové tlumící zvuk třívrstvé připojovací DN 50</t>
  </si>
  <si>
    <t>-1045916072</t>
  </si>
  <si>
    <t>PŘIPOJOVACÍ POTRUBÍ</t>
  </si>
  <si>
    <t>2,04+1,5+0,3</t>
  </si>
  <si>
    <t>20,07</t>
  </si>
  <si>
    <t>27,94</t>
  </si>
  <si>
    <t>24,82</t>
  </si>
  <si>
    <t>18,76</t>
  </si>
  <si>
    <t>ZAVĚŠENÁ KANALIZACE</t>
  </si>
  <si>
    <t>116,33*1,15</t>
  </si>
  <si>
    <t>721175204</t>
  </si>
  <si>
    <t>Potrubí z plastových trub polypropylenové tlumící zvuk třívrstvé připojovací DN 75</t>
  </si>
  <si>
    <t>653220451</t>
  </si>
  <si>
    <t>15,34+3+1,8</t>
  </si>
  <si>
    <t>5,6</t>
  </si>
  <si>
    <t>25,74*1,15</t>
  </si>
  <si>
    <t>721175205</t>
  </si>
  <si>
    <t>Potrubí z plastových trub polypropylenové tlumící zvuk třívrstvé připojovací DN 110</t>
  </si>
  <si>
    <t>-1711318651</t>
  </si>
  <si>
    <t>6,35</t>
  </si>
  <si>
    <t>21,01</t>
  </si>
  <si>
    <t>8,25</t>
  </si>
  <si>
    <t>8,24</t>
  </si>
  <si>
    <t>43,85*1,15</t>
  </si>
  <si>
    <t>50,5</t>
  </si>
  <si>
    <t>721175111</t>
  </si>
  <si>
    <t>Potrubí z plastových trub polypropylenové vysoce tlumící zvuk třívrstvé odpadní (svislé) DN 75</t>
  </si>
  <si>
    <t>1401127233</t>
  </si>
  <si>
    <t>31,4*1,15</t>
  </si>
  <si>
    <t>36,5</t>
  </si>
  <si>
    <t>721175112</t>
  </si>
  <si>
    <t>Potrubí z plastových trub polypropylenové vysoce tlumící zvuk třívrstvé odpadní (svislé) DN 110</t>
  </si>
  <si>
    <t>2109156610</t>
  </si>
  <si>
    <t>(225,1+5)*1,15</t>
  </si>
  <si>
    <t>721175113</t>
  </si>
  <si>
    <t>Potrubí z plastových trub polypropylenové vysoce tlumící zvuk třívrstvé odpadní (svislé) DN 125</t>
  </si>
  <si>
    <t>182042837</t>
  </si>
  <si>
    <t>(210+3,4)*1,15</t>
  </si>
  <si>
    <t>245,5</t>
  </si>
  <si>
    <t>721175114</t>
  </si>
  <si>
    <t>Potrubí z plastových trub polypropylenové vysoce tlumící zvuk třívrstvé odpadní (svislé) DN 160</t>
  </si>
  <si>
    <t>1967333041</t>
  </si>
  <si>
    <t>13,4*1,15</t>
  </si>
  <si>
    <t>15,5</t>
  </si>
  <si>
    <t>721175121</t>
  </si>
  <si>
    <t>Potrubí z plastových trub polypropylenové vysoce tlumící zvuk třívrstvé svodné (ležaté) DN 75</t>
  </si>
  <si>
    <t>1045147654</t>
  </si>
  <si>
    <t>1,13+8,03+0,35+5</t>
  </si>
  <si>
    <t>31,37</t>
  </si>
  <si>
    <t>46,81*1,15</t>
  </si>
  <si>
    <t>721175122</t>
  </si>
  <si>
    <t>Potrubí z plastových trub polypropylenové vysoce tlumící zvuk třívrstvé svodné (ležaté) DN 110</t>
  </si>
  <si>
    <t>966664018</t>
  </si>
  <si>
    <t>39,53</t>
  </si>
  <si>
    <t>58,60</t>
  </si>
  <si>
    <t>136,42*1,15</t>
  </si>
  <si>
    <t>721175122.109</t>
  </si>
  <si>
    <t>čistící kus - montáž</t>
  </si>
  <si>
    <t>-440332480</t>
  </si>
  <si>
    <t>DN110</t>
  </si>
  <si>
    <t>DN125</t>
  </si>
  <si>
    <t>DN150</t>
  </si>
  <si>
    <t>28611087</t>
  </si>
  <si>
    <t>čistící kus odpadního systému tlumící zvuk DN 100</t>
  </si>
  <si>
    <t>-2058751319</t>
  </si>
  <si>
    <t>28611088</t>
  </si>
  <si>
    <t>čistící kus odpadního systému tlumící zvuk DN 125</t>
  </si>
  <si>
    <t>945521412</t>
  </si>
  <si>
    <t>28611089</t>
  </si>
  <si>
    <t>čistící kus odpadního systému tlumící zvuk DN 150</t>
  </si>
  <si>
    <t>-1863725440</t>
  </si>
  <si>
    <t>721175123</t>
  </si>
  <si>
    <t>Potrubí z plastových trub polypropylenové vysoce tlumící zvuk třívrstvé svodné (ležaté) DN 125</t>
  </si>
  <si>
    <t>-1221937884</t>
  </si>
  <si>
    <t>50.07</t>
  </si>
  <si>
    <t>120,06*1,15</t>
  </si>
  <si>
    <t>138,5</t>
  </si>
  <si>
    <t>721175124</t>
  </si>
  <si>
    <t>Potrubí z plastových trub polypropylenové vysoce tlumící zvuk třívrstvé svodné (ležaté) DN 160</t>
  </si>
  <si>
    <t>-141926637</t>
  </si>
  <si>
    <t>721194104</t>
  </si>
  <si>
    <t>Vyměření přípojek na potrubí vyvedení a upevnění odpadních výpustek DN 40</t>
  </si>
  <si>
    <t>350111113</t>
  </si>
  <si>
    <t>3+14+19+8+2</t>
  </si>
  <si>
    <t>721194105</t>
  </si>
  <si>
    <t>Vyměření přípojek na potrubí vyvedení a upevnění odpadních výpustek DN 50</t>
  </si>
  <si>
    <t>775763815</t>
  </si>
  <si>
    <t>11+4</t>
  </si>
  <si>
    <t>721194109</t>
  </si>
  <si>
    <t>Vyměření přípojek na potrubí vyvedení a upevnění odpadních výpustek DN 100</t>
  </si>
  <si>
    <t>1261347006</t>
  </si>
  <si>
    <t>37+8+4</t>
  </si>
  <si>
    <t>721211422.1</t>
  </si>
  <si>
    <t>Vpusť podlahová se vodorovným odtokem DN 50/75/110 mřížka nerez 115x115 mm</t>
  </si>
  <si>
    <t>1759440014</t>
  </si>
  <si>
    <t>Podlahová vpusť s vodorovným odtokem DN50, pevnou izolační přírubou, zápachovou uzávěrkou se zařízením proti pronikání zápachu při vyschnutí.</t>
  </si>
  <si>
    <t>max. průtok 0,5 l/s, materiál PP,PE, nerezová ocel V2A, svislý odtok nástavec s rámečkem 123x123 mm</t>
  </si>
  <si>
    <t xml:space="preserve">výškově nastavitelný , vtoková mřížka z nerezové oceli 115x115 mm, výška vodního uzávěru 500mm </t>
  </si>
  <si>
    <t xml:space="preserve">a zařízení proti  šíření zápachu ( pachotěsnost i bez vody v zápachové uzávěrce). Třída zatížení max.300 kg teplotní odolnost do 85°C</t>
  </si>
  <si>
    <t>izolační souprava</t>
  </si>
  <si>
    <t>dodávka + montáž</t>
  </si>
  <si>
    <t>721211422.2</t>
  </si>
  <si>
    <t>Vpusť podlahová se svislým odtokem DN 50/75/110 mřížka nerez 115x115 mm</t>
  </si>
  <si>
    <t>-1973587637</t>
  </si>
  <si>
    <t>Vp</t>
  </si>
  <si>
    <t xml:space="preserve">Podlahová vpusť se svislým odtokem DN75, pevnou izolační přírubou, zápachovou uzávěrkou se zařízením proti pronikání zápachu při vyschnutí </t>
  </si>
  <si>
    <t>721211422.5</t>
  </si>
  <si>
    <t>Izolační souprava pro podlahovou vpusť dodávka + montáž</t>
  </si>
  <si>
    <t>988082728</t>
  </si>
  <si>
    <t>1+3+9</t>
  </si>
  <si>
    <t>721211911.111</t>
  </si>
  <si>
    <t>Montáž zápachových uzávěrek DN 40/50</t>
  </si>
  <si>
    <t>754084621</t>
  </si>
  <si>
    <t>551613160.11</t>
  </si>
  <si>
    <t xml:space="preserve">uzávěrka zápachová  VZT DN40 se suchým zápachovým uzávěrem ( kuličkou)</t>
  </si>
  <si>
    <t>-375920188</t>
  </si>
  <si>
    <t>721211911.112</t>
  </si>
  <si>
    <t>530036901</t>
  </si>
  <si>
    <t>551618410.112</t>
  </si>
  <si>
    <t>Zápachová podomítková uzávěrka pro odvod kondenzátu od VZT jednotky nástěnné</t>
  </si>
  <si>
    <t>1546850116</t>
  </si>
  <si>
    <t>1259828012</t>
  </si>
  <si>
    <t>551618410</t>
  </si>
  <si>
    <t>vtok se zápachovou uzávěrkou DN 32</t>
  </si>
  <si>
    <t>535675882</t>
  </si>
  <si>
    <t>551618411</t>
  </si>
  <si>
    <t xml:space="preserve">nálevka pro odvod kondenzátu </t>
  </si>
  <si>
    <t>429745756</t>
  </si>
  <si>
    <t>721212123</t>
  </si>
  <si>
    <t>Odtokové sprchové žlaby se zápachovou uzávěrkou a krycím roštem délky 800 mm</t>
  </si>
  <si>
    <t>-1682900584</t>
  </si>
  <si>
    <t>721212124</t>
  </si>
  <si>
    <t>Odtokové sprchové žlaby se zápachovou uzávěrkou a krycím roštem délky 850 mm</t>
  </si>
  <si>
    <t>1201045837</t>
  </si>
  <si>
    <t>721212125</t>
  </si>
  <si>
    <t>Odtokové sprchové žlaby se zápachovou uzávěrkou a krycím roštem délky 900 mm</t>
  </si>
  <si>
    <t>225234029</t>
  </si>
  <si>
    <t>721212127</t>
  </si>
  <si>
    <t>Odtokové sprchové žlaby se zápachovou uzávěrkou a krycím roštem délky 1000 mm</t>
  </si>
  <si>
    <t>1830250864</t>
  </si>
  <si>
    <t>721226513</t>
  </si>
  <si>
    <t xml:space="preserve">Zápachové uzávěrky podomítkové (Pe) s krycí deskou pro pračku a myčku DN 40/50 s přípojem vody a </t>
  </si>
  <si>
    <t>1101488579</t>
  </si>
  <si>
    <t>721233112.3</t>
  </si>
  <si>
    <t>Nerezový střešní vtok , je určný pro napojení všech druhů hydroizolačních materiálua, s elektrickým ohřevem 230V, dodávka včetně montáže</t>
  </si>
  <si>
    <t>-1806427516</t>
  </si>
  <si>
    <t xml:space="preserve">Střešní vtoky budou dodány dle skladby střešní konstrukce - nutno konzultovat s dodavatelem střešní krytiny, </t>
  </si>
  <si>
    <t>zástupcem investora a projektantem stavební části</t>
  </si>
  <si>
    <t>Nerezový střešní vtok SV-V s výhřevem a ochranný košem</t>
  </si>
  <si>
    <t>Nerezový střešní vtok , je určený pro napojení všech druhů hydroizolačních materiálu</t>
  </si>
  <si>
    <t>hydroizolace je připevněna k střešnímu vtoku svěrným kruhem, který je dotažen samojisticími nerezovými maticemi.</t>
  </si>
  <si>
    <t>Roury vtoku, jsou napojitelné na normalizované odpadní roury, typu HT,KG.</t>
  </si>
  <si>
    <t>Těsnost v mezistřešním prostoru, je zajištěna těsněním, které je instalované v odpadní rouře.</t>
  </si>
  <si>
    <t>Vyhřívané vtoky, jsou opatřeny vyhřívacím kabelem,který je umístěný pod spodním krytem.Tento kryt je pevně přivařen a chrání kabel před poškozením.</t>
  </si>
  <si>
    <t>721233112.4</t>
  </si>
  <si>
    <t>Prodlužující nástavec s natavenou asfaltovou manžetou d125 pro střešní vtok, dodávka + montáž</t>
  </si>
  <si>
    <t>1617617653</t>
  </si>
  <si>
    <t>721233112.9</t>
  </si>
  <si>
    <t>Lapač nečistot LN - materiál nerez, dodávka včetně montáže</t>
  </si>
  <si>
    <t>-692972103</t>
  </si>
  <si>
    <t xml:space="preserve">Lapač nečistot, slouží k zamezení odtoku náletů a jiných předmětů do svislé kanalizace domu, ze střešního pláště. </t>
  </si>
  <si>
    <t>Doporučujeme provádět nejméně 2* ročně kontroly košíků a případné vyčištění od nashromážděných nečistot.</t>
  </si>
  <si>
    <t>721273152</t>
  </si>
  <si>
    <t>Ventilační hlavice z polypropylenu (PP) DN 75</t>
  </si>
  <si>
    <t>-1966207515</t>
  </si>
  <si>
    <t>721273153</t>
  </si>
  <si>
    <t>Ventilační hlavice z polypropylenu (PP) DN 110</t>
  </si>
  <si>
    <t>-1202225864</t>
  </si>
  <si>
    <t>721274121</t>
  </si>
  <si>
    <t>Ventily přivzdušňovací odpadních potrubí vnitřní od DN 32 do DN 50</t>
  </si>
  <si>
    <t>-336443021</t>
  </si>
  <si>
    <t>vnitřní podomítkový přivzdušnovací ventil</t>
  </si>
  <si>
    <t>721290111</t>
  </si>
  <si>
    <t>Zkouška těsnosti kanalizace v objektech vodou do DN 125</t>
  </si>
  <si>
    <t>1034160711</t>
  </si>
  <si>
    <t>17,5+13,5+42,5+16,5</t>
  </si>
  <si>
    <t>721290112</t>
  </si>
  <si>
    <t>Zkouška těsnosti kanalizace v objektech vodou DN 150 nebo DN 200</t>
  </si>
  <si>
    <t>-1115714832</t>
  </si>
  <si>
    <t>998721103</t>
  </si>
  <si>
    <t>Přesun hmot pro vnitřní kanalizace stanovený z hmotnosti přesunovaného materiálu vodorovná dopravní vzdálenost do 50 m v objektech výšky přes 12 do 24 m</t>
  </si>
  <si>
    <t>-1160550427</t>
  </si>
  <si>
    <t>722</t>
  </si>
  <si>
    <t>Zdravotechnika - vnitřní vodovod</t>
  </si>
  <si>
    <t>722130232</t>
  </si>
  <si>
    <t>Potrubí z ocelových trubek pozinkovaných závitových svařovaných běžných DN 20</t>
  </si>
  <si>
    <t>184374561</t>
  </si>
  <si>
    <t>30*1,15</t>
  </si>
  <si>
    <t>722130233</t>
  </si>
  <si>
    <t>Potrubí z ocelových trubek pozinkovaných závitových svařovaných běžných DN 25</t>
  </si>
  <si>
    <t>301931368</t>
  </si>
  <si>
    <t>9,53+5</t>
  </si>
  <si>
    <t>14,53*1,15</t>
  </si>
  <si>
    <t>722130234</t>
  </si>
  <si>
    <t>Potrubí z ocelových trubek pozinkovaných závitových svařovaných běžných DN 32</t>
  </si>
  <si>
    <t>1781074281</t>
  </si>
  <si>
    <t>3,86+11</t>
  </si>
  <si>
    <t>14,86*1,15</t>
  </si>
  <si>
    <t>722130235</t>
  </si>
  <si>
    <t>Potrubí z ocelových trubek pozinkovaných závitových svařovaných běžných DN 40</t>
  </si>
  <si>
    <t>-1671691491</t>
  </si>
  <si>
    <t>35,59+19</t>
  </si>
  <si>
    <t>54,59*1,15</t>
  </si>
  <si>
    <t>722130236</t>
  </si>
  <si>
    <t>Potrubí z ocelových trubek pozinkovaných závitových svařovaných běžných DN 50</t>
  </si>
  <si>
    <t>-1070523869</t>
  </si>
  <si>
    <t>69,67+3</t>
  </si>
  <si>
    <t>72,67*1,15</t>
  </si>
  <si>
    <t>722174002</t>
  </si>
  <si>
    <t>Potrubí z plastových trubek z polypropylenu (PPR) svařovaných polyfuzně PN 16 (SDR 7,4) D 20 x 2,8</t>
  </si>
  <si>
    <t>-1275406307</t>
  </si>
  <si>
    <t>POTRUBÍ STUDENÉ VODY</t>
  </si>
  <si>
    <t>4,5+124,4</t>
  </si>
  <si>
    <t>22,1</t>
  </si>
  <si>
    <t>28,86</t>
  </si>
  <si>
    <t>21,9</t>
  </si>
  <si>
    <t>17,61</t>
  </si>
  <si>
    <t>219,37*1,15</t>
  </si>
  <si>
    <t>252,5</t>
  </si>
  <si>
    <t>722174003</t>
  </si>
  <si>
    <t>Potrubí z plastových trubek z polypropylenu (PPR) svařovaných polyfuzně PN 16 (SDR 7,4) D 25 x 3,5</t>
  </si>
  <si>
    <t>432786813</t>
  </si>
  <si>
    <t>9+38+45</t>
  </si>
  <si>
    <t>42,88</t>
  </si>
  <si>
    <t>45,67</t>
  </si>
  <si>
    <t>62,51</t>
  </si>
  <si>
    <t>17,86</t>
  </si>
  <si>
    <t>17,42</t>
  </si>
  <si>
    <t>278,34*1,15</t>
  </si>
  <si>
    <t>320,5</t>
  </si>
  <si>
    <t>722174004</t>
  </si>
  <si>
    <t>Potrubí z plastových trubek z polypropylenu (PPR) svařovaných polyfuzně PN 16 (SDR 7,4) D 32 x 4,4</t>
  </si>
  <si>
    <t>53537322</t>
  </si>
  <si>
    <t>5+3,5</t>
  </si>
  <si>
    <t>75,41</t>
  </si>
  <si>
    <t>0,43</t>
  </si>
  <si>
    <t>22,28</t>
  </si>
  <si>
    <t>9,74</t>
  </si>
  <si>
    <t>4,NP</t>
  </si>
  <si>
    <t>126,1*1,15</t>
  </si>
  <si>
    <t>145,5</t>
  </si>
  <si>
    <t>722174005</t>
  </si>
  <si>
    <t>Potrubí z plastových trubek z polypropylenu (PPR) svařovaných polyfuzně PN 16 (SDR 7,4) D 40 x 5,5</t>
  </si>
  <si>
    <t>749153259</t>
  </si>
  <si>
    <t>SVILÉ</t>
  </si>
  <si>
    <t>6,16</t>
  </si>
  <si>
    <t>0,78</t>
  </si>
  <si>
    <t>8.45</t>
  </si>
  <si>
    <t>30,39*1,15</t>
  </si>
  <si>
    <t>722174006</t>
  </si>
  <si>
    <t>Potrubí z plastových trubek z polypropylenu (PPR) svařovaných polyfuzně PN 16 (SDR 7,4) D 50 x 6,9</t>
  </si>
  <si>
    <t>316856324</t>
  </si>
  <si>
    <t>9,1</t>
  </si>
  <si>
    <t>0,16</t>
  </si>
  <si>
    <t>9,26*1,15</t>
  </si>
  <si>
    <t>722174007</t>
  </si>
  <si>
    <t>Potrubí z plastových trubek z polypropylenu (PPR) svařovaných polyfuzně PN 16 (SDR 7,4) D 63 x 8,6</t>
  </si>
  <si>
    <t>-1195290328</t>
  </si>
  <si>
    <t>722174009.1</t>
  </si>
  <si>
    <t xml:space="preserve">Potrubí z plastových trubek z polypropylenu (PPR) svařovaných polyfuzně PN 20 (SDR 6) D 90 x 15,0.V cenách jsou započteny náklady na montáž a dodávku potrubí a tvarovek._x000d_
</t>
  </si>
  <si>
    <t>-1091581649</t>
  </si>
  <si>
    <t>5,8</t>
  </si>
  <si>
    <t>25,41</t>
  </si>
  <si>
    <t>POTRUBÍ TEPLÉ VODY</t>
  </si>
  <si>
    <t>5,05</t>
  </si>
  <si>
    <t>38,76*1,15</t>
  </si>
  <si>
    <t>722174022</t>
  </si>
  <si>
    <t>Potrubí z plastových trubek z polypropylenu (PPR) svařovaných polyfuzně PN 20 (SDR 6) D 20 x 3,4</t>
  </si>
  <si>
    <t>1268552433</t>
  </si>
  <si>
    <t>39,5+70,1</t>
  </si>
  <si>
    <t>27,45</t>
  </si>
  <si>
    <t>45,78</t>
  </si>
  <si>
    <t>94,53</t>
  </si>
  <si>
    <t>37,27</t>
  </si>
  <si>
    <t>32,24</t>
  </si>
  <si>
    <t>346,87*1,15</t>
  </si>
  <si>
    <t>722174023</t>
  </si>
  <si>
    <t>Potrubí z plastových trubek z polypropylenu (PPR) svařovaných polyfuzně PN 20 (SDR 6) D 25 x 4,2</t>
  </si>
  <si>
    <t>653785197</t>
  </si>
  <si>
    <t>1,5+68,9+37</t>
  </si>
  <si>
    <t>61,9</t>
  </si>
  <si>
    <t>38,15</t>
  </si>
  <si>
    <t>55,43</t>
  </si>
  <si>
    <t>16,26</t>
  </si>
  <si>
    <t>15,42</t>
  </si>
  <si>
    <t>294,56*1,15</t>
  </si>
  <si>
    <t>722174024</t>
  </si>
  <si>
    <t>Potrubí z plastových trubek z polypropylenu (PPR) svařovaných polyfuzně PN 20 (SDR 6) D 32 x 5,4</t>
  </si>
  <si>
    <t>401070883</t>
  </si>
  <si>
    <t>82,6</t>
  </si>
  <si>
    <t>1,09</t>
  </si>
  <si>
    <t>19,1</t>
  </si>
  <si>
    <t>6,75</t>
  </si>
  <si>
    <t>123,29*1,15</t>
  </si>
  <si>
    <t>722174025</t>
  </si>
  <si>
    <t>Potrubí z plastových trubek z polypropylenu (PPR) svařovaných polyfuzně PN 20 (SDR 6) D 40 x 6,7</t>
  </si>
  <si>
    <t>-1867009896</t>
  </si>
  <si>
    <t>99,67</t>
  </si>
  <si>
    <t>8,35</t>
  </si>
  <si>
    <t>122,68*1,15</t>
  </si>
  <si>
    <t>141,5</t>
  </si>
  <si>
    <t>722174026</t>
  </si>
  <si>
    <t>Potrubí z plastových trubek z polypropylenu (PPR) svařovaných polyfuzně PN 20 (SDR 6) D 50 x 8,4</t>
  </si>
  <si>
    <t>-1139343057</t>
  </si>
  <si>
    <t>9,5</t>
  </si>
  <si>
    <t>20,54</t>
  </si>
  <si>
    <t>30,04*1,15</t>
  </si>
  <si>
    <t>722174027</t>
  </si>
  <si>
    <t>Potrubí z plastových trubek z polypropylenu (PPR) svařovaných polyfuzně PN 20 (SDR 6) D 63 x 10,5</t>
  </si>
  <si>
    <t>-1799614115</t>
  </si>
  <si>
    <t>722181221</t>
  </si>
  <si>
    <t>Ochrana potrubí termoizolačními trubicemi z pěnového polyetylenu PE přilepenými v příčných a podélných spojích, tloušťky izolace přes 6 do 9 mm, vnitřního průměru izolace DN do 22 mm</t>
  </si>
  <si>
    <t>-842882044</t>
  </si>
  <si>
    <t>IZOLACE STUDENÉ VODY VEDENÉ V PŘÍČKÁCH A ZDECH</t>
  </si>
  <si>
    <t>124,4</t>
  </si>
  <si>
    <t>28,86-1,5</t>
  </si>
  <si>
    <t>213,37*1,15</t>
  </si>
  <si>
    <t>722181222</t>
  </si>
  <si>
    <t>Ochrana potrubí termoizolačními trubicemi z pěnového polyetylenu PE přilepenými v příčných a podélných spojích, tloušťky izolace přes 6 do 9 mm, vnitřního průměru izolace DN přes 22 do 45 mm</t>
  </si>
  <si>
    <t>-1999867511</t>
  </si>
  <si>
    <t xml:space="preserve">IZOLACE STUDENÉ VODY A POŽÁRNÍ VODY  VEDENÉ V PŘÍČKÁCH A ZDECH</t>
  </si>
  <si>
    <t>45,67-21,1</t>
  </si>
  <si>
    <t>0,43+0,78+0,16</t>
  </si>
  <si>
    <t>62,51-34,4</t>
  </si>
  <si>
    <t>22,28-11,5</t>
  </si>
  <si>
    <t>3.NP+4.NP</t>
  </si>
  <si>
    <t>(17,15+17,86)-(8,5*2)</t>
  </si>
  <si>
    <t>Požární vodovod</t>
  </si>
  <si>
    <t>3,86</t>
  </si>
  <si>
    <t>131,7*1,15</t>
  </si>
  <si>
    <t>722181251</t>
  </si>
  <si>
    <t>Ochrana potrubí termoizolačními trubicemi z pěnového polyetylenu PE přilepenými v příčných a podélných spojích, tloušťky izolace přes 20 do 25 mm, vnitřního průměru izolace DN do 22 mm</t>
  </si>
  <si>
    <t>-1346787216</t>
  </si>
  <si>
    <t>IZOLACE TEPLÉ VODY VEDENÉ V PŘÍČKÁCH A ZDECH</t>
  </si>
  <si>
    <t>70.1</t>
  </si>
  <si>
    <t>1.np</t>
  </si>
  <si>
    <t>45,78-21</t>
  </si>
  <si>
    <t>2.np</t>
  </si>
  <si>
    <t>94,53-41,1</t>
  </si>
  <si>
    <t>3.np-4.np</t>
  </si>
  <si>
    <t>(37,27+32,24)-(13,36*2)</t>
  </si>
  <si>
    <t>191,1*1,15</t>
  </si>
  <si>
    <t>722181252</t>
  </si>
  <si>
    <t>Ochrana potrubí termoizolačními trubicemi z pěnového polyetylenu PE přilepenými v příčných a podélných spojích, tloušťky izolace přes 20 do 25 mm, vnitřního průměru izolace DN přes 22 do 45 mm</t>
  </si>
  <si>
    <t>-1870047874</t>
  </si>
  <si>
    <t>55,43-41,4</t>
  </si>
  <si>
    <t>(16,26+15,42)-(8.7*2)</t>
  </si>
  <si>
    <t>66,4*1,15</t>
  </si>
  <si>
    <t>76,5</t>
  </si>
  <si>
    <t>722182011</t>
  </si>
  <si>
    <t>Podpůrný žlab pro potrubí průměru D 20</t>
  </si>
  <si>
    <t>992754361</t>
  </si>
  <si>
    <t>1,5+16+14+50+41,1+21+27,45</t>
  </si>
  <si>
    <t>171,05*1,15</t>
  </si>
  <si>
    <t>722182012</t>
  </si>
  <si>
    <t>Podpůrný žlab pro potrubí průměru D 25</t>
  </si>
  <si>
    <t>1258394013</t>
  </si>
  <si>
    <t>32,1+34,4+21,1+35,91</t>
  </si>
  <si>
    <t>123,51*1,15</t>
  </si>
  <si>
    <t>142,5</t>
  </si>
  <si>
    <t>722182013</t>
  </si>
  <si>
    <t>Podpůrný žlab pro potrubí průměru D 32</t>
  </si>
  <si>
    <t>1784712589</t>
  </si>
  <si>
    <t>18+11,5+86,41</t>
  </si>
  <si>
    <t>115,91*1,15</t>
  </si>
  <si>
    <t>133,5</t>
  </si>
  <si>
    <t>722182014</t>
  </si>
  <si>
    <t>Podpůrný žlab pro potrubí průměru D 40</t>
  </si>
  <si>
    <t>-747563565</t>
  </si>
  <si>
    <t>8+3,8+41,75+47</t>
  </si>
  <si>
    <t>100,55*1,15</t>
  </si>
  <si>
    <t>722182015</t>
  </si>
  <si>
    <t>Podpůrný žlab pro potrubí průměru D 50</t>
  </si>
  <si>
    <t>840183918</t>
  </si>
  <si>
    <t>69,67*1,15</t>
  </si>
  <si>
    <t>80,5</t>
  </si>
  <si>
    <t>722182016</t>
  </si>
  <si>
    <t>Podpůrný žlab pro potrubí průměru D 63</t>
  </si>
  <si>
    <t>1051705801</t>
  </si>
  <si>
    <t>113,01+99,04</t>
  </si>
  <si>
    <t>212,05*1,15</t>
  </si>
  <si>
    <t>722190401</t>
  </si>
  <si>
    <t>Zřízení přípojek na potrubí vyvedení a upevnění výpustek do DN 25</t>
  </si>
  <si>
    <t>1322116189</t>
  </si>
  <si>
    <t>37+14*4+6*2+19*2+8+8*2+11+4*3+3*2+4*3+2*2</t>
  </si>
  <si>
    <t>722220111</t>
  </si>
  <si>
    <t>Armatury s jedním závitem nástěnky pro výtokový ventil G 1/2</t>
  </si>
  <si>
    <t>-1072135505</t>
  </si>
  <si>
    <t>14*4+19*2+8*2+4+3*24*3+2*2</t>
  </si>
  <si>
    <t>722220121</t>
  </si>
  <si>
    <t>Armatury s jedním závitem nástěnky pro baterii G 1/2</t>
  </si>
  <si>
    <t>pár</t>
  </si>
  <si>
    <t>-1008317938</t>
  </si>
  <si>
    <t>6+4</t>
  </si>
  <si>
    <t>722224116</t>
  </si>
  <si>
    <t>Armatury s jedním závitem kohouty plnicí a vypouštěcí PN 10 G 3/4</t>
  </si>
  <si>
    <t>-1413308744</t>
  </si>
  <si>
    <t>4+3</t>
  </si>
  <si>
    <t>722224152</t>
  </si>
  <si>
    <t>Armatury s jedním závitem ventily kulové zahradní uzávěry PN 15 do 120° C G 1/2 - 3/4</t>
  </si>
  <si>
    <t>-1554153476</t>
  </si>
  <si>
    <t>722231073</t>
  </si>
  <si>
    <t>Armatury se dvěma závity ventily zpětné mosazné PN 10 do 110°C G 3/4</t>
  </si>
  <si>
    <t>91064993</t>
  </si>
  <si>
    <t>722231074</t>
  </si>
  <si>
    <t>Armatury se dvěma závity ventily zpětné mosazné PN 10 do 110°C G 1</t>
  </si>
  <si>
    <t>1957780656</t>
  </si>
  <si>
    <t>722231077</t>
  </si>
  <si>
    <t>Armatury se dvěma závity ventily zpětné mosazné PN 10 do 110°C G 2</t>
  </si>
  <si>
    <t>712883401</t>
  </si>
  <si>
    <t>1+1</t>
  </si>
  <si>
    <t>722231079</t>
  </si>
  <si>
    <t>Armatury se dvěma závity ventily zpětné mosazné PN 10 do 110°C G 3</t>
  </si>
  <si>
    <t>-1952537397</t>
  </si>
  <si>
    <t>722231142</t>
  </si>
  <si>
    <t>Ventil závitový pojistný rohový G 3/4 - 8bar</t>
  </si>
  <si>
    <t>-368057532</t>
  </si>
  <si>
    <t>722232044</t>
  </si>
  <si>
    <t>Armatury se dvěma závity kulové kohouty PN 42 do 185 °C přímé vnitřní závit G 3/4</t>
  </si>
  <si>
    <t>1065710580</t>
  </si>
  <si>
    <t>8+4</t>
  </si>
  <si>
    <t>722232045</t>
  </si>
  <si>
    <t>Armatury se dvěma závity kulové kohouty PN 42 do 185 °C přímé vnitřní závit G 1</t>
  </si>
  <si>
    <t>1701159295</t>
  </si>
  <si>
    <t>722232046</t>
  </si>
  <si>
    <t>Armatury se dvěma závity kulové kohouty PN 42 do 185 °C přímé vnitřní závit G 5/4</t>
  </si>
  <si>
    <t>-1939698035</t>
  </si>
  <si>
    <t>722232048</t>
  </si>
  <si>
    <t>Armatury se dvěma závity kulové kohouty PN 42 do 185 °C přímé vnitřní závit G 2</t>
  </si>
  <si>
    <t>392526732</t>
  </si>
  <si>
    <t>722232050</t>
  </si>
  <si>
    <t>Armatury se dvěma závity kulové kohouty PN 42 do 185 °C přímé vnitřní závit G 3</t>
  </si>
  <si>
    <t>1392487986</t>
  </si>
  <si>
    <t>722232061</t>
  </si>
  <si>
    <t>Armatury se dvěma závity kulové kohouty PN 42 do 185 °C přímé vnitřní závit s vypouštěním G 1/2</t>
  </si>
  <si>
    <t>-941200870</t>
  </si>
  <si>
    <t>722232062</t>
  </si>
  <si>
    <t>Armatury se dvěma závity kulové kohouty PN 42 do 185 °C přímé vnitřní závit s vypouštěním G 3/4</t>
  </si>
  <si>
    <t>-296343682</t>
  </si>
  <si>
    <t>722232063</t>
  </si>
  <si>
    <t>Armatury se dvěma závity kulové kohouty PN 42 do 185 °C přímé vnitřní závit s vypouštěním G 1</t>
  </si>
  <si>
    <t>-433991095</t>
  </si>
  <si>
    <t>722232064</t>
  </si>
  <si>
    <t>Armatury se dvěma závity kulové kohouty PN 42 do 185 °C přímé vnitřní závit s vypouštěním G 5/4</t>
  </si>
  <si>
    <t>163832013</t>
  </si>
  <si>
    <t>722232065</t>
  </si>
  <si>
    <t>Armatury se dvěma závity kulové kohouty PN 42 do 185 °C přímé vnitřní závit s vypouštěním G 6/4</t>
  </si>
  <si>
    <t>1347405685</t>
  </si>
  <si>
    <t>722232066</t>
  </si>
  <si>
    <t>Armatury se dvěma závity kulové kohouty PN 42 do 185 °C přímé vnitřní závit s vypouštěním G 2</t>
  </si>
  <si>
    <t>-404712920</t>
  </si>
  <si>
    <t>722234268</t>
  </si>
  <si>
    <t>Armatury se dvěma závity filtry mosazný PN 16 do 120 °C G 2</t>
  </si>
  <si>
    <t>-498090382</t>
  </si>
  <si>
    <t>722239101</t>
  </si>
  <si>
    <t>Armatury se dvěma závity montáž vodovodních armatur se dvěma závity ostatních typů G 1/2</t>
  </si>
  <si>
    <t>-1395723641</t>
  </si>
  <si>
    <t>40564123.1</t>
  </si>
  <si>
    <t>Automatický termostatický ventil DN15 bez teploměru</t>
  </si>
  <si>
    <t>-262207080</t>
  </si>
  <si>
    <t>722239108</t>
  </si>
  <si>
    <t>Armatury se dvěma závity montáž vodovodních armatur se dvěma závity ostatních typů G 3</t>
  </si>
  <si>
    <t>261581167</t>
  </si>
  <si>
    <t>KIS.JD40003100</t>
  </si>
  <si>
    <t xml:space="preserve">filtr domácí na studenou vodu  3", se zpětným manuálním proplachem</t>
  </si>
  <si>
    <t>1844271231</t>
  </si>
  <si>
    <t>filtr s manuálním zpětným proplachem</t>
  </si>
  <si>
    <t>Přepážkový filtr na studenou vodu s manuálním proplachem, filtrační nádoba z vysoce kvalitního plastu do PN 16, přírubové těleso zšedé litiny PN 10,</t>
  </si>
  <si>
    <t>postříbřené filtrační síto z nerezové oceli s antibakteriálním účinkem, standardní poréznost síta 0,1 mm,</t>
  </si>
  <si>
    <t>možnos volby porézností 0,03/ 0,32/ 0,5 mm, čištění síta zpětným proplachem (odsávací hlavice), nepřerušovaná dodávka filtrované vody,</t>
  </si>
  <si>
    <t>odvod vody do otevřeného odpadního systému přes kulový ventil DN 20, odkalení přírubového tělesa filtru kulovým ventilem.</t>
  </si>
  <si>
    <t>722250133</t>
  </si>
  <si>
    <t>Požární příslušenství a armatury hydrantový systém s tvarově stálou hadicí celoplechový D 25 x 30 m</t>
  </si>
  <si>
    <t>582905805</t>
  </si>
  <si>
    <t>722262302.1</t>
  </si>
  <si>
    <t>Vodoměr závitový vícevtokový mokroběžný do 40°C G 5/4 x 150 mm Qn 6 m3/h vertikální s dálkovým odečtem - M-bus</t>
  </si>
  <si>
    <t>-1036212406</t>
  </si>
  <si>
    <t>měření potřeby vody - příprava TV</t>
  </si>
  <si>
    <t>722262303</t>
  </si>
  <si>
    <t>Vodoměry pro vodu do 40°C závitové vertikální vícevtokové mokroběžné G 2 x 200 mm Qn 10</t>
  </si>
  <si>
    <t>-1619314039</t>
  </si>
  <si>
    <t>fakturační vodoměr</t>
  </si>
  <si>
    <t>722290226</t>
  </si>
  <si>
    <t>Zkoušky, proplach a desinfekce vodovodního potrubí zkoušky těsnosti vodovodního potrubí závitového do DN 50</t>
  </si>
  <si>
    <t>1216852139</t>
  </si>
  <si>
    <t>34,5+17+17,5+63+84+252,5+320,5+145,5+35+11+135,5+399+339+142+141,5+35+117</t>
  </si>
  <si>
    <t>722290229</t>
  </si>
  <si>
    <t>Zkoušky, proplach a desinfekce vodovodního potrubí zkoušky těsnosti vodovodního potrubí závitového přes DN 50 do DN 100</t>
  </si>
  <si>
    <t>995982210</t>
  </si>
  <si>
    <t>722290234</t>
  </si>
  <si>
    <t>Zkoušky, proplach a desinfekce vodovodního potrubí proplach a desinfekce vodovodního potrubí do DN 80</t>
  </si>
  <si>
    <t>221843868</t>
  </si>
  <si>
    <t>2289,5+45</t>
  </si>
  <si>
    <t>998722103</t>
  </si>
  <si>
    <t>Přesun hmot pro vnitřní vodovod stanovený z hmotnosti přesunovaného materiálu vodorovná dopravní vzdálenost do 50 m v objektech výšky přes 12 do 24 m</t>
  </si>
  <si>
    <t>1621224702</t>
  </si>
  <si>
    <t>723</t>
  </si>
  <si>
    <t>Zdravotechnika - vnitřní plynovod</t>
  </si>
  <si>
    <t>723111202</t>
  </si>
  <si>
    <t>Potrubí z ocelových trubek závitových černých spojovaných svařováním, bezešvých běžných DN 15</t>
  </si>
  <si>
    <t>-862225955</t>
  </si>
  <si>
    <t>723111204</t>
  </si>
  <si>
    <t>Potrubí z ocelových trubek závitových černých spojovaných svařováním, bezešvých běžných DN 25</t>
  </si>
  <si>
    <t>-358898699</t>
  </si>
  <si>
    <t>723150312</t>
  </si>
  <si>
    <t>Potrubí z ocelových trubek hladkých černých spojovaných svařováním tvářených za tepla Ø 57/3,2</t>
  </si>
  <si>
    <t>687310537</t>
  </si>
  <si>
    <t>723150314</t>
  </si>
  <si>
    <t>Potrubí z ocelových trubek hladkých černých spojovaných svařováním tvářených za tepla Ø 89/3,6</t>
  </si>
  <si>
    <t>477852824</t>
  </si>
  <si>
    <t>723150366</t>
  </si>
  <si>
    <t>Potrubí z ocelových trubek hladkých chráničky Ø 44,5/2,6</t>
  </si>
  <si>
    <t>-946201064</t>
  </si>
  <si>
    <t>723150371</t>
  </si>
  <si>
    <t>Potrubí z ocelových trubek hladkých chráničky Ø 108/4</t>
  </si>
  <si>
    <t>-830745176</t>
  </si>
  <si>
    <t>723213202</t>
  </si>
  <si>
    <t>Armatury přírubové kulové kohouty PN 16 do 200°C uzavírací těleso šedá litina (K 85 111 616) DN 50</t>
  </si>
  <si>
    <t>-1077011118</t>
  </si>
  <si>
    <t>723214136</t>
  </si>
  <si>
    <t>Armatury přírubové plynové filtry těleso uhlíková ocel s vypouštěcí přírubou PN 16 do 300°C (D 71 118 616) DN 50</t>
  </si>
  <si>
    <t>-987889987</t>
  </si>
  <si>
    <t>723219102</t>
  </si>
  <si>
    <t>Armatury přírubové montáž armatur přírubových ostatních typů DN 50</t>
  </si>
  <si>
    <t>-1669470101</t>
  </si>
  <si>
    <t>55128047</t>
  </si>
  <si>
    <t>klapka zpětná pružinová mezipřírubová PN 16 T 100 °C DN 50 dl 40mm</t>
  </si>
  <si>
    <t>-635165902</t>
  </si>
  <si>
    <t>723221304</t>
  </si>
  <si>
    <t>Armatury s jedním závitem ventily vzorkovací rohové PN 5 vnitřní závit G 1/2</t>
  </si>
  <si>
    <t>892093955</t>
  </si>
  <si>
    <t>723229102</t>
  </si>
  <si>
    <t>Armatury s jedním závitem montáž armatur s jedním závitem ostatních typů G 1/2</t>
  </si>
  <si>
    <t>-1373680823</t>
  </si>
  <si>
    <t>38841149.1</t>
  </si>
  <si>
    <t>tlakoměr průměr skříně D 160mm se spodním přípojem rozsah 0-10MPa - včetně připojovacího ventilu - dodávka + montáž</t>
  </si>
  <si>
    <t>864201170</t>
  </si>
  <si>
    <t>38841436.1</t>
  </si>
  <si>
    <t>tlakoměr kontaktní průměr skříně D 160mm se spodním přípojem - včetně připojovacího ventilu dodávka+montáž</t>
  </si>
  <si>
    <t>683886406</t>
  </si>
  <si>
    <t>723230153</t>
  </si>
  <si>
    <t>Armatury se dvěma závity flexibilní nerezová hadice pro bajonetové uzávěry na plyn PN 1, délky 500 mm</t>
  </si>
  <si>
    <t>-1475911177</t>
  </si>
  <si>
    <t>723231162</t>
  </si>
  <si>
    <t>Armatury se dvěma závity kohouty kulové PN 42 do 185°C plnoprůtokové vnitřní závit těžká řada G 1/2</t>
  </si>
  <si>
    <t>2063938697</t>
  </si>
  <si>
    <t>723231164</t>
  </si>
  <si>
    <t>Armatury se dvěma závity kohouty kulové PN 42 do 185°C plnoprůtokové vnitřní závit těžká řada G 1</t>
  </si>
  <si>
    <t>372424378</t>
  </si>
  <si>
    <t>723234314.1</t>
  </si>
  <si>
    <t>STL regulátor tlaku plynu s rychouzávěrem. Vstupní tlak 80 kPa, výstupní tlak 5 kPa, průtok max.80 m3/hod - dodávka + montáž</t>
  </si>
  <si>
    <t>1413745513</t>
  </si>
  <si>
    <t>723291919.1</t>
  </si>
  <si>
    <t xml:space="preserve">Napojení plynového kotle </t>
  </si>
  <si>
    <t>1731555412</t>
  </si>
  <si>
    <t>723291919.2</t>
  </si>
  <si>
    <t>Návarek s vnitřním závitem M20x1,5 s jímkou pro teplozní čidlo přepočítávače DODÁVKA + MONTÁŽ</t>
  </si>
  <si>
    <t>-427184941</t>
  </si>
  <si>
    <t>723291919.3</t>
  </si>
  <si>
    <t>Plynoměr rotační + přepočítavač množství plynu MONTÁŽ</t>
  </si>
  <si>
    <t>436295227</t>
  </si>
  <si>
    <t>723291919.4</t>
  </si>
  <si>
    <t>Bezpečnostní a havarijní ventil DN80 - DODÁVKA + MONTÁŽ</t>
  </si>
  <si>
    <t>1480464830</t>
  </si>
  <si>
    <t>72399999999</t>
  </si>
  <si>
    <t>Nátěr plynovodního potrubí základní+ 2 x email dodávka + montáž</t>
  </si>
  <si>
    <t>-2062942486</t>
  </si>
  <si>
    <t>724</t>
  </si>
  <si>
    <t>Zdravotechnika - strojní vybavení</t>
  </si>
  <si>
    <t>724149101</t>
  </si>
  <si>
    <t>Čerpadla vodovodní strojní bez potrubí montáž čerpadel ponorných bez potrubí a příslušenství o výkonu do 56 l</t>
  </si>
  <si>
    <t>1941228115</t>
  </si>
  <si>
    <t>42610403</t>
  </si>
  <si>
    <t>čerpadlo ponorné kalové Hmax 12m Qmax 4l/s 230V</t>
  </si>
  <si>
    <t>-1705463645</t>
  </si>
  <si>
    <t>Těleso čerpadla PP-GF30</t>
  </si>
  <si>
    <t>Těleso čerpadla pro HD 316 L (1.4404)</t>
  </si>
  <si>
    <t>Sací dno PP-GF30</t>
  </si>
  <si>
    <t>Oběžné kolo PP-GF30</t>
  </si>
  <si>
    <t>Hřídel nerez. ocel 304 (1.4301)</t>
  </si>
  <si>
    <t>Kostra motoru nerez. ocel 304 (1.4301)</t>
  </si>
  <si>
    <t>Mech. ucpávka NBR, karbon/keramika</t>
  </si>
  <si>
    <t>Příkon P1 [kW] 0,45,Otáčky [1/min]2900,</t>
  </si>
  <si>
    <t>724199999</t>
  </si>
  <si>
    <t>Montáž úpravny vody</t>
  </si>
  <si>
    <t>-942256837</t>
  </si>
  <si>
    <t>724199999.1</t>
  </si>
  <si>
    <t>Fyzikální úpravna vody</t>
  </si>
  <si>
    <t>927928867</t>
  </si>
  <si>
    <t>Fyzikální úpravna vody indukuje v potrubí nahodilé elektrické pole v obou směrech bez ohledu na proudění.</t>
  </si>
  <si>
    <t>Vlivem působení pole vytvářejí krystalizační jádra. Změnou chemické rovnováhy se nadbytečné rozpuštěné látky uvolňují z roztoku a tvoří kal.</t>
  </si>
  <si>
    <t xml:space="preserve">Je tak zamezeno tvorbě vodního kamene na stěnách potrubí. Stěny kovového potrubí jsou navíc chráněny před korozí. </t>
  </si>
  <si>
    <t>Pokud jsou přítomny nerozpuštěné látky, podporuje růst vloček. Materiál potrubí nemá vliv na funkci. Umisťuje se na potrubí zevně navlečením</t>
  </si>
  <si>
    <t>feritového prstence, tepelná izolace není překážkou. Nutná odborná instalace na vhodné místo potrubí. Zařízení nevyžaduje údržbu,</t>
  </si>
  <si>
    <t>nedochází k opotřebení. Řídící jednotka se instaluje na stěnu (š 485 × h 350 × v 85 mm). Stupeň krytí IP 66.</t>
  </si>
  <si>
    <t>724231128</t>
  </si>
  <si>
    <t>Příslušenství domovních vodáren měřicí tlakoměr deformační</t>
  </si>
  <si>
    <t>716710020</t>
  </si>
  <si>
    <t>724231131.11</t>
  </si>
  <si>
    <t>Teploměr montáž</t>
  </si>
  <si>
    <t>725671187</t>
  </si>
  <si>
    <t>38832813</t>
  </si>
  <si>
    <t>teploměr rovný dvojkovový lakovaný 0°až 200° dl 160mm</t>
  </si>
  <si>
    <t>1642833090</t>
  </si>
  <si>
    <t>724232134</t>
  </si>
  <si>
    <t>Příslušenství domovních vodáren ovládací plovákové spínací zařízení do 10 A napětí 230V</t>
  </si>
  <si>
    <t>-210380140</t>
  </si>
  <si>
    <t>724299999</t>
  </si>
  <si>
    <t>Montáž expantní nádoby</t>
  </si>
  <si>
    <t>1628721956</t>
  </si>
  <si>
    <t>724299999.1</t>
  </si>
  <si>
    <t>Expanzní nádoba 25l, průtočná armatura 3/4", Tkus pro napojení průtočné armatury</t>
  </si>
  <si>
    <t>-1691281334</t>
  </si>
  <si>
    <t>724399999</t>
  </si>
  <si>
    <t>Montáž cirkulačního čerpadla</t>
  </si>
  <si>
    <t>-2114414514</t>
  </si>
  <si>
    <t>724399999.1</t>
  </si>
  <si>
    <t>Cirkulační čerpadlo 25/6 - 3stupňové, 230V, 99W - provedení bronz</t>
  </si>
  <si>
    <t>-1417787019</t>
  </si>
  <si>
    <t>998724103</t>
  </si>
  <si>
    <t>Přesun hmot pro strojní vybavení stanovený z hmotnosti přesunovaného materiálu vodorovná dopravní vzdálenost do 50 m v objektech výšky přes 12 do 24 m</t>
  </si>
  <si>
    <t>-1796204545</t>
  </si>
  <si>
    <t>725</t>
  </si>
  <si>
    <t>Zdravotechnika - zařizovací předměty</t>
  </si>
  <si>
    <t>725111132</t>
  </si>
  <si>
    <t>Zařízení záchodů splachovače nádržkové plastové nízkopoložené nebo vysokopoložené</t>
  </si>
  <si>
    <t>1492893218</t>
  </si>
  <si>
    <t>VL</t>
  </si>
  <si>
    <t>725119125</t>
  </si>
  <si>
    <t>Zařízení záchodů montáž klozetových mís závěsných na nosné stěny</t>
  </si>
  <si>
    <t>-967465984</t>
  </si>
  <si>
    <t>Technická zpráva-D.1-601.04 -01,Výkresy D.1-601.04 -04-09</t>
  </si>
  <si>
    <t>K+Ktp</t>
  </si>
  <si>
    <t>37+8</t>
  </si>
  <si>
    <t>64236091</t>
  </si>
  <si>
    <t>mísa keramická klozetová závěsná bílá s hlubokým splachováním odpad vodorovný</t>
  </si>
  <si>
    <t>571901586</t>
  </si>
  <si>
    <t>K,</t>
  </si>
  <si>
    <t>64236091.1</t>
  </si>
  <si>
    <t>duroplastové sedátko s poklopem pro závěsnou klozetovou mísu 510 mm</t>
  </si>
  <si>
    <t>-486010301</t>
  </si>
  <si>
    <t>K -duroplastové sedátko s poklopem pro závěsnou mísu 510 mm</t>
  </si>
  <si>
    <t>kovové úchyty zpomalovací mechanismus</t>
  </si>
  <si>
    <t>64236091.2</t>
  </si>
  <si>
    <t>ovládací tlačítko pro 2 vody -bílá/lesklý chrom/bílá</t>
  </si>
  <si>
    <t>-493692061</t>
  </si>
  <si>
    <t>ovládací tlačítko pro 2 vody - bílá/lesklý chrom/bílá</t>
  </si>
  <si>
    <t>64236051</t>
  </si>
  <si>
    <t>klozet keramický bílý závěsný hluboké splachování pro handicapované</t>
  </si>
  <si>
    <t>1311760653</t>
  </si>
  <si>
    <t>Závěsný klozet s prodlouženou délkou , hluboké splachování 700 mm</t>
  </si>
  <si>
    <t>64236051.1</t>
  </si>
  <si>
    <t>Duroplastové sedátko bez poklopu, ocelové úchyty pro handicapované</t>
  </si>
  <si>
    <t>1651089869</t>
  </si>
  <si>
    <t>Duroplastové sedátko bez poklopu, ocelové úchyty</t>
  </si>
  <si>
    <t>64236051.2</t>
  </si>
  <si>
    <t xml:space="preserve">Oddálené ovládání  pneumatické podomítkové, alpská bílá</t>
  </si>
  <si>
    <t>1728216399</t>
  </si>
  <si>
    <t>Oddálené ovládání Typ 01 pneumatické podomítkové, alpská bílá</t>
  </si>
  <si>
    <t>umístění kamkoliv do vzdálenosti 1,7 m</t>
  </si>
  <si>
    <t>pro podomítkovou montáž</t>
  </si>
  <si>
    <t>725121527</t>
  </si>
  <si>
    <t>Pisoárové záchodky keramické automatické s integrovaným napájecím zdrojem</t>
  </si>
  <si>
    <t>-51611939</t>
  </si>
  <si>
    <t>Ps</t>
  </si>
  <si>
    <t>725121527.1</t>
  </si>
  <si>
    <t>Napájecí zdroj pro max. 3ks pisoáry</t>
  </si>
  <si>
    <t>-1473792068</t>
  </si>
  <si>
    <t>Mechanické rozměry: 110 x 110 x 60 mm</t>
  </si>
  <si>
    <t>Napájecí napětí: 230V AC/50Hz</t>
  </si>
  <si>
    <t>Výstupní napětí: stab. 24V DC</t>
  </si>
  <si>
    <t>Krytí: IP 55</t>
  </si>
  <si>
    <t>725121527.2</t>
  </si>
  <si>
    <t>Napájecí zdroj pro max. 5ks pisoáry</t>
  </si>
  <si>
    <t>-1317071759</t>
  </si>
  <si>
    <t>725219102</t>
  </si>
  <si>
    <t>Umyvadla montáž umyvadel ostatních typů na šrouby do zdiva</t>
  </si>
  <si>
    <t>888984526</t>
  </si>
  <si>
    <t>19+2+14+8</t>
  </si>
  <si>
    <t>64211005</t>
  </si>
  <si>
    <t>umyvadlo keramické závěsné bílé 550x420mm</t>
  </si>
  <si>
    <t>-1266293287</t>
  </si>
  <si>
    <t>U</t>
  </si>
  <si>
    <t>64221001</t>
  </si>
  <si>
    <t>umývátko keramické stěnové bílé 450x340mm</t>
  </si>
  <si>
    <t>-219945355</t>
  </si>
  <si>
    <t>Um</t>
  </si>
  <si>
    <t>64211023</t>
  </si>
  <si>
    <t>umyvadlo keramické závěsné bezbariérové bílé 640x550mm</t>
  </si>
  <si>
    <t>-1026755948</t>
  </si>
  <si>
    <t>Utp</t>
  </si>
  <si>
    <t>64221001.1</t>
  </si>
  <si>
    <t>Dvojumyvadlo 1200x450mm,umyvadlo je vyrobeno z litého mramoru a je bez přepadu</t>
  </si>
  <si>
    <t>185437287</t>
  </si>
  <si>
    <t>Udv</t>
  </si>
  <si>
    <t>725239101</t>
  </si>
  <si>
    <t>Bidety montáž ostatních typů</t>
  </si>
  <si>
    <t>609400733</t>
  </si>
  <si>
    <t>725239101.1</t>
  </si>
  <si>
    <t>Závěsný bidet - bílá keramika</t>
  </si>
  <si>
    <t>-1247356430</t>
  </si>
  <si>
    <t>725319111</t>
  </si>
  <si>
    <t>Dřezy bez výtokových armatur montáž dřezů ostatních typů</t>
  </si>
  <si>
    <t>-1755436979</t>
  </si>
  <si>
    <t>725331111</t>
  </si>
  <si>
    <t>Výlevky bez výtokových armatur a splachovací nádrže keramické se sklopnou plastovou mřížkou 425 mm</t>
  </si>
  <si>
    <t>-1989545771</t>
  </si>
  <si>
    <t>725813111</t>
  </si>
  <si>
    <t>Ventily rohové bez připojovací trubičky nebo flexi hadičky G 1/2</t>
  </si>
  <si>
    <t>1249894592</t>
  </si>
  <si>
    <t>4*2+3*2</t>
  </si>
  <si>
    <t>725813112</t>
  </si>
  <si>
    <t>Ventily rohové bez připojovací trubičky nebo flexi hadičky pračkové G 3/4</t>
  </si>
  <si>
    <t>-948134013</t>
  </si>
  <si>
    <t>725819401</t>
  </si>
  <si>
    <t>Ventily montáž ventilů ostatních typů rohových s připojovací trubičkou G 1/2</t>
  </si>
  <si>
    <t>1490325681</t>
  </si>
  <si>
    <t>4+114</t>
  </si>
  <si>
    <t>55141001</t>
  </si>
  <si>
    <t>kohout kulový rohový mosazný R 1/2"x3/8"</t>
  </si>
  <si>
    <t>1327138866</t>
  </si>
  <si>
    <t>55141002</t>
  </si>
  <si>
    <t>ventil kulový rohový s filtrem 1/2"x3/8" s celokovovým kulatým designem</t>
  </si>
  <si>
    <t>1288002819</t>
  </si>
  <si>
    <t>14*4+19*2+8*2+2*2</t>
  </si>
  <si>
    <t>725821316</t>
  </si>
  <si>
    <t>Baterie dřezové nástěnné pákové s otáčivým plochým ústím a délkou ramínka 300 mm</t>
  </si>
  <si>
    <t>1797850153</t>
  </si>
  <si>
    <t>725823111</t>
  </si>
  <si>
    <t>Baterie bidetové stojánkové pákové bez výpusti</t>
  </si>
  <si>
    <t>742125083</t>
  </si>
  <si>
    <t>725829131</t>
  </si>
  <si>
    <t>Baterie umyvadlové montáž ostatních typů stojánkových G 1/2</t>
  </si>
  <si>
    <t>-713182383</t>
  </si>
  <si>
    <t>8+49</t>
  </si>
  <si>
    <t>55145692</t>
  </si>
  <si>
    <t>baterie umyvadlová stojánková páková s prodlouženou pákou (lékařská)</t>
  </si>
  <si>
    <t>-1215236631</t>
  </si>
  <si>
    <t>55145691.1</t>
  </si>
  <si>
    <t>Umyvadlová páková baterie bez výpusti, nastavitelný proud, průtok 5_x000d_
l/min, chrom</t>
  </si>
  <si>
    <t>1133459717</t>
  </si>
  <si>
    <t>U+Um+Udv</t>
  </si>
  <si>
    <t>19+2+2*14</t>
  </si>
  <si>
    <t>725849411</t>
  </si>
  <si>
    <t>Baterie sprchové montáž nástěnných baterií s nastavitelnou výškou sprchy</t>
  </si>
  <si>
    <t>-7989927</t>
  </si>
  <si>
    <t>S</t>
  </si>
  <si>
    <t>55145594.1</t>
  </si>
  <si>
    <t>Sprchová páková baterie s upevněním bez sprchové sady, chrom</t>
  </si>
  <si>
    <t>-1423959767</t>
  </si>
  <si>
    <t>55145002.1</t>
  </si>
  <si>
    <t>Sprchová sada (ruční sprcha ∅ 130 mm, 4 funkce, držák sprchy,_x000d_
sprchová hadice 1,7 m)</t>
  </si>
  <si>
    <t>-1687912956</t>
  </si>
  <si>
    <t>725861312</t>
  </si>
  <si>
    <t>Zápachové uzávěrky zařizovacích předmětů pro umyvadla podomítkové DN 40/50</t>
  </si>
  <si>
    <t>-1157146465</t>
  </si>
  <si>
    <t>725863311</t>
  </si>
  <si>
    <t>Zápachové uzávěrky zařizovacích předmětů pro bidety DN 40</t>
  </si>
  <si>
    <t>1303151714</t>
  </si>
  <si>
    <t>725865411</t>
  </si>
  <si>
    <t>Zápachové uzávěrky zařizovacích předmětů pro pisoáry DN 32/40</t>
  </si>
  <si>
    <t>-394716661</t>
  </si>
  <si>
    <t>725869101</t>
  </si>
  <si>
    <t>Zápachové uzávěrky zařizovacích předmětů montáž zápachových uzávěrek umyvadlových do DN 40</t>
  </si>
  <si>
    <t>-1314656137</t>
  </si>
  <si>
    <t>55161005</t>
  </si>
  <si>
    <t>souprava připojovací stavitelná bílá</t>
  </si>
  <si>
    <t>718583544</t>
  </si>
  <si>
    <t>-1698748492</t>
  </si>
  <si>
    <t>U+UM+DVU</t>
  </si>
  <si>
    <t>19+2+14</t>
  </si>
  <si>
    <t>7255869101.1</t>
  </si>
  <si>
    <t xml:space="preserve">Zápachová uzávěrka umyvadlová chromovaná </t>
  </si>
  <si>
    <t>1205314344</t>
  </si>
  <si>
    <t>jednoduchý sifon vyrobený z pochromované ABS má nastavitelnost od 175 do 270 mm.</t>
  </si>
  <si>
    <t>Kapacitně pojme sifon průtok až 45 l vody.</t>
  </si>
  <si>
    <t>14+19+2</t>
  </si>
  <si>
    <t>725980122.111</t>
  </si>
  <si>
    <t>Dvířka 15/30 cm - dvířka do zdi , do stropu - barevný odstín dle stěny, podhledu - pro čistící kusy na kanallizaci , kontrolu protipožárních manžet, čistících kusů pokud bude stěna s obkladem budou dvířka do obkladu, protihluková dvířka v místnostech s pr</t>
  </si>
  <si>
    <t>-1091362114</t>
  </si>
  <si>
    <t>Dvířka 15/30 cm - dvířka do zdi , do stropu - barevný odstín dle stěny, podhledu - pro čistící kusy na kanallizaci , kontrolu protipožárních manžet</t>
  </si>
  <si>
    <t>čistících kusů pokud bude stěna s obkladem budou dvířka do obkladu,protihluková dvířka v místnostech s protihlukovým útumem - dodávka + montáž</t>
  </si>
  <si>
    <t>7259801222.11</t>
  </si>
  <si>
    <t>Dvířka pro kontrolu protipožárních manžet, zápachových uzávěrek, čistících kusů,vodovodních armatur 300 x 300 mm, barva dle barvy stěny dodávka + montáž</t>
  </si>
  <si>
    <t>825742077</t>
  </si>
  <si>
    <t>72598012312.11</t>
  </si>
  <si>
    <t>Dvířka 300x300 mm- do stěny - pro kontrolu zápachových uzávěrek barva dle barvy stěny , poku se bude jednat o keramický obklad budou dvířka do obkladu dodávka + montáž</t>
  </si>
  <si>
    <t>2089963768</t>
  </si>
  <si>
    <t>998725103</t>
  </si>
  <si>
    <t>Přesun hmot pro zařizovací předměty stanovený z hmotnosti přesunovaného materiálu vodorovná dopravní vzdálenost do 50 m v objektech výšky přes 12 do 24 m</t>
  </si>
  <si>
    <t>-46811140</t>
  </si>
  <si>
    <t>726</t>
  </si>
  <si>
    <t>Zdravotechnika - předstěnové instalace</t>
  </si>
  <si>
    <t>726131001</t>
  </si>
  <si>
    <t>Předstěnové instalační systémy do lehkých stěn s kovovou konstrukcí pro umyvadla stavební výšky do 1120 mm se stojánkovou baterií</t>
  </si>
  <si>
    <t>186354392</t>
  </si>
  <si>
    <t>726131002</t>
  </si>
  <si>
    <t>Předstěnové instalační systémy do lehkých stěn s kovovou konstrukcí pro umyvadla stavební výšky do 1120 mm pro tělesně postižené</t>
  </si>
  <si>
    <t>730315366</t>
  </si>
  <si>
    <t>726131011</t>
  </si>
  <si>
    <t>Předstěnové instalační systémy do lehkých stěn s kovovou konstrukcí pro bidety stavební výška 1120 mm</t>
  </si>
  <si>
    <t>-1448175907</t>
  </si>
  <si>
    <t>726131021</t>
  </si>
  <si>
    <t>Předstěnové instalační systémy do lehkých stěn s kovovou konstrukcí pro pisoáry stavební výška 1300 mm</t>
  </si>
  <si>
    <t>-1820966604</t>
  </si>
  <si>
    <t>726131031</t>
  </si>
  <si>
    <t>Předstěnové instalační systémy do lehkých stěn s kovovou konstrukcí pro podpěrné prvky a madla stavební výška 1120 mm</t>
  </si>
  <si>
    <t>-1356263585</t>
  </si>
  <si>
    <t>726131041</t>
  </si>
  <si>
    <t>Předstěnové instalační systémy do lehkých stěn s kovovou konstrukcí pro závěsné klozety ovládání zepředu, stavební výšky 1120 mm</t>
  </si>
  <si>
    <t>652184157</t>
  </si>
  <si>
    <t>726131043</t>
  </si>
  <si>
    <t>Předstěnové instalační systémy do lehkých stěn s kovovou konstrukcí pro závěsné klozety ovládání zepředu, stavební výšky 1120 mm pro tělesně postižené</t>
  </si>
  <si>
    <t>1023467876</t>
  </si>
  <si>
    <t>726191001</t>
  </si>
  <si>
    <t>Ostatní příslušenství instalačních systémů zvukoizolační souprava pro WC a bidet</t>
  </si>
  <si>
    <t>-1814299834</t>
  </si>
  <si>
    <t>K+B+Ktp</t>
  </si>
  <si>
    <t>37+3+8</t>
  </si>
  <si>
    <t>726191002</t>
  </si>
  <si>
    <t>Ostatní příslušenství instalačních systémů souprava pro předstěnovou montáž</t>
  </si>
  <si>
    <t>-1183535016</t>
  </si>
  <si>
    <t>K+PS+B+U+UM+Ktp+Utp</t>
  </si>
  <si>
    <t>37+11+3+19+2+8+8</t>
  </si>
  <si>
    <t>998726113</t>
  </si>
  <si>
    <t>Přesun hmot pro instalační prefabrikáty stanovený z hmotnosti přesunovaného materiálu vodorovná dopravní vzdálenost do 50 m v objektech výšky přes 12 m do 24 m</t>
  </si>
  <si>
    <t>1325797169</t>
  </si>
  <si>
    <t>727</t>
  </si>
  <si>
    <t>Zdravotechnika - požární ochrana</t>
  </si>
  <si>
    <t>727121104</t>
  </si>
  <si>
    <t>Protipožární ochranné manžety z jedné strany dělící konstrukce požární odolnost EI 90 D 63</t>
  </si>
  <si>
    <t>279040405</t>
  </si>
  <si>
    <t>727121105</t>
  </si>
  <si>
    <t>Protipožární ochranné manžety z jedné strany dělící konstrukce požární odolnost EI 90 D 75</t>
  </si>
  <si>
    <t>-1183157914</t>
  </si>
  <si>
    <t>727121106</t>
  </si>
  <si>
    <t>Protipožární ochranné manžety z jedné strany dělící konstrukce požární odolnost EI 90 D 90</t>
  </si>
  <si>
    <t>-1929918196</t>
  </si>
  <si>
    <t>727121107</t>
  </si>
  <si>
    <t>Protipožární ochranné manžety z jedné strany dělící konstrukce požární odolnost EI 90 D 110</t>
  </si>
  <si>
    <t>1330639847</t>
  </si>
  <si>
    <t>727121108</t>
  </si>
  <si>
    <t>Protipožární ochranné manžety z jedné strany dělící konstrukce požární odolnost EI 90 D 125</t>
  </si>
  <si>
    <t>1862181268</t>
  </si>
  <si>
    <t>727121109</t>
  </si>
  <si>
    <t>Protipožární ochranné manžety z jedné strany dělící konstrukce požární odolnost EI 90 D 160</t>
  </si>
  <si>
    <t>1953697506</t>
  </si>
  <si>
    <t>72712991111</t>
  </si>
  <si>
    <t>Utěsnění prostupů protipožárním tmelem dodávka + montáž</t>
  </si>
  <si>
    <t>-911563399</t>
  </si>
  <si>
    <t>Utěsnění prostupů protipožárním tmelem</t>
  </si>
  <si>
    <t>potrubí vody</t>
  </si>
  <si>
    <t>potrubí kanalizace</t>
  </si>
  <si>
    <t>Práce a dodávky M</t>
  </si>
  <si>
    <t>23-M</t>
  </si>
  <si>
    <t>Montáže potrubí</t>
  </si>
  <si>
    <t>230170011</t>
  </si>
  <si>
    <t>Zkouška těsnosti potrubí DN do 40</t>
  </si>
  <si>
    <t>-1776320900</t>
  </si>
  <si>
    <t>230170012</t>
  </si>
  <si>
    <t>Zkouška těsnosti potrubí DN přes 40 do 80</t>
  </si>
  <si>
    <t>2120329697</t>
  </si>
  <si>
    <t>230230016</t>
  </si>
  <si>
    <t>Tlakové zkoušky hlavní vzduchem 0,6 MPa DN 50</t>
  </si>
  <si>
    <t>-1423137658</t>
  </si>
  <si>
    <t>230230017</t>
  </si>
  <si>
    <t>Tlakové zkoušky hlavní vzduchem 0,6 MPa DN 80</t>
  </si>
  <si>
    <t>1803494104</t>
  </si>
  <si>
    <t>Nepojmenované práce</t>
  </si>
  <si>
    <t>200003</t>
  </si>
  <si>
    <t>Stavební výpomoc - prosupy , řezání drážek v stavebních konstrukcích, jádrové vrtání přes stavební konstrukce, bude fakturováno dle skutečnosti</t>
  </si>
  <si>
    <t>638498990</t>
  </si>
  <si>
    <t>N01</t>
  </si>
  <si>
    <t>Nepojmenovaný díl</t>
  </si>
  <si>
    <t>9100001.113</t>
  </si>
  <si>
    <t>Uchycení zavěšených potrubí - konzoly dodávka + montáž</t>
  </si>
  <si>
    <t>819586183</t>
  </si>
  <si>
    <t>Závěsný a kotevní materiál pro uchycení potrubí dodávka + montáž</t>
  </si>
  <si>
    <t>999998.13</t>
  </si>
  <si>
    <t>Označení stoupaček , odboček v podhledech rozvodu vody štítky u armatur (studená voda, teplá voda, cirkulace TV, požar. vodovodu, suchovodu)</t>
  </si>
  <si>
    <t>-1100529376</t>
  </si>
  <si>
    <t>OST</t>
  </si>
  <si>
    <t>888881</t>
  </si>
  <si>
    <t>Revize požárních hydrantů</t>
  </si>
  <si>
    <t>789303951</t>
  </si>
  <si>
    <t>888882</t>
  </si>
  <si>
    <t>Revize plynu</t>
  </si>
  <si>
    <t>-1346397082</t>
  </si>
  <si>
    <t>D.1.4.2 - Vzduchotechnika/klimatizace</t>
  </si>
  <si>
    <t xml:space="preserve">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Jsou-li v projektu uvedeny obchodní názvy výrobků a materiálu, jedná se  o technicky prověřený příklad určující technické parametry, minimální kvalitativní požadavky a vzhled u viditelných prvků. Je možné je nahradit výrobkem nebo materiálem stejné a vyšší kvalitativní úrovně. Záměna technických zařízení musí být řešena i v navazujicích profesích silnoproud, MaR, ZTI. V případě, že zařízení má rozdílný rozměr je nutné prověřit profesi statika a stavba. Akustické parametry ve vybraných prostorách - sály, učebny jsou specifické, parametrově vyšší než normové. Tento dokument není samostatným podkladem pro další zpracování cenové nabídky , jeho nedílnou součástí je projektová dokumentace příslušného objektu a stupně. V případě odkazů na TZ  (technická zpráva) u jednotlivých položek je nutno příslušnou TZ prostudovat. Dále je nutné uvažovat s podrobně uvedenými parametry a požadavky na materiály uvedenými v projektové dokumentaci vč. výpisů a skladeb konstrukcí.   Dále je nutné dodat zařízení (jednotky, ventilátory …) společně s tlumiči hluku  tak aby splňovaly požadavky dané v technické zprávě dle konkrétních údajů o hlučnosti v jednotlivých okt.pásmech a jednotlivých útlumů dodaných tlumičů. Jednotlivé elementy budou na požadavek architekta( investora) vyvzorkovány </t>
  </si>
  <si>
    <t>D1 - Zařízení č. 1 – Větrání garáže (Soupis prací, dodávek a montáže)</t>
  </si>
  <si>
    <t>D2 - Zařízení č.1 – Výkaz výměr (Skupinová cena potrubí sk. I - pozink. Plech, tř. těsnosti B:)</t>
  </si>
  <si>
    <t>D3 - Zařízení č. 2 – Větrání komorního sálu (Soupis prací, dodávek a montáže)</t>
  </si>
  <si>
    <t>D3.1 - Zařízení č.2 – Výkaz výměr (Skupinová cena potrubí sk. I - pozink. Plech, tř. těsnosti B:)</t>
  </si>
  <si>
    <t>D4 - Zařízení č. 3 – Větrání zázemí komorního sálu (Soupis prací, dodávek a montáže)</t>
  </si>
  <si>
    <t>D5 - Zařízení č. 3 – Výkaz výměr (Skupinová cena potrubí sk. I - pozink. Plech, tř. těsnosti B:)</t>
  </si>
  <si>
    <t>D6 - Zařízení č. 4 – Větrání foyeru, hygienického zázemí (Soupis prací, dodávek a montáže)</t>
  </si>
  <si>
    <t>D7 - Zařízení č. 4 – Výkaz výměr (Skupinová cena potrubí sk. I - pozink. Plech, tř. těsnosti B:)</t>
  </si>
  <si>
    <t xml:space="preserve">D8 - Zařízení č.5 – Větrání  DesigLab (Soupis prací, dodávek a montáže)</t>
  </si>
  <si>
    <t>D9 - Zařízení č. 5 – Výkaz výměr (Skupinová cena potrubí sk. I - pozink. Plech, tř. těsnosti B:)</t>
  </si>
  <si>
    <t xml:space="preserve">D10 - Zařízení č.6 – Větrání  technické obsluhy komorního sálu (Soupis prací, dodávek a montáže)</t>
  </si>
  <si>
    <t xml:space="preserve">D11 - Zařízení č.7 – Větrání  technické obsluhy komorního sálu (Soupis prací, dodávek a montáže)</t>
  </si>
  <si>
    <t>D12 - Zařízení č. 7 – Výkaz výměr (Skupinová cena potrubí sk. I - pozink. Plech, tř. těsnosti B:)</t>
  </si>
  <si>
    <t>D13 - Zařízení č.8 – Větrání depozitu školních prací (Soupis prací, dodávek a montáže)</t>
  </si>
  <si>
    <t>D14 - Zařízení č. 8 – Výkaz výměr (Skupinová cena potrubí sk. I - pozink. Plech, tř. těsnosti B:)</t>
  </si>
  <si>
    <t>D15 - Zařízení č.9 – Větrání učeben 2.NP (Soupis prací, dodávek a montáže)</t>
  </si>
  <si>
    <t>D16 - Zařízení č. 9 – Výkaz výměr (Skupinová cena potrubí sk. I - pozink. Plech, tř. těsnosti B:)</t>
  </si>
  <si>
    <t>D17 - Zařízení č.10 – Větrání učeben 3.NP (Soupis prací, dodávek a montáže)</t>
  </si>
  <si>
    <t>D18 - Zařízení č.10 – Výkaz výměr (Skupinová cena potrubí sk. I - pozink. Plech, tř. těsnosti B:)</t>
  </si>
  <si>
    <t>D19 - Zařízení č.11 – Větrání učeben 4.NP (Soupis prací, dodávek a montáže)</t>
  </si>
  <si>
    <t>D20 - Zařízení č.11 – Výkaz výměr (Skupinová cena potrubí sk. I - pozink. Plech, tř. těsnosti B:)</t>
  </si>
  <si>
    <t>D21 - Zařízení č.12 – Větrání učeben 1.NP (Soupis prací, dodávek a montáže)</t>
  </si>
  <si>
    <t>D21.1 - Zařízení č.12 – Výkaz výměr (Skupinová cena potrubí sk. I - pozink. Plech, tř. těsnosti B:)</t>
  </si>
  <si>
    <t>D22 - Zařízení č.13 – Větrání CHÚC (Soupis prací, dodávek a montáže)</t>
  </si>
  <si>
    <t>D22.1 - Zařízení č.13 – Výkaz výměr (Skupinová cena potrubí sk. I - pozink. Plech, tř. těsnosti B:)</t>
  </si>
  <si>
    <t>D23 - Zařízení č.14 – Větrání kotelny (Soupis prací, dodávek a montáže)</t>
  </si>
  <si>
    <t>D24 - Zařízení č.14 – Výkaz výměr (Skupinová cena potrubí sk. I - pozink. Plech, tř. těsnosti B:)</t>
  </si>
  <si>
    <t>D25 - Zařízení č.15 – Větrání technického prostoru (Soupis prací, dodávek a montáže)</t>
  </si>
  <si>
    <t>D26 - Zařízení č.15 – Výkaz výměr (Skupinová cena potrubí sk. I - pozink. Plech, tř. těsnosti B:)</t>
  </si>
  <si>
    <t>D27 - Zařízení č.16 – Chlazení serveru (Soupis prací, dodávek a montáže)</t>
  </si>
  <si>
    <t>D28 - Zařízení č.17 – Větrání hudebního sálu (Soupis prací, dodávek a montáže)</t>
  </si>
  <si>
    <t>D29 - Zařízení č.17 – Výkaz výměr (Skupinová cena potrubí sk. I - pozink. Plech, tř. těsnosti B:)</t>
  </si>
  <si>
    <t>D30 - Zařízení č.18 – Větrání hygienického zázemí cvičebny (Soupis prací, dodávek a montáže)</t>
  </si>
  <si>
    <t>D31 - Zařízení č.18 – Výkaz výměr (Skupinová cena potrubí sk. I - pozink. Plech, tř. těsnosti B:)</t>
  </si>
  <si>
    <t>D32 - Zařízení č.19 – Větrání údržby (Soupis prací, dodávek a montáže)</t>
  </si>
  <si>
    <t>D33 - Zařízení č.19 – Výkaz výměr (Skupinová cena potrubí sk. I - pozink. Plech, tř. těsnosti B:)</t>
  </si>
  <si>
    <t>D34 - Zařízení č.20 – Větrání rozvodny (Soupis prací, dodávek a montáže)</t>
  </si>
  <si>
    <t>D35 - Zařízení č.20 – Výkaz výměr (Skupinová cena potrubí sk. I - pozink. Plech, tř. těsnosti B:)</t>
  </si>
  <si>
    <t>D36 - Zařízení č.21 – Větrání trafostanice (Soupis prací, dodávek a montáže)</t>
  </si>
  <si>
    <t>D37 - Zařízení č.21 – Výkaz výměr (Skupinová cena potrubí sk. I - pozink. Plech, tř. těsnosti B:)</t>
  </si>
  <si>
    <t>D38 - Zařízení č.22 – Větrání 2D tisku (Soupis prací, dodávek a montáže)</t>
  </si>
  <si>
    <t>D39 - Zařízení č.22 – Výkaz výměr (Skupinová cena potrubí sk. I - pozink. Plech, tř. těsnosti B:)</t>
  </si>
  <si>
    <t>D40 - Zařízení č.23 – Odsávání od řezací jednotky, v 3D tisku (Soupis prací, dodávek a montáže)</t>
  </si>
  <si>
    <t>D41 - Zařízení č.24 – Větrání a chlazení prostoru náhradního zdroje (Soupis prací, dodávek a montáže)</t>
  </si>
  <si>
    <t>D42 - Zařízení č.24 – Výkaz výměr (Skupinová cena potrubí sk. I - pozink. Plech, tř. těsnosti B:)</t>
  </si>
  <si>
    <t>D43 - Montážní materiál společný pro všechna zařízení:</t>
  </si>
  <si>
    <t>D1</t>
  </si>
  <si>
    <t>Zařízení č. 1 – Větrání garáže (Soupis prací, dodávek a montáže)</t>
  </si>
  <si>
    <t>D.1.01</t>
  </si>
  <si>
    <t>Potrubní ventilátor 70-40, parametry pláště EN 1886, termokontakty,</t>
  </si>
  <si>
    <t>Poznámka k položce:_x000d_
AC motor, SFP 1884 Wm3s , (ErP2018, při záměně respektovat); technické a výkonové parametry v tabulce zařízení</t>
  </si>
  <si>
    <t>D.1.04</t>
  </si>
  <si>
    <t>manžeta 70-40</t>
  </si>
  <si>
    <t>D.1.05</t>
  </si>
  <si>
    <t>Tlumič TKU 70-40</t>
  </si>
  <si>
    <t>D.1.06</t>
  </si>
  <si>
    <t>Klapka se servopohonem 230V, LKSF 70-40/230</t>
  </si>
  <si>
    <t>D.1.07</t>
  </si>
  <si>
    <t>Montáž kompletu a dopravné</t>
  </si>
  <si>
    <t>D.1.09</t>
  </si>
  <si>
    <t xml:space="preserve">Vyústka  325x75, 1R, R1, průmyslová (4H potrubí), nebo obdobná plocha</t>
  </si>
  <si>
    <t>D.1.10</t>
  </si>
  <si>
    <t>Odsávací kus z tahokovu porůměr 160mm, seřízení vzduchového</t>
  </si>
  <si>
    <t>Poznámka k položce:_x000d_
vzduchového výkonu clonou; Poznámka: 1/3 u podlahy, 2/3 odsávanéhovzchu pod stropem</t>
  </si>
  <si>
    <t>D.1.13</t>
  </si>
  <si>
    <t>D.1.15</t>
  </si>
  <si>
    <t>Protiděšťová žaluzie 630x400, žárově zinkováno</t>
  </si>
  <si>
    <t>D.1.16</t>
  </si>
  <si>
    <t>D.1.18</t>
  </si>
  <si>
    <t>požární klapka 4H se servem 230V, včetně zatěsnění a osazení do požárně dělící konstrukce, ovládá EPS, monitoruje MaR, rozměr 630x400</t>
  </si>
  <si>
    <t>Poznámka k položce:_x000d_
(PKTM III, provedení 40)</t>
  </si>
  <si>
    <t>D.1.21</t>
  </si>
  <si>
    <t>požární klapka 4H se servem 230V, včetně zatěsnění a osazení do požárně dělící konstrukce, ovládá EPS, monitoruje MaR, rozměr 400x630</t>
  </si>
  <si>
    <t>D.1.23</t>
  </si>
  <si>
    <t>D2</t>
  </si>
  <si>
    <t>Zařízení č.1 – Výkaz výměr (Skupinová cena potrubí sk. I - pozink. Plech, tř. těsnosti B:)</t>
  </si>
  <si>
    <t>D2.01</t>
  </si>
  <si>
    <t>Čtyřhranné:Do obvodu 1500/tvarovek (%):</t>
  </si>
  <si>
    <t>D2.02</t>
  </si>
  <si>
    <t>Montáž potrubí a dopravné</t>
  </si>
  <si>
    <t>D2.03</t>
  </si>
  <si>
    <t>Čtyřhranné:Do obvodu 1890/tvarovek (%):</t>
  </si>
  <si>
    <t>D2.04</t>
  </si>
  <si>
    <t>D2.05</t>
  </si>
  <si>
    <t>Čtyřhranné:Do obvodu 2630/tvarovek (%):</t>
  </si>
  <si>
    <t>D2.06</t>
  </si>
  <si>
    <t>D2.07</t>
  </si>
  <si>
    <t>Kruhové:Do průměru 200/tvarovek (%):</t>
  </si>
  <si>
    <t>D2.08</t>
  </si>
  <si>
    <t>D2.09</t>
  </si>
  <si>
    <t xml:space="preserve">Izolace (cena dodávky vč.montáže):Tepelná  izolace  - min.vata tl.20mm s Al polepem</t>
  </si>
  <si>
    <t>D2.10</t>
  </si>
  <si>
    <t xml:space="preserve">Izolace (cena dodávky vč.montáže):Tepelná  izolace  - min.vata tl.40mm s Al polepem</t>
  </si>
  <si>
    <t>D3</t>
  </si>
  <si>
    <t>Zařízení č. 2 – Větrání komorního sálu (Soupis prací, dodávek a montáže)</t>
  </si>
  <si>
    <t>D3.01</t>
  </si>
  <si>
    <t>Vzduchotechnická jednotka (dle specifikace PD a TZ vč. komponentů a dopplňků) , požadavek ErP 1018</t>
  </si>
  <si>
    <t xml:space="preserve">Poznámka k položce:_x000d_
technické a výkonové parametry v tabulce zařízení; akustické parametry v technice zařízení,; jednotka ve vnitřním provedení, strana obsluhy dle výkresové PD,; skladba komor přívod:; tlumící vložka; klapka; filtr s třídou filtrace M5 dle EN 779; rotační rekuperátor, typ teplotní, teplotní účinnost i suchá teplotní; účinnost 74%; směšování, vnitřní klapka; ventilátor, volnooběžné kolo, EC - integrovaný regulátor; jištění EC kontrolér; vodní ohřívač; přímý výparník ( kooperace s navrženými zdroji chladu - tj členění ; výparníku dle výkonů kondenzačních jednotek), eliminátor kapek; tlumící vložka; odvod:; tlumící vložka ; filtr s třídou filtrace M5 dle EN 779; ventilátor, volnooběžné kolo, EC - integrovaný regulátor; jištění EC kontrolér; směšování; sekce servisní; klapka ; tlumící vložka; Poznámka: VZT systém specifikován dle konkrétních výrobků ; zajišťujících požadované akustické parametry v pořadí ; zdroj hluku VZT jednotka v oktávových pasmech, primární a sekundární; tlumiče, distribuční prvek -  prověřené výpočtem </t>
  </si>
  <si>
    <t>D3.31</t>
  </si>
  <si>
    <t>Poznámka k položce:_x000d_
Parní odporový vyvíječ s funkcí chlazení odpadní vody.; technické a výkonové parametry v tabulce zařízení; vzor - řízení MaR, řešení ZTI, řešení napojení ; distribuce páry, řízeno nadřazeným systémem MaR</t>
  </si>
  <si>
    <t>D3.37</t>
  </si>
  <si>
    <t>Standard: (dle specifikace PD a TZ vč. komponentů a dopplňků) (2střední jednotky)</t>
  </si>
  <si>
    <t>D3.38</t>
  </si>
  <si>
    <t>Z261 Filtr 3/8"</t>
  </si>
  <si>
    <t>D3.39</t>
  </si>
  <si>
    <t>Chlazení odpadní vody (vestavěné) (dle specifikace PD a TZ vč. komponentů a dopplňků)</t>
  </si>
  <si>
    <t>D3.40</t>
  </si>
  <si>
    <t>Trubice 81-1000 (šíře potrubí min 1050mm viz výkres</t>
  </si>
  <si>
    <t>D3.41</t>
  </si>
  <si>
    <t>Parní hadice (D=57/45 mm) (dle specifikace PD a TZ vč. komponentů a dopplňků)</t>
  </si>
  <si>
    <t>D3.42</t>
  </si>
  <si>
    <t>Kondenzační hadice KS1 (D=12/8mm)</t>
  </si>
  <si>
    <t>D3.44</t>
  </si>
  <si>
    <t>Nerezový distribuční potrubní díl 1050x500-1500mm, spádované dno,</t>
  </si>
  <si>
    <t>Poznámka k položce:_x000d_
odttok s nástavcem,přetlakový sifon cca 300Pa</t>
  </si>
  <si>
    <t>D3.46</t>
  </si>
  <si>
    <t>D3.48</t>
  </si>
  <si>
    <t>Kondenzační jednotka (dle specifikace PD a TZ vč. komponentů a dopplňků)</t>
  </si>
  <si>
    <t>Poznámka k položce:_x000d_
technické a výkonové parametry v tabulce zařízení; Zdroj chladu navazuje na členění okruhů chlazení ve VZT jednotce,; silové napojení a řízení nadřazenou MaR</t>
  </si>
  <si>
    <t>D3.52</t>
  </si>
  <si>
    <t>Řídící box (dle specifikace PD a TZ vč. komponentů a dopplňků)</t>
  </si>
  <si>
    <t>D3.53</t>
  </si>
  <si>
    <t>Expanzní ventil (dle specifikace PD a TZ vč. komponentů a dopplňků)</t>
  </si>
  <si>
    <t>D3.54</t>
  </si>
  <si>
    <t>Kabelový ovladač (dle specifikace PD a TZ vč. komponentů a dopplňků)</t>
  </si>
  <si>
    <t>D3.55</t>
  </si>
  <si>
    <t>Cu potrubí (3 trasy)</t>
  </si>
  <si>
    <t>D3.56</t>
  </si>
  <si>
    <t>Poznámka k položce:_x000d_
Split systém, přímé chazení, funkce chlazení, vytápění , odvlhčování ; Zdroj chladu navazuje na členění okruhů chlazení ve VZT jednotce,; silové napojení a řízení nadřazenou MaR; U systému prověřena celková délka trasy chladiva a převýšení dle ; parametrů výrobce.; technické a výkonové parametry v tabulce zařízení; Řídí nadřazená MaR, protokol Modbus, standard dle:</t>
  </si>
  <si>
    <t>D3.64</t>
  </si>
  <si>
    <t>Venkovní jednotka (dle specifikace PD a TZ vč. komponentů a dopplňků), chladivo R32</t>
  </si>
  <si>
    <t>D3.65</t>
  </si>
  <si>
    <t>Vnitřní jednotka (dle specifikace PD a TZ vč. komponentů a dopplňků) (podstropní provedení)</t>
  </si>
  <si>
    <t>D3.66</t>
  </si>
  <si>
    <t>D3.67</t>
  </si>
  <si>
    <t>Cu potrubí, kaučuková izolace</t>
  </si>
  <si>
    <t>D3.68</t>
  </si>
  <si>
    <t>Komunikační kabeláž, kabeláž vnitřní jednotka ovladač</t>
  </si>
  <si>
    <t>Poznámka k položce:_x000d_
Poznámka: OK pod jednotky v dodávce stavby</t>
  </si>
  <si>
    <t>D3.70</t>
  </si>
  <si>
    <t>Poznámka k položce:_x000d_
Split systém, přímé chazení, funkce chlazení, vytápění , odvlhčování ; Zdroj chladu navazuje na členění okruhů chlazení ve VZT jednotce,; silové napojení a řízení nadřazenou MaR; U systému prověřena celková délka trasy chladiva a převýšení dle ; parametrů výrobce.; technické a výkonové parametry v tabulce zařízení; standard dle:</t>
  </si>
  <si>
    <t>D3.78</t>
  </si>
  <si>
    <t>D3.79</t>
  </si>
  <si>
    <t>D3.80</t>
  </si>
  <si>
    <t>D3.81</t>
  </si>
  <si>
    <t>D3.82</t>
  </si>
  <si>
    <t>D3.83</t>
  </si>
  <si>
    <t>Poznámka k položce:_x000d_
Parní odporový vyvíječ s funkcí chlazení odpadní vody; technické a výkonové parametry v tabulce zařízení; vzor - řízení MaR, řešení ZTI, řešení napojení, řešení distribuce páry</t>
  </si>
  <si>
    <t>D3.87</t>
  </si>
  <si>
    <t>Odporový zvlhčovač (dle specifikace PD a TZ vč. komponentů a dopplňků)</t>
  </si>
  <si>
    <t>D3.88</t>
  </si>
  <si>
    <t>Chlazení odpadní vody (dle specifikace PD a TZ vč. komponentů a dopplňků)</t>
  </si>
  <si>
    <t>D3.89</t>
  </si>
  <si>
    <t>Ventilátorový nástavec BP</t>
  </si>
  <si>
    <t>D3.90</t>
  </si>
  <si>
    <t>Hygrostat (dle specifikace PD a TZ vč. komponentů a dopplňků) (bezpečnostní prostorový)</t>
  </si>
  <si>
    <t>D3.91</t>
  </si>
  <si>
    <t>Poznámka k položce:_x000d_
Regulátor variabilního průtoku vzduchu, napájení 24V,; Ovládání nadřazenou MaR, max průtok cca 10000m3/h (dle PD - výkres),; rozměr 900x500, režim provozu 0-10VDC; Standard:</t>
  </si>
  <si>
    <t>D3.96</t>
  </si>
  <si>
    <t>VVS- regulátor (dle specifikace PD a TZ vč. komponentů a dopplňků)</t>
  </si>
  <si>
    <t xml:space="preserve">Poznámka k položce:_x000d_
Regulátor konstantního průtoku vzduchu, napájení 24V,; Ovládání nadřazenou MaR, max průtok cca 500m3/h (dle PD- výkres),; rozměr průměr 160, režim provozu pevná hodnota  0-10VDC; Standard:</t>
  </si>
  <si>
    <t>D3.101</t>
  </si>
  <si>
    <t>D3.102</t>
  </si>
  <si>
    <t>D3.103</t>
  </si>
  <si>
    <t>Tlumič hluku 1500x750-3000.1 vzor Z190176-03 (dle specifikace PD a TZ vč. komponentů a dopplňků)</t>
  </si>
  <si>
    <t xml:space="preserve">Poznámka k položce:_x000d_
Tlumiče hluku jsou navrženy software výrobce, záměna ; nelze porovést bez doložení výpočtu požadovaného útlumu hluku; v jednotlivých frekvencích na konkrétní  zdroj hluku.; U režie sekundární tlumiče rovněž  eliminují hluk z m.č.1.20; přívod sál:</t>
  </si>
  <si>
    <t>D3.109</t>
  </si>
  <si>
    <t>Tlumič hluku 1500x1000-3000.1 vzor Z190176-04 (dle specifikace PD a TZ vč. komponentů a dopplňků)</t>
  </si>
  <si>
    <t xml:space="preserve">Poznámka k položce:_x000d_
Tlumiče hluku jsou navrženy software výrobce, záměna ; nelze porovést bez doložení výpočtu požadovaného útlumu hluku; v jednotlivých frekvencích na konkrétní  zdroj hluku.; U režie sekundární tlumiče rovněž  eliminují hluk z m.č.1.20</t>
  </si>
  <si>
    <t>D3.114</t>
  </si>
  <si>
    <t>Součást dodávky tlumiče hluku _ tvarovka s náběhovými plechy</t>
  </si>
  <si>
    <t>Poznámka k položce:_x000d_
odvod sál:</t>
  </si>
  <si>
    <t>D3.116</t>
  </si>
  <si>
    <t>Tlumič hluku 1500x750-3000.1 vzor Z190176-05 (dle specifikace PD a TZ vč. komponentů a dopplňků)</t>
  </si>
  <si>
    <t>D3.121</t>
  </si>
  <si>
    <t>D3.122</t>
  </si>
  <si>
    <t>Tlumič hluku 1500x500-3000.1 vzor Z190176-06 (dle specifikace PD a TZ vč. komponentů a dopplňků)</t>
  </si>
  <si>
    <t xml:space="preserve">Poznámka k položce:_x000d_
Tlumiče hluku jsou navrženy software výrobce, záměna ; nelze porovést bez doložení výpočtu požadovaného útlumu hluku; v jednotlivých frekvencích na konkrétní  zdroj hluku.; U režie sekundární tlumiče rovněž  eliminují hluk z m.č.1.20; přívod režie:</t>
  </si>
  <si>
    <t>D3.128</t>
  </si>
  <si>
    <t>Tlumič hluku 500x200-1500 (dle specifikace PD a TZ vč. komponentů a dopplňků)</t>
  </si>
  <si>
    <t>D3.133</t>
  </si>
  <si>
    <t>Tlumič hluku 1200x500-3500 vzor Z190176/02A (dle specifikace PD a TZ vč. komponentů a dopplňků)</t>
  </si>
  <si>
    <t xml:space="preserve">Poznámka k položce:_x000d_
Tlumiče hluku jsou navrženy software výrobce, záměna ; nelze porovést bez doložení výpočtu požadovaného útlumu hluku; v jednotlivých frekvencích na konkrétní  zdroj hluku.; U režie sekundární tlumiče rovněž  eliminují hluk z m.č.1.20; odvod režie:</t>
  </si>
  <si>
    <t>D3.139</t>
  </si>
  <si>
    <t>D3.144</t>
  </si>
  <si>
    <t xml:space="preserve">Poznámka k položce:_x000d_
Tlumiče hluku jsou navrženy software výrobce, záměna ; nelze porovést bez doložení výpočtu požadovaného útlumu hluku; v jednotlivých frekvencích na konkrétní  zdroj hluku.; U režie sekundární tlumiče rovněž  eliminují hluk z m.č.1.20; Poznámka: případné dopojovací potrubí v režii k tlumiči bude ; s akustickou izolací - dodá výrobce tlumiče</t>
  </si>
  <si>
    <t>D3.151</t>
  </si>
  <si>
    <t>D3.153</t>
  </si>
  <si>
    <t>Podlahová vířivá výusť (software TROX, obraz proudění) (dle specifikace PD a TZ vč. komponentů a dopplňků)</t>
  </si>
  <si>
    <t>Poznámka k položce:_x000d_
Podlahová vířivá výusť, materiál hliník, RALL dle vyvzorkování, ; předpoklad černá barva - standard, součástí redukční kroužek pro; montáž pokud nebude technologií konstrukce hlediště stanoveno jinak; součástí záchytný košík s možností nastavení; Maximální množství vzduchu/ks 80m3/h, LWA=24dB(A), Dpt=18Pa; Standard:</t>
  </si>
  <si>
    <t>D3.160</t>
  </si>
  <si>
    <t>Mřížka do potrubí 4H, rozměr 600x400, tahokov, čistá plocha min 70%</t>
  </si>
  <si>
    <t>Poznámka k položce:_x000d_
rychlost v čistém profilu do 1,4m/s, LWA=25dB(A)</t>
  </si>
  <si>
    <t>D3.162</t>
  </si>
  <si>
    <t>Štěrbina s funkcí indukce včetně plenum boxu (soft ware TROX, obraz proudění) (dle specifikace PD a TZ vč. komponentů a dopplňků)</t>
  </si>
  <si>
    <t>Poznámka k položce:_x000d_
Distribuce do režie (přívod/odvod):; Štěrbina s funkcí indukce včetně plenum boxu. Navržený typ 2Ř. ; Qv=max 120m3/h, Dt=4K, LWA=25dB(A); Standard:</t>
  </si>
  <si>
    <t>D3.167</t>
  </si>
  <si>
    <t>Z-LVS 100</t>
  </si>
  <si>
    <t>Poznámka k položce:_x000d_
Přívodní ventil průměr 100mm, vč nástavce, ; Qv=max 50m3/h, respektive max 100m3/h; Standard:</t>
  </si>
  <si>
    <t>D3.171</t>
  </si>
  <si>
    <t>LVS 100</t>
  </si>
  <si>
    <t>Poznámka k položce:_x000d_
Odvodní ventil průměr 100mm, vč nástavce, ; Qv=max 50m3/h, respektive max 100m3/h; Standard:</t>
  </si>
  <si>
    <t>D3.175</t>
  </si>
  <si>
    <t>D3.176</t>
  </si>
  <si>
    <t>Škrtící klapka těsná s aretací průměr 100</t>
  </si>
  <si>
    <t>D3.177</t>
  </si>
  <si>
    <t>Škrtící klapka těsná s aretací průměr 160</t>
  </si>
  <si>
    <t>D3.178</t>
  </si>
  <si>
    <t>Škrtící klapka těsná s aretací průměr 200</t>
  </si>
  <si>
    <t>D3.179</t>
  </si>
  <si>
    <t>D3.180</t>
  </si>
  <si>
    <t>Flexibilní hadice průměr 100</t>
  </si>
  <si>
    <t>D3.181</t>
  </si>
  <si>
    <t>Flexibilní hadice s útlumem hluku průměr 140</t>
  </si>
  <si>
    <t>D3.182</t>
  </si>
  <si>
    <t>Flexibilní hadice průměr 160</t>
  </si>
  <si>
    <t>D3.183</t>
  </si>
  <si>
    <t>Flexibilní hadice s útlumem hluku průměr 200</t>
  </si>
  <si>
    <t xml:space="preserve">Poznámka k položce:_x000d_
Poznámka: osazení hadic na straně před distribučním prvkem ; podlahovou vyůstí bude řešeno s ohledem na zajištění stejnoměrného ; přívodu vzduchu distribučními prvky, hadice nahrazují tlakovou ztrátu  ; na distribučním prvku a zajišťují vyšší tlakovou diferenci v komoře; pod hledištěm. Osazení bude řešeno na objímku - v ceně hadice; POV stavby umožní montáž hadic v souladu s požadavkem PD</t>
  </si>
  <si>
    <t>D3.190</t>
  </si>
  <si>
    <t>D3.191</t>
  </si>
  <si>
    <t>požární klapka 4H se servem 230V, včetně zatěsnění a osazení do požárně dělící konstrukce , ovládá EPS, monitoruje MaR, rozměr 1150x500</t>
  </si>
  <si>
    <t>D3.192</t>
  </si>
  <si>
    <t>požární klapka 4H se servem 230V, včetně zatěsnění a osazení do požárně dělící konstrukce , ovládá EPS, monitoruje MaR, rozměr 1250x500</t>
  </si>
  <si>
    <t>D3.193</t>
  </si>
  <si>
    <t>požární klapka kruhová se servem 230V, včetně zatěsnění a osazení do požárně dělící konstrukce (poznámka v záhlaví) , ovládá EPS, monitoruje MaR, průměr 200mm</t>
  </si>
  <si>
    <t>D3.194</t>
  </si>
  <si>
    <t>požární klapka kruhová se servem 230V, včetně zatěsnění a osazení do požárně dělící konstrukce (poznámka v záhlaví) , ovládá EPS, monitoruje MaR, průměr 160mm</t>
  </si>
  <si>
    <t>D3.195</t>
  </si>
  <si>
    <t>D3.1</t>
  </si>
  <si>
    <t>Zařízení č.2 – Výkaz výměr (Skupinová cena potrubí sk. I - pozink. Plech, tř. těsnosti B:)</t>
  </si>
  <si>
    <t>D3_1.01</t>
  </si>
  <si>
    <t>Čtyřhranné: Do obvodu 1500/tvarovek (%):</t>
  </si>
  <si>
    <t>D3_1.02</t>
  </si>
  <si>
    <t>D3_1.03</t>
  </si>
  <si>
    <t>Čtyřhranné: Do obvodu 2630/tvarovek (%):</t>
  </si>
  <si>
    <t>D3_1.04</t>
  </si>
  <si>
    <t>D3_1.05</t>
  </si>
  <si>
    <t>Čtyřhranné: Do obvodu 3500/tvarovek (%):</t>
  </si>
  <si>
    <t>D3_1.06</t>
  </si>
  <si>
    <t>D3_1.07</t>
  </si>
  <si>
    <t>Čtyřhranné: Do obvodu 4460/tvarovek (%):</t>
  </si>
  <si>
    <t>D3_1.08</t>
  </si>
  <si>
    <t>D3_1.09</t>
  </si>
  <si>
    <t>Čtyřhranné: Do obvodu 5600/tvarovek (%):</t>
  </si>
  <si>
    <t>D3_1.10</t>
  </si>
  <si>
    <t>D3_1.11</t>
  </si>
  <si>
    <t>Kruhové: Do průměru 140/tvarovek (%):</t>
  </si>
  <si>
    <t>D3_1.12</t>
  </si>
  <si>
    <t>D3_1.13</t>
  </si>
  <si>
    <t>Kruhové: Do průměru 200/tvarovek (%):</t>
  </si>
  <si>
    <t>D3_1.14</t>
  </si>
  <si>
    <t>D3_1.15</t>
  </si>
  <si>
    <t xml:space="preserve">Izolace (cena dodávky vč.montáže): Tepelná  izolace  - min.vata tl.20mm s Al polepem</t>
  </si>
  <si>
    <t>D3_1.16</t>
  </si>
  <si>
    <t xml:space="preserve">Izolace (cena dodávky vč.montáže): Tepelná  izolace  - min.vata tl.40mm s Al polepem</t>
  </si>
  <si>
    <t>D3_1.17</t>
  </si>
  <si>
    <t xml:space="preserve">Tepelná  izolace  - minerální vata tl.60mm s oplechováním ušlechtilým plechem 0,6mm</t>
  </si>
  <si>
    <t>D3_1.18</t>
  </si>
  <si>
    <t>Protipožární izolace - odolnost 45min, technologický postup dle certifikátu</t>
  </si>
  <si>
    <t>D4</t>
  </si>
  <si>
    <t>Zařízení č. 3 – Větrání zázemí komorního sálu (Soupis prací, dodávek a montáže)</t>
  </si>
  <si>
    <t>D4.01</t>
  </si>
  <si>
    <t>Vzduchotechnická jednotka (dle specifikace PD a TZ vč. komponentů a dopplňků), požadavek ErP 1018</t>
  </si>
  <si>
    <t>Poznámka k položce:_x000d_
technické a výkonové parametry v tabulce zařízení; akustické parametry v technice zařízení,; jednotka ve vnitřním provedení, strana obsluhy dle výkresové PD,; skladba komor přívod:; tlumící vložka; klapka; filtr s třídou filtrace M5 dle EN 779; deskový rekuperátor s obtokem, třída účinnosti dle EN 13053 h1/73%; ventilátor, volnooběžné kolo, EC - integrovaný regulátor; jištění EC kontrolér; vodní ohřívač; přímý výparník ( kooperace s navrženými zdroji chladu - tj členění ; výparníku dle výkonů kondenzačních jednotek), eliminátor kapek; tlumící vložka; odvod:; tlumící vložka; filtr s třídou filtrace M5 dle EN 779; ventilátor, volnooběžné kolo, EC - integrovaný regulátor; jištění EC kontrolér; klapka; tlumící vložka</t>
  </si>
  <si>
    <t>D4.23</t>
  </si>
  <si>
    <t>D4.24</t>
  </si>
  <si>
    <t>D4.28</t>
  </si>
  <si>
    <t>D4.29</t>
  </si>
  <si>
    <t>D4.30</t>
  </si>
  <si>
    <t>D4.31</t>
  </si>
  <si>
    <t>Cu potrubí</t>
  </si>
  <si>
    <t>D4.32</t>
  </si>
  <si>
    <t>D4.33</t>
  </si>
  <si>
    <t>Buňkový tlumič , standard: (dle specifikace PD a TZ vč. komponentů a dopplňků)</t>
  </si>
  <si>
    <t>D4.34</t>
  </si>
  <si>
    <t>D4.35</t>
  </si>
  <si>
    <t>Vyústka komfortní , 2ř,R1 rozměr 400x200</t>
  </si>
  <si>
    <t>D4.36</t>
  </si>
  <si>
    <t>Vyústka komfortní , 1ř,R1 rozměr 400x100</t>
  </si>
  <si>
    <t>D4.37</t>
  </si>
  <si>
    <t>Vyústka komfortní , 1ř,R1 rozměr 400x200</t>
  </si>
  <si>
    <t>D4.38</t>
  </si>
  <si>
    <t>Přívodní ventil průměr 160</t>
  </si>
  <si>
    <t>D4.39</t>
  </si>
  <si>
    <t>Odvodní ventil průměr 160</t>
  </si>
  <si>
    <t>D4.40</t>
  </si>
  <si>
    <t>D4.41</t>
  </si>
  <si>
    <t>D4.42</t>
  </si>
  <si>
    <t>D4.43</t>
  </si>
  <si>
    <t>požární klapka 4H se servem 230V, včetně zatěsnění a osazení do požárně dělící konstrukce , ovládá EPS, monitoruje MaR, rozměr 500x710</t>
  </si>
  <si>
    <t>D4.44</t>
  </si>
  <si>
    <t>požární klapka 4H se servem 230V, včetně zatěsnění a osazení do požárně dělící konstrukce , ovládá EPS, monitoruje MaR, rozměr 710x500</t>
  </si>
  <si>
    <t>Poznámka k položce:_x000d_
Poznámka: společné pro zč.I.17</t>
  </si>
  <si>
    <t>D4.46</t>
  </si>
  <si>
    <t>požární klapka 4H se servem 230V, včetně zatěsnění a osazení do požárně dělící konstrukce , ovládá EPS, monitoruje MaR, rozměr 500x280</t>
  </si>
  <si>
    <t>D4.47</t>
  </si>
  <si>
    <t>D5</t>
  </si>
  <si>
    <t>Zařízení č. 3 – Výkaz výměr (Skupinová cena potrubí sk. I - pozink. Plech, tř. těsnosti B:)</t>
  </si>
  <si>
    <t>D5.01</t>
  </si>
  <si>
    <t>Čtyřhranné: Do obvodu 1050/tvarovek (%):</t>
  </si>
  <si>
    <t>D5.02</t>
  </si>
  <si>
    <t>D5.03</t>
  </si>
  <si>
    <t>D5.04</t>
  </si>
  <si>
    <t>D5.05</t>
  </si>
  <si>
    <t>Čtyřhranné: Do obvodu 1890/tvarovek (%):</t>
  </si>
  <si>
    <t>D5.06</t>
  </si>
  <si>
    <t>D5.07</t>
  </si>
  <si>
    <t>D5.08</t>
  </si>
  <si>
    <t>D5.09</t>
  </si>
  <si>
    <t>D5.10</t>
  </si>
  <si>
    <t>D5.11</t>
  </si>
  <si>
    <t>D5.12</t>
  </si>
  <si>
    <t>D5.13</t>
  </si>
  <si>
    <t>D5.14</t>
  </si>
  <si>
    <t>D5.15</t>
  </si>
  <si>
    <t xml:space="preserve">Tepelná  izolace  - min.vata 100mm s oplechováním  poz. Plechu tl.0,6mm</t>
  </si>
  <si>
    <t>D5.16</t>
  </si>
  <si>
    <t>D6</t>
  </si>
  <si>
    <t>Zařízení č. 4 – Větrání foyeru, hygienického zázemí (Soupis prací, dodávek a montáže)</t>
  </si>
  <si>
    <t>D6.01</t>
  </si>
  <si>
    <t>Poznámka k položce:_x000d_
technické a výkonové parametry v tabulce zařízení; akustické parametry v technice zařízení,; jednotka ve vnitřním provedení, strana obsluhy dle výkresové PD,; skladba komor přívod:; tlumící vložka; klapka; filtr s třídou filtrace M5 dle EN 779; deskový rekuperátor s obtokem, třída účinnosti dle EN 13053 h1/71%; ventilátor, volnooběžné kolo, EC - integrovaný regulátor; jištění EC kontrolér; vodní ohřívač; přímý výparník ( kooperace s navrženými zdroji chladu - tj členění ; výparníku dle výkonů kondenzačních jednotek), eliminátor kapek; tlumící vložka; odvod:; tlumící vložka; filtr s třídou filtrace M5 dle EN 779; ventilátor, volnooběžné kolo, EC - integrovaný regulátor; jištění EC kontrolér; eliminátor kapek; klapka; tlumící vložka</t>
  </si>
  <si>
    <t>D6.24</t>
  </si>
  <si>
    <t>D6.25</t>
  </si>
  <si>
    <t>D6.29</t>
  </si>
  <si>
    <t>D6.30</t>
  </si>
  <si>
    <t>D6.31</t>
  </si>
  <si>
    <t>D6.32</t>
  </si>
  <si>
    <t>D6.33</t>
  </si>
  <si>
    <t>D6.34</t>
  </si>
  <si>
    <t>Buňkový tlumič: (dle specifikace PD a TZ vč. komponentů a dopplňků) 900x500-1200.1 vzor Z190176/01</t>
  </si>
  <si>
    <t>Poznámka k položce:_x000d_
Poznámka: návrh ke konkrétní jednotce _ dle PD a TZ</t>
  </si>
  <si>
    <t>D6.36</t>
  </si>
  <si>
    <t>D6.37</t>
  </si>
  <si>
    <t>VVS- regulátor TVJ/200x100</t>
  </si>
  <si>
    <t>Poznámka k položce:_x000d_
Regulátor konstantního průtoku vzduchu, napájení 24V,; rozměr 200x100, ; Standard:</t>
  </si>
  <si>
    <t>D6.41</t>
  </si>
  <si>
    <t>VVS- regulátor TVJ/300x200</t>
  </si>
  <si>
    <t>Poznámka k položce:_x000d_
Regulátor konstantního průtoku vzduchu, napájení 24V,; rozměr 300x200, ; Standard:</t>
  </si>
  <si>
    <t>D6.45</t>
  </si>
  <si>
    <t>VFL150</t>
  </si>
  <si>
    <t>Poznámka k položce:_x000d_
Regulátor konstantního průtoku vzduchu, mechanický,; Standard:</t>
  </si>
  <si>
    <t>D6.48</t>
  </si>
  <si>
    <t>D6.49</t>
  </si>
  <si>
    <t>Vyústka komfortní , 2ř,R1 rozměr 560x140, na 4H potrubí</t>
  </si>
  <si>
    <t>D6.50</t>
  </si>
  <si>
    <t>Vyústka komfortní , 2ř,R1 rozměr 400x140, na 4H potrubí</t>
  </si>
  <si>
    <t>D6.51</t>
  </si>
  <si>
    <t>Vyústka komfortní , 1ř,R1 rozměr 200x100, na 4H potrubí</t>
  </si>
  <si>
    <t>D6.52</t>
  </si>
  <si>
    <t>Vyústka komfortní , 1ř,R1 rozměr 225x75, na K potrubí</t>
  </si>
  <si>
    <t>D6.53</t>
  </si>
  <si>
    <t>D6.54</t>
  </si>
  <si>
    <t>Odvodní ventil průměr 200,+oh.hadice 200</t>
  </si>
  <si>
    <t>D6.55</t>
  </si>
  <si>
    <t>Odvodní ventil průměr 100, +oh.hadice 100</t>
  </si>
  <si>
    <t>D6.56</t>
  </si>
  <si>
    <t>VSD35-2-AS-M/1050x138/C2/B00/HR/1050X0X0/0</t>
  </si>
  <si>
    <t>Poznámka k položce:_x000d_
Štěrbina s funkcí indukce včetně plenum boxu. Navržený typ 2Ř. ; Qv=max 120m3/h, Dt=4K, LWA=25dB(A); Standard:</t>
  </si>
  <si>
    <t>D6.60</t>
  </si>
  <si>
    <t>Ohebná hadice průměr 140</t>
  </si>
  <si>
    <t>D6.61</t>
  </si>
  <si>
    <t>D6.62</t>
  </si>
  <si>
    <t>D6.63</t>
  </si>
  <si>
    <t>D6.64</t>
  </si>
  <si>
    <t>D6.65</t>
  </si>
  <si>
    <t>Škrtící klapka listová 200x100, ruční ovl.</t>
  </si>
  <si>
    <t>D6.66</t>
  </si>
  <si>
    <t>D6.67</t>
  </si>
  <si>
    <t>požární klapka 4H se servem 230V, včetně zatěsnění a osazení do požárně dělící konstrukce , ovládá EPS, monitoruje MaR, rozměr 560x315</t>
  </si>
  <si>
    <t>D6.68</t>
  </si>
  <si>
    <t>požární klapka 4H se servem 230V, včetně zatěsnění a osazení do požárně dělící konstrukce , ovládá EPS, monitoruje MaR, rozměr 400x200</t>
  </si>
  <si>
    <t>D6.69</t>
  </si>
  <si>
    <t>požární klapka 4H se servem 230V, včetně zatěsnění a osazení do požárně dělící konstrukce , ovládá EPS, monitoruje MaR, rozměr pr.200</t>
  </si>
  <si>
    <t>D6.70</t>
  </si>
  <si>
    <t>Požární stěnový uzávěr , servopohon 230V, 200x315</t>
  </si>
  <si>
    <t>D6.71</t>
  </si>
  <si>
    <t>požární klapka 4H se servem 230V, včetně zatěsnění a osazení do požárně dělící konstrukce , ovládá EPS, monitoruje MaR, rozměr 250x200</t>
  </si>
  <si>
    <t>D6.72</t>
  </si>
  <si>
    <t>D7</t>
  </si>
  <si>
    <t>Zařízení č. 4 – Výkaz výměr (Skupinová cena potrubí sk. I - pozink. Plech, tř. těsnosti B:)</t>
  </si>
  <si>
    <t>D7.01</t>
  </si>
  <si>
    <t>D7.02</t>
  </si>
  <si>
    <t>D7.03</t>
  </si>
  <si>
    <t>D7.04</t>
  </si>
  <si>
    <t>D7.05</t>
  </si>
  <si>
    <t>D7.06</t>
  </si>
  <si>
    <t>D7.07</t>
  </si>
  <si>
    <t>D7.08</t>
  </si>
  <si>
    <t>D7.09</t>
  </si>
  <si>
    <t>D7.10</t>
  </si>
  <si>
    <t>D7.11</t>
  </si>
  <si>
    <t>D7.12</t>
  </si>
  <si>
    <t>D7.13</t>
  </si>
  <si>
    <t>Kruhové: Do průměru 100/ tvarovek (%):</t>
  </si>
  <si>
    <t>D7.14</t>
  </si>
  <si>
    <t>D7.15</t>
  </si>
  <si>
    <t>D7.16</t>
  </si>
  <si>
    <t>D7.17</t>
  </si>
  <si>
    <t>D7.18</t>
  </si>
  <si>
    <t>D7.19</t>
  </si>
  <si>
    <t xml:space="preserve">Izolace (cena dodávky vč.montáže): Tepelná  izolace  - min.vata 100mm s oplechováním  poz. Plechu tl.0,6mm</t>
  </si>
  <si>
    <t>D7.20</t>
  </si>
  <si>
    <t>D8</t>
  </si>
  <si>
    <t xml:space="preserve">Zařízení č.5 – Větrání  DesigLab (Soupis prací, dodávek a montáže)</t>
  </si>
  <si>
    <t>D8.001</t>
  </si>
  <si>
    <t>Poznámka k položce:_x000d_
technické a výkonové parametry v tabulce zařízení; akustické parametry v technice zařízení,; jednotka ve vnitřním provedení, strana obsluhy dle výkresové PD,; skladba komor přívod:; tlumící vložka; klapka; filtr s třídou filtrace M5 dle EN 779; rotační rekuperátor, typ teplotní, teplotní účinnost i suchá teplotní; účinnost 73%; směšování, vnitřní klapka; ventilátor, volnooběžné kolo, EC - integrovaný regulátor; jištění EC kontrolér; vodní ohřívač; přímý výparník ( kooperace s navrženými zdroji chladu - tj členění ; výparníku dle výkonů kondenzačních jednotek), eliminátor kapek; vodní ohřívač (dohřev při sušení); tlumící vložka; odvod:; tlumící vložka ; filtr s třídou filtrace M5 dle EN 779; ventilátor, volnooběžné kolo, EC - integrovaný regulátor; jištění EC kontrolér; směšování; sekce servisní; klapka ; tlumící vložka</t>
  </si>
  <si>
    <t>D8.028</t>
  </si>
  <si>
    <t>D8.029</t>
  </si>
  <si>
    <t>Parní odporový vyvíječ s funkcí chlazení odpadní vody (2střední jednotky) (dle specifikace PD a TZ vč. komponentů a dopplňků), požadavek ErP 1018</t>
  </si>
  <si>
    <t>Poznámka k položce:_x000d_
Parní odporový vyvíječ s funkcí chlazení odpadní vody.; technické a výkonové parametry v tabulce zařízení; vzor - řízení MaR, řešení ZTI, řešení napojení ; distribuce páry</t>
  </si>
  <si>
    <t>D8.034</t>
  </si>
  <si>
    <t>D8.035</t>
  </si>
  <si>
    <t>Chlazení odpadní vody (dle specifikace PD a TZ vč. komponentů a dopplňků), požadavek ErP 1018 (vestavěné)</t>
  </si>
  <si>
    <t>D8.036</t>
  </si>
  <si>
    <t>Trubice 81-500 (šíře potrubí min 550mm viz výkres)</t>
  </si>
  <si>
    <t>D8.037</t>
  </si>
  <si>
    <t>Parní hadice DS80 (D=57/45 mm)</t>
  </si>
  <si>
    <t>D8.038</t>
  </si>
  <si>
    <t>D8.039</t>
  </si>
  <si>
    <t>Nerezový distribuční potrubní díl 630x400-1500mm, spádované dno,</t>
  </si>
  <si>
    <t>Poznámka k položce:_x000d_
odtok s nástavcem,přetlakový sifon cca 300Pa</t>
  </si>
  <si>
    <t>D8.041</t>
  </si>
  <si>
    <t>D8.042</t>
  </si>
  <si>
    <t>Kondenzační jednotka (dle specifikace PD a TZ vč. komponentů a dopplňků), požadavek ErP 1018</t>
  </si>
  <si>
    <t>Poznámka k položce:_x000d_
Zdroj chladu navazuje na členění okruhů chlazení ve VZT jednotce,; silové napojení a řízení nadřazenou MaR; technické a výkonové parametry v tabulce zařízení</t>
  </si>
  <si>
    <t>D8.046</t>
  </si>
  <si>
    <t>Řídící box (dle specifikace PD a TZ vč. komponentů a dopplňků), požadavek ErP 1018</t>
  </si>
  <si>
    <t>D8.047</t>
  </si>
  <si>
    <t>Expanzní ventil (dle specifikace PD a TZ vč. komponentů a dopplňků), požadavek ErP 1018</t>
  </si>
  <si>
    <t>D8.048</t>
  </si>
  <si>
    <t>Kabelový ovladač (dle specifikace PD a TZ vč. komponentů a dopplňků), požadavek ErP 1018</t>
  </si>
  <si>
    <t>D8.049</t>
  </si>
  <si>
    <t>Cu potrubí (2 trasy)</t>
  </si>
  <si>
    <t>D8.050</t>
  </si>
  <si>
    <t>D8.051</t>
  </si>
  <si>
    <t>Buňkový tlumič: (dle specifikace PD a TZ vč. komponentů a dopplňků), požadavek ErP 1018 500x500-1000.1</t>
  </si>
  <si>
    <t>D8.052</t>
  </si>
  <si>
    <t>D8.053</t>
  </si>
  <si>
    <t>Vířivá vyusť se směrově řízeným proudem vzduchu, servopohon 230V, MaR přepíná 2 polohy (dle specifikace PD a TZ vč. komponentů a dopplňků)</t>
  </si>
  <si>
    <t>Poznámka k položce:_x000d_
Vířivá vyusť se směrově řízeným proudem vzduchu, Qv=1075m3/h,; Dt=6K, dosah proudu 6,6m; Standard:; Poznámka: rozteče mezi distribučními prvky dle dodaného zařízení s ; dopadem do uspořádání komponentů v podhledu (software TROX, obraz proudění)</t>
  </si>
  <si>
    <t>D8.059</t>
  </si>
  <si>
    <t>Ohebná hadice s útlumem hluku 400</t>
  </si>
  <si>
    <t>D8.060</t>
  </si>
  <si>
    <t>Vyústka komfortní , 2ř,R1 rozměr 225x75, na K potrubí</t>
  </si>
  <si>
    <t>D8.061</t>
  </si>
  <si>
    <t>D8.062</t>
  </si>
  <si>
    <t>Vyústka komfortní , 1ř,R1 rozměr 600x300, na 4H potrubí</t>
  </si>
  <si>
    <t>Poznámka k položce:_x000d_
(nástavce v specifikaci potrubí - v nástavci možno umístit tlumící vložku ; pro eliminaci pnutí mezi vyústkou a podhledem)</t>
  </si>
  <si>
    <t>D8.065</t>
  </si>
  <si>
    <t>D8.066</t>
  </si>
  <si>
    <t>požární klapka 4H se servem 230V, včetně zatěsnění a osazení do požárně dělící konstrukce , ovládá EPS, monitoruje MaR, rozměr 400x630</t>
  </si>
  <si>
    <t>D8.067</t>
  </si>
  <si>
    <t>požární klapka 4H se servem 230V, včetně zatěsnění a osazení do požárně dělící konstrukce , ovládá EPS, monitoruje MaR, rozměr 630x400</t>
  </si>
  <si>
    <t>D8.068</t>
  </si>
  <si>
    <t>požární klapka kruhová se servem 230V, včetně zatěsnění a osazení do požárně dělící konstrukce , ovládá EPS, monitoruje MaR, průměr 160mm</t>
  </si>
  <si>
    <t>D8.069</t>
  </si>
  <si>
    <t>D9</t>
  </si>
  <si>
    <t>Zařízení č. 5 – Výkaz výměr (Skupinová cena potrubí sk. I - pozink. Plech, tř. těsnosti B:)</t>
  </si>
  <si>
    <t>D9.01</t>
  </si>
  <si>
    <t>D9.02</t>
  </si>
  <si>
    <t>D9.03</t>
  </si>
  <si>
    <t>D9.04</t>
  </si>
  <si>
    <t>D9.05</t>
  </si>
  <si>
    <t>Kruhové: Do průměru 400/tvarovek (%):</t>
  </si>
  <si>
    <t>D9.06</t>
  </si>
  <si>
    <t>D9.07</t>
  </si>
  <si>
    <t>D9.08</t>
  </si>
  <si>
    <t>D9.09</t>
  </si>
  <si>
    <t>Izolace (cena dodávky vč.montáže): Protipožární izolace - odolnost 45min, technologický postup dle certifikátu</t>
  </si>
  <si>
    <t>D10</t>
  </si>
  <si>
    <t xml:space="preserve">Zařízení č.6 – Větrání  technické obsluhy komorního sálu (Soupis prací, dodávek a montáže)</t>
  </si>
  <si>
    <t>D10.001</t>
  </si>
  <si>
    <t>Dveřní teplovzdušná, teplovodní clona, délka 2500mm</t>
  </si>
  <si>
    <t>Poznámka k položce:_x000d_
technické a výkonové parametry v tabulce zařízení; příslušenství k uchycení, ventily v profesi vytápění; ovládání z nadřazené MaR</t>
  </si>
  <si>
    <t>D10.005</t>
  </si>
  <si>
    <t>D11</t>
  </si>
  <si>
    <t xml:space="preserve">Zařízení č.7 – Větrání  technické obsluhy komorního sálu (Soupis prací, dodávek a montáže)</t>
  </si>
  <si>
    <t>D11.001</t>
  </si>
  <si>
    <t>Poznámka k položce:_x000d_
technické a výkonové parametry v tabulce zařízení; akustické parametry v technice zařízení,; jednotka ve vnitřním provedení, strana obsluhy dle výkresové PD,; skladba komor přívod:; tlumící vložka; klapka; filtr s třídou filtrace M5 dle EN 779; rotační rekuperátor, typ teplotní, teplotní účinnost i suchá teplotní; účinnost 78%; směšování, vnitřní klapka; ventilátor, volnooběžné kolo, EC - integrovaný regulátor; jištění EC kontrolér; vodní ohřívač; přímý výparník ( kooperace s navrženými zdroji chladu - tj členění ; výparníku dle výkonů kondenzačních jednotek), eliminátor kapek; tlumící vložka; odvod:; tlumící vložka ; filtr s třídou filtrace M5 dle EN 779; ventilátor, volnooběžné kolo, EC - integrovaný regulátor; jištění EC kontrolér; směšování; sekce servisní; klapka ; tlumící vložka</t>
  </si>
  <si>
    <t>D11.027</t>
  </si>
  <si>
    <t>D11.028</t>
  </si>
  <si>
    <t>D11.032</t>
  </si>
  <si>
    <t>D11.033</t>
  </si>
  <si>
    <t>D11.034</t>
  </si>
  <si>
    <t>D11.035</t>
  </si>
  <si>
    <t>D11.036</t>
  </si>
  <si>
    <t>D11.037</t>
  </si>
  <si>
    <t>Poznámka k položce:_x000d_
Poznámka: návrh ke konkrétní jednotce _dle PD a TZ</t>
  </si>
  <si>
    <t>D11.039</t>
  </si>
  <si>
    <t>D11.040</t>
  </si>
  <si>
    <t>Vířivá vyúsť (software , obraz proudění) (dle specifikace PD a TZ vč. komponentů a dopplňků)</t>
  </si>
  <si>
    <t xml:space="preserve">Poznámka k položce:_x000d_
Vířivá vyúsť  - přívod, směrovatelný proud vzduchu na přívodu vzduchu; 500m3/h/distribuční prvek, SH nad podlahou cca 3m, 4 hranná, box ; Vířivá vyúsť  - odvod, směrovatelný proud vzduchu na přívodu vzduchu; 500m3/h/distribuční prvek, SH nad podlahou cca 3m, 4H, box</t>
  </si>
  <si>
    <t>D11.045</t>
  </si>
  <si>
    <t xml:space="preserve">Poznámka k položce:_x000d_
Vířivá vyúsť  - odvod, směrovatelný proud vzduchu na přívodu vzduchu; 500m3/h/distribuční prvek, SH nad podlahou cca 3m, 4H, box</t>
  </si>
  <si>
    <t>D11.048</t>
  </si>
  <si>
    <t>Škrtící klapka průměr 250</t>
  </si>
  <si>
    <t>D11.049</t>
  </si>
  <si>
    <t>Flexibilní hadice průměr 250, s útlumem hluku (cca 1m na 1 napojení)</t>
  </si>
  <si>
    <t>Poznámka k položce:_x000d_
Poznámka: standard útlumu Sonoextra výrobce SYSTEMAIR)</t>
  </si>
  <si>
    <t>D11.051</t>
  </si>
  <si>
    <t>Přívodní ventil průměr 100, oh.hadice 100</t>
  </si>
  <si>
    <t>D11.052</t>
  </si>
  <si>
    <t>Odvodní ventil průměr 100,oh.hadice 100</t>
  </si>
  <si>
    <t>D11.053</t>
  </si>
  <si>
    <t>Škrtící klapka průměr 100</t>
  </si>
  <si>
    <t>D11.054</t>
  </si>
  <si>
    <t>D11.055</t>
  </si>
  <si>
    <t>D11.056</t>
  </si>
  <si>
    <t>D11.057</t>
  </si>
  <si>
    <t>Sací - výfukový díl centrálního přívodu - odvodu vzduchu</t>
  </si>
  <si>
    <t>Poznámka k položce:_x000d_
1500x800, úkos 45% , protideš´tová žaluzie</t>
  </si>
  <si>
    <t>D11.059</t>
  </si>
  <si>
    <t>D12</t>
  </si>
  <si>
    <t>Zařízení č. 7 – Výkaz výměr (Skupinová cena potrubí sk. I - pozink. Plech, tř. těsnosti B:)</t>
  </si>
  <si>
    <t>D12.001</t>
  </si>
  <si>
    <t>D12.002</t>
  </si>
  <si>
    <t>D12.003</t>
  </si>
  <si>
    <t>D12.004</t>
  </si>
  <si>
    <t>D12.005</t>
  </si>
  <si>
    <t>D12.006</t>
  </si>
  <si>
    <t>D12.007</t>
  </si>
  <si>
    <t>D12.008</t>
  </si>
  <si>
    <t>D12.009</t>
  </si>
  <si>
    <t>Kruhové: Do průměru 280/tvarovek (%):</t>
  </si>
  <si>
    <t>D12.010</t>
  </si>
  <si>
    <t>D12.011</t>
  </si>
  <si>
    <t>D12.012</t>
  </si>
  <si>
    <t>D12.014</t>
  </si>
  <si>
    <t>D13</t>
  </si>
  <si>
    <t>Zařízení č.8 – Větrání depozitu školních prací (Soupis prací, dodávek a montáže)</t>
  </si>
  <si>
    <t>D13.001</t>
  </si>
  <si>
    <t>Poznámka k položce:_x000d_
technické a výkonové parametry v tabulce zařízení; akustické parametry v technice zařízení,; jednotka ve vnitřním provedení, strana obsluhy dle výkresové PD,; skladba komor přívod:; tlumící vložka; klapka; filtr s třídou filtrace M5 dle EN 779; rotační rekuperátor, typ teplotní, teplotní účinnost i suchá teplotní; účinnost 78%; směšování, vnitřní klapka; ventilátor, volnooběžné kolo, EC - integrovaný regulátor; jištění EC kontrolér; vodní ohřívač; přímý výparník ( kooperace s navrženými zdroji chladu - tj členění ; výparníku dle výkonů kondenzačních jednotek), eliminátor kapek; vodní ohřívač (dohřev při sušení); tlumící vložka; odvod:; tlumící vložka ; filtr s třídou filtrace M5 dle EN 779; ventilátor, volnooběžné kolo, EC - integrovaný regulátor; jištění EC kontrolér; směšování; sekce servisní; klapka ; tlumící vložka</t>
  </si>
  <si>
    <t>D13.028</t>
  </si>
  <si>
    <t>D13.029</t>
  </si>
  <si>
    <t>Parní odporový vyvíječ s funkcí chlazení odpadní vody (2střední jednotky) (dle specifikace PD a TZ vč. komponentů a dopplňků)</t>
  </si>
  <si>
    <t>D13.034</t>
  </si>
  <si>
    <t>D13.035</t>
  </si>
  <si>
    <t>Chlazení odpadní vody (dle specifikace PD a TZ vč. komponentů a dopplňků) (vestavěné)</t>
  </si>
  <si>
    <t>D13.036</t>
  </si>
  <si>
    <t>Trubice 81-350 (šíře potrubí min 400mm viz výkres)</t>
  </si>
  <si>
    <t>D13.037</t>
  </si>
  <si>
    <t>Parní hadice (dle specifikace PD a TZ vč. komponentů a dopplňků) (D=57/45 mm)</t>
  </si>
  <si>
    <t>D13.038</t>
  </si>
  <si>
    <t>568</t>
  </si>
  <si>
    <t>D13.039</t>
  </si>
  <si>
    <t>Nerezový distribuční potrubní díl 500x400-1500mm, spádované dno,</t>
  </si>
  <si>
    <t>570</t>
  </si>
  <si>
    <t>D13.041</t>
  </si>
  <si>
    <t>572</t>
  </si>
  <si>
    <t>D13.042</t>
  </si>
  <si>
    <t>574</t>
  </si>
  <si>
    <t>D13.046</t>
  </si>
  <si>
    <t>576</t>
  </si>
  <si>
    <t>D13.047</t>
  </si>
  <si>
    <t>578</t>
  </si>
  <si>
    <t>D13.048</t>
  </si>
  <si>
    <t>580</t>
  </si>
  <si>
    <t>D13.049</t>
  </si>
  <si>
    <t>582</t>
  </si>
  <si>
    <t>D13.050</t>
  </si>
  <si>
    <t>584</t>
  </si>
  <si>
    <t>D13.051</t>
  </si>
  <si>
    <t>Buňkový tlumič: (dle specifikace PD a TZ vč. komponentů a dopplňků) 500x400-1000.1</t>
  </si>
  <si>
    <t>586</t>
  </si>
  <si>
    <t>D13.052</t>
  </si>
  <si>
    <t>Buňkový tlumič: (dle specifikace PD a TZ vč. komponentů a dopplňků) 500x400-1500.1</t>
  </si>
  <si>
    <t>588</t>
  </si>
  <si>
    <t>D13.053</t>
  </si>
  <si>
    <t>590</t>
  </si>
  <si>
    <t>D13.054</t>
  </si>
  <si>
    <t>592</t>
  </si>
  <si>
    <t>D13.055</t>
  </si>
  <si>
    <t>Vyústka komfortní , 1ř,R1 rozměr 560x140, na 4H potrubí</t>
  </si>
  <si>
    <t>594</t>
  </si>
  <si>
    <t>D13.056</t>
  </si>
  <si>
    <t>Přívodní ventil průměr 200</t>
  </si>
  <si>
    <t>596</t>
  </si>
  <si>
    <t>D13.057</t>
  </si>
  <si>
    <t>Odvodní ventil průměr 200</t>
  </si>
  <si>
    <t>598</t>
  </si>
  <si>
    <t>D13.058</t>
  </si>
  <si>
    <t>600</t>
  </si>
  <si>
    <t>D13.059</t>
  </si>
  <si>
    <t>602</t>
  </si>
  <si>
    <t>D13.060</t>
  </si>
  <si>
    <t>604</t>
  </si>
  <si>
    <t>D13.061</t>
  </si>
  <si>
    <t>606</t>
  </si>
  <si>
    <t>D13.062</t>
  </si>
  <si>
    <t>608</t>
  </si>
  <si>
    <t>D13.063</t>
  </si>
  <si>
    <t>610</t>
  </si>
  <si>
    <t>D13.064</t>
  </si>
  <si>
    <t>požární klapka 4H se servem 230V, včetně zatěsnění a osazení do požárně dělící konstrukce , ovládá EPS, monitoruje MaR, rozměr 500x400</t>
  </si>
  <si>
    <t>612</t>
  </si>
  <si>
    <t>D13.065</t>
  </si>
  <si>
    <t>požární klapka kruhová se servem 230V, včetně zatěsnění a osazení do požárně dělící konstrukce , ovládá EPS, monitoruje MaR, průměr 200mm</t>
  </si>
  <si>
    <t>614</t>
  </si>
  <si>
    <t>D13.066</t>
  </si>
  <si>
    <t>616</t>
  </si>
  <si>
    <t>D14</t>
  </si>
  <si>
    <t>Zařízení č. 8 – Výkaz výměr (Skupinová cena potrubí sk. I - pozink. Plech, tř. těsnosti B:)</t>
  </si>
  <si>
    <t>D14.001</t>
  </si>
  <si>
    <t>618</t>
  </si>
  <si>
    <t>D14.002</t>
  </si>
  <si>
    <t>620</t>
  </si>
  <si>
    <t>D14.003</t>
  </si>
  <si>
    <t>622</t>
  </si>
  <si>
    <t>D14.004</t>
  </si>
  <si>
    <t>624</t>
  </si>
  <si>
    <t>D14.005</t>
  </si>
  <si>
    <t>626</t>
  </si>
  <si>
    <t>D14.006</t>
  </si>
  <si>
    <t>628</t>
  </si>
  <si>
    <t>D14.007</t>
  </si>
  <si>
    <t>630</t>
  </si>
  <si>
    <t>D14.008</t>
  </si>
  <si>
    <t>632</t>
  </si>
  <si>
    <t>D14.009</t>
  </si>
  <si>
    <t>634</t>
  </si>
  <si>
    <t>D14.010</t>
  </si>
  <si>
    <t>636</t>
  </si>
  <si>
    <t>D14.011</t>
  </si>
  <si>
    <t>638</t>
  </si>
  <si>
    <t>D14.012</t>
  </si>
  <si>
    <t>640</t>
  </si>
  <si>
    <t>D14.013</t>
  </si>
  <si>
    <t>642</t>
  </si>
  <si>
    <t>D15</t>
  </si>
  <si>
    <t>Zařízení č.9 – Větrání učeben 2.NP (Soupis prací, dodávek a montáže)</t>
  </si>
  <si>
    <t>D15.001</t>
  </si>
  <si>
    <t>644</t>
  </si>
  <si>
    <t xml:space="preserve">Poznámka k položce:_x000d_
technické a výkonové parametry v tabulce zařízení; akustické parametry v technice zařízení,; jednotka ve vnitřním provedení, strana obsluhy dle výkresové PD,; skladba komor přívod:; tlumící vložka; klapka; filtr s třídou filtrace M5 dle EN 779; rotační rekuperátor, typ teplotní, teplotní účinnost i suchá teplotní; účinnost 78%; směšování, vnitřní klapka; ventilátor, volnooběžné kolo, EC - integrovaný regulátor; jištění EC kontrolér; vodní ohřívač; přímý výparník ( kooperace s navrženými zdroji chladu - tj členění ; výparníku dle výkonů kondenzačních jednotek), eliminátor kapek; vodní ohřívač (dohřev při sušení); tlumící vložka; odvod:; tlumící vložka ; filtr s třídou filtrace M5 dle EN 779; ventilátor, volnooběžné kolo, EC - integrovaný regulátor; jištění EC kontrolér; směšování; sekce servisní; klapka ; tlumící vložka; Poznámka: VZT systém specifikován dle konkrétních výrobků ; zajišťujících požadované akustické parametry v pořadí ; zdroj hluku VZT jednotka v oktávových pasmech, primární a sekundární; tlumiče, distribuční prvek -  prověřené výpočtem </t>
  </si>
  <si>
    <t>D15.032</t>
  </si>
  <si>
    <t>646</t>
  </si>
  <si>
    <t>D15.033</t>
  </si>
  <si>
    <t>648</t>
  </si>
  <si>
    <t>D15.037</t>
  </si>
  <si>
    <t>650</t>
  </si>
  <si>
    <t>D15.038</t>
  </si>
  <si>
    <t>652</t>
  </si>
  <si>
    <t>D15.039</t>
  </si>
  <si>
    <t>654</t>
  </si>
  <si>
    <t>D15.040</t>
  </si>
  <si>
    <t>656</t>
  </si>
  <si>
    <t>D15.041</t>
  </si>
  <si>
    <t>658</t>
  </si>
  <si>
    <t>D15.042</t>
  </si>
  <si>
    <t>660</t>
  </si>
  <si>
    <t xml:space="preserve">Poznámka k položce:_x000d_
Poznámka: </t>
  </si>
  <si>
    <t>D15.044</t>
  </si>
  <si>
    <t>Tlumič hluku GKP (dle specifikace PD a TZ vč. komponentů a dopplňků) 1200x500-3500 vzor Z190176/02A</t>
  </si>
  <si>
    <t>662</t>
  </si>
  <si>
    <t>D15.045</t>
  </si>
  <si>
    <t>Tlumič hluku GKP (dle specifikace PD a TZ vč. komponentů a dopplňků) 850x500-2000 vzor Z190176/02B</t>
  </si>
  <si>
    <t>664</t>
  </si>
  <si>
    <t>D15.046</t>
  </si>
  <si>
    <t>666</t>
  </si>
  <si>
    <t>D15.047</t>
  </si>
  <si>
    <t>VFL160</t>
  </si>
  <si>
    <t>668</t>
  </si>
  <si>
    <t>Poznámka k položce:_x000d_
Poznámka: navržené regulátory konstantního průtoku pro požadované Qv; odpovídají danému průměru. Při změně provést návrh pro příslušné ; zařízení - pracovní bod regulace pro požadovaný průtok vzduchu. ; Seřízení regulátoru na dané množství vzduchu bude provedeno; s tolerancí 5%. Vyžaduje to cca 3x cyklus seřízení.; Regulátor konstantního průtoku vzduchu, mechanický,; Standard (způsob seřízení, vestavný hluk):</t>
  </si>
  <si>
    <t>D15.055</t>
  </si>
  <si>
    <t>VFL200</t>
  </si>
  <si>
    <t>670</t>
  </si>
  <si>
    <t>D15.063</t>
  </si>
  <si>
    <t>VFL250</t>
  </si>
  <si>
    <t>672</t>
  </si>
  <si>
    <t>Poznámka k položce:_x000d_
Regulátor konstantního průtoku vzduchu, mechanický,; Standard (způsob seřízení, vestavný hluk):; Poznámka: navržené regulátory konstantního průtoku pro požadované Qv; odpovídají danému průměru. Při změně provést návrh pro příslušné ; zařízení - pracovní bod regulace pro požadovaný průtok vzduchu. ; Seřízení regulátoru na dané množství vzduchu bude provedeno; s tolerancí 5%. Vyžaduje to cca 3x cyklus seřízení.; Doporučuje se potrubní díl s regulátorem samostaný + spojky.</t>
  </si>
  <si>
    <t>D15.072</t>
  </si>
  <si>
    <t>674</t>
  </si>
  <si>
    <t>D15.073</t>
  </si>
  <si>
    <t>Štěrbina s funkcí indukce včetně plenum boxu (software TROX, hluk!!, proudění) (dle specifikace PD a TZ vč. komponentů a dopplňků)</t>
  </si>
  <si>
    <t>676</t>
  </si>
  <si>
    <t>D15.077</t>
  </si>
  <si>
    <t>678</t>
  </si>
  <si>
    <t>D15.078</t>
  </si>
  <si>
    <t>680</t>
  </si>
  <si>
    <t>D15.079</t>
  </si>
  <si>
    <t>požární klapka 4H se servem 230V, včetně zatěsnění a osazení do požárně dělící konstrukce , ovládá EPS, monitoruje MaR, rozměr 315x560</t>
  </si>
  <si>
    <t>682</t>
  </si>
  <si>
    <t>D15.080</t>
  </si>
  <si>
    <t>684</t>
  </si>
  <si>
    <t>D15.081</t>
  </si>
  <si>
    <t>požární klapka 4H se servem 230V, včetně zatěsnění a osazení do požárně dělící konstrukce , ovládá EPS, monitoruje MaR, rozměr 400x400</t>
  </si>
  <si>
    <t>686</t>
  </si>
  <si>
    <t>D15.082</t>
  </si>
  <si>
    <t>688</t>
  </si>
  <si>
    <t>D15.083</t>
  </si>
  <si>
    <t>požární klapka kruhová se servem 230V, včetně zatěsnění a osazení do požárně dělící konstrukce , ovládá EPS, monitoruje MaR, průměr 250mm</t>
  </si>
  <si>
    <t>690</t>
  </si>
  <si>
    <t>D15.084</t>
  </si>
  <si>
    <t>Zvukoizolační potrubí průměr 200 (dle specifikace PD a TZ vč. komponentů a dopplňků)</t>
  </si>
  <si>
    <t>692</t>
  </si>
  <si>
    <t>D15.085</t>
  </si>
  <si>
    <t>Zvukoizolační potrubí průměr 250 (dle specifikace PD a TZ vč. komponentů a dopplňků)</t>
  </si>
  <si>
    <t>694</t>
  </si>
  <si>
    <t>D15.086</t>
  </si>
  <si>
    <t>696</t>
  </si>
  <si>
    <t>D16</t>
  </si>
  <si>
    <t>Zařízení č. 9 – Výkaz výměr (Skupinová cena potrubí sk. I - pozink. Plech, tř. těsnosti B:)</t>
  </si>
  <si>
    <t>D16.001</t>
  </si>
  <si>
    <t>Čtyřhranné: Do obvodu 650/ tvarovek (%):</t>
  </si>
  <si>
    <t>698</t>
  </si>
  <si>
    <t>D16.002</t>
  </si>
  <si>
    <t>700</t>
  </si>
  <si>
    <t>D16.003</t>
  </si>
  <si>
    <t>702</t>
  </si>
  <si>
    <t>D16.004</t>
  </si>
  <si>
    <t>704</t>
  </si>
  <si>
    <t>D16.005</t>
  </si>
  <si>
    <t>706</t>
  </si>
  <si>
    <t>D16.006</t>
  </si>
  <si>
    <t>708</t>
  </si>
  <si>
    <t>D16.007</t>
  </si>
  <si>
    <t>710</t>
  </si>
  <si>
    <t>D16.008</t>
  </si>
  <si>
    <t>D16.009</t>
  </si>
  <si>
    <t>D16.010</t>
  </si>
  <si>
    <t>716</t>
  </si>
  <si>
    <t>D16.011</t>
  </si>
  <si>
    <t>718</t>
  </si>
  <si>
    <t>D16.012</t>
  </si>
  <si>
    <t>720</t>
  </si>
  <si>
    <t>D16.013</t>
  </si>
  <si>
    <t>D16.014</t>
  </si>
  <si>
    <t>D16.015</t>
  </si>
  <si>
    <t>D16.016</t>
  </si>
  <si>
    <t>728</t>
  </si>
  <si>
    <t>D16.017</t>
  </si>
  <si>
    <t>730</t>
  </si>
  <si>
    <t>D16.018</t>
  </si>
  <si>
    <t>732</t>
  </si>
  <si>
    <t>D16.019</t>
  </si>
  <si>
    <t>734</t>
  </si>
  <si>
    <t>D17</t>
  </si>
  <si>
    <t>Zařízení č.10 – Větrání učeben 3.NP (Soupis prací, dodávek a montáže)</t>
  </si>
  <si>
    <t>D17.001</t>
  </si>
  <si>
    <t>736</t>
  </si>
  <si>
    <t>D17.032</t>
  </si>
  <si>
    <t>738</t>
  </si>
  <si>
    <t>D17.033</t>
  </si>
  <si>
    <t>740</t>
  </si>
  <si>
    <t>D17.037</t>
  </si>
  <si>
    <t>742</t>
  </si>
  <si>
    <t>D17.038</t>
  </si>
  <si>
    <t>744</t>
  </si>
  <si>
    <t>D17.039</t>
  </si>
  <si>
    <t>746</t>
  </si>
  <si>
    <t>D17.040</t>
  </si>
  <si>
    <t>748</t>
  </si>
  <si>
    <t>D17.042</t>
  </si>
  <si>
    <t>750</t>
  </si>
  <si>
    <t>D17.043</t>
  </si>
  <si>
    <t>752</t>
  </si>
  <si>
    <t>Poznámka k položce:_x000d_
Poznámka:</t>
  </si>
  <si>
    <t>D17.045</t>
  </si>
  <si>
    <t>Tlumič hluku (dle specifikace PD a TZ vč. komponentů a dopplňků) GKP 1200x500-3500 vzor Z190176/02A</t>
  </si>
  <si>
    <t>756</t>
  </si>
  <si>
    <t>D17.046</t>
  </si>
  <si>
    <t>Tlumič hluku (dle specifikace PD a TZ vč. komponentů a dopplňků) GKP 850x500-2000 vzor Z190176/02B</t>
  </si>
  <si>
    <t>758</t>
  </si>
  <si>
    <t>D17.047</t>
  </si>
  <si>
    <t xml:space="preserve">Zvukoizolační potrubí průměr 200 </t>
  </si>
  <si>
    <t>760</t>
  </si>
  <si>
    <t>D17.048</t>
  </si>
  <si>
    <t>D17.049</t>
  </si>
  <si>
    <t>Poznámka k položce:_x000d_
Poznámka: navržené regulátory konstantního průtoku pro požadované Qv; odpovídají danému průměru. Při změně provést návrh pro příslušné ; zařízení - pracovní bod regulace pro požadovaný průtok vzduchu. ; Seřízení regulátoru na dané množství vzduchu bude provedeno; s tolerancí 5%. Vyžaduje to cca 3x cyklus seřízení.; Doporučuje se potrubní díl s regulátorem samostaný + spojky. ; Regulátor konstantního průtoku vzduchu, mechanický,; Standard (způsob seřízení, vestavný hluk):</t>
  </si>
  <si>
    <t>D17.058</t>
  </si>
  <si>
    <t>D17.067</t>
  </si>
  <si>
    <t>768</t>
  </si>
  <si>
    <t>D17.076</t>
  </si>
  <si>
    <t>VFL125</t>
  </si>
  <si>
    <t>770</t>
  </si>
  <si>
    <t>D17.085</t>
  </si>
  <si>
    <t>VFL100</t>
  </si>
  <si>
    <t>772</t>
  </si>
  <si>
    <t>D17.094</t>
  </si>
  <si>
    <t>774</t>
  </si>
  <si>
    <t>D17.095</t>
  </si>
  <si>
    <t>D17.099</t>
  </si>
  <si>
    <t>778</t>
  </si>
  <si>
    <t>D17.100</t>
  </si>
  <si>
    <t>Odvodní ventil průměr 100</t>
  </si>
  <si>
    <t>780</t>
  </si>
  <si>
    <t>D17.101</t>
  </si>
  <si>
    <t>Přívodní ventil průměr 100, vč.oh.hadice</t>
  </si>
  <si>
    <t>782</t>
  </si>
  <si>
    <t>D17.102</t>
  </si>
  <si>
    <t>Odvodní ventil průměr 160, vč.oh.hadice</t>
  </si>
  <si>
    <t>D17.103</t>
  </si>
  <si>
    <t>786</t>
  </si>
  <si>
    <t>D17.104</t>
  </si>
  <si>
    <t>požární klapka 4H se servem 230V, včetně zatěsnění a osazení do požárně dělící konstrukce , ovládá EPS, monitoruje MaR, rozměr 560x400</t>
  </si>
  <si>
    <t>788</t>
  </si>
  <si>
    <t>D17.105</t>
  </si>
  <si>
    <t>požární klapka 4H se servem 230V, včetně zatěsnění a osazení do požárně dělící konstrukce , ovládá EPS, monitoruje MaR, rozměr 500x250</t>
  </si>
  <si>
    <t>790</t>
  </si>
  <si>
    <t>D17.106</t>
  </si>
  <si>
    <t>požární klapka kruhová se servem 230V, včetně zatěsnění a osazení do požárně dělící konstrukce , ovládá EPS, monitoruje MaR, průměr 125mm</t>
  </si>
  <si>
    <t>792</t>
  </si>
  <si>
    <t>D17.107</t>
  </si>
  <si>
    <t>794</t>
  </si>
  <si>
    <t>D17.108</t>
  </si>
  <si>
    <t>796</t>
  </si>
  <si>
    <t>D17.109</t>
  </si>
  <si>
    <t>798</t>
  </si>
  <si>
    <t>D17.110</t>
  </si>
  <si>
    <t>800</t>
  </si>
  <si>
    <t>D17.111</t>
  </si>
  <si>
    <t>802</t>
  </si>
  <si>
    <t>D18</t>
  </si>
  <si>
    <t>Zařízení č.10 – Výkaz výměr (Skupinová cena potrubí sk. I - pozink. Plech, tř. těsnosti B:)</t>
  </si>
  <si>
    <t>D18.001</t>
  </si>
  <si>
    <t>804</t>
  </si>
  <si>
    <t>D18.002</t>
  </si>
  <si>
    <t>806</t>
  </si>
  <si>
    <t>D18.003</t>
  </si>
  <si>
    <t>808</t>
  </si>
  <si>
    <t>D18.004</t>
  </si>
  <si>
    <t>810</t>
  </si>
  <si>
    <t>D18.005</t>
  </si>
  <si>
    <t>812</t>
  </si>
  <si>
    <t>D18.006</t>
  </si>
  <si>
    <t>814</t>
  </si>
  <si>
    <t>D18.007</t>
  </si>
  <si>
    <t>816</t>
  </si>
  <si>
    <t>D18.008</t>
  </si>
  <si>
    <t>818</t>
  </si>
  <si>
    <t>D18.009</t>
  </si>
  <si>
    <t>820</t>
  </si>
  <si>
    <t>D18.010</t>
  </si>
  <si>
    <t>822</t>
  </si>
  <si>
    <t>D18.011</t>
  </si>
  <si>
    <t>824</t>
  </si>
  <si>
    <t>D18.012</t>
  </si>
  <si>
    <t>826</t>
  </si>
  <si>
    <t>D18.013</t>
  </si>
  <si>
    <t>828</t>
  </si>
  <si>
    <t>D18.014</t>
  </si>
  <si>
    <t>830</t>
  </si>
  <si>
    <t>D18.015</t>
  </si>
  <si>
    <t>832</t>
  </si>
  <si>
    <t>D18.016</t>
  </si>
  <si>
    <t>834</t>
  </si>
  <si>
    <t>D18.017</t>
  </si>
  <si>
    <t>836</t>
  </si>
  <si>
    <t>D18.018</t>
  </si>
  <si>
    <t>838</t>
  </si>
  <si>
    <t>D18.019</t>
  </si>
  <si>
    <t>840</t>
  </si>
  <si>
    <t>D18.020</t>
  </si>
  <si>
    <t>842</t>
  </si>
  <si>
    <t>D18.022</t>
  </si>
  <si>
    <t>844</t>
  </si>
  <si>
    <t>D19</t>
  </si>
  <si>
    <t>Zařízení č.11 – Větrání učeben 4.NP (Soupis prací, dodávek a montáže)</t>
  </si>
  <si>
    <t>D19.001</t>
  </si>
  <si>
    <t>846</t>
  </si>
  <si>
    <t>D19.032</t>
  </si>
  <si>
    <t>848</t>
  </si>
  <si>
    <t>D19.033</t>
  </si>
  <si>
    <t>850</t>
  </si>
  <si>
    <t>D19.037</t>
  </si>
  <si>
    <t>852</t>
  </si>
  <si>
    <t>D19.038</t>
  </si>
  <si>
    <t>854</t>
  </si>
  <si>
    <t>D19.039</t>
  </si>
  <si>
    <t>856</t>
  </si>
  <si>
    <t>D19.040</t>
  </si>
  <si>
    <t>858</t>
  </si>
  <si>
    <t>D19.042</t>
  </si>
  <si>
    <t>860</t>
  </si>
  <si>
    <t>D19.043</t>
  </si>
  <si>
    <t>Buňkový tlumič: G 900x500-1200.1 vzor Z190176/01(dle specifikace PD a TZ vč. komponentů a dopplňků)</t>
  </si>
  <si>
    <t>862</t>
  </si>
  <si>
    <t>D19.045</t>
  </si>
  <si>
    <t>864</t>
  </si>
  <si>
    <t>D19.046</t>
  </si>
  <si>
    <t>Zvukoizolační potrubí průměr 200</t>
  </si>
  <si>
    <t>866</t>
  </si>
  <si>
    <t>D19.047</t>
  </si>
  <si>
    <t>868</t>
  </si>
  <si>
    <t>D19.048</t>
  </si>
  <si>
    <t>870</t>
  </si>
  <si>
    <t>D19.057</t>
  </si>
  <si>
    <t>872</t>
  </si>
  <si>
    <t>D19.066</t>
  </si>
  <si>
    <t>874</t>
  </si>
  <si>
    <t>D19.075</t>
  </si>
  <si>
    <t>876</t>
  </si>
  <si>
    <t>D19.084</t>
  </si>
  <si>
    <t>878</t>
  </si>
  <si>
    <t>D19.085</t>
  </si>
  <si>
    <t>Štěrbina s funkcí indukce včetně plenum boxu (software TROX, hluk!! Proudění) (dle specifikace PD a TZ vč. komponentů a dopplňků)</t>
  </si>
  <si>
    <t>880</t>
  </si>
  <si>
    <t>D19.089</t>
  </si>
  <si>
    <t>882</t>
  </si>
  <si>
    <t>D19.090</t>
  </si>
  <si>
    <t>Přívodní ventil průměr 100, vč nástavce</t>
  </si>
  <si>
    <t>884</t>
  </si>
  <si>
    <t>D19.091</t>
  </si>
  <si>
    <t>886</t>
  </si>
  <si>
    <t>D19.092</t>
  </si>
  <si>
    <t>888</t>
  </si>
  <si>
    <t>D19.093</t>
  </si>
  <si>
    <t>890</t>
  </si>
  <si>
    <t>D19.094</t>
  </si>
  <si>
    <t>892</t>
  </si>
  <si>
    <t>D19.095</t>
  </si>
  <si>
    <t>894</t>
  </si>
  <si>
    <t>D19.096</t>
  </si>
  <si>
    <t>896</t>
  </si>
  <si>
    <t>D19.097</t>
  </si>
  <si>
    <t>898</t>
  </si>
  <si>
    <t>D19.098</t>
  </si>
  <si>
    <t>900</t>
  </si>
  <si>
    <t>D19.099</t>
  </si>
  <si>
    <t>902</t>
  </si>
  <si>
    <t>D20</t>
  </si>
  <si>
    <t>Zařízení č.11 – Výkaz výměr (Skupinová cena potrubí sk. I - pozink. Plech, tř. těsnosti B:)</t>
  </si>
  <si>
    <t>D20.001</t>
  </si>
  <si>
    <t>904</t>
  </si>
  <si>
    <t>D20.002</t>
  </si>
  <si>
    <t>906</t>
  </si>
  <si>
    <t>D20.003</t>
  </si>
  <si>
    <t>908</t>
  </si>
  <si>
    <t>D20.004</t>
  </si>
  <si>
    <t>910</t>
  </si>
  <si>
    <t>D20.005</t>
  </si>
  <si>
    <t>912</t>
  </si>
  <si>
    <t>D20.006</t>
  </si>
  <si>
    <t>914</t>
  </si>
  <si>
    <t>D20.007</t>
  </si>
  <si>
    <t>916</t>
  </si>
  <si>
    <t>D20.008</t>
  </si>
  <si>
    <t>918</t>
  </si>
  <si>
    <t>D20.009</t>
  </si>
  <si>
    <t>920</t>
  </si>
  <si>
    <t>D20.010</t>
  </si>
  <si>
    <t>922</t>
  </si>
  <si>
    <t>D20.011</t>
  </si>
  <si>
    <t>924</t>
  </si>
  <si>
    <t>D20.012</t>
  </si>
  <si>
    <t>926</t>
  </si>
  <si>
    <t>D20.013</t>
  </si>
  <si>
    <t>928</t>
  </si>
  <si>
    <t>D20.014</t>
  </si>
  <si>
    <t>930</t>
  </si>
  <si>
    <t>D20.015</t>
  </si>
  <si>
    <t>932</t>
  </si>
  <si>
    <t>D20.016</t>
  </si>
  <si>
    <t>934</t>
  </si>
  <si>
    <t>D20.017</t>
  </si>
  <si>
    <t>936</t>
  </si>
  <si>
    <t>D21</t>
  </si>
  <si>
    <t>Zařízení č.12 – Větrání učeben 1.NP (Soupis prací, dodávek a montáže)</t>
  </si>
  <si>
    <t>D21.001</t>
  </si>
  <si>
    <t>938</t>
  </si>
  <si>
    <t xml:space="preserve">Poznámka k položce:_x000d_
Poznámka: VZT systém specifikován dle konkrétních výrobků ; zajišťujících požadované akustické parametry v pořadí ; zdroj hluku VZT jednotka v oktávových pasmech, primární a sekundární; tlumiče, distribuční prvek -  prověřené výpočtem .    ; technické a výkonové parametry v tabulce zařízení; akustické parametry v technice zařízení,; jednotka ve vnitřním provedení, strana obsluhy dle výkresové PD,; skladba komor přívod:; tlumící vložka; klapka; filtr s třídou filtrace M5 dle EN 779; rotační rekuperátor, typ teplotní, teplotní účinnost i suchá teplotní; účinnost 78%; směšování, vnitřní klapka; ventilátor, volnooběžné kolo, EC - integrovaný regulátor; jištění EC kontrolér; vodní ohřívač; přímý výparník ( kooperace s navrženými zdroji chladu - tj členění ; výparníku dle výkonů kondenzačních jednotek), eliminátor kapek; vodní ohřívač (dohřev při sušení); tlumící vložka; odvod:; tlumící vložka ; filtr s třídou filtrace M5 dle EN 779; ventilátor, volnooběžné kolo, EC - integrovaný regulátor; jištění EC kontrolér; směšování; sekce servisní; klapka ; tlumící vložka</t>
  </si>
  <si>
    <t>D21.032</t>
  </si>
  <si>
    <t>940</t>
  </si>
  <si>
    <t>D21.033</t>
  </si>
  <si>
    <t>942</t>
  </si>
  <si>
    <t>D21.037</t>
  </si>
  <si>
    <t>944</t>
  </si>
  <si>
    <t>D21.038</t>
  </si>
  <si>
    <t>946</t>
  </si>
  <si>
    <t>D21.039</t>
  </si>
  <si>
    <t>948</t>
  </si>
  <si>
    <t>D21.040</t>
  </si>
  <si>
    <t>950</t>
  </si>
  <si>
    <t>D21.041</t>
  </si>
  <si>
    <t>952</t>
  </si>
  <si>
    <t>D21.042</t>
  </si>
  <si>
    <t>Buňkový tlumič: G (dle specifikace PD a TZ vč. komponentů a dopplňků) 900x500-1200.1 vzor Z190176/01</t>
  </si>
  <si>
    <t>954</t>
  </si>
  <si>
    <t>D21.044</t>
  </si>
  <si>
    <t>Tlumič hluku G 500x200-1500 (dle specifikace PD a TZ vč. komponentů a dopplňků)</t>
  </si>
  <si>
    <t>956</t>
  </si>
  <si>
    <t>D21.045</t>
  </si>
  <si>
    <t>Tlumič hluku G 500x400-1500 (dle specifikace PD a TZ vč. komponentů a dopplňků)</t>
  </si>
  <si>
    <t>958</t>
  </si>
  <si>
    <t>D21.046</t>
  </si>
  <si>
    <t>960</t>
  </si>
  <si>
    <t>D21.047</t>
  </si>
  <si>
    <t xml:space="preserve">Vířivá vyúsť  (software , obraz proudění vzduchu) (dle specifikace PD a TZ vč. komponentů a dopplňků)</t>
  </si>
  <si>
    <t>962</t>
  </si>
  <si>
    <t xml:space="preserve">Poznámka k položce:_x000d_
Vířivá vyúsť  - přívod, směrovatelný proud vzduchu na přívodu vzduchu; 400-500m3/h/distribuční prvek, SH nad podlahou cca 3m, 4 hranná, box</t>
  </si>
  <si>
    <t>D21.050</t>
  </si>
  <si>
    <t>Vířivá vyúsť (software , obraz proudění vzduchu) (dle specifikace PD a TZ vč. komponentů a dopplňků)</t>
  </si>
  <si>
    <t>964</t>
  </si>
  <si>
    <t xml:space="preserve">Poznámka k položce:_x000d_
Vířivá vyúsť  - odvod, směrovatelný proud vzduchu na přívodu vzduchu; 400-500m3/h/distribuční prvek, SH nad podlahou cca 3m, 4H, box</t>
  </si>
  <si>
    <t>D21.053</t>
  </si>
  <si>
    <t>Krycí mžížka z tahokovu 500x200</t>
  </si>
  <si>
    <t>966</t>
  </si>
  <si>
    <t>D21.054</t>
  </si>
  <si>
    <t>Krycí mžížka z tahokovu 500x500</t>
  </si>
  <si>
    <t>968</t>
  </si>
  <si>
    <t>D21.055</t>
  </si>
  <si>
    <t>970</t>
  </si>
  <si>
    <t>D21.056</t>
  </si>
  <si>
    <t>972</t>
  </si>
  <si>
    <t>D21.057</t>
  </si>
  <si>
    <t>974</t>
  </si>
  <si>
    <t>D21.058</t>
  </si>
  <si>
    <t>Škrtící klapka 500x400, listová, s aretací polohy</t>
  </si>
  <si>
    <t>976</t>
  </si>
  <si>
    <t>D21.059</t>
  </si>
  <si>
    <t>Škrtící klapka 500x200, listová, s aretací polohy</t>
  </si>
  <si>
    <t>978</t>
  </si>
  <si>
    <t>D21.060</t>
  </si>
  <si>
    <t>Škrtící klapka těsná s aretací průměr 250</t>
  </si>
  <si>
    <t>980</t>
  </si>
  <si>
    <t>D21.061</t>
  </si>
  <si>
    <t>982</t>
  </si>
  <si>
    <t>D21.062</t>
  </si>
  <si>
    <t>984</t>
  </si>
  <si>
    <t>D21.063</t>
  </si>
  <si>
    <t>986</t>
  </si>
  <si>
    <t>D21.064</t>
  </si>
  <si>
    <t>Flexibilní hadice s útlumem hluku průměr 250</t>
  </si>
  <si>
    <t>988</t>
  </si>
  <si>
    <t>D21.065</t>
  </si>
  <si>
    <t>990</t>
  </si>
  <si>
    <t>D21.066</t>
  </si>
  <si>
    <t>992</t>
  </si>
  <si>
    <t>D21.067</t>
  </si>
  <si>
    <t>994</t>
  </si>
  <si>
    <t>D21.068</t>
  </si>
  <si>
    <t>996</t>
  </si>
  <si>
    <t>D21.1</t>
  </si>
  <si>
    <t>Zařízení č.12 – Výkaz výměr (Skupinová cena potrubí sk. I - pozink. Plech, tř. těsnosti B:)</t>
  </si>
  <si>
    <t>D21_1.001</t>
  </si>
  <si>
    <t>D21_1.002</t>
  </si>
  <si>
    <t>1000</t>
  </si>
  <si>
    <t>D21_1.003</t>
  </si>
  <si>
    <t>1002</t>
  </si>
  <si>
    <t>D21_1.004</t>
  </si>
  <si>
    <t>1004</t>
  </si>
  <si>
    <t>D21_1.005</t>
  </si>
  <si>
    <t>1006</t>
  </si>
  <si>
    <t>D21_1.006</t>
  </si>
  <si>
    <t>1008</t>
  </si>
  <si>
    <t>D21_1.007</t>
  </si>
  <si>
    <t>1010</t>
  </si>
  <si>
    <t>D21_1.008</t>
  </si>
  <si>
    <t>1012</t>
  </si>
  <si>
    <t>D21_1.009</t>
  </si>
  <si>
    <t>1014</t>
  </si>
  <si>
    <t>D21_1.010</t>
  </si>
  <si>
    <t>1016</t>
  </si>
  <si>
    <t>D21_1.011</t>
  </si>
  <si>
    <t>1018</t>
  </si>
  <si>
    <t>D21_1.012</t>
  </si>
  <si>
    <t>1020</t>
  </si>
  <si>
    <t>D21_1.013</t>
  </si>
  <si>
    <t>1022</t>
  </si>
  <si>
    <t>D21_1.014</t>
  </si>
  <si>
    <t>D21_1.015</t>
  </si>
  <si>
    <t>1026</t>
  </si>
  <si>
    <t>D21_1.016</t>
  </si>
  <si>
    <t>1028</t>
  </si>
  <si>
    <t>D21_1.017</t>
  </si>
  <si>
    <t>1030</t>
  </si>
  <si>
    <t>D21_1.018</t>
  </si>
  <si>
    <t>1032</t>
  </si>
  <si>
    <t>D21_1.019</t>
  </si>
  <si>
    <t>1034</t>
  </si>
  <si>
    <t>D22</t>
  </si>
  <si>
    <t>Zařízení č.13 – Větrání CHÚC (Soupis prací, dodávek a montáže)</t>
  </si>
  <si>
    <t>D22.001</t>
  </si>
  <si>
    <t>1036</t>
  </si>
  <si>
    <t>Poznámka k položce:_x000d_
technické a výkonové parametry v tabulce zařízení; akustické parametry v technice zařízení,; jednotka ve venkovním provedení, strana obsluhy dle výkresové PD,; skladba komor přívod:; protidešťová žaluzie; sekce servisní; vnitřní klapka; ventilátor, volnooběžné kolo, EC - integrovaný regulátor; jištění EC kontrolér; tlumící vložka</t>
  </si>
  <si>
    <t>D22.012</t>
  </si>
  <si>
    <t>servopohon 230V s bezpečnostní funkcí (pod napětím zavřeno) na klapce</t>
  </si>
  <si>
    <t>1038</t>
  </si>
  <si>
    <t>Poznámka k položce:_x000d_
Poznámka: OK pod jednotku v dodávce stavby</t>
  </si>
  <si>
    <t>D22.014</t>
  </si>
  <si>
    <t>1040</t>
  </si>
  <si>
    <t>D22.015</t>
  </si>
  <si>
    <t>Regulační jednotka V 900/800 DK5 1200 (dle specifikace PD a TZ vč. komponentů a dopplňků)</t>
  </si>
  <si>
    <t>1042</t>
  </si>
  <si>
    <t xml:space="preserve">Poznámka k položce:_x000d_
regulovaný přetlakový odvod vzduchu z CHÚC ; vč. Servopohonu 24V; Poznámka:v době zpracování PD jedinečné, speciální  zařízení, ; stavba řeší stavební připravenost osazení dle podmínek výrobce jednotky</t>
  </si>
  <si>
    <t>D22.020</t>
  </si>
  <si>
    <t>1044</t>
  </si>
  <si>
    <t>D22.021</t>
  </si>
  <si>
    <t xml:space="preserve">Vyústka  400x200, 1ř (4H potrubí, nástavec, clona, nebo R1)</t>
  </si>
  <si>
    <t>1046</t>
  </si>
  <si>
    <t>D22.022</t>
  </si>
  <si>
    <t>1048</t>
  </si>
  <si>
    <t>D22.1</t>
  </si>
  <si>
    <t>Zařízení č.13 – Výkaz výměr (Skupinová cena potrubí sk. I - pozink. Plech, tř. těsnosti B:)</t>
  </si>
  <si>
    <t>D22_1.001</t>
  </si>
  <si>
    <t>1050</t>
  </si>
  <si>
    <t>D22_1.002</t>
  </si>
  <si>
    <t>1052</t>
  </si>
  <si>
    <t>D22_1.003</t>
  </si>
  <si>
    <t>1054</t>
  </si>
  <si>
    <t>D23</t>
  </si>
  <si>
    <t>Zařízení č.14 – Větrání kotelny (Soupis prací, dodávek a montáže)</t>
  </si>
  <si>
    <t>D23.001</t>
  </si>
  <si>
    <t>Potrubní diagonální ventilátor víceotáčkový,</t>
  </si>
  <si>
    <t>1056</t>
  </si>
  <si>
    <t xml:space="preserve">Poznámka k položce:_x000d_
typ- např.  TD 2000/315, příslušenství standardu níže; Výkonové parametry viz tabulka zařízení</t>
  </si>
  <si>
    <t>D23.004</t>
  </si>
  <si>
    <t>Včetně tlumících vložek průměr 315</t>
  </si>
  <si>
    <t>1058</t>
  </si>
  <si>
    <t>D23.005</t>
  </si>
  <si>
    <t>Uzavírací klapka se servopohonem 230V, průměr 315mm</t>
  </si>
  <si>
    <t>1060</t>
  </si>
  <si>
    <t>D23.006</t>
  </si>
  <si>
    <t xml:space="preserve">Filtrační box MFL/G3 315,  včetně filtrační vložky</t>
  </si>
  <si>
    <t>1062</t>
  </si>
  <si>
    <t>D23.007</t>
  </si>
  <si>
    <t>Vodní ohřívač (dle specifikace PD a TZ vč. komponentů a dopplňků)</t>
  </si>
  <si>
    <t>1064</t>
  </si>
  <si>
    <t>D23.008</t>
  </si>
  <si>
    <t>1066</t>
  </si>
  <si>
    <t>D23.009</t>
  </si>
  <si>
    <t>Vyústka do kruhového potrubí 525x75, 1ř,R1</t>
  </si>
  <si>
    <t>1068</t>
  </si>
  <si>
    <t>D23.010</t>
  </si>
  <si>
    <t>Výfukový kus - mřížka průměr 250</t>
  </si>
  <si>
    <t>1070</t>
  </si>
  <si>
    <t>D23.011</t>
  </si>
  <si>
    <t>1072</t>
  </si>
  <si>
    <t>D23.012</t>
  </si>
  <si>
    <t>požární klapka kruhová se servem 230V, včetně zatěsnění a osazení do požárně dělící konstrukce (poznámka v záhlaví) , ovládá EPS, monitoruje MaR, průměr 315mm</t>
  </si>
  <si>
    <t>1074</t>
  </si>
  <si>
    <t>D23.013</t>
  </si>
  <si>
    <t>1076</t>
  </si>
  <si>
    <t>D24</t>
  </si>
  <si>
    <t>Zařízení č.14 – Výkaz výměr (Skupinová cena potrubí sk. I - pozink. Plech, tř. těsnosti B:)</t>
  </si>
  <si>
    <t>D24.001</t>
  </si>
  <si>
    <t>1078</t>
  </si>
  <si>
    <t>D24.002</t>
  </si>
  <si>
    <t>1080</t>
  </si>
  <si>
    <t>D24.003</t>
  </si>
  <si>
    <t>1082</t>
  </si>
  <si>
    <t>D24.004</t>
  </si>
  <si>
    <t>1084</t>
  </si>
  <si>
    <t>D25</t>
  </si>
  <si>
    <t>Zařízení č.15 – Větrání technického prostoru (Soupis prací, dodávek a montáže)</t>
  </si>
  <si>
    <t>D25.001</t>
  </si>
  <si>
    <t>1086</t>
  </si>
  <si>
    <t xml:space="preserve">Poznámka k položce:_x000d_
typ- např.  TD 1300/250, příslušenství standardu níže_x000d_
Výkonové parametry viz tabulka zařízení</t>
  </si>
  <si>
    <t>D25.004</t>
  </si>
  <si>
    <t>Včetně tlumících vložek průměr 250</t>
  </si>
  <si>
    <t>1092</t>
  </si>
  <si>
    <t>D25.005</t>
  </si>
  <si>
    <t>Uzavírací klapka se servopohonem 230V, průměr 250mm</t>
  </si>
  <si>
    <t>1094</t>
  </si>
  <si>
    <t>D25.006</t>
  </si>
  <si>
    <t xml:space="preserve">Filtrační box MFL/G3 250,  včetně filtrační vložky</t>
  </si>
  <si>
    <t>1096</t>
  </si>
  <si>
    <t>D25.007</t>
  </si>
  <si>
    <t>Přetlaková klapka MCA</t>
  </si>
  <si>
    <t>1098</t>
  </si>
  <si>
    <t>D25.008</t>
  </si>
  <si>
    <t>Vodní ohřívač MBW 250</t>
  </si>
  <si>
    <t>1100</t>
  </si>
  <si>
    <t>D25.009</t>
  </si>
  <si>
    <t>1102</t>
  </si>
  <si>
    <t>D25.010</t>
  </si>
  <si>
    <t>Vyústka do kruhového potrubí 225x75, 1ř,R1</t>
  </si>
  <si>
    <t>1104</t>
  </si>
  <si>
    <t>D25.011</t>
  </si>
  <si>
    <t>1106</t>
  </si>
  <si>
    <t>D25.012</t>
  </si>
  <si>
    <t>Stěnová mřížka oboustranná 500x100</t>
  </si>
  <si>
    <t>1108</t>
  </si>
  <si>
    <t>D25.013</t>
  </si>
  <si>
    <t>1110</t>
  </si>
  <si>
    <t>D25.014</t>
  </si>
  <si>
    <t>1112</t>
  </si>
  <si>
    <t>D25.015</t>
  </si>
  <si>
    <t>1114</t>
  </si>
  <si>
    <t>D25.016</t>
  </si>
  <si>
    <t>požární klapka kruhová se servem 230V, včetně zatěsnění a osazení do požárně dělící konstrukce (poznámka v záhlaví) , ovládá EPS, monitoruje MaR, průměr 250mm</t>
  </si>
  <si>
    <t>1116</t>
  </si>
  <si>
    <t>D25.017</t>
  </si>
  <si>
    <t>1118</t>
  </si>
  <si>
    <t>D26</t>
  </si>
  <si>
    <t>Zařízení č.15 – Výkaz výměr (Skupinová cena potrubí sk. I - pozink. Plech, tř. těsnosti B:)</t>
  </si>
  <si>
    <t>D26.001</t>
  </si>
  <si>
    <t>1120</t>
  </si>
  <si>
    <t>D26.002</t>
  </si>
  <si>
    <t>1122</t>
  </si>
  <si>
    <t>D26.003</t>
  </si>
  <si>
    <t>1124</t>
  </si>
  <si>
    <t>D26.004</t>
  </si>
  <si>
    <t>1126</t>
  </si>
  <si>
    <t>D27</t>
  </si>
  <si>
    <t>Zařízení č.16 – Chlazení serveru (Soupis prací, dodávek a montáže)</t>
  </si>
  <si>
    <t>D27.001</t>
  </si>
  <si>
    <t>Venkovní jednotka (dle specifikace PD a TZ vč. komponentů a dopplňků) , chladivo R32</t>
  </si>
  <si>
    <t>1128</t>
  </si>
  <si>
    <t xml:space="preserve">Poznámka k položce:_x000d_
Split systém, přímé chazení, funkce chlazení, vytápění , odvlhčování ; U systému prověřena celková délka trasy chladiva a převýšení dle ; parametrů výrobce.; technické a výkonové parametry v tabulce zařízení; aktuální kombinace řešení; (QCH/QSH= 6.62 kW při Ti= 24°C DB / 14°C WB a Tex= -15°C);  rezultuje - snížení odvodu vlhkosti standard dle:</t>
  </si>
  <si>
    <t>D27.009</t>
  </si>
  <si>
    <t>1130</t>
  </si>
  <si>
    <t>D27.010</t>
  </si>
  <si>
    <t>1132</t>
  </si>
  <si>
    <t>D27.011</t>
  </si>
  <si>
    <t>1134</t>
  </si>
  <si>
    <t>D27.012</t>
  </si>
  <si>
    <t>1136</t>
  </si>
  <si>
    <t>D27.013</t>
  </si>
  <si>
    <t>1138</t>
  </si>
  <si>
    <t>D28</t>
  </si>
  <si>
    <t>Zařízení č.17 – Větrání hudebního sálu (Soupis prací, dodávek a montáže)</t>
  </si>
  <si>
    <t>D28.001</t>
  </si>
  <si>
    <t>1140</t>
  </si>
  <si>
    <t>Poznámka k položce:_x000d_
technické a výkonové parametry v tabulce zařízení; akustické parametry v technice zařízení,; jednotka ve vnitřním provedení, strana obsluhy dle výkresové PD,; skladba komor přívod:; tlumící vložka; klapka; filtr s třídou filtrace M5 dle EN 779; rotační rekuperátor, typ teplotní, teplotní účinnost i suchá teplotní; účinnost 76%; směšování, vnitřní klapka; ventilátor, volnooběžné kolo, EC - integrovaný regulátor; jištění EC kontrolér; vodní ohřívač; přímý výparník ( kooperace s navrženými zdroji chladu - tj členění ; výparníku dle výkonů kondenzačních jednotek), eliminátor kapek; tlumící vložka; odvod:; tlumící vložka ; filtr s třídou filtrace M5 dle EN 779; ventilátor, volnooběžné kolo, EC - integrovaný regulátor; jištění EC kontrolér; směšování; sekce servisní; klapka ; tlumící vložka</t>
  </si>
  <si>
    <t>D28.027</t>
  </si>
  <si>
    <t>1142</t>
  </si>
  <si>
    <t>D28.028</t>
  </si>
  <si>
    <t>1144</t>
  </si>
  <si>
    <t>569</t>
  </si>
  <si>
    <t>D28.032</t>
  </si>
  <si>
    <t>1146</t>
  </si>
  <si>
    <t>D28.033</t>
  </si>
  <si>
    <t>1148</t>
  </si>
  <si>
    <t>571</t>
  </si>
  <si>
    <t>D28.034</t>
  </si>
  <si>
    <t>1150</t>
  </si>
  <si>
    <t>D28.035</t>
  </si>
  <si>
    <t>1152</t>
  </si>
  <si>
    <t>573</t>
  </si>
  <si>
    <t>D28.037</t>
  </si>
  <si>
    <t>1154</t>
  </si>
  <si>
    <t>D28.038</t>
  </si>
  <si>
    <t>Potrubní diagonální ventilátor tříotáčkový, dvojí vinutí</t>
  </si>
  <si>
    <t>1156</t>
  </si>
  <si>
    <t xml:space="preserve">Poznámka k položce:_x000d_
typ- např.  TD 350/125; Výkonové parametry viz tabulka zařízení</t>
  </si>
  <si>
    <t>575</t>
  </si>
  <si>
    <t>D28.041</t>
  </si>
  <si>
    <t>Včetně tlumících vložek průměr 125</t>
  </si>
  <si>
    <t>1158</t>
  </si>
  <si>
    <t>D28.042</t>
  </si>
  <si>
    <t>Přetlaková klapka průměr 125mm</t>
  </si>
  <si>
    <t>1160</t>
  </si>
  <si>
    <t>577</t>
  </si>
  <si>
    <t>D28.043</t>
  </si>
  <si>
    <t>1162</t>
  </si>
  <si>
    <t>D28.044</t>
  </si>
  <si>
    <t>Buňkový tlumič G 500x400-1500.1 (dle specifikace PD a TZ vč. komponentů a dopplňků)</t>
  </si>
  <si>
    <t>1164</t>
  </si>
  <si>
    <t>579</t>
  </si>
  <si>
    <t>D28.045</t>
  </si>
  <si>
    <t>1166</t>
  </si>
  <si>
    <t>D28.046</t>
  </si>
  <si>
    <t>1168</t>
  </si>
  <si>
    <t>581</t>
  </si>
  <si>
    <t>D28.050</t>
  </si>
  <si>
    <t>Vyústka komfortní , 1ř,R1 rozměr 600x300, na 4H potrubí+reg.klapka 600x300</t>
  </si>
  <si>
    <t>1170</t>
  </si>
  <si>
    <t>D28.051</t>
  </si>
  <si>
    <t>Odvodní ventil průměr 160mm, vč nástavce,</t>
  </si>
  <si>
    <t>1172</t>
  </si>
  <si>
    <t>583</t>
  </si>
  <si>
    <t>D28.052</t>
  </si>
  <si>
    <t>1174</t>
  </si>
  <si>
    <t>D28.053</t>
  </si>
  <si>
    <t>1176</t>
  </si>
  <si>
    <t>585</t>
  </si>
  <si>
    <t>D28.054</t>
  </si>
  <si>
    <t>1178</t>
  </si>
  <si>
    <t>D28.055</t>
  </si>
  <si>
    <t>1180</t>
  </si>
  <si>
    <t>587</t>
  </si>
  <si>
    <t>D28.056</t>
  </si>
  <si>
    <t>požární klapka 4H se servem 230V, včetně zatěsnění a osazení do požárně dělící konstrukce , ovládá EPS, monitoruje MaR, rozměr 500x200</t>
  </si>
  <si>
    <t>1182</t>
  </si>
  <si>
    <t>D28.057</t>
  </si>
  <si>
    <t>1184</t>
  </si>
  <si>
    <t>589</t>
  </si>
  <si>
    <t>D28.058</t>
  </si>
  <si>
    <t>1186</t>
  </si>
  <si>
    <t>D28.059</t>
  </si>
  <si>
    <t>1188</t>
  </si>
  <si>
    <t>591</t>
  </si>
  <si>
    <t>D28.060</t>
  </si>
  <si>
    <t>1190</t>
  </si>
  <si>
    <t>D29</t>
  </si>
  <si>
    <t>Zařízení č.17 – Výkaz výměr (Skupinová cena potrubí sk. I - pozink. Plech, tř. těsnosti B:)</t>
  </si>
  <si>
    <t>D29.001</t>
  </si>
  <si>
    <t>1192</t>
  </si>
  <si>
    <t>593</t>
  </si>
  <si>
    <t>D29.002</t>
  </si>
  <si>
    <t>1194</t>
  </si>
  <si>
    <t>D29.003</t>
  </si>
  <si>
    <t>1196</t>
  </si>
  <si>
    <t>595</t>
  </si>
  <si>
    <t>D29.004</t>
  </si>
  <si>
    <t>1198</t>
  </si>
  <si>
    <t>D29.005</t>
  </si>
  <si>
    <t>1200</t>
  </si>
  <si>
    <t>597</t>
  </si>
  <si>
    <t>D29.006</t>
  </si>
  <si>
    <t>1202</t>
  </si>
  <si>
    <t>D29.007</t>
  </si>
  <si>
    <t>1204</t>
  </si>
  <si>
    <t>599</t>
  </si>
  <si>
    <t>D29.008</t>
  </si>
  <si>
    <t>1206</t>
  </si>
  <si>
    <t>D29.009</t>
  </si>
  <si>
    <t>1208</t>
  </si>
  <si>
    <t>601</t>
  </si>
  <si>
    <t>D29.010</t>
  </si>
  <si>
    <t>1210</t>
  </si>
  <si>
    <t>D29.011</t>
  </si>
  <si>
    <t>1212</t>
  </si>
  <si>
    <t>603</t>
  </si>
  <si>
    <t>D29.012</t>
  </si>
  <si>
    <t>1214</t>
  </si>
  <si>
    <t>D29.013</t>
  </si>
  <si>
    <t>1216</t>
  </si>
  <si>
    <t>D30</t>
  </si>
  <si>
    <t>Zařízení č.18 – Větrání hygienického zázemí cvičebny (Soupis prací, dodávek a montáže)</t>
  </si>
  <si>
    <t>605</t>
  </si>
  <si>
    <t>D30.001</t>
  </si>
  <si>
    <t>Malý radiální ventilátor, jednootáčkový, v provedení pod omítku (dle specifikace PD a TZ vč. komponentů a dopplňků)</t>
  </si>
  <si>
    <t>1218</t>
  </si>
  <si>
    <t>Poznámka k položce:_x000d_
Malý radiální ventilátor, jednootáčkový, v provedení pod omítku, ; ve složení - skříň ventilátoru s vývodem z boku komory, včetně; přetlakové klapky, čelní mřížky s foltrem a tlumičem, elektronika doběh,; zpožeděný start; Výkonové parametry viz tabulka zařízení</t>
  </si>
  <si>
    <t>D30.007</t>
  </si>
  <si>
    <t>1220</t>
  </si>
  <si>
    <t>607</t>
  </si>
  <si>
    <t>D30.008</t>
  </si>
  <si>
    <t>1222</t>
  </si>
  <si>
    <t>D30.009</t>
  </si>
  <si>
    <t>1224</t>
  </si>
  <si>
    <t>609</t>
  </si>
  <si>
    <t>D30.010</t>
  </si>
  <si>
    <t>Flexibilní potrubí průměr 80mm, max délka připojení od ventilátoru 0,5m</t>
  </si>
  <si>
    <t>1226</t>
  </si>
  <si>
    <t>D30.011</t>
  </si>
  <si>
    <t>1228</t>
  </si>
  <si>
    <t>D31</t>
  </si>
  <si>
    <t>Zařízení č.18 – Výkaz výměr (Skupinová cena potrubí sk. I - pozink. Plech, tř. těsnosti B:)</t>
  </si>
  <si>
    <t>611</t>
  </si>
  <si>
    <t>D31.001</t>
  </si>
  <si>
    <t>1230</t>
  </si>
  <si>
    <t>D31.002</t>
  </si>
  <si>
    <t>1232</t>
  </si>
  <si>
    <t>Poznámka k položce:_x000d_
Poznámka: při zaústění potrubí do centrálního odvodu vzduchu; řešit schuntovým způsobem (otočit směr proudu ve směru trasy; odvodního potrubí centrálního odvodu vzduchu)</t>
  </si>
  <si>
    <t>613</t>
  </si>
  <si>
    <t>D31.006</t>
  </si>
  <si>
    <t>1234</t>
  </si>
  <si>
    <t>D31.007</t>
  </si>
  <si>
    <t>1236</t>
  </si>
  <si>
    <t>615</t>
  </si>
  <si>
    <t>D31.011</t>
  </si>
  <si>
    <t>1238</t>
  </si>
  <si>
    <t>D31.012</t>
  </si>
  <si>
    <t>1240</t>
  </si>
  <si>
    <t>D32</t>
  </si>
  <si>
    <t>Zařízení č.19 – Větrání údržby (Soupis prací, dodávek a montáže)</t>
  </si>
  <si>
    <t>617</t>
  </si>
  <si>
    <t>D32.001</t>
  </si>
  <si>
    <t>1242</t>
  </si>
  <si>
    <t>D32.004</t>
  </si>
  <si>
    <t>1244</t>
  </si>
  <si>
    <t>619</t>
  </si>
  <si>
    <t>D32.005</t>
  </si>
  <si>
    <t>1246</t>
  </si>
  <si>
    <t>D32.006</t>
  </si>
  <si>
    <t>Výfukový kus - mřížka průměr 125</t>
  </si>
  <si>
    <t>1248</t>
  </si>
  <si>
    <t>621</t>
  </si>
  <si>
    <t>D32.007</t>
  </si>
  <si>
    <t>Vyústka do kruhového potrubí 225x75</t>
  </si>
  <si>
    <t>1250</t>
  </si>
  <si>
    <t>D32.008</t>
  </si>
  <si>
    <t>1252</t>
  </si>
  <si>
    <t>623</t>
  </si>
  <si>
    <t>D32.009</t>
  </si>
  <si>
    <t>1254</t>
  </si>
  <si>
    <t>D32.010</t>
  </si>
  <si>
    <t>1256</t>
  </si>
  <si>
    <t>Poznámka k položce:_x000d_
Poznámka: v rozsahu dodávky komponentů, tedy včetně krycích mřížek</t>
  </si>
  <si>
    <t>625</t>
  </si>
  <si>
    <t>D32.012</t>
  </si>
  <si>
    <t>1258</t>
  </si>
  <si>
    <t>D33</t>
  </si>
  <si>
    <t>Zařízení č.19 – Výkaz výměr (Skupinová cena potrubí sk. I - pozink. Plech, tř. těsnosti B:)</t>
  </si>
  <si>
    <t>D33.001</t>
  </si>
  <si>
    <t>1260</t>
  </si>
  <si>
    <t>627</t>
  </si>
  <si>
    <t>D33.002</t>
  </si>
  <si>
    <t>1262</t>
  </si>
  <si>
    <t>D33.003</t>
  </si>
  <si>
    <t>1264</t>
  </si>
  <si>
    <t>629</t>
  </si>
  <si>
    <t>D33.004</t>
  </si>
  <si>
    <t>1266</t>
  </si>
  <si>
    <t>D33.005</t>
  </si>
  <si>
    <t>1268</t>
  </si>
  <si>
    <t>D34</t>
  </si>
  <si>
    <t>Zařízení č.20 – Větrání rozvodny (Soupis prací, dodávek a montáže)</t>
  </si>
  <si>
    <t>631</t>
  </si>
  <si>
    <t>D34.001</t>
  </si>
  <si>
    <t>1270</t>
  </si>
  <si>
    <t>D34.004</t>
  </si>
  <si>
    <t>1272</t>
  </si>
  <si>
    <t>633</t>
  </si>
  <si>
    <t>D34.005</t>
  </si>
  <si>
    <t>1274</t>
  </si>
  <si>
    <t>D34.006</t>
  </si>
  <si>
    <t>Výfukový kus - mřížka průměr 160</t>
  </si>
  <si>
    <t>1276</t>
  </si>
  <si>
    <t>635</t>
  </si>
  <si>
    <t>D34.007</t>
  </si>
  <si>
    <t>1278</t>
  </si>
  <si>
    <t>D34.008</t>
  </si>
  <si>
    <t>1280</t>
  </si>
  <si>
    <t>637</t>
  </si>
  <si>
    <t>D34.009</t>
  </si>
  <si>
    <t>1282</t>
  </si>
  <si>
    <t>D34.010</t>
  </si>
  <si>
    <t>1284</t>
  </si>
  <si>
    <t>639</t>
  </si>
  <si>
    <t>D34.012</t>
  </si>
  <si>
    <t>1286</t>
  </si>
  <si>
    <t>D35</t>
  </si>
  <si>
    <t>Zařízení č.20 – Výkaz výměr (Skupinová cena potrubí sk. I - pozink. Plech, tř. těsnosti B:)</t>
  </si>
  <si>
    <t>D35.001</t>
  </si>
  <si>
    <t>1288</t>
  </si>
  <si>
    <t>641</t>
  </si>
  <si>
    <t>D35.002</t>
  </si>
  <si>
    <t>1290</t>
  </si>
  <si>
    <t>D35.003</t>
  </si>
  <si>
    <t>1292</t>
  </si>
  <si>
    <t>643</t>
  </si>
  <si>
    <t>D35.004</t>
  </si>
  <si>
    <t>1294</t>
  </si>
  <si>
    <t>D35.005</t>
  </si>
  <si>
    <t>1296</t>
  </si>
  <si>
    <t>D36</t>
  </si>
  <si>
    <t>Zařízení č.21 – Větrání trafostanice (Soupis prací, dodávek a montáže)</t>
  </si>
  <si>
    <t>645</t>
  </si>
  <si>
    <t>D36.001</t>
  </si>
  <si>
    <t>1298</t>
  </si>
  <si>
    <t>D36.004</t>
  </si>
  <si>
    <t>1300</t>
  </si>
  <si>
    <t>647</t>
  </si>
  <si>
    <t>D36.005</t>
  </si>
  <si>
    <t>1302</t>
  </si>
  <si>
    <t>D36.006</t>
  </si>
  <si>
    <t>1304</t>
  </si>
  <si>
    <t>649</t>
  </si>
  <si>
    <t>D36.007</t>
  </si>
  <si>
    <t>Protidešťová žaluzie PZ 70-40</t>
  </si>
  <si>
    <t>1306</t>
  </si>
  <si>
    <t>D36.008</t>
  </si>
  <si>
    <t>1308</t>
  </si>
  <si>
    <t>651</t>
  </si>
  <si>
    <t>D36.009</t>
  </si>
  <si>
    <t xml:space="preserve">Vyústka  560x200, 1R, R1, průmyslová (4H potrubí), nebo obdobná plocha</t>
  </si>
  <si>
    <t>1310</t>
  </si>
  <si>
    <t>D36.010</t>
  </si>
  <si>
    <t>1312</t>
  </si>
  <si>
    <t>D37</t>
  </si>
  <si>
    <t>Zařízení č.21 – Výkaz výměr (Skupinová cena potrubí sk. I - pozink. Plech, tř. těsnosti B:)</t>
  </si>
  <si>
    <t>653</t>
  </si>
  <si>
    <t>D37.001</t>
  </si>
  <si>
    <t>1314</t>
  </si>
  <si>
    <t>D37.002</t>
  </si>
  <si>
    <t>1316</t>
  </si>
  <si>
    <t>655</t>
  </si>
  <si>
    <t>D37.003</t>
  </si>
  <si>
    <t>1318</t>
  </si>
  <si>
    <t>D37.004</t>
  </si>
  <si>
    <t>1320</t>
  </si>
  <si>
    <t>657</t>
  </si>
  <si>
    <t>D37.005</t>
  </si>
  <si>
    <t>1322</t>
  </si>
  <si>
    <t>D38</t>
  </si>
  <si>
    <t>Zařízení č.22 – Větrání 2D tisku (Soupis prací, dodávek a montáže)</t>
  </si>
  <si>
    <t>D38.001</t>
  </si>
  <si>
    <t>Kompaktní podstropní jednotka (dle specifikace PD a TZ vč. komponentů a dopplňků)</t>
  </si>
  <si>
    <t>1324</t>
  </si>
  <si>
    <t>Poznámka k položce:_x000d_
Kompaktní podstropní jednotka, rotační rekuperátor, filtrace ; přívodní / odvodní ventiltor, vestavěný řídící systém s dotykovým; ovladačem, komunikace s nadřazeným systémem MaR (protokol Modbus); ErP 2018; technické a výkonové parametry v tabulce zařízení; Standard:</t>
  </si>
  <si>
    <t>659</t>
  </si>
  <si>
    <t>D38.008</t>
  </si>
  <si>
    <t>Klapka uzavírací EFD/S 315-24V (dle specifikace PD a TZ vč. komponentů a dopplňků)</t>
  </si>
  <si>
    <t>1326</t>
  </si>
  <si>
    <t>D38.009</t>
  </si>
  <si>
    <t>1328</t>
  </si>
  <si>
    <t>661</t>
  </si>
  <si>
    <t>D38.010</t>
  </si>
  <si>
    <t>Buňkový tlumič_ vložka G 200x500x1000 (tlumič - 1 vožka) (dle specifikace PD a TZ vč. komponentů a dopplňků)</t>
  </si>
  <si>
    <t>1330</t>
  </si>
  <si>
    <t>Poznámka k položce:_x000d_
Buňkový tlumič včetně opláštění, rozměr 500x200, ; standard:</t>
  </si>
  <si>
    <t>D38.013</t>
  </si>
  <si>
    <t>1332</t>
  </si>
  <si>
    <t>663</t>
  </si>
  <si>
    <t>D38.014</t>
  </si>
  <si>
    <t xml:space="preserve">Vířivá vyúsť  (software , obraz proudění) (dle specifikace PD a TZ vč. komponentů a dopplňků)</t>
  </si>
  <si>
    <t>1334</t>
  </si>
  <si>
    <t xml:space="preserve">Poznámka k položce:_x000d_
Vířivá vyúsť  - přívod, směrovatelný proud vzduchu na přívodu vzduchu; 400m3/h/distribuční prvek, SH nad podlahou cca 3m, 4 hranná, box</t>
  </si>
  <si>
    <t>D38.017</t>
  </si>
  <si>
    <t>1336</t>
  </si>
  <si>
    <t xml:space="preserve">Poznámka k položce:_x000d_
Vířivá vyúsť  - odvod, směrovatelný proud vzduchu na přívodu vzduchu; 400m3/h/distribuční prvek, SH nad podlahou cca 3m, 4H, box</t>
  </si>
  <si>
    <t>665</t>
  </si>
  <si>
    <t>D38.020</t>
  </si>
  <si>
    <t>1338</t>
  </si>
  <si>
    <t>D38.021</t>
  </si>
  <si>
    <t>1340</t>
  </si>
  <si>
    <t>667</t>
  </si>
  <si>
    <t>D38.022</t>
  </si>
  <si>
    <t>1342</t>
  </si>
  <si>
    <t>D38.023</t>
  </si>
  <si>
    <t>1344</t>
  </si>
  <si>
    <t>669</t>
  </si>
  <si>
    <t>D38.024</t>
  </si>
  <si>
    <t>1346</t>
  </si>
  <si>
    <t>D39</t>
  </si>
  <si>
    <t>Zařízení č.22 – Výkaz výměr (Skupinová cena potrubí sk. I - pozink. Plech, tř. těsnosti B:)</t>
  </si>
  <si>
    <t>D39.001</t>
  </si>
  <si>
    <t>1348</t>
  </si>
  <si>
    <t>671</t>
  </si>
  <si>
    <t>D39.002</t>
  </si>
  <si>
    <t>1350</t>
  </si>
  <si>
    <t>D39.003</t>
  </si>
  <si>
    <t>1352</t>
  </si>
  <si>
    <t>673</t>
  </si>
  <si>
    <t>D39.004</t>
  </si>
  <si>
    <t>1354</t>
  </si>
  <si>
    <t>D39.005</t>
  </si>
  <si>
    <t>1356</t>
  </si>
  <si>
    <t>D40</t>
  </si>
  <si>
    <t>Zařízení č.23 – Odsávání od řezací jednotky, v 3D tisku (Soupis prací, dodávek a montáže)</t>
  </si>
  <si>
    <t>675</t>
  </si>
  <si>
    <t>D40.001</t>
  </si>
  <si>
    <t>Kompaktní stacionární vysokopodtlaková jednotka (dle specifikace PD a TZ vč. komponentů a dopplňků)</t>
  </si>
  <si>
    <t>1358</t>
  </si>
  <si>
    <t>Poznámka k položce:_x000d_
Kompaktní stacionární vysokopodtlaková jednotka s vysokou filtrační ; účinností a vysokou flexibilitou</t>
  </si>
  <si>
    <t>D40.004</t>
  </si>
  <si>
    <t>Silencer hood L-PAK 150 a 250 (dle specifikace PD a TZ vč. komponentů a dopplňků)</t>
  </si>
  <si>
    <t>1360</t>
  </si>
  <si>
    <t>677</t>
  </si>
  <si>
    <t>D40.005</t>
  </si>
  <si>
    <t>Fb320 - kompletní s podlahovou koncovkou, d=51, š=400</t>
  </si>
  <si>
    <t>1362</t>
  </si>
  <si>
    <t>Poznámka k položce:_x000d_
Úklidových sad, Hi-vakuové</t>
  </si>
  <si>
    <t>D40.007</t>
  </si>
  <si>
    <t>Vysokotlaký ventil (dle specifikace PD a TZ vč. komponentů a dopplňků)</t>
  </si>
  <si>
    <t>1364</t>
  </si>
  <si>
    <t>Poznámka k položce:_x000d_
Vysokotlaké ventily, HV</t>
  </si>
  <si>
    <t>679</t>
  </si>
  <si>
    <t>D40.009</t>
  </si>
  <si>
    <t>Flap valve KV 50</t>
  </si>
  <si>
    <t>1366</t>
  </si>
  <si>
    <t>D40.010</t>
  </si>
  <si>
    <t>vzduchový filtr</t>
  </si>
  <si>
    <t>1368</t>
  </si>
  <si>
    <t>681</t>
  </si>
  <si>
    <t>D40.011</t>
  </si>
  <si>
    <t>Servisní vypínač MS3-KG20</t>
  </si>
  <si>
    <t>1370</t>
  </si>
  <si>
    <t>Poznámka k položce:_x000d_
Ovládací panely / startéry</t>
  </si>
  <si>
    <t>D40.013</t>
  </si>
  <si>
    <t>Potrubí A(250m3/h cca 32bm), montáž, zprovoznění</t>
  </si>
  <si>
    <t>1372</t>
  </si>
  <si>
    <t>Poznámka k položce:_x000d_
Poznámka: technologické odsávání (záměnu konzultovat s investotrem); Zdroj stlačeného vzduchu není v ceně - dodávka investora</t>
  </si>
  <si>
    <t>683</t>
  </si>
  <si>
    <t>D40.016</t>
  </si>
  <si>
    <t>1374</t>
  </si>
  <si>
    <t>D41</t>
  </si>
  <si>
    <t>Zařízení č.24 – Větrání a chlazení prostoru náhradního zdroje (Soupis prací, dodávek a montáže)</t>
  </si>
  <si>
    <t>D41.001</t>
  </si>
  <si>
    <t>1376</t>
  </si>
  <si>
    <t>685</t>
  </si>
  <si>
    <t>D41.004</t>
  </si>
  <si>
    <t>Včetně tlumících vložek průměr 100</t>
  </si>
  <si>
    <t>1378</t>
  </si>
  <si>
    <t>D41.005</t>
  </si>
  <si>
    <t>Přetlaková klapka průměr 100mm</t>
  </si>
  <si>
    <t>1380</t>
  </si>
  <si>
    <t>687</t>
  </si>
  <si>
    <t>D41.006</t>
  </si>
  <si>
    <t>Klapka 200x100 se servopohonem 230V (otevřeno při chodu ventilátoru),síto</t>
  </si>
  <si>
    <t>1382</t>
  </si>
  <si>
    <t>D41.007</t>
  </si>
  <si>
    <t>Protidešťová žaluzie 200x100</t>
  </si>
  <si>
    <t>1384</t>
  </si>
  <si>
    <t>689</t>
  </si>
  <si>
    <t>D41.008</t>
  </si>
  <si>
    <t>1386</t>
  </si>
  <si>
    <t>D41.009</t>
  </si>
  <si>
    <t>1388</t>
  </si>
  <si>
    <t>691</t>
  </si>
  <si>
    <t>D41.010</t>
  </si>
  <si>
    <t>1390</t>
  </si>
  <si>
    <t>Poznámka k položce:_x000d_
Split systém, přímé chazení, funkce chlazení, vytápění ; U systému prověřena celková délka trasy chladiva a převýšení dle ; parametrů výrobce.; technické a výkonové parametry v tabulce zařízení, Standard:</t>
  </si>
  <si>
    <t>D41.015</t>
  </si>
  <si>
    <t>Vnitřní jednotka (dle specifikace PD a TZ vč. komponentů a dopplňků) (nástěnné provedení)</t>
  </si>
  <si>
    <t>1392</t>
  </si>
  <si>
    <t>693</t>
  </si>
  <si>
    <t>D41.016</t>
  </si>
  <si>
    <t>1394</t>
  </si>
  <si>
    <t>D41.017</t>
  </si>
  <si>
    <t>1396</t>
  </si>
  <si>
    <t>695</t>
  </si>
  <si>
    <t>D41.019</t>
  </si>
  <si>
    <t>1398</t>
  </si>
  <si>
    <t>D42</t>
  </si>
  <si>
    <t>Zařízení č.24 – Výkaz výměr (Skupinová cena potrubí sk. I - pozink. Plech, tř. těsnosti B:)</t>
  </si>
  <si>
    <t>D42.001</t>
  </si>
  <si>
    <t>1400</t>
  </si>
  <si>
    <t>697</t>
  </si>
  <si>
    <t>D42.002</t>
  </si>
  <si>
    <t>1402</t>
  </si>
  <si>
    <t>D42.003</t>
  </si>
  <si>
    <t>1404</t>
  </si>
  <si>
    <t>699</t>
  </si>
  <si>
    <t>D42.004</t>
  </si>
  <si>
    <t>1406</t>
  </si>
  <si>
    <t>D42.006</t>
  </si>
  <si>
    <t>1408</t>
  </si>
  <si>
    <t>701</t>
  </si>
  <si>
    <t>D42.007</t>
  </si>
  <si>
    <t>1410</t>
  </si>
  <si>
    <t>D43</t>
  </si>
  <si>
    <t>Montážní materiál společný pro všechna zařízení:</t>
  </si>
  <si>
    <t>D43.001</t>
  </si>
  <si>
    <t>- spojovací prvky</t>
  </si>
  <si>
    <t>1412</t>
  </si>
  <si>
    <t>703</t>
  </si>
  <si>
    <t>D43.002</t>
  </si>
  <si>
    <t>- gumové těsnění</t>
  </si>
  <si>
    <t>1414</t>
  </si>
  <si>
    <t>D43.003</t>
  </si>
  <si>
    <t>- materiál na závěsy, uložení potrubí a jednotek</t>
  </si>
  <si>
    <t>1416</t>
  </si>
  <si>
    <t>705</t>
  </si>
  <si>
    <t>D43.004</t>
  </si>
  <si>
    <t>- montáž závěsu uložení potrubí a jednotek</t>
  </si>
  <si>
    <t>1418</t>
  </si>
  <si>
    <t>D43.005</t>
  </si>
  <si>
    <t>Přesun hmot potrubí</t>
  </si>
  <si>
    <t>1420</t>
  </si>
  <si>
    <t>707</t>
  </si>
  <si>
    <t>D43.006</t>
  </si>
  <si>
    <t>Přesun hmot ostatní</t>
  </si>
  <si>
    <t>1422</t>
  </si>
  <si>
    <t>D43.007</t>
  </si>
  <si>
    <t>Stavební přípomoci (začistění otvorů, průchody vzt potrubí stav. Konstr.)</t>
  </si>
  <si>
    <t>1424</t>
  </si>
  <si>
    <t>709</t>
  </si>
  <si>
    <t>D43.008</t>
  </si>
  <si>
    <t xml:space="preserve">HZS - zprovoznění, zaregulování a zaučení  obsluhy. Práce lze fakturovat dle skutečně odpracovaných hodin potvrzených v montážním deníku,</t>
  </si>
  <si>
    <t>hod.</t>
  </si>
  <si>
    <t>1426</t>
  </si>
  <si>
    <t>D.1.4.3 - Rozvody tepla a chladu</t>
  </si>
  <si>
    <t>713 - izolace tepelne</t>
  </si>
  <si>
    <t>722 - vodovod vnitřní</t>
  </si>
  <si>
    <t>731 - kotelny</t>
  </si>
  <si>
    <t>732 - strojovny</t>
  </si>
  <si>
    <t>733 - POTRUBí</t>
  </si>
  <si>
    <t>734 - ARMATURY</t>
  </si>
  <si>
    <t>735 - otopná tělesa</t>
  </si>
  <si>
    <t>767 - kovove stavebni konstrukce</t>
  </si>
  <si>
    <t>783 - natery</t>
  </si>
  <si>
    <t>OST - hodinove zuctovaci sazby</t>
  </si>
  <si>
    <t>izolace tepelne</t>
  </si>
  <si>
    <t>713463213</t>
  </si>
  <si>
    <t>Montáž izolace tepelné potrubí potrubními pouzdry s Al fólií staženými Al páskou 1x D do 150 mm</t>
  </si>
  <si>
    <t>713111</t>
  </si>
  <si>
    <t>IZOL POUZDRY Z MIN VLNY S AL FOLII 15-30</t>
  </si>
  <si>
    <t>VLASTNÍ</t>
  </si>
  <si>
    <t>713112</t>
  </si>
  <si>
    <t>IZOL POUZDRY Z MIN VLNY S AL FOLII 17-30</t>
  </si>
  <si>
    <t>713113</t>
  </si>
  <si>
    <t>IZOL POUZDRY Z MIN VLNY S AL FOLII 21-30</t>
  </si>
  <si>
    <t>713114</t>
  </si>
  <si>
    <t>IZOL POUZDRY Z MIN VLNY S AL FOLII 27-40</t>
  </si>
  <si>
    <t>713115</t>
  </si>
  <si>
    <t>IZOL POUZDRY Z MIN VLNY S AL FOLII 34-40</t>
  </si>
  <si>
    <t>713116</t>
  </si>
  <si>
    <t>IZOL POUZDRY Z MIN VLNY S AL FOLII 42-40</t>
  </si>
  <si>
    <t>713463214</t>
  </si>
  <si>
    <t>Montáž izolace tepelné potrubí potrubními pouzdry s Al fólií staženými Al páskou 1x D přes 150 mm</t>
  </si>
  <si>
    <t>713117</t>
  </si>
  <si>
    <t>IZOL POUZDRY Z MIN VLNY S AL FOLII 58-50</t>
  </si>
  <si>
    <t>713118</t>
  </si>
  <si>
    <t>IZOL POUZDRY Z MIN VLNY S AL FOLII 76-50</t>
  </si>
  <si>
    <t>713119</t>
  </si>
  <si>
    <t>IZOL POUZDRY Z MIN VLNY S AL FOLII 89-60</t>
  </si>
  <si>
    <t>713120</t>
  </si>
  <si>
    <t>IZOL POUZDRY Z MIN VLNY S AL FOLII 108-60</t>
  </si>
  <si>
    <t>713121</t>
  </si>
  <si>
    <t>IZOL POUZDRY Z MIN VLNY S AL FOLII 133-70</t>
  </si>
  <si>
    <t>713463411</t>
  </si>
  <si>
    <t>Montáž izolace tepelné potrubí a ohybů návlekovými izolačními pouzdry</t>
  </si>
  <si>
    <t>713122</t>
  </si>
  <si>
    <t>IZOL Z PE TRUBIC S OCHRANOU 15-9</t>
  </si>
  <si>
    <t>713123</t>
  </si>
  <si>
    <t>IZOL Z PE TRUBIC S OCHRANOU 18-9</t>
  </si>
  <si>
    <t>713124</t>
  </si>
  <si>
    <t>IZOL Z PE TRUBIC S OCHRANOU 22-9</t>
  </si>
  <si>
    <t>713125</t>
  </si>
  <si>
    <t>IZOL Z PE TRUBIC S OCHRANOU 28-13</t>
  </si>
  <si>
    <t>71326</t>
  </si>
  <si>
    <t>IZOL Z PE TRUBIC S OCHRANOU 35-13</t>
  </si>
  <si>
    <t>713391112</t>
  </si>
  <si>
    <t>Montáž izolace tepelné těles oplechování pevné plochy tvarové</t>
  </si>
  <si>
    <t>71327</t>
  </si>
  <si>
    <t>PASY Z MINERALNI VLNY TL. 100 mm</t>
  </si>
  <si>
    <t>M2</t>
  </si>
  <si>
    <t>71328</t>
  </si>
  <si>
    <t>HLINIKOVY PLECH TL. 0,8 mm</t>
  </si>
  <si>
    <t>71349200</t>
  </si>
  <si>
    <t>POZARNI UCPAVKY CERTIFIK TMELEM</t>
  </si>
  <si>
    <t>KUS</t>
  </si>
  <si>
    <t>vodovod vnitřní</t>
  </si>
  <si>
    <t>Potrubí vodovodní plastové PPR svar polyfuze PN 16 D 32 x 4,4 mm</t>
  </si>
  <si>
    <t>Zkouška těsnosti vodovodního potrubí do DN 50</t>
  </si>
  <si>
    <t>Proplach a dezinfekce vodovodního potrubí do DN 80</t>
  </si>
  <si>
    <t>998722101</t>
  </si>
  <si>
    <t>Přesun hmot pro vnitřní vodovod v objektech v do 6 m</t>
  </si>
  <si>
    <t>731</t>
  </si>
  <si>
    <t>kotelny</t>
  </si>
  <si>
    <t>731249211</t>
  </si>
  <si>
    <t>Montáž rychlovyhřívacích agregátů na plynná paliva bez přípravy TUV</t>
  </si>
  <si>
    <t>7312401</t>
  </si>
  <si>
    <t>Kondenzační kotel na z.plyn, modul. výkon 24,7-123,4 kW (50/30°C) vč. čerpadla a poj. ventilu 6 bar</t>
  </si>
  <si>
    <t>SOUBOR</t>
  </si>
  <si>
    <t>7312402</t>
  </si>
  <si>
    <t>Modul pro externí řízení 0-10 V</t>
  </si>
  <si>
    <t>7312403</t>
  </si>
  <si>
    <t>Neutralizační jednotka kondenzátu do 360 kW vč. granulátu</t>
  </si>
  <si>
    <t>7312404</t>
  </si>
  <si>
    <t>Základní sada kask. odkouření D250 pro 2 kotle</t>
  </si>
  <si>
    <t>7312405</t>
  </si>
  <si>
    <t>Rozšířující sada kask. odkouření D250 pro 1 kotel</t>
  </si>
  <si>
    <t>7312406</t>
  </si>
  <si>
    <t>Elektrická zpětná klapka D110</t>
  </si>
  <si>
    <t>7312407</t>
  </si>
  <si>
    <t>Sada napojení odkouření D250 na komín</t>
  </si>
  <si>
    <t>7312408</t>
  </si>
  <si>
    <t>Odkouření - koleno D250, 87°</t>
  </si>
  <si>
    <t>7312409</t>
  </si>
  <si>
    <t>Odkouření - revizní T-kus D250</t>
  </si>
  <si>
    <t>7312410</t>
  </si>
  <si>
    <t>Odkouření - trubka PE D250, L 0,5m</t>
  </si>
  <si>
    <t>7312411</t>
  </si>
  <si>
    <t>Odkouření - trubka PE D250, L 2m</t>
  </si>
  <si>
    <t>7312412</t>
  </si>
  <si>
    <t>Odkouření - držák odstupu D250 (10 ks v bal.)</t>
  </si>
  <si>
    <t>998731101</t>
  </si>
  <si>
    <t>Přesun hmot pro kotelny v objektech v do 6 m</t>
  </si>
  <si>
    <t>strojovny</t>
  </si>
  <si>
    <t>732111001</t>
  </si>
  <si>
    <t>Sdružený rozdělovač a sběrač pro 7 okruhů, modul 200, L= 4,0 m vč. montáže</t>
  </si>
  <si>
    <t>73210</t>
  </si>
  <si>
    <t>Stojanová konzola pro RS 200- 3 kusy</t>
  </si>
  <si>
    <t>73211</t>
  </si>
  <si>
    <t>Tepelná izolace PUR pro RS 200</t>
  </si>
  <si>
    <t>732111002</t>
  </si>
  <si>
    <t>Akumulační nádoba 4000 l se 4 hrdly a rev. otvorem vč. montáže</t>
  </si>
  <si>
    <t>73212</t>
  </si>
  <si>
    <t>Průlez DN 150 pro akum. nádobu</t>
  </si>
  <si>
    <t>73213</t>
  </si>
  <si>
    <t>Přírubové hrdlo DN 65, PN 0,6 MPa</t>
  </si>
  <si>
    <t>73214</t>
  </si>
  <si>
    <t>Nátrubek pro teploměr a tlakoměr 1/2"</t>
  </si>
  <si>
    <t>732111003</t>
  </si>
  <si>
    <t>Expanzní automat s vakuovým odplyněním a doplňováním, s 1 čerpadlem, OS do 220 m3 vč. instalace</t>
  </si>
  <si>
    <t>73215</t>
  </si>
  <si>
    <t>Zásobní nádoba s vakem 800 l</t>
  </si>
  <si>
    <t>732111004</t>
  </si>
  <si>
    <t>Hydraulický vyrovnávač tlaků HVDT 5, přírub. hrdla DN 125 vč. montáže</t>
  </si>
  <si>
    <t>732111005</t>
  </si>
  <si>
    <t>Deskový výměník pájený 210 kW, 90/70-65/85° vč. montáže</t>
  </si>
  <si>
    <t>73216</t>
  </si>
  <si>
    <t>Tepelná izolace PUR desk. výměníku</t>
  </si>
  <si>
    <t>732111006</t>
  </si>
  <si>
    <t>Tlak.expanzní nádoba s membránou 35 l, PN 0,6MPa, vč. montáže</t>
  </si>
  <si>
    <t>732111007</t>
  </si>
  <si>
    <t>Automatická chemická úprava vody- sestava viz níže vč. montáže a zprovoznění</t>
  </si>
  <si>
    <t>73217</t>
  </si>
  <si>
    <t>Mechanický předfiltr 1"</t>
  </si>
  <si>
    <t>73218</t>
  </si>
  <si>
    <t>Systémový oddělovač 3/4"</t>
  </si>
  <si>
    <t>73219</t>
  </si>
  <si>
    <t>Automat. změkčovací filtr Qmax 1 m3 vč. příslušenství</t>
  </si>
  <si>
    <t>73220</t>
  </si>
  <si>
    <t>Instal. armatury pro napojení změk. filtru</t>
  </si>
  <si>
    <t>73221</t>
  </si>
  <si>
    <t>Dávkovací čerpadlo vč. příslušenství</t>
  </si>
  <si>
    <t>73222</t>
  </si>
  <si>
    <t>Zásobní nádrž 50 l pro dávk. čerpadlo</t>
  </si>
  <si>
    <t>73223</t>
  </si>
  <si>
    <t>Chemie pro 1. napuštění- 50 kg regen. sůl, 20 kg pohlc. O2 se stabilizátorem pH a tvrdosti</t>
  </si>
  <si>
    <t>732429212</t>
  </si>
  <si>
    <t>Čerpadla teplovodní montáž čerpadel (do potrubí) ostatních typů mokroběžných závitových DN 25</t>
  </si>
  <si>
    <t>73224</t>
  </si>
  <si>
    <t>Čerpadlo s el.regul.otáček, DN 25, Q 1,4 m3/h, H 2 m, P 4-20 W, 230 V</t>
  </si>
  <si>
    <t>73225</t>
  </si>
  <si>
    <t>Čerpadlo s el.regul.otáček, DN 25, Q 2,2 m3/h, H 2 m, P 4-40 W, 230 V</t>
  </si>
  <si>
    <t>73226</t>
  </si>
  <si>
    <t>Čerpadlo s el.regul.otáček, DN 25, Q 0,6 m3/h, H 4,3 m, P 3-40 W, 230 V</t>
  </si>
  <si>
    <t>732429215</t>
  </si>
  <si>
    <t>Čerpadla teplovodní montáž čerpadel (do potrubí) ostatních typů mokroběžných závitových DN 32</t>
  </si>
  <si>
    <t>73227</t>
  </si>
  <si>
    <t>Čerpadlo s el.regul.otáček, DN 32, Q 3,4 m3/h, H 6 m, P 9-125 W, 230 V</t>
  </si>
  <si>
    <t>732429225</t>
  </si>
  <si>
    <t>Čerpadla teplovodní montáž čerpadel (do potrubí) ostatních typů mokroběžných přírubových jednodílných DN 50</t>
  </si>
  <si>
    <t>73228</t>
  </si>
  <si>
    <t>Čerpadlo s el.regul.otáček, DN 50, Q 9,2 m3/h, H 4 m, P 12-310 W, 230 V</t>
  </si>
  <si>
    <t>73229</t>
  </si>
  <si>
    <t>Modul pro externí řízení čerpadla 0-10 V</t>
  </si>
  <si>
    <t>73230</t>
  </si>
  <si>
    <t>Čerpadlo s el.regul.otáček, DN 50, Q 12,9 m3/h, H 4,5 m, P 25-490 W, 230 V</t>
  </si>
  <si>
    <t>732219301</t>
  </si>
  <si>
    <t>Montáž ohříváku vody stojatého</t>
  </si>
  <si>
    <t>73231</t>
  </si>
  <si>
    <t>Nepřímotopný zásobník TV, objem 400 l, výkon min.30 kW</t>
  </si>
  <si>
    <t>998732101</t>
  </si>
  <si>
    <t>Přesun hmot pro strojovny v objektech v do 6 m</t>
  </si>
  <si>
    <t>733</t>
  </si>
  <si>
    <t>POTRUBí</t>
  </si>
  <si>
    <t>733121118</t>
  </si>
  <si>
    <t>Potrubí ocelové hladké bezešvé běžné nízkotlaké D 57x2,9</t>
  </si>
  <si>
    <t>733121222</t>
  </si>
  <si>
    <t>Potrubí ocelové hladké bezešvé v kotelnách nebo strojovnách D 76x3,2</t>
  </si>
  <si>
    <t>733121225</t>
  </si>
  <si>
    <t>Potrubí ocelové hladké bezešvé v kotelnách nebo strojovnách D 89x3,6</t>
  </si>
  <si>
    <t>733121228</t>
  </si>
  <si>
    <t>Potrubí ocelové hladké bezešvé v kotelnách nebo strojovnách D 108x4,0</t>
  </si>
  <si>
    <t>733121232</t>
  </si>
  <si>
    <t>Potrubí ocelové hladké bezešvé v kotelnách nebo strojovnách D 133x4,5</t>
  </si>
  <si>
    <t>733122202</t>
  </si>
  <si>
    <t>Potrubí z uhlíkové oceli hladké spojované lisováním D 15/1,2</t>
  </si>
  <si>
    <t>733122203</t>
  </si>
  <si>
    <t>Potrubí z uhlíkové oceli hladké spojované lisováním D 18/1,5</t>
  </si>
  <si>
    <t>733122204</t>
  </si>
  <si>
    <t>Potrubí z uhlíkové oceli hladké spojované lisováním D 22/1,5</t>
  </si>
  <si>
    <t>733122205</t>
  </si>
  <si>
    <t>Potrubí z uhlíkové oceli hladké spojované lisováním D 28/1,5</t>
  </si>
  <si>
    <t>733122206</t>
  </si>
  <si>
    <t>Potrubí z uhlíkové oceli hladké spojované lisováním D 35/1,5</t>
  </si>
  <si>
    <t>733122207</t>
  </si>
  <si>
    <t>Potrubí z uhlíkové oceli hladké spojované lisováním D 42/1,5</t>
  </si>
  <si>
    <t>733190107</t>
  </si>
  <si>
    <t>Zkouška těsnosti potrubí ocelové do DN 40</t>
  </si>
  <si>
    <t>733190219</t>
  </si>
  <si>
    <t>Zkouška těsnosti potrubí ocelové hladké přes D 51x2,6 do D 60,3x2,9</t>
  </si>
  <si>
    <t>733190225</t>
  </si>
  <si>
    <t>Zkouška těsnosti potrubí ocelové hladké přes D 60,3x2,9 do D 89x5,0</t>
  </si>
  <si>
    <t>733190232</t>
  </si>
  <si>
    <t>Zkouška těsnosti potrubí ocelové hladké přes D 89x5,0 do D 133x5,0</t>
  </si>
  <si>
    <t>733113113</t>
  </si>
  <si>
    <t>Příplatek k porubí z trubek ocelových za zhotovení přípojky DN 15</t>
  </si>
  <si>
    <t>733113114</t>
  </si>
  <si>
    <t>Příplatek k porubí z trubek ocelových za zhotovení přípojky DN 20</t>
  </si>
  <si>
    <t>733113115</t>
  </si>
  <si>
    <t>Příplatek k porubí z trubek ocelových za zhotovení přípojky DN 25</t>
  </si>
  <si>
    <t>733113116</t>
  </si>
  <si>
    <t>Příplatek k porubí z trubek ocelových za zhotovení přípojky DN 32</t>
  </si>
  <si>
    <t>733113117</t>
  </si>
  <si>
    <t>Příplatek k porubí z trubek ocelových za zhotovení přípojky DN 40</t>
  </si>
  <si>
    <t>733141103</t>
  </si>
  <si>
    <t>Odvzdušňovací nádoba z trubek ocelových DN 65</t>
  </si>
  <si>
    <t>733193928</t>
  </si>
  <si>
    <t>Zaslepení potrubí ocelového hladkého dýnkem D 108</t>
  </si>
  <si>
    <t>733193932</t>
  </si>
  <si>
    <t>Zaslepení potrubí ocelového hladkého dýnkem D 133</t>
  </si>
  <si>
    <t>7333210</t>
  </si>
  <si>
    <t>Montáž rozvodů pro otopná tělesa z plastových trubek</t>
  </si>
  <si>
    <t>7333211</t>
  </si>
  <si>
    <t>Polybuténová trubka D15/1,5 v PVC ochr. trubce D25</t>
  </si>
  <si>
    <t>7333212</t>
  </si>
  <si>
    <t>Press spojka D15/15</t>
  </si>
  <si>
    <t>7333213</t>
  </si>
  <si>
    <t>Rozdělovač prostý z ponikl. mosazi 1" s vývody Eurokonus 3/4", 3 okruhy</t>
  </si>
  <si>
    <t>7333214</t>
  </si>
  <si>
    <t>Rozdělovač prostý z ponikl. mosazi 1" s vývody Eurokonus 3/4", 4 okruhy</t>
  </si>
  <si>
    <t>7333215</t>
  </si>
  <si>
    <t>Rozdělovač prostý z ponikl. mosazi 1" s vývody Eurokonus 3/4", 5 okruhů</t>
  </si>
  <si>
    <t>7333216</t>
  </si>
  <si>
    <t>Rozdělovač prostý z ponikl. mosazi 1" s vývody Eurokonus 3/4", 6 okruhů</t>
  </si>
  <si>
    <t>7333217</t>
  </si>
  <si>
    <t>Rozdělovač prostý z ponikl. mosazi 1" s vývody Eurokonus 3/4", 7 okruhů</t>
  </si>
  <si>
    <t>7333218</t>
  </si>
  <si>
    <t>Rozdělovač prostý z ponikl. mosazi 1" s vývody Eurokonus 3/4", 10 okruhů</t>
  </si>
  <si>
    <t>7333219</t>
  </si>
  <si>
    <t>Ukončení rozdělovače garniturou 1" s automat. odvzd. a vypouštěním</t>
  </si>
  <si>
    <t>7333220</t>
  </si>
  <si>
    <t>Upevňovací konzola rozdělovače 1"</t>
  </si>
  <si>
    <t>7333221</t>
  </si>
  <si>
    <t>Napojovací press kus ot. těles PB D15 na přesnou ocel. tr. D15, tvar "L" délky 300mm</t>
  </si>
  <si>
    <t>7333222</t>
  </si>
  <si>
    <t>Vodicí oblouk pro trubky D25</t>
  </si>
  <si>
    <t>7333223</t>
  </si>
  <si>
    <t>Svěrné šroubení D15/ EK 3/4"</t>
  </si>
  <si>
    <t>7333230</t>
  </si>
  <si>
    <t>Montáž podlahové temperace</t>
  </si>
  <si>
    <t>7333231</t>
  </si>
  <si>
    <t>SYSTEMOVA DESKA BEZ TEP IZOLACE, ROZTEC TRUBEK 75 mm</t>
  </si>
  <si>
    <t>7333232</t>
  </si>
  <si>
    <t>TRUBKA POLYBUTENOVA 15/1,5</t>
  </si>
  <si>
    <t>7333234</t>
  </si>
  <si>
    <t>DILATACNI PAS</t>
  </si>
  <si>
    <t>7333235</t>
  </si>
  <si>
    <t>ADAPTER 15/1,5 NA EK 3/4"</t>
  </si>
  <si>
    <t>7333236</t>
  </si>
  <si>
    <t>PRESS SPOJKA 15/15</t>
  </si>
  <si>
    <t>7333237</t>
  </si>
  <si>
    <t>OCHRANNA TR GT-SR 25</t>
  </si>
  <si>
    <t>7333238</t>
  </si>
  <si>
    <t>ROZDELOVAC PODL VYTAPENI S AUTOMAT.REGUL.PRŮTOKU (ROZSAH 30-300l/h), 5 OKRUHU</t>
  </si>
  <si>
    <t>7333239</t>
  </si>
  <si>
    <t>ROZDELOVAC PODL VYTAPENI S AUTOMAT.REGUL.PRŮTOKU (ROZSAH 30-300l/h), 6 OKRUHU</t>
  </si>
  <si>
    <t>7333240</t>
  </si>
  <si>
    <t>ROZDELOVAC PODL VYTAPENI S AUTOMAT.REGUL.PRŮTOKU (ROZSAH 30-300l/h), 7 OKRUHU</t>
  </si>
  <si>
    <t>7333241</t>
  </si>
  <si>
    <t>ROZDELOVAC PODL VYTAPENI S AUTOMAT.REGUL.PRŮTOKU (ROZSAH 30-300l/h), 8 OKRUHU</t>
  </si>
  <si>
    <t>7333242</t>
  </si>
  <si>
    <t>ROZDELOVAC PODL VYTAPENI S AUTOMAT.REGUL.PRŮTOKU (ROZSAH 30-300l/h), 11 OKRUHU</t>
  </si>
  <si>
    <t>7333243</t>
  </si>
  <si>
    <t>ROZDELOVAC PODL VYTAPENI S AUTOMAT.REGUL.PRŮTOKU (ROZSAH 30-300l/h), 12 OKRUHU</t>
  </si>
  <si>
    <t>7333244</t>
  </si>
  <si>
    <t>PRIPOJ SET K ROZDELOVACI S VYVAZ VENTILEM A KUL KOHOUTEM</t>
  </si>
  <si>
    <t>7333245</t>
  </si>
  <si>
    <t>PODOMITKOVA SKRIN ROZDELOVACE DO 4 OKRUHU</t>
  </si>
  <si>
    <t>7333246</t>
  </si>
  <si>
    <t>PODOMITKOVA SKRIN ROZDELOVACE PRO 5-7 OKRUHU</t>
  </si>
  <si>
    <t>7333247</t>
  </si>
  <si>
    <t>PODOMITKOVA SKRIN ROZDELOVACE PRO 8-10 OKRUHU</t>
  </si>
  <si>
    <t>7333248</t>
  </si>
  <si>
    <t>PODOMITKOVA SKRIN ROZDELOVACE PRO 11-12 OKRUHU</t>
  </si>
  <si>
    <t>733391101</t>
  </si>
  <si>
    <t>Zkouška těsnosti potrubí plastové do D 32x2,9</t>
  </si>
  <si>
    <t>998733103</t>
  </si>
  <si>
    <t>Přesun hmot pro rozvody potrubí v objektech v do 24 m</t>
  </si>
  <si>
    <t>ARMATURY</t>
  </si>
  <si>
    <t>734209103</t>
  </si>
  <si>
    <t>Montáž armatury závitové s jedním závitem G 1/2</t>
  </si>
  <si>
    <t>7342011</t>
  </si>
  <si>
    <t>Automatická odvzdušňovací ventil, 1/2"</t>
  </si>
  <si>
    <t>7342012</t>
  </si>
  <si>
    <t>Vypouštěcí kulový kohout, 1/2"</t>
  </si>
  <si>
    <t>734209104</t>
  </si>
  <si>
    <t>Montáž armatury závitové s jedním závitem G 3/4</t>
  </si>
  <si>
    <t>7342013</t>
  </si>
  <si>
    <t>Vypouštěcí kulový kohout, 3/4"</t>
  </si>
  <si>
    <t>734209112</t>
  </si>
  <si>
    <t>Montáž armatury závitové s dvěma závity G 3/8</t>
  </si>
  <si>
    <t>7342014</t>
  </si>
  <si>
    <t>Regulační radiátorové šroubení přímé, kvs 1,31, 3/8"</t>
  </si>
  <si>
    <t>7342015</t>
  </si>
  <si>
    <t>Vyvažovací ventil s vypouštěním, 0-4 ot., kvs 1,33, 3/8"</t>
  </si>
  <si>
    <t>734209113</t>
  </si>
  <si>
    <t>Montáž armatury závitové s dvěma závity G 1/2</t>
  </si>
  <si>
    <t>7342016</t>
  </si>
  <si>
    <t>Radiátorový ventil s automat. regul. průtoku 10-150 l/h, přímý 1/2"</t>
  </si>
  <si>
    <t>7342017</t>
  </si>
  <si>
    <t>Radiátorový ventil s automat. regul. průtoku 10-150 l/h, rohový 1/2"</t>
  </si>
  <si>
    <t>7342018</t>
  </si>
  <si>
    <t>Radiátorový ventil pro OT se střed.připojem s automat. regul. průtoku 10-150 l/h, přímý 1/2"</t>
  </si>
  <si>
    <t>7342019</t>
  </si>
  <si>
    <t>Radiátorový ventil pro OT se střed.připojem, kv 0,025-0,60, přímý 1/2"</t>
  </si>
  <si>
    <t>7342020</t>
  </si>
  <si>
    <t>Regulační radiátorové šroubení přímé, kvs 1,74, 1/2"</t>
  </si>
  <si>
    <t>7342021</t>
  </si>
  <si>
    <t>Regulační radiátorové šroubení rohové, kvs 1,74, 1/2"</t>
  </si>
  <si>
    <t>7342022</t>
  </si>
  <si>
    <t>Regulační radiátorové šroubení "H" s automat. regul. průtoku 10-150 l/h přímé, 1/2"</t>
  </si>
  <si>
    <t>7342023</t>
  </si>
  <si>
    <t>Kulový uzavírací kohout 1/2"</t>
  </si>
  <si>
    <t>7342024</t>
  </si>
  <si>
    <t>Automat.vyvažovací a reg.ventil s EQM char., zdvih 4 mm, 92-480 l/h, 1/2"</t>
  </si>
  <si>
    <t>7342025</t>
  </si>
  <si>
    <t>Vyvažovací ventil s vypouštěním, 0-4 ot., kvs 2,56, 1/2"</t>
  </si>
  <si>
    <t>7342026</t>
  </si>
  <si>
    <t>Vyvažovací ventil bez vypouštění, 0-4 ot., kvs 2,56, 1/2"</t>
  </si>
  <si>
    <t>7342027</t>
  </si>
  <si>
    <t>Regulátor difer. tlaku, kvm 1,4 (rozsah 5-25 kPa), 1/2"</t>
  </si>
  <si>
    <t>734209114</t>
  </si>
  <si>
    <t>Montáž armatury závitové s dvěma závity G 3/4</t>
  </si>
  <si>
    <t>7342028</t>
  </si>
  <si>
    <t>Vyvažovací ventil bez vypouštění, 0-4 ot., kvs 5,39, 3/4"</t>
  </si>
  <si>
    <t>7342029</t>
  </si>
  <si>
    <t>Automat.vyvažovací a reg.ventil s EQM char., zdvih 4 mm, 200-975 l/h, 3/4"</t>
  </si>
  <si>
    <t>7342030</t>
  </si>
  <si>
    <t>Kulový uzavírací kohout, 3/4"</t>
  </si>
  <si>
    <t>7342031</t>
  </si>
  <si>
    <t>Regulátor dif. tlaku, kvm 3,1 (rozsah 5-25 kPa), 3/4"</t>
  </si>
  <si>
    <t>7342032</t>
  </si>
  <si>
    <t>Zpětný ventil, 3/4"</t>
  </si>
  <si>
    <t>7342033</t>
  </si>
  <si>
    <t>Pojistný ventil 3/4x1", 6 bar</t>
  </si>
  <si>
    <t>7342034</t>
  </si>
  <si>
    <t>Servisní armatura exp. nádoby, 3/4"</t>
  </si>
  <si>
    <t>734209115</t>
  </si>
  <si>
    <t>Montáž armatury závitové s dvěma závity G 1</t>
  </si>
  <si>
    <t>7342035</t>
  </si>
  <si>
    <t>Vyvažovací ventil bez vypouštění, 0-4 ot., kvs 8,59, 1"</t>
  </si>
  <si>
    <t>7342036</t>
  </si>
  <si>
    <t>Automat.vyvažovací a reg.ventil s EQM char., zdvih 6,5 mm, 340-1750 l/h, 1"</t>
  </si>
  <si>
    <t>7342037</t>
  </si>
  <si>
    <t>Kulový uzavírací kohout, 1"</t>
  </si>
  <si>
    <t>734209116</t>
  </si>
  <si>
    <t>Montáž armatury závitové s dvěma závity G 5/4</t>
  </si>
  <si>
    <t>7342038</t>
  </si>
  <si>
    <t>Automat.vyvažovací a reg.ventil s EQM char., zdvih 6,5 mm, 720-3600 l/h, 5/4"</t>
  </si>
  <si>
    <t>7342039</t>
  </si>
  <si>
    <t>Kulový uzavírací kohout, 5/4"</t>
  </si>
  <si>
    <t>7342040</t>
  </si>
  <si>
    <t>Zpětný ventil, 5/4"</t>
  </si>
  <si>
    <t>7342041</t>
  </si>
  <si>
    <t>Vyvažovací ventil bez vypouštění, 0-4 ot., kvs 14,2, 5/4"</t>
  </si>
  <si>
    <t>734209117</t>
  </si>
  <si>
    <t>Montáž armatury závitové s dvěma závity G 6/4</t>
  </si>
  <si>
    <t>7342042</t>
  </si>
  <si>
    <t>Vyvažovací ventil bez vypouštění, 0-4 ot., kvs 19,3, 6/4"</t>
  </si>
  <si>
    <t>7342043</t>
  </si>
  <si>
    <t>Kulový uzavírací kohout, 6/4"</t>
  </si>
  <si>
    <t>734209118</t>
  </si>
  <si>
    <t>Montáž armatury závitové s dvěma závity G 2</t>
  </si>
  <si>
    <t>7342044</t>
  </si>
  <si>
    <t>Kulový uzavírací kohout, 2"</t>
  </si>
  <si>
    <t>7342045</t>
  </si>
  <si>
    <t>Automat.vyvažovací a reg.ventil s EQM char., zdvih 15 mm, 1960-11200 l/h, 2"</t>
  </si>
  <si>
    <t>7342046</t>
  </si>
  <si>
    <t>Zpětný ventil, 2"</t>
  </si>
  <si>
    <t>734209122</t>
  </si>
  <si>
    <t>Montáž armatury závitové s třemi závity G 3/8</t>
  </si>
  <si>
    <t>7342047</t>
  </si>
  <si>
    <t>Sada třícestný reg. ventil s EQM char., kv 1, zdvih 5,5 mm s pohonem 24 V, 0-10 V</t>
  </si>
  <si>
    <t>734209123</t>
  </si>
  <si>
    <t>Montáž armatury závitové s třemi závity G 1/2</t>
  </si>
  <si>
    <t>7342048</t>
  </si>
  <si>
    <t>Sada třícestný reg. ventil s EQM char., kv 2,5, zdvih 5,5 mm s pohonem 24 V, 0-10 V</t>
  </si>
  <si>
    <t>734209125</t>
  </si>
  <si>
    <t>Montáž armatury závitové s třemi závity G 1</t>
  </si>
  <si>
    <t>7342049</t>
  </si>
  <si>
    <t>Sada třícestný reg. ventil s EQM char., kv 6,3, zdvih 5,5 mm s pohonem 24 V, 0-10 V</t>
  </si>
  <si>
    <t>734209126</t>
  </si>
  <si>
    <t>Montáž armatury závitové s třemi závity G 5/4</t>
  </si>
  <si>
    <t>7342050</t>
  </si>
  <si>
    <t>Třícestný reg. ventil s EQM char., kv 16, zdvih 5,5 mm</t>
  </si>
  <si>
    <t>7342051</t>
  </si>
  <si>
    <t>Pohon 24 V, 0-10 V, 300 N</t>
  </si>
  <si>
    <t>734109114</t>
  </si>
  <si>
    <t>Montáž armatury přírubové se dvěma přírubami PN 6 DN 50</t>
  </si>
  <si>
    <t>734109115</t>
  </si>
  <si>
    <t>Montáž armatury přírubové se dvěma přírubami PN 6 DN 65</t>
  </si>
  <si>
    <t>7342052</t>
  </si>
  <si>
    <t>Vyvažovací ventil, 0-8 ot., kvs 85, DN 65</t>
  </si>
  <si>
    <t>7342053</t>
  </si>
  <si>
    <t>Filtr, PN 0,6 MPa, DN 65</t>
  </si>
  <si>
    <t>734109118</t>
  </si>
  <si>
    <t>Montáž armatury přírubové se dvěma přírubami PN 6 DN 125</t>
  </si>
  <si>
    <t>7342054</t>
  </si>
  <si>
    <t>Filtr, PN 0,6 MPa, DN 125</t>
  </si>
  <si>
    <t>734109417</t>
  </si>
  <si>
    <t>Montáž armatury přírubové se třemi přírubami PN 16 DN 100</t>
  </si>
  <si>
    <t>7342055</t>
  </si>
  <si>
    <t>Třícestný reg. ventil s lineární char., kv 160, zdvih 20 mm, DN 100</t>
  </si>
  <si>
    <t>7342056</t>
  </si>
  <si>
    <t>Pohon 230 V, 3-bod., 2800 N, zdvih 40 mm</t>
  </si>
  <si>
    <t>734173214</t>
  </si>
  <si>
    <t>Spoj přírubový PN 6/I do 200°C DN 50</t>
  </si>
  <si>
    <t>7342057</t>
  </si>
  <si>
    <t>Mezipřírubová uzavírací klapka, DN 50, PN 0,6</t>
  </si>
  <si>
    <t>734173216</t>
  </si>
  <si>
    <t>Spoj přírubový PN 6/I do 200°C DN 65</t>
  </si>
  <si>
    <t>7342058</t>
  </si>
  <si>
    <t>Mezipřírubová uzavírací klapka, DN 65, PN 0,6</t>
  </si>
  <si>
    <t>734173217</t>
  </si>
  <si>
    <t>Spoj přírubový PN 6/I do 200°C DN 80</t>
  </si>
  <si>
    <t>7342059</t>
  </si>
  <si>
    <t>Mezipřírubová uzavírací klapka, DN 80, PN 0,6</t>
  </si>
  <si>
    <t>7342060</t>
  </si>
  <si>
    <t>Mezipřírubová zpětná klapka, DN 80, PN 0,6</t>
  </si>
  <si>
    <t>734173218</t>
  </si>
  <si>
    <t>Spoj přírubový PN 6/I do 200°C DN 100</t>
  </si>
  <si>
    <t>7342061</t>
  </si>
  <si>
    <t>Mezipřírubová uzavírací klapka, DN 100, PN 0,6</t>
  </si>
  <si>
    <t>734173221</t>
  </si>
  <si>
    <t>Spoj přírubový PN 6/I do 200°C DN 125</t>
  </si>
  <si>
    <t>7342062</t>
  </si>
  <si>
    <t>Mezipřírubová uzavírací klapka, DN 125, PN 0,6</t>
  </si>
  <si>
    <t>734291951</t>
  </si>
  <si>
    <t>Montáž hlavice termostatického ovládání a el. pohonů M30x1,5</t>
  </si>
  <si>
    <t>7342063</t>
  </si>
  <si>
    <t>Termostatická hlavice kapalinová se západkovým upevněním</t>
  </si>
  <si>
    <t>7342064</t>
  </si>
  <si>
    <t>Termostatická hlavice kapalinová se závitem M30x1,5</t>
  </si>
  <si>
    <t>7342065</t>
  </si>
  <si>
    <t>Pohon M 30x1,5, s automat.kalibrací zdvihu, 24 V, 0-10 V, 160N</t>
  </si>
  <si>
    <t>7342066</t>
  </si>
  <si>
    <t>Pohon M 30x1,5, s automat.kalibrací zdvihu, 24 V, 0-10 V, 500N</t>
  </si>
  <si>
    <t>7342067</t>
  </si>
  <si>
    <t>Termopohon M 30x1,5 , 230 V, 2-bodový, NO</t>
  </si>
  <si>
    <t>734411103</t>
  </si>
  <si>
    <t>Teploměry technické s pevným stonkem a jímkou zadní připojení (axiální) průměr 63 mm délka stonku 100 mm</t>
  </si>
  <si>
    <t>734421101</t>
  </si>
  <si>
    <t>Tlakoměry s pevným stonkem a zpětnou klapkou spodní připojení (radiální) tlaku 0–16 bar průměru 50 mm</t>
  </si>
  <si>
    <t>734499211</t>
  </si>
  <si>
    <t>Montáž návarku pro měřič tepla</t>
  </si>
  <si>
    <t>735</t>
  </si>
  <si>
    <t>otopná tělesa</t>
  </si>
  <si>
    <t>735000912</t>
  </si>
  <si>
    <t>Vyregulování ventilu dvojregulačního s termostatickým ovládáním</t>
  </si>
  <si>
    <t>735119140</t>
  </si>
  <si>
    <t>Montáž otopného tělesa litinového článkového</t>
  </si>
  <si>
    <t>73510</t>
  </si>
  <si>
    <t>Dvojčlánek litin. ot. tělesa s integr. ventilem, kv 0,14-0,87, 500/95 mm- přírodní barva</t>
  </si>
  <si>
    <t>73511</t>
  </si>
  <si>
    <t>Litinové ot. těleso s čelní plochou 500/95 mm- přírodní barva</t>
  </si>
  <si>
    <t>článek</t>
  </si>
  <si>
    <t>735118110</t>
  </si>
  <si>
    <t>Zkoušky těsnosti otopných těles litinových článkových vodou</t>
  </si>
  <si>
    <t>735159110</t>
  </si>
  <si>
    <t>Montáž otopných těles panelových jednořadých délky do 1500 mm</t>
  </si>
  <si>
    <t>73512</t>
  </si>
  <si>
    <t>OT panelové se spod. přípojem a hladkou čelní plochou, vložka kv 0,025-0,67, 11/300/400</t>
  </si>
  <si>
    <t>73513</t>
  </si>
  <si>
    <t>OT panelové se spod. přípojem a hladkou čelní plochou, vložka kv 0,025-0,67, 11/400/500</t>
  </si>
  <si>
    <t>73514</t>
  </si>
  <si>
    <t>OT panelové se spod. přípojem a hladkou čelní plochou, vložka kv 0,025-0,67, 11/500/500</t>
  </si>
  <si>
    <t>73515</t>
  </si>
  <si>
    <t>OT panelové se spod. přípojem a hladkou čelní plochou, vložka kv 0,025-0,67, 11/500/600</t>
  </si>
  <si>
    <t>73516</t>
  </si>
  <si>
    <t>OT panelové se spod. přípojem a hladkou čelní plochou, vložka kv 0,025-0,67, 11/500/800</t>
  </si>
  <si>
    <t>73517</t>
  </si>
  <si>
    <t>OT panelové se spod. přípojem a hladkou čelní plochou, vložka kv 0,025-0,67, 11/600/600</t>
  </si>
  <si>
    <t>73518</t>
  </si>
  <si>
    <t>OT panelové se spod. přípojem a hladkou čelní plochou, vložka kv 0,025-0,67, 11/900/600</t>
  </si>
  <si>
    <t>73519</t>
  </si>
  <si>
    <t>OT panelové se spod. přípojem a hladkou čelní plochou, vložka kv 0,025-0,67, 11/900/700</t>
  </si>
  <si>
    <t>73520</t>
  </si>
  <si>
    <t>OT panelové s bočním přípojem, 11/500/1100</t>
  </si>
  <si>
    <t>73521</t>
  </si>
  <si>
    <t>Koupelnové trubkové těleso rovné se spod. střed. přípojem, 1220x500</t>
  </si>
  <si>
    <t>73522</t>
  </si>
  <si>
    <t>Koupelnové trubkové těleso rovné se spod. střed. přípojem, 1500x450</t>
  </si>
  <si>
    <t>73523</t>
  </si>
  <si>
    <t>Koupelnové trubkové těleso rovné se spod. střed. přípojem, 1500x600</t>
  </si>
  <si>
    <t>73524</t>
  </si>
  <si>
    <t>Koupelnové trubkové těleso rovné se spod. střed. přípojem, 1820x500</t>
  </si>
  <si>
    <t>735159210</t>
  </si>
  <si>
    <t>Montáž otopných těles panelových dvouřadých délky do 1140 mm</t>
  </si>
  <si>
    <t>73525</t>
  </si>
  <si>
    <t>OT panelové se spod. přípojem a hladkou čelní plochou, vložka kv 0,025-0,67, 21/500/1000</t>
  </si>
  <si>
    <t>73526</t>
  </si>
  <si>
    <t>OT panelové se spod. přípojem a hladkou čelní plochou, vložka kv 0,025-0,67, 21/900/600</t>
  </si>
  <si>
    <t>73527</t>
  </si>
  <si>
    <t>OT panelové se spod. přípojem a hladkou čelní plochou, vložka kv 0,025-0,67, 21/900/700</t>
  </si>
  <si>
    <t>73528</t>
  </si>
  <si>
    <t>OT panelové se spod. přípojem a hladkou čelní plochou, vložka kv 0,025-0,67, 22/500/1200</t>
  </si>
  <si>
    <t>73529</t>
  </si>
  <si>
    <t>OT panelové se spod. přípojem a hladkou čelní plochou, vložka kv 0,025-0,67, 22/900/900</t>
  </si>
  <si>
    <t>73530</t>
  </si>
  <si>
    <t>OT panelové s bočním přípojem, 21/900/900</t>
  </si>
  <si>
    <t>73531</t>
  </si>
  <si>
    <t>OT panelové s bočním přípojem, 22/900/1400</t>
  </si>
  <si>
    <t>735158210</t>
  </si>
  <si>
    <t>Tlak zkouška těl 1řad</t>
  </si>
  <si>
    <t>735158220</t>
  </si>
  <si>
    <t>Tlak zkouška těl 2řad</t>
  </si>
  <si>
    <t>998735103</t>
  </si>
  <si>
    <t>Přesun hmot pro otopná tělesa v objektech v do 24 m</t>
  </si>
  <si>
    <t>kovove stavebni konstrukce</t>
  </si>
  <si>
    <t>767995101</t>
  </si>
  <si>
    <t>Montáž atypických zámečnických konstrukcí hmotnosti do 5 kg</t>
  </si>
  <si>
    <t>7679911</t>
  </si>
  <si>
    <t>PROFILOVY MATERIAL</t>
  </si>
  <si>
    <t>KG</t>
  </si>
  <si>
    <t>natery</t>
  </si>
  <si>
    <t>783617117</t>
  </si>
  <si>
    <t>Krycí nátěr (email) otopných těles článkových dvojnásobný syntetický</t>
  </si>
  <si>
    <t>783614653</t>
  </si>
  <si>
    <t>Základní antikorozní nátěr armatur a kovových potrubí jednonásobný potrubí do DN 50 mm syntetický samozákladující</t>
  </si>
  <si>
    <t>783614663</t>
  </si>
  <si>
    <t>Základní antikorozní nátěr armatur a kovových potrubí jednonásobný potrubí přes DN 50 do DN 100 mm syntetický samozákladující</t>
  </si>
  <si>
    <t>783614673</t>
  </si>
  <si>
    <t>Základní antikorozní nátěr armatur a kovových potrubí jednonásobný potrubí přes DN 100 do DN 150 mm syntetický samozákladující</t>
  </si>
  <si>
    <t>783213101</t>
  </si>
  <si>
    <t>Napouštěcí nátěr tesařských konstrukcí zabudovaných do konstrukce jednonásobný syntetický</t>
  </si>
  <si>
    <t>hodinove zuctovaci sazby</t>
  </si>
  <si>
    <t>Topná zkouška</t>
  </si>
  <si>
    <t>HODIN</t>
  </si>
  <si>
    <t>262144</t>
  </si>
  <si>
    <t>Montáž odkouření</t>
  </si>
  <si>
    <t>Výchozí revize zdroje tepla</t>
  </si>
  <si>
    <t>113.1</t>
  </si>
  <si>
    <t>Zaregulování hydronických armatur vč. protokolu</t>
  </si>
  <si>
    <t>Úroveň 4:</t>
  </si>
  <si>
    <t>D.1.4.5_KT - KT</t>
  </si>
  <si>
    <t xml:space="preserve">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-------------------------------------------------------------------------------------------------------------------------------------------- 1) Uvedené ceny jsou v Kč a nezahrnují DPH, pokud to není uvedeno.   2) veškeré položky na přípomoce, lešení, montážní plošiny, přesuny hmot a suti, uložení suti na skládku, dopravu, montáž, atd... jsou zahrnuty v jednotlivých cenách. 3) součásti prací jsou veškeré zkoušky, potřebná měření, inspekce, uvedení zařízení do provozu, zaškolení obsluhy 4) součástí dodávky je zpracování veškeré dílenské dokumentace a dokumentace skutečného provedení 5)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6)  součástí dodávky jsou veškerá měření jako například vytyčení konstrukcí, kontrolní měření, zaměření skutečného stavu apod. 7) V nabídce musí být zahrnuta realizace díla, včetně koordinace provádění díla s ostatními profesemi. 8)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9)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10) Zhotovitel doplní poskytnuté informace svými vlastními znalostmi a zkušenostmi tak, aby mohl připravit úplnou nabídku a je plnou zhotovitelovou zodpovědností učinit potřebné dotazy, jak to pro tento účel považuje za nutné. 11) Je povinností zhotovitele opatřit si všechny potřebné informace tak, aby mohl předložit pevnou definitivní cenu a kvalifikovanou nabídku, podle které zhotoví stavbu podle požadavků objednatele.  12) Projektant na základě pověření objednatelem bude mít svrchovanou pravomoc při řešení všech záležitostí a případných neshod týkajících se kvality materiálu.  </t>
  </si>
  <si>
    <t>D1 - Elektroinstalační materiál</t>
  </si>
  <si>
    <t>D2 - Kabelové soubory</t>
  </si>
  <si>
    <t>D3 - Jiné práce</t>
  </si>
  <si>
    <t>D4 - Ostatní</t>
  </si>
  <si>
    <t>Elektroinstalační materiál</t>
  </si>
  <si>
    <t>S101</t>
  </si>
  <si>
    <t>trubka ohebná DN20</t>
  </si>
  <si>
    <t>S102</t>
  </si>
  <si>
    <t>trubka ohebná DN25</t>
  </si>
  <si>
    <t>S103</t>
  </si>
  <si>
    <t>trubka ohebná DN50</t>
  </si>
  <si>
    <t>S104</t>
  </si>
  <si>
    <t>trubka pebná hrdlová PVC DN20</t>
  </si>
  <si>
    <t>S105</t>
  </si>
  <si>
    <t>trubka pebná hrdlová PVC DN25</t>
  </si>
  <si>
    <t>S106</t>
  </si>
  <si>
    <t>Příchytka 5320</t>
  </si>
  <si>
    <t>S107</t>
  </si>
  <si>
    <t>Příchytka 5325</t>
  </si>
  <si>
    <t>S108</t>
  </si>
  <si>
    <t>korugovná chránička DN75</t>
  </si>
  <si>
    <t>S109</t>
  </si>
  <si>
    <t>Krabice KP68</t>
  </si>
  <si>
    <t>S110</t>
  </si>
  <si>
    <t>Krabice KPR68</t>
  </si>
  <si>
    <t>S111</t>
  </si>
  <si>
    <t>Krabice odbočná s požární odolností</t>
  </si>
  <si>
    <t>S112</t>
  </si>
  <si>
    <t>Krabice nástěnná odbočná min. IP44</t>
  </si>
  <si>
    <t>S113</t>
  </si>
  <si>
    <t>Kabelový rošt 50x50 včetně kotvícívh prvků a příslušenství</t>
  </si>
  <si>
    <t>S114</t>
  </si>
  <si>
    <t>Kabelový rošt 50x50 P60R včetně kotvícívh prvků a příslušenství</t>
  </si>
  <si>
    <t>S115</t>
  </si>
  <si>
    <t>Kabelový rošt 100x50 včetně příslušenství, kotvících prvků</t>
  </si>
  <si>
    <t>S116</t>
  </si>
  <si>
    <t>Kabelový rošt 250x50 včetně příslušenství, kotvících prvků</t>
  </si>
  <si>
    <t>S117</t>
  </si>
  <si>
    <t>Kabelový rošt 300x50 včetně příslušenství, kotvících prvků</t>
  </si>
  <si>
    <t>S118</t>
  </si>
  <si>
    <t>Kabelový žlab ŽZ 200x50 perforovaný s víkem a příslušenstvím pro uložení na střechu objektu</t>
  </si>
  <si>
    <t>Kabelové soubory</t>
  </si>
  <si>
    <t>S119</t>
  </si>
  <si>
    <t>CYKY-O 2x1,5</t>
  </si>
  <si>
    <t>S120</t>
  </si>
  <si>
    <t>CYKY-O 3x1,5</t>
  </si>
  <si>
    <t>S121</t>
  </si>
  <si>
    <t>CYKY-J 3x1,5</t>
  </si>
  <si>
    <t>S122</t>
  </si>
  <si>
    <t>CYKY-J 4x1,5</t>
  </si>
  <si>
    <t>S123</t>
  </si>
  <si>
    <t>CYKY-J 5x1,5</t>
  </si>
  <si>
    <t>S124</t>
  </si>
  <si>
    <t>CYKY-J 3x2,5</t>
  </si>
  <si>
    <t>S125</t>
  </si>
  <si>
    <t>CYKY-J 5x2,5</t>
  </si>
  <si>
    <t>S126</t>
  </si>
  <si>
    <t>CYKY-J 3x6</t>
  </si>
  <si>
    <t>S127</t>
  </si>
  <si>
    <t>CYKY-J 5x4</t>
  </si>
  <si>
    <t>S128</t>
  </si>
  <si>
    <t>CYKY-J 5x6</t>
  </si>
  <si>
    <t>S129</t>
  </si>
  <si>
    <t>CYKY-J 5x10</t>
  </si>
  <si>
    <t>S130</t>
  </si>
  <si>
    <t>CYKY-J 5x16</t>
  </si>
  <si>
    <t>S131</t>
  </si>
  <si>
    <t>1-CYKY-J 4x25</t>
  </si>
  <si>
    <t>S132</t>
  </si>
  <si>
    <t>1-CYKY-J 3x95+70</t>
  </si>
  <si>
    <t>S133</t>
  </si>
  <si>
    <t>1-CYKY 4x35</t>
  </si>
  <si>
    <t>S134</t>
  </si>
  <si>
    <t>1-CYKY 3x120+70</t>
  </si>
  <si>
    <t>S135</t>
  </si>
  <si>
    <t>JYTY-O 4x1</t>
  </si>
  <si>
    <t>S136</t>
  </si>
  <si>
    <t>PRAFlaGuard-F 2x2x0,8</t>
  </si>
  <si>
    <t>S137</t>
  </si>
  <si>
    <t>PRAFlaDur-O 2x1,5 P30R</t>
  </si>
  <si>
    <t>S138</t>
  </si>
  <si>
    <t>PRAFlaDur-O 2x1,5 P60R</t>
  </si>
  <si>
    <t>S139</t>
  </si>
  <si>
    <t>PRAFlaDur-J 3x1,5 P30R</t>
  </si>
  <si>
    <t>S140</t>
  </si>
  <si>
    <t>PRAFlaDur-O 5x1,5 P60R</t>
  </si>
  <si>
    <t>S141</t>
  </si>
  <si>
    <t>PRAFlaDur-J 3x1,5 P60R</t>
  </si>
  <si>
    <t>S142</t>
  </si>
  <si>
    <t>PRAFlaDur-J 3x4 P60R</t>
  </si>
  <si>
    <t>S143</t>
  </si>
  <si>
    <t>PRAFlaDur-J 3x6 P60R</t>
  </si>
  <si>
    <t>S144</t>
  </si>
  <si>
    <t>PRAFlaDur-J 5x2,5 P30R</t>
  </si>
  <si>
    <t>S145</t>
  </si>
  <si>
    <t>PRAFlaDur-J 5x4 P30R</t>
  </si>
  <si>
    <t>S146</t>
  </si>
  <si>
    <t>PRAFlaDur-J 5x6 P60R</t>
  </si>
  <si>
    <t>S147</t>
  </si>
  <si>
    <t>PRAFlaDur-J 5x16 P60R</t>
  </si>
  <si>
    <t>S148</t>
  </si>
  <si>
    <t>PRAFlaDur-J 4x35 P60R</t>
  </si>
  <si>
    <t>S149</t>
  </si>
  <si>
    <t>H05VV-F-X (CYSY) 2x1,5</t>
  </si>
  <si>
    <t>S150</t>
  </si>
  <si>
    <t>H07V-U 2,5</t>
  </si>
  <si>
    <t>S151</t>
  </si>
  <si>
    <t>H07V-K 6</t>
  </si>
  <si>
    <t>S152</t>
  </si>
  <si>
    <t>H07V-K 10</t>
  </si>
  <si>
    <t>S153</t>
  </si>
  <si>
    <t>H07V-K 16</t>
  </si>
  <si>
    <t>S154</t>
  </si>
  <si>
    <t>H07V-K 25</t>
  </si>
  <si>
    <t>S155</t>
  </si>
  <si>
    <t>H07V-K 35</t>
  </si>
  <si>
    <t>S156</t>
  </si>
  <si>
    <t>H07V-K 50</t>
  </si>
  <si>
    <t>S157</t>
  </si>
  <si>
    <t>H07V-K 70</t>
  </si>
  <si>
    <t>S158</t>
  </si>
  <si>
    <t>H07V-K 95</t>
  </si>
  <si>
    <t>S159</t>
  </si>
  <si>
    <t xml:space="preserve">J-Y(ST)Y  2X2X0.8 ROT</t>
  </si>
  <si>
    <t>S160</t>
  </si>
  <si>
    <t>Kabelová příchytka plastová DKS 3-13</t>
  </si>
  <si>
    <t>S161</t>
  </si>
  <si>
    <t xml:space="preserve">Kabelová příchytka plastová,  max. 12kabelů o průměru 10mm</t>
  </si>
  <si>
    <t>S162</t>
  </si>
  <si>
    <t>Kabelová příchytka se zachováním funkční integrity kabelové trasy při požáru</t>
  </si>
  <si>
    <t>Jiné práce</t>
  </si>
  <si>
    <t>S163</t>
  </si>
  <si>
    <t>Průraz ve zdivu cihel. tl. 15cm, do průměru 6cm, vč. začištění</t>
  </si>
  <si>
    <t>S164</t>
  </si>
  <si>
    <t>Průraz ve zdivu cihel. tl. 30cm, do průměru 6cm, vč. začištění</t>
  </si>
  <si>
    <t>S165</t>
  </si>
  <si>
    <t>Vodotěsná kabelová průchodka pro uložení do betonu pro kabel CYKY-J 5x4</t>
  </si>
  <si>
    <t>S166</t>
  </si>
  <si>
    <t>Vodotěsná kabelová průchodka pro uložení do betonu pro shluk kabelů</t>
  </si>
  <si>
    <t>S167</t>
  </si>
  <si>
    <t>Vysekání kapsy v cihl. zdi, krabice do 100x100x50 mm</t>
  </si>
  <si>
    <t>S168</t>
  </si>
  <si>
    <t>Vysekání drážky v cihl. zdi do hl. 30 mm, š. do 30 mm</t>
  </si>
  <si>
    <t>S169</t>
  </si>
  <si>
    <t>Vysekání drážky v cihl. zdi do hl. 30 mm, š. do 70 mm</t>
  </si>
  <si>
    <t>S170</t>
  </si>
  <si>
    <t>Vysekání drážky v cihl. zdi do hl. 30 mm, š. do 100 mm</t>
  </si>
  <si>
    <t>S171</t>
  </si>
  <si>
    <t>Vysekání drážky v cihl. zdi do hl. 50 mm, š. do 150 mm</t>
  </si>
  <si>
    <t>S172</t>
  </si>
  <si>
    <t>Vyplnění a omítnutí drážky hl. 30 mm, š. do 30 mm</t>
  </si>
  <si>
    <t>S173</t>
  </si>
  <si>
    <t xml:space="preserve">Vyplnění  a omítnutí drážky hl. 30 mm, š. do 70 mm</t>
  </si>
  <si>
    <t>S174</t>
  </si>
  <si>
    <t xml:space="preserve">Vyplnění  a omítnutí drážky hl. 30 mm, š. do 100 mm</t>
  </si>
  <si>
    <t>S175</t>
  </si>
  <si>
    <t xml:space="preserve">Vyplnění a omítnutí  drážky hl. 50 mm, š. do 150 mm</t>
  </si>
  <si>
    <t>S176</t>
  </si>
  <si>
    <t>Vys. výklenků v cih. pro rozvaděč do 0,25 m2, hl 150mm</t>
  </si>
  <si>
    <t>S177</t>
  </si>
  <si>
    <t>Vnitrostaveništní doprava suti a vybouraných hmot pro budovy v do 18 m ručně</t>
  </si>
  <si>
    <t>S178</t>
  </si>
  <si>
    <t>Odvoz suti na skládku a vybouraných hmot nebo meziskládku do 1 km se složením</t>
  </si>
  <si>
    <t>S179</t>
  </si>
  <si>
    <t>Příplatek k odvozu suti a vybouraných hmot na skládku ZKD 1 km přes 1 km</t>
  </si>
  <si>
    <t>S180</t>
  </si>
  <si>
    <t>Poplatek za uložení stavebního směsného odpadu na skládce (skládkovné)</t>
  </si>
  <si>
    <t>S181</t>
  </si>
  <si>
    <t>Stavební přípomoce</t>
  </si>
  <si>
    <t>S182</t>
  </si>
  <si>
    <t>Koordinace a spolupráce s jinými profesemi</t>
  </si>
  <si>
    <t>S183</t>
  </si>
  <si>
    <t>HZS (Elektrikář - práce neuvedené v cenových soustavách, přípravné práce, pomocné práce při elektromontážích apod.)</t>
  </si>
  <si>
    <t>S184</t>
  </si>
  <si>
    <t>Požární ucpávky</t>
  </si>
  <si>
    <t>D.1.4.5_LPS - LPS</t>
  </si>
  <si>
    <t>D1 - Uzemňovací materiál</t>
  </si>
  <si>
    <t>D2 - Ostatní</t>
  </si>
  <si>
    <t>Uzemňovací materiál</t>
  </si>
  <si>
    <t>S001</t>
  </si>
  <si>
    <t>Podpěra uzemňocavího vývodu</t>
  </si>
  <si>
    <t>S002</t>
  </si>
  <si>
    <t>drát FeZn o10mm s PVC izolací</t>
  </si>
  <si>
    <t>S003</t>
  </si>
  <si>
    <t>drát FeZn o10mm</t>
  </si>
  <si>
    <t>S004</t>
  </si>
  <si>
    <t>Pásek FeZn 30x4</t>
  </si>
  <si>
    <t>S005</t>
  </si>
  <si>
    <t>Držák pásky FeZn</t>
  </si>
  <si>
    <t>S006</t>
  </si>
  <si>
    <t>svorka páska-páska FeZn (SR 2b +1)</t>
  </si>
  <si>
    <t>S007</t>
  </si>
  <si>
    <t>svorka páska-drát FeZn (SR 3b E)</t>
  </si>
  <si>
    <t>S008</t>
  </si>
  <si>
    <t>SKT svorka třmenová páska-páska-drát</t>
  </si>
  <si>
    <t>S009</t>
  </si>
  <si>
    <t>Zkušební svorka</t>
  </si>
  <si>
    <t>S010</t>
  </si>
  <si>
    <t>Štítek pro označení svodu</t>
  </si>
  <si>
    <t>S011</t>
  </si>
  <si>
    <t>Revizní dvířka</t>
  </si>
  <si>
    <t>S012</t>
  </si>
  <si>
    <t>vodič HVI®long</t>
  </si>
  <si>
    <t>S013</t>
  </si>
  <si>
    <t>Připojovací sada HVI®long pro připojení vně podpůrné trubky</t>
  </si>
  <si>
    <t>S014</t>
  </si>
  <si>
    <t>Upevňovací sada pro vodiče HVI®long</t>
  </si>
  <si>
    <t>S015</t>
  </si>
  <si>
    <t>Drát AlMgSi O8mm</t>
  </si>
  <si>
    <t>S016</t>
  </si>
  <si>
    <t>tříramenný stojan propodpůrné trubky</t>
  </si>
  <si>
    <t>S017</t>
  </si>
  <si>
    <t>Podpůrná trubka GFK/Al 3,2m s jímacím hrotem 1m</t>
  </si>
  <si>
    <t>S018</t>
  </si>
  <si>
    <t>Betonový podstavec 17kg s klínem</t>
  </si>
  <si>
    <t>S019</t>
  </si>
  <si>
    <t>Podložka</t>
  </si>
  <si>
    <t>S020</t>
  </si>
  <si>
    <t>Bet. podpěra FB vedení na pl. střechy</t>
  </si>
  <si>
    <t>S021</t>
  </si>
  <si>
    <t>Adapter pro vodiče HVI do podpěry FB</t>
  </si>
  <si>
    <t>S022</t>
  </si>
  <si>
    <t>Ekvipotenciální přípojnice UV stabilní</t>
  </si>
  <si>
    <t>S023</t>
  </si>
  <si>
    <t>Podpěra vedení HVI o23 do zdi, včetně hmoždinky a šroubu</t>
  </si>
  <si>
    <t>S024</t>
  </si>
  <si>
    <t>S025</t>
  </si>
  <si>
    <t>Vytvoření prostupu atikou (střechou) pro vodič HVI, včetně zatěsnění prostupu</t>
  </si>
  <si>
    <t>S026</t>
  </si>
  <si>
    <t xml:space="preserve">Připojení ocelových konstrukcí a  elektrických zařízení k systému vyrovnání potenciálu</t>
  </si>
  <si>
    <t>S027</t>
  </si>
  <si>
    <t>Provedení elektrorevize, vyprac. reviz. zprávy</t>
  </si>
  <si>
    <t>S028</t>
  </si>
  <si>
    <t xml:space="preserve">HZS  (Elektrikář - práce neuvedené v cenových soustavách, přípravné práce, pomocné práce při elektromontážích apod.)</t>
  </si>
  <si>
    <t>D.1.4.5_NO - NO</t>
  </si>
  <si>
    <t>D1 - Svítidla včetně zdrojů</t>
  </si>
  <si>
    <t>D2 - Zdroj CBS + příslušenství</t>
  </si>
  <si>
    <t>D3 - Kabeláž</t>
  </si>
  <si>
    <t>Svítidla včetně zdrojů</t>
  </si>
  <si>
    <t>S401</t>
  </si>
  <si>
    <t>"NBH" - Nouzové svítidlo sytému CBS</t>
  </si>
  <si>
    <t>S402</t>
  </si>
  <si>
    <t xml:space="preserve">"NB1" -  Nouzové svítidlo sytému CBS</t>
  </si>
  <si>
    <t>S403</t>
  </si>
  <si>
    <t xml:space="preserve">"NB2" -  Nouzové svítidlo sytému CBS</t>
  </si>
  <si>
    <t>S404</t>
  </si>
  <si>
    <t xml:space="preserve">"NB3" -  Nouzové svítidlo sytému CBS, IP54</t>
  </si>
  <si>
    <t>S405</t>
  </si>
  <si>
    <t xml:space="preserve">"NB5" -  Nouzové svítidlo sytému CBS Outdoorwal</t>
  </si>
  <si>
    <t>S406</t>
  </si>
  <si>
    <t xml:space="preserve">"NBS" -  Nouzové svítidlo sytému CBS 24V pro sál</t>
  </si>
  <si>
    <t>S407</t>
  </si>
  <si>
    <t>"NP1" - piktogram jednostranny CBS (černá barva piktogramu)</t>
  </si>
  <si>
    <t>S408</t>
  </si>
  <si>
    <t xml:space="preserve">"NP2" - piktogram oboustranný CBS  (černá barva piktogramu)</t>
  </si>
  <si>
    <t>S409</t>
  </si>
  <si>
    <t xml:space="preserve">"NP3" - piktogram  CBS  (černá barva piktogramu)</t>
  </si>
  <si>
    <t>S410</t>
  </si>
  <si>
    <t xml:space="preserve">"NP4" - piktogram oboustranný  (černá barva piktogramu)</t>
  </si>
  <si>
    <t>S411</t>
  </si>
  <si>
    <t xml:space="preserve">"NP5" - piktogram  CBS  (černá barva piktogramu)</t>
  </si>
  <si>
    <t>S412</t>
  </si>
  <si>
    <t xml:space="preserve">"NPS" - piktogram  CBS pro sál  (černá barva piktogramu)</t>
  </si>
  <si>
    <t>Zdroj CBS + příslušenství</t>
  </si>
  <si>
    <t>S403.1</t>
  </si>
  <si>
    <t>Systém CBS - 26 okruhů. , Bateriový set 89,4Ah 3h, Technická dokumentace</t>
  </si>
  <si>
    <t>S404.1</t>
  </si>
  <si>
    <t xml:space="preserve">Systém CBS 24V  - 2 okruhy, záloha 3h, Technická dokumentace</t>
  </si>
  <si>
    <t>S405.1</t>
  </si>
  <si>
    <t>Monitor stavu napájení rozvaděče, sbernicový systém pro CBS 230V</t>
  </si>
  <si>
    <t>S406.1</t>
  </si>
  <si>
    <t>Monitor stavu napájení rozvaděče, sbernicový systém pro CBS 24V - sál</t>
  </si>
  <si>
    <t>S407.1</t>
  </si>
  <si>
    <t>F3 vzdálený indikátor pro povrchovou montáž</t>
  </si>
  <si>
    <t>S408.1</t>
  </si>
  <si>
    <t>Přidružený materiál</t>
  </si>
  <si>
    <t>Kabeláž</t>
  </si>
  <si>
    <t>S409.1</t>
  </si>
  <si>
    <t>LAM DATAPAR 3x (2x0,8)</t>
  </si>
  <si>
    <t>S410.1</t>
  </si>
  <si>
    <t>Oživení systému</t>
  </si>
  <si>
    <t>S411.1</t>
  </si>
  <si>
    <t>S412.1</t>
  </si>
  <si>
    <t>Poplatek za reciklaci svítidla a zdrojů</t>
  </si>
  <si>
    <t>D.1.4.5_SP - SP</t>
  </si>
  <si>
    <t>D1 - Rozvaděče a příslušenství</t>
  </si>
  <si>
    <t>D2 - Instalační materiál</t>
  </si>
  <si>
    <t>D3 - Ostatní</t>
  </si>
  <si>
    <t>Rozvaděče a příslušenství</t>
  </si>
  <si>
    <t>S201</t>
  </si>
  <si>
    <t>Rozvaděč RNN</t>
  </si>
  <si>
    <t>S202</t>
  </si>
  <si>
    <t>Rozvaděč RH</t>
  </si>
  <si>
    <t>S203</t>
  </si>
  <si>
    <t>Rozvaděč RM01</t>
  </si>
  <si>
    <t>S204</t>
  </si>
  <si>
    <t>Rozvaděč RM11</t>
  </si>
  <si>
    <t>S205</t>
  </si>
  <si>
    <t>Rozvaděč RM12</t>
  </si>
  <si>
    <t>S206</t>
  </si>
  <si>
    <t>Rozvaděč RM13</t>
  </si>
  <si>
    <t>S207</t>
  </si>
  <si>
    <t>Rozvaděč RM21</t>
  </si>
  <si>
    <t>S208</t>
  </si>
  <si>
    <t>Rozvaděč RM22</t>
  </si>
  <si>
    <t>S209</t>
  </si>
  <si>
    <t>Rozvaděč RM23</t>
  </si>
  <si>
    <t>S210</t>
  </si>
  <si>
    <t>Rozvaděč RM31</t>
  </si>
  <si>
    <t>S211</t>
  </si>
  <si>
    <t>Rozvaděč RM32</t>
  </si>
  <si>
    <t>S212</t>
  </si>
  <si>
    <t>Rozvaděč RM33</t>
  </si>
  <si>
    <t>S213</t>
  </si>
  <si>
    <t>Rozvaděč RM34</t>
  </si>
  <si>
    <t>S214</t>
  </si>
  <si>
    <t>Rozvaděč RM41</t>
  </si>
  <si>
    <t>S215</t>
  </si>
  <si>
    <t>Rozvaděč RM42</t>
  </si>
  <si>
    <t>S216</t>
  </si>
  <si>
    <t>Rozvaděč RM43</t>
  </si>
  <si>
    <t>S217</t>
  </si>
  <si>
    <t>Rozvaděč RSR</t>
  </si>
  <si>
    <t>S218</t>
  </si>
  <si>
    <t>Rozvaděč RPO</t>
  </si>
  <si>
    <t>S219</t>
  </si>
  <si>
    <t>Předávací skříň RPS</t>
  </si>
  <si>
    <t>Instalační materiál</t>
  </si>
  <si>
    <t>S220</t>
  </si>
  <si>
    <t>Zásuvka 400V/16A 5P nástěnná</t>
  </si>
  <si>
    <t>S221</t>
  </si>
  <si>
    <t>Zásuvka 400V/32A 5P nástěnná</t>
  </si>
  <si>
    <t>S222</t>
  </si>
  <si>
    <t>Zásuvka 400V/32A 5P IP67 nástěnná</t>
  </si>
  <si>
    <t>S223</t>
  </si>
  <si>
    <t>Zásuvka bílá 2P+T MODUL 45</t>
  </si>
  <si>
    <t>S224</t>
  </si>
  <si>
    <t>Zásuvka bílá 2P+T+3.st.SPD MODUL 45</t>
  </si>
  <si>
    <t>S225</t>
  </si>
  <si>
    <t>Pl. Inst. krabice do betonu 16/24M</t>
  </si>
  <si>
    <t>S226</t>
  </si>
  <si>
    <t>Podlahová kr. 24M pro krytinu, šedá</t>
  </si>
  <si>
    <t>S227</t>
  </si>
  <si>
    <t>Zásuvka podlahová IP44</t>
  </si>
  <si>
    <t>S228</t>
  </si>
  <si>
    <t>Čidlo PIR nástěnné pro spínání LED - schodiště</t>
  </si>
  <si>
    <t>S229</t>
  </si>
  <si>
    <t>Čidlo PIR stropní pro spínání LED - schodiště</t>
  </si>
  <si>
    <t>S230</t>
  </si>
  <si>
    <t>Stropní detektor pohybu PIR 360° pro spínání LED master DALI</t>
  </si>
  <si>
    <t>S231</t>
  </si>
  <si>
    <t>Stropní detektor pohybu PIR 360° pro spínání LED slave</t>
  </si>
  <si>
    <t>S232</t>
  </si>
  <si>
    <t>Stropní detektor pohybu PIR 360° pro spínání LED</t>
  </si>
  <si>
    <t>S233</t>
  </si>
  <si>
    <t>tlačítko řazení 1/0 KNX</t>
  </si>
  <si>
    <t>S234</t>
  </si>
  <si>
    <t>Zasuvka bílá 2x2P+T bezšroubová s clonkami</t>
  </si>
  <si>
    <t>S235</t>
  </si>
  <si>
    <t>Zas. bílá 2P+T bezšr., IP44 s víčkem, komplet.</t>
  </si>
  <si>
    <t>S236</t>
  </si>
  <si>
    <t>Zasuvka bílá 2P+T bezšroubová s clonkami</t>
  </si>
  <si>
    <t>S237</t>
  </si>
  <si>
    <t>Zas. bílá 2P+T bezšr., 3st.SPD optická,</t>
  </si>
  <si>
    <t>S238</t>
  </si>
  <si>
    <t xml:space="preserve">Tlačítko  ř.1/0</t>
  </si>
  <si>
    <t>S239</t>
  </si>
  <si>
    <t xml:space="preserve">Tlačítko  ř.1/0So</t>
  </si>
  <si>
    <t>S240</t>
  </si>
  <si>
    <t>Spínač ř.1</t>
  </si>
  <si>
    <t>S241</t>
  </si>
  <si>
    <t>Spínač ř.5</t>
  </si>
  <si>
    <t>S242</t>
  </si>
  <si>
    <t>Přepínač ř.6</t>
  </si>
  <si>
    <t>S243</t>
  </si>
  <si>
    <t>Žaluziový spínač</t>
  </si>
  <si>
    <t>S244</t>
  </si>
  <si>
    <t>Kryt žaluziového spínače</t>
  </si>
  <si>
    <t>S245</t>
  </si>
  <si>
    <t>Klapka jednoduchá bílá</t>
  </si>
  <si>
    <t>S246</t>
  </si>
  <si>
    <t>Klapka dělená bílá</t>
  </si>
  <si>
    <t>S247</t>
  </si>
  <si>
    <t>Kartový spínač</t>
  </si>
  <si>
    <t>S248</t>
  </si>
  <si>
    <t>1_rameček bílý</t>
  </si>
  <si>
    <t>S249</t>
  </si>
  <si>
    <t>2_rameček bílý</t>
  </si>
  <si>
    <t>S250</t>
  </si>
  <si>
    <t>3_rameček bílý</t>
  </si>
  <si>
    <t>S251</t>
  </si>
  <si>
    <t>4_rameček bílý</t>
  </si>
  <si>
    <t>S252</t>
  </si>
  <si>
    <t>5_rameček bílý</t>
  </si>
  <si>
    <t>S253</t>
  </si>
  <si>
    <t>Přípojnice MET</t>
  </si>
  <si>
    <t>S254</t>
  </si>
  <si>
    <t>Přípojnice EVP</t>
  </si>
  <si>
    <t>S255</t>
  </si>
  <si>
    <t>Svorka na potrubí typ Bernard</t>
  </si>
  <si>
    <t>S256</t>
  </si>
  <si>
    <t>Výkonová jednotka UPFD</t>
  </si>
  <si>
    <t>Poznámka k položce:_x000d_
Výkonová jednotka UPFD, 12 , kW/400V + výstup 230V pro klapky složená z, 1 skříně (výkonová jednotka vč. bat.modulu,, akumulátory 5 minut*, nabíječ akumulátorů,, řídicí jednotka - barevná dotyková obrazovka , vč. vizualizačního SW s monitoringem, jednotlivých zařízení, denním testovacím, režimem, výpisem historií závad, motorová , tlumivka, rozváděč RPO, frekvenční měnič, (viz.výše-popis zařízení), životnost akumulátorů, 10 let dle norem Eurobat</t>
  </si>
  <si>
    <t>S257</t>
  </si>
  <si>
    <t>Systém vyhřívaní vjezdu (navrženy 3F topné kabely 30W/m, vytápěné pásy šířky 4x80cm + systém regulace)</t>
  </si>
  <si>
    <t>S258</t>
  </si>
  <si>
    <t>požární tlačítko oranžové - spuštění SOZ</t>
  </si>
  <si>
    <t>S259</t>
  </si>
  <si>
    <t>požární tlačítko</t>
  </si>
  <si>
    <t>S260</t>
  </si>
  <si>
    <t>krabice pod omítku</t>
  </si>
  <si>
    <t>S261</t>
  </si>
  <si>
    <t>doplňkový kontakt NA</t>
  </si>
  <si>
    <t>S262</t>
  </si>
  <si>
    <t>doplňkový kontakt CA</t>
  </si>
  <si>
    <t>S263</t>
  </si>
  <si>
    <t>set</t>
  </si>
  <si>
    <t>S264</t>
  </si>
  <si>
    <t>S265</t>
  </si>
  <si>
    <t>Provedení vých. elektrorevize, vyprac. reviz. zprávy</t>
  </si>
  <si>
    <t>S266</t>
  </si>
  <si>
    <t>D.1.4.5_SV - SV</t>
  </si>
  <si>
    <t>S301</t>
  </si>
  <si>
    <t xml:space="preserve">LED pásek vnitřní 2700K,  12W/m</t>
  </si>
  <si>
    <t>S302</t>
  </si>
  <si>
    <t>Zdroj pro LED pásky150W 24V DALI</t>
  </si>
  <si>
    <t>S303</t>
  </si>
  <si>
    <t>Soklová lišta pro led pásek</t>
  </si>
  <si>
    <t>S304</t>
  </si>
  <si>
    <t>Svítidlo nástěnné IP44</t>
  </si>
  <si>
    <t>S305</t>
  </si>
  <si>
    <t>"AA" l=150 7k2 840 průmyslové, prachotěsné svítidlo; hliníkový chladič (6748 lm; 41.0 W; 1xLED)</t>
  </si>
  <si>
    <t>S306</t>
  </si>
  <si>
    <t>"AA" l=150 7k2 840 DALI průmyslové, prachotěsné svítidlo; hliníkový chladič (6748 lm; 41.0 W; 1xLED)</t>
  </si>
  <si>
    <t>S307</t>
  </si>
  <si>
    <t>"J" l=150 7k1 840 Průmyslové LED svítidlo, saténový difuzor (6591 lm; 59.0 W; 160xLED)</t>
  </si>
  <si>
    <t>S308</t>
  </si>
  <si>
    <t>"X" d=410 3k7 840 Interiérové přisazené LED svítidlo, opálový difuzor (3122 lm; 32.0 W; 33xLED)</t>
  </si>
  <si>
    <t>S309</t>
  </si>
  <si>
    <t>"Y" l=90 3k7 840 Liniové LED svítidlo, montáž na zeď, opálový difuzor (3204 lm; 22.0 W; 70xLED)</t>
  </si>
  <si>
    <t>S310</t>
  </si>
  <si>
    <t>"A" d=250 2k6 840 přisazené interiérové svítidlo s mikroprismatickým difuzorem (2135 lm; 18.0 W; 1xLED)</t>
  </si>
  <si>
    <t>S311</t>
  </si>
  <si>
    <t>"BA" d=250 3k7 840 přisazené interiérové svítidlo s mikroprismatickým difuzorem (3241 lm; 24.0 W; 1xLED)</t>
  </si>
  <si>
    <t>S312</t>
  </si>
  <si>
    <t>"CA" d=400 3k0 840 přisazené interiérové svítidlo s mikroprismatickým difuzorem (2607 lm; 20.0 W; 1xLED)</t>
  </si>
  <si>
    <t>S313</t>
  </si>
  <si>
    <t>"B" d=400 4k0 840 přisazené interiérové svítidlo s mikroprismatickým difuzorem (3285 lm; 26.0 W; 1xLED)</t>
  </si>
  <si>
    <t>S314</t>
  </si>
  <si>
    <t>"BB" d=400 5k6 840 přisazené interiérové svítidlo s mikroprismatickým difuzorem (4866 lm; 36.0 W; 1xLED)</t>
  </si>
  <si>
    <t>S315</t>
  </si>
  <si>
    <t>"C" d=600 4k8 840 přisazené interiérové svítidlo s mikroprismatickým difuzorem (3942 lm; 30.0 W; 1xLED)</t>
  </si>
  <si>
    <t>S316</t>
  </si>
  <si>
    <t>"BC" d=600 7k2 840 přisazené interiérové svítidlo s mikroprismatickým difuzorem (6300 lm; 46.0 W; 1xLED)</t>
  </si>
  <si>
    <t>S317</t>
  </si>
  <si>
    <t>"D" vestavné LED svítidlo 2k8 840 (2278 lm; 19.0 W; 1xLED)</t>
  </si>
  <si>
    <t>S318</t>
  </si>
  <si>
    <t>"Z" 4k5 840 Interiérové LED svítidlo, mikropyramidový difuzor s rámečkem do SDK (3566 lm; 32.0 W; 1xLED)</t>
  </si>
  <si>
    <t>S319</t>
  </si>
  <si>
    <t>"K1" l=845 4k5 840 vestavné hliníkové, mikroprisma (3695 lm; 32.0 W; 1xLED 3x LED modul hight, 400mA)</t>
  </si>
  <si>
    <t>S320</t>
  </si>
  <si>
    <t>"I" l=845 1k5 840 vestavné hliníkové, mikroprisma (1232 lm; 11.0 W; 1xLED 3x LED modul, 250mA)</t>
  </si>
  <si>
    <t>S321</t>
  </si>
  <si>
    <t>"KA" l=1120 1k2 840 vestavné hliníkové, mikroprisma (985 lm; 7.0 W; 1xLED 4x LED modul, 150mA)</t>
  </si>
  <si>
    <t>S322</t>
  </si>
  <si>
    <t>"E" l=1120 4k4 840 vestavné hliníkové, mikroprisma (3646 lm; 35.0 W; 1xLED 4x LED modul, 600mA)</t>
  </si>
  <si>
    <t>S323</t>
  </si>
  <si>
    <t>"F" l=1120 5k5 840 vestavné hliníkové, mikroprisma (4500 lm; 36.0 W; 1xLED 4x LED modul, 350mA)</t>
  </si>
  <si>
    <t>S324</t>
  </si>
  <si>
    <t>"KB" l=1260 2k2 840 vestavné hliníkové, mikroprisma (1807 lm; 14.0 W; 1xLED 4x LED modul + 1 x led modul 140, 250mA)</t>
  </si>
  <si>
    <t>S325</t>
  </si>
  <si>
    <t>"KC" l=1345 1k5 840 vestavné hliníkové, mikroprisma (1232 lm; 10.0 W; 1xLED 5x LED modul, 150mA)</t>
  </si>
  <si>
    <t>S326</t>
  </si>
  <si>
    <t>"KN" l=1345 2k0 840 vestavné hliníkové, mikroprisma (1642 lm; 12.0 W; 1xLED 5x LED modul, 200mA)</t>
  </si>
  <si>
    <t>S327</t>
  </si>
  <si>
    <t>"KD" l=1535 2k7 840 vestavné hliníkové, mikroprisma (2258 lm; 17.0 W; 1xLED 5x LED modul + 1 x led modul 140, 250mA)</t>
  </si>
  <si>
    <t>S328</t>
  </si>
  <si>
    <t>"KL" l=1828 2k6 840 vestavné hliníkové, mikroprisma (2135 lm; 16.0 W; 1xLED 6x LED modul + 1 x led modul 140, 200mA)</t>
  </si>
  <si>
    <t>S329</t>
  </si>
  <si>
    <t>"KT" l=2086 6k0 840 vestavné hliníkové, mikroprisma (4927 lm; 49.0 W; 1xLED 7x LED modul, + 1 x led modul 140, 500mA)</t>
  </si>
  <si>
    <t>S330</t>
  </si>
  <si>
    <t>"KF" l=2220 2k4 840 vestavné hliníkové, mikroprisma (1971 lm; 14.0 W; 1xLED 8x LED modul, 150mA)</t>
  </si>
  <si>
    <t>S331</t>
  </si>
  <si>
    <t>"KU" l=2220 6k4 840 vestavné hliníkové, mikroprisma (5256 lm; 54.0 W; 1xLED 8x LED modul, 500mA)</t>
  </si>
  <si>
    <t>S332</t>
  </si>
  <si>
    <t>"KP" l=2220 8k0 840 vestavné hliníkové, mikroprisma (6570 lm; 60.0 W; 1xLED 8x LED modul, 500mA)</t>
  </si>
  <si>
    <t>S333</t>
  </si>
  <si>
    <t>"KV" l=2495 4k5 840 vestavné hliníkové, mikroprisma (3695 lm; 28.0 W; 1xLED 9x LED modul, 250mA)</t>
  </si>
  <si>
    <t>S334</t>
  </si>
  <si>
    <t>"KQ" l=2495 7k2 840 vestavné hliníkové, mikroprisma (5913 lm; 46.0 W; 1xLED 9x LED modul, 400mA)</t>
  </si>
  <si>
    <t>S335</t>
  </si>
  <si>
    <t>"KR" l=2495 9k0 840 vestavné hliníkové, mikroprisma (7391 lm; 58.0 W; 1xLED 9x LED modul, 500mA)</t>
  </si>
  <si>
    <t>S336</t>
  </si>
  <si>
    <t>"KM" l=2770 3k8 840 vestavné hliníkové, mikroprisma (3121 lm; 26.0 W; 1xLED 10x LED modul, 200mA)</t>
  </si>
  <si>
    <t>S337</t>
  </si>
  <si>
    <t>"KO" l=2770 5k0 840 vestavné hliníkové, mikroprisma (4106 lm; 35.0 W; 1xLED 10x LED modul, 250mA)</t>
  </si>
  <si>
    <t>S338</t>
  </si>
  <si>
    <t>"KG" l=2910 3k1 840 vestavné hliníkové, mikroprisma (2587 lm; 19.0 W; 1xLED 10x LED modul + 1 x led modul 140, 150mA)</t>
  </si>
  <si>
    <t>S339</t>
  </si>
  <si>
    <t>"G" l=2910 4k2 840 vestavné hliníkové, mikroprisma (3449 lm; 25.0 W; 1xLED 10x LED modul + 1 x led modul 140, 200mA)</t>
  </si>
  <si>
    <t>S340</t>
  </si>
  <si>
    <t>"KH" l=2910 5k2 840 vestavné hliníkové, mikroprisma (4311 lm; 33.0 W; 1xLED 10x LED modul + 1 x led modul 140, 250mA)</t>
  </si>
  <si>
    <t>S341</t>
  </si>
  <si>
    <t>"KW" l=3078 6k6 840 vestavné hliníkové, mikroprisma (5420 lm; 44.0 W; 1xLED 11x LED modul, 350mA)</t>
  </si>
  <si>
    <t>S342</t>
  </si>
  <si>
    <t>"KX" l=3218 7k0 840 vestavné hliníkové, mikroprisma (5748 lm; 46.0 W; 1xLED 11x LED modul, + 1 x led modul 140, 300mA)</t>
  </si>
  <si>
    <t>S343</t>
  </si>
  <si>
    <t>"KS" l=3346 4k8 840 vestavné hliníkové, mikroprisma (3942 lm; 29.0 W; 1xLED 12x LED modul, 200mA)</t>
  </si>
  <si>
    <t>S344</t>
  </si>
  <si>
    <t>"KI" l=3460 3k7 840 vestavné hliníkové, mikroprisma (3080 lm; 22.0 W; 1xLED 12x LED modul + 1 x led modul 140, 150mA)</t>
  </si>
  <si>
    <t>S345</t>
  </si>
  <si>
    <t>"KJ" l=3460 6k2 840 vestavné hliníkové, mikroprisma (5133 lm; 37.0 W; 1xLED 12x LED modul + 1 x led modul 140, 250mA)</t>
  </si>
  <si>
    <t>S346</t>
  </si>
  <si>
    <t>"H" l=3460 5k0 840 vestavné hliníkové, mikroprisma (4106 lm; 29.0 W; 1xLED 12x LED modul + 1 x led modul 140, 200mA)</t>
  </si>
  <si>
    <t>S347</t>
  </si>
  <si>
    <t>"KY" l=3460 6k2 840 vestavné hliníkové, mikroprisma (5133 lm; 37.0 W; 1xLED 12x LED modul + 1 x led modul 140, 250mA)</t>
  </si>
  <si>
    <t>S348</t>
  </si>
  <si>
    <t>"KZ" l=3774 6k7 840 vestavné hliníkové, mikroprisma (5543 lm; 42.0 W; 1xLED 13x LED modul + 1 x led modul 140, 250mA)</t>
  </si>
  <si>
    <t>S349</t>
  </si>
  <si>
    <t>"OG" l=1395 3k0 840 zavěšené, mikroprisma (2464 lm; 20.0 W; 1xLED 5x LED modul)</t>
  </si>
  <si>
    <t>S350</t>
  </si>
  <si>
    <t>"K" l=150 3k0 840 zavěšené interiérové svítidlo z hliníkového profilu s mikroprismatickým opalizovaným difuzorem (2464 lm; 20.0 W; 1xLED)</t>
  </si>
  <si>
    <t>S351</t>
  </si>
  <si>
    <t>"OA" l=1810 1k9 840 zavěšené hliníkové, mikroprisma (1601 lm; 12.0 W; 1xLED 6x LED modul + 1 x led modul 140, 150mA)</t>
  </si>
  <si>
    <t>S352</t>
  </si>
  <si>
    <t>"OJ" l=90 6k5 840 IND LED Liniové zavěšené svítidlo, indirect, mikroprizmatický difuzor (5182 lm; 47.0 W; 1xLED)</t>
  </si>
  <si>
    <t>S353</t>
  </si>
  <si>
    <t>"OH" l=150 7k6 840 IND LED Liniové zavěšené svítidlo, indirect, mikroprizmatický difuzor (6059 lm; 52.0 W; 1xLED)</t>
  </si>
  <si>
    <t>S354</t>
  </si>
  <si>
    <t>"L" l=A 120 4k2 840 Liniové zavěšené nebo přisazené LED svítidlo, asymetrická optika (3786 lm; 24.0 W; 1xLED)</t>
  </si>
  <si>
    <t>S355</t>
  </si>
  <si>
    <t xml:space="preserve">"OB" l=C 1120 1k6 840 přisazené hliníkové, mikroprisma  (1314 lm; 10.0 W; 1xLED 4x LED modul, 200mA)</t>
  </si>
  <si>
    <t>S356</t>
  </si>
  <si>
    <t xml:space="preserve">"OC" l=C 1260 1k3 840 přisazené hliníkové, mikroprisma  (1109 lm; 8.0 W; 1xLED 4x LED modul + 1 x led modul 140, 150mA)</t>
  </si>
  <si>
    <t>S357</t>
  </si>
  <si>
    <t>"OI" l=1810 1k9 840 zavěšené, mikroprisma (1601 lm; 12.0 W; 1xLED 6x LED modul + 1 x led modul 140, 150mA)</t>
  </si>
  <si>
    <t>S358</t>
  </si>
  <si>
    <t xml:space="preserve">"M" l=C 1120 5k5 840 přisazené hliníkové, mikroprisma  (4500 lm; 36.0 W; 1xLED 4x LED modul, 350mA)</t>
  </si>
  <si>
    <t>S359</t>
  </si>
  <si>
    <t xml:space="preserve">"N" l=C 150 6k5 840 přisazené hliníkové, mikroprisma  (5303 lm; 37.0 W; 1xLED)</t>
  </si>
  <si>
    <t>S360</t>
  </si>
  <si>
    <t xml:space="preserve">"OK" l=C 1945 2k2 840 přisazené hliníkové, mikroprisma  (1782 lm; 13.0 W; 1xLED 7x LED modul, 150mA)</t>
  </si>
  <si>
    <t>S361</t>
  </si>
  <si>
    <t xml:space="preserve">"O" l=C 1945 2k8 840 přisazené hliníkové, mikroprisma  (2299 lm; 17.0 W; 1xLED 7x LED modul, 200mA)</t>
  </si>
  <si>
    <t>S362</t>
  </si>
  <si>
    <t xml:space="preserve">"P" l=C 1945 3k6 840 přisazené hliníkové, mikroprisma  (2874 lm; 22.0 W; 1xLED 7x LED modul, 250mA)</t>
  </si>
  <si>
    <t>S363</t>
  </si>
  <si>
    <t xml:space="preserve">"OD" l=C 1945 4k2 840 přisazené hliníkové, mikroprisma  (3449 lm; 27.0 W; 1xLED 7x LED modul, 300mA)</t>
  </si>
  <si>
    <t>S364</t>
  </si>
  <si>
    <t xml:space="preserve">"OE" l=C 1945 5k4 840 přisazené hliníkové, mikroprisma  (4484 lm; 36.0 W; 1xLED 7x LED modul, 400mA)</t>
  </si>
  <si>
    <t>S365</t>
  </si>
  <si>
    <t xml:space="preserve">"OL" l=C 2085 3k0 840 přisazené hliníkové, mikroprisma  (2521 lm; 18.0 W; 1xLED 7x LED modul + 1 x led modul 140, 200mA)</t>
  </si>
  <si>
    <t>S366</t>
  </si>
  <si>
    <t xml:space="preserve">"Q" l=C 2495 3k6 840 přisazené hliníkové, mikroprisma  (2956 lm; 22.0 W; 1xLED 9x LED modul, 200mA)</t>
  </si>
  <si>
    <t>S367</t>
  </si>
  <si>
    <t xml:space="preserve">"R" l=C 2635 3k8 840 přisazené hliníkové, mikroprisma  (3121 lm; 23.0 W; 1xLED 10x LED modul, 200mA)</t>
  </si>
  <si>
    <t>S368</t>
  </si>
  <si>
    <t xml:space="preserve">"S" l=C 2770 4k0 840 přisazené hliníkové, mikroprisma  (3285 lm; 24.0 W; 1xLED 10x LED modul, 200mA)</t>
  </si>
  <si>
    <t>S369</t>
  </si>
  <si>
    <t xml:space="preserve">"T" l=C 2910 5k2 840 přisazené hliníkové, mikroprisma  (4311 lm; 33.0 W; 1xLED 10x LED modul + 1 x led modul 140, 250mA)</t>
  </si>
  <si>
    <t>S370</t>
  </si>
  <si>
    <t xml:space="preserve">"U" l=C 2910 8k1 840 přisazené hliníkové, mikroprisma  (6652 lm; 52.0 W; 1xLED 10x LED modul + 1 x led modul 140, 400mA)</t>
  </si>
  <si>
    <t>S371</t>
  </si>
  <si>
    <t xml:space="preserve">"OF" l=C 3460 3k7 840 přisazené hliníkové, mikroprisma  (3038 lm; 22.0 W; 1xLED 12x LED modul + 1 x led modul 140, 150mA)</t>
  </si>
  <si>
    <t>S372</t>
  </si>
  <si>
    <t xml:space="preserve">"V" l=C 3460 5k0 840 přisazené hliníkové, mikroprisma  (4106 lm; 29.0 W; 1xLED 12x LED modul + 1 x led modul 140, 200mA)</t>
  </si>
  <si>
    <t>S373</t>
  </si>
  <si>
    <t xml:space="preserve">"W" l=C 710 1k0 840 přisazené hliníkové, mikroprisma  (821 lm; 7.0 W; 1xLED 2x LED modul + 1 x led modul 140, 200mA)</t>
  </si>
  <si>
    <t>S374</t>
  </si>
  <si>
    <t>"OM" l=90 8k0 840 LED přisazené svítidlo, opálový mikropyramidový difuzor (7216 lm; 52.0 W; 240xLED)</t>
  </si>
  <si>
    <t>S375</t>
  </si>
  <si>
    <t>Svítidlo pro komorní sály d=1100, LED12000-840 LDE WH (155,3W/10510lm)</t>
  </si>
  <si>
    <t>S376</t>
  </si>
  <si>
    <t>3F světelná lišta s možností osazení modulu zásuvky, včetně příslušenství</t>
  </si>
  <si>
    <t>S377</t>
  </si>
  <si>
    <t>Svítidlo na 3F lištu, 30W, 230V, 2200lm (4000K)</t>
  </si>
  <si>
    <t>S378</t>
  </si>
  <si>
    <t>Přidružený materiál (svorky apod.)</t>
  </si>
  <si>
    <t>S379</t>
  </si>
  <si>
    <t>S380</t>
  </si>
  <si>
    <t>S381</t>
  </si>
  <si>
    <t>D.1.4.6 - JČ - D.1.4.6 - JČ</t>
  </si>
  <si>
    <t>D1 - HW</t>
  </si>
  <si>
    <t>HW</t>
  </si>
  <si>
    <t>JC01</t>
  </si>
  <si>
    <t>Autonomní hodiny jednostranné, průměr ciferníku 40cm, signál DCF, napájení 9V baterií</t>
  </si>
  <si>
    <t>CS vlastní</t>
  </si>
  <si>
    <t>JC02</t>
  </si>
  <si>
    <t xml:space="preserve">Autonomní hodiny oboustranné,  průměr ciferníku 40cm, signál DCF, napájení 9V baterií</t>
  </si>
  <si>
    <t>JC03</t>
  </si>
  <si>
    <t>Stropní závěs/boční konzola o délce 10, 30 nebo 50 cm pro dvoustranné hodiny o průměru 40 cm.</t>
  </si>
  <si>
    <t>JC04</t>
  </si>
  <si>
    <t xml:space="preserve">CYKY  3CX2,5</t>
  </si>
  <si>
    <t>JC04.1</t>
  </si>
  <si>
    <t>Drobný instalační materiál (hmoždinky, vruty…)</t>
  </si>
  <si>
    <t>JC05</t>
  </si>
  <si>
    <t>Stavební výpomoce</t>
  </si>
  <si>
    <t>JC06</t>
  </si>
  <si>
    <t>Spolupráce s jinými profesemi</t>
  </si>
  <si>
    <t>D.1.4.6 - KT - D.1.4.6 - KT</t>
  </si>
  <si>
    <t>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Pozn: Tyto páteřní KT jsou určeny pro SK, VDT, EKV, EZS a CCTV. Rozvody EPS budou vedeny samostatně a odděleně.</t>
  </si>
  <si>
    <t>D1 - Páteřní kabelové trasy</t>
  </si>
  <si>
    <t>Páteřní kabelové trasy</t>
  </si>
  <si>
    <t>KT01</t>
  </si>
  <si>
    <t>Podparapetní kanál 70x170</t>
  </si>
  <si>
    <t>KT02</t>
  </si>
  <si>
    <t>Víko podparapetního kanálu šíře 45mm</t>
  </si>
  <si>
    <t>KT03</t>
  </si>
  <si>
    <t>Spojka podparapetního kanálu</t>
  </si>
  <si>
    <t>KT04</t>
  </si>
  <si>
    <t>Kryt spoje</t>
  </si>
  <si>
    <t>KT05</t>
  </si>
  <si>
    <t>Přepážka 70 mm</t>
  </si>
  <si>
    <t>KT06</t>
  </si>
  <si>
    <t>Trubka ohebná PVC volně nebo pod omítkou 23 mm</t>
  </si>
  <si>
    <t>KT07</t>
  </si>
  <si>
    <t>Trubka ohebná PVC volně nebo pod omítkou 29 mm</t>
  </si>
  <si>
    <t>KT08</t>
  </si>
  <si>
    <t>Trubka ohebná PVC volně nebo pod omítkou 36 mm</t>
  </si>
  <si>
    <t>KT09</t>
  </si>
  <si>
    <t>TR.OHEB.MONOF.1440/1 (podlaha)</t>
  </si>
  <si>
    <t>KT10</t>
  </si>
  <si>
    <t xml:space="preserve">TR.KOPOFLEX  50</t>
  </si>
  <si>
    <t>KT11</t>
  </si>
  <si>
    <t>Krabice univerzální KU 68/2-1901, se šroubky</t>
  </si>
  <si>
    <t>KT12</t>
  </si>
  <si>
    <t>Krabice přístrojová, hluboká,</t>
  </si>
  <si>
    <t>KT13</t>
  </si>
  <si>
    <t>Krabice kruhová odbočná KO97 s víčkem KO97V</t>
  </si>
  <si>
    <t>KT14</t>
  </si>
  <si>
    <t>Krabice odbočná KO 125 s víčkem a šroubky</t>
  </si>
  <si>
    <t>KT15</t>
  </si>
  <si>
    <t>Skříň rozvodná KT 250 s víkem a šroubky</t>
  </si>
  <si>
    <t>KT16</t>
  </si>
  <si>
    <t>Kovový kabelový drátěný rošt 200/100 vč. příslušenství (spojky, závěsy, výložníky, zemn. Svorky)</t>
  </si>
  <si>
    <t>KT17</t>
  </si>
  <si>
    <t>Kabelový stoupací žebřík šíře 400mm, vč. příslušenství (spojky, závěsy, výložníky, zemn. Svorky)</t>
  </si>
  <si>
    <t>KT18</t>
  </si>
  <si>
    <t>ZAVITOVA TYC M8 1M POZINK</t>
  </si>
  <si>
    <t>KT19</t>
  </si>
  <si>
    <t>HMOŽDINKA KOV M6</t>
  </si>
  <si>
    <t>KT20</t>
  </si>
  <si>
    <t>Trubka plastová, pevná pr.20mm, světle šedá, vč. příchytek a hmoždinek</t>
  </si>
  <si>
    <t>KT21</t>
  </si>
  <si>
    <t>Trubka plastová, pevná pr.32mm, světle šedá, vč. příchytek a hmoždinek</t>
  </si>
  <si>
    <t>KT22</t>
  </si>
  <si>
    <t>KT23</t>
  </si>
  <si>
    <t>CY 16 ZEL. ZLUTY</t>
  </si>
  <si>
    <t>KT24</t>
  </si>
  <si>
    <t>Plastové příchytky na strop/zeď, pro max 20 kabelů do pr. 10mm, včetně hmoždinky a vrutu</t>
  </si>
  <si>
    <t>KT25</t>
  </si>
  <si>
    <t>Plastové příchytky na strop/zeď, pro max 6 kabelů do pr. 10mm, včetně hmoždinky a vrutu</t>
  </si>
  <si>
    <t>KT26</t>
  </si>
  <si>
    <t>Stahovací pásky, šíře 4mm, délka 200mm, bal=100ks</t>
  </si>
  <si>
    <t>KT27</t>
  </si>
  <si>
    <t>Hmoždinka do betonu 8mm</t>
  </si>
  <si>
    <t>KT28</t>
  </si>
  <si>
    <t>Hmoždinka do cihly 8 mm</t>
  </si>
  <si>
    <t>KT29</t>
  </si>
  <si>
    <t>Značení trasy trubkového vedení</t>
  </si>
  <si>
    <t>KT30</t>
  </si>
  <si>
    <t>KT31</t>
  </si>
  <si>
    <t>Vysekání kapsy v cihl. zdi, krabice do 250x200x100 mm</t>
  </si>
  <si>
    <t>KT32</t>
  </si>
  <si>
    <t>KT33</t>
  </si>
  <si>
    <t>KT34</t>
  </si>
  <si>
    <t>Vysekání drážky v cihl. zdi do hl. 100 mm, š. do 150 mm</t>
  </si>
  <si>
    <t>KT35</t>
  </si>
  <si>
    <t>Omítnutí rýhy, drážka do 50x100 mm, štuka</t>
  </si>
  <si>
    <t>KT36</t>
  </si>
  <si>
    <t>Omítnutí rýhy, drážka do 100x150 mm, štuka</t>
  </si>
  <si>
    <t>KT37</t>
  </si>
  <si>
    <t>KT38</t>
  </si>
  <si>
    <t>Požární ucpávky dle PBŘ</t>
  </si>
  <si>
    <t>KT39</t>
  </si>
  <si>
    <t>Sádra</t>
  </si>
  <si>
    <t>KT40</t>
  </si>
  <si>
    <t>Úklidové práce</t>
  </si>
  <si>
    <t>KT41</t>
  </si>
  <si>
    <t>Drobný elektroinstalační materiál (hřebíky, izolační pásky, stahovací pásky apod)</t>
  </si>
  <si>
    <t>KT42</t>
  </si>
  <si>
    <t>Popl.za ulozeni suti</t>
  </si>
  <si>
    <t>KT43</t>
  </si>
  <si>
    <t>Svis doprava suti prve podlazi</t>
  </si>
  <si>
    <t>KT44</t>
  </si>
  <si>
    <t>Odvoz suti na skladku do 1km</t>
  </si>
  <si>
    <t>KT45</t>
  </si>
  <si>
    <t>Odvoz suti na skladku zkd 1km</t>
  </si>
  <si>
    <t>km</t>
  </si>
  <si>
    <t>KT46</t>
  </si>
  <si>
    <t>Spolupráce s ostatními profesemi</t>
  </si>
  <si>
    <t>KT47</t>
  </si>
  <si>
    <t>KT48</t>
  </si>
  <si>
    <t>KT49</t>
  </si>
  <si>
    <t>Tlačítko ovládání vjezdových vrat z prostoru garáží vč. kabeláže a napojení do řídící jednotky vrat.</t>
  </si>
  <si>
    <t>KT50</t>
  </si>
  <si>
    <t>Indukční smyčka pro otevření vjzdových vrat (chránička uložená v betonu, kroucený měděný drát zatažený do chráničky 3xsmyčka drát 1x5Cu) vč. napojení do řídící jednotky vrat.</t>
  </si>
  <si>
    <t>D.1.4.6 - SK - D.1.4.6 - SK</t>
  </si>
  <si>
    <t>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Strukturovaná kabeláž kategorie 6, v nestíněném provedení (kabely U/UTP), kabeláž splňuje požadavky dle TIA/EIA 568B.2-1, EN 50173-1:2002 a ISO 11801:2002, pracovní frekvence 200 MHz,testovací 250 MHz, protokol 10/100/1000BaseT</t>
  </si>
  <si>
    <t>D1 - Strukturovaná kabeláž kategorie 6, v nestíněném provedení (kabely U/UTP)</t>
  </si>
  <si>
    <t>D2 - Datový rozváděč - m.č.3.07</t>
  </si>
  <si>
    <t>D3 - Optika</t>
  </si>
  <si>
    <t xml:space="preserve">    OST1 - Ostatní_PRO KOMPLETNÍ ODDÍL D.1.4.6</t>
  </si>
  <si>
    <t>Strukturovaná kabeláž kategorie 6, v nestíněném provedení (kabely U/UTP)</t>
  </si>
  <si>
    <t>SK01</t>
  </si>
  <si>
    <t>Cat6 kabel nestíněný 23 AWG U/UTP 4 pár LSF/OH IEC 332.1</t>
  </si>
  <si>
    <t>SK02</t>
  </si>
  <si>
    <t>Cat6 Patch panel nestíněný, osazený, pro 24xRJ45/UTP, Cat. 6, KRONE 1U, černý,</t>
  </si>
  <si>
    <t>SK03</t>
  </si>
  <si>
    <t xml:space="preserve">Cat6 U/UTP  RJ45 - RJ45  Patch Cord  LS/OH  - 1m</t>
  </si>
  <si>
    <t>SK04</t>
  </si>
  <si>
    <t xml:space="preserve">Cat6 U/UTP  RJ45 - RJ45  Patch Cord  LS/OH  - 2m</t>
  </si>
  <si>
    <t>SK05</t>
  </si>
  <si>
    <t xml:space="preserve">Cat6 U/UTP  RJ45 - RJ45  Patch Cord  LS/OH  - 3m</t>
  </si>
  <si>
    <t>SK06</t>
  </si>
  <si>
    <t xml:space="preserve">Cat6 U/UTP  RJ45 - RJ45  Patch Cord  LS/OH  - 5m</t>
  </si>
  <si>
    <t>SK07</t>
  </si>
  <si>
    <t>Zásuvka 2xRJ45 Cat.6 UTP, komplet - pod omítku</t>
  </si>
  <si>
    <t>SK08</t>
  </si>
  <si>
    <t>Zásuvka 2xRJ45 Cat.6 UTP, komplet - podlahová krabice (moduly 45x22,5)</t>
  </si>
  <si>
    <t>SK09</t>
  </si>
  <si>
    <t>Zásuvka 2xRJ45 Cat.6 UTP, komplet - do venkovního prostředí IP67 (pro napojení přenosových vozů TV)</t>
  </si>
  <si>
    <t>SK10</t>
  </si>
  <si>
    <t>Zásuvka 1xRJ45 Cat.6 UTP, komplet - pod omítku</t>
  </si>
  <si>
    <t>SK11</t>
  </si>
  <si>
    <t>Zapojení vývodu SK UTP kat. 6 - zásuvka</t>
  </si>
  <si>
    <t>SK12</t>
  </si>
  <si>
    <t>Zapojení vývodu SK UTP kat. 6 - rozváděč</t>
  </si>
  <si>
    <t>SK13</t>
  </si>
  <si>
    <t>Certifikační měření kat. 6 vč. protokolu</t>
  </si>
  <si>
    <t>SK14</t>
  </si>
  <si>
    <t>SK15</t>
  </si>
  <si>
    <t>Elektrorevize systému</t>
  </si>
  <si>
    <t>SK16</t>
  </si>
  <si>
    <t>Proškolení obsluhy a osob zodpovědných za údržbu</t>
  </si>
  <si>
    <t>Datový rozváděč - m.č.3.07</t>
  </si>
  <si>
    <t>SK17</t>
  </si>
  <si>
    <t>19' rozvaděč stojanový 45U/800x800 skleněné dveře, svařovaný</t>
  </si>
  <si>
    <t>SK18</t>
  </si>
  <si>
    <t>Podstavec 800x1000 s filtrem 1x</t>
  </si>
  <si>
    <t>SK19</t>
  </si>
  <si>
    <t>Polička perforovaná 1U/550mm, max.nosnost 80kg</t>
  </si>
  <si>
    <t>SK20</t>
  </si>
  <si>
    <t>Polička perforovaná 1U/550mm, max.nosnost 150kg</t>
  </si>
  <si>
    <t>SK21</t>
  </si>
  <si>
    <t xml:space="preserve">Vent.j.spodní(horní)220V/90W  6 ventil. ,termostat RAL7035</t>
  </si>
  <si>
    <t>SK22</t>
  </si>
  <si>
    <t>19" rozvodný panel 5x230V-3m s vaničkou 1,5U RAL9005, dětská a přepěťová ochrana</t>
  </si>
  <si>
    <t>SK23</t>
  </si>
  <si>
    <t>Stabilizační sada ( pár )</t>
  </si>
  <si>
    <t>SK24</t>
  </si>
  <si>
    <t>Montážní sada M6 - 4x šroub, podložka a plovoucí matice</t>
  </si>
  <si>
    <t>SK25</t>
  </si>
  <si>
    <t>Sada na spojení rozvaděčů se standardními předními dveřmi</t>
  </si>
  <si>
    <t>SK26</t>
  </si>
  <si>
    <t>19' vyvazovací panel 2U jednostranná plastová lišta</t>
  </si>
  <si>
    <t>SK27</t>
  </si>
  <si>
    <t>19' vyvazovací panel 1U jednostranná plastová lišta</t>
  </si>
  <si>
    <t>SK28</t>
  </si>
  <si>
    <t>Háček 80x80 kovový/nerez</t>
  </si>
  <si>
    <t>SK29</t>
  </si>
  <si>
    <t>Vertikální kabelový kanál - 1ks - 45U</t>
  </si>
  <si>
    <t>Optika</t>
  </si>
  <si>
    <t>SK31</t>
  </si>
  <si>
    <t>Optický rozvaděč, nástěnný, uzamykatelný, pro 12ks spojek E2000/APC, vč. optické kazety</t>
  </si>
  <si>
    <t>SK32</t>
  </si>
  <si>
    <t>Optický kabel univerzální 4-vláknový 9/125 OS1 LSOH</t>
  </si>
  <si>
    <t>SK33</t>
  </si>
  <si>
    <t>Optický kabel univerzální 12-vláknový 9/125 OS1 LSOH</t>
  </si>
  <si>
    <t>SK34</t>
  </si>
  <si>
    <t>Optická vana neosazená pro 24 x E2000/APC adaptér 19“ 1U, černá</t>
  </si>
  <si>
    <t>SK35</t>
  </si>
  <si>
    <t>Optická kazeta pro 1 x 12 svarů s víkem a držáky svarů, černá</t>
  </si>
  <si>
    <t>SK36</t>
  </si>
  <si>
    <t>Ochrana svaru 40 mm</t>
  </si>
  <si>
    <t>SK37</t>
  </si>
  <si>
    <t>Svaření optického kabelu SM</t>
  </si>
  <si>
    <t>SK38</t>
  </si>
  <si>
    <t>Adaptér E2000/APC singlemode</t>
  </si>
  <si>
    <t>SK39</t>
  </si>
  <si>
    <t xml:space="preserve">Pigtail singlemode,  9/125,  E2000/APC,  2m</t>
  </si>
  <si>
    <t>SK40</t>
  </si>
  <si>
    <t>Patch kabel E2000/APC - E2000/APC Duplex 09/125 OS1 3m</t>
  </si>
  <si>
    <t>SK41</t>
  </si>
  <si>
    <t>Měření optického vlákna, oboustranné změření útlumu na vlnových délkách 850 a 1300nm / 1310 a 1550nm přímou metodou, zpracování měřícího protokolu</t>
  </si>
  <si>
    <t>SK42</t>
  </si>
  <si>
    <t>Práce na opt. rozváděči (vystrojení)</t>
  </si>
  <si>
    <t>Ostatní_PRO KOMPLETNÍ ODDÍL D.1.4.6</t>
  </si>
  <si>
    <t>Zkoušky, měření, revize</t>
  </si>
  <si>
    <t>-1533961698</t>
  </si>
  <si>
    <t>Doprava, přesuny hmot</t>
  </si>
  <si>
    <t>-1596296847</t>
  </si>
  <si>
    <t>D.1.4.6 - TÚ - D.1.4.6 - TÚ</t>
  </si>
  <si>
    <t>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Z důvodu zachování kompatibility s telefonní ústřednou Siemens/Unify provozovanou CIT Ostravské univerzity je nutno nacenit a dodat požadované zařízení</t>
  </si>
  <si>
    <t>D1 - Telefonní ústředna</t>
  </si>
  <si>
    <t>D2 - Digitální telefony</t>
  </si>
  <si>
    <t>D3 - Analogové telefony</t>
  </si>
  <si>
    <t>D4 - Příslušenství</t>
  </si>
  <si>
    <t>D5 - Zálohování</t>
  </si>
  <si>
    <t>D6 - Správa Basic</t>
  </si>
  <si>
    <t>D7 - Služby</t>
  </si>
  <si>
    <t>Telefonní ústředna</t>
  </si>
  <si>
    <t>TU01</t>
  </si>
  <si>
    <t>Telefonní ústředna v konfiguraci:</t>
  </si>
  <si>
    <t>Poznámka k položce:_x000d_
Řízení EcoServer v 19" provedení + 19" účastnické boxy; 2m systémové kabely zakončené 19" patch panely; 2x ISDN PRI (120kanálů, 2x DIUT2); 48 digitálních účastnických portů (SLMU); 2 pozice pro digitální účastnické karty (včetně systémového kabelu) - bez karet; 48 analogových portů s funkcí CLIP (SLMAV); 94x Flex licence V8 (OS4000 V8 již nelicencuje trunkové porty)</t>
  </si>
  <si>
    <t>TU02</t>
  </si>
  <si>
    <t>Software support - 3 roky, obsahuje:</t>
  </si>
  <si>
    <t>roky</t>
  </si>
  <si>
    <t>Poznámka k položce:_x000d_
oprava chyb systému; aktualizační patche operačního systému Linux; aktualizační patche systému OS4000; bezpečnostní patche; licence upgrade na noou verzi systému OS4000(V9 a výše) - pokud bude v době trání kontraktu verze uvolněna</t>
  </si>
  <si>
    <t>Digitální telefony</t>
  </si>
  <si>
    <t>TU03</t>
  </si>
  <si>
    <t>OpenStage 15 T, ice blue / lava</t>
  </si>
  <si>
    <t>TU04</t>
  </si>
  <si>
    <t>OpenStage 40 T, ice blue / lava</t>
  </si>
  <si>
    <t>TU05</t>
  </si>
  <si>
    <t>přívodní šňůra RJ45, 6m</t>
  </si>
  <si>
    <t>Analogové telefony</t>
  </si>
  <si>
    <t>TU06</t>
  </si>
  <si>
    <t>Gigaset DA710 black, podporuje CLIP</t>
  </si>
  <si>
    <t>Příslušenství</t>
  </si>
  <si>
    <t>TU07</t>
  </si>
  <si>
    <t>TU08</t>
  </si>
  <si>
    <t>TU09</t>
  </si>
  <si>
    <t>Polička perforovaná 1U/350mm, max.nosnost 50kg</t>
  </si>
  <si>
    <t>TU10</t>
  </si>
  <si>
    <t>SM patchcordy 9/125 um se zakončením E2000/APC/ST, 10m</t>
  </si>
  <si>
    <t>TU11</t>
  </si>
  <si>
    <t>AMOM Adapter 1300nm Single Mode - Externí převodník</t>
  </si>
  <si>
    <t>Zálohování</t>
  </si>
  <si>
    <t>TU12</t>
  </si>
  <si>
    <t xml:space="preserve">UPS 1/1fáze, 2,2kVA -  5PX 2200i RT2U vč. recyklačního poplatku</t>
  </si>
  <si>
    <t>TU13</t>
  </si>
  <si>
    <t>Komunikační karta - MS Web/SNMP (pro 5P, 5PX, 5130, EX, 9130, 9PX, 9SX, 93PS, 93PM, 93E)</t>
  </si>
  <si>
    <t>Správa Basic</t>
  </si>
  <si>
    <t>TU14</t>
  </si>
  <si>
    <t>ProfiX 9 - Rozšíření o nový systém</t>
  </si>
  <si>
    <t>Služby</t>
  </si>
  <si>
    <t>TU15</t>
  </si>
  <si>
    <t>Řízení projektu</t>
  </si>
  <si>
    <t>TU16</t>
  </si>
  <si>
    <t>Zákaznický workshop</t>
  </si>
  <si>
    <t>TU17</t>
  </si>
  <si>
    <t>Technická dokumentace řešení</t>
  </si>
  <si>
    <t>TU18</t>
  </si>
  <si>
    <t>Konfigurace systému a uživatelského nastavení</t>
  </si>
  <si>
    <t>TU19</t>
  </si>
  <si>
    <t>Akceptační testy řešení</t>
  </si>
  <si>
    <t>D.1.4.6 - VDT - D.1.4.6 - VDT</t>
  </si>
  <si>
    <t>VDT01</t>
  </si>
  <si>
    <t>Tablo videotelefonu, barevná kamera, hovorová jednotka, IR přísvit, stříška, 1x tlačítko, podsvícení tlačítka, antivandal provedení, 2-drátová sběrnice</t>
  </si>
  <si>
    <t>VDT02</t>
  </si>
  <si>
    <t>Monitor 7" TFT, hands free, tlačítko pro ovládání dveří, 2-drátová sběrnice</t>
  </si>
  <si>
    <t>VDT03</t>
  </si>
  <si>
    <t>Videorozbočovač v krytu</t>
  </si>
  <si>
    <t>VDT04</t>
  </si>
  <si>
    <t>Videoadaptér v krytu</t>
  </si>
  <si>
    <t>VDT05</t>
  </si>
  <si>
    <t>Napájecí adaptér 230V/12V, na DIN, vč. plastové rozvodnice</t>
  </si>
  <si>
    <t>VDT06</t>
  </si>
  <si>
    <t>Elektromechanický zámek - pouze napojení (zámek je odávkou dveří)</t>
  </si>
  <si>
    <t>VDT07</t>
  </si>
  <si>
    <t>Napojení auotomatických dveří</t>
  </si>
  <si>
    <t>VDT08</t>
  </si>
  <si>
    <t>Napojení vrat vjezdu do garáží</t>
  </si>
  <si>
    <t>VDT09</t>
  </si>
  <si>
    <t>kabel 2x1,5 kroucený pár</t>
  </si>
  <si>
    <t>VDT10</t>
  </si>
  <si>
    <t>kabel CYKY 3x1.5</t>
  </si>
  <si>
    <t>VDT11</t>
  </si>
  <si>
    <t>propojovací krabice</t>
  </si>
  <si>
    <t>VDT12</t>
  </si>
  <si>
    <t>VDT13</t>
  </si>
  <si>
    <t>VDT14</t>
  </si>
  <si>
    <t>Oživení systému, začlenění do stávajícího systému</t>
  </si>
  <si>
    <t>VDT15</t>
  </si>
  <si>
    <t>VDT16</t>
  </si>
  <si>
    <t>Funkční zkouška systému</t>
  </si>
  <si>
    <t>VDT17</t>
  </si>
  <si>
    <t>D.2 - Dokumentace technických a technologických zařízení</t>
  </si>
  <si>
    <t>D.2.01.1 - Měření a regulace</t>
  </si>
  <si>
    <t>D01 - ŘÍDICÍ SYSTÉM - dodávka</t>
  </si>
  <si>
    <t xml:space="preserve">D02 - PERIFERIE VYTÁPĚNÍ  - dodávka</t>
  </si>
  <si>
    <t>D03 - PERIFERIE VZDUCHOTECHNIKA - dodávka</t>
  </si>
  <si>
    <t>D04 - DETEKCE CO V GARÁŽÍCH- dodávka</t>
  </si>
  <si>
    <t>D05 - MĚŘENÍ ENERGIÍ - dodávka</t>
  </si>
  <si>
    <t>D06 - SOFTWARE PODSTANIC, OŽIVENÍ DDC</t>
  </si>
  <si>
    <t>D07 - VIZUALIZACE</t>
  </si>
  <si>
    <t>D08 - ROZVADĚČE</t>
  </si>
  <si>
    <t xml:space="preserve">D09 - KABELY, KABELOVÉ KONSTRUKCE  dodávka + montáž</t>
  </si>
  <si>
    <t>D10 - Montáž zařízení MaR + montážní materiál</t>
  </si>
  <si>
    <t>D11 - Revize, uvedení do provozu</t>
  </si>
  <si>
    <t>D12 - Dodavatelská dokumentace</t>
  </si>
  <si>
    <t>D01</t>
  </si>
  <si>
    <t>ŘÍDICÍ SYSTÉM - dodávka</t>
  </si>
  <si>
    <t>N1</t>
  </si>
  <si>
    <t>DDC procesní podstanice, 200 I/O, modulární,</t>
  </si>
  <si>
    <t>Poznámka k položce:_x000d_
- volně programovatelná procesní podstanice ; pro řízení VVK a technických zařízení budov ; - komunikace BACnet/IP; - funkce řídicí úrovně (správa alarmů, časové programy, ; historická data, dálkový přístup, ochrana heslem atd.)</t>
  </si>
  <si>
    <t>N1.1</t>
  </si>
  <si>
    <t>I/O modul univerzální, 8xAI,DI,AO</t>
  </si>
  <si>
    <t>N1.2</t>
  </si>
  <si>
    <t>I/O modul digitálních vstupů, 16xDI</t>
  </si>
  <si>
    <t>N1.3</t>
  </si>
  <si>
    <t>I/O modul digitálních výstupů, 6xDO</t>
  </si>
  <si>
    <t>N1.4</t>
  </si>
  <si>
    <t>Napájecí modul 1.2A</t>
  </si>
  <si>
    <t>N1.5</t>
  </si>
  <si>
    <t>Sběrnicový modul</t>
  </si>
  <si>
    <t>N1.6</t>
  </si>
  <si>
    <t>Adresovací kolíčky 1…24</t>
  </si>
  <si>
    <t>N1.7</t>
  </si>
  <si>
    <t>Popisné štítky, A4</t>
  </si>
  <si>
    <t>N1.8</t>
  </si>
  <si>
    <t>Dotykový panel 7", vestavěný BACnet/IP klient</t>
  </si>
  <si>
    <t>Poznámka k položce:_x000d_
a webový server</t>
  </si>
  <si>
    <t>N1.9</t>
  </si>
  <si>
    <t>Kabel 3m pro ovládací panel</t>
  </si>
  <si>
    <t>N2</t>
  </si>
  <si>
    <t>N2.1</t>
  </si>
  <si>
    <t>N2.2</t>
  </si>
  <si>
    <t>N2.3</t>
  </si>
  <si>
    <t>N2.4</t>
  </si>
  <si>
    <t>N2.5</t>
  </si>
  <si>
    <t>N2.6</t>
  </si>
  <si>
    <t>N2.7</t>
  </si>
  <si>
    <t>N2.8</t>
  </si>
  <si>
    <t>N2.9</t>
  </si>
  <si>
    <t>N3</t>
  </si>
  <si>
    <t>N3.1</t>
  </si>
  <si>
    <t>N3.2</t>
  </si>
  <si>
    <t>N3.3</t>
  </si>
  <si>
    <t>N3.4</t>
  </si>
  <si>
    <t>N3.5</t>
  </si>
  <si>
    <t>N3.6</t>
  </si>
  <si>
    <t>N3.7</t>
  </si>
  <si>
    <t>N3.8</t>
  </si>
  <si>
    <t>N3.9</t>
  </si>
  <si>
    <t>N4</t>
  </si>
  <si>
    <t>N4.1</t>
  </si>
  <si>
    <t>N4.2</t>
  </si>
  <si>
    <t>N4.3</t>
  </si>
  <si>
    <t>N4.4</t>
  </si>
  <si>
    <t>N4.5</t>
  </si>
  <si>
    <t>N4.6</t>
  </si>
  <si>
    <t>N4.7</t>
  </si>
  <si>
    <t>N5</t>
  </si>
  <si>
    <t>N5.1</t>
  </si>
  <si>
    <t>N5.2</t>
  </si>
  <si>
    <t>N5.3</t>
  </si>
  <si>
    <t>N5.4</t>
  </si>
  <si>
    <t>N5.5</t>
  </si>
  <si>
    <t>N5.6</t>
  </si>
  <si>
    <t>N5.7</t>
  </si>
  <si>
    <t>N5.8</t>
  </si>
  <si>
    <t>N5.9</t>
  </si>
  <si>
    <t>N6</t>
  </si>
  <si>
    <t>N6.1</t>
  </si>
  <si>
    <t>N6.2</t>
  </si>
  <si>
    <t>N6.3</t>
  </si>
  <si>
    <t>N6.4</t>
  </si>
  <si>
    <t>N6.5</t>
  </si>
  <si>
    <t>N6.6</t>
  </si>
  <si>
    <t>N6.7</t>
  </si>
  <si>
    <t>N11</t>
  </si>
  <si>
    <t>Systémový regulátor pro integrace (M-Bus)</t>
  </si>
  <si>
    <t xml:space="preserve">Poznámka k položce:_x000d_
- volně programovatelný systémový regulátor pro integraci; standardních nebo zvláštních protokolů;  - funkce řídicí úrovně (správa alarmů, časové programy, ;    historická data, dálkový přístup, ochrana heslem atd.)</t>
  </si>
  <si>
    <t>NPV1</t>
  </si>
  <si>
    <t>DDC procesní podstanice pro místnosti, modulární,</t>
  </si>
  <si>
    <t>Poznámka k položce:_x000d_
- volně programovatelná procesní podstanice pro řízení VVK; max.8 místností, rozhraní BACnet/IP, PL-Link sběrnice</t>
  </si>
  <si>
    <t>NPV1.1</t>
  </si>
  <si>
    <t>NPV2</t>
  </si>
  <si>
    <t>NPV2.1</t>
  </si>
  <si>
    <t>NPV3</t>
  </si>
  <si>
    <t>NPV3.1</t>
  </si>
  <si>
    <t>GSM01</t>
  </si>
  <si>
    <t>GSM hlásič (souhrnná porucha)</t>
  </si>
  <si>
    <t>D02</t>
  </si>
  <si>
    <t xml:space="preserve">PERIFERIE VYTÁPĚNÍ  - dodávka</t>
  </si>
  <si>
    <t>1.01</t>
  </si>
  <si>
    <t>Ponorné čidlo teploty Ni1000 s jímkou 100mm,</t>
  </si>
  <si>
    <t>Poznámka k položce:_x000d_
-30…+130°C; 1.01; 1.02abc; 1.03abc; 1.04,1.05; 1.07,1.10; 1.11; 3.01-3.05; 6.01,7.01; 6.04,7.04; 9.01</t>
  </si>
  <si>
    <t>4.01</t>
  </si>
  <si>
    <t>Příložné čidlo teploty Ni1000, -30…+130°C</t>
  </si>
  <si>
    <t>Poznámka k položce:_x000d_
4.01,5.01; 4.04,5.04</t>
  </si>
  <si>
    <t>4.02</t>
  </si>
  <si>
    <t>Venkovní čidlo teploty Ni1000</t>
  </si>
  <si>
    <t>Poznámka k položce:_x000d_
4.02,; 12.03</t>
  </si>
  <si>
    <t>Prostorové čidlo teploty Ni1000, 0-50°C</t>
  </si>
  <si>
    <t>11.01</t>
  </si>
  <si>
    <t>Snímač tlaku pro kapaliny, rozsah 0-1MPa</t>
  </si>
  <si>
    <t>12.01</t>
  </si>
  <si>
    <t>Snímač detekce zemního plynu,</t>
  </si>
  <si>
    <t>Poznámka k položce:_x000d_
4-20mA, komunikace RS485</t>
  </si>
  <si>
    <t>Pol1</t>
  </si>
  <si>
    <t>Prvotní kalibrace snímače</t>
  </si>
  <si>
    <t>12.02</t>
  </si>
  <si>
    <t>Snímač detekce CO, elektrochemický senzor,</t>
  </si>
  <si>
    <t>Poznámka k položce:_x000d_
0-1000ppm, lineární výstup 4-20mA, komunikace RS485</t>
  </si>
  <si>
    <t>12.00</t>
  </si>
  <si>
    <t xml:space="preserve">Digitální  ústředna detekce plynu</t>
  </si>
  <si>
    <t>Poznámka k položce:_x000d_
výstupní relé hlášení jednotlivých stupňů koncentrace; a poruchy detekce, RS485</t>
  </si>
  <si>
    <t>12.00a</t>
  </si>
  <si>
    <t xml:space="preserve">Výstražná siréna, 24V DC,  napojení na ústřednu</t>
  </si>
  <si>
    <t>12.00b</t>
  </si>
  <si>
    <t>Odstavné tlačítko akustické signalizace detekce CO,</t>
  </si>
  <si>
    <t>Poznámka k položce:_x000d_
napojení na ústřednu</t>
  </si>
  <si>
    <t>12.00c</t>
  </si>
  <si>
    <t>Zprovoznění v místě aplikace</t>
  </si>
  <si>
    <t xml:space="preserve">Poznámka k položce:_x000d_
protokol  o provozuschopnosti</t>
  </si>
  <si>
    <t>12.00d</t>
  </si>
  <si>
    <t>Světelná tabude 900x150x100, 230V AC</t>
  </si>
  <si>
    <t>Poznámka k položce:_x000d_
s nápisem ZÁKAZ VSTUPU, NEBEZPEČÍ OTRAVY</t>
  </si>
  <si>
    <t>12.04</t>
  </si>
  <si>
    <t>Sonda k snímání hladiny kapaliny,</t>
  </si>
  <si>
    <t>Poznámka k položce:_x000d_
beznapěťový kontakt,; 12.04; 12.04a,b,c</t>
  </si>
  <si>
    <t>12.05</t>
  </si>
  <si>
    <t>Kapilárový termostat jímkový/příložný,</t>
  </si>
  <si>
    <t>Poznámka k položce:_x000d_
rozsah 15-95°C ; 12.05; 12.06; 12.07</t>
  </si>
  <si>
    <t>SB1</t>
  </si>
  <si>
    <t>Bezpečnostní vypínač</t>
  </si>
  <si>
    <t>Poznámka k položce:_x000d_
(u dveří do kotelny)</t>
  </si>
  <si>
    <t>TI104</t>
  </si>
  <si>
    <t>Prostorový přístroj, čidlo teploty</t>
  </si>
  <si>
    <t>Poznámka k položce:_x000d_
rozhraní KNX PL-Link; TI104,133; TI106,111; TI246a,b,; TI335,336</t>
  </si>
  <si>
    <t>TI105</t>
  </si>
  <si>
    <t>Prostorový přístroj, čidlo teploty, korekce teploty,</t>
  </si>
  <si>
    <t>Poznámka k položce:_x000d_
rozhraní KNX PL-Link, displej s tlačítky; TI105,108; TI108a-e; TI109,110; TI116,334</t>
  </si>
  <si>
    <t>D03</t>
  </si>
  <si>
    <t>PERIFERIE VZDUCHOTECHNIKA - dodávka</t>
  </si>
  <si>
    <t>1.1</t>
  </si>
  <si>
    <t>Kanálové čidlo relativní vlhkosti a teploty, 2x0-10V</t>
  </si>
  <si>
    <t>Poznámka k položce:_x000d_
1.1.2; 1.1.5; 1.1.8</t>
  </si>
  <si>
    <t>1.21</t>
  </si>
  <si>
    <t>Prostorové čidlo relativní vlhkosti a teploty, 2x0-10V</t>
  </si>
  <si>
    <t>Poznámka k položce:_x000d_
1.21.2; 1.22.2; 1.23.2; 1.21.5; 1,21,8</t>
  </si>
  <si>
    <t>1.2</t>
  </si>
  <si>
    <t>Kanálové čidlo teploty Ni1000, 0.4m, -50…+80°C</t>
  </si>
  <si>
    <t>Poznámka k položce:_x000d_
1.1.3,4; 1.1.7,9-12; 1.1.14,15,; 1.1.17; 1.2.2-5; 1.2.7-12; 1.2.17; 1.13.5,8</t>
  </si>
  <si>
    <t>1.20.1</t>
  </si>
  <si>
    <t>Prostorové - venkovní čidlo teploty Ni1000</t>
  </si>
  <si>
    <t>1.20.16</t>
  </si>
  <si>
    <t>Prostorové teplotní čidlo Ni1000, 0…+50°C</t>
  </si>
  <si>
    <t>Poznámka k položce:_x000d_
1.20.16; 1.20.20; 1.20.21; 1.20.24</t>
  </si>
  <si>
    <t>1.20.61</t>
  </si>
  <si>
    <t>Poznámka k položce:_x000d_
1.20.61; 1.20.62</t>
  </si>
  <si>
    <t>1.5.2</t>
  </si>
  <si>
    <t>Servopohon klapkový, 24V, ovl. 0-10V, 18Nm</t>
  </si>
  <si>
    <t>Poznámka k položce:_x000d_
havarijní funkce,; 1.5.2,5,; 1.5.7-12,17; 1.6.2,5,; 1.6.7-12,17</t>
  </si>
  <si>
    <t>1.5.3</t>
  </si>
  <si>
    <t>Servopohon klapkový, 230V, ovl. 2-bod., 18Nm</t>
  </si>
  <si>
    <t>Poznámka k položce:_x000d_
havarijní funkce, min.IP44; 1.5.3,4; 1.6.3,4</t>
  </si>
  <si>
    <t>1.5.14</t>
  </si>
  <si>
    <t>Servopohon klapkový, 230V, ovl. 2-bod., 7Nm</t>
  </si>
  <si>
    <t>Poznámka k položce:_x000d_
havarijní funkce, ; 1.5.14,15, 21, 24,; 1.6.21</t>
  </si>
  <si>
    <t>1.7</t>
  </si>
  <si>
    <t>Servopohon klapkový, 24V, ovl. 0-10V, 25Nm</t>
  </si>
  <si>
    <t>Poznámka k položce:_x000d_
1.7.2,5; 1.7.7-12,17; 1.8.3,4,</t>
  </si>
  <si>
    <t>1.9</t>
  </si>
  <si>
    <t>Snímač rychlosti proudění vzduchu, signál 0-10V</t>
  </si>
  <si>
    <t>Poznámka k položce:_x000d_
0-15m/s; 1.9.3,5,7,8; 1.9.12,17; 1.10.3,5,7; 1.10.8,12; 1.10.17</t>
  </si>
  <si>
    <t>1.11</t>
  </si>
  <si>
    <t xml:space="preserve">Snímač diferenčního tlaku pro vzduch,  0-500Pa</t>
  </si>
  <si>
    <t>Poznámka k položce:_x000d_
1.11.2,4,9; 1.11.10,11; 1.12.2,4,9; 1.12.10,11</t>
  </si>
  <si>
    <t>1.12</t>
  </si>
  <si>
    <t>Odběr tlaku</t>
  </si>
  <si>
    <t>2.1</t>
  </si>
  <si>
    <t xml:space="preserve">Protimrazová ochrana aktivní,  0-10V, kontakt</t>
  </si>
  <si>
    <t>Poznámka k položce:_x000d_
2.1.2-5,; 2.1.7-12; 2.1.14-15; 2.1.17</t>
  </si>
  <si>
    <t>2.2</t>
  </si>
  <si>
    <t xml:space="preserve">Příložné čidlo teploty Ni1000,  rozsah -30…+130°C</t>
  </si>
  <si>
    <t>Poznámka k položce:_x000d_
2.2.2-5,; 2.2.7-12; 2.2.14-15; 2.2.17</t>
  </si>
  <si>
    <t>3.1</t>
  </si>
  <si>
    <t>Snímač diferenčního tlaku (spínač), 50-500Pa</t>
  </si>
  <si>
    <t>Poznámka k položce:_x000d_
3.1.2-5; 3.1.7-12; 3.1.14-15; 3.1.17; 3.2.2-5; 3.2.7-12; 3.2.17</t>
  </si>
  <si>
    <t>3.3</t>
  </si>
  <si>
    <t>Snímač diferenčního tlaku (spínač), 30-300Pa</t>
  </si>
  <si>
    <t>Poznámka k položce:_x000d_
3.3.2-5; 3.3.7-12; 3.3.14-15; 3.3.17; 3.4.2-5; 3.4.7-12; 3.4.17</t>
  </si>
  <si>
    <t>4.1</t>
  </si>
  <si>
    <t>Poznámka k položce:_x000d_
4.1.3,4</t>
  </si>
  <si>
    <t>SA</t>
  </si>
  <si>
    <t>Ovladač 0-1 na stěnu</t>
  </si>
  <si>
    <t>Poznámka k položce:_x000d_
ovládání chodu VZT; SA1.1,3,7,15; SA1.20,21,24</t>
  </si>
  <si>
    <t>D04</t>
  </si>
  <si>
    <t>DETEKCE CO V GARÁŽÍCH- dodávka</t>
  </si>
  <si>
    <t>8.1.1</t>
  </si>
  <si>
    <t xml:space="preserve">Poznámka k položce:_x000d_
0-1000ppm, lineární výstup 4-20mA,  RS485</t>
  </si>
  <si>
    <t>8.11.1</t>
  </si>
  <si>
    <t>8.2.1</t>
  </si>
  <si>
    <t>Poznámka k položce:_x000d_
pro max. 8 snímačů; výstupní relé hlášení jednotlivých stupňů koncentrace; a poruchy detekce, RS485</t>
  </si>
  <si>
    <t>8.21.1</t>
  </si>
  <si>
    <t>Box pro ústřednu</t>
  </si>
  <si>
    <t>Poznámka k položce:_x000d_
výstupní relé hlášení jednotlivých stupňů koncentrace</t>
  </si>
  <si>
    <t>8.22.1</t>
  </si>
  <si>
    <t>Stabilizovaný napájecí zdroj 230VAC/24VDC</t>
  </si>
  <si>
    <t>8.23.1</t>
  </si>
  <si>
    <t>Box pro zdroj</t>
  </si>
  <si>
    <t>8.3.1</t>
  </si>
  <si>
    <t xml:space="preserve">Světelná tabude  oboustranná,resp 2 jednostranná</t>
  </si>
  <si>
    <t>Poznámka k položce:_x000d_
s nápisem VYPNOUT MOTOR, OPUSTIT GARÁŽ</t>
  </si>
  <si>
    <t>8.4.1</t>
  </si>
  <si>
    <t>Světelná tabude</t>
  </si>
  <si>
    <t>Poznámka k položce:_x000d_
s nápisem ZÁKAZ VJEZDU, NEBEZPEČÍ OTRAVY</t>
  </si>
  <si>
    <t>8.5.1</t>
  </si>
  <si>
    <t>8.6.1</t>
  </si>
  <si>
    <t>Poznámka k položce:_x000d_
s nápisem OPUSŤTE GARÁŽ, NEBEZPEČÍ OTRAVY</t>
  </si>
  <si>
    <t>8.7.1</t>
  </si>
  <si>
    <t>8.8.1</t>
  </si>
  <si>
    <t>8.9.1</t>
  </si>
  <si>
    <t>D05</t>
  </si>
  <si>
    <t>MĚŘENÍ ENERGIÍ - dodávka</t>
  </si>
  <si>
    <t>QT01</t>
  </si>
  <si>
    <t>Ultrazvukový měřič tepla a chladu, 10m3/h, G2"</t>
  </si>
  <si>
    <t>Poznámka k položce:_x000d_
300 mm, PN16, bateriové napájení</t>
  </si>
  <si>
    <t>QT01.1</t>
  </si>
  <si>
    <t>Ověření měřiče</t>
  </si>
  <si>
    <t>QT01.2</t>
  </si>
  <si>
    <t>M-bus modul</t>
  </si>
  <si>
    <t>QT01.3</t>
  </si>
  <si>
    <t>Teplotní čidla Pt500 100mm, kabel 2m</t>
  </si>
  <si>
    <t>QT02</t>
  </si>
  <si>
    <t>Ultrazvukový měřič tepla a chladu, 15m3/h, DN50</t>
  </si>
  <si>
    <t>Poznámka k položce:_x000d_
270 mm, PN25, bateriové napájení</t>
  </si>
  <si>
    <t>QT02.1</t>
  </si>
  <si>
    <t>QT02.2</t>
  </si>
  <si>
    <t>QT02.3</t>
  </si>
  <si>
    <t>Teplotní čidla Pt500 150mm, kabel 2m</t>
  </si>
  <si>
    <t>QT03</t>
  </si>
  <si>
    <t>Ultrazvukový měřič tepla a chladu, 0.6m3/h, G3/4"</t>
  </si>
  <si>
    <t xml:space="preserve">Poznámka k položce:_x000d_
110 mm, PN16, čidla 1.5m, baterie 11 let,  M-Bus</t>
  </si>
  <si>
    <t>QT04</t>
  </si>
  <si>
    <t>Ultrazvukový měřič tepla a chladu, 3.5m3/h, G5/4"</t>
  </si>
  <si>
    <t>Poznámka k položce:_x000d_
260 mm, PN16, bateriové napájení</t>
  </si>
  <si>
    <t>QT04.1</t>
  </si>
  <si>
    <t>QT04.2</t>
  </si>
  <si>
    <t>QT04.3</t>
  </si>
  <si>
    <t>QT05</t>
  </si>
  <si>
    <t>QT06</t>
  </si>
  <si>
    <t>P1-Mbus</t>
  </si>
  <si>
    <t>Signálový převodník M.Bus/RS485 -160 přístrojů</t>
  </si>
  <si>
    <t>Z1-Mbus</t>
  </si>
  <si>
    <t xml:space="preserve">Zdroj  pro signálový převodník</t>
  </si>
  <si>
    <t>D06</t>
  </si>
  <si>
    <t>SOFTWARE PODSTANIC, OŽIVENÍ DDC</t>
  </si>
  <si>
    <t>SW01</t>
  </si>
  <si>
    <t xml:space="preserve">Naprogramování SW DDC,  cena za I/O datový bod</t>
  </si>
  <si>
    <t>SW02</t>
  </si>
  <si>
    <t>Oživení DDC, cena za I/O datový bod</t>
  </si>
  <si>
    <t>SW03</t>
  </si>
  <si>
    <t>Naprogramování SW integrace měřičů</t>
  </si>
  <si>
    <t>Poznámka k položce:_x000d_
cena za I/O dat.bod</t>
  </si>
  <si>
    <t>D07</t>
  </si>
  <si>
    <t>VIZUALIZACE</t>
  </si>
  <si>
    <t>PC</t>
  </si>
  <si>
    <t>PC - standard v době dodávky</t>
  </si>
  <si>
    <t>Poznámka k položce:_x000d_
barevný LCD monitor 22"; tiskárna barevná; myš, klávesnice; 2 x reproduktor; zdroj UPS on-line</t>
  </si>
  <si>
    <t>SW04</t>
  </si>
  <si>
    <t>Rozšíření stávající vizualizace o WEB Clienty</t>
  </si>
  <si>
    <t>SW05</t>
  </si>
  <si>
    <t>Rozšíření stávající vizualizace o kom. BACnet</t>
  </si>
  <si>
    <t>SW06</t>
  </si>
  <si>
    <t>Rozšíření stávající vizualizace o kom. ModBus</t>
  </si>
  <si>
    <t>SW07</t>
  </si>
  <si>
    <t>Vypracování obrazovek</t>
  </si>
  <si>
    <t>SW08</t>
  </si>
  <si>
    <t>Implementace na vzdálené pracoviště</t>
  </si>
  <si>
    <t>SW09</t>
  </si>
  <si>
    <t>Zprovoznění komunikace</t>
  </si>
  <si>
    <t>SW10</t>
  </si>
  <si>
    <t>Odzkoušení vizualizace</t>
  </si>
  <si>
    <t>SW11</t>
  </si>
  <si>
    <t>Spolupráce s ostatními dodavateli</t>
  </si>
  <si>
    <t>Poznámka k položce:_x000d_
prři vypracování vizualizace</t>
  </si>
  <si>
    <t>D08</t>
  </si>
  <si>
    <t>ROZVADĚČE</t>
  </si>
  <si>
    <t>RA1</t>
  </si>
  <si>
    <t xml:space="preserve">1 ks skříňový rozvaděč ,  1000x2000x400,</t>
  </si>
  <si>
    <t>Poznámka k položce:_x000d_
2 ks bočnice; 1 ks hlavní vypínač 30A; 7 ks jistič B6/1 + pom.kontakt; 1 ks jistič B6/2; 11 ks jistič C2/1 + pom.kontakt; 3 ks jistič C4/1 + pom.kontakt; 4 ks přepěťová ochrana 2.stupně ; 1 ks přepěťová ochrana 3.stupně; 1 ks přepěťová ochrana datová; 14 ks stykač 10A/2Z/230V; 20 ks pojistka přístrojová; 1 ks trafo 230/24V AC, 130VA; 1 ks zásuvka 230V/10A; 11 ks ovladač 1-0; 90 ks svorka řadová; 110 ks vývodka kabelová</t>
  </si>
  <si>
    <t>RA2</t>
  </si>
  <si>
    <t>Poznámka k položce:_x000d_
2 ks bočnice ; 1 ks hlavní vypínač 40A; 2 ks jistič B6/1; 1 ks jistič B6/2; 4 ks jistič C2/1 + pom.kontakt; 2 ks jistič C6/1; 1 ks jistič C6/1+ pom. Kontakt; 2 ks jistič C10/1 ; 2 ks jistič C4/3; 2 ks jistič C10/3+ pom.kontakt; 4 ks přepěťová ochrana 1.+2.stupně ; 1 ks přepěťová ochrana 3.stupně; 1 ks přepěťová ochrana datová; 6 ks stykač 10A/2Z/230V; 1 ks stykač 10A/4Z/230V; 15 ks pojistka přístrojová; 1 ks trafo 230/24V AC, 130VA, typ LP862013; 1 ks zásuvka 230V/10A; 6 ks ovladač 1-0; 80 ks svorka řadová; 110 ks vývodka kabelová</t>
  </si>
  <si>
    <t>RA3</t>
  </si>
  <si>
    <t>Poznámka k položce:_x000d_
2 ks bočnice ; 1 ks hlavní vypínač 40A; 2 ks jistič B6/1; 1 ks jistič B6/2; 3 ks jistič C2/1 + pom.kontakt; 2 ks jistič C4/1; 2 ks jistič C6/1; 1 ks jistič C6/1+ pom. Kontakt; 2 ks jistič C10/1 ; 1 ks jistič C6/3; 1 ks jistič C10/3; 4 ks přepěťová ochrana 1.+2.stupně ; 1 ks přepěťová ochrana 3.stupně; 1 ks přepěťová ochrana datová; 4 ks stykač 10A/2Z/230V; 15 ks pojistka přístrojová; 1 ks trafo 230/24V AC, 130VA, typ LP862013; 1 ks zásuvka 230V/10A; 3 ks ovladač 1-0; 80 ks svorka řadová; 110 ks vývodka kabelová</t>
  </si>
  <si>
    <t>RA4</t>
  </si>
  <si>
    <t>1 ks skříňový rozvaděč , 1000x2000x400,</t>
  </si>
  <si>
    <t>Poznámka k položce:_x000d_
2 ks bočnice ; 1 ks hlavní vypínač 40A; 2 ks jistič B6/1; 1 ks jistič B6/2; 2 ks jistič C2/1 + pom.kontakt; 1 ks jistič C6/1; 2 ks jistič C10/1 ; 2 ks jistič C6/3; 4 ks přepěťová ochrana 1.+2.stupně ; 1 ks přepěťová ochrana 3.stupně; 1 ks přepěťová ochrana datová; 2 ks stykač 10A/2Z/230V; 10 ks pojistka přístrojová; 1 ks trafo 230/24V AC, 130VA, typ LP862013; 1 ks zásuvka 230V/10A; 2 ks ovladač 1-0; 50 ks svorka řadová; 80 ks vývodka kabelová</t>
  </si>
  <si>
    <t>RA5</t>
  </si>
  <si>
    <t>Poznámka k položce:_x000d_
2 ks bočnice ; 1 ks hlavní vypínač 40A; 2 ks jistič B6/1; 1 ks jistič B6/2; 2 ks jistič C2/1 + pom.kontakt; 2 ks jistič C6/1; 2 ks jistič C4/1 ; 2 ks jistič C4/3; 4 ks přepěťová ochrana 1.+2.stupně ; 1 ks přepěťová ochrana 3.stupně; 1 ks přepěťová ochrana datová; 2 ks stykač 10A/2Z/230V; 10 ks pojistka přístrojová; 1 ks trafo 230/24V AC, 130VA, typ LP862013; 1 ks zásuvka 230V/10A; 2 ks ovladač 1-0; 50 ks svorka řadová; 80 ks vývodka kabelová</t>
  </si>
  <si>
    <t>RA6</t>
  </si>
  <si>
    <t>Poznámka k položce:_x000d_
2 ks bočnice ; 1 ks hlavní vypínač 40A; 2 ks jistič B6/1; 1 ks jistič B6/2; 2 ks jistič C2/1 + pom.kontakt; 4 ks jistič C6/1; 2 ks jistič C4/1 ; 4 ks jistič C4/3; 4 ks přepěťová ochrana 1.+2.stupně ; 1 ks přepěťová ochrana 3.stupně; 1 ks přepěťová ochrana datová; 2 ks stykač 10A/2Z/230V; 10 ks pojistka přístrojová; 1 ks trafo 230/24V AC, 130VA, typ LP862013; 1 ks zásuvka 230V/10A; 2 ks ovladač 1-0; 60 ks svorka řadová; 90 ks vývodka kabelová</t>
  </si>
  <si>
    <t>RA-PV1</t>
  </si>
  <si>
    <t>1 ks nástěnný rozvaděč , 600x800x200</t>
  </si>
  <si>
    <t>Poznámka k položce:_x000d_
1 ks hlavní vypínač 30A; 1 ks jistič B6/1; 1 ks jistič B6/2; 7 ks jistič B6/1 ; 2 ks přepěťová ochrana 2.stupně ; 1 ks přepěťová ochrana 3.stupně; 1 ks přepěťová ochrana datová; 7 ks stykač 10A/2Z/230V; 5 ks pojistka přístrojová; 1 ks trafo 230/24V AC, 130VA, typ LP862013; 1 ks zásuvka 230V/10A; 30 ks svorka řadová; 10 ks vývodka kabelová</t>
  </si>
  <si>
    <t>RA-PV2</t>
  </si>
  <si>
    <t>1 ks nástěnný rozvaděč , 800x800x200,</t>
  </si>
  <si>
    <t>Poznámka k položce:_x000d_
1 ks hlavní vypínač 30A; 1 ks jistič B6/1; 1 ks jistič B6/2; 12 ks jistič B6/1 ; 2 ks přepěťová ochrana 2.stupně ; 1 ks přepěťová ochrana 3.stupně; 1 ks přepěťová ochrana datová; 12 ks stykač 10A/2Z/230V; 5 ks pojistka přístrojová; 1 ks trafo 230/24V AC, 60VA, typ LP862013; 1 ks zásuvka 230V/10A; 40 ks svorka řadová; 15 ks vývodka kabelová</t>
  </si>
  <si>
    <t>D09</t>
  </si>
  <si>
    <t xml:space="preserve">KABELY, KABELOVÉ KONSTRUKCE  dodávka + montáž</t>
  </si>
  <si>
    <t>K01</t>
  </si>
  <si>
    <t>Kabel JYTY 2x1</t>
  </si>
  <si>
    <t>K02</t>
  </si>
  <si>
    <t>Kabel JYTY 4x1</t>
  </si>
  <si>
    <t>K03</t>
  </si>
  <si>
    <t>Kabel JYTY 7x1</t>
  </si>
  <si>
    <t>K04</t>
  </si>
  <si>
    <t>Kabel JYTY 14x1</t>
  </si>
  <si>
    <t>K05</t>
  </si>
  <si>
    <t>Kabel CYKY3x1.5-J</t>
  </si>
  <si>
    <t>K06</t>
  </si>
  <si>
    <t>Kabel CYKY4x1.5-J</t>
  </si>
  <si>
    <t>K07</t>
  </si>
  <si>
    <t>Kabel JY(St)Y 1x2x0.8</t>
  </si>
  <si>
    <t>K08</t>
  </si>
  <si>
    <t>Kabel JY(St)Y 2x2x0.8</t>
  </si>
  <si>
    <t>K08.1</t>
  </si>
  <si>
    <t xml:space="preserve">Kabel PRAFlaCom SHKFH-R  B2 ca s1 d0  2x2x0.8</t>
  </si>
  <si>
    <t>K10</t>
  </si>
  <si>
    <t xml:space="preserve">Kabel PRAFlaSafe 1-CXKH-R  B2 ca s1 d0  3x1.5-J</t>
  </si>
  <si>
    <t>K11</t>
  </si>
  <si>
    <t>Vodič CY 6 mm2</t>
  </si>
  <si>
    <t>K12</t>
  </si>
  <si>
    <t>Kabelový žlab MARS 62/50 vč. víka a mont.materiálu</t>
  </si>
  <si>
    <t>K13</t>
  </si>
  <si>
    <t>Kabelový žlab MARS 125/50 vč. víka a mont.materiálu</t>
  </si>
  <si>
    <t>K14</t>
  </si>
  <si>
    <t>Kabelový žlab MARS 250/50 vč. víka a mont.materiálu</t>
  </si>
  <si>
    <t>K15</t>
  </si>
  <si>
    <t>Elektroinstalační trubka ohebná D 23mm</t>
  </si>
  <si>
    <t>K16</t>
  </si>
  <si>
    <t>Těsnění požárních prostupů</t>
  </si>
  <si>
    <t>Poznámka k položce:_x000d_
(certifikované požární ucpávky)</t>
  </si>
  <si>
    <t>Montáž zařízení MaR + montážní materiál</t>
  </si>
  <si>
    <t>M01</t>
  </si>
  <si>
    <t xml:space="preserve">Poznámka k položce:_x000d_
+  stavební práce, související s montáží zařízení MaR;  (průrazy stavební konstrukcí)</t>
  </si>
  <si>
    <t>Revize, uvedení do provozu</t>
  </si>
  <si>
    <t>R01</t>
  </si>
  <si>
    <t>Revize, uvedení do provozu, zaškolení obsluhy,</t>
  </si>
  <si>
    <t>Poznámka k položce:_x000d_
zkušební provoz</t>
  </si>
  <si>
    <t>Dodavatelská dokumentace</t>
  </si>
  <si>
    <t>DD</t>
  </si>
  <si>
    <t>Vypracování dodavatelské dokumentace</t>
  </si>
  <si>
    <t>D.2.01.2 - Výtahy</t>
  </si>
  <si>
    <t>N00 - Provozní soubor</t>
  </si>
  <si>
    <t>Provozní soubor</t>
  </si>
  <si>
    <t>N00_R01</t>
  </si>
  <si>
    <t xml:space="preserve">Provozní soubor_ Výtah_V1 </t>
  </si>
  <si>
    <t>-111318682</t>
  </si>
  <si>
    <t xml:space="preserve">Poznámka k položce:_x000d_
Kompletní dodávka a provedení dle specifikace PD a TZ včetně všech přímo souvisejících prací a dodávek._x000d_
(včetně předávací dokumentace + zkušební provoz a uvedení do provozu )_x000d_
Specifikace výtahu V1_x000d_
Jmenovitá nosnost:			1000 kg_x000d_
Počet osob:			max. 13_x000d_
Jmenovitá rychlost:			1 m/s_x000d_
Zdvih:				16350 mm_x000d_
Počet stanic:			5_x000d_
Vnitřní rozměr klece:		2400*1450*1500 mm (v*š*d)_x000d_
Výkon motoru při plném zatížení:	5,7 kW_x000d_
Provedení s prosklenými dveřmi bez požární odolnosti_x000d_
</t>
  </si>
  <si>
    <t>N00_R02</t>
  </si>
  <si>
    <t xml:space="preserve">Provozní soubor_ Výtah_V2 </t>
  </si>
  <si>
    <t>167772811</t>
  </si>
  <si>
    <t xml:space="preserve">Poznámka k položce:_x000d_
Kompletní dodávka a provedení dle specifikace PD a TZ včetně všech přímo souvisejících prací a dodávek._x000d_
(včetně předávací dokumentace + zkušební provoz a uvedení do provozu )_x000d_
Specifikace výtahu V2_x000d_
Jmenovitá nosnost:			2000 kg_x000d_
Počet osob:			max. 26_x000d_
Jmenovitá rychlost:			1 m/s_x000d_
Zdvih:				12100 mm_x000d_
Počet stanic:			4_x000d_
Vnitřní rozměr klece:		2100*1600*2200 mm (v*š*d)_x000d_
Výkon motoru při plném zatížení:	11,5 kW_x000d_
</t>
  </si>
  <si>
    <t>N00_R03</t>
  </si>
  <si>
    <t xml:space="preserve">Provozní soubor_ Výtah_V3 </t>
  </si>
  <si>
    <t>1639652726</t>
  </si>
  <si>
    <t xml:space="preserve">Poznámka k položce:_x000d_
Kompletní dodávka a provedení dle specifikace PD a TZ včetně všech přímo souvisejících prací a dodávek._x000d_
(včetně předávací dokumentace + zkušební provoz a uvedení do provozu )_x000d_
Specifikace výtahu V3_x000d_
Jmenovitá nosnost:			1800 kg_x000d_
Počet osob:			max. 24_x000d_
Jmenovitá rychlost:			1 m/s_x000d_
Zdvih:				3600 mm_x000d_
Počet stanic:			2_x000d_
Vnitřní rozměr klece:		2400*1600*2200 mm (v*š*d)_x000d_
Výkon motoru při plném zatížení:	5,2 kW_x000d_
</t>
  </si>
  <si>
    <t>D2-01.3 EPS - EPS</t>
  </si>
  <si>
    <t>D2 - Systémy se zachováním funkčnosti dle ZP27/2018</t>
  </si>
  <si>
    <t>D3 - Stoupací trasy se zachováním funkčností</t>
  </si>
  <si>
    <t>EPS58 - Ostatní</t>
  </si>
  <si>
    <t xml:space="preserve">    OST1 - Ostatní_PRO KOMPLETNÍ ODDÍL D.2.01.3</t>
  </si>
  <si>
    <t>EPS01</t>
  </si>
  <si>
    <t>Ústředna EPS, sedm pozic pro mikromoduly, max. 7kruh. Linek po 127 hlásičích na lince</t>
  </si>
  <si>
    <t>EPS02</t>
  </si>
  <si>
    <t>Akumulátor 12V/25Ah</t>
  </si>
  <si>
    <t>EPS03</t>
  </si>
  <si>
    <t>Čelní ovládací panel s alfanumerickým displejem 2x20 znaků,</t>
  </si>
  <si>
    <t>EPS04</t>
  </si>
  <si>
    <t>Periferní modul - rozhraní pro OPPO a 1x mikromodulová pozice, 3xrelé</t>
  </si>
  <si>
    <t>EPS05</t>
  </si>
  <si>
    <t>Modul se třemi pozicemi pro mikromoduly</t>
  </si>
  <si>
    <t>EPS06</t>
  </si>
  <si>
    <t>Mikromodul jednoho kruhového vedení pro max. 127 hlásičů.</t>
  </si>
  <si>
    <t>EPS07</t>
  </si>
  <si>
    <t>MM propojení ústředen rychlostí 62,5 kB</t>
  </si>
  <si>
    <t>EPS08</t>
  </si>
  <si>
    <t>Provozní kniha EPS</t>
  </si>
  <si>
    <t>EPS09</t>
  </si>
  <si>
    <t>Externí zobrazovací tablo EPS</t>
  </si>
  <si>
    <t>EPS10</t>
  </si>
  <si>
    <t>Akumulátor 12 V / 12 Ah</t>
  </si>
  <si>
    <t>EPS11</t>
  </si>
  <si>
    <t>EPS12</t>
  </si>
  <si>
    <t>EPS13</t>
  </si>
  <si>
    <t>Opticko-kouřový hlásič</t>
  </si>
  <si>
    <t>EPS14</t>
  </si>
  <si>
    <t>Termo-diferenciální hlásič</t>
  </si>
  <si>
    <t>EPS15</t>
  </si>
  <si>
    <t>Vyhodnocovací jednotka lineárního kabelu, IP65,</t>
  </si>
  <si>
    <t>EPS16</t>
  </si>
  <si>
    <t>Lineární teplotní kabel, 68°</t>
  </si>
  <si>
    <t>EPS17</t>
  </si>
  <si>
    <t>Příchytka teplotního kabelu</t>
  </si>
  <si>
    <t>EPS18</t>
  </si>
  <si>
    <t>Sokl hlasice v zakladni verzi pro hlasice</t>
  </si>
  <si>
    <t>EPS19</t>
  </si>
  <si>
    <t>Elektronika tlacitka s oddelovacem EN54-11</t>
  </si>
  <si>
    <t>EPS20</t>
  </si>
  <si>
    <t>Skříň tlačítkového hl.červená</t>
  </si>
  <si>
    <t>EPS21</t>
  </si>
  <si>
    <t>Vstupně / výstupní modul na sběrnici poplachovy 12x relé</t>
  </si>
  <si>
    <t>EPS22</t>
  </si>
  <si>
    <t>Vstupně / výstupní modul na sběrnici poplachovy 4 vstupy/2 výstupy</t>
  </si>
  <si>
    <t>EPS23</t>
  </si>
  <si>
    <t>Skrin pro V/V moduly plastová</t>
  </si>
  <si>
    <t>EPS24</t>
  </si>
  <si>
    <t>Sitovy zdroj 24VDC /7A, 28 Ah, EN-54</t>
  </si>
  <si>
    <t>EPS25</t>
  </si>
  <si>
    <t>Akumulátor 12V DC / 25Ah</t>
  </si>
  <si>
    <t>EPS26</t>
  </si>
  <si>
    <t>drobný propojovací a instalační materiál</t>
  </si>
  <si>
    <t>EPS27</t>
  </si>
  <si>
    <t>KTPO - Klíčový trezor požární ochrany</t>
  </si>
  <si>
    <t>EPS28</t>
  </si>
  <si>
    <t>OPPO</t>
  </si>
  <si>
    <t>EPS29</t>
  </si>
  <si>
    <t>ZDP - pouze spolupráce dodavatele s firmou Echoalarm</t>
  </si>
  <si>
    <t>EPS30</t>
  </si>
  <si>
    <t>Zábleskový maják</t>
  </si>
  <si>
    <t>EPS31</t>
  </si>
  <si>
    <t>Siréna vnitřní, červená, 9-28V, 102dB, IP54, možnost nastavení hlasitosti</t>
  </si>
  <si>
    <t>EPS32</t>
  </si>
  <si>
    <t>Držák samolepky pro vyznačení adresy pro označení senzoru (zásuvky senzoru) HW adresou. Balení 100ks (uvedena cena za 100ks).</t>
  </si>
  <si>
    <t>EPS33</t>
  </si>
  <si>
    <t>Samolepky s čísly adres - barva dle čísla kruhu</t>
  </si>
  <si>
    <t>EPS34</t>
  </si>
  <si>
    <t>Kabel 2x2x0,8 červený požární kabel, montáž do trubky-zatažení</t>
  </si>
  <si>
    <t>EPS35</t>
  </si>
  <si>
    <t>Hnědý stíněný kabel 2x2x0,8 PH120-R dle ZP-27/2008, B2caS1D0 dle PrEN 50399:07, ohniodolný dle ČSN IEC60331, bezhalogenový dle ČSN 50266</t>
  </si>
  <si>
    <t>EPS36</t>
  </si>
  <si>
    <t>Kabel 2x1,5 180 P30-R, PH120-R, PS30, E30, P75090-R B2ca s1d0,kabel s malým množstvím uvolněného tepla v případě požáru a se zachováním funkční schopnosti kabelového systému podle ZP 27/2008</t>
  </si>
  <si>
    <t>EPS37</t>
  </si>
  <si>
    <t>kabel 3x1,5, 1–CSKH–V180 P30-R, PH120-R, PS30, E30, P75090-R B2ca s1d0 Silové kabely s malým množstvím uvolněného tepla, v případě požáru a se zachováním funkční schopnosti, kabelového systému podle ZP 27/2008, STN 92 0205,, DIN 4102-12</t>
  </si>
  <si>
    <t>EPS38</t>
  </si>
  <si>
    <t>Hnědý stíněný kabel 4x2x0,8 PH120-R dle ZP-27/2008, B2caS1D0 dle PrEN 50399:07, ohniodolný dle ČSN IEC60331, bezhalogenový dle ČSN 50266</t>
  </si>
  <si>
    <t>EPS39</t>
  </si>
  <si>
    <t>Hnědý stíněný kabel 10x2x0,8 PH120-R dle ZP-27/2008, B2caS1D0 dle PrEN 50399:07, ohniodolný dle ČSN IEC60331, bezhalogenový dle ČSN 50266</t>
  </si>
  <si>
    <t>Systémy se zachováním funkčnosti dle ZP27/2018</t>
  </si>
  <si>
    <t>EPS40</t>
  </si>
  <si>
    <t>Kabelový žlab SKS 60x100x1,5</t>
  </si>
  <si>
    <t>EPS41</t>
  </si>
  <si>
    <t>Úhlová spojka</t>
  </si>
  <si>
    <t>EPS42</t>
  </si>
  <si>
    <t>Oblouk 90°</t>
  </si>
  <si>
    <t>EPS43</t>
  </si>
  <si>
    <t>Víko oblouku 90°</t>
  </si>
  <si>
    <t>EPS44</t>
  </si>
  <si>
    <t>Spojovací lišta</t>
  </si>
  <si>
    <t>EPS45</t>
  </si>
  <si>
    <t>Víko s otočnými západkami</t>
  </si>
  <si>
    <t>EPS46</t>
  </si>
  <si>
    <t>Profil U</t>
  </si>
  <si>
    <t>EPS47</t>
  </si>
  <si>
    <t>Závitová tyč</t>
  </si>
  <si>
    <t>EPS48</t>
  </si>
  <si>
    <t>Šestihranná matice</t>
  </si>
  <si>
    <t>EPS49</t>
  </si>
  <si>
    <t>EPS50</t>
  </si>
  <si>
    <t>Šroub s plochou kulovou hlavou</t>
  </si>
  <si>
    <t>EPS51</t>
  </si>
  <si>
    <t>Příchytka pro kabelovou trasu se zkouškou funkčnosti a integrity kabelové trasy dle ZP 27/2008 max. vzdálenost úchytek 0,3m, kabel pr.6-10 mm</t>
  </si>
  <si>
    <t>EPS52</t>
  </si>
  <si>
    <t xml:space="preserve">Příslušenství k příchytce dle ZP27/2008  - šroub do betonu</t>
  </si>
  <si>
    <t>EPS53</t>
  </si>
  <si>
    <t>Ocelová pancéřová trubka pr.25mm, délka 3m, pozink</t>
  </si>
  <si>
    <t>EPS54</t>
  </si>
  <si>
    <t>Příchytka ocelové trubky vč. šroubu a hmoždinky</t>
  </si>
  <si>
    <t>Stoupací trasy se zachováním funkčností</t>
  </si>
  <si>
    <t>EPS55</t>
  </si>
  <si>
    <t>Kabelový žebřík šíře 200</t>
  </si>
  <si>
    <t>EPS56</t>
  </si>
  <si>
    <t>Podélná spojka</t>
  </si>
  <si>
    <t>EPS57</t>
  </si>
  <si>
    <t>Odlehčení tahu</t>
  </si>
  <si>
    <t>EPS58</t>
  </si>
  <si>
    <t>EPS59</t>
  </si>
  <si>
    <t>Ostatní instalační materiál a práce</t>
  </si>
  <si>
    <t>EPS60</t>
  </si>
  <si>
    <t>EPS61</t>
  </si>
  <si>
    <t>EPS62</t>
  </si>
  <si>
    <t>EPS63</t>
  </si>
  <si>
    <t>EPS64</t>
  </si>
  <si>
    <t>EPS65</t>
  </si>
  <si>
    <t>Ostatní_PRO KOMPLETNÍ ODDÍL D.2.01.3</t>
  </si>
  <si>
    <t>838243044</t>
  </si>
  <si>
    <t>-1106616033</t>
  </si>
  <si>
    <t>D2-01.3 KT EPS - KT EPS</t>
  </si>
  <si>
    <t>KTEPS01</t>
  </si>
  <si>
    <t>KTEPS02</t>
  </si>
  <si>
    <t>KTEPS03</t>
  </si>
  <si>
    <t>KTEPS04</t>
  </si>
  <si>
    <t>KTEPS05</t>
  </si>
  <si>
    <t>KTEPS06</t>
  </si>
  <si>
    <t>KTEPS07</t>
  </si>
  <si>
    <t>KTEPS08</t>
  </si>
  <si>
    <t>KTEPS09</t>
  </si>
  <si>
    <t>KTEPS10</t>
  </si>
  <si>
    <t>KTEPS11</t>
  </si>
  <si>
    <t>KTEPS12</t>
  </si>
  <si>
    <t>KTEPS13</t>
  </si>
  <si>
    <t>KTEPS14</t>
  </si>
  <si>
    <t>KTEPS15</t>
  </si>
  <si>
    <t>KTEPS16</t>
  </si>
  <si>
    <t>KTEPS17</t>
  </si>
  <si>
    <t>KTEPS18</t>
  </si>
  <si>
    <t>KTEPS19</t>
  </si>
  <si>
    <t>KTEPS20</t>
  </si>
  <si>
    <t>KTEPS21</t>
  </si>
  <si>
    <t>KTEPS22</t>
  </si>
  <si>
    <t>Úklidové práce - uklid pruběžný (po sekání drážek apod.)</t>
  </si>
  <si>
    <t>KTEPS23</t>
  </si>
  <si>
    <t>KTEPS24</t>
  </si>
  <si>
    <t>KTEPS25</t>
  </si>
  <si>
    <t>KTEPS26</t>
  </si>
  <si>
    <t>KTEPS27</t>
  </si>
  <si>
    <t>KTEPS28</t>
  </si>
  <si>
    <t>KTEPS29</t>
  </si>
  <si>
    <t>D2-01.4 EKV - EKV</t>
  </si>
  <si>
    <t>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Systém EKV - z důvodu kompatibility stávajícího systému provozovaného v objektech Ostravské univerzity bude použit systém firmy IVAR a.s. Poděbrady</t>
  </si>
  <si>
    <t xml:space="preserve">    OST1 - Ostatní_PRO KOMPLETNÍ ODDÍL D.2.01.4</t>
  </si>
  <si>
    <t>EKV01</t>
  </si>
  <si>
    <t>síťové rozhraní Etherlite</t>
  </si>
  <si>
    <t>EKV02</t>
  </si>
  <si>
    <t>Napájecí zdroj pro rozhraní Etherlite</t>
  </si>
  <si>
    <t>EKV03</t>
  </si>
  <si>
    <t>Řídící jednotka 914DZRfEM</t>
  </si>
  <si>
    <t>EKV04</t>
  </si>
  <si>
    <t>Čtečka bezkontaktních karet FL20 13,25MHz/125kH</t>
  </si>
  <si>
    <t>EKV05</t>
  </si>
  <si>
    <t>Stabilizovaný napájecí zdroj 12V/5A Nastavitelný nabíjecí proud. Signalizace výpadku primárního nap., výpadku zdroje, slabé baterie (LED+NC), vč. krytu, vč.AKU 12V/7Ah</t>
  </si>
  <si>
    <t>EKV06</t>
  </si>
  <si>
    <t>Elektromechanický samozamykací zámek - dodávka je součástí dveří - pouze napojení do systému EKV</t>
  </si>
  <si>
    <t>EKV07</t>
  </si>
  <si>
    <t>Instalační krabice,24 šroubovacích svorek+T,125x100x48mm</t>
  </si>
  <si>
    <t>EKV08</t>
  </si>
  <si>
    <t>Kabel LAM FLEXO TWIN [2x1,0+2x[2x2x0,22]]</t>
  </si>
  <si>
    <t>EKV09</t>
  </si>
  <si>
    <t>Kabel napájecí CYKY 3x1,5</t>
  </si>
  <si>
    <t>EKV10</t>
  </si>
  <si>
    <t>CYKY 2x1,5</t>
  </si>
  <si>
    <t>EKV11</t>
  </si>
  <si>
    <t>Kabel k el.zámkům CYSY 2x1,5</t>
  </si>
  <si>
    <t>EKV12</t>
  </si>
  <si>
    <t>Jistič 230V/6A</t>
  </si>
  <si>
    <t>EKV13</t>
  </si>
  <si>
    <t>Drobný elektroinstalační materiál</t>
  </si>
  <si>
    <t>EKV14</t>
  </si>
  <si>
    <t>EKV15</t>
  </si>
  <si>
    <t>EKV16</t>
  </si>
  <si>
    <t>Začlenění nových prvků do řídícího systému</t>
  </si>
  <si>
    <t>EKV17</t>
  </si>
  <si>
    <t>EKV18</t>
  </si>
  <si>
    <t>EKV19</t>
  </si>
  <si>
    <t>EKV20</t>
  </si>
  <si>
    <t>Ostatní_PRO KOMPLETNÍ ODDÍL D.2.01.4</t>
  </si>
  <si>
    <t>-839610982</t>
  </si>
  <si>
    <t>1521431827</t>
  </si>
  <si>
    <t>D2-01.4 PZTS - PZTS</t>
  </si>
  <si>
    <t>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Systém PZTS bude splňovat stupeň zabezpečení 2 dle ČSN EN 50113-1- nízká až střední rizika</t>
  </si>
  <si>
    <t>PZTS01</t>
  </si>
  <si>
    <t>Ústředna až 520 zón a 32 grup v krytu, 4x linka, bez klávesnice s komunikátorem a zdrojem, v krytu s tamperem</t>
  </si>
  <si>
    <t>PZTS02</t>
  </si>
  <si>
    <t>Klávesnice s dotykovým displejem, zápustná montáž, pokročilé uživatelské menu</t>
  </si>
  <si>
    <t>PZTS03</t>
  </si>
  <si>
    <t>Akumulátor 12V/17Ah</t>
  </si>
  <si>
    <t>PZTS04</t>
  </si>
  <si>
    <t>Koncentrátor v kovovém krytu pro 8 zón a 4 PGM výstupy</t>
  </si>
  <si>
    <t>PZTS05</t>
  </si>
  <si>
    <t>PIR Stropní - duální stropní detektor, EOL rezistory, AM, dosah 12m,</t>
  </si>
  <si>
    <t>PZTS06</t>
  </si>
  <si>
    <t>GSM modul (SMS +ring 6xIn) - GSM Komunikátor na mobil vč. SIM</t>
  </si>
  <si>
    <t>PZTS07</t>
  </si>
  <si>
    <t>Audiodetektor, dosah 7m,</t>
  </si>
  <si>
    <t>PZTS08</t>
  </si>
  <si>
    <t>Tísňové tlačítko s piktogramem</t>
  </si>
  <si>
    <t>PZTS09</t>
  </si>
  <si>
    <t>Plastový magnetický kontakt, povrchová montáž,</t>
  </si>
  <si>
    <t>PZTS10</t>
  </si>
  <si>
    <t>Siréna plastová, vnitřní, 103dB, bílá, s blikačem</t>
  </si>
  <si>
    <t>PZTS11</t>
  </si>
  <si>
    <t>Rozboč. krabice, 10 svorek, Tamper, Plastová, bílá</t>
  </si>
  <si>
    <t>PZTS12</t>
  </si>
  <si>
    <t>Záložní zdroj 12V/5A, vč. krytu, tamper</t>
  </si>
  <si>
    <t>PZTS13</t>
  </si>
  <si>
    <t>PZTS14</t>
  </si>
  <si>
    <t>Přepěťová ochrana</t>
  </si>
  <si>
    <t>PZTS15</t>
  </si>
  <si>
    <t xml:space="preserve">Přenosové zařízení na PCO  - PČR OZ PZR-1 RipEx kompatibilní s pultem, vč. antény, koaxiálního kabelu, přepěťové ochrany, objektové studie a vizualizace</t>
  </si>
  <si>
    <t>PZTS16</t>
  </si>
  <si>
    <t>PZTS17</t>
  </si>
  <si>
    <t>Stíněný kabel 3x2x0,5 Cu drát O 0,5 mm,</t>
  </si>
  <si>
    <t>PZTS18</t>
  </si>
  <si>
    <t>Stíněný kabel 2x2 Cu drát O 0,5 mm, 2x Cu drát O 1 mm, PVC plášť (YCYJ 2+2P) určený pro sběrnici</t>
  </si>
  <si>
    <t>PZTS19</t>
  </si>
  <si>
    <t>Kabel napájecí CYKY 2x1,5</t>
  </si>
  <si>
    <t>PZTS20</t>
  </si>
  <si>
    <t>Kabel napájecí CYKY 3x2,5</t>
  </si>
  <si>
    <t>PZTS21</t>
  </si>
  <si>
    <t>PZTS22</t>
  </si>
  <si>
    <t>PZTS23</t>
  </si>
  <si>
    <t>PZTS24</t>
  </si>
  <si>
    <t>PZTS25</t>
  </si>
  <si>
    <t>PZTS26</t>
  </si>
  <si>
    <t>D.201.5 - Kamerový systém (CCTV)</t>
  </si>
  <si>
    <t xml:space="preserve">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Kamery musí být kompatibilní se stávajícím provozovaným dohledovým SW Logiware GO1984Pro.  Aktivní prvky (Switche) nejsou součástí dodávky kamerového systému a budou zakoupny investorem samostatně v době realizace tohoto projektu.</t>
  </si>
  <si>
    <t xml:space="preserve">    OST1 - Ostatní_PRO KOMPLETNÍ ODDÍL D.2.01.5</t>
  </si>
  <si>
    <t>CCTV01</t>
  </si>
  <si>
    <t>Vnitřní IP dome kamera, TD/N, HD 1080p, 2MP, MZVF, f=2.8-12mm, DWDR, VA, IR 30m,Power over Ethernet (PoE) IEEE 802.3af/802.3at Type 1 Class 2 kompatibilni s Go1984</t>
  </si>
  <si>
    <t>CCTV02</t>
  </si>
  <si>
    <t>Zásuvka SK 2xRJ-45, kat.6, vč. hluboká instalační krabice</t>
  </si>
  <si>
    <t>CCTV03</t>
  </si>
  <si>
    <t>CCTV04</t>
  </si>
  <si>
    <t>CCTV05</t>
  </si>
  <si>
    <t>UPS 2000VA LCD RM, vč. Network Management</t>
  </si>
  <si>
    <t>CCTV06</t>
  </si>
  <si>
    <t>Kamerový server s těmito parametry</t>
  </si>
  <si>
    <t xml:space="preserve">Poznámka k položce:_x000d_
Rack mount provedení  včetně montážních lyžin; Procesor min. 6-jádrový s 12 vlákny, s celkovým výkonem minimálně 12.000 bodů,PassMark – CPU Mark.; Pamět min. 32 GB DDR4 ECC; VGA on board s min. 16MB VRAM; 2 ks. SATA3 disků 3.5” o min. velikosti 8TB, cache 256MB, 7200 rpm, HOT PLUG, MTBF 2 mil. hod.,; provoz 24x7, Enterprise RAID edice; On-board řadič s podporou SATA 3.0 6Gbps v RAID 0,1,; DVD±RW interní mechanika SLIM; 4x 1Gbit Ethernet síťové porty typu LOM s podporou TOE, IPv4, IPv6, on board/card; 2 redundantní síťové napájecí zdroje s certifikací 80+ Platinum, ATX,~230V, 3m, VDE approved; Vzdálený management serveru - nezávislý na operačním systému, poskytující management funkce a vlastnosti: webové rozhraní a dedikovaná IP adresa, sledování hardwarových senzorů, vč. KVM-over-LAN; Windows Server 2016 Standart(16 core); Kamerový software - Go1984 Enterprise; Záruka/Support: Oprava 5 let NBD on-site</t>
  </si>
  <si>
    <t>CCTV07</t>
  </si>
  <si>
    <t>Monitorovací pracoviště - tech. popis a parametry</t>
  </si>
  <si>
    <t xml:space="preserve">Poznámka k položce:_x000d_
Procesor min. 4-jádrový, s celkovým výkonem minimálně 10.000 bodů PassMark – CPU Mark. ; Pamět min. 8 GB DDR4 ; Grafická karta s digitálním výstupem na 2 monitory; SSD disk  min. 240GB SATA3 6Gbps; SATA3 disk 3.5” o min. velikosti 1TB; DVD±RW interní mechanika SLIM; 1Gbit Ethernet síťová karta; síťový napájecí zdroj min. 400 Watt s certifikací 80+ Gold, ATX ; Napájecí kabel; Klávesnice, myš USB; 2x LCD monitor min. 24” Full HD,HDMI, DVI, D-Sub; OEM Windows 10 Professional; Záruka/Support: Oprava 3 roky NBD on-site</t>
  </si>
  <si>
    <t>CCTV08</t>
  </si>
  <si>
    <t>CCTV09</t>
  </si>
  <si>
    <t>Drobný instalační materiál a práce</t>
  </si>
  <si>
    <t>CCTV10</t>
  </si>
  <si>
    <t>Kamerové zkoušky před instalací kamer</t>
  </si>
  <si>
    <t>CCTV11</t>
  </si>
  <si>
    <t>CCTV12</t>
  </si>
  <si>
    <t>CCTV13</t>
  </si>
  <si>
    <t>CCTV14</t>
  </si>
  <si>
    <t>CCTV15</t>
  </si>
  <si>
    <t>Ostatní_PRO KOMPLETNÍ ODDÍL D.2.01.5</t>
  </si>
  <si>
    <t>-1632242274</t>
  </si>
  <si>
    <t>-1746641909</t>
  </si>
  <si>
    <t>D.2.01.6_b - Prostorová akustika_učebny a cvičebny</t>
  </si>
  <si>
    <t>D1.001</t>
  </si>
  <si>
    <t>Podhled nízkofrekvenční</t>
  </si>
  <si>
    <t>Poznámka k položce:_x000d_
Perforovaný SDK s perforací max. 6%, vč. nosné konstrukce a přídavné minerální vaty tl. 100 mm, obj. hmotnost min. 25 kg/m3. Koeficient akustické absorpce alespoň 0,65 na 125 a 250 Hz a max. 0,5 na kmitočtech vyšších. Instalace zejména v prostorách určených pro klavír a zpěv. Rigiton RL 8-15-20 + Isover Akustik SSP2 tl. 100 mm</t>
  </si>
  <si>
    <t>D1.002</t>
  </si>
  <si>
    <t>Podhled širokopásmový</t>
  </si>
  <si>
    <t>Poznámka k položce:_x000d_
Perforovaný SDK s perforací max. 15%, vč. nosné konstrukce a přídavné minerální vaty tl. 50 mm, obj. hmotnost min. 25 kg/m3. Koeficient akustické absorpce alespoň 0,75 na 125 a 250 Hz a max. 0,8 na 1 kHz Instalace zejména v prostorách určených pro žesťové nástroje a mluvené slovo. Rigiton RL 10/23 + Isover Akustik SSP2 tl. 50 mm</t>
  </si>
  <si>
    <t>D1.003</t>
  </si>
  <si>
    <t>Podhled nízkofrekvenční prostorový</t>
  </si>
  <si>
    <t>Poznámka k položce:_x000d_
Podhled ustoupený od obvodových stěn, perforovaný SDK s perforací max. 6%, vč. nosné konstrukce, přídavné minerální vaty tl. 100 mm, obj. hmotnost min. 25 kg/m3 a obvodového lemování pro vytvoření uzavřeného objemu. Koeficient akustické absorpce alespoň 0,65 na 125 a 250 Hz a max. 0,5 na kmitočtech vyšších. Instalace zejména v prostorách 1.NP a hudebním sále. Rigiton RL 8-15-20 + Isover Akustik SSP2 tl. 100 mm</t>
  </si>
  <si>
    <t>D1.004</t>
  </si>
  <si>
    <t>Podhled širokopásmový prostorový</t>
  </si>
  <si>
    <t>Poznámka k položce:_x000d_
Podhled ustoupený od obvodových stěn, perforovaný SDK s perforací max. 15%, vč. nosné konstrukce, přídavné minerální vaty tl. 50 mm, obj. hmotnost min. 25 kg/m3 a obvodového lemování pro vytvoření uzavřeného objemu. Koeficient akustické absorpce alespoň 0,75 na 125 a 250 Hz a max. 0,8 na 1 kHz. Instalace zejména v prostorách 1.NP. Rigiton RL 10/23 + Isover Akustik SSP2 tl. 50 mm</t>
  </si>
  <si>
    <t>D1.005</t>
  </si>
  <si>
    <t>Podhled pro spol. prostory</t>
  </si>
  <si>
    <t xml:space="preserve">Poznámka k položce:_x000d_
Perforovaný SDK s perforací min. 19%, vč. nosné konstrukce a přídavné minerální vaty tl. 50 mm, obj. hmotnost min. 25 kg/m3. Koeficient akustické absorpce obecně co nejvyšší, jde o zatlumení společných prostor, chodeb apod.  Vážený koef. akustické absorpce minimálně 0,7. Rigiton RL 12-20-66 + Isover Akustik SSP2 tl. 50 mm</t>
  </si>
  <si>
    <t>D1.006</t>
  </si>
  <si>
    <t>Stěnový obklad širokopásmový</t>
  </si>
  <si>
    <t>Poznámka k položce:_x000d_
Stěnový akustický obklad na bázi minerální/skelné vaty, celková tl. minimálně 40 mm. Vážený koeficient akustické absorpce větší než 0,8. Barva dle vzorníku/řešení interiéru. Ecophon Wall panel A Super G, Eurocoustic Acoustichoc</t>
  </si>
  <si>
    <t>D1.007</t>
  </si>
  <si>
    <t>Stěnový obklad difúzní</t>
  </si>
  <si>
    <t>Poznámka k položce:_x000d_
Akustický QRD 3D difuzor se sešikmenými čelními stěnami jednotlivých segmentů. Kmitočtový rozsah difúzní funkce min. 500 Hz až 8 kHz. Materiál: dřevo/překližka. Celkové rozměry jednoho kusu 590 x 590 x 130 mm. Vicoustic Multifuser Wood 64</t>
  </si>
  <si>
    <t>D1.008</t>
  </si>
  <si>
    <t>Stěnový obklad nízkofrekvenční</t>
  </si>
  <si>
    <t>Poznámka k položce:_x000d_
Perforovaný SDK s perforací max. 6%, vč. nosné konstrukce a přídavné minerální vaty tl. 100 mm, obj. hmotnost min. 25 kg/m3. Koeficient akustické absorpce alespoň 0,65 na 125 a 250 Hz a max. 0,5 na kmitočtech vyšších. Instalace na zadní stěnu místnosti č. 1.10. Rigiton RL 8-15-20 + Isover Akustik SSP2 tl. 100 mm</t>
  </si>
  <si>
    <t>D1.009</t>
  </si>
  <si>
    <t>Plný SDK s minerální vatou 50 mm</t>
  </si>
  <si>
    <t>Poznámka k položce:_x000d_
Plná SDK část podhledů v prostorách, kde celoplošná perforace není žádoucí (vždy tedy v kombinaci s perforovaným SDK). Jednoduchá konstrukce 12 mm, doplňková minerální vata pro zatlumení na nízkých kmitočtech, obj. hmotnost min. 25 kg/m3. Plný SDK + Isover Akustik SSP2 tl. 50 mm</t>
  </si>
  <si>
    <t>D1.010</t>
  </si>
  <si>
    <t>D1.011</t>
  </si>
  <si>
    <t>Etapová a závěr. měření [kpl]</t>
  </si>
  <si>
    <t>Poznámka k položce:_x000d_
Etapové a závěrečné měření doby dozvuku, včetně přepočtů a protokolu z měření.</t>
  </si>
  <si>
    <t>D1.012</t>
  </si>
  <si>
    <t xml:space="preserve">Prováděcí dokumentace  [kpl]</t>
  </si>
  <si>
    <t>D.2.01.6_a - Prostorová akustika_REŽIE</t>
  </si>
  <si>
    <t xml:space="preserve">PROSTOROVÁ AKUSTIKA SÁLU A KONCOVÉ PRVKY _ JSOU ŘEŠENY SAMOSTATNÝM SOUPISEM PRACÍ  ----------------------------------------------------------------------------------------------------------------------------------------------- 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t>
  </si>
  <si>
    <t>D1 - OU - FAKULTA UMĚNÍ - VÝKAZ VÝMĚR - zvuková režie</t>
  </si>
  <si>
    <t>OU - FAKULTA UMĚNÍ - VÝKAZ VÝMĚR - zvuková režie</t>
  </si>
  <si>
    <t>Stěnové akustické obklady - boční stěny</t>
  </si>
  <si>
    <t>Poznámka k položce:_x000d_
Akustický absorbér s koeficientem pohltivosti minimálně 0,65 na 125 Hz a max. 0,6 ve zbytku kmitočtového pásma. Proměnná tloušťka 60 až 400 mm, povrchová úprava porézní celoplošnou vrstvou (mechanicky odolná/pružná textilie). Příprava pro integraci LED pásků. Včetně soklů a obložek dveří.</t>
  </si>
  <si>
    <t>Stěnové akustické obklady - čelní stěna</t>
  </si>
  <si>
    <t xml:space="preserve">Poznámka k položce:_x000d_
Akustický absorbér s koeficientem pohltivosti minimálně 0,65 na 125 Hz a max. 0,6 ve zbytku kmitočtového pásma. Proměnná tloušťka (dle výkres. dokumentace), povrchová úprava porézní celoplošnou vrstvou. Zpevněné niky pro zapuštěné studiové reprosoustavy, instalace odolná vůči vibracím. Včetně přípravy pro instalaci  centrálního LCD monitoru.</t>
  </si>
  <si>
    <t>Stěnové akustické obklady - zadní stěna</t>
  </si>
  <si>
    <t>Poznámka k položce:_x000d_
Akustický stěnový obklad s integrovanými rezonátory (v rozích), a difuzory (difúzní vlastnosti v kmitočtovém rozsahu 1 až 4 kHz).</t>
  </si>
  <si>
    <t>Akustický podhled</t>
  </si>
  <si>
    <t>Poznámka k položce:_x000d_
Akustický podhled širokopásmový, vážený koeficient akustické absorpce větší než 0,7. Členění do sekcí dle výkresové dokumentace, včetně přípravy pro instalaci osvětlení.</t>
  </si>
  <si>
    <t>Osvětlení efektové - LED v rámci akustických obkladů</t>
  </si>
  <si>
    <t>mb</t>
  </si>
  <si>
    <t>Poznámka k položce:_x000d_
Integrovaný pás LED osvětlení v bočních stěnách obkladů.</t>
  </si>
  <si>
    <t>Příslušenství pro efekt. osvětlení</t>
  </si>
  <si>
    <t>Poznámka k položce:_x000d_
Napájecí zdroj LED 12V 300W, napájecí dvojlinka 2x2,5mm (40 mb).</t>
  </si>
  <si>
    <t>D1.013</t>
  </si>
  <si>
    <t>Etapové měření a přepočty</t>
  </si>
  <si>
    <t>Poznámka k položce:_x000d_
Etapová měření pro korekce kmitočtového průběhu akustické absorpce a závěrečné měření s vypracováním protokolu.</t>
  </si>
  <si>
    <t>D1.015</t>
  </si>
  <si>
    <t>D1.016</t>
  </si>
  <si>
    <t>Dílenská dokumentace a dokumentace skutečného provedení</t>
  </si>
  <si>
    <t>D.2.01.7 - Předsazená trubková fasáda</t>
  </si>
  <si>
    <t xml:space="preserve">    OST1 - Ostatní prvky a konstrukce</t>
  </si>
  <si>
    <t>767015R01</t>
  </si>
  <si>
    <t>523569162</t>
  </si>
  <si>
    <t xml:space="preserve">Poznámka k položce:_x000d_
Specifikace / rozsah provedení - viz TZ:_x000d_
--------------------------------------------------------_x000d_
JC obsahuje:_x000d_
-dodávka a výroba ocelových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--------------------------------------------------------_x000d_
-dílenská dokumentace vč. statického přepočtu_x000d_
-ostatní nespecifikované práce a dodávky, které bezprostředně souvisí s provedení _x000d_
předmětného prvku/konstrukce dle zadávací dokumentace_x000d_
-veškeré náklady na dodávku a provedení jsou obsaženy v jednotkové ceně_x000d_
_x000d_
</t>
  </si>
  <si>
    <t xml:space="preserve">"kompletní ocelové prvky_dle výpisu a označení prvků č.1-23 + pochůzí lávky z pororoštů"  26409,876+3720</t>
  </si>
  <si>
    <t>"ostatní drobné související prvky_budou vykázány v dílenské dokumentaci" 0,2*30129,876</t>
  </si>
  <si>
    <t>767015R02</t>
  </si>
  <si>
    <t xml:space="preserve">D+M hliníkové prvky a konstrukce _ hliníkové profily plné </t>
  </si>
  <si>
    <t>-806287514</t>
  </si>
  <si>
    <t xml:space="preserve">Poznámka k položce:_x000d_
Specifikace / rozsah provedení - viz TZ:_x000d_
--------------------------------------------------------_x000d_
JC obsahuje:_x000d_
-dodávka a výroba hliníkových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--------------------------------------------------------_x000d_
-dílenská dokumentace vč. statického přepočtu_x000d_
-ostatní nespecifikované práce a dodávky, které bezprostředně souvisí s provedení _x000d_
předmětného prvku/konstrukce dle zadávací dokumentace_x000d_
-veškeré náklady na dodávku a provedení jsou obsaženy v jednotkové ceně_x000d_
_x000d_
</t>
  </si>
  <si>
    <t>2726,0</t>
  </si>
  <si>
    <t>"ostatní drobné související prvky_budou vykázány v dílenské dokumentaci" 0,15*2726,0</t>
  </si>
  <si>
    <t>767015R03</t>
  </si>
  <si>
    <t xml:space="preserve">D+M hliníkové prvky a konstrukce _ hliníkové LED profily </t>
  </si>
  <si>
    <t>-1707694233</t>
  </si>
  <si>
    <t>2610,0</t>
  </si>
  <si>
    <t>"ostatní drobné související prvky_budou vykázány v dílenské dokumentaci" 0,15*2610,0</t>
  </si>
  <si>
    <t>767015R04</t>
  </si>
  <si>
    <t>D+M hliníkové prvky a konstrukce _ hliníkové krytky trubek</t>
  </si>
  <si>
    <t>-1074712197</t>
  </si>
  <si>
    <t xml:space="preserve">Poznámka k položce:_x000d_
Kompletní dodávka a provedení dle specifikace PD a TZ včetně všech přímo souvisejících prací a dodávek._x000d_
_x000d_
</t>
  </si>
  <si>
    <t>902,0</t>
  </si>
  <si>
    <t>767015R05</t>
  </si>
  <si>
    <t>D+M hliníkové prvky a konstrukce _ jinde nespecifikované hliníkové spojky profilů</t>
  </si>
  <si>
    <t>545002975</t>
  </si>
  <si>
    <t>1236,0</t>
  </si>
  <si>
    <t>146068944</t>
  </si>
  <si>
    <t xml:space="preserve">MODUL RGB CREE 4,8W </t>
  </si>
  <si>
    <t>1806581926</t>
  </si>
  <si>
    <t>Poznámka k položce:_x000d_
Kompletní dodávka / instalace a provedení dle specifikace PD a TZ včetně všech přímo souvisejících prací a dodávek.</t>
  </si>
  <si>
    <t>USB Licence pro ovládání + software</t>
  </si>
  <si>
    <t>690447854</t>
  </si>
  <si>
    <t>Madrix controller - DIGITAL LED</t>
  </si>
  <si>
    <t>1123613679</t>
  </si>
  <si>
    <t>Trafo na 1ks led</t>
  </si>
  <si>
    <t>-330885640</t>
  </si>
  <si>
    <t>Zesilovač - pro digitální led voděodolný</t>
  </si>
  <si>
    <t>550186838</t>
  </si>
  <si>
    <t xml:space="preserve">Elektro krabice IP55 pro LED osvětlení </t>
  </si>
  <si>
    <t>570397843</t>
  </si>
  <si>
    <t xml:space="preserve">Ovládací stíněný DMX kabel </t>
  </si>
  <si>
    <t>222962616</t>
  </si>
  <si>
    <t>OST1_R08</t>
  </si>
  <si>
    <t xml:space="preserve">Napájecí vodič _ pro LED Moduly </t>
  </si>
  <si>
    <t>-619427710</t>
  </si>
  <si>
    <t>OST1_R09</t>
  </si>
  <si>
    <t xml:space="preserve">PC server pro řízení LED fasády </t>
  </si>
  <si>
    <t>109775912</t>
  </si>
  <si>
    <t>D.2.01.9 - Samočinné odvětrací zařízení SOZ</t>
  </si>
  <si>
    <t xml:space="preserve">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Při naceňování je nutné brát v úvahu celkovou projektovou dokumentaci!!! Jedná se o orientační výkazy výměr, které je nutno ověřit dodavatelskou firmou. V případě nesrovnalostí je nutné kontaktovat projektanta. Dodávky a montáže uvedené v nabídce musí být, včetně veškerého souvisejícího doplňkového, podružného a montážního materiálu, tak, aby celé zařízení bylo funkční a splňovalo všechny předpisy, které se na ně vztahují.   Položky níže vykázané je nutné nacenit včetně přívozu, odvozu, složení, montáže, skládkovného atp. *Kabeláž, rozvaděč, záložní zdroj, talčítka nejsou součástí dodávky SOZ (viz část elektroinstalace silnorpoud / slaboproud) *Prostupy stavebními konstrukcemi nejsou součástí dodávky SOZ ani jejich finální zapravení (viz část ASŘ) *ŽB komora včetnbě revizního otvoru není součástí dodávky SOZ (viz část ASŘ) *Oplechování sestavy SOZ není sooučástí dodávky SOZ (viz část ASŘ) *Pohony / mechaniskmy pro otevírání otvroů pro přívod vzduchu nejsou součástí dodávky SOZ (viz část ASŘ) </t>
  </si>
  <si>
    <t>D1 - Samočinné odvětrací zařízení SOZ</t>
  </si>
  <si>
    <t xml:space="preserve">Ventilátor pro odvod kouře a tepla V = 6,38 m3.s-1, ?p ~ 278 Pa (ext.  Stat. tlak), P = 4,0 kW, teplotní deklarace F200°C/120 min. včetně příslušenství (spojovací a těsnící materiál, průžná vložka, silentbloky, podpůrná konstrukce apod.) a svorkování</t>
  </si>
  <si>
    <t>D.1.02</t>
  </si>
  <si>
    <t>Kulisový tlumič hluku s útlumem dle spicifikace v příloze TZ pro použití v sestavách SOZ a podpůrné konstrukce</t>
  </si>
  <si>
    <t>D.1.03</t>
  </si>
  <si>
    <t>Tvarovky potrubí SOZ do obvodu 4,4 m včetně klasifikace E600120(h0)1500single včetně spojovacího materiálu, těsnění (přechodový kus 3x, přechodový kus s revizním otvorem 3x, výfuk s ochrannou mřížkou 3x).</t>
  </si>
  <si>
    <t xml:space="preserve">Lamelová klapa přírubová o rozměru 1000 x 1050 mm, klasifikace E600120(vedw -i-o) S1500C10000MAsingle,  včetně spojovacího a těsnícího materiálu) a svorkování, servopohon 230 V</t>
  </si>
  <si>
    <t>Uzavírací klapka o rozměru 1000 x 1000 mm, klasifikace EI120(hod-i-o) S1000C10000MAmulti, včetně spojovacího, závěsného nebo podpůrného materálu a těsnění) a svorkování, servopohon 230 V</t>
  </si>
  <si>
    <t>Potrubí SOZ klasifikace EI60(ve – ho)S1500multi včetně spojovacího a závěsného nebo podpůrného mateirálu, těsnění, prořezu, přířezů</t>
  </si>
  <si>
    <t>Minerální izolace tl. 200 mm včteně oplechování tl. 1 mm, útlum 45 dB (plošně)</t>
  </si>
  <si>
    <t>D.1.08</t>
  </si>
  <si>
    <t>Montáž systému, zaregulování systému, jeřáb, montážní plošina, doprava</t>
  </si>
  <si>
    <t>Výchozí kontrola provozuschopnosti, koordinační funkční zkouška.</t>
  </si>
  <si>
    <t>SO 02 - Trafostanice</t>
  </si>
  <si>
    <t>D1 - C21M - Elektromontáže</t>
  </si>
  <si>
    <t>D2 - C801-3 - Stavební práce - výseky, kapsy, rýhy</t>
  </si>
  <si>
    <t>D3 - Materiály</t>
  </si>
  <si>
    <t>D4 - Dodávky zařízení (specifikace)</t>
  </si>
  <si>
    <t>D5 - Práce v HZS</t>
  </si>
  <si>
    <t>D6 - Ostatní</t>
  </si>
  <si>
    <t>C21M - Elektromontáže</t>
  </si>
  <si>
    <t>210011654</t>
  </si>
  <si>
    <t>montáž průchodky HSI</t>
  </si>
  <si>
    <t>210020652</t>
  </si>
  <si>
    <t>nosné konstrukce pro zařízení o váze do 10 kg - výroba+montáž+nátěr</t>
  </si>
  <si>
    <t>210020653</t>
  </si>
  <si>
    <t>nosné konstrukce pro zařízení o váze do 50 kg - výroba+montáž+nátěr</t>
  </si>
  <si>
    <t>210020741</t>
  </si>
  <si>
    <t>zákryt plný (z plechu) v rámech - výroba, montáž, nátěr</t>
  </si>
  <si>
    <t>210020902</t>
  </si>
  <si>
    <t>protipožární ucpávka pod rozvaděč dvojitá</t>
  </si>
  <si>
    <t>210020951</t>
  </si>
  <si>
    <t>výstr.a označ.tab.smaltovaná A3-A4</t>
  </si>
  <si>
    <t>210020954</t>
  </si>
  <si>
    <t>soubor bezpečnostních tabulek pro BTS</t>
  </si>
  <si>
    <t>210021061</t>
  </si>
  <si>
    <t>dřevěné zábrany do rozvoden vč. montáže</t>
  </si>
  <si>
    <t>210100004</t>
  </si>
  <si>
    <t>ukončení vodiče v rozvaděči vč. zapojení a koncovky do 25mm2</t>
  </si>
  <si>
    <t>210100007</t>
  </si>
  <si>
    <t>ukončení vodiče v rozvaděči vč. zapojení a koncovky do 70mm2</t>
  </si>
  <si>
    <t>210100012</t>
  </si>
  <si>
    <t>ukončení vodiče v rozvaděči vč. zapojení a koncovky do 240mm2</t>
  </si>
  <si>
    <t>210100311</t>
  </si>
  <si>
    <t>příplatek za ukonč.stínění 1 žíly kab. vč.zapojení</t>
  </si>
  <si>
    <t>210101054</t>
  </si>
  <si>
    <t>koncovka vnitřní POLT 24D/1X1</t>
  </si>
  <si>
    <t>210120301</t>
  </si>
  <si>
    <t>pojistkové patrony vn 6-35kV 2-100A vč.montáže</t>
  </si>
  <si>
    <t>210171155</t>
  </si>
  <si>
    <t>3-fázový transformátor vzduchový vn/nn 35/0,4 10kV do 400kVA</t>
  </si>
  <si>
    <t>210190432</t>
  </si>
  <si>
    <t>montáž rozvaděče vn - vnitřní provedení do 600kg</t>
  </si>
  <si>
    <t>210800649</t>
  </si>
  <si>
    <t>CYA 25mm2 (H07V-K) zelenožlutý (PU)</t>
  </si>
  <si>
    <t>210800652</t>
  </si>
  <si>
    <t>CYA 70mm2 (H07V-K) (PU)</t>
  </si>
  <si>
    <t>210801135</t>
  </si>
  <si>
    <t>CHBU 240mm2 750V (PU)</t>
  </si>
  <si>
    <t>210930101</t>
  </si>
  <si>
    <t>AXEKVCE 1x70mm2 /22kV (VU)</t>
  </si>
  <si>
    <t>211010012</t>
  </si>
  <si>
    <t>osazení hmoždinky do zdi z tvrdého kamene/železobeton HM 12</t>
  </si>
  <si>
    <t>215591310</t>
  </si>
  <si>
    <t>příchytka KPZ 38/3 na sloup bandimex KAMAT</t>
  </si>
  <si>
    <t>220301601</t>
  </si>
  <si>
    <t>koberec dielektrický</t>
  </si>
  <si>
    <t>C801-3 - Stavební práce - výseky, kapsy, rýhy</t>
  </si>
  <si>
    <t>97104-2361</t>
  </si>
  <si>
    <t>vybour.otv.bet.zdi do 0.09m2 tl.do 600mm</t>
  </si>
  <si>
    <t>Materiály</t>
  </si>
  <si>
    <t>D.3.01</t>
  </si>
  <si>
    <t>Dielektrický koberec</t>
  </si>
  <si>
    <t>D.3.02</t>
  </si>
  <si>
    <t>dřevěná zábrana 2,2</t>
  </si>
  <si>
    <t>D.3.03</t>
  </si>
  <si>
    <t>protipožarní ucpávka</t>
  </si>
  <si>
    <t>D.3.04</t>
  </si>
  <si>
    <t>průchodka HSI 150-K/600</t>
  </si>
  <si>
    <t>D.3.05</t>
  </si>
  <si>
    <t>víko HSI 150-D1/110 za tepla</t>
  </si>
  <si>
    <t>D.3.06</t>
  </si>
  <si>
    <t>víko HSI 150-D7/33 za tepla</t>
  </si>
  <si>
    <t>D.3.07</t>
  </si>
  <si>
    <t>víko uzavírací HSI 150-D</t>
  </si>
  <si>
    <t>01595</t>
  </si>
  <si>
    <t>kabelová spojka pro vodiče Cu 25mm2</t>
  </si>
  <si>
    <t>01595.1</t>
  </si>
  <si>
    <t>kabelové oko příložkové pro vodiče Cu 7580-08 25/8</t>
  </si>
  <si>
    <t>01611</t>
  </si>
  <si>
    <t>kabelové oko 240 Al</t>
  </si>
  <si>
    <t>02851</t>
  </si>
  <si>
    <t xml:space="preserve">CYA  70mm2 (H07V-K) černý</t>
  </si>
  <si>
    <t>04100</t>
  </si>
  <si>
    <t>Fe profil U 40</t>
  </si>
  <si>
    <t>04100.1</t>
  </si>
  <si>
    <t>nosník ST 300mm</t>
  </si>
  <si>
    <t>04104</t>
  </si>
  <si>
    <t>Fe pásek 5x40mm</t>
  </si>
  <si>
    <t>04115</t>
  </si>
  <si>
    <t>FeZn plech slza. 4x1000x2000</t>
  </si>
  <si>
    <t>05153</t>
  </si>
  <si>
    <t>hmoždinka ocel M12x50</t>
  </si>
  <si>
    <t>06010</t>
  </si>
  <si>
    <t>výstraž.tab.smalt. A4</t>
  </si>
  <si>
    <t>10.196.848</t>
  </si>
  <si>
    <t>Oko 70x10 Cu kabelové</t>
  </si>
  <si>
    <t>KS</t>
  </si>
  <si>
    <t>10.196.848.1</t>
  </si>
  <si>
    <t>Oko 70x12 ALU kabelové</t>
  </si>
  <si>
    <t>200178</t>
  </si>
  <si>
    <t>DRZAK KPZ 38/3</t>
  </si>
  <si>
    <t>201526</t>
  </si>
  <si>
    <t xml:space="preserve">RAYCHEM POLT-24D/1XI  70 mm2</t>
  </si>
  <si>
    <t>30768</t>
  </si>
  <si>
    <t xml:space="preserve">AXEKVCE  70mm2 /22kV</t>
  </si>
  <si>
    <t>33866</t>
  </si>
  <si>
    <t xml:space="preserve">CYA  25mm2 (H07V-K) zelenožlutý</t>
  </si>
  <si>
    <t>41090</t>
  </si>
  <si>
    <t>soubor tabulek pro trafostanici dle ČSN</t>
  </si>
  <si>
    <t>41254</t>
  </si>
  <si>
    <t>pojistka VN PM45 25A</t>
  </si>
  <si>
    <t>45972</t>
  </si>
  <si>
    <t>CHBU 240mm2 750V</t>
  </si>
  <si>
    <t>Dodávky zařízení (specifikace)</t>
  </si>
  <si>
    <t>D.4.01</t>
  </si>
  <si>
    <t>rozvaděč RM6 KTK</t>
  </si>
  <si>
    <t>31778</t>
  </si>
  <si>
    <t xml:space="preserve">3-fáz.transf.vn/nn vzduchový  400kVA</t>
  </si>
  <si>
    <t>Práce v HZS</t>
  </si>
  <si>
    <t>D.5.01</t>
  </si>
  <si>
    <t>Hydraulická ruka</t>
  </si>
  <si>
    <t>D.5.02</t>
  </si>
  <si>
    <t>Koordinační činnost</t>
  </si>
  <si>
    <t>D.5.03</t>
  </si>
  <si>
    <t>Příprava a úklid pracoviště</t>
  </si>
  <si>
    <t>D.5.04</t>
  </si>
  <si>
    <t>Ztížené podmínky pro nastěhování technologie do vestavěné trafostanice</t>
  </si>
  <si>
    <t>D.6.01</t>
  </si>
  <si>
    <t xml:space="preserve">Podíl přidružených výkonů,  Podružný materiál , Přesun dodávek , Doprava,</t>
  </si>
  <si>
    <t>D.6.02</t>
  </si>
  <si>
    <t>Revize elektro</t>
  </si>
  <si>
    <t>D.6.03</t>
  </si>
  <si>
    <t>Provozní řád trafostanice</t>
  </si>
  <si>
    <t>D.6.04</t>
  </si>
  <si>
    <t>Napěťová zkouška kabelu VN</t>
  </si>
  <si>
    <t>D.6.05</t>
  </si>
  <si>
    <t>Dokumentace skutečného provedení</t>
  </si>
  <si>
    <t>D.6.06</t>
  </si>
  <si>
    <t>GZS z C21M a navázaného materiálu</t>
  </si>
  <si>
    <t>IO - Inženýrské objkety</t>
  </si>
  <si>
    <t>IO 01 - Příprava území</t>
  </si>
  <si>
    <t>HZS - Hodinové zúčtovací sazby</t>
  </si>
  <si>
    <t xml:space="preserve">    OST1 - Ostatní práce a činnosti</t>
  </si>
  <si>
    <t>112151016</t>
  </si>
  <si>
    <t>Volné kácení stromů s rozřezáním a odvětvením D kmene do 700 mm</t>
  </si>
  <si>
    <t>52383034</t>
  </si>
  <si>
    <t>112201116</t>
  </si>
  <si>
    <t>Odstranění pařezů D do 0,7 m v rovině a svahu 1:5 s odklizením do 20 m a zasypáním jámy</t>
  </si>
  <si>
    <t>1774445902</t>
  </si>
  <si>
    <t>113106144</t>
  </si>
  <si>
    <t>Rozebrání dlažeb ze zámkových dlaždic komunikací strojně pl přes 50 m2</t>
  </si>
  <si>
    <t>-391050228</t>
  </si>
  <si>
    <t>113107175</t>
  </si>
  <si>
    <t>Odstranění krytu z betonu vyztuženého sítěmi tl 100 mm strojně pl přes 50 do 200 m2</t>
  </si>
  <si>
    <t>-67018283</t>
  </si>
  <si>
    <t xml:space="preserve">Poznámka k položce:_x000d_
Jednotková cena obsahuje také bourání souvicejících obrub. </t>
  </si>
  <si>
    <t>113107211</t>
  </si>
  <si>
    <t>Odstranění krytu šterkového tl 100 mm strojně pl přes 200 m2</t>
  </si>
  <si>
    <t>-896913845</t>
  </si>
  <si>
    <t>113107222</t>
  </si>
  <si>
    <t>Odstranění podkladu z kameniva tl 200 mm strojně pl přes 200 m2</t>
  </si>
  <si>
    <t>1039552317</t>
  </si>
  <si>
    <t>113107223</t>
  </si>
  <si>
    <t>Odstranění podkladu z kameniva tl 300 mm strojně pl přes 200 m2</t>
  </si>
  <si>
    <t>707393744</t>
  </si>
  <si>
    <t>1837,0+195,0</t>
  </si>
  <si>
    <t>113107224</t>
  </si>
  <si>
    <t>Odstranění podkladu z kameniva tl 400 mm strojně pl přes 200 m2</t>
  </si>
  <si>
    <t>1142111568</t>
  </si>
  <si>
    <t>113107243</t>
  </si>
  <si>
    <t>Odstranění krytu živičného tl 150 mm strojně pl přes 200 m2</t>
  </si>
  <si>
    <t>-163845870</t>
  </si>
  <si>
    <t>115015R01</t>
  </si>
  <si>
    <t xml:space="preserve">Přesuny a likvidace stromů, větví, pařezů _ dle zákona o odpadech </t>
  </si>
  <si>
    <t>strom</t>
  </si>
  <si>
    <t>-12662578</t>
  </si>
  <si>
    <t>132301202</t>
  </si>
  <si>
    <t>Hloubení rýh š do 2000 mm v hornině tř. 4 objemu do 1000 m3</t>
  </si>
  <si>
    <t>-1145656</t>
  </si>
  <si>
    <t>"zemní práce _ viz rušení vedení IS (hloubka bude upřesněna při realizaci stavby)" 0,8*1,8*(92,0+83,1+104,9)</t>
  </si>
  <si>
    <t>Zřízení příložného pažení a rozepření stěn rýh hl do 2 m</t>
  </si>
  <si>
    <t>-1738229405</t>
  </si>
  <si>
    <t>(předpoklad_bude upřesněno při realizaci stavby dle skutečných podmínek)</t>
  </si>
  <si>
    <t>"zemní práce _ viz rušení vedení IS (hloubka bude upřesněna při realizaci stavby)" 2*1,8*(92,0+83,1+104,9)</t>
  </si>
  <si>
    <t>Odstranění příložného pažení a rozepření stěn rýh hl do 2 m</t>
  </si>
  <si>
    <t>-805397022</t>
  </si>
  <si>
    <t>Svislé přemístění výkopku z horniny tř. 1 až 4 hl výkopu do 2,5 m</t>
  </si>
  <si>
    <t>-266020437</t>
  </si>
  <si>
    <t>"zemní práce _ viz rušení vedení IS (hloubka bude upřesněna při realizaci stavby)" 0,8*(1,8-1,0)*(92,0+83,1+104,9)</t>
  </si>
  <si>
    <t>162201102</t>
  </si>
  <si>
    <t>Vodorovné přemístění do 50 m výkopku/sypaniny z horniny tř. 1 až 4</t>
  </si>
  <si>
    <t>980326363</t>
  </si>
  <si>
    <t>Poznámka k položce:_x000d_
-pro zpětné zásypy _ tam a zpět</t>
  </si>
  <si>
    <t>403,2*2 'Přepočtené koeficientem množství</t>
  </si>
  <si>
    <t>2053462177</t>
  </si>
  <si>
    <t>830361811</t>
  </si>
  <si>
    <t>Bourání stávajícího kameninového potrubí DN přes 150 do 250</t>
  </si>
  <si>
    <t>-894326625</t>
  </si>
  <si>
    <t>Poznámka k položce:_x000d_
V jednotkové ceně zahrnuty náklady na bourání a demontáže veškerých souvisejících armatur a konstrukcí na trati.</t>
  </si>
  <si>
    <t>871211811</t>
  </si>
  <si>
    <t>Bourání stávajícího potrubí z PE D 50 mm</t>
  </si>
  <si>
    <t>-44642645</t>
  </si>
  <si>
    <t>871275811</t>
  </si>
  <si>
    <t>Bourání stávajícího potrubí z PVC nebo PP DN 150</t>
  </si>
  <si>
    <t>1435159750</t>
  </si>
  <si>
    <t>961055111</t>
  </si>
  <si>
    <t>Bourání základových konstrukcí ze ŽB</t>
  </si>
  <si>
    <t>-1109519424</t>
  </si>
  <si>
    <t>(předpoklad_bude dokumentováno a doloženo při realizaci stavby)</t>
  </si>
  <si>
    <t>(285,0*0,6)+(232,0*0,6)</t>
  </si>
  <si>
    <t>962052211</t>
  </si>
  <si>
    <t>Bourání konstrukcí základ/nadzákladých ze ŽB přes 1 m3</t>
  </si>
  <si>
    <t>-463347033</t>
  </si>
  <si>
    <t>"bude dokladováno při realizaci stavby" 16,5</t>
  </si>
  <si>
    <t>981011314</t>
  </si>
  <si>
    <t>Demolice budov zděných podíl konstrukcí do 25 % postupným rozebíráním</t>
  </si>
  <si>
    <t>-1492059583</t>
  </si>
  <si>
    <t>"restaurace a správa areálu" 1680,0</t>
  </si>
  <si>
    <t>"výstavní přístavba" 1620,0</t>
  </si>
  <si>
    <t>-1406196772</t>
  </si>
  <si>
    <t>1817101918</t>
  </si>
  <si>
    <t>-808581857</t>
  </si>
  <si>
    <t>4883,384*20 'Přepočtené koeficientem množství</t>
  </si>
  <si>
    <t>998312011</t>
  </si>
  <si>
    <t xml:space="preserve">Přesun hmot pro sanace a přípravu území </t>
  </si>
  <si>
    <t>-1574565998</t>
  </si>
  <si>
    <t>HZS</t>
  </si>
  <si>
    <t>Hodinové zúčtovací sazby</t>
  </si>
  <si>
    <t>HZS1292</t>
  </si>
  <si>
    <t>Hodinová zúčtovací sazba stavební dělník</t>
  </si>
  <si>
    <t>422135523</t>
  </si>
  <si>
    <t>"nezměřitelné práce_vyklizení objektu / vybavení a mobiliáře" 560,0</t>
  </si>
  <si>
    <t>HZS2221</t>
  </si>
  <si>
    <t xml:space="preserve">Hodinová zúčtovací sazba _ pracovník "techniky prostředí staveb" </t>
  </si>
  <si>
    <t>-1978924523</t>
  </si>
  <si>
    <t>"nezměřitelné práce_demontáže rozvodů a koncových prvků techniky prostředí staveb" 240,0</t>
  </si>
  <si>
    <t>Ostatní práce a činnosti</t>
  </si>
  <si>
    <t>Odborné odpojení demolovaných objektů od rozvodů médií a energií</t>
  </si>
  <si>
    <t>objekt</t>
  </si>
  <si>
    <t>1097165707</t>
  </si>
  <si>
    <t>OST1_R11</t>
  </si>
  <si>
    <t>Odborné zrušení / bourání / odstranění rozvodů IS (včetně zaslepení) _ elektro vedení NN (KOMPLETNÍ VEDENÍ)</t>
  </si>
  <si>
    <t>616179597</t>
  </si>
  <si>
    <t>OST1_R13</t>
  </si>
  <si>
    <t>Odborné zrušení / bourání / odstranění rozvodů IS (včetně zaslepení) _ sdlěovací vedení CETIN (KOMPLETNÍ VEDENÍ)</t>
  </si>
  <si>
    <t>-1414409103</t>
  </si>
  <si>
    <t>IO 02 - Komunikace a zpevněné plochy</t>
  </si>
  <si>
    <t xml:space="preserve">      18 - Zemní práce - povrchové úpravy terénu</t>
  </si>
  <si>
    <t>122201103</t>
  </si>
  <si>
    <t>Odkopávky a prokopávky nezapažené v hornině tř. 3 objem do 5000 m3</t>
  </si>
  <si>
    <t>855691311</t>
  </si>
  <si>
    <t>"zemní práce bez provedení výměnné vrstvy" 2297,0</t>
  </si>
  <si>
    <t>122301103</t>
  </si>
  <si>
    <t>Odkopávky a prokopávky nezapažené v hornině tř. 4 objem do 5000 m3</t>
  </si>
  <si>
    <t>2037132727</t>
  </si>
  <si>
    <t>"SANACE PODLOŽÍ_bude upřesněno při realizaci stavby" (633,0+1063,0+442,0+1117,0+386,0+49,0)*0,5</t>
  </si>
  <si>
    <t>132201102</t>
  </si>
  <si>
    <t>Hloubení rýh š do 600 mm v hornině tř. 3 objemu přes 100 m3</t>
  </si>
  <si>
    <t>-99552404</t>
  </si>
  <si>
    <t>"obruby" 0,4*0,4*(189+510+101+32,0)</t>
  </si>
  <si>
    <t>"trativod" 0,5*0,5*495,0</t>
  </si>
  <si>
    <t>-1950718524</t>
  </si>
  <si>
    <t>800,248*2 'Přepočtené koeficientem množství</t>
  </si>
  <si>
    <t>1478992180</t>
  </si>
  <si>
    <t>"obruby" 0,4*0,4*(189+510+101+32,0)*0,6</t>
  </si>
  <si>
    <t>"odkopávky pro konstrukce skladeb - násypy" (2297,0-747,0)</t>
  </si>
  <si>
    <t>-474644143</t>
  </si>
  <si>
    <t>3598,622*10 'Přepočtené koeficientem množství</t>
  </si>
  <si>
    <t>171101105</t>
  </si>
  <si>
    <t xml:space="preserve">Uložení sypaniny z hornin soudržných do násypů zhutněných </t>
  </si>
  <si>
    <t>1529039317</t>
  </si>
  <si>
    <t>171201201</t>
  </si>
  <si>
    <t>Uložení sypaniny na skládky</t>
  </si>
  <si>
    <t>1073204804</t>
  </si>
  <si>
    <t>Poplatek za uložení stavebního odpadu ‑ zeminy, kameniva a navážek s obsahem uhlí fr. 0/10 v množství do 10%</t>
  </si>
  <si>
    <t>570516347</t>
  </si>
  <si>
    <t>3598,622*1,8 'Přepočtené koeficientem množství</t>
  </si>
  <si>
    <t>-891277741</t>
  </si>
  <si>
    <t>(2297,0+1845,0+256,87)-3598,622</t>
  </si>
  <si>
    <t>175151101</t>
  </si>
  <si>
    <t>Obsypání potrubí strojně sypaninou bez prohození, uloženou do 3 m</t>
  </si>
  <si>
    <t>74434608</t>
  </si>
  <si>
    <t>58343930</t>
  </si>
  <si>
    <t>kamenivo drenážní frakce 8-16</t>
  </si>
  <si>
    <t>-1472066928</t>
  </si>
  <si>
    <t>123,75*1,8 'Přepočtené koeficientem množství</t>
  </si>
  <si>
    <t>1869756666</t>
  </si>
  <si>
    <t>"dle jednotlivých skladeb" (633,0+1063,0+442,0+1117,0+386,0+49,0+23,0)</t>
  </si>
  <si>
    <t>"obruby" 0,4*(189+510+101+32)</t>
  </si>
  <si>
    <t>460120019</t>
  </si>
  <si>
    <t>Naložení výkopku strojně z hornin třídy 1až4</t>
  </si>
  <si>
    <t>-92539341</t>
  </si>
  <si>
    <t>"násypy + zásypy" 747,0+800,248</t>
  </si>
  <si>
    <t>Zemní práce - povrchové úpravy terénu</t>
  </si>
  <si>
    <t>181151311</t>
  </si>
  <si>
    <t>Plošná úprava terénu přes 500 m2 zemina tř 1 až 4 nerovnosti do 100 mm v rovinně a svahu do 1:5</t>
  </si>
  <si>
    <t>284646921</t>
  </si>
  <si>
    <t>184802612</t>
  </si>
  <si>
    <t>Chemické odplevelení po založení kultury postřikem v rovině a svahu do 1:5</t>
  </si>
  <si>
    <t>917306848</t>
  </si>
  <si>
    <t>181301113</t>
  </si>
  <si>
    <t>Rozprostření ornice tl vrstvy do 200 mm pl přes 500 m2 v rovině nebo ve svahu do 1:5</t>
  </si>
  <si>
    <t>-645953557</t>
  </si>
  <si>
    <t>103641010</t>
  </si>
  <si>
    <t xml:space="preserve">zemina pro terénní úpravy -  ornice / trávníkový substrát</t>
  </si>
  <si>
    <t>122795591</t>
  </si>
  <si>
    <t>Poznámka k položce:_x000d_
Jednotková cena obsahuje veškeré potřebné přesuny._x000d_
(objem _ pro zeminu objemové hmotnosti 1500 kg/m3)</t>
  </si>
  <si>
    <t>7783*0,33 'Přepočtené koeficientem množství</t>
  </si>
  <si>
    <t>181451131</t>
  </si>
  <si>
    <t>Založení parkového trávníku výsevem plochy přes 1000 m2 v rovině a ve svahu do 1:5</t>
  </si>
  <si>
    <t>629745122</t>
  </si>
  <si>
    <t>00572410</t>
  </si>
  <si>
    <t>osivo směs travní parková</t>
  </si>
  <si>
    <t>105554252</t>
  </si>
  <si>
    <t>7783*0,03 'Přepočtené koeficientem množství</t>
  </si>
  <si>
    <t>181951101</t>
  </si>
  <si>
    <t>Úprava pláně v hornině tř. 1 až 4 bez zhutnění</t>
  </si>
  <si>
    <t>-1544245777</t>
  </si>
  <si>
    <t>183403114</t>
  </si>
  <si>
    <t>Obdělání půdy kultivátorováním v rovině a svahu do 1:5</t>
  </si>
  <si>
    <t>-2060167639</t>
  </si>
  <si>
    <t>183403113</t>
  </si>
  <si>
    <t>Obdělání půdy frézováním v rovině a svahu do 1:5</t>
  </si>
  <si>
    <t>-280190138</t>
  </si>
  <si>
    <t>183403152</t>
  </si>
  <si>
    <t>Obdělání půdy vláčením v rovině a svahu do 1:5</t>
  </si>
  <si>
    <t>1522331482</t>
  </si>
  <si>
    <t>183403153</t>
  </si>
  <si>
    <t>Obdělání půdy hrabáním v rovině a svahu do 1:5</t>
  </si>
  <si>
    <t>-1761299667</t>
  </si>
  <si>
    <t>183403161</t>
  </si>
  <si>
    <t>Obdělání půdy válením v rovině a svahu do 1:5</t>
  </si>
  <si>
    <t>1472631628</t>
  </si>
  <si>
    <t>185802113</t>
  </si>
  <si>
    <t>Hnojení půdy umělým hnojivem v rovině a svahu do 1:5</t>
  </si>
  <si>
    <t>458823183</t>
  </si>
  <si>
    <t>(0,02*7783,0)/1000</t>
  </si>
  <si>
    <t>2519115R</t>
  </si>
  <si>
    <t>hnojivo _ (totální herbicid _ 6 l/ha + hnojivo NPK_3kg/100 m2)</t>
  </si>
  <si>
    <t>-1270044475</t>
  </si>
  <si>
    <t>0,156*1100 'Přepočtené koeficientem množství</t>
  </si>
  <si>
    <t>174101103</t>
  </si>
  <si>
    <t xml:space="preserve">Zásyp výsadbových jam </t>
  </si>
  <si>
    <t>-1232295155</t>
  </si>
  <si>
    <t>103641R00</t>
  </si>
  <si>
    <t>zemina vhodná pro výsadbové jámy (specifikace dle PD a TZ)</t>
  </si>
  <si>
    <t>-1250531478</t>
  </si>
  <si>
    <t>185850R01</t>
  </si>
  <si>
    <t>Ošetření travnatých ploch _ po dobu 3 měsíců _ rozsah a specifikace viz zadávací dokumentace</t>
  </si>
  <si>
    <t>-1851680886</t>
  </si>
  <si>
    <t>212752212</t>
  </si>
  <si>
    <t>Trativod z drenážních trubek plastových flexibilních D do 100 mm včetně lože otevřený výkop</t>
  </si>
  <si>
    <t>245237705</t>
  </si>
  <si>
    <t>275313611</t>
  </si>
  <si>
    <t>Základové patky z betonu tř. C 16/20</t>
  </si>
  <si>
    <t>-1233868618</t>
  </si>
  <si>
    <t>0,3*0,3*0,6*30</t>
  </si>
  <si>
    <t>0,85*0,3*0,35*6</t>
  </si>
  <si>
    <t>0,35*0,3*0,35*6</t>
  </si>
  <si>
    <t>0,35*0,3*0,35*2</t>
  </si>
  <si>
    <t>0,87*0,35*0,35*24</t>
  </si>
  <si>
    <t>Zřízení bednění základových patek</t>
  </si>
  <si>
    <t>-1532510386</t>
  </si>
  <si>
    <t>(0,3*4)*0,6*30</t>
  </si>
  <si>
    <t>(2,3)*0,35*6</t>
  </si>
  <si>
    <t>(1,3)*0,35*6</t>
  </si>
  <si>
    <t>(1,3)*0,35*2</t>
  </si>
  <si>
    <t>(2,44)*0,35*24</t>
  </si>
  <si>
    <t>Odstranění bednění základových patek</t>
  </si>
  <si>
    <t>-340504115</t>
  </si>
  <si>
    <t>Lože pod potrubí otevřený výkop ze štěrkopísku/štěrkodrtě</t>
  </si>
  <si>
    <t>1959433307</t>
  </si>
  <si>
    <t>564201111</t>
  </si>
  <si>
    <t>Podklad nebo podsyp ze štěrkopísku ŠP tl 40 mm</t>
  </si>
  <si>
    <t>1266965078</t>
  </si>
  <si>
    <t>"skladba_s krytem z betonové dlažby" 1063,0</t>
  </si>
  <si>
    <t>"skladba_s krytem z betonové dlažby" 442,0</t>
  </si>
  <si>
    <t>"skladba_s krytem z betonové dlažby" 1117,0</t>
  </si>
  <si>
    <t>"skladba_s krytem z betonové dlažby" 386,0</t>
  </si>
  <si>
    <t>"skladba_s krytem z betonové zámkové dlažby" (13+18+18,0)</t>
  </si>
  <si>
    <t>564861111</t>
  </si>
  <si>
    <t>Podklad ze štěrkodrtě ŠD tl 200 mm</t>
  </si>
  <si>
    <t>734245842</t>
  </si>
  <si>
    <t>"skladba_s živičným povrchem" 633,0</t>
  </si>
  <si>
    <t>564861113</t>
  </si>
  <si>
    <t>Podklad ze štěrkodrtě ŠD tl 220 mm (min 150 mm)</t>
  </si>
  <si>
    <t>-2122388716</t>
  </si>
  <si>
    <t>564871111</t>
  </si>
  <si>
    <t>Podklad ze štěrkodrtě ŠD tl 250 mm</t>
  </si>
  <si>
    <t>2062417768</t>
  </si>
  <si>
    <t>"SANACE PODLOŽÍ_bude upřesněno při realizaci stavby" (633,0+1063,0+442,0+1117,0+386,0+49,0)*2</t>
  </si>
  <si>
    <t>564871114</t>
  </si>
  <si>
    <t>Podklad ze štěrkodrtě ŠD tl. 280 mm (min 200 mm)</t>
  </si>
  <si>
    <t>-1591022807</t>
  </si>
  <si>
    <t>564952111</t>
  </si>
  <si>
    <t>Podklad z mechanicky zpevněného kameniva MZK tl 150 mm</t>
  </si>
  <si>
    <t>735629591</t>
  </si>
  <si>
    <t>565166112</t>
  </si>
  <si>
    <t>Asfaltový beton vrstva podkladní ACP 22+ tl 90 mm š do 3 m</t>
  </si>
  <si>
    <t>-344376530</t>
  </si>
  <si>
    <t>573191111</t>
  </si>
  <si>
    <t>Postřik infiltrační kationaktivní emulzí v množství 1 kg/m2</t>
  </si>
  <si>
    <t>-651996930</t>
  </si>
  <si>
    <t>573231111</t>
  </si>
  <si>
    <t>Postřik živičný spojovací ze silniční emulze v množství 0,70 kg/m2</t>
  </si>
  <si>
    <t>-795966644</t>
  </si>
  <si>
    <t>"skladba_s živičným povrchem" 633,0*2</t>
  </si>
  <si>
    <t>577134131</t>
  </si>
  <si>
    <t>Asfaltový beton vrstva obrusná ACO 11+ tř. I tl 40 mm š do 3 m z modifikovaného asfaltu</t>
  </si>
  <si>
    <t>-649664622</t>
  </si>
  <si>
    <t>577155132</t>
  </si>
  <si>
    <t>Asfaltový beton vrstva ložní ACL 16+ tl 60 mm š do 3 m z modifikovaného asfaltu</t>
  </si>
  <si>
    <t>569221664</t>
  </si>
  <si>
    <t>596211130</t>
  </si>
  <si>
    <t>Kladení zámkové dlažby komunikací pro pěší tl 60 mm skupiny C pl do 50 m2</t>
  </si>
  <si>
    <t>2013301812</t>
  </si>
  <si>
    <t>"skladba_s krytem z betonové zámkové dlažby" (13)</t>
  </si>
  <si>
    <t>59245R18</t>
  </si>
  <si>
    <t xml:space="preserve">dlažba skladebná betonová 200x200x60mm </t>
  </si>
  <si>
    <t>-319174555</t>
  </si>
  <si>
    <t>Poznámka k položce:_x000d_
200x200x60mm – ve stejném stylu jako plocha, na kterou bude navazovat.</t>
  </si>
  <si>
    <t>-17354048</t>
  </si>
  <si>
    <t>59246R01</t>
  </si>
  <si>
    <t xml:space="preserve">dlažba plošná betonová 1000/1000/160 mm </t>
  </si>
  <si>
    <t>-1997843636</t>
  </si>
  <si>
    <t xml:space="preserve">Poznámka k položce:_x000d_
1000x1000x160mm - dlažba bez fazety, odstín bílý </t>
  </si>
  <si>
    <t>1063*1,1 'Přepočtené koeficientem množství</t>
  </si>
  <si>
    <t>1570550161</t>
  </si>
  <si>
    <t>59246R02</t>
  </si>
  <si>
    <t>dlažba plošná betonová 600/600/160 mm</t>
  </si>
  <si>
    <t>-1133769909</t>
  </si>
  <si>
    <t>Poznámka k položce:_x000d_
600x600x160mm - dlažba bez fazety, odstín šedý</t>
  </si>
  <si>
    <t>442*1,1 'Přepočtené koeficientem množství</t>
  </si>
  <si>
    <t>-1638148939</t>
  </si>
  <si>
    <t>-611149417</t>
  </si>
  <si>
    <t>1117*1,1 'Přepočtené koeficientem množství</t>
  </si>
  <si>
    <t>-946807700</t>
  </si>
  <si>
    <t>59246R04</t>
  </si>
  <si>
    <t xml:space="preserve">dlažba plošná betonová 600/600/120 mm </t>
  </si>
  <si>
    <t>-1017273136</t>
  </si>
  <si>
    <t>Poznámka k položce:_x000d_
600x600x120mm - dlažba bez fazety, odstín šedý</t>
  </si>
  <si>
    <t>386*1,1 'Přepočtené koeficientem množství</t>
  </si>
  <si>
    <t>596841220</t>
  </si>
  <si>
    <t>Kladení betonové dlažby komunikací pro pěší do lože z cement malty plochy do do 50 m2</t>
  </si>
  <si>
    <t>1534033289</t>
  </si>
  <si>
    <t>"skladba_s krytem z betonové zámkové dlažby" (18+18,0)</t>
  </si>
  <si>
    <t>59245R19</t>
  </si>
  <si>
    <t xml:space="preserve">dlažba skladebná betonová reliéfní 200x200x60mm </t>
  </si>
  <si>
    <t>984384881</t>
  </si>
  <si>
    <t>59245R06</t>
  </si>
  <si>
    <t xml:space="preserve">dlažba skladebná betonová vodící linie tl. 60 mm </t>
  </si>
  <si>
    <t>640972974</t>
  </si>
  <si>
    <t>599141111</t>
  </si>
  <si>
    <t>Vyplnění spár mezi silničními dílci živičnou zálivkou</t>
  </si>
  <si>
    <t>2097326549</t>
  </si>
  <si>
    <t>637121112</t>
  </si>
  <si>
    <t xml:space="preserve">Okapový chodník z kačírku tl 150 mm (min 100 mm) s udusáním </t>
  </si>
  <si>
    <t>-371801763</t>
  </si>
  <si>
    <t>"skladba_okapový chodník" 23,0</t>
  </si>
  <si>
    <t>895941R01</t>
  </si>
  <si>
    <t xml:space="preserve">Dodávka a uložení / montáž systémové uliční vpustě UV_01 - UV_06  _ (specifikace a rozsah viz D.2_IO 02_v.č. 09)</t>
  </si>
  <si>
    <t>-1130858087</t>
  </si>
  <si>
    <t>Poznámka k položce:_x000d_
Kompletní systémová dodávka a provedení dle specifikace PD a TZ včetně všech přímo souvisejících prací a dodávek._x000d_
(Uliční vpusti budou ukládány do výkopu na pískový podsyp tloušťky 100mm s následným obsypem a podbetonování zápachové uzávěry. Zásyp bude proveden nesoudržným materiálem po niveletu pláně vozovky – viz výkres Detail vzorové uliční vpusti)</t>
  </si>
  <si>
    <t>895941R02</t>
  </si>
  <si>
    <t>Dodávka a uložení / montáž systémového liniového odvodňovače LO_01 - LO_05 _ (specifikace a rozsah viz D.2_IO 02_v.č. 08)</t>
  </si>
  <si>
    <t>-1701645704</t>
  </si>
  <si>
    <t xml:space="preserve">Poznámka k položce:_x000d_
Kompletní systémová dodávka a provedení dle specifikace PD a TZ včetně všech přímo souvisejících prací a dodávek._x000d_
(Odvodňovací žlaby jsou navrženy z jednoho bloku, bez volných částí a bez lepené spáry, s průřezem tvaru V a dvěma řadami vtokových otvorů o průřezu 296 cm2/m. Světlá šířka je 150mm (stavební šířka 200mm). Žlaby jsou vyrobeny z polymerického betonu černé barvy (provedení antracit), odolného vůči mrazu a posypovým solím, s třídou zatížení až D400 a opatřeny bezpečnostní SF drážkou pro vodotěsné utěsnění spojů. Díky monolitické konstrukci jsou odolné dynamickému zatížení a vandalismu, navíc dvě řady odtokových otvorů jsou schopny zachytit větší množství dešťové vody (zvláště ze značně sklonité vozovky)._x000d_
Kontrolovat a čistit žlaby je možno skrze revizní díly a vpusti, opatřené za tímto účelem odnímatelným litinovým roštem s bezšroubovou aretací. Odtok je řešen systémovou vpustí s kalovým košem a s integrovaným těsněním pro napojení kanalizačního potrubí DN150)_x000d_
 _x000d_
</t>
  </si>
  <si>
    <t>(6,0+24,0+24,0+37,0+31,5)</t>
  </si>
  <si>
    <t>915231116</t>
  </si>
  <si>
    <t xml:space="preserve">Vodorovné dopravní značení </t>
  </si>
  <si>
    <t>2050552677</t>
  </si>
  <si>
    <t>Poznámka k položce:_x000d_
(rozsah a specifikace _ viz D.2_IO 02_v.č. 07)</t>
  </si>
  <si>
    <t>915351R01</t>
  </si>
  <si>
    <t>Systémová dodávka a montáž svislého dopravního značení včetně základových prvků _ P4</t>
  </si>
  <si>
    <t>-935455792</t>
  </si>
  <si>
    <t xml:space="preserve">Poznámka k položce:_x000d_
Kompletní systémová dodávka (vč. základových prvků) a montáž dle specifikace PD a TZ vč. všech přímo souvisejících prací a dodávek._x000d_
-----------------------------------------------------------------------------------------------------------------------------------------------------------------_x000d_
Dopravní značení:_x000d_
Svislé dopravní značky musí odpovídat Vyhlášce MDS č. 30/2001 Sb., v platném znění, kterou se provádějí pravidla provozu na pozemních komunikacích a úprav a řízení provozu na p.k., ČSN EN 12899-1 Stálé svislé dopravní značky část 1 včetně národní přílohy  NA ( požadavek třídy P3 dle čl.  NA 2.5),  Vzorovým listům VL 6., část 6.1. a TP 65.  Provedení dopravních značek musí splňovat podmínky stanovené MDS v TP 118 k jejich užití na pozemních komunikacích v ČR. Svislé dopravní značky vč. nosné konstrukce  musí být certifikovány autorizovanou zkušebnou._x000d_
Činná plocha všech dopravních značek musí být provedena z retroreflexní fólie min. třídy 1, v souladu s tabulkou NA .1 národní přílohy ČSN EN 12899-1. Značky budou lisované s dvojitým ohybem z pozinkovaného plechu s plnými rohy. Poloměr zaoblení rohů značek umístěných vedle vozovky musí být min.20 mm. Spojovací materiál bude nekorodující, objímky mohou být hliníkové. Sloupky budou z ocel.žárově zinkovaných trubek o průměru 70 mm s tl. stěny max. 3 mm.  Konce budou opatřeny víčky PVC. Osazené budou do patek z prostého betonu tř. C 16/20 XF 2._x000d_
(rozsah a specifikace _ viz D.2_IO 02_v.č. 07)_x000d_
</t>
  </si>
  <si>
    <t>915351R02</t>
  </si>
  <si>
    <t>Systémová dodávka a montáž svislého dopravního značení včetně základových prvků _ P2</t>
  </si>
  <si>
    <t>776039636</t>
  </si>
  <si>
    <t>915351R03</t>
  </si>
  <si>
    <t>Systémová dodávka a montáž svislého dopravního značení včetně základových prvků _ B1+E13</t>
  </si>
  <si>
    <t>1424193172</t>
  </si>
  <si>
    <t>915351R04</t>
  </si>
  <si>
    <t>Systémová dodávka a montáž svislého dopravního značení včetně kotvení na fasádu _ B30+B4+B32+B16+B15</t>
  </si>
  <si>
    <t>-812799185</t>
  </si>
  <si>
    <t xml:space="preserve">Poznámka k položce:_x000d_
Kompletní systémová dodávka a montáž dle specifikace PD a TZ vč. všech přímo souvisejících prací a dodávek._x000d_
------------------------------------------------------------------------------------------------------------------------------------_x000d_
Dopravní značení:_x000d_
Svislé dopravní značky musí odpovídat Vyhlášce MDS č. 30/2001 Sb., v platném znění, kterou se provádějí pravidla provozu na pozemních komunikacích a úprav a řízení provozu na p.k., ČSN EN 12899-1 Stálé svislé dopravní značky část 1 včetně národní přílohy  NA ( požadavek třídy P3 dle čl.  NA 2.5),  Vzorovým listům VL 6., část 6.1. a TP 65.  Provedení dopravních značek musí splňovat podmínky stanovené MDS v TP 118 k jejich užití na pozemních komunikacích v ČR. Svislé dopravní značky vč. nosné konstrukce  musí být certifikovány autorizovanou zkušebnou._x000d_
Činná plocha všech dopravních značek musí být provedena z retroreflexní fólie min. třídy 1, v souladu s tabulkou NA .1 národní přílohy ČSN EN 12899-1. Značky budou lisované s dvojitým ohybem z pozinkovaného plechu s plnými rohy. Poloměr zaoblení rohů značek umístěných vedle vozovky musí být min.20 mm. Spojovací materiál bude nekorodující, objímky mohou být hliníkové. Sloupky budou z ocel.žárově zinkovaných trubek o průměru 70 mm s tl. stěny max. 3 mm.  Konce budou opatřeny víčky PVC. Osazené budou do patek z prostého betonu tř. C 16/20 XF 2._x000d_
(rozsah a specifikace _ viz D.2_IO 02_v.č. 07)_x000d_
</t>
  </si>
  <si>
    <t>916111122</t>
  </si>
  <si>
    <t>Osazení obruby z drobných kostek bez boční opěry do lože z betonu prostého</t>
  </si>
  <si>
    <t>-1363741401</t>
  </si>
  <si>
    <t>58381007</t>
  </si>
  <si>
    <t>kostka dlažební žula drobná 10/10</t>
  </si>
  <si>
    <t>-705896966</t>
  </si>
  <si>
    <t>378*0,11 'Přepočtené koeficientem množství</t>
  </si>
  <si>
    <t>916131213</t>
  </si>
  <si>
    <t>Osazení silničního obrubníku betonového stojatého s boční opěrou do lože z betonu prostého</t>
  </si>
  <si>
    <t>1277049379</t>
  </si>
  <si>
    <t>59217031</t>
  </si>
  <si>
    <t>obrubník betonový silniční 1000x150x250mm</t>
  </si>
  <si>
    <t>-1277613724</t>
  </si>
  <si>
    <t>189*1,1 'Přepočtené koeficientem množství</t>
  </si>
  <si>
    <t>916231213</t>
  </si>
  <si>
    <t>Osazení chodníkového obrubníku betonového stojatého s boční opěrou do lože z betonu prostého</t>
  </si>
  <si>
    <t>1810184241</t>
  </si>
  <si>
    <t>59217017</t>
  </si>
  <si>
    <t>obrubník betonový chodníkový 1000x100x250mm</t>
  </si>
  <si>
    <t>-153974630</t>
  </si>
  <si>
    <t>510*1,1 'Přepočtené koeficientem množství</t>
  </si>
  <si>
    <t>-2110668861</t>
  </si>
  <si>
    <t>59217016</t>
  </si>
  <si>
    <t>obrubník betonový chodníkový 1000x80x250mm</t>
  </si>
  <si>
    <t>-636880281</t>
  </si>
  <si>
    <t>101*1,1 'Přepočtené koeficientem množství</t>
  </si>
  <si>
    <t>916331112</t>
  </si>
  <si>
    <t>Osazení zahradního obrubníku betonového do lože z betonu s boční opěrou</t>
  </si>
  <si>
    <t>2011638971</t>
  </si>
  <si>
    <t>59217002</t>
  </si>
  <si>
    <t>obrubník betonový zahradní šedý 1000x50x200mm</t>
  </si>
  <si>
    <t>-525119720</t>
  </si>
  <si>
    <t>32*1,1 'Přepočtené koeficientem množství</t>
  </si>
  <si>
    <t>58932563</t>
  </si>
  <si>
    <t>beton C 16/20 XF1 kamenivo frakce 0/8</t>
  </si>
  <si>
    <t>-950751347</t>
  </si>
  <si>
    <t>"množství , nadrámec položek ostatních, bude vykázáno při realizaci stavby" 36,0</t>
  </si>
  <si>
    <t>919726122</t>
  </si>
  <si>
    <t>Geotextilie pro ochranu, separaci a filtraci netkaná měrná hmotnost do 300 g/m2</t>
  </si>
  <si>
    <t>1346347067</t>
  </si>
  <si>
    <t>"SANACE PODLOŽÍ_bude upřesněno při realizaci stavby" (633,0+1063,0+442,0+1117,0+386,0+49,0)*1,2</t>
  </si>
  <si>
    <t>-1381619906</t>
  </si>
  <si>
    <t>"trativod" (0,5*4)*495,0*1,05</t>
  </si>
  <si>
    <t>985331211</t>
  </si>
  <si>
    <t>Dodatečné vlepování kotvících prvků D 8 mm do chemické malty včetně vyvrtání otvoru</t>
  </si>
  <si>
    <t>990675722</t>
  </si>
  <si>
    <t>(4*15*0,25*2)</t>
  </si>
  <si>
    <t>985331212</t>
  </si>
  <si>
    <t>Dodatečné vlepování kotvících prvků D 10 mm do chemické malty včetně vyvrtání otvoru</t>
  </si>
  <si>
    <t>1575632898</t>
  </si>
  <si>
    <t>(4*6*0,25*2*2)+(4*2*0,25*2)</t>
  </si>
  <si>
    <t>985331213</t>
  </si>
  <si>
    <t>Dodatečné vlepování kotvících prvků D 12 mm do chemické malty včetně vyvrtání otvoru</t>
  </si>
  <si>
    <t>2068599618</t>
  </si>
  <si>
    <t>(4*12*0,25*2)</t>
  </si>
  <si>
    <t>998223011</t>
  </si>
  <si>
    <t>Přesun hmot pro pozemní komunikace s krytem bez rozlišení</t>
  </si>
  <si>
    <t>-1364442688</t>
  </si>
  <si>
    <t>Dodávka a montáž ochranné mříže stromů _ (specifikace a rozsah viz D.2_IO 02_v.č. 10)</t>
  </si>
  <si>
    <t>-296398508</t>
  </si>
  <si>
    <t xml:space="preserve">Poznámka k položce:_x000d_
Kompletní dodávka a provedení dle specifikace PD a TZ včetně všech přímo souvisejících prací a dodávek._x000d_
--------------------------------------------------------------------------------------------------------------------------------_x000d_
Ochranná mříž:_x000d_
Nově vysazované stromy (stromy – výsadba, strom, údržba, atd. nejsou součásti tohoto IO, součást objektu sadových úprav) budou doplněny o ocelovou ochrannou mříž, které budou osazeny na základový rám a betonový základ. Viz výkres Detail mříže stromů._x000d_
</t>
  </si>
  <si>
    <t>Dodávka a montáž mobiliáře _ parková lavička _ (specifikace a rozsah viz D.2_IO 02_v.č. 11)</t>
  </si>
  <si>
    <t>-2080602520</t>
  </si>
  <si>
    <t xml:space="preserve">Poznámka k položce:_x000d_
Kompletní dodávka a provedení dle specifikace PD a TZ včetně všech přímo souvisejících prací a dodávek._x000d_
--------------------------------------------------------------------------------------------------------------------------------_x000d_
_x000d_
</t>
  </si>
  <si>
    <t>OST1_R12</t>
  </si>
  <si>
    <t>Dodávka a montáž mobiliáře _ odpadkový koš _ (specifikace a rozsah viz D.2_IO 02_v.č. 11)</t>
  </si>
  <si>
    <t>1893008414</t>
  </si>
  <si>
    <t>Dodávka a montáž mobiliáře _ odpadkový koš pro psí exkrementy _ (specifikace a rozsah viz D.2_IO 02_v.č. 11)</t>
  </si>
  <si>
    <t>-435654224</t>
  </si>
  <si>
    <t>OST1_R14</t>
  </si>
  <si>
    <t>Dodávka a montáž mobiliáře _ odpadkový koš s popelníkem _ (specifikace a rozsah viz D.2_IO 02_v.č. 11)</t>
  </si>
  <si>
    <t>-1873684612</t>
  </si>
  <si>
    <t>OST1_R15</t>
  </si>
  <si>
    <t>Dodávka a montáž mobiliáře _ stojan na kola _ (specifikace a rozsah viz D.2_IO 02_v.č. 11)</t>
  </si>
  <si>
    <t>2091672764</t>
  </si>
  <si>
    <t>IO 03 - Sadové úpravy</t>
  </si>
  <si>
    <t>111-1 - Výsadby rostlin</t>
  </si>
  <si>
    <t>111-2 - Specifikace materiálu</t>
  </si>
  <si>
    <t>111_3 - Rozvojová péče po dobu 5ti let:</t>
  </si>
  <si>
    <t>111-1</t>
  </si>
  <si>
    <t>Výsadby rostlin</t>
  </si>
  <si>
    <t>183101321R00</t>
  </si>
  <si>
    <t>Hloubení jamek s výměnou půdy 100%,do 1m3</t>
  </si>
  <si>
    <t>184102116R00</t>
  </si>
  <si>
    <t>Výsadba dřevin s balem do 800mm</t>
  </si>
  <si>
    <t>184102186R00</t>
  </si>
  <si>
    <t>Příplatek za výsadbu do nádob</t>
  </si>
  <si>
    <t>Poznámka k položce:_x000d_
příplatek za výsadbu do zadláždění</t>
  </si>
  <si>
    <t>184215211R00</t>
  </si>
  <si>
    <t>Ukotvení dřevin podzemním kotvením do obvodu km.25cm</t>
  </si>
  <si>
    <t>184501141R00</t>
  </si>
  <si>
    <t>Zhotovení obalu kmene z rákosové rohože</t>
  </si>
  <si>
    <t>Poznámka k položce:_x000d_
0,50m2/strom, hmotnost 0,00003x22,5=0,000675t</t>
  </si>
  <si>
    <t>185802114R00</t>
  </si>
  <si>
    <t>Hnojení umělým hnojivem k rostlinám</t>
  </si>
  <si>
    <t>Poznámka k položce:_x000d_
0,5kg/strom</t>
  </si>
  <si>
    <t>998231311R00</t>
  </si>
  <si>
    <t>Přesun hmot strojně ( položka 5+10+11+12)</t>
  </si>
  <si>
    <t>000000101R00</t>
  </si>
  <si>
    <t>Hydrogel jemný s aplikací při výsadbě</t>
  </si>
  <si>
    <t>Poznámka k položce:_x000d_
strom list./800g</t>
  </si>
  <si>
    <t>000000102R00</t>
  </si>
  <si>
    <t>Poznámka k položce:_x000d_
uklid zbytků, doprava zaměstnanců a materiálu</t>
  </si>
  <si>
    <t>111-2</t>
  </si>
  <si>
    <t>Specifikace materiálu</t>
  </si>
  <si>
    <t>000000001R00</t>
  </si>
  <si>
    <t>Strom listnatý/ Platanus acerifolia Alphens Globe,4xv.,D.B.</t>
  </si>
  <si>
    <t>Poznámka k položce:_x000d_
obvod kmene 16-18cm, výška kmene 250cm, hmotnost 0,08x11=0,88t</t>
  </si>
  <si>
    <t>000000002R00</t>
  </si>
  <si>
    <t>Strom listnatý/ Acer rubrum October Glory,4xv.,D.B.</t>
  </si>
  <si>
    <t>000000003R00</t>
  </si>
  <si>
    <t>Strom listnatý/ Prunus yedoensis,4xv.,D.B.</t>
  </si>
  <si>
    <t>Poznámka k položce:_x000d_
obvod kmene 16-18cm, výška kmene 250cm, hmotnost 0,08x23=1,84t</t>
  </si>
  <si>
    <t>000000004R00</t>
  </si>
  <si>
    <t>Pěstební substrát včetně dovozu</t>
  </si>
  <si>
    <t>Poznámka k položce:_x000d_
0,5m3/strom</t>
  </si>
  <si>
    <t>000000005R00</t>
  </si>
  <si>
    <t>Startovací hnojivo- Silvamix</t>
  </si>
  <si>
    <t>000000006R00</t>
  </si>
  <si>
    <t>Kůly ke stromům 3m</t>
  </si>
  <si>
    <t>000000007R00</t>
  </si>
  <si>
    <t>Jutový úvazek</t>
  </si>
  <si>
    <t>000000008R00</t>
  </si>
  <si>
    <t>Příčka ke zpevnění kůlů a balu</t>
  </si>
  <si>
    <t>000000009R00</t>
  </si>
  <si>
    <t>Rákosová rohož na obalení kmene šíře 200cm</t>
  </si>
  <si>
    <t>111_3</t>
  </si>
  <si>
    <t>Rozvojová péče po dobu 5ti let:</t>
  </si>
  <si>
    <t>000000103R00</t>
  </si>
  <si>
    <t>Ošetření vysázených rostlin soliterních 5x</t>
  </si>
  <si>
    <t>Poznámka k položce:_x000d_
stromy; Řez poškozených větví a větví vrůstajících do koruny, 6/rok odplevelení s nakypřením, ošetření proti chorobám, 1/rok kontrola a oprava nebo odstranění kotvících a ochranných prvků, případné hnojení, včetně zálivky dle klimatických podmínek</t>
  </si>
  <si>
    <t>IO 04 - Kanalizace splašková</t>
  </si>
  <si>
    <t>119001421</t>
  </si>
  <si>
    <t>Dočasné zajištění podzemního potrubí nebo vedení ve výkopišti ve stavu i poloze , ve kterých byla na začátku zemních prací a to s podepřením, vzepřením nebo vyvěšením, příp. s ochranným bedněním, se zřízením a odstraněním zajišťovací konstrukce, s opotřeb</t>
  </si>
  <si>
    <t>434177413</t>
  </si>
  <si>
    <t>120001101</t>
  </si>
  <si>
    <t>Příplatek k cenám vykopávek za ztížení vykopávky v blízkosti inženýrských sítí nebo výbušnin v horninách jakékoliv třídy</t>
  </si>
  <si>
    <t>-28603085</t>
  </si>
  <si>
    <t>132201202</t>
  </si>
  <si>
    <t>Hloubení zapažených i nezapažených rýh šířky přes 600 do 2 000 mm s urovnáním dna do předepsaného profilu a spádu v hornině tř. 3 přes 100 do 1 000 m3</t>
  </si>
  <si>
    <t>-806658310</t>
  </si>
  <si>
    <t>3,2*1*2,94+25,54*1*2,44+21*1*2,19+15,1*1*2,29+18,6*1*2,53+20,5*1*2,53+20,9*1*2,37+13,18*1*2,22+7,44*1*2,1+26,3*1*1,95</t>
  </si>
  <si>
    <t>1,8*1*(2,4+1,97+2,18+2,59+2,46+2,28+2,15+2,05+1,85)+3,2*1*0,8</t>
  </si>
  <si>
    <t>2,24*1,44*2,47+2,24*1,44*0,8</t>
  </si>
  <si>
    <t>-1006509116</t>
  </si>
  <si>
    <t>26,3*1,95*2</t>
  </si>
  <si>
    <t>-879961613</t>
  </si>
  <si>
    <t>3,2*2,94*2+25,54*2,44*2+21*2,19*2+15,1*2,29*2+18,6*2,53*2+20,5*2,53*2+20,9*2,37*2+13,18*2,22*2+7,44*2,1*2</t>
  </si>
  <si>
    <t>(1,8+1)*2*(2,4+1,97+2,18+2,59+2,46+2,28+2,15+2,05+1,85)+3,2*0,8*2</t>
  </si>
  <si>
    <t>(2,24+1,44)*2*2,47+(2,24+1,44)*2*0,8</t>
  </si>
  <si>
    <t>-182490064</t>
  </si>
  <si>
    <t>531765026</t>
  </si>
  <si>
    <t>-1543069086</t>
  </si>
  <si>
    <t>445,901</t>
  </si>
  <si>
    <t>1782568025</t>
  </si>
  <si>
    <t>167101102</t>
  </si>
  <si>
    <t>Nakládání, skládání a překládání neulehlého výkopku nebo sypaniny nakládání, množství přes 100 m3, z hornin tř. 1 až 4</t>
  </si>
  <si>
    <t>-618956821</t>
  </si>
  <si>
    <t>456892245</t>
  </si>
  <si>
    <t>445,901*2 "Přepočtené koeficientem množství</t>
  </si>
  <si>
    <t>-1602098436</t>
  </si>
  <si>
    <t>445,901-(171,76*1*0,65)-(0,3*0,3*3,14*19,93)-(0,5*0,5*3,14*2,47)-(0,5*0,5*3,14*0,8)</t>
  </si>
  <si>
    <t>58333680</t>
  </si>
  <si>
    <t>kamenivo těžené hrubé frakce 22/63</t>
  </si>
  <si>
    <t>-1610542423</t>
  </si>
  <si>
    <t>326,058</t>
  </si>
  <si>
    <t>326,058*1,75 "Přepočtené koeficientem množství</t>
  </si>
  <si>
    <t>-1565367238</t>
  </si>
  <si>
    <t>171,76*1*0,5</t>
  </si>
  <si>
    <t>-1681047145</t>
  </si>
  <si>
    <t>85,880</t>
  </si>
  <si>
    <t>85,88*1,75 "Přepočtené koeficientem množství</t>
  </si>
  <si>
    <t>586350782</t>
  </si>
  <si>
    <t>1941779733</t>
  </si>
  <si>
    <t>171,76*1</t>
  </si>
  <si>
    <t>359901211</t>
  </si>
  <si>
    <t>Monitoring stok (kamerový systém) jakékoli výšky nová kanalizace</t>
  </si>
  <si>
    <t>791217243</t>
  </si>
  <si>
    <t>187,5</t>
  </si>
  <si>
    <t>-1892569685</t>
  </si>
  <si>
    <t>171,76*1*0,15</t>
  </si>
  <si>
    <t>871350420</t>
  </si>
  <si>
    <t>Montáž kanalizačního potrubí z plastů z polypropylenu PP korugovaného nebo žebrovaného SN 12 DN 200</t>
  </si>
  <si>
    <t>942545994</t>
  </si>
  <si>
    <t>171,76*1,09</t>
  </si>
  <si>
    <t>WVN.AP000031W</t>
  </si>
  <si>
    <t xml:space="preserve">Trubka kanalizační plastová  PP potrubí 200x1000 mm SN12</t>
  </si>
  <si>
    <t>-244314870</t>
  </si>
  <si>
    <t>877350310</t>
  </si>
  <si>
    <t>Montáž tvarovek na kanalizačním plastovém potrubí z polypropylenu PP hladkého plnostěnného kolen DN 200</t>
  </si>
  <si>
    <t>-1677688344</t>
  </si>
  <si>
    <t>WVN.AF003032W</t>
  </si>
  <si>
    <t xml:space="preserve">Koleno kanalizační plastové s hrdlem  PP SN12 Koleno 200/30°</t>
  </si>
  <si>
    <t>-2065130177</t>
  </si>
  <si>
    <t>WVN.AF002003W</t>
  </si>
  <si>
    <t>Zátka hrdlová kanalizace plastové PP SN12 200</t>
  </si>
  <si>
    <t>-24070472</t>
  </si>
  <si>
    <t>892351111</t>
  </si>
  <si>
    <t>Tlakové zkoušky vodou na potrubí DN 150 nebo 200</t>
  </si>
  <si>
    <t>828307178</t>
  </si>
  <si>
    <t>894812315</t>
  </si>
  <si>
    <t>Revizní a čistící šachta z polypropylenu PP pro hladké trouby DN 600 šachtové dno (DN šachty / DN trubního vedení) DN 600/200 průtočné</t>
  </si>
  <si>
    <t>-151565673</t>
  </si>
  <si>
    <t>KANALIZACE SPLAŠKOVÁ - S3´</t>
  </si>
  <si>
    <t>894812316</t>
  </si>
  <si>
    <t>Revizní a čistící šachta z polypropylenu PP pro hladké trouby DN 600 šachtové dno (DN šachty / DN trubního vedení) DN 600/200 průtočné 30°,60°,90°</t>
  </si>
  <si>
    <t>2098603469</t>
  </si>
  <si>
    <t>KANALIZACE SPLAŠKOVÁ - S9,S12,S13,S21,</t>
  </si>
  <si>
    <t>894812317</t>
  </si>
  <si>
    <t>Revizní a čistící šachta z polypropylenu PP pro hladké trouby DN 600 šachtové dno (DN šachty / DN trubního vedení) DN 600/200 s přítokem tvaru T</t>
  </si>
  <si>
    <t>1449994631</t>
  </si>
  <si>
    <t>KANALIZACE SPLAŠKOVÁ - S2,S8,S10,S11,</t>
  </si>
  <si>
    <t>894812333</t>
  </si>
  <si>
    <t>Revizní a čistící šachta z polypropylenu PP pro hladké trouby DN 600 roura šachtová korugovaná, světlé hloubky 3 000 mm</t>
  </si>
  <si>
    <t>-1763379449</t>
  </si>
  <si>
    <t>KANALIZACE SPLAŠKOVÁ</t>
  </si>
  <si>
    <t>894812339</t>
  </si>
  <si>
    <t>Revizní a čistící šachta z polypropylenu PP pro hladké trouby DN 600 Příplatek k cenám 2331 - 2334 za uříznutí šachtové roury</t>
  </si>
  <si>
    <t>-1499088667</t>
  </si>
  <si>
    <t>894812378</t>
  </si>
  <si>
    <t>Revizní a čistící šachta z polypropylenu PP pro hladké trouby DN 600 poklop (mříž) litinový pro zatížení od 25 t do 40 t s betonovým prstencem a adaptérem</t>
  </si>
  <si>
    <t>CS ÚRS 2016 02</t>
  </si>
  <si>
    <t>-1230068695</t>
  </si>
  <si>
    <t>899104111</t>
  </si>
  <si>
    <t>Osazení poklopů litinových a ocelových včetně rámů pro třídu zatížení D400, E600</t>
  </si>
  <si>
    <t>-537219219</t>
  </si>
  <si>
    <t>592246610</t>
  </si>
  <si>
    <t>poklop šachtový betonová výplň+ litina 785(610)x160 mm, s odvětráním</t>
  </si>
  <si>
    <t>703592794</t>
  </si>
  <si>
    <t>286617700</t>
  </si>
  <si>
    <t>poklop šachtový litinový + rám betonový dno DN 400 pro třídu zatížení B125</t>
  </si>
  <si>
    <t>2130108543</t>
  </si>
  <si>
    <t>899999.111</t>
  </si>
  <si>
    <t>Jádrová navrtávka do stávající betonové šachty DN 250, vsazení šachtové vložky utěsnění</t>
  </si>
  <si>
    <t>739463201</t>
  </si>
  <si>
    <t>8999991111.112</t>
  </si>
  <si>
    <t>Betonová prefabrikovaná spadišťová šachta prof.1000mm tl. stěny 120mm, včetně poklopu D400, prof.600mm ( nástupnice kamenina, kameninová kyneta protiskluzové) - dodávka +montáž</t>
  </si>
  <si>
    <t>914772172</t>
  </si>
  <si>
    <t>Betonová prefabrikovaná spadišťová šachta prof.1000mm tl. stěny 120mm, včetně poklopu D400, prof.600mm</t>
  </si>
  <si>
    <t>( nástupnice kamenina, kameninová kyneta protiskluzové) - dodávka +montáž</t>
  </si>
  <si>
    <t xml:space="preserve">2xpřítok  DN150,1xodtok DN200 - 2x šachtová vložka DN150,1x šachtová vložka DN200</t>
  </si>
  <si>
    <t>2x spadiště DN150 - 0,8m - 2x jádrová navrtánka DN200, 2x šachtová vložka DN200</t>
  </si>
  <si>
    <t>HL. S1 - cca 3,22m, lože tl.150 mm , hl. výkopu 3,37</t>
  </si>
  <si>
    <t>899999999</t>
  </si>
  <si>
    <t>Geodetické zaměření</t>
  </si>
  <si>
    <t>470208067</t>
  </si>
  <si>
    <t>-74589776</t>
  </si>
  <si>
    <t>IO 05 - Areálová kanalizace dešťová, likvidace dešťových vod</t>
  </si>
  <si>
    <t>1489309209</t>
  </si>
  <si>
    <t>1678337123</t>
  </si>
  <si>
    <t>1,5*1*1,5</t>
  </si>
  <si>
    <t>131201102</t>
  </si>
  <si>
    <t>Hloubení nezapažených jam a zářezů s urovnáním dna do předepsaného profilu a spádu v hornině tř. 3 přes 100 do 1 000 m3</t>
  </si>
  <si>
    <t>-808693953</t>
  </si>
  <si>
    <t>olk</t>
  </si>
  <si>
    <t>5,8*5,8*4,39</t>
  </si>
  <si>
    <t>RETENCE</t>
  </si>
  <si>
    <t>149*4,99</t>
  </si>
  <si>
    <t>569638961</t>
  </si>
  <si>
    <t>Přípojky uličních vpustí</t>
  </si>
  <si>
    <t>9,1*0,8*1,45</t>
  </si>
  <si>
    <t>12,1*0,8*1,45</t>
  </si>
  <si>
    <t>2,1*0,8*1,5</t>
  </si>
  <si>
    <t>4,4*0,8*1,5</t>
  </si>
  <si>
    <t>3,1*0,8*2,1</t>
  </si>
  <si>
    <t>26,1*0,8*2</t>
  </si>
  <si>
    <t>17,2*0,8*2,17</t>
  </si>
  <si>
    <t>3*0,8*2,2</t>
  </si>
  <si>
    <t>27,2*0,8*1,6</t>
  </si>
  <si>
    <t>11,8*0,8*1,6</t>
  </si>
  <si>
    <t>11,6*0,8*1,6</t>
  </si>
  <si>
    <t>dešťová kanalizace</t>
  </si>
  <si>
    <t>39,8*1*1,65</t>
  </si>
  <si>
    <t>37,7*1*2,32</t>
  </si>
  <si>
    <t>8,9*1*2,77</t>
  </si>
  <si>
    <t>28,2*1*2,82</t>
  </si>
  <si>
    <t>4,9*1*2,8</t>
  </si>
  <si>
    <t>12,6*1*2,93</t>
  </si>
  <si>
    <t>23,2*1*3,1</t>
  </si>
  <si>
    <t>11,7*1*3,15</t>
  </si>
  <si>
    <t>2,4*1*3,3</t>
  </si>
  <si>
    <t>17*1*4,12</t>
  </si>
  <si>
    <t>15,7*1*4,13</t>
  </si>
  <si>
    <t>42*1*4,3</t>
  </si>
  <si>
    <t>25,6*1*4,26</t>
  </si>
  <si>
    <t>42,1*1*1,94</t>
  </si>
  <si>
    <t>1,8*1,2*(4,14+4,06+3,3+3,15+3,05+2,81+2,79+2,84+2,72+2,79+1,85+1,45+2,13+2+1,73)</t>
  </si>
  <si>
    <t>2,5*2,5*4,12</t>
  </si>
  <si>
    <t>575737547</t>
  </si>
  <si>
    <t>9,1*1,45*2</t>
  </si>
  <si>
    <t>12,1*1,45*2</t>
  </si>
  <si>
    <t>2,1*1,5*2</t>
  </si>
  <si>
    <t>4,4*1,5*2</t>
  </si>
  <si>
    <t>26,1*2*2</t>
  </si>
  <si>
    <t>27,2*1,6*2</t>
  </si>
  <si>
    <t>11,8*1,6*2</t>
  </si>
  <si>
    <t>11,6*1,6*2</t>
  </si>
  <si>
    <t>39,8*1,65*2</t>
  </si>
  <si>
    <t>42,1*1,94*2</t>
  </si>
  <si>
    <t>12,6*1,85*2+41,6*1,96*2</t>
  </si>
  <si>
    <t>851,68</t>
  </si>
  <si>
    <t>2003378657</t>
  </si>
  <si>
    <t xml:space="preserve">přípojky uličních vpustí </t>
  </si>
  <si>
    <t>3,1*2,1*2</t>
  </si>
  <si>
    <t>17,2*2,17*2</t>
  </si>
  <si>
    <t>3*2,2*2</t>
  </si>
  <si>
    <t>37,7*2,32*2</t>
  </si>
  <si>
    <t>8,9*2,77*2</t>
  </si>
  <si>
    <t>28,2*2,82*2</t>
  </si>
  <si>
    <t>4,9*2,8*2</t>
  </si>
  <si>
    <t>12,6*2,93*2</t>
  </si>
  <si>
    <t>23,2*3,1*2</t>
  </si>
  <si>
    <t>11,7*3,15*2</t>
  </si>
  <si>
    <t>2,4*3,3*2</t>
  </si>
  <si>
    <t>832,5</t>
  </si>
  <si>
    <t>151101103</t>
  </si>
  <si>
    <t>Zřízení pažení a rozepření stěn rýh pro podzemní vedení pro všechny šířky rýhy příložné pro jakoukoliv mezerovitost, hloubky do 8 m</t>
  </si>
  <si>
    <t>-1961968382</t>
  </si>
  <si>
    <t>17*4,12*2</t>
  </si>
  <si>
    <t>15,7*4,13*2</t>
  </si>
  <si>
    <t>42*4,3*2</t>
  </si>
  <si>
    <t>25,6*4,26*2</t>
  </si>
  <si>
    <t>-1086478299</t>
  </si>
  <si>
    <t>-180093867</t>
  </si>
  <si>
    <t>151101113</t>
  </si>
  <si>
    <t>Odstranění pažení a rozepření stěn rýh pro podzemní vedení s uložením materiálu na vzdálenost do 3 m od kraje výkopu příložné, hloubky přes 4 do 8 m</t>
  </si>
  <si>
    <t>1860935610</t>
  </si>
  <si>
    <t>-917362326</t>
  </si>
  <si>
    <t>přípojky od uličních vpustí</t>
  </si>
  <si>
    <t>184,547</t>
  </si>
  <si>
    <t>1046,47</t>
  </si>
  <si>
    <t>147,6796</t>
  </si>
  <si>
    <t>retence</t>
  </si>
  <si>
    <t>743,51</t>
  </si>
  <si>
    <t>-723600321</t>
  </si>
  <si>
    <t>VYTĚŽENÝ VÝKOPEK PRO ZPĚTNÝ ZÁSYP RETENCE</t>
  </si>
  <si>
    <t>210,4</t>
  </si>
  <si>
    <t>67242985</t>
  </si>
  <si>
    <t>VÝKOP PŘÍPOJKY</t>
  </si>
  <si>
    <t>VÝKOP KANALIZACE</t>
  </si>
  <si>
    <t>1044,775</t>
  </si>
  <si>
    <t xml:space="preserve">VÝKOP  OLK</t>
  </si>
  <si>
    <t>VÝKOP RETENCE</t>
  </si>
  <si>
    <t>2029390973</t>
  </si>
  <si>
    <t>-1349014630</t>
  </si>
  <si>
    <t>1587,402*2 "Přepočtené koeficientem množství</t>
  </si>
  <si>
    <t>-1639050053</t>
  </si>
  <si>
    <t>Zásyp přípojek vpustí dobře hutnitelným materiálem</t>
  </si>
  <si>
    <t>184,547-(48,098+15,684)</t>
  </si>
  <si>
    <t>zásyp dešťové kanalizace dobře hutnitelným materiálem</t>
  </si>
  <si>
    <t>1044,775-(171,335+50,13)-(0,3*0,3*3,14*38,56)-(0,5*0,5*3,14*3,97)</t>
  </si>
  <si>
    <t>zásyp retence vytěženou zeminou</t>
  </si>
  <si>
    <t>zásyp retence dobře hutnitelným materiálem</t>
  </si>
  <si>
    <t>zásyp olk dobře hutnitelným materiálem</t>
  </si>
  <si>
    <t>131,1796</t>
  </si>
  <si>
    <t>-1300000482</t>
  </si>
  <si>
    <t>zásyp přípojek</t>
  </si>
  <si>
    <t>120,765</t>
  </si>
  <si>
    <t>zásyp dešťové kanalizace</t>
  </si>
  <si>
    <t>809,296</t>
  </si>
  <si>
    <t>zásyp olk</t>
  </si>
  <si>
    <t>zásyp retence</t>
  </si>
  <si>
    <t>1271,641*1,75 "Přepočtené koeficientem množství</t>
  </si>
  <si>
    <t>-942316346</t>
  </si>
  <si>
    <t>přípojky dešťových vpustí</t>
  </si>
  <si>
    <t>(9,1+12,1+2,1+4,4+3,1+26,1+17,2+3+3+27,2+11,8+11,6)*0,8*0,46</t>
  </si>
  <si>
    <t>(29,8+37,7+8,9)*1*0,5</t>
  </si>
  <si>
    <t>(28,2+4,9+12,6+23,2+11,7+2,4+17+15,7+42+25,6)*1*0,6</t>
  </si>
  <si>
    <t>42,1*1*0,55</t>
  </si>
  <si>
    <t>809784425</t>
  </si>
  <si>
    <t>219,433</t>
  </si>
  <si>
    <t>219,433*1,75 "Přepočtené koeficientem množství</t>
  </si>
  <si>
    <t>638954497</t>
  </si>
  <si>
    <t>1767710093</t>
  </si>
  <si>
    <t>130,7*0,8</t>
  </si>
  <si>
    <t>Dešťová kanalizace</t>
  </si>
  <si>
    <t>(76,4+183,3+42,1)*1</t>
  </si>
  <si>
    <t>406,36</t>
  </si>
  <si>
    <t>991894466</t>
  </si>
  <si>
    <t>přípojky uličních vpustí</t>
  </si>
  <si>
    <t>183,5+46+200</t>
  </si>
  <si>
    <t>-640269756</t>
  </si>
  <si>
    <t>130,7*0,8*0,15</t>
  </si>
  <si>
    <t>(76,4+183,3+42,1)*1*0,15</t>
  </si>
  <si>
    <t>15*1,8*1,2*0,15</t>
  </si>
  <si>
    <t>Retence</t>
  </si>
  <si>
    <t>18,5*18,5*0,25</t>
  </si>
  <si>
    <t>2,65*2,65*0,15</t>
  </si>
  <si>
    <t>452321171</t>
  </si>
  <si>
    <t>Podkladní a zajišťovací konstrukce z betonu železového v otevřeném výkopu desky pod potrubí, stoky a drobné objekty z betonu tř. C 30/37</t>
  </si>
  <si>
    <t>-254521471</t>
  </si>
  <si>
    <t>452351101</t>
  </si>
  <si>
    <t>Bednění podkladních a zajišťovacích konstrukcí v otevřeném výkopu desek nebo sedlových loží pod potrubí, stoky a drobné objekty</t>
  </si>
  <si>
    <t>-1182393751</t>
  </si>
  <si>
    <t>2*(2,65+2,65)*0,15</t>
  </si>
  <si>
    <t>2*(18,5+18,5)*0,15</t>
  </si>
  <si>
    <t>452368211</t>
  </si>
  <si>
    <t>Výztuž podkladních desek, bloků nebo pražců v otevřeném výkopu ze svařovaných sítí typu Kari</t>
  </si>
  <si>
    <t>1893610338</t>
  </si>
  <si>
    <t>2,65*2,65*12,35*1,2*1,1*2/1000</t>
  </si>
  <si>
    <t>18,5*18,5*12,35*1,2*1,1*2/1000</t>
  </si>
  <si>
    <t>871315211</t>
  </si>
  <si>
    <t>Kanalizační potrubí z tvrdého PVC v otevřeném výkopu ve sklonu do 20 %, hladkého plnostěnného jednovrstvého, tuhost třídy SN 4 DN 160</t>
  </si>
  <si>
    <t>1584040660</t>
  </si>
  <si>
    <t>odvětrání retenční nádrže</t>
  </si>
  <si>
    <t>871315221</t>
  </si>
  <si>
    <t>Kanalizační potrubí z tvrdého PVC v otevřeném výkopu ve sklonu do 20 %, hladkého plnostěnného jednovrstvého, tuhost třídy SN 8 DN 160</t>
  </si>
  <si>
    <t>-931693963</t>
  </si>
  <si>
    <t>130,7*1,09</t>
  </si>
  <si>
    <t>871355221</t>
  </si>
  <si>
    <t>Kanalizační potrubí z tvrdého PVC v otevřeném výkopu ve sklonu do 20 %, hladkého plnostěnného jednovrstvého, tuhost třídy SN 8 DN 200</t>
  </si>
  <si>
    <t>-496379545</t>
  </si>
  <si>
    <t>DEŠŤOVÁ KANALIZACE</t>
  </si>
  <si>
    <t>76,4*1,09</t>
  </si>
  <si>
    <t>183,5</t>
  </si>
  <si>
    <t>871365221</t>
  </si>
  <si>
    <t>Kanalizační potrubí z tvrdého PVC v otevřeném výkopu ve sklonu do 20 %, hladkého plnostěnného jednovrstvého, tuhost třídy SN 8 DN 250</t>
  </si>
  <si>
    <t>-418352618</t>
  </si>
  <si>
    <t>42,1*1,09</t>
  </si>
  <si>
    <t>871375221</t>
  </si>
  <si>
    <t>Kanalizační potrubí z tvrdého PVC v otevřeném výkopu ve sklonu do 20 %, hladkého plnostěnného jednovrstvého, tuhost třídy SN 8 DN 315</t>
  </si>
  <si>
    <t>-1378455989</t>
  </si>
  <si>
    <t>183,3*1,09</t>
  </si>
  <si>
    <t>877315211</t>
  </si>
  <si>
    <t>Montáž tvarovek na kanalizačním potrubí z trub z plastu z tvrdého PVC nebo z polypropylenu v otevřeném výkopu jednoosých DN 160</t>
  </si>
  <si>
    <t>-351635346</t>
  </si>
  <si>
    <t>PŘÍPOJKY ULIČNÍCH VPUSTÍ</t>
  </si>
  <si>
    <t>1+48+1+1</t>
  </si>
  <si>
    <t>28611360</t>
  </si>
  <si>
    <t>koleno kanalizace PVC KG 160x30°</t>
  </si>
  <si>
    <t>-1427516884</t>
  </si>
  <si>
    <t>28611361</t>
  </si>
  <si>
    <t>koleno kanalizační PVC KG 160x45°</t>
  </si>
  <si>
    <t>-1212996831</t>
  </si>
  <si>
    <t>28611934</t>
  </si>
  <si>
    <t>redukce kanalizační plastová nesouosá KG 150/100</t>
  </si>
  <si>
    <t>-814636462</t>
  </si>
  <si>
    <t>28611588</t>
  </si>
  <si>
    <t>zátka kanalizace plastové KG DN 150</t>
  </si>
  <si>
    <t>-1747880394</t>
  </si>
  <si>
    <t>877315221</t>
  </si>
  <si>
    <t>Montáž tvarovek na kanalizačním potrubí z trub z plastu z tvrdého PVC nebo z polypropylenu v otevřeném výkopu dvouosých DN 160</t>
  </si>
  <si>
    <t>1964705528</t>
  </si>
  <si>
    <t>28611392</t>
  </si>
  <si>
    <t>odbočka kanalizační PVC s hrdlem 160/160/45°</t>
  </si>
  <si>
    <t>-1285303453</t>
  </si>
  <si>
    <t>877355211</t>
  </si>
  <si>
    <t>Montáž tvarovek na kanalizačním potrubí z trub z plastu z tvrdého PVC nebo z polypropylenu v otevřeném výkopu jednoosých DN 200</t>
  </si>
  <si>
    <t>1168438010</t>
  </si>
  <si>
    <t>2+4+4</t>
  </si>
  <si>
    <t>28611938</t>
  </si>
  <si>
    <t>redukce kanalizační plastová nesouosá KG 200/150</t>
  </si>
  <si>
    <t>-891243324</t>
  </si>
  <si>
    <t>4+3+3</t>
  </si>
  <si>
    <t>877355221</t>
  </si>
  <si>
    <t>Montáž tvarovek na kanalizačním potrubí z trub z plastu z tvrdého PVC nebo z polypropylenu v otevřeném výkopu dvouosých DN 200</t>
  </si>
  <si>
    <t>447599710</t>
  </si>
  <si>
    <t>28611918</t>
  </si>
  <si>
    <t>odbočka kanalizační s hrdlem PVC 200/160/45°</t>
  </si>
  <si>
    <t>1698450785</t>
  </si>
  <si>
    <t>877365211</t>
  </si>
  <si>
    <t>Montáž tvarovek na kanalizačním potrubí z trub z plastu z tvrdého PVC nebo z polypropylenu v otevřeném výkopu jednoosých DN 250</t>
  </si>
  <si>
    <t>1813900689</t>
  </si>
  <si>
    <t>28611512</t>
  </si>
  <si>
    <t>redukce kanalizační PVC 250/200</t>
  </si>
  <si>
    <t>-537325337</t>
  </si>
  <si>
    <t>28611512.9</t>
  </si>
  <si>
    <t>filtr DN 250</t>
  </si>
  <si>
    <t>-963507289</t>
  </si>
  <si>
    <t>877365221</t>
  </si>
  <si>
    <t>Montáž tvarovek na kanalizačním potrubí z trub z plastu z tvrdého PVC nebo z polypropylenu v otevřeném výkopu dvouosých DN 250</t>
  </si>
  <si>
    <t>2010694367</t>
  </si>
  <si>
    <t>28611399</t>
  </si>
  <si>
    <t>odbočka kanalizační plastová s hrdlem KG 250/150/45°</t>
  </si>
  <si>
    <t>-2141614420</t>
  </si>
  <si>
    <t>877375211</t>
  </si>
  <si>
    <t>Montáž tvarovek na kanalizačním potrubí z trub z plastu z tvrdého PVC nebo z polypropylenu v otevřeném výkopu jednoosých DN 315</t>
  </si>
  <si>
    <t>-414380107</t>
  </si>
  <si>
    <t>4+1</t>
  </si>
  <si>
    <t>28611514</t>
  </si>
  <si>
    <t>redukce kanalizační PVC 315/250</t>
  </si>
  <si>
    <t>-640069587</t>
  </si>
  <si>
    <t>28611594</t>
  </si>
  <si>
    <t>zátka kanalizace plastové KG DN 300</t>
  </si>
  <si>
    <t>-1862024151</t>
  </si>
  <si>
    <t>2869999.1</t>
  </si>
  <si>
    <t>Regulátor odtoku DN300</t>
  </si>
  <si>
    <t>-785764382</t>
  </si>
  <si>
    <t>2869999.2</t>
  </si>
  <si>
    <t>Filtr DN300</t>
  </si>
  <si>
    <t>-761042878</t>
  </si>
  <si>
    <t>877375221</t>
  </si>
  <si>
    <t>Montáž tvarovek na kanalizačním potrubí z trub z plastu z tvrdého PVC nebo z polypropylenu v otevřeném výkopu dvouosých DN 315</t>
  </si>
  <si>
    <t>-1071453906</t>
  </si>
  <si>
    <t>28611404</t>
  </si>
  <si>
    <t>odbočka kanalizační plastová s hrdlem KG 315/150/45°</t>
  </si>
  <si>
    <t>-967704476</t>
  </si>
  <si>
    <t>-660428053</t>
  </si>
  <si>
    <t>143+183,5+46+200</t>
  </si>
  <si>
    <t>894411311</t>
  </si>
  <si>
    <t>Osazení železobetonových dílců pro šachty skruží rovných</t>
  </si>
  <si>
    <t>742266782</t>
  </si>
  <si>
    <t>OLK - prefabrikovaný vstup 1,6m</t>
  </si>
  <si>
    <t>2+2</t>
  </si>
  <si>
    <t>59224066</t>
  </si>
  <si>
    <t>skruž betonová DN 1000x250 PS, 100x25x12 cm</t>
  </si>
  <si>
    <t>-101139347</t>
  </si>
  <si>
    <t>59224068</t>
  </si>
  <si>
    <t>skruž betonová DN 1000x500 PS, 100x50x12 cm</t>
  </si>
  <si>
    <t>-1509559711</t>
  </si>
  <si>
    <t>894412411</t>
  </si>
  <si>
    <t>Osazení železobetonových dílců pro šachty skruží přechodových</t>
  </si>
  <si>
    <t>-1987859509</t>
  </si>
  <si>
    <t>59224056</t>
  </si>
  <si>
    <t>kónus pro kanalizační šachty s kapsovým stupadlem 100/62,5 x 67 x 12 cm</t>
  </si>
  <si>
    <t>1178745297</t>
  </si>
  <si>
    <t>894812003</t>
  </si>
  <si>
    <t>Revizní a čistící šachta z polypropylenu PP pro hladké trouby DN 400 šachtové dno (DN šachty / DN trubního vedení) DN 400/150 pravý a levý přítok</t>
  </si>
  <si>
    <t>264128994</t>
  </si>
  <si>
    <t>894812034</t>
  </si>
  <si>
    <t>Revizní a čistící šachta z polypropylenu PP pro hladké trouby DN 400 roura šachtová korugovaná bez hrdla, světlé hloubky 3000 mm</t>
  </si>
  <si>
    <t>-739973498</t>
  </si>
  <si>
    <t>894812041</t>
  </si>
  <si>
    <t>Revizní a čistící šachta z polypropylenu PP pro hladké trouby DN 400 roura šachtová korugovaná Příplatek k cenám 2031 - 2035 za uříznutí šachtové roury</t>
  </si>
  <si>
    <t>1197265806</t>
  </si>
  <si>
    <t>894812063</t>
  </si>
  <si>
    <t>Revizní a čistící šachta z polypropylenu PP pro hladké trouby DN 400 poklop litinový (pro třídu zatížení) plný do teleskopické trubky (D400)</t>
  </si>
  <si>
    <t>-1055462702</t>
  </si>
  <si>
    <t>894812111</t>
  </si>
  <si>
    <t>Revizní a čistící šachta z polypropylenu PP pro hladké trouby DN 315 šachtové dno (DN šachty / DN trubního vedení) DN 315/150 přímý tok</t>
  </si>
  <si>
    <t>-335870019</t>
  </si>
  <si>
    <t>Odvětrání retenční nádrže</t>
  </si>
  <si>
    <t>894812133</t>
  </si>
  <si>
    <t>Revizní a čistící šachta z polypropylenu PP pro hladké trouby DN 315 roura šachtová korugovaná bez hrdla, světlé hloubky 3000 mm</t>
  </si>
  <si>
    <t>-1469819997</t>
  </si>
  <si>
    <t>894812141</t>
  </si>
  <si>
    <t>Revizní a čistící šachta z polypropylenu PP pro hladké trouby DN 315 roura šachtová korugovaná teleskopická (včetně těsnění) 375 mm</t>
  </si>
  <si>
    <t>-959582091</t>
  </si>
  <si>
    <t>894812149</t>
  </si>
  <si>
    <t>Revizní a čistící šachta z polypropylenu PP pro hladké trouby DN 315 roura šachtová korugovaná Příplatek k cenám 2131 - 2142 za uříznutí šachtové roury</t>
  </si>
  <si>
    <t>-301005185</t>
  </si>
  <si>
    <t>894812171</t>
  </si>
  <si>
    <t>Revizní a čistící šachta z polypropylenu PP pro hladké trouby DN 315 mříž (pro třídu zatížení) dešťová litinová do teleskopu (D400)</t>
  </si>
  <si>
    <t>-931399111</t>
  </si>
  <si>
    <t>-1138007876</t>
  </si>
  <si>
    <t>DEŠŤOVÁ KANALIZACE -D10, D9</t>
  </si>
  <si>
    <t>-1949441219</t>
  </si>
  <si>
    <t>DEŠŤOVÁ KANALIZACE -D11,D8</t>
  </si>
  <si>
    <t>894812322</t>
  </si>
  <si>
    <t>Revizní a čistící šachta z polypropylenu PP pro hladké trouby DN 600 šachtové dno (DN šachty / DN trubního vedení) DN 600/250 průtočné 30°,60°,90°</t>
  </si>
  <si>
    <t>-296266452</t>
  </si>
  <si>
    <t>DEŠŤOVÁ KANALIZACE - D14</t>
  </si>
  <si>
    <t>894812324</t>
  </si>
  <si>
    <t>Revizní a čistící šachta z polypropylenu PP pro hladké trouby DN 600 šachtové dno (DN šachty / DN trubního vedení) DN 600/250 sběrné tvaru X</t>
  </si>
  <si>
    <t>1686162524</t>
  </si>
  <si>
    <t>DEŠŤOVÁ KANALIZACE - D13</t>
  </si>
  <si>
    <t>894812325</t>
  </si>
  <si>
    <t>Revizní a čistící šachta z polypropylenu PP pro hladké trouby DN 600 šachtové dno (DN šachty / DN trubního vedení) DN 600/315 průtočné</t>
  </si>
  <si>
    <t>-1261427884</t>
  </si>
  <si>
    <t>DEŠŤOVÁ KANALIZACE - D15</t>
  </si>
  <si>
    <t>894812326</t>
  </si>
  <si>
    <t>Revizní a čistící šachta z polypropylenu PP pro hladké trouby DN 600 šachtové dno (DN šachty / DN trubního vedení) DN 600/315 průtočné 30°,60°,90°</t>
  </si>
  <si>
    <t>-1940449114</t>
  </si>
  <si>
    <t>DEŠŤOVÁ KANALIZACE - D6,D2</t>
  </si>
  <si>
    <t>894812327</t>
  </si>
  <si>
    <t>Revizní a čistící šachta z polypropylenu PP pro hladké trouby DN 600 šachtové dno (DN šachty / DN trubního vedení) DN 600/315 s přítokem tvaru T</t>
  </si>
  <si>
    <t>1851673053</t>
  </si>
  <si>
    <t>DEŠŤOVÁ KANALIZACE - D7,D6´,D5,D4</t>
  </si>
  <si>
    <t>894812332</t>
  </si>
  <si>
    <t>Revizní a čistící šachta z polypropylenu PP pro hladké trouby DN 600 roura šachtová korugovaná, světlé hloubky 2 000 mm</t>
  </si>
  <si>
    <t>-18153987</t>
  </si>
  <si>
    <t>70472491</t>
  </si>
  <si>
    <t>894812334</t>
  </si>
  <si>
    <t>Revizní a čistící šachta z polypropylenu PP pro hladké trouby DN 600 roura šachtová korugovaná, světlé hloubky 4 000 mm</t>
  </si>
  <si>
    <t>-1047264398</t>
  </si>
  <si>
    <t>2070872115</t>
  </si>
  <si>
    <t>-1592851199</t>
  </si>
  <si>
    <t>89719191</t>
  </si>
  <si>
    <t>Izolace proti zemní vlhkosti - pro retenční nádrž - dodávka+montáž</t>
  </si>
  <si>
    <t>-241074061</t>
  </si>
  <si>
    <t>Izolace proti zemní vlhkosti - pro retenční nádrž</t>
  </si>
  <si>
    <t>strop</t>
  </si>
  <si>
    <t>17,9*3,6</t>
  </si>
  <si>
    <t>stěny</t>
  </si>
  <si>
    <t>43*3,5</t>
  </si>
  <si>
    <t>-1107257637</t>
  </si>
  <si>
    <t>šachta D1,D12,D3</t>
  </si>
  <si>
    <t>1+1+1</t>
  </si>
  <si>
    <t>OLK</t>
  </si>
  <si>
    <t>-1043482801</t>
  </si>
  <si>
    <t>DEŠŤOVÁ KANALIZACE - šachta D1+D3+D12+OLK</t>
  </si>
  <si>
    <t>3+2</t>
  </si>
  <si>
    <t>-1969287558</t>
  </si>
  <si>
    <t>8999.1111</t>
  </si>
  <si>
    <t>OLK prefavrikovaná DODÁVKA + MONTÁŽ + DOPRAVNÉ + AUTOJRŘÁB</t>
  </si>
  <si>
    <t>1474565673</t>
  </si>
  <si>
    <t>DODÁVKA + MONTÁŽ + DOPRAVNÉ + AUTOJRŘÁB</t>
  </si>
  <si>
    <t>8999.1112</t>
  </si>
  <si>
    <t>Retenční nádrž prefabrikovaná ŽB 17,9*3,58*2,28</t>
  </si>
  <si>
    <t>-560623317</t>
  </si>
  <si>
    <t>Vlastní retenční nádrž bude složena z ukončovacích a průběžných dílů tvaru U a zákrytových stropních desek,</t>
  </si>
  <si>
    <t xml:space="preserve">vstupních komínků a poklopů. Jednotlivé díly jsou typovými výrobky firmy PREFA Brno a.s., vyrobené z betonu C40/50,hutněného vysofrekvenční vibrací. </t>
  </si>
  <si>
    <t xml:space="preserve">Díly jsou vodotěsné, dimenzované pro zatížení D400 a jsou vhodné pod parkoviště a vozovky pojížděné těžkou silniční dopravou. </t>
  </si>
  <si>
    <t xml:space="preserve">Síla dna je 160mm a stěny jednotlivých prvků nádrže jsou silné 140mm, síla zákrytové desky je 250mm. Jednotlivé prvky mají integrované </t>
  </si>
  <si>
    <t>těsnění pro zajištění dokonalé vodotěsnosti spojů nádrže.</t>
  </si>
  <si>
    <t>cena RN vč. dopravy, montáže a 2ks vstupních komínků s poklopem a žebříků</t>
  </si>
  <si>
    <t>AUTOJEŘÁB</t>
  </si>
  <si>
    <t>Jádrová navrtávka DN150</t>
  </si>
  <si>
    <t>1314523337</t>
  </si>
  <si>
    <t>899999.112</t>
  </si>
  <si>
    <t>Jádrová navrtávka DN 250</t>
  </si>
  <si>
    <t>1154253355</t>
  </si>
  <si>
    <t>899999.113</t>
  </si>
  <si>
    <t>Jádrová navrtávka DN 300</t>
  </si>
  <si>
    <t>1721360477</t>
  </si>
  <si>
    <t>Betonová prefabrikovaná šachta prof.1000mm tl. stěny 120mm, včetně poklopu D400, prof.600mm - dodávka +montáž</t>
  </si>
  <si>
    <t>-1527884609</t>
  </si>
  <si>
    <t xml:space="preserve">D1- hl. cca 3.97m, lože tl.150 mm , hl. výkopu 4,12m - 2xDN 300 - přítok  DN300,odtok DN300</t>
  </si>
  <si>
    <t xml:space="preserve">D3 - hl. cca 3,15m,lože tl.150 mm, hl.výkopu 3,3m - 2x DN 300, 1x DN150 - přítok  DN150,DN300,odtok DN300</t>
  </si>
  <si>
    <t xml:space="preserve">D12 - hl. cca 1,97m,lože tl.150 mm, hl.výkopu 2,13m - 2xDN 250, 1xDN150 - přítok  DN150,DN250,odtok DN250</t>
  </si>
  <si>
    <t>-1366976914</t>
  </si>
  <si>
    <t>-1440379414</t>
  </si>
  <si>
    <t>IO 06 - Přípojka vodovodu</t>
  </si>
  <si>
    <t>119001401</t>
  </si>
  <si>
    <t>1595856831</t>
  </si>
  <si>
    <t>119001412</t>
  </si>
  <si>
    <t>1064366691</t>
  </si>
  <si>
    <t>735565778</t>
  </si>
  <si>
    <t>1421528592</t>
  </si>
  <si>
    <t>827627208</t>
  </si>
  <si>
    <t>29,2*1*1,55</t>
  </si>
  <si>
    <t>-758005999</t>
  </si>
  <si>
    <t>29,2*1,55*2</t>
  </si>
  <si>
    <t>1198720506</t>
  </si>
  <si>
    <t>-1427888778</t>
  </si>
  <si>
    <t>320506817</t>
  </si>
  <si>
    <t>562283244</t>
  </si>
  <si>
    <t>-2130710126</t>
  </si>
  <si>
    <t>45,5*2 "Přepočtené koeficientem množství</t>
  </si>
  <si>
    <t>-1035761841</t>
  </si>
  <si>
    <t>45,5-(29,2*1*0,54)</t>
  </si>
  <si>
    <t>29,8</t>
  </si>
  <si>
    <t>1475408331</t>
  </si>
  <si>
    <t>29,8*1,75</t>
  </si>
  <si>
    <t>-170079729</t>
  </si>
  <si>
    <t>29,2*1*0,39</t>
  </si>
  <si>
    <t>11,4</t>
  </si>
  <si>
    <t>-1197084593</t>
  </si>
  <si>
    <t>11,4*1,75 "Přepočtené koeficientem množství</t>
  </si>
  <si>
    <t>-955393943</t>
  </si>
  <si>
    <t>-1921079948</t>
  </si>
  <si>
    <t>29,2*1</t>
  </si>
  <si>
    <t>29,5</t>
  </si>
  <si>
    <t>835873241</t>
  </si>
  <si>
    <t>29,2*1*0,15</t>
  </si>
  <si>
    <t>4,4</t>
  </si>
  <si>
    <t>871241141</t>
  </si>
  <si>
    <t>Montáž vodovodního potrubí z plastů v otevřeném výkopu z polyetylenu PE 100 svařovaných na tupo SDR 11/PN16 D 90 x 8,2 mm</t>
  </si>
  <si>
    <t>-916642051</t>
  </si>
  <si>
    <t>29,2*1,15</t>
  </si>
  <si>
    <t>286136000</t>
  </si>
  <si>
    <t>potrubí dvouvrstvé PE100 s 10% signalizační vrstvou SDR 11 90x8,2 dl 12m</t>
  </si>
  <si>
    <t>1074473786</t>
  </si>
  <si>
    <t>877241101</t>
  </si>
  <si>
    <t>Montáž tvarovek na vodovodním plastovém potrubí z polyetylenu PE 100 elektrotvarovek SDR 11/PN16 spojek, oblouků nebo redukcí d 90</t>
  </si>
  <si>
    <t>-914536297</t>
  </si>
  <si>
    <t>286159740</t>
  </si>
  <si>
    <t>elektrospojka SDR 11 PE 100 PN 16 D 90mm</t>
  </si>
  <si>
    <t>86580295</t>
  </si>
  <si>
    <t>877241110</t>
  </si>
  <si>
    <t>Montáž tvarovek na vodovodním plastovém potrubí z polyetylenu PE 100 elektrotvarovek SDR 11/PN16 kolen 45° d 90</t>
  </si>
  <si>
    <t>-1182852465</t>
  </si>
  <si>
    <t>28653060.11</t>
  </si>
  <si>
    <t>elektrokoleno svařovací 90 ° vodovodního potrubí PE, d 90 mm</t>
  </si>
  <si>
    <t>1592820097</t>
  </si>
  <si>
    <t>2865306011</t>
  </si>
  <si>
    <t>142097073</t>
  </si>
  <si>
    <t>891111.1211</t>
  </si>
  <si>
    <t>Těsnění proti vodě a plynu HSN150/88</t>
  </si>
  <si>
    <t>1171621036</t>
  </si>
  <si>
    <t>891241111</t>
  </si>
  <si>
    <t>Montáž vodovodních armatur na potrubí šoupátek nebo klapek uzavíracích v otevřeném výkopu nebo v šachtách s osazením zemní soupravy (bez poklopů) DN 80</t>
  </si>
  <si>
    <t>-691911183</t>
  </si>
  <si>
    <t>400108000016</t>
  </si>
  <si>
    <t>VODA Šoupátka a Combi armatury ŠOUPĚ PŘÍRUBOVÉ KRÁTKÉ E1 CZ 80</t>
  </si>
  <si>
    <t>2124765466</t>
  </si>
  <si>
    <t>950105000002</t>
  </si>
  <si>
    <t>VODA Zemní soupravy SOUPRAVA ZEMNÍ TELESKOPICKÁ E1-1,3 -1,8 50 (1,3-1,8m)</t>
  </si>
  <si>
    <t>-1360640468</t>
  </si>
  <si>
    <t>891319111</t>
  </si>
  <si>
    <t>Montáž vodovodních armatur na potrubí navrtávacích pasů s ventilem Jt 1 MPa, na potrubí z trub litinových, ocelových nebo plastických hmot DN 150</t>
  </si>
  <si>
    <t>-1257514540</t>
  </si>
  <si>
    <t>422735640</t>
  </si>
  <si>
    <t>pás navrtávací se závitovým výstupem z tvárné litiny pro vodovodní PE a PVC potrubí 160-6/4”</t>
  </si>
  <si>
    <t>806080519</t>
  </si>
  <si>
    <t>892241111</t>
  </si>
  <si>
    <t>Tlakové zkoušky vodou na potrubí DN do 80</t>
  </si>
  <si>
    <t>796507883</t>
  </si>
  <si>
    <t>892273122</t>
  </si>
  <si>
    <t>Proplach a dezinfekce vodovodního potrubí DN od 80 do 125</t>
  </si>
  <si>
    <t>-1076314490</t>
  </si>
  <si>
    <t>899401112</t>
  </si>
  <si>
    <t>Osazení poklopů litinových šoupátkových</t>
  </si>
  <si>
    <t>196879833</t>
  </si>
  <si>
    <t>1750KASI0000</t>
  </si>
  <si>
    <t>POKLOP ULIČNÍ SAMONIVELAČNÍ ŠOUPÁTKOVÝ (Z.S. TELE) HAWLE-VODA</t>
  </si>
  <si>
    <t>-2128397220</t>
  </si>
  <si>
    <t>186000000000</t>
  </si>
  <si>
    <t>VODA Uliční poklopy VÍČKO K POKLOPU č. 1850</t>
  </si>
  <si>
    <t>-359629820</t>
  </si>
  <si>
    <t>348200000000</t>
  </si>
  <si>
    <t xml:space="preserve">VODA Uliční poklopy PODKLAD. DESKA  POD HYDRANT.POKLOP</t>
  </si>
  <si>
    <t>2061582009</t>
  </si>
  <si>
    <t>899721111</t>
  </si>
  <si>
    <t>Signalizační vodič na potrubí DN do 150 mm</t>
  </si>
  <si>
    <t>228929061</t>
  </si>
  <si>
    <t>899722111</t>
  </si>
  <si>
    <t>Krytí potrubí z plastů výstražnou fólií z PVC šířky 20 cm</t>
  </si>
  <si>
    <t>-496968372</t>
  </si>
  <si>
    <t>899913133</t>
  </si>
  <si>
    <t>Koncové uzavírací manžety chrániček DN potrubí x DN chráničky DN 80 x 150</t>
  </si>
  <si>
    <t>-1382277988</t>
  </si>
  <si>
    <t>899914111</t>
  </si>
  <si>
    <t>Montáž ocelové chráničky v otevřeném výkopu vnějšího průměru D 159 x 10 mm</t>
  </si>
  <si>
    <t>-902336845</t>
  </si>
  <si>
    <t>2*0,5*1,15</t>
  </si>
  <si>
    <t>1,2</t>
  </si>
  <si>
    <t>802150.11</t>
  </si>
  <si>
    <t>trubka PVC tlaková hrdlovaná vodovodní DN 150 D 160 x 6,2 x 6000 mm</t>
  </si>
  <si>
    <t>270605742</t>
  </si>
  <si>
    <t>-1329605852</t>
  </si>
  <si>
    <t>1073699665</t>
  </si>
  <si>
    <t>512635683</t>
  </si>
  <si>
    <t>IO 09 - Přípojka plynu</t>
  </si>
  <si>
    <t>1078426431</t>
  </si>
  <si>
    <t>370295414</t>
  </si>
  <si>
    <t>1048703548</t>
  </si>
  <si>
    <t>22*1*1,25</t>
  </si>
  <si>
    <t>-2141957551</t>
  </si>
  <si>
    <t>22*1,25*2</t>
  </si>
  <si>
    <t>-862742180</t>
  </si>
  <si>
    <t>-947727090</t>
  </si>
  <si>
    <t>-1286115400</t>
  </si>
  <si>
    <t>-1577742752</t>
  </si>
  <si>
    <t>17120120199</t>
  </si>
  <si>
    <t>Likvidace odpadu v souladu se zákonem o odpadech</t>
  </si>
  <si>
    <t>2120948772</t>
  </si>
  <si>
    <t>-194160238</t>
  </si>
  <si>
    <t>27,500-(22*1*0,51)</t>
  </si>
  <si>
    <t>16,3</t>
  </si>
  <si>
    <t>1829500396</t>
  </si>
  <si>
    <t>16,3*1,75 "Přepočtené koeficientem množství</t>
  </si>
  <si>
    <t>175101209</t>
  </si>
  <si>
    <t>Obsypání objektů nad přilehlým původním terénem sypaninou z vhodných hornin 1 až 4 nebo materiálem uloženým ve vzdálenosti do 3 m od vnějšího kraje objektu pro jakoukoliv míru zhutnění Příplatek k ceně za prohození sypaniny sítem</t>
  </si>
  <si>
    <t>-2021368537</t>
  </si>
  <si>
    <t>Obsypání potrubí strojně sypaninou z vhodných hornin tř. 1 až 4 nebo materiálem připraveným podél výkopu ve vzdálenosti do 3 m od jeho kraje, pro jakoukoliv hloubku výkopu a míru zhutnění bez prohození sypaniny</t>
  </si>
  <si>
    <t>47227222</t>
  </si>
  <si>
    <t>22*1*0,36</t>
  </si>
  <si>
    <t>-1108897900</t>
  </si>
  <si>
    <t>8*1,75 "Přepočtené koeficientem množství</t>
  </si>
  <si>
    <t>-1175747178</t>
  </si>
  <si>
    <t>22*1</t>
  </si>
  <si>
    <t>-1143705606</t>
  </si>
  <si>
    <t>22*0,15</t>
  </si>
  <si>
    <t>-108230983</t>
  </si>
  <si>
    <t>27,5*2</t>
  </si>
  <si>
    <t>-64857136</t>
  </si>
  <si>
    <t>27,5</t>
  </si>
  <si>
    <t>931953043</t>
  </si>
  <si>
    <t>829188059</t>
  </si>
  <si>
    <t>723231167</t>
  </si>
  <si>
    <t>Armatury se dvěma závity kohouty kulové PN 42 do 185°C plnoprůtokové vnitřní závit těžká řada G 2</t>
  </si>
  <si>
    <t>-1292907527</t>
  </si>
  <si>
    <t>998723101</t>
  </si>
  <si>
    <t>Přesun hmot pro vnitřní plynovod stanovený z hmotnosti přesunovaného materiálu vodorovná dopravní vzdálenost do 50 m v objektech výšky do 6 m</t>
  </si>
  <si>
    <t>717048249</t>
  </si>
  <si>
    <t>230205042</t>
  </si>
  <si>
    <t>Montáž potrubí PE průměru do 110 mm návin nebo tyč, svařované na tupo nebo elektrospojkou Ø 63, tl. stěny 5,8 mm</t>
  </si>
  <si>
    <t>1044394961</t>
  </si>
  <si>
    <t>1111111</t>
  </si>
  <si>
    <t xml:space="preserve">Trubka  PE 100 RC TS plyn SDR11 63x5,8 100m</t>
  </si>
  <si>
    <t>-118368668</t>
  </si>
  <si>
    <t>23,5*1,15</t>
  </si>
  <si>
    <t>230205056</t>
  </si>
  <si>
    <t>CHRÁNIČKA - Montáž potrubí plastového svařované na tupo nebo elektrospojkou dn 110 mm en 10,0 mm</t>
  </si>
  <si>
    <t>-1080971910</t>
  </si>
  <si>
    <t>CHRÁNIČKA</t>
  </si>
  <si>
    <t>WVN.FP503093W</t>
  </si>
  <si>
    <t xml:space="preserve">CHRÁNIČKA - Trubka jednovrstvá PE 100 RC  TS plyn SDR11 110x10,0 100m</t>
  </si>
  <si>
    <t>-520998457</t>
  </si>
  <si>
    <t xml:space="preserve">CHRÁNIČKA </t>
  </si>
  <si>
    <t>230205242</t>
  </si>
  <si>
    <t>Montáž trubních dílů PE průměru do 110 mm elektrotvarovky nebo svařované na tupo Ø 63, tl. stěny 5,8 mm</t>
  </si>
  <si>
    <t>1558821832</t>
  </si>
  <si>
    <t>WVN.FF485816W</t>
  </si>
  <si>
    <t>Elektrokoleno 90° 63</t>
  </si>
  <si>
    <t>155113035</t>
  </si>
  <si>
    <t>WVN.FF485806W</t>
  </si>
  <si>
    <t>Elektrokoleno 45° 63</t>
  </si>
  <si>
    <t>843267317</t>
  </si>
  <si>
    <t>230230001</t>
  </si>
  <si>
    <t>Tlakové zkoušky předběžné vodou DN 50</t>
  </si>
  <si>
    <t>-532368479</t>
  </si>
  <si>
    <t>-1654402485</t>
  </si>
  <si>
    <t>99999</t>
  </si>
  <si>
    <t>-159781088</t>
  </si>
  <si>
    <t>9999999</t>
  </si>
  <si>
    <t>Zapěnění konců chráničky plynu</t>
  </si>
  <si>
    <t>357565400</t>
  </si>
  <si>
    <t>IO 10 - Venkovní osvětlení</t>
  </si>
  <si>
    <t>IO 10_KT - KT</t>
  </si>
  <si>
    <t xml:space="preserve">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--------------------------------------------------------------------------------------------------------------------------------------------- 1) Uvedené ceny jsou v Kč a nezahrnují DPH, pokud to není uvedeno.   2) veškeré položky na přípomoce, lešení, montážní plošiny, přesuny hmot a suti, uložení suti na skládku, dopravu, montáž, atd... jsou zahrnuty v jednotlivých cenách. 3) součásti prací jsou veškeré zkoušky, potřebná měření, inspekce, uvedení zařízení do provozu, zaškolení obsluhy 4) součástí dodávky je zpracování veškeré dílenské dokumentace a dokumentace skutečného provedení 5)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6)  součástí dodávky jsou veškerá měření jako například vytyčení konstrukcí, kontrolní měření, zaměření skutečného stavu apod. 7) V nabídce musí být zahrnuta realizace díla, včetně koordinace provádění díla s ostatními profesemi. 8)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9)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10) Zhotovitel doplní poskytnuté informace svými vlastními znalostmi a zkušenostmi tak, aby mohl připravit úplnou nabídku a je plnou zhotovitelovou zodpovědností učinit potřebné dotazy, jak to pro tento účel považuje za nutné. 11) Je povinností zhotovitele opatřit si všechny potřebné informace tak, aby mohl předložit pevnou definitivní cenu a kvalifikovanou nabídku, podle které zhotoví stavbu podle požadavků objednatele.  12) Projektant na základě pověření objednatelem bude mít svrchovanou pravomoc při řešení všech záležitostí a případných neshod týkajících se kvality materiálu.  </t>
  </si>
  <si>
    <t>S1001</t>
  </si>
  <si>
    <t>Korugovaná chránička DN50</t>
  </si>
  <si>
    <t>S1002</t>
  </si>
  <si>
    <t>Korugovaná chránička DN75</t>
  </si>
  <si>
    <t>S1003</t>
  </si>
  <si>
    <t>S1004</t>
  </si>
  <si>
    <t>S1005</t>
  </si>
  <si>
    <t>Ruční výkop rýhy 35/90cm, hornina 4</t>
  </si>
  <si>
    <t>S1006</t>
  </si>
  <si>
    <t>Zříz. lože, kryt cihla 35cm podél, štěrkopísek 5cm</t>
  </si>
  <si>
    <t>S1007</t>
  </si>
  <si>
    <t>Zakrytí výstraž. folií šíř. 33cm</t>
  </si>
  <si>
    <t>S1008</t>
  </si>
  <si>
    <t xml:space="preserve">Ruční zához  rýhy 35/90cm, hornina 4</t>
  </si>
  <si>
    <t>S1009</t>
  </si>
  <si>
    <t>S1010</t>
  </si>
  <si>
    <t>IO 10_SV - SV</t>
  </si>
  <si>
    <t>S1201</t>
  </si>
  <si>
    <t>Svítidlo veřejného osvětlení 48W/5518lm</t>
  </si>
  <si>
    <t>S1202</t>
  </si>
  <si>
    <t>Svítidlo parkové válcové 2x54W dle achytektonického návrhu včetně stožáru 3M</t>
  </si>
  <si>
    <t>S1203</t>
  </si>
  <si>
    <t>Svítidlo LED směrové válcové dle achytektonického návrhu, včetně barevných filtrů a stožáru 3m</t>
  </si>
  <si>
    <t>S1204</t>
  </si>
  <si>
    <t>Stožár veřejného osvětlení 8m - žárový zinek</t>
  </si>
  <si>
    <t>S1205</t>
  </si>
  <si>
    <t>Výzbroj stožárová průchozí</t>
  </si>
  <si>
    <t>S1206</t>
  </si>
  <si>
    <t>Patka pro ukotvení stožáru včetně výkopu, beton tř.B20</t>
  </si>
  <si>
    <t>S1207</t>
  </si>
  <si>
    <t>S1208</t>
  </si>
  <si>
    <t>S1209</t>
  </si>
  <si>
    <t>S1210</t>
  </si>
  <si>
    <t>IO 10_UZ - UZ</t>
  </si>
  <si>
    <t>S1101</t>
  </si>
  <si>
    <t>S1102</t>
  </si>
  <si>
    <t>svorka drát-drát FeZn</t>
  </si>
  <si>
    <t>S1103</t>
  </si>
  <si>
    <t>Protikorozní ochrana spoje</t>
  </si>
  <si>
    <t>S1104</t>
  </si>
  <si>
    <t>Připojení stožáru VO k uzemňovací soustavě</t>
  </si>
  <si>
    <t>S1105</t>
  </si>
  <si>
    <t>Provedení antikorózního ošetření zemního vývodu</t>
  </si>
  <si>
    <t>S1106</t>
  </si>
  <si>
    <t>S1107</t>
  </si>
  <si>
    <t>S1108</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</si>
</sst>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0" fillId="0" borderId="0" applyNumberFormat="0" applyFill="0" applyBorder="0" applyAlignment="0" applyProtection="0"/>
  </cellStyleXfs>
  <cellXfs count="318">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20" fillId="0" borderId="4" xfId="0" applyFont="1" applyBorder="1" applyAlignment="1" applyProtection="1">
      <alignment horizontal="left" vertical="center"/>
    </xf>
    <xf numFmtId="0" fontId="0" fillId="0" borderId="4" xfId="0" applyFont="1" applyBorder="1" applyAlignment="1" applyProtection="1">
      <alignment vertical="center"/>
    </xf>
    <xf numFmtId="0" fontId="1" fillId="0" borderId="5" xfId="0" applyFont="1" applyBorder="1" applyAlignment="1" applyProtection="1">
      <alignment horizontal="lef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Font="1" applyBorder="1" applyAlignment="1">
      <alignment vertical="center"/>
    </xf>
    <xf numFmtId="0" fontId="0" fillId="0" borderId="13" xfId="0" applyFont="1"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4" fontId="29" fillId="0" borderId="0" xfId="0" applyNumberFormat="1" applyFont="1" applyAlignment="1" applyProtection="1">
      <alignment horizontal="right"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0" xfId="0" applyProtection="1">
      <protection locked="0"/>
    </xf>
    <xf numFmtId="0" fontId="0" fillId="0" borderId="1" xfId="0" applyBorder="1"/>
    <xf numFmtId="0" fontId="0" fillId="0" borderId="2" xfId="0" applyBorder="1"/>
    <xf numFmtId="0" fontId="0" fillId="0" borderId="2" xfId="0" applyBorder="1" applyProtection="1">
      <protection locked="0"/>
    </xf>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0" xfId="0" applyFont="1" applyAlignment="1" applyProtection="1">
      <alignment vertical="center"/>
      <protection locked="0"/>
    </xf>
    <xf numFmtId="0" fontId="3" fillId="0" borderId="0" xfId="0" applyFont="1" applyAlignment="1">
      <alignment horizontal="left" vertical="center" wrapText="1"/>
    </xf>
    <xf numFmtId="0" fontId="1" fillId="0" borderId="0" xfId="0" applyFont="1" applyAlignment="1" applyProtection="1">
      <alignment horizontal="left" vertical="center"/>
      <protection locked="0"/>
    </xf>
    <xf numFmtId="165" fontId="2" fillId="0" borderId="0" xfId="0" applyNumberFormat="1" applyFont="1" applyAlignment="1">
      <alignment horizontal="left" vertical="center"/>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0" xfId="0" applyFont="1" applyAlignment="1" applyProtection="1">
      <alignment vertical="center" wrapText="1"/>
      <protection locked="0"/>
    </xf>
    <xf numFmtId="0" fontId="0" fillId="0" borderId="12" xfId="0" applyFont="1" applyBorder="1" applyAlignment="1" applyProtection="1">
      <alignment vertical="center"/>
      <protection locked="0"/>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1" fillId="0" borderId="0" xfId="0" applyFont="1" applyAlignment="1" applyProtection="1">
      <alignment horizontal="right" vertical="center"/>
      <protection locked="0"/>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pplyProtection="1">
      <alignment horizontal="right" vertical="center"/>
      <protection locked="0"/>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0" fontId="0" fillId="4" borderId="7" xfId="0" applyFont="1" applyFill="1" applyBorder="1" applyAlignment="1" applyProtection="1">
      <alignment vertical="center"/>
      <protection locked="0"/>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Font="1" applyBorder="1" applyAlignment="1">
      <alignment vertical="center"/>
    </xf>
    <xf numFmtId="0" fontId="0" fillId="0" borderId="4" xfId="0" applyFont="1" applyBorder="1" applyAlignment="1" applyProtection="1">
      <alignment vertical="center"/>
      <protection locked="0"/>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0" fillId="0" borderId="5" xfId="0" applyFont="1" applyBorder="1" applyAlignment="1" applyProtection="1">
      <alignment vertical="center"/>
      <protection locked="0"/>
    </xf>
    <xf numFmtId="0" fontId="1" fillId="0" borderId="5" xfId="0" applyFont="1" applyBorder="1" applyAlignment="1">
      <alignment horizontal="righ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0" xfId="0" applyFont="1" applyBorder="1" applyAlignment="1" applyProtection="1">
      <alignment vertical="center"/>
      <protection locked="0"/>
    </xf>
    <xf numFmtId="0" fontId="0" fillId="0" borderId="1" xfId="0" applyFont="1" applyBorder="1" applyAlignment="1">
      <alignment vertical="center"/>
    </xf>
    <xf numFmtId="0" fontId="0" fillId="0" borderId="2" xfId="0" applyFont="1" applyBorder="1" applyAlignment="1">
      <alignment vertical="center"/>
    </xf>
    <xf numFmtId="0" fontId="0" fillId="0" borderId="2" xfId="0" applyFont="1" applyBorder="1" applyAlignment="1" applyProtection="1">
      <alignment vertical="center"/>
      <protection locked="0"/>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0" fillId="4" borderId="0" xfId="0" applyFont="1" applyFill="1" applyAlignment="1" applyProtection="1">
      <alignment vertical="center"/>
      <protection locked="0"/>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0" fontId="6" fillId="0" borderId="20" xfId="0" applyFont="1" applyBorder="1" applyAlignment="1" applyProtection="1">
      <alignment vertical="center"/>
      <protection locked="0"/>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0" fontId="7" fillId="0" borderId="20" xfId="0" applyFont="1" applyBorder="1" applyAlignment="1" applyProtection="1">
      <alignment vertical="center"/>
      <protection locked="0"/>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protection locked="0"/>
    </xf>
    <xf numFmtId="0" fontId="23" fillId="4" borderId="18" xfId="0" applyFont="1" applyFill="1" applyBorder="1" applyAlignment="1" applyProtection="1">
      <alignment horizontal="center" vertical="center" wrapText="1"/>
    </xf>
    <xf numFmtId="0" fontId="0" fillId="0" borderId="3" xfId="0" applyFont="1" applyBorder="1" applyAlignment="1">
      <alignment horizontal="center" vertical="center" wrapText="1"/>
    </xf>
    <xf numFmtId="4" fontId="25" fillId="0" borderId="0" xfId="0" applyNumberFormat="1" applyFont="1" applyAlignment="1" applyProtection="1"/>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vertical="center" wrapText="1"/>
    </xf>
    <xf numFmtId="0" fontId="0" fillId="0" borderId="14" xfId="0" applyFont="1" applyBorder="1" applyAlignment="1" applyProtection="1">
      <alignment vertical="center"/>
    </xf>
    <xf numFmtId="0" fontId="0" fillId="0" borderId="19" xfId="0" applyFont="1"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167" fontId="23" fillId="2" borderId="22" xfId="0" applyNumberFormat="1" applyFont="1" applyFill="1" applyBorder="1" applyAlignment="1" applyProtection="1">
      <alignment vertical="center"/>
      <protection locked="0"/>
    </xf>
    <xf numFmtId="0" fontId="37" fillId="0" borderId="0" xfId="0" applyFont="1" applyAlignment="1" applyProtection="1">
      <alignment vertical="top" wrapText="1"/>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22" fillId="0" borderId="0" xfId="0" applyFont="1" applyAlignment="1" applyProtection="1">
      <alignment horizontal="lef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styles" Target="styles.xml" /><Relationship Id="rId42" Type="http://schemas.openxmlformats.org/officeDocument/2006/relationships/theme" Target="theme/theme1.xml" /><Relationship Id="rId43" Type="http://schemas.openxmlformats.org/officeDocument/2006/relationships/calcChain" Target="calcChain.xml" /><Relationship Id="rId4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 customWidth="1"/>
    <col min="2" max="2" width="1.67" customWidth="1"/>
    <col min="3" max="3" width="4.17" customWidth="1"/>
    <col min="4" max="4" width="2.67" customWidth="1"/>
    <col min="5" max="5" width="2.67" customWidth="1"/>
    <col min="6" max="6" width="2.67" customWidth="1"/>
    <col min="7" max="7" width="2.67" customWidth="1"/>
    <col min="8" max="8" width="2.67" customWidth="1"/>
    <col min="9" max="9" width="2.67" customWidth="1"/>
    <col min="10" max="10" width="2.67" customWidth="1"/>
    <col min="11" max="11" width="2.67" customWidth="1"/>
    <col min="12" max="12" width="2.67" customWidth="1"/>
    <col min="13" max="13" width="2.67" customWidth="1"/>
    <col min="14" max="14" width="2.67" customWidth="1"/>
    <col min="15" max="15" width="2.67" customWidth="1"/>
    <col min="16" max="16" width="2.67" customWidth="1"/>
    <col min="17" max="17" width="2.67" customWidth="1"/>
    <col min="18" max="18" width="2.67" customWidth="1"/>
    <col min="19" max="19" width="2.67" customWidth="1"/>
    <col min="20" max="20" width="2.67" customWidth="1"/>
    <col min="21" max="21" width="2.67" customWidth="1"/>
    <col min="22" max="22" width="2.67" customWidth="1"/>
    <col min="23" max="23" width="2.67" customWidth="1"/>
    <col min="24" max="24" width="2.67" customWidth="1"/>
    <col min="25" max="25" width="2.67" customWidth="1"/>
    <col min="26" max="26" width="2.67" customWidth="1"/>
    <col min="27" max="27" width="2.67" customWidth="1"/>
    <col min="28" max="28" width="2.67" customWidth="1"/>
    <col min="29" max="29" width="2.67" customWidth="1"/>
    <col min="30" max="30" width="2.67" customWidth="1"/>
    <col min="31" max="31" width="2.67" customWidth="1"/>
    <col min="32" max="32" width="2.67" customWidth="1"/>
    <col min="33" max="33" width="2.67" customWidth="1"/>
    <col min="34" max="34" width="3.33" customWidth="1"/>
    <col min="35" max="35" width="31.67" customWidth="1"/>
    <col min="36" max="36" width="2.5" customWidth="1"/>
    <col min="37" max="37" width="2.5" customWidth="1"/>
    <col min="38" max="38" width="8.33" customWidth="1"/>
    <col min="39" max="39" width="3.33" customWidth="1"/>
    <col min="40" max="40" width="13.33" customWidth="1"/>
    <col min="41" max="41" width="7.5" customWidth="1"/>
    <col min="42" max="42" width="4.17" customWidth="1"/>
    <col min="43" max="43" width="15.67" hidden="1" customWidth="1"/>
    <col min="44" max="44" width="13.67" customWidth="1"/>
    <col min="45" max="45" width="25.83" hidden="1" customWidth="1"/>
    <col min="46" max="46" width="25.83" hidden="1" customWidth="1"/>
    <col min="47" max="47" width="25.83" hidden="1" customWidth="1"/>
    <col min="48" max="48" width="21.67" hidden="1" customWidth="1"/>
    <col min="49" max="49" width="21.67" hidden="1" customWidth="1"/>
    <col min="50" max="50" width="25" hidden="1" customWidth="1"/>
    <col min="51" max="51" width="25" hidden="1" customWidth="1"/>
    <col min="52" max="52" width="21.67" hidden="1" customWidth="1"/>
    <col min="53" max="53" width="19.17" hidden="1" customWidth="1"/>
    <col min="54" max="54" width="25" hidden="1" customWidth="1"/>
    <col min="55" max="55" width="21.67" hidden="1" customWidth="1"/>
    <col min="56" max="56" width="19.17" hidden="1" customWidth="1"/>
    <col min="57" max="57" width="66.5" customWidth="1"/>
    <col min="71" max="71" width="9.33" hidden="1"/>
    <col min="72" max="72" width="9.33" hidden="1"/>
    <col min="73" max="73" width="9.33" hidden="1"/>
    <col min="74" max="74" width="9.33" hidden="1"/>
    <col min="75" max="75" width="9.33" hidden="1"/>
    <col min="76" max="76" width="9.33" hidden="1"/>
    <col min="77" max="77" width="9.33" hidden="1"/>
    <col min="78" max="78" width="9.33" hidden="1"/>
    <col min="79" max="79" width="9.33" hidden="1"/>
    <col min="80" max="80" width="9.33" hidden="1"/>
    <col min="81" max="81" width="9.33" hidden="1"/>
    <col min="82" max="82" width="9.33" hidden="1"/>
    <col min="83" max="83" width="9.33" hidden="1"/>
    <col min="84" max="84" width="9.33" hidden="1"/>
    <col min="85" max="85" width="9.33" hidden="1"/>
    <col min="86" max="86" width="9.33" hidden="1"/>
    <col min="87" max="87" width="9.33" hidden="1"/>
    <col min="88" max="88" width="9.33" hidden="1"/>
    <col min="89" max="89" width="9.33" hidden="1"/>
    <col min="90" max="90" width="9.33" hidden="1"/>
    <col min="91" max="91" width="9.33" hidden="1"/>
  </cols>
  <sheetData>
    <row r="1">
      <c r="A1" s="16" t="s">
        <v>0</v>
      </c>
      <c r="AZ1" s="16" t="s">
        <v>1</v>
      </c>
      <c r="BA1" s="16" t="s">
        <v>2</v>
      </c>
      <c r="BB1" s="16" t="s">
        <v>3</v>
      </c>
      <c r="BT1" s="16" t="s">
        <v>4</v>
      </c>
      <c r="BU1" s="16" t="s">
        <v>4</v>
      </c>
      <c r="BV1" s="16" t="s">
        <v>5</v>
      </c>
    </row>
    <row r="2" ht="36.96" customHeight="1">
      <c r="AR2"/>
      <c r="BS2" s="17" t="s">
        <v>6</v>
      </c>
      <c r="BT2" s="17" t="s">
        <v>7</v>
      </c>
    </row>
    <row r="3" ht="6.96"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ht="24.96" customHeight="1">
      <c r="B4" s="21"/>
      <c r="C4" s="22"/>
      <c r="D4" s="23" t="s">
        <v>9</v>
      </c>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0"/>
      <c r="AS4" s="24" t="s">
        <v>10</v>
      </c>
      <c r="BE4" s="25" t="s">
        <v>11</v>
      </c>
      <c r="BS4" s="17" t="s">
        <v>12</v>
      </c>
    </row>
    <row r="5" ht="12" customHeight="1">
      <c r="B5" s="21"/>
      <c r="C5" s="22"/>
      <c r="D5" s="26" t="s">
        <v>13</v>
      </c>
      <c r="E5" s="22"/>
      <c r="F5" s="22"/>
      <c r="G5" s="22"/>
      <c r="H5" s="22"/>
      <c r="I5" s="22"/>
      <c r="J5" s="22"/>
      <c r="K5" s="27" t="s">
        <v>14</v>
      </c>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0"/>
      <c r="BE5" s="28" t="s">
        <v>15</v>
      </c>
      <c r="BS5" s="17" t="s">
        <v>6</v>
      </c>
    </row>
    <row r="6" ht="36.96" customHeight="1">
      <c r="B6" s="21"/>
      <c r="C6" s="22"/>
      <c r="D6" s="29" t="s">
        <v>16</v>
      </c>
      <c r="E6" s="22"/>
      <c r="F6" s="22"/>
      <c r="G6" s="22"/>
      <c r="H6" s="22"/>
      <c r="I6" s="22"/>
      <c r="J6" s="22"/>
      <c r="K6" s="30" t="s">
        <v>17</v>
      </c>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0"/>
      <c r="BE6" s="31"/>
      <c r="BS6" s="17" t="s">
        <v>6</v>
      </c>
    </row>
    <row r="7" ht="12" customHeight="1">
      <c r="B7" s="21"/>
      <c r="C7" s="22"/>
      <c r="D7" s="32" t="s">
        <v>18</v>
      </c>
      <c r="E7" s="22"/>
      <c r="F7" s="22"/>
      <c r="G7" s="22"/>
      <c r="H7" s="22"/>
      <c r="I7" s="22"/>
      <c r="J7" s="22"/>
      <c r="K7" s="27" t="s">
        <v>19</v>
      </c>
      <c r="L7" s="22"/>
      <c r="M7" s="22"/>
      <c r="N7" s="22"/>
      <c r="O7" s="22"/>
      <c r="P7" s="22"/>
      <c r="Q7" s="22"/>
      <c r="R7" s="22"/>
      <c r="S7" s="22"/>
      <c r="T7" s="22"/>
      <c r="U7" s="22"/>
      <c r="V7" s="22"/>
      <c r="W7" s="22"/>
      <c r="X7" s="22"/>
      <c r="Y7" s="22"/>
      <c r="Z7" s="22"/>
      <c r="AA7" s="22"/>
      <c r="AB7" s="22"/>
      <c r="AC7" s="22"/>
      <c r="AD7" s="22"/>
      <c r="AE7" s="22"/>
      <c r="AF7" s="22"/>
      <c r="AG7" s="22"/>
      <c r="AH7" s="22"/>
      <c r="AI7" s="22"/>
      <c r="AJ7" s="22"/>
      <c r="AK7" s="32" t="s">
        <v>20</v>
      </c>
      <c r="AL7" s="22"/>
      <c r="AM7" s="22"/>
      <c r="AN7" s="27" t="s">
        <v>21</v>
      </c>
      <c r="AO7" s="22"/>
      <c r="AP7" s="22"/>
      <c r="AQ7" s="22"/>
      <c r="AR7" s="20"/>
      <c r="BE7" s="31"/>
      <c r="BS7" s="17" t="s">
        <v>6</v>
      </c>
    </row>
    <row r="8" ht="12" customHeight="1">
      <c r="B8" s="21"/>
      <c r="C8" s="22"/>
      <c r="D8" s="32" t="s">
        <v>22</v>
      </c>
      <c r="E8" s="22"/>
      <c r="F8" s="22"/>
      <c r="G8" s="22"/>
      <c r="H8" s="22"/>
      <c r="I8" s="22"/>
      <c r="J8" s="22"/>
      <c r="K8" s="27" t="s">
        <v>23</v>
      </c>
      <c r="L8" s="22"/>
      <c r="M8" s="22"/>
      <c r="N8" s="22"/>
      <c r="O8" s="22"/>
      <c r="P8" s="22"/>
      <c r="Q8" s="22"/>
      <c r="R8" s="22"/>
      <c r="S8" s="22"/>
      <c r="T8" s="22"/>
      <c r="U8" s="22"/>
      <c r="V8" s="22"/>
      <c r="W8" s="22"/>
      <c r="X8" s="22"/>
      <c r="Y8" s="22"/>
      <c r="Z8" s="22"/>
      <c r="AA8" s="22"/>
      <c r="AB8" s="22"/>
      <c r="AC8" s="22"/>
      <c r="AD8" s="22"/>
      <c r="AE8" s="22"/>
      <c r="AF8" s="22"/>
      <c r="AG8" s="22"/>
      <c r="AH8" s="22"/>
      <c r="AI8" s="22"/>
      <c r="AJ8" s="22"/>
      <c r="AK8" s="32" t="s">
        <v>24</v>
      </c>
      <c r="AL8" s="22"/>
      <c r="AM8" s="22"/>
      <c r="AN8" s="33" t="s">
        <v>25</v>
      </c>
      <c r="AO8" s="22"/>
      <c r="AP8" s="22"/>
      <c r="AQ8" s="22"/>
      <c r="AR8" s="20"/>
      <c r="BE8" s="31"/>
      <c r="BS8" s="17" t="s">
        <v>6</v>
      </c>
    </row>
    <row r="9" ht="29.28" customHeight="1">
      <c r="B9" s="21"/>
      <c r="C9" s="22"/>
      <c r="D9" s="26" t="s">
        <v>26</v>
      </c>
      <c r="E9" s="22"/>
      <c r="F9" s="22"/>
      <c r="G9" s="22"/>
      <c r="H9" s="22"/>
      <c r="I9" s="22"/>
      <c r="J9" s="22"/>
      <c r="K9" s="34" t="s">
        <v>27</v>
      </c>
      <c r="L9" s="22"/>
      <c r="M9" s="22"/>
      <c r="N9" s="22"/>
      <c r="O9" s="22"/>
      <c r="P9" s="22"/>
      <c r="Q9" s="22"/>
      <c r="R9" s="22"/>
      <c r="S9" s="22"/>
      <c r="T9" s="22"/>
      <c r="U9" s="22"/>
      <c r="V9" s="22"/>
      <c r="W9" s="22"/>
      <c r="X9" s="22"/>
      <c r="Y9" s="22"/>
      <c r="Z9" s="22"/>
      <c r="AA9" s="22"/>
      <c r="AB9" s="22"/>
      <c r="AC9" s="22"/>
      <c r="AD9" s="22"/>
      <c r="AE9" s="22"/>
      <c r="AF9" s="22"/>
      <c r="AG9" s="22"/>
      <c r="AH9" s="22"/>
      <c r="AI9" s="22"/>
      <c r="AJ9" s="22"/>
      <c r="AK9" s="26" t="s">
        <v>28</v>
      </c>
      <c r="AL9" s="22"/>
      <c r="AM9" s="22"/>
      <c r="AN9" s="34" t="s">
        <v>29</v>
      </c>
      <c r="AO9" s="22"/>
      <c r="AP9" s="22"/>
      <c r="AQ9" s="22"/>
      <c r="AR9" s="20"/>
      <c r="BE9" s="31"/>
      <c r="BS9" s="17" t="s">
        <v>6</v>
      </c>
    </row>
    <row r="10" ht="12" customHeight="1">
      <c r="B10" s="21"/>
      <c r="C10" s="22"/>
      <c r="D10" s="32" t="s">
        <v>30</v>
      </c>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32" t="s">
        <v>31</v>
      </c>
      <c r="AL10" s="22"/>
      <c r="AM10" s="22"/>
      <c r="AN10" s="27" t="s">
        <v>1</v>
      </c>
      <c r="AO10" s="22"/>
      <c r="AP10" s="22"/>
      <c r="AQ10" s="22"/>
      <c r="AR10" s="20"/>
      <c r="BE10" s="31"/>
      <c r="BS10" s="17" t="s">
        <v>6</v>
      </c>
    </row>
    <row r="11" ht="18.48" customHeight="1">
      <c r="B11" s="21"/>
      <c r="C11" s="22"/>
      <c r="D11" s="22"/>
      <c r="E11" s="27" t="s">
        <v>32</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32" t="s">
        <v>33</v>
      </c>
      <c r="AL11" s="22"/>
      <c r="AM11" s="22"/>
      <c r="AN11" s="27" t="s">
        <v>1</v>
      </c>
      <c r="AO11" s="22"/>
      <c r="AP11" s="22"/>
      <c r="AQ11" s="22"/>
      <c r="AR11" s="20"/>
      <c r="BE11" s="31"/>
      <c r="BS11" s="17" t="s">
        <v>6</v>
      </c>
    </row>
    <row r="12" ht="6.96" customHeight="1">
      <c r="B12" s="21"/>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0"/>
      <c r="BE12" s="31"/>
      <c r="BS12" s="17" t="s">
        <v>6</v>
      </c>
    </row>
    <row r="13" ht="12" customHeight="1">
      <c r="B13" s="21"/>
      <c r="C13" s="22"/>
      <c r="D13" s="32" t="s">
        <v>34</v>
      </c>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32" t="s">
        <v>31</v>
      </c>
      <c r="AL13" s="22"/>
      <c r="AM13" s="22"/>
      <c r="AN13" s="35" t="s">
        <v>35</v>
      </c>
      <c r="AO13" s="22"/>
      <c r="AP13" s="22"/>
      <c r="AQ13" s="22"/>
      <c r="AR13" s="20"/>
      <c r="BE13" s="31"/>
      <c r="BS13" s="17" t="s">
        <v>6</v>
      </c>
    </row>
    <row r="14">
      <c r="B14" s="21"/>
      <c r="C14" s="22"/>
      <c r="D14" s="22"/>
      <c r="E14" s="35" t="s">
        <v>35</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2" t="s">
        <v>33</v>
      </c>
      <c r="AL14" s="22"/>
      <c r="AM14" s="22"/>
      <c r="AN14" s="35" t="s">
        <v>35</v>
      </c>
      <c r="AO14" s="22"/>
      <c r="AP14" s="22"/>
      <c r="AQ14" s="22"/>
      <c r="AR14" s="20"/>
      <c r="BE14" s="31"/>
      <c r="BS14" s="17" t="s">
        <v>6</v>
      </c>
    </row>
    <row r="15" ht="6.96" customHeight="1">
      <c r="B15" s="21"/>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0"/>
      <c r="BE15" s="31"/>
      <c r="BS15" s="17" t="s">
        <v>4</v>
      </c>
    </row>
    <row r="16" ht="12" customHeight="1">
      <c r="B16" s="21"/>
      <c r="C16" s="22"/>
      <c r="D16" s="32" t="s">
        <v>36</v>
      </c>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32" t="s">
        <v>31</v>
      </c>
      <c r="AL16" s="22"/>
      <c r="AM16" s="22"/>
      <c r="AN16" s="27" t="s">
        <v>1</v>
      </c>
      <c r="AO16" s="22"/>
      <c r="AP16" s="22"/>
      <c r="AQ16" s="22"/>
      <c r="AR16" s="20"/>
      <c r="BE16" s="31"/>
      <c r="BS16" s="17" t="s">
        <v>4</v>
      </c>
    </row>
    <row r="17" ht="18.48" customHeight="1">
      <c r="B17" s="21"/>
      <c r="C17" s="22"/>
      <c r="D17" s="22"/>
      <c r="E17" s="27" t="s">
        <v>37</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32" t="s">
        <v>33</v>
      </c>
      <c r="AL17" s="22"/>
      <c r="AM17" s="22"/>
      <c r="AN17" s="27" t="s">
        <v>1</v>
      </c>
      <c r="AO17" s="22"/>
      <c r="AP17" s="22"/>
      <c r="AQ17" s="22"/>
      <c r="AR17" s="20"/>
      <c r="BE17" s="31"/>
      <c r="BS17" s="17" t="s">
        <v>38</v>
      </c>
    </row>
    <row r="18" ht="6.96" customHeight="1">
      <c r="B18" s="2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0"/>
      <c r="BE18" s="31"/>
      <c r="BS18" s="17" t="s">
        <v>6</v>
      </c>
    </row>
    <row r="19" ht="12" customHeight="1">
      <c r="B19" s="21"/>
      <c r="C19" s="22"/>
      <c r="D19" s="32" t="s">
        <v>39</v>
      </c>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32" t="s">
        <v>31</v>
      </c>
      <c r="AL19" s="22"/>
      <c r="AM19" s="22"/>
      <c r="AN19" s="27" t="s">
        <v>1</v>
      </c>
      <c r="AO19" s="22"/>
      <c r="AP19" s="22"/>
      <c r="AQ19" s="22"/>
      <c r="AR19" s="20"/>
      <c r="BE19" s="31"/>
      <c r="BS19" s="17" t="s">
        <v>6</v>
      </c>
    </row>
    <row r="20" ht="18.48" customHeight="1">
      <c r="B20" s="21"/>
      <c r="C20" s="22"/>
      <c r="D20" s="22"/>
      <c r="E20" s="27" t="s">
        <v>40</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32" t="s">
        <v>33</v>
      </c>
      <c r="AL20" s="22"/>
      <c r="AM20" s="22"/>
      <c r="AN20" s="27" t="s">
        <v>1</v>
      </c>
      <c r="AO20" s="22"/>
      <c r="AP20" s="22"/>
      <c r="AQ20" s="22"/>
      <c r="AR20" s="20"/>
      <c r="BE20" s="31"/>
      <c r="BS20" s="17" t="s">
        <v>38</v>
      </c>
    </row>
    <row r="21" ht="6.96" customHeight="1">
      <c r="B21" s="21"/>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0"/>
      <c r="BE21" s="31"/>
    </row>
    <row r="22" ht="12" customHeight="1">
      <c r="B22" s="21"/>
      <c r="C22" s="22"/>
      <c r="D22" s="32" t="s">
        <v>41</v>
      </c>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0"/>
      <c r="BE22" s="31"/>
    </row>
    <row r="23" ht="76.5" customHeight="1">
      <c r="B23" s="21"/>
      <c r="C23" s="22"/>
      <c r="D23" s="22"/>
      <c r="E23" s="37" t="s">
        <v>42</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2"/>
      <c r="AP23" s="22"/>
      <c r="AQ23" s="22"/>
      <c r="AR23" s="20"/>
      <c r="BE23" s="31"/>
    </row>
    <row r="24" ht="6.96" customHeight="1">
      <c r="B24" s="21"/>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0"/>
      <c r="BE24" s="31"/>
    </row>
    <row r="25" ht="6.96" customHeight="1">
      <c r="B25" s="21"/>
      <c r="C25" s="22"/>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2"/>
      <c r="AQ25" s="22"/>
      <c r="AR25" s="20"/>
      <c r="BE25" s="31"/>
    </row>
    <row r="26" s="1" customFormat="1" ht="25.92" customHeight="1">
      <c r="B26" s="39"/>
      <c r="C26" s="40"/>
      <c r="D26" s="41" t="s">
        <v>43</v>
      </c>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3">
        <f>ROUND(AG94,2)</f>
        <v>0</v>
      </c>
      <c r="AL26" s="42"/>
      <c r="AM26" s="42"/>
      <c r="AN26" s="42"/>
      <c r="AO26" s="42"/>
      <c r="AP26" s="40"/>
      <c r="AQ26" s="40"/>
      <c r="AR26" s="44"/>
      <c r="BE26" s="31"/>
    </row>
    <row r="27" s="1" customFormat="1" ht="6.96" customHeight="1">
      <c r="B27" s="39"/>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4"/>
      <c r="BE27" s="31"/>
    </row>
    <row r="28" s="1" customFormat="1">
      <c r="B28" s="39"/>
      <c r="C28" s="40"/>
      <c r="D28" s="40"/>
      <c r="E28" s="40"/>
      <c r="F28" s="40"/>
      <c r="G28" s="40"/>
      <c r="H28" s="40"/>
      <c r="I28" s="40"/>
      <c r="J28" s="40"/>
      <c r="K28" s="40"/>
      <c r="L28" s="45" t="s">
        <v>44</v>
      </c>
      <c r="M28" s="45"/>
      <c r="N28" s="45"/>
      <c r="O28" s="45"/>
      <c r="P28" s="45"/>
      <c r="Q28" s="40"/>
      <c r="R28" s="40"/>
      <c r="S28" s="40"/>
      <c r="T28" s="40"/>
      <c r="U28" s="40"/>
      <c r="V28" s="40"/>
      <c r="W28" s="45" t="s">
        <v>45</v>
      </c>
      <c r="X28" s="45"/>
      <c r="Y28" s="45"/>
      <c r="Z28" s="45"/>
      <c r="AA28" s="45"/>
      <c r="AB28" s="45"/>
      <c r="AC28" s="45"/>
      <c r="AD28" s="45"/>
      <c r="AE28" s="45"/>
      <c r="AF28" s="40"/>
      <c r="AG28" s="40"/>
      <c r="AH28" s="40"/>
      <c r="AI28" s="40"/>
      <c r="AJ28" s="40"/>
      <c r="AK28" s="45" t="s">
        <v>46</v>
      </c>
      <c r="AL28" s="45"/>
      <c r="AM28" s="45"/>
      <c r="AN28" s="45"/>
      <c r="AO28" s="45"/>
      <c r="AP28" s="40"/>
      <c r="AQ28" s="40"/>
      <c r="AR28" s="44"/>
      <c r="BE28" s="31"/>
    </row>
    <row r="29" s="2" customFormat="1" ht="14.4" customHeight="1">
      <c r="B29" s="46"/>
      <c r="C29" s="47"/>
      <c r="D29" s="32" t="s">
        <v>47</v>
      </c>
      <c r="E29" s="47"/>
      <c r="F29" s="32" t="s">
        <v>48</v>
      </c>
      <c r="G29" s="47"/>
      <c r="H29" s="47"/>
      <c r="I29" s="47"/>
      <c r="J29" s="47"/>
      <c r="K29" s="47"/>
      <c r="L29" s="48">
        <v>0.20999999999999999</v>
      </c>
      <c r="M29" s="47"/>
      <c r="N29" s="47"/>
      <c r="O29" s="47"/>
      <c r="P29" s="47"/>
      <c r="Q29" s="47"/>
      <c r="R29" s="47"/>
      <c r="S29" s="47"/>
      <c r="T29" s="47"/>
      <c r="U29" s="47"/>
      <c r="V29" s="47"/>
      <c r="W29" s="49">
        <f>ROUND(AZ94, 2)</f>
        <v>0</v>
      </c>
      <c r="X29" s="47"/>
      <c r="Y29" s="47"/>
      <c r="Z29" s="47"/>
      <c r="AA29" s="47"/>
      <c r="AB29" s="47"/>
      <c r="AC29" s="47"/>
      <c r="AD29" s="47"/>
      <c r="AE29" s="47"/>
      <c r="AF29" s="47"/>
      <c r="AG29" s="47"/>
      <c r="AH29" s="47"/>
      <c r="AI29" s="47"/>
      <c r="AJ29" s="47"/>
      <c r="AK29" s="49">
        <f>ROUND(AV94, 2)</f>
        <v>0</v>
      </c>
      <c r="AL29" s="47"/>
      <c r="AM29" s="47"/>
      <c r="AN29" s="47"/>
      <c r="AO29" s="47"/>
      <c r="AP29" s="47"/>
      <c r="AQ29" s="47"/>
      <c r="AR29" s="50"/>
      <c r="BE29" s="51"/>
    </row>
    <row r="30" s="2" customFormat="1" ht="14.4" customHeight="1">
      <c r="B30" s="46"/>
      <c r="C30" s="47"/>
      <c r="D30" s="47"/>
      <c r="E30" s="47"/>
      <c r="F30" s="32" t="s">
        <v>49</v>
      </c>
      <c r="G30" s="47"/>
      <c r="H30" s="47"/>
      <c r="I30" s="47"/>
      <c r="J30" s="47"/>
      <c r="K30" s="47"/>
      <c r="L30" s="48">
        <v>0.14999999999999999</v>
      </c>
      <c r="M30" s="47"/>
      <c r="N30" s="47"/>
      <c r="O30" s="47"/>
      <c r="P30" s="47"/>
      <c r="Q30" s="47"/>
      <c r="R30" s="47"/>
      <c r="S30" s="47"/>
      <c r="T30" s="47"/>
      <c r="U30" s="47"/>
      <c r="V30" s="47"/>
      <c r="W30" s="49">
        <f>ROUND(BA94, 2)</f>
        <v>0</v>
      </c>
      <c r="X30" s="47"/>
      <c r="Y30" s="47"/>
      <c r="Z30" s="47"/>
      <c r="AA30" s="47"/>
      <c r="AB30" s="47"/>
      <c r="AC30" s="47"/>
      <c r="AD30" s="47"/>
      <c r="AE30" s="47"/>
      <c r="AF30" s="47"/>
      <c r="AG30" s="47"/>
      <c r="AH30" s="47"/>
      <c r="AI30" s="47"/>
      <c r="AJ30" s="47"/>
      <c r="AK30" s="49">
        <f>ROUND(AW94, 2)</f>
        <v>0</v>
      </c>
      <c r="AL30" s="47"/>
      <c r="AM30" s="47"/>
      <c r="AN30" s="47"/>
      <c r="AO30" s="47"/>
      <c r="AP30" s="47"/>
      <c r="AQ30" s="47"/>
      <c r="AR30" s="50"/>
      <c r="BE30" s="51"/>
    </row>
    <row r="31" hidden="1" s="2" customFormat="1" ht="14.4" customHeight="1">
      <c r="B31" s="46"/>
      <c r="C31" s="47"/>
      <c r="D31" s="47"/>
      <c r="E31" s="47"/>
      <c r="F31" s="32" t="s">
        <v>50</v>
      </c>
      <c r="G31" s="47"/>
      <c r="H31" s="47"/>
      <c r="I31" s="47"/>
      <c r="J31" s="47"/>
      <c r="K31" s="47"/>
      <c r="L31" s="48">
        <v>0.20999999999999999</v>
      </c>
      <c r="M31" s="47"/>
      <c r="N31" s="47"/>
      <c r="O31" s="47"/>
      <c r="P31" s="47"/>
      <c r="Q31" s="47"/>
      <c r="R31" s="47"/>
      <c r="S31" s="47"/>
      <c r="T31" s="47"/>
      <c r="U31" s="47"/>
      <c r="V31" s="47"/>
      <c r="W31" s="49">
        <f>ROUND(BB94, 2)</f>
        <v>0</v>
      </c>
      <c r="X31" s="47"/>
      <c r="Y31" s="47"/>
      <c r="Z31" s="47"/>
      <c r="AA31" s="47"/>
      <c r="AB31" s="47"/>
      <c r="AC31" s="47"/>
      <c r="AD31" s="47"/>
      <c r="AE31" s="47"/>
      <c r="AF31" s="47"/>
      <c r="AG31" s="47"/>
      <c r="AH31" s="47"/>
      <c r="AI31" s="47"/>
      <c r="AJ31" s="47"/>
      <c r="AK31" s="49">
        <v>0</v>
      </c>
      <c r="AL31" s="47"/>
      <c r="AM31" s="47"/>
      <c r="AN31" s="47"/>
      <c r="AO31" s="47"/>
      <c r="AP31" s="47"/>
      <c r="AQ31" s="47"/>
      <c r="AR31" s="50"/>
      <c r="BE31" s="51"/>
    </row>
    <row r="32" hidden="1" s="2" customFormat="1" ht="14.4" customHeight="1">
      <c r="B32" s="46"/>
      <c r="C32" s="47"/>
      <c r="D32" s="47"/>
      <c r="E32" s="47"/>
      <c r="F32" s="32" t="s">
        <v>51</v>
      </c>
      <c r="G32" s="47"/>
      <c r="H32" s="47"/>
      <c r="I32" s="47"/>
      <c r="J32" s="47"/>
      <c r="K32" s="47"/>
      <c r="L32" s="48">
        <v>0.14999999999999999</v>
      </c>
      <c r="M32" s="47"/>
      <c r="N32" s="47"/>
      <c r="O32" s="47"/>
      <c r="P32" s="47"/>
      <c r="Q32" s="47"/>
      <c r="R32" s="47"/>
      <c r="S32" s="47"/>
      <c r="T32" s="47"/>
      <c r="U32" s="47"/>
      <c r="V32" s="47"/>
      <c r="W32" s="49">
        <f>ROUND(BC94, 2)</f>
        <v>0</v>
      </c>
      <c r="X32" s="47"/>
      <c r="Y32" s="47"/>
      <c r="Z32" s="47"/>
      <c r="AA32" s="47"/>
      <c r="AB32" s="47"/>
      <c r="AC32" s="47"/>
      <c r="AD32" s="47"/>
      <c r="AE32" s="47"/>
      <c r="AF32" s="47"/>
      <c r="AG32" s="47"/>
      <c r="AH32" s="47"/>
      <c r="AI32" s="47"/>
      <c r="AJ32" s="47"/>
      <c r="AK32" s="49">
        <v>0</v>
      </c>
      <c r="AL32" s="47"/>
      <c r="AM32" s="47"/>
      <c r="AN32" s="47"/>
      <c r="AO32" s="47"/>
      <c r="AP32" s="47"/>
      <c r="AQ32" s="47"/>
      <c r="AR32" s="50"/>
      <c r="BE32" s="51"/>
    </row>
    <row r="33" hidden="1" s="2" customFormat="1" ht="14.4" customHeight="1">
      <c r="B33" s="46"/>
      <c r="C33" s="47"/>
      <c r="D33" s="47"/>
      <c r="E33" s="47"/>
      <c r="F33" s="32" t="s">
        <v>52</v>
      </c>
      <c r="G33" s="47"/>
      <c r="H33" s="47"/>
      <c r="I33" s="47"/>
      <c r="J33" s="47"/>
      <c r="K33" s="47"/>
      <c r="L33" s="48">
        <v>0</v>
      </c>
      <c r="M33" s="47"/>
      <c r="N33" s="47"/>
      <c r="O33" s="47"/>
      <c r="P33" s="47"/>
      <c r="Q33" s="47"/>
      <c r="R33" s="47"/>
      <c r="S33" s="47"/>
      <c r="T33" s="47"/>
      <c r="U33" s="47"/>
      <c r="V33" s="47"/>
      <c r="W33" s="49">
        <f>ROUND(BD94, 2)</f>
        <v>0</v>
      </c>
      <c r="X33" s="47"/>
      <c r="Y33" s="47"/>
      <c r="Z33" s="47"/>
      <c r="AA33" s="47"/>
      <c r="AB33" s="47"/>
      <c r="AC33" s="47"/>
      <c r="AD33" s="47"/>
      <c r="AE33" s="47"/>
      <c r="AF33" s="47"/>
      <c r="AG33" s="47"/>
      <c r="AH33" s="47"/>
      <c r="AI33" s="47"/>
      <c r="AJ33" s="47"/>
      <c r="AK33" s="49">
        <v>0</v>
      </c>
      <c r="AL33" s="47"/>
      <c r="AM33" s="47"/>
      <c r="AN33" s="47"/>
      <c r="AO33" s="47"/>
      <c r="AP33" s="47"/>
      <c r="AQ33" s="47"/>
      <c r="AR33" s="50"/>
      <c r="BE33" s="51"/>
    </row>
    <row r="34" s="1" customFormat="1" ht="6.96" customHeight="1">
      <c r="B34" s="39"/>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4"/>
      <c r="BE34" s="31"/>
    </row>
    <row r="35" s="1" customFormat="1" ht="25.92" customHeight="1">
      <c r="B35" s="39"/>
      <c r="C35" s="52"/>
      <c r="D35" s="53" t="s">
        <v>53</v>
      </c>
      <c r="E35" s="54"/>
      <c r="F35" s="54"/>
      <c r="G35" s="54"/>
      <c r="H35" s="54"/>
      <c r="I35" s="54"/>
      <c r="J35" s="54"/>
      <c r="K35" s="54"/>
      <c r="L35" s="54"/>
      <c r="M35" s="54"/>
      <c r="N35" s="54"/>
      <c r="O35" s="54"/>
      <c r="P35" s="54"/>
      <c r="Q35" s="54"/>
      <c r="R35" s="54"/>
      <c r="S35" s="54"/>
      <c r="T35" s="55" t="s">
        <v>54</v>
      </c>
      <c r="U35" s="54"/>
      <c r="V35" s="54"/>
      <c r="W35" s="54"/>
      <c r="X35" s="56" t="s">
        <v>55</v>
      </c>
      <c r="Y35" s="54"/>
      <c r="Z35" s="54"/>
      <c r="AA35" s="54"/>
      <c r="AB35" s="54"/>
      <c r="AC35" s="54"/>
      <c r="AD35" s="54"/>
      <c r="AE35" s="54"/>
      <c r="AF35" s="54"/>
      <c r="AG35" s="54"/>
      <c r="AH35" s="54"/>
      <c r="AI35" s="54"/>
      <c r="AJ35" s="54"/>
      <c r="AK35" s="57">
        <f>SUM(AK26:AK33)</f>
        <v>0</v>
      </c>
      <c r="AL35" s="54"/>
      <c r="AM35" s="54"/>
      <c r="AN35" s="54"/>
      <c r="AO35" s="58"/>
      <c r="AP35" s="52"/>
      <c r="AQ35" s="52"/>
      <c r="AR35" s="44"/>
    </row>
    <row r="36" s="1" customFormat="1" ht="6.96" customHeight="1">
      <c r="B36" s="39"/>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4"/>
    </row>
    <row r="37" s="1" customFormat="1" ht="14.4" customHeight="1">
      <c r="B37" s="39"/>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4"/>
    </row>
    <row r="38" ht="14.4" customHeight="1">
      <c r="B38" s="21"/>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0"/>
    </row>
    <row r="39" ht="14.4" customHeight="1">
      <c r="B39" s="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0"/>
    </row>
    <row r="40" ht="14.4" customHeight="1">
      <c r="B40" s="21"/>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0"/>
    </row>
    <row r="41" ht="14.4" customHeight="1">
      <c r="B41" s="21"/>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0"/>
    </row>
    <row r="42" ht="14.4" customHeight="1">
      <c r="B42" s="21"/>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0"/>
    </row>
    <row r="43" ht="14.4" customHeight="1">
      <c r="B43" s="21"/>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0"/>
    </row>
    <row r="44" ht="14.4" customHeight="1">
      <c r="B44" s="21"/>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0"/>
    </row>
    <row r="45" ht="14.4" customHeight="1">
      <c r="B45" s="21"/>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0"/>
    </row>
    <row r="46" ht="14.4" customHeight="1">
      <c r="B46" s="21"/>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0"/>
    </row>
    <row r="47" ht="14.4" customHeight="1">
      <c r="B47" s="21"/>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0"/>
    </row>
    <row r="48" ht="14.4" customHeight="1">
      <c r="B48" s="21"/>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0"/>
    </row>
    <row r="49" s="1" customFormat="1" ht="14.4" customHeight="1">
      <c r="B49" s="39"/>
      <c r="C49" s="40"/>
      <c r="D49" s="59" t="s">
        <v>56</v>
      </c>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59" t="s">
        <v>57</v>
      </c>
      <c r="AI49" s="60"/>
      <c r="AJ49" s="60"/>
      <c r="AK49" s="60"/>
      <c r="AL49" s="60"/>
      <c r="AM49" s="60"/>
      <c r="AN49" s="60"/>
      <c r="AO49" s="60"/>
      <c r="AP49" s="40"/>
      <c r="AQ49" s="40"/>
      <c r="AR49" s="44"/>
    </row>
    <row r="50">
      <c r="B50" s="21"/>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0"/>
    </row>
    <row r="51">
      <c r="B51" s="21"/>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0"/>
    </row>
    <row r="52">
      <c r="B52" s="21"/>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0"/>
    </row>
    <row r="53">
      <c r="B53" s="21"/>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0"/>
    </row>
    <row r="54">
      <c r="B54" s="21"/>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0"/>
    </row>
    <row r="55">
      <c r="B55" s="21"/>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0"/>
    </row>
    <row r="56">
      <c r="B56" s="21"/>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0"/>
    </row>
    <row r="57">
      <c r="B57" s="21"/>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0"/>
    </row>
    <row r="58">
      <c r="B58" s="21"/>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0"/>
    </row>
    <row r="59">
      <c r="B59" s="21"/>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0"/>
    </row>
    <row r="60" s="1" customFormat="1">
      <c r="B60" s="39"/>
      <c r="C60" s="40"/>
      <c r="D60" s="61" t="s">
        <v>58</v>
      </c>
      <c r="E60" s="42"/>
      <c r="F60" s="42"/>
      <c r="G60" s="42"/>
      <c r="H60" s="42"/>
      <c r="I60" s="42"/>
      <c r="J60" s="42"/>
      <c r="K60" s="42"/>
      <c r="L60" s="42"/>
      <c r="M60" s="42"/>
      <c r="N60" s="42"/>
      <c r="O60" s="42"/>
      <c r="P60" s="42"/>
      <c r="Q60" s="42"/>
      <c r="R60" s="42"/>
      <c r="S60" s="42"/>
      <c r="T60" s="42"/>
      <c r="U60" s="42"/>
      <c r="V60" s="61" t="s">
        <v>59</v>
      </c>
      <c r="W60" s="42"/>
      <c r="X60" s="42"/>
      <c r="Y60" s="42"/>
      <c r="Z60" s="42"/>
      <c r="AA60" s="42"/>
      <c r="AB60" s="42"/>
      <c r="AC60" s="42"/>
      <c r="AD60" s="42"/>
      <c r="AE60" s="42"/>
      <c r="AF60" s="42"/>
      <c r="AG60" s="42"/>
      <c r="AH60" s="61" t="s">
        <v>58</v>
      </c>
      <c r="AI60" s="42"/>
      <c r="AJ60" s="42"/>
      <c r="AK60" s="42"/>
      <c r="AL60" s="42"/>
      <c r="AM60" s="61" t="s">
        <v>59</v>
      </c>
      <c r="AN60" s="42"/>
      <c r="AO60" s="42"/>
      <c r="AP60" s="40"/>
      <c r="AQ60" s="40"/>
      <c r="AR60" s="44"/>
    </row>
    <row r="61">
      <c r="B61" s="21"/>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0"/>
    </row>
    <row r="62">
      <c r="B62" s="21"/>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0"/>
    </row>
    <row r="63">
      <c r="B63" s="21"/>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0"/>
    </row>
    <row r="64" s="1" customFormat="1">
      <c r="B64" s="39"/>
      <c r="C64" s="40"/>
      <c r="D64" s="59" t="s">
        <v>60</v>
      </c>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59" t="s">
        <v>61</v>
      </c>
      <c r="AI64" s="60"/>
      <c r="AJ64" s="60"/>
      <c r="AK64" s="60"/>
      <c r="AL64" s="60"/>
      <c r="AM64" s="60"/>
      <c r="AN64" s="60"/>
      <c r="AO64" s="60"/>
      <c r="AP64" s="40"/>
      <c r="AQ64" s="40"/>
      <c r="AR64" s="44"/>
    </row>
    <row r="65">
      <c r="B65" s="21"/>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0"/>
    </row>
    <row r="66">
      <c r="B66" s="21"/>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0"/>
    </row>
    <row r="67">
      <c r="B67" s="21"/>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0"/>
    </row>
    <row r="68">
      <c r="B68" s="21"/>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0"/>
    </row>
    <row r="69">
      <c r="B69" s="21"/>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0"/>
    </row>
    <row r="70">
      <c r="B70" s="21"/>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0"/>
    </row>
    <row r="71">
      <c r="B71" s="21"/>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0"/>
    </row>
    <row r="72">
      <c r="B72" s="21"/>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0"/>
    </row>
    <row r="73">
      <c r="B73" s="21"/>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0"/>
    </row>
    <row r="74">
      <c r="B74" s="2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0"/>
    </row>
    <row r="75" s="1" customFormat="1">
      <c r="B75" s="39"/>
      <c r="C75" s="40"/>
      <c r="D75" s="61" t="s">
        <v>58</v>
      </c>
      <c r="E75" s="42"/>
      <c r="F75" s="42"/>
      <c r="G75" s="42"/>
      <c r="H75" s="42"/>
      <c r="I75" s="42"/>
      <c r="J75" s="42"/>
      <c r="K75" s="42"/>
      <c r="L75" s="42"/>
      <c r="M75" s="42"/>
      <c r="N75" s="42"/>
      <c r="O75" s="42"/>
      <c r="P75" s="42"/>
      <c r="Q75" s="42"/>
      <c r="R75" s="42"/>
      <c r="S75" s="42"/>
      <c r="T75" s="42"/>
      <c r="U75" s="42"/>
      <c r="V75" s="61" t="s">
        <v>59</v>
      </c>
      <c r="W75" s="42"/>
      <c r="X75" s="42"/>
      <c r="Y75" s="42"/>
      <c r="Z75" s="42"/>
      <c r="AA75" s="42"/>
      <c r="AB75" s="42"/>
      <c r="AC75" s="42"/>
      <c r="AD75" s="42"/>
      <c r="AE75" s="42"/>
      <c r="AF75" s="42"/>
      <c r="AG75" s="42"/>
      <c r="AH75" s="61" t="s">
        <v>58</v>
      </c>
      <c r="AI75" s="42"/>
      <c r="AJ75" s="42"/>
      <c r="AK75" s="42"/>
      <c r="AL75" s="42"/>
      <c r="AM75" s="61" t="s">
        <v>59</v>
      </c>
      <c r="AN75" s="42"/>
      <c r="AO75" s="42"/>
      <c r="AP75" s="40"/>
      <c r="AQ75" s="40"/>
      <c r="AR75" s="44"/>
    </row>
    <row r="76" s="1" customFormat="1">
      <c r="B76" s="39"/>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4"/>
    </row>
    <row r="77" s="1" customFormat="1" ht="6.96" customHeight="1">
      <c r="B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44"/>
    </row>
    <row r="81" s="1" customFormat="1" ht="6.96" customHeight="1">
      <c r="B81" s="64"/>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44"/>
    </row>
    <row r="82" s="1" customFormat="1" ht="24.96" customHeight="1">
      <c r="B82" s="39"/>
      <c r="C82" s="23" t="s">
        <v>62</v>
      </c>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4"/>
    </row>
    <row r="83" s="1" customFormat="1" ht="6.96" customHeight="1">
      <c r="B83" s="39"/>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4"/>
    </row>
    <row r="84" s="3" customFormat="1" ht="12" customHeight="1">
      <c r="B84" s="66"/>
      <c r="C84" s="32" t="s">
        <v>13</v>
      </c>
      <c r="D84" s="67"/>
      <c r="E84" s="67"/>
      <c r="F84" s="67"/>
      <c r="G84" s="67"/>
      <c r="H84" s="67"/>
      <c r="I84" s="67"/>
      <c r="J84" s="67"/>
      <c r="K84" s="67"/>
      <c r="L84" s="67" t="str">
        <f>K5</f>
        <v>N19-039_exp5_VR12</v>
      </c>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8"/>
    </row>
    <row r="85" s="4" customFormat="1" ht="36.96" customHeight="1">
      <c r="B85" s="69"/>
      <c r="C85" s="70" t="s">
        <v>16</v>
      </c>
      <c r="D85" s="71"/>
      <c r="E85" s="71"/>
      <c r="F85" s="71"/>
      <c r="G85" s="71"/>
      <c r="H85" s="71"/>
      <c r="I85" s="71"/>
      <c r="J85" s="71"/>
      <c r="K85" s="71"/>
      <c r="L85" s="72" t="str">
        <f>K6</f>
        <v>R4 - Nová budova fakulty umění</v>
      </c>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3"/>
    </row>
    <row r="86" s="1" customFormat="1" ht="6.96" customHeight="1">
      <c r="B86" s="39"/>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4"/>
    </row>
    <row r="87" s="1" customFormat="1" ht="12" customHeight="1">
      <c r="B87" s="39"/>
      <c r="C87" s="32" t="s">
        <v>22</v>
      </c>
      <c r="D87" s="40"/>
      <c r="E87" s="40"/>
      <c r="F87" s="40"/>
      <c r="G87" s="40"/>
      <c r="H87" s="40"/>
      <c r="I87" s="40"/>
      <c r="J87" s="40"/>
      <c r="K87" s="40"/>
      <c r="L87" s="74" t="str">
        <f>IF(K8="","",K8)</f>
        <v>Ostrava</v>
      </c>
      <c r="M87" s="40"/>
      <c r="N87" s="40"/>
      <c r="O87" s="40"/>
      <c r="P87" s="40"/>
      <c r="Q87" s="40"/>
      <c r="R87" s="40"/>
      <c r="S87" s="40"/>
      <c r="T87" s="40"/>
      <c r="U87" s="40"/>
      <c r="V87" s="40"/>
      <c r="W87" s="40"/>
      <c r="X87" s="40"/>
      <c r="Y87" s="40"/>
      <c r="Z87" s="40"/>
      <c r="AA87" s="40"/>
      <c r="AB87" s="40"/>
      <c r="AC87" s="40"/>
      <c r="AD87" s="40"/>
      <c r="AE87" s="40"/>
      <c r="AF87" s="40"/>
      <c r="AG87" s="40"/>
      <c r="AH87" s="40"/>
      <c r="AI87" s="32" t="s">
        <v>24</v>
      </c>
      <c r="AJ87" s="40"/>
      <c r="AK87" s="40"/>
      <c r="AL87" s="40"/>
      <c r="AM87" s="75" t="str">
        <f>IF(AN8= "","",AN8)</f>
        <v>16. 10. 2019</v>
      </c>
      <c r="AN87" s="75"/>
      <c r="AO87" s="40"/>
      <c r="AP87" s="40"/>
      <c r="AQ87" s="40"/>
      <c r="AR87" s="44"/>
    </row>
    <row r="88" s="1" customFormat="1" ht="6.96" customHeight="1">
      <c r="B88" s="39"/>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4"/>
    </row>
    <row r="89" s="1" customFormat="1" ht="15.15" customHeight="1">
      <c r="B89" s="39"/>
      <c r="C89" s="32" t="s">
        <v>30</v>
      </c>
      <c r="D89" s="40"/>
      <c r="E89" s="40"/>
      <c r="F89" s="40"/>
      <c r="G89" s="40"/>
      <c r="H89" s="40"/>
      <c r="I89" s="40"/>
      <c r="J89" s="40"/>
      <c r="K89" s="40"/>
      <c r="L89" s="67" t="str">
        <f>IF(E11= "","",E11)</f>
        <v xml:space="preserve">OSTRAVSKÁ UNIVERZITA </v>
      </c>
      <c r="M89" s="40"/>
      <c r="N89" s="40"/>
      <c r="O89" s="40"/>
      <c r="P89" s="40"/>
      <c r="Q89" s="40"/>
      <c r="R89" s="40"/>
      <c r="S89" s="40"/>
      <c r="T89" s="40"/>
      <c r="U89" s="40"/>
      <c r="V89" s="40"/>
      <c r="W89" s="40"/>
      <c r="X89" s="40"/>
      <c r="Y89" s="40"/>
      <c r="Z89" s="40"/>
      <c r="AA89" s="40"/>
      <c r="AB89" s="40"/>
      <c r="AC89" s="40"/>
      <c r="AD89" s="40"/>
      <c r="AE89" s="40"/>
      <c r="AF89" s="40"/>
      <c r="AG89" s="40"/>
      <c r="AH89" s="40"/>
      <c r="AI89" s="32" t="s">
        <v>36</v>
      </c>
      <c r="AJ89" s="40"/>
      <c r="AK89" s="40"/>
      <c r="AL89" s="40"/>
      <c r="AM89" s="76" t="str">
        <f>IF(E17="","",E17)</f>
        <v>KANIA a.s., Ostrava</v>
      </c>
      <c r="AN89" s="67"/>
      <c r="AO89" s="67"/>
      <c r="AP89" s="67"/>
      <c r="AQ89" s="40"/>
      <c r="AR89" s="44"/>
      <c r="AS89" s="77" t="s">
        <v>63</v>
      </c>
      <c r="AT89" s="78"/>
      <c r="AU89" s="79"/>
      <c r="AV89" s="79"/>
      <c r="AW89" s="79"/>
      <c r="AX89" s="79"/>
      <c r="AY89" s="79"/>
      <c r="AZ89" s="79"/>
      <c r="BA89" s="79"/>
      <c r="BB89" s="79"/>
      <c r="BC89" s="79"/>
      <c r="BD89" s="80"/>
    </row>
    <row r="90" s="1" customFormat="1" ht="15.15" customHeight="1">
      <c r="B90" s="39"/>
      <c r="C90" s="32" t="s">
        <v>34</v>
      </c>
      <c r="D90" s="40"/>
      <c r="E90" s="40"/>
      <c r="F90" s="40"/>
      <c r="G90" s="40"/>
      <c r="H90" s="40"/>
      <c r="I90" s="40"/>
      <c r="J90" s="40"/>
      <c r="K90" s="40"/>
      <c r="L90" s="67" t="str">
        <f>IF(E14= "Vyplň údaj","",E14)</f>
        <v/>
      </c>
      <c r="M90" s="40"/>
      <c r="N90" s="40"/>
      <c r="O90" s="40"/>
      <c r="P90" s="40"/>
      <c r="Q90" s="40"/>
      <c r="R90" s="40"/>
      <c r="S90" s="40"/>
      <c r="T90" s="40"/>
      <c r="U90" s="40"/>
      <c r="V90" s="40"/>
      <c r="W90" s="40"/>
      <c r="X90" s="40"/>
      <c r="Y90" s="40"/>
      <c r="Z90" s="40"/>
      <c r="AA90" s="40"/>
      <c r="AB90" s="40"/>
      <c r="AC90" s="40"/>
      <c r="AD90" s="40"/>
      <c r="AE90" s="40"/>
      <c r="AF90" s="40"/>
      <c r="AG90" s="40"/>
      <c r="AH90" s="40"/>
      <c r="AI90" s="32" t="s">
        <v>39</v>
      </c>
      <c r="AJ90" s="40"/>
      <c r="AK90" s="40"/>
      <c r="AL90" s="40"/>
      <c r="AM90" s="76" t="str">
        <f>IF(E20="","",E20)</f>
        <v xml:space="preserve"> </v>
      </c>
      <c r="AN90" s="67"/>
      <c r="AO90" s="67"/>
      <c r="AP90" s="67"/>
      <c r="AQ90" s="40"/>
      <c r="AR90" s="44"/>
      <c r="AS90" s="81"/>
      <c r="AT90" s="82"/>
      <c r="AU90" s="83"/>
      <c r="AV90" s="83"/>
      <c r="AW90" s="83"/>
      <c r="AX90" s="83"/>
      <c r="AY90" s="83"/>
      <c r="AZ90" s="83"/>
      <c r="BA90" s="83"/>
      <c r="BB90" s="83"/>
      <c r="BC90" s="83"/>
      <c r="BD90" s="84"/>
    </row>
    <row r="91" s="1" customFormat="1" ht="10.8" customHeight="1">
      <c r="B91" s="39"/>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4"/>
      <c r="AS91" s="85"/>
      <c r="AT91" s="86"/>
      <c r="AU91" s="87"/>
      <c r="AV91" s="87"/>
      <c r="AW91" s="87"/>
      <c r="AX91" s="87"/>
      <c r="AY91" s="87"/>
      <c r="AZ91" s="87"/>
      <c r="BA91" s="87"/>
      <c r="BB91" s="87"/>
      <c r="BC91" s="87"/>
      <c r="BD91" s="88"/>
    </row>
    <row r="92" s="1" customFormat="1" ht="29.28" customHeight="1">
      <c r="B92" s="39"/>
      <c r="C92" s="89" t="s">
        <v>64</v>
      </c>
      <c r="D92" s="90"/>
      <c r="E92" s="90"/>
      <c r="F92" s="90"/>
      <c r="G92" s="90"/>
      <c r="H92" s="91"/>
      <c r="I92" s="92" t="s">
        <v>65</v>
      </c>
      <c r="J92" s="90"/>
      <c r="K92" s="90"/>
      <c r="L92" s="90"/>
      <c r="M92" s="90"/>
      <c r="N92" s="90"/>
      <c r="O92" s="90"/>
      <c r="P92" s="90"/>
      <c r="Q92" s="90"/>
      <c r="R92" s="90"/>
      <c r="S92" s="90"/>
      <c r="T92" s="90"/>
      <c r="U92" s="90"/>
      <c r="V92" s="90"/>
      <c r="W92" s="90"/>
      <c r="X92" s="90"/>
      <c r="Y92" s="90"/>
      <c r="Z92" s="90"/>
      <c r="AA92" s="90"/>
      <c r="AB92" s="90"/>
      <c r="AC92" s="90"/>
      <c r="AD92" s="90"/>
      <c r="AE92" s="90"/>
      <c r="AF92" s="90"/>
      <c r="AG92" s="93" t="s">
        <v>66</v>
      </c>
      <c r="AH92" s="90"/>
      <c r="AI92" s="90"/>
      <c r="AJ92" s="90"/>
      <c r="AK92" s="90"/>
      <c r="AL92" s="90"/>
      <c r="AM92" s="90"/>
      <c r="AN92" s="92" t="s">
        <v>67</v>
      </c>
      <c r="AO92" s="90"/>
      <c r="AP92" s="94"/>
      <c r="AQ92" s="95" t="s">
        <v>68</v>
      </c>
      <c r="AR92" s="44"/>
      <c r="AS92" s="96" t="s">
        <v>69</v>
      </c>
      <c r="AT92" s="97" t="s">
        <v>70</v>
      </c>
      <c r="AU92" s="97" t="s">
        <v>71</v>
      </c>
      <c r="AV92" s="97" t="s">
        <v>72</v>
      </c>
      <c r="AW92" s="97" t="s">
        <v>73</v>
      </c>
      <c r="AX92" s="97" t="s">
        <v>74</v>
      </c>
      <c r="AY92" s="97" t="s">
        <v>75</v>
      </c>
      <c r="AZ92" s="97" t="s">
        <v>76</v>
      </c>
      <c r="BA92" s="97" t="s">
        <v>77</v>
      </c>
      <c r="BB92" s="97" t="s">
        <v>78</v>
      </c>
      <c r="BC92" s="97" t="s">
        <v>79</v>
      </c>
      <c r="BD92" s="98" t="s">
        <v>80</v>
      </c>
    </row>
    <row r="93" s="1" customFormat="1" ht="10.8" customHeight="1">
      <c r="B93" s="39"/>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4"/>
      <c r="AS93" s="99"/>
      <c r="AT93" s="100"/>
      <c r="AU93" s="100"/>
      <c r="AV93" s="100"/>
      <c r="AW93" s="100"/>
      <c r="AX93" s="100"/>
      <c r="AY93" s="100"/>
      <c r="AZ93" s="100"/>
      <c r="BA93" s="100"/>
      <c r="BB93" s="100"/>
      <c r="BC93" s="100"/>
      <c r="BD93" s="101"/>
    </row>
    <row r="94" s="5" customFormat="1" ht="32.4" customHeight="1">
      <c r="B94" s="102"/>
      <c r="C94" s="103" t="s">
        <v>81</v>
      </c>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5">
        <f>ROUND(AG95+AG96+AG131+AG132,2)</f>
        <v>0</v>
      </c>
      <c r="AH94" s="105"/>
      <c r="AI94" s="105"/>
      <c r="AJ94" s="105"/>
      <c r="AK94" s="105"/>
      <c r="AL94" s="105"/>
      <c r="AM94" s="105"/>
      <c r="AN94" s="106">
        <f>SUM(AG94,AT94)</f>
        <v>0</v>
      </c>
      <c r="AO94" s="106"/>
      <c r="AP94" s="106"/>
      <c r="AQ94" s="107" t="s">
        <v>1</v>
      </c>
      <c r="AR94" s="108"/>
      <c r="AS94" s="109">
        <f>ROUND(AS95+AS96+AS131+AS132,2)</f>
        <v>0</v>
      </c>
      <c r="AT94" s="110">
        <f>ROUND(SUM(AV94:AW94),2)</f>
        <v>0</v>
      </c>
      <c r="AU94" s="111">
        <f>ROUND(AU95+AU96+AU131+AU132,5)</f>
        <v>0</v>
      </c>
      <c r="AV94" s="110">
        <f>ROUND(AZ94*L29,2)</f>
        <v>0</v>
      </c>
      <c r="AW94" s="110">
        <f>ROUND(BA94*L30,2)</f>
        <v>0</v>
      </c>
      <c r="AX94" s="110">
        <f>ROUND(BB94*L29,2)</f>
        <v>0</v>
      </c>
      <c r="AY94" s="110">
        <f>ROUND(BC94*L30,2)</f>
        <v>0</v>
      </c>
      <c r="AZ94" s="110">
        <f>ROUND(AZ95+AZ96+AZ131+AZ132,2)</f>
        <v>0</v>
      </c>
      <c r="BA94" s="110">
        <f>ROUND(BA95+BA96+BA131+BA132,2)</f>
        <v>0</v>
      </c>
      <c r="BB94" s="110">
        <f>ROUND(BB95+BB96+BB131+BB132,2)</f>
        <v>0</v>
      </c>
      <c r="BC94" s="110">
        <f>ROUND(BC95+BC96+BC131+BC132,2)</f>
        <v>0</v>
      </c>
      <c r="BD94" s="112">
        <f>ROUND(BD95+BD96+BD131+BD132,2)</f>
        <v>0</v>
      </c>
      <c r="BS94" s="113" t="s">
        <v>82</v>
      </c>
      <c r="BT94" s="113" t="s">
        <v>83</v>
      </c>
      <c r="BU94" s="114" t="s">
        <v>84</v>
      </c>
      <c r="BV94" s="113" t="s">
        <v>85</v>
      </c>
      <c r="BW94" s="113" t="s">
        <v>5</v>
      </c>
      <c r="BX94" s="113" t="s">
        <v>86</v>
      </c>
      <c r="CL94" s="113" t="s">
        <v>19</v>
      </c>
    </row>
    <row r="95" s="6" customFormat="1" ht="16.5" customHeight="1">
      <c r="A95" s="115" t="s">
        <v>87</v>
      </c>
      <c r="B95" s="116"/>
      <c r="C95" s="117"/>
      <c r="D95" s="118" t="s">
        <v>88</v>
      </c>
      <c r="E95" s="118"/>
      <c r="F95" s="118"/>
      <c r="G95" s="118"/>
      <c r="H95" s="118"/>
      <c r="I95" s="119"/>
      <c r="J95" s="118" t="s">
        <v>89</v>
      </c>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20">
        <f>'VON - Vedlejší a ostatní ...'!J30</f>
        <v>0</v>
      </c>
      <c r="AH95" s="119"/>
      <c r="AI95" s="119"/>
      <c r="AJ95" s="119"/>
      <c r="AK95" s="119"/>
      <c r="AL95" s="119"/>
      <c r="AM95" s="119"/>
      <c r="AN95" s="120">
        <f>SUM(AG95,AT95)</f>
        <v>0</v>
      </c>
      <c r="AO95" s="119"/>
      <c r="AP95" s="119"/>
      <c r="AQ95" s="121" t="s">
        <v>88</v>
      </c>
      <c r="AR95" s="122"/>
      <c r="AS95" s="123">
        <v>0</v>
      </c>
      <c r="AT95" s="124">
        <f>ROUND(SUM(AV95:AW95),2)</f>
        <v>0</v>
      </c>
      <c r="AU95" s="125">
        <f>'VON - Vedlejší a ostatní ...'!P122</f>
        <v>0</v>
      </c>
      <c r="AV95" s="124">
        <f>'VON - Vedlejší a ostatní ...'!J33</f>
        <v>0</v>
      </c>
      <c r="AW95" s="124">
        <f>'VON - Vedlejší a ostatní ...'!J34</f>
        <v>0</v>
      </c>
      <c r="AX95" s="124">
        <f>'VON - Vedlejší a ostatní ...'!J35</f>
        <v>0</v>
      </c>
      <c r="AY95" s="124">
        <f>'VON - Vedlejší a ostatní ...'!J36</f>
        <v>0</v>
      </c>
      <c r="AZ95" s="124">
        <f>'VON - Vedlejší a ostatní ...'!F33</f>
        <v>0</v>
      </c>
      <c r="BA95" s="124">
        <f>'VON - Vedlejší a ostatní ...'!F34</f>
        <v>0</v>
      </c>
      <c r="BB95" s="124">
        <f>'VON - Vedlejší a ostatní ...'!F35</f>
        <v>0</v>
      </c>
      <c r="BC95" s="124">
        <f>'VON - Vedlejší a ostatní ...'!F36</f>
        <v>0</v>
      </c>
      <c r="BD95" s="126">
        <f>'VON - Vedlejší a ostatní ...'!F37</f>
        <v>0</v>
      </c>
      <c r="BT95" s="127" t="s">
        <v>90</v>
      </c>
      <c r="BV95" s="127" t="s">
        <v>85</v>
      </c>
      <c r="BW95" s="127" t="s">
        <v>91</v>
      </c>
      <c r="BX95" s="127" t="s">
        <v>5</v>
      </c>
      <c r="CL95" s="127" t="s">
        <v>19</v>
      </c>
      <c r="CM95" s="127" t="s">
        <v>92</v>
      </c>
    </row>
    <row r="96" s="6" customFormat="1" ht="16.5" customHeight="1">
      <c r="B96" s="116"/>
      <c r="C96" s="117"/>
      <c r="D96" s="118" t="s">
        <v>93</v>
      </c>
      <c r="E96" s="118"/>
      <c r="F96" s="118"/>
      <c r="G96" s="118"/>
      <c r="H96" s="118"/>
      <c r="I96" s="119"/>
      <c r="J96" s="118" t="s">
        <v>94</v>
      </c>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28">
        <f>ROUND(AG97+SUM(AG98:AG100)+AG116,2)</f>
        <v>0</v>
      </c>
      <c r="AH96" s="119"/>
      <c r="AI96" s="119"/>
      <c r="AJ96" s="119"/>
      <c r="AK96" s="119"/>
      <c r="AL96" s="119"/>
      <c r="AM96" s="119"/>
      <c r="AN96" s="120">
        <f>SUM(AG96,AT96)</f>
        <v>0</v>
      </c>
      <c r="AO96" s="119"/>
      <c r="AP96" s="119"/>
      <c r="AQ96" s="121" t="s">
        <v>95</v>
      </c>
      <c r="AR96" s="122"/>
      <c r="AS96" s="123">
        <f>ROUND(AS97+SUM(AS98:AS100)+AS116,2)</f>
        <v>0</v>
      </c>
      <c r="AT96" s="124">
        <f>ROUND(SUM(AV96:AW96),2)</f>
        <v>0</v>
      </c>
      <c r="AU96" s="125">
        <f>ROUND(AU97+SUM(AU98:AU100)+AU116,5)</f>
        <v>0</v>
      </c>
      <c r="AV96" s="124">
        <f>ROUND(AZ96*L29,2)</f>
        <v>0</v>
      </c>
      <c r="AW96" s="124">
        <f>ROUND(BA96*L30,2)</f>
        <v>0</v>
      </c>
      <c r="AX96" s="124">
        <f>ROUND(BB96*L29,2)</f>
        <v>0</v>
      </c>
      <c r="AY96" s="124">
        <f>ROUND(BC96*L30,2)</f>
        <v>0</v>
      </c>
      <c r="AZ96" s="124">
        <f>ROUND(AZ97+SUM(AZ98:AZ100)+AZ116,2)</f>
        <v>0</v>
      </c>
      <c r="BA96" s="124">
        <f>ROUND(BA97+SUM(BA98:BA100)+BA116,2)</f>
        <v>0</v>
      </c>
      <c r="BB96" s="124">
        <f>ROUND(BB97+SUM(BB98:BB100)+BB116,2)</f>
        <v>0</v>
      </c>
      <c r="BC96" s="124">
        <f>ROUND(BC97+SUM(BC98:BC100)+BC116,2)</f>
        <v>0</v>
      </c>
      <c r="BD96" s="126">
        <f>ROUND(BD97+SUM(BD98:BD100)+BD116,2)</f>
        <v>0</v>
      </c>
      <c r="BS96" s="127" t="s">
        <v>82</v>
      </c>
      <c r="BT96" s="127" t="s">
        <v>90</v>
      </c>
      <c r="BU96" s="127" t="s">
        <v>84</v>
      </c>
      <c r="BV96" s="127" t="s">
        <v>85</v>
      </c>
      <c r="BW96" s="127" t="s">
        <v>96</v>
      </c>
      <c r="BX96" s="127" t="s">
        <v>5</v>
      </c>
      <c r="CL96" s="127" t="s">
        <v>19</v>
      </c>
      <c r="CM96" s="127" t="s">
        <v>92</v>
      </c>
    </row>
    <row r="97" s="3" customFormat="1" ht="16.5" customHeight="1">
      <c r="A97" s="115" t="s">
        <v>87</v>
      </c>
      <c r="B97" s="66"/>
      <c r="C97" s="129"/>
      <c r="D97" s="129"/>
      <c r="E97" s="130" t="s">
        <v>97</v>
      </c>
      <c r="F97" s="130"/>
      <c r="G97" s="130"/>
      <c r="H97" s="130"/>
      <c r="I97" s="130"/>
      <c r="J97" s="129"/>
      <c r="K97" s="130" t="s">
        <v>98</v>
      </c>
      <c r="L97" s="130"/>
      <c r="M97" s="130"/>
      <c r="N97" s="130"/>
      <c r="O97" s="130"/>
      <c r="P97" s="130"/>
      <c r="Q97" s="130"/>
      <c r="R97" s="130"/>
      <c r="S97" s="130"/>
      <c r="T97" s="130"/>
      <c r="U97" s="130"/>
      <c r="V97" s="130"/>
      <c r="W97" s="130"/>
      <c r="X97" s="130"/>
      <c r="Y97" s="130"/>
      <c r="Z97" s="130"/>
      <c r="AA97" s="130"/>
      <c r="AB97" s="130"/>
      <c r="AC97" s="130"/>
      <c r="AD97" s="130"/>
      <c r="AE97" s="130"/>
      <c r="AF97" s="130"/>
      <c r="AG97" s="131">
        <f>'D.1.1 - Architektonicko-s...'!J32</f>
        <v>0</v>
      </c>
      <c r="AH97" s="129"/>
      <c r="AI97" s="129"/>
      <c r="AJ97" s="129"/>
      <c r="AK97" s="129"/>
      <c r="AL97" s="129"/>
      <c r="AM97" s="129"/>
      <c r="AN97" s="131">
        <f>SUM(AG97,AT97)</f>
        <v>0</v>
      </c>
      <c r="AO97" s="129"/>
      <c r="AP97" s="129"/>
      <c r="AQ97" s="132" t="s">
        <v>99</v>
      </c>
      <c r="AR97" s="68"/>
      <c r="AS97" s="133">
        <v>0</v>
      </c>
      <c r="AT97" s="134">
        <f>ROUND(SUM(AV97:AW97),2)</f>
        <v>0</v>
      </c>
      <c r="AU97" s="135">
        <f>'D.1.1 - Architektonicko-s...'!P152</f>
        <v>0</v>
      </c>
      <c r="AV97" s="134">
        <f>'D.1.1 - Architektonicko-s...'!J35</f>
        <v>0</v>
      </c>
      <c r="AW97" s="134">
        <f>'D.1.1 - Architektonicko-s...'!J36</f>
        <v>0</v>
      </c>
      <c r="AX97" s="134">
        <f>'D.1.1 - Architektonicko-s...'!J37</f>
        <v>0</v>
      </c>
      <c r="AY97" s="134">
        <f>'D.1.1 - Architektonicko-s...'!J38</f>
        <v>0</v>
      </c>
      <c r="AZ97" s="134">
        <f>'D.1.1 - Architektonicko-s...'!F35</f>
        <v>0</v>
      </c>
      <c r="BA97" s="134">
        <f>'D.1.1 - Architektonicko-s...'!F36</f>
        <v>0</v>
      </c>
      <c r="BB97" s="134">
        <f>'D.1.1 - Architektonicko-s...'!F37</f>
        <v>0</v>
      </c>
      <c r="BC97" s="134">
        <f>'D.1.1 - Architektonicko-s...'!F38</f>
        <v>0</v>
      </c>
      <c r="BD97" s="136">
        <f>'D.1.1 - Architektonicko-s...'!F39</f>
        <v>0</v>
      </c>
      <c r="BT97" s="137" t="s">
        <v>92</v>
      </c>
      <c r="BV97" s="137" t="s">
        <v>85</v>
      </c>
      <c r="BW97" s="137" t="s">
        <v>100</v>
      </c>
      <c r="BX97" s="137" t="s">
        <v>96</v>
      </c>
      <c r="CL97" s="137" t="s">
        <v>19</v>
      </c>
    </row>
    <row r="98" s="3" customFormat="1" ht="16.5" customHeight="1">
      <c r="A98" s="115" t="s">
        <v>87</v>
      </c>
      <c r="B98" s="66"/>
      <c r="C98" s="129"/>
      <c r="D98" s="129"/>
      <c r="E98" s="130" t="s">
        <v>101</v>
      </c>
      <c r="F98" s="130"/>
      <c r="G98" s="130"/>
      <c r="H98" s="130"/>
      <c r="I98" s="130"/>
      <c r="J98" s="129"/>
      <c r="K98" s="130" t="s">
        <v>102</v>
      </c>
      <c r="L98" s="130"/>
      <c r="M98" s="130"/>
      <c r="N98" s="130"/>
      <c r="O98" s="130"/>
      <c r="P98" s="130"/>
      <c r="Q98" s="130"/>
      <c r="R98" s="130"/>
      <c r="S98" s="130"/>
      <c r="T98" s="130"/>
      <c r="U98" s="130"/>
      <c r="V98" s="130"/>
      <c r="W98" s="130"/>
      <c r="X98" s="130"/>
      <c r="Y98" s="130"/>
      <c r="Z98" s="130"/>
      <c r="AA98" s="130"/>
      <c r="AB98" s="130"/>
      <c r="AC98" s="130"/>
      <c r="AD98" s="130"/>
      <c r="AE98" s="130"/>
      <c r="AF98" s="130"/>
      <c r="AG98" s="131">
        <f>'D.1.2 - Stavebně konstruk...'!J32</f>
        <v>0</v>
      </c>
      <c r="AH98" s="129"/>
      <c r="AI98" s="129"/>
      <c r="AJ98" s="129"/>
      <c r="AK98" s="129"/>
      <c r="AL98" s="129"/>
      <c r="AM98" s="129"/>
      <c r="AN98" s="131">
        <f>SUM(AG98,AT98)</f>
        <v>0</v>
      </c>
      <c r="AO98" s="129"/>
      <c r="AP98" s="129"/>
      <c r="AQ98" s="132" t="s">
        <v>99</v>
      </c>
      <c r="AR98" s="68"/>
      <c r="AS98" s="133">
        <v>0</v>
      </c>
      <c r="AT98" s="134">
        <f>ROUND(SUM(AV98:AW98),2)</f>
        <v>0</v>
      </c>
      <c r="AU98" s="135">
        <f>'D.1.2 - Stavebně konstruk...'!P130</f>
        <v>0</v>
      </c>
      <c r="AV98" s="134">
        <f>'D.1.2 - Stavebně konstruk...'!J35</f>
        <v>0</v>
      </c>
      <c r="AW98" s="134">
        <f>'D.1.2 - Stavebně konstruk...'!J36</f>
        <v>0</v>
      </c>
      <c r="AX98" s="134">
        <f>'D.1.2 - Stavebně konstruk...'!J37</f>
        <v>0</v>
      </c>
      <c r="AY98" s="134">
        <f>'D.1.2 - Stavebně konstruk...'!J38</f>
        <v>0</v>
      </c>
      <c r="AZ98" s="134">
        <f>'D.1.2 - Stavebně konstruk...'!F35</f>
        <v>0</v>
      </c>
      <c r="BA98" s="134">
        <f>'D.1.2 - Stavebně konstruk...'!F36</f>
        <v>0</v>
      </c>
      <c r="BB98" s="134">
        <f>'D.1.2 - Stavebně konstruk...'!F37</f>
        <v>0</v>
      </c>
      <c r="BC98" s="134">
        <f>'D.1.2 - Stavebně konstruk...'!F38</f>
        <v>0</v>
      </c>
      <c r="BD98" s="136">
        <f>'D.1.2 - Stavebně konstruk...'!F39</f>
        <v>0</v>
      </c>
      <c r="BT98" s="137" t="s">
        <v>92</v>
      </c>
      <c r="BV98" s="137" t="s">
        <v>85</v>
      </c>
      <c r="BW98" s="137" t="s">
        <v>103</v>
      </c>
      <c r="BX98" s="137" t="s">
        <v>96</v>
      </c>
      <c r="CL98" s="137" t="s">
        <v>19</v>
      </c>
    </row>
    <row r="99" s="3" customFormat="1" ht="16.5" customHeight="1">
      <c r="A99" s="115" t="s">
        <v>87</v>
      </c>
      <c r="B99" s="66"/>
      <c r="C99" s="129"/>
      <c r="D99" s="129"/>
      <c r="E99" s="130" t="s">
        <v>104</v>
      </c>
      <c r="F99" s="130"/>
      <c r="G99" s="130"/>
      <c r="H99" s="130"/>
      <c r="I99" s="130"/>
      <c r="J99" s="129"/>
      <c r="K99" s="130" t="s">
        <v>105</v>
      </c>
      <c r="L99" s="130"/>
      <c r="M99" s="130"/>
      <c r="N99" s="130"/>
      <c r="O99" s="130"/>
      <c r="P99" s="130"/>
      <c r="Q99" s="130"/>
      <c r="R99" s="130"/>
      <c r="S99" s="130"/>
      <c r="T99" s="130"/>
      <c r="U99" s="130"/>
      <c r="V99" s="130"/>
      <c r="W99" s="130"/>
      <c r="X99" s="130"/>
      <c r="Y99" s="130"/>
      <c r="Z99" s="130"/>
      <c r="AA99" s="130"/>
      <c r="AB99" s="130"/>
      <c r="AC99" s="130"/>
      <c r="AD99" s="130"/>
      <c r="AE99" s="130"/>
      <c r="AF99" s="130"/>
      <c r="AG99" s="131">
        <f>'D.1.3 - Požárně bezpečnos...'!J32</f>
        <v>0</v>
      </c>
      <c r="AH99" s="129"/>
      <c r="AI99" s="129"/>
      <c r="AJ99" s="129"/>
      <c r="AK99" s="129"/>
      <c r="AL99" s="129"/>
      <c r="AM99" s="129"/>
      <c r="AN99" s="131">
        <f>SUM(AG99,AT99)</f>
        <v>0</v>
      </c>
      <c r="AO99" s="129"/>
      <c r="AP99" s="129"/>
      <c r="AQ99" s="132" t="s">
        <v>99</v>
      </c>
      <c r="AR99" s="68"/>
      <c r="AS99" s="133">
        <v>0</v>
      </c>
      <c r="AT99" s="134">
        <f>ROUND(SUM(AV99:AW99),2)</f>
        <v>0</v>
      </c>
      <c r="AU99" s="135">
        <f>'D.1.3 - Požárně bezpečnos...'!P122</f>
        <v>0</v>
      </c>
      <c r="AV99" s="134">
        <f>'D.1.3 - Požárně bezpečnos...'!J35</f>
        <v>0</v>
      </c>
      <c r="AW99" s="134">
        <f>'D.1.3 - Požárně bezpečnos...'!J36</f>
        <v>0</v>
      </c>
      <c r="AX99" s="134">
        <f>'D.1.3 - Požárně bezpečnos...'!J37</f>
        <v>0</v>
      </c>
      <c r="AY99" s="134">
        <f>'D.1.3 - Požárně bezpečnos...'!J38</f>
        <v>0</v>
      </c>
      <c r="AZ99" s="134">
        <f>'D.1.3 - Požárně bezpečnos...'!F35</f>
        <v>0</v>
      </c>
      <c r="BA99" s="134">
        <f>'D.1.3 - Požárně bezpečnos...'!F36</f>
        <v>0</v>
      </c>
      <c r="BB99" s="134">
        <f>'D.1.3 - Požárně bezpečnos...'!F37</f>
        <v>0</v>
      </c>
      <c r="BC99" s="134">
        <f>'D.1.3 - Požárně bezpečnos...'!F38</f>
        <v>0</v>
      </c>
      <c r="BD99" s="136">
        <f>'D.1.3 - Požárně bezpečnos...'!F39</f>
        <v>0</v>
      </c>
      <c r="BT99" s="137" t="s">
        <v>92</v>
      </c>
      <c r="BV99" s="137" t="s">
        <v>85</v>
      </c>
      <c r="BW99" s="137" t="s">
        <v>106</v>
      </c>
      <c r="BX99" s="137" t="s">
        <v>96</v>
      </c>
      <c r="CL99" s="137" t="s">
        <v>19</v>
      </c>
    </row>
    <row r="100" s="3" customFormat="1" ht="16.5" customHeight="1">
      <c r="B100" s="66"/>
      <c r="C100" s="129"/>
      <c r="D100" s="129"/>
      <c r="E100" s="130" t="s">
        <v>107</v>
      </c>
      <c r="F100" s="130"/>
      <c r="G100" s="130"/>
      <c r="H100" s="130"/>
      <c r="I100" s="130"/>
      <c r="J100" s="129"/>
      <c r="K100" s="130" t="s">
        <v>108</v>
      </c>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8">
        <f>ROUND(AG101+SUM(AG102:AG104)+AG110,2)</f>
        <v>0</v>
      </c>
      <c r="AH100" s="129"/>
      <c r="AI100" s="129"/>
      <c r="AJ100" s="129"/>
      <c r="AK100" s="129"/>
      <c r="AL100" s="129"/>
      <c r="AM100" s="129"/>
      <c r="AN100" s="131">
        <f>SUM(AG100,AT100)</f>
        <v>0</v>
      </c>
      <c r="AO100" s="129"/>
      <c r="AP100" s="129"/>
      <c r="AQ100" s="132" t="s">
        <v>99</v>
      </c>
      <c r="AR100" s="68"/>
      <c r="AS100" s="133">
        <f>ROUND(AS101+SUM(AS102:AS104)+AS110,2)</f>
        <v>0</v>
      </c>
      <c r="AT100" s="134">
        <f>ROUND(SUM(AV100:AW100),2)</f>
        <v>0</v>
      </c>
      <c r="AU100" s="135">
        <f>ROUND(AU101+SUM(AU102:AU104)+AU110,5)</f>
        <v>0</v>
      </c>
      <c r="AV100" s="134">
        <f>ROUND(AZ100*L29,2)</f>
        <v>0</v>
      </c>
      <c r="AW100" s="134">
        <f>ROUND(BA100*L30,2)</f>
        <v>0</v>
      </c>
      <c r="AX100" s="134">
        <f>ROUND(BB100*L29,2)</f>
        <v>0</v>
      </c>
      <c r="AY100" s="134">
        <f>ROUND(BC100*L30,2)</f>
        <v>0</v>
      </c>
      <c r="AZ100" s="134">
        <f>ROUND(AZ101+SUM(AZ102:AZ104)+AZ110,2)</f>
        <v>0</v>
      </c>
      <c r="BA100" s="134">
        <f>ROUND(BA101+SUM(BA102:BA104)+BA110,2)</f>
        <v>0</v>
      </c>
      <c r="BB100" s="134">
        <f>ROUND(BB101+SUM(BB102:BB104)+BB110,2)</f>
        <v>0</v>
      </c>
      <c r="BC100" s="134">
        <f>ROUND(BC101+SUM(BC102:BC104)+BC110,2)</f>
        <v>0</v>
      </c>
      <c r="BD100" s="136">
        <f>ROUND(BD101+SUM(BD102:BD104)+BD110,2)</f>
        <v>0</v>
      </c>
      <c r="BS100" s="137" t="s">
        <v>82</v>
      </c>
      <c r="BT100" s="137" t="s">
        <v>92</v>
      </c>
      <c r="BU100" s="137" t="s">
        <v>84</v>
      </c>
      <c r="BV100" s="137" t="s">
        <v>85</v>
      </c>
      <c r="BW100" s="137" t="s">
        <v>109</v>
      </c>
      <c r="BX100" s="137" t="s">
        <v>96</v>
      </c>
      <c r="CL100" s="137" t="s">
        <v>19</v>
      </c>
    </row>
    <row r="101" s="3" customFormat="1" ht="16.5" customHeight="1">
      <c r="A101" s="115" t="s">
        <v>87</v>
      </c>
      <c r="B101" s="66"/>
      <c r="C101" s="129"/>
      <c r="D101" s="129"/>
      <c r="E101" s="129"/>
      <c r="F101" s="130" t="s">
        <v>110</v>
      </c>
      <c r="G101" s="130"/>
      <c r="H101" s="130"/>
      <c r="I101" s="130"/>
      <c r="J101" s="130"/>
      <c r="K101" s="129"/>
      <c r="L101" s="130" t="s">
        <v>111</v>
      </c>
      <c r="M101" s="130"/>
      <c r="N101" s="130"/>
      <c r="O101" s="130"/>
      <c r="P101" s="130"/>
      <c r="Q101" s="130"/>
      <c r="R101" s="130"/>
      <c r="S101" s="130"/>
      <c r="T101" s="130"/>
      <c r="U101" s="130"/>
      <c r="V101" s="130"/>
      <c r="W101" s="130"/>
      <c r="X101" s="130"/>
      <c r="Y101" s="130"/>
      <c r="Z101" s="130"/>
      <c r="AA101" s="130"/>
      <c r="AB101" s="130"/>
      <c r="AC101" s="130"/>
      <c r="AD101" s="130"/>
      <c r="AE101" s="130"/>
      <c r="AF101" s="130"/>
      <c r="AG101" s="131">
        <f>'D.1.4.1 - Zdravotně techn...'!J34</f>
        <v>0</v>
      </c>
      <c r="AH101" s="129"/>
      <c r="AI101" s="129"/>
      <c r="AJ101" s="129"/>
      <c r="AK101" s="129"/>
      <c r="AL101" s="129"/>
      <c r="AM101" s="129"/>
      <c r="AN101" s="131">
        <f>SUM(AG101,AT101)</f>
        <v>0</v>
      </c>
      <c r="AO101" s="129"/>
      <c r="AP101" s="129"/>
      <c r="AQ101" s="132" t="s">
        <v>99</v>
      </c>
      <c r="AR101" s="68"/>
      <c r="AS101" s="133">
        <v>0</v>
      </c>
      <c r="AT101" s="134">
        <f>ROUND(SUM(AV101:AW101),2)</f>
        <v>0</v>
      </c>
      <c r="AU101" s="135">
        <f>'D.1.4.1 - Zdravotně techn...'!P144</f>
        <v>0</v>
      </c>
      <c r="AV101" s="134">
        <f>'D.1.4.1 - Zdravotně techn...'!J37</f>
        <v>0</v>
      </c>
      <c r="AW101" s="134">
        <f>'D.1.4.1 - Zdravotně techn...'!J38</f>
        <v>0</v>
      </c>
      <c r="AX101" s="134">
        <f>'D.1.4.1 - Zdravotně techn...'!J39</f>
        <v>0</v>
      </c>
      <c r="AY101" s="134">
        <f>'D.1.4.1 - Zdravotně techn...'!J40</f>
        <v>0</v>
      </c>
      <c r="AZ101" s="134">
        <f>'D.1.4.1 - Zdravotně techn...'!F37</f>
        <v>0</v>
      </c>
      <c r="BA101" s="134">
        <f>'D.1.4.1 - Zdravotně techn...'!F38</f>
        <v>0</v>
      </c>
      <c r="BB101" s="134">
        <f>'D.1.4.1 - Zdravotně techn...'!F39</f>
        <v>0</v>
      </c>
      <c r="BC101" s="134">
        <f>'D.1.4.1 - Zdravotně techn...'!F40</f>
        <v>0</v>
      </c>
      <c r="BD101" s="136">
        <f>'D.1.4.1 - Zdravotně techn...'!F41</f>
        <v>0</v>
      </c>
      <c r="BT101" s="137" t="s">
        <v>112</v>
      </c>
      <c r="BV101" s="137" t="s">
        <v>85</v>
      </c>
      <c r="BW101" s="137" t="s">
        <v>113</v>
      </c>
      <c r="BX101" s="137" t="s">
        <v>109</v>
      </c>
      <c r="CL101" s="137" t="s">
        <v>1</v>
      </c>
    </row>
    <row r="102" s="3" customFormat="1" ht="16.5" customHeight="1">
      <c r="A102" s="115" t="s">
        <v>87</v>
      </c>
      <c r="B102" s="66"/>
      <c r="C102" s="129"/>
      <c r="D102" s="129"/>
      <c r="E102" s="129"/>
      <c r="F102" s="130" t="s">
        <v>114</v>
      </c>
      <c r="G102" s="130"/>
      <c r="H102" s="130"/>
      <c r="I102" s="130"/>
      <c r="J102" s="130"/>
      <c r="K102" s="129"/>
      <c r="L102" s="130" t="s">
        <v>115</v>
      </c>
      <c r="M102" s="130"/>
      <c r="N102" s="130"/>
      <c r="O102" s="130"/>
      <c r="P102" s="130"/>
      <c r="Q102" s="130"/>
      <c r="R102" s="130"/>
      <c r="S102" s="130"/>
      <c r="T102" s="130"/>
      <c r="U102" s="130"/>
      <c r="V102" s="130"/>
      <c r="W102" s="130"/>
      <c r="X102" s="130"/>
      <c r="Y102" s="130"/>
      <c r="Z102" s="130"/>
      <c r="AA102" s="130"/>
      <c r="AB102" s="130"/>
      <c r="AC102" s="130"/>
      <c r="AD102" s="130"/>
      <c r="AE102" s="130"/>
      <c r="AF102" s="130"/>
      <c r="AG102" s="131">
        <f>'D.1.4.2 - Vzduchotechnika...'!J34</f>
        <v>0</v>
      </c>
      <c r="AH102" s="129"/>
      <c r="AI102" s="129"/>
      <c r="AJ102" s="129"/>
      <c r="AK102" s="129"/>
      <c r="AL102" s="129"/>
      <c r="AM102" s="129"/>
      <c r="AN102" s="131">
        <f>SUM(AG102,AT102)</f>
        <v>0</v>
      </c>
      <c r="AO102" s="129"/>
      <c r="AP102" s="129"/>
      <c r="AQ102" s="132" t="s">
        <v>99</v>
      </c>
      <c r="AR102" s="68"/>
      <c r="AS102" s="133">
        <v>0</v>
      </c>
      <c r="AT102" s="134">
        <f>ROUND(SUM(AV102:AW102),2)</f>
        <v>0</v>
      </c>
      <c r="AU102" s="135">
        <f>'D.1.4.2 - Vzduchotechnika...'!P170</f>
        <v>0</v>
      </c>
      <c r="AV102" s="134">
        <f>'D.1.4.2 - Vzduchotechnika...'!J37</f>
        <v>0</v>
      </c>
      <c r="AW102" s="134">
        <f>'D.1.4.2 - Vzduchotechnika...'!J38</f>
        <v>0</v>
      </c>
      <c r="AX102" s="134">
        <f>'D.1.4.2 - Vzduchotechnika...'!J39</f>
        <v>0</v>
      </c>
      <c r="AY102" s="134">
        <f>'D.1.4.2 - Vzduchotechnika...'!J40</f>
        <v>0</v>
      </c>
      <c r="AZ102" s="134">
        <f>'D.1.4.2 - Vzduchotechnika...'!F37</f>
        <v>0</v>
      </c>
      <c r="BA102" s="134">
        <f>'D.1.4.2 - Vzduchotechnika...'!F38</f>
        <v>0</v>
      </c>
      <c r="BB102" s="134">
        <f>'D.1.4.2 - Vzduchotechnika...'!F39</f>
        <v>0</v>
      </c>
      <c r="BC102" s="134">
        <f>'D.1.4.2 - Vzduchotechnika...'!F40</f>
        <v>0</v>
      </c>
      <c r="BD102" s="136">
        <f>'D.1.4.2 - Vzduchotechnika...'!F41</f>
        <v>0</v>
      </c>
      <c r="BT102" s="137" t="s">
        <v>112</v>
      </c>
      <c r="BV102" s="137" t="s">
        <v>85</v>
      </c>
      <c r="BW102" s="137" t="s">
        <v>116</v>
      </c>
      <c r="BX102" s="137" t="s">
        <v>109</v>
      </c>
      <c r="CL102" s="137" t="s">
        <v>1</v>
      </c>
    </row>
    <row r="103" s="3" customFormat="1" ht="16.5" customHeight="1">
      <c r="A103" s="115" t="s">
        <v>87</v>
      </c>
      <c r="B103" s="66"/>
      <c r="C103" s="129"/>
      <c r="D103" s="129"/>
      <c r="E103" s="129"/>
      <c r="F103" s="130" t="s">
        <v>117</v>
      </c>
      <c r="G103" s="130"/>
      <c r="H103" s="130"/>
      <c r="I103" s="130"/>
      <c r="J103" s="130"/>
      <c r="K103" s="129"/>
      <c r="L103" s="130" t="s">
        <v>118</v>
      </c>
      <c r="M103" s="130"/>
      <c r="N103" s="130"/>
      <c r="O103" s="130"/>
      <c r="P103" s="130"/>
      <c r="Q103" s="130"/>
      <c r="R103" s="130"/>
      <c r="S103" s="130"/>
      <c r="T103" s="130"/>
      <c r="U103" s="130"/>
      <c r="V103" s="130"/>
      <c r="W103" s="130"/>
      <c r="X103" s="130"/>
      <c r="Y103" s="130"/>
      <c r="Z103" s="130"/>
      <c r="AA103" s="130"/>
      <c r="AB103" s="130"/>
      <c r="AC103" s="130"/>
      <c r="AD103" s="130"/>
      <c r="AE103" s="130"/>
      <c r="AF103" s="130"/>
      <c r="AG103" s="131">
        <f>'D.1.4.3 - Rozvody tepla a...'!J34</f>
        <v>0</v>
      </c>
      <c r="AH103" s="129"/>
      <c r="AI103" s="129"/>
      <c r="AJ103" s="129"/>
      <c r="AK103" s="129"/>
      <c r="AL103" s="129"/>
      <c r="AM103" s="129"/>
      <c r="AN103" s="131">
        <f>SUM(AG103,AT103)</f>
        <v>0</v>
      </c>
      <c r="AO103" s="129"/>
      <c r="AP103" s="129"/>
      <c r="AQ103" s="132" t="s">
        <v>99</v>
      </c>
      <c r="AR103" s="68"/>
      <c r="AS103" s="133">
        <v>0</v>
      </c>
      <c r="AT103" s="134">
        <f>ROUND(SUM(AV103:AW103),2)</f>
        <v>0</v>
      </c>
      <c r="AU103" s="135">
        <f>'D.1.4.3 - Rozvody tepla a...'!P134</f>
        <v>0</v>
      </c>
      <c r="AV103" s="134">
        <f>'D.1.4.3 - Rozvody tepla a...'!J37</f>
        <v>0</v>
      </c>
      <c r="AW103" s="134">
        <f>'D.1.4.3 - Rozvody tepla a...'!J38</f>
        <v>0</v>
      </c>
      <c r="AX103" s="134">
        <f>'D.1.4.3 - Rozvody tepla a...'!J39</f>
        <v>0</v>
      </c>
      <c r="AY103" s="134">
        <f>'D.1.4.3 - Rozvody tepla a...'!J40</f>
        <v>0</v>
      </c>
      <c r="AZ103" s="134">
        <f>'D.1.4.3 - Rozvody tepla a...'!F37</f>
        <v>0</v>
      </c>
      <c r="BA103" s="134">
        <f>'D.1.4.3 - Rozvody tepla a...'!F38</f>
        <v>0</v>
      </c>
      <c r="BB103" s="134">
        <f>'D.1.4.3 - Rozvody tepla a...'!F39</f>
        <v>0</v>
      </c>
      <c r="BC103" s="134">
        <f>'D.1.4.3 - Rozvody tepla a...'!F40</f>
        <v>0</v>
      </c>
      <c r="BD103" s="136">
        <f>'D.1.4.3 - Rozvody tepla a...'!F41</f>
        <v>0</v>
      </c>
      <c r="BT103" s="137" t="s">
        <v>112</v>
      </c>
      <c r="BV103" s="137" t="s">
        <v>85</v>
      </c>
      <c r="BW103" s="137" t="s">
        <v>119</v>
      </c>
      <c r="BX103" s="137" t="s">
        <v>109</v>
      </c>
      <c r="CL103" s="137" t="s">
        <v>1</v>
      </c>
    </row>
    <row r="104" s="3" customFormat="1" ht="16.5" customHeight="1">
      <c r="B104" s="66"/>
      <c r="C104" s="129"/>
      <c r="D104" s="129"/>
      <c r="E104" s="129"/>
      <c r="F104" s="130" t="s">
        <v>120</v>
      </c>
      <c r="G104" s="130"/>
      <c r="H104" s="130"/>
      <c r="I104" s="130"/>
      <c r="J104" s="130"/>
      <c r="K104" s="129"/>
      <c r="L104" s="130" t="s">
        <v>121</v>
      </c>
      <c r="M104" s="130"/>
      <c r="N104" s="130"/>
      <c r="O104" s="130"/>
      <c r="P104" s="130"/>
      <c r="Q104" s="130"/>
      <c r="R104" s="130"/>
      <c r="S104" s="130"/>
      <c r="T104" s="130"/>
      <c r="U104" s="130"/>
      <c r="V104" s="130"/>
      <c r="W104" s="130"/>
      <c r="X104" s="130"/>
      <c r="Y104" s="130"/>
      <c r="Z104" s="130"/>
      <c r="AA104" s="130"/>
      <c r="AB104" s="130"/>
      <c r="AC104" s="130"/>
      <c r="AD104" s="130"/>
      <c r="AE104" s="130"/>
      <c r="AF104" s="130"/>
      <c r="AG104" s="138">
        <f>ROUND(SUM(AG105:AG109),2)</f>
        <v>0</v>
      </c>
      <c r="AH104" s="129"/>
      <c r="AI104" s="129"/>
      <c r="AJ104" s="129"/>
      <c r="AK104" s="129"/>
      <c r="AL104" s="129"/>
      <c r="AM104" s="129"/>
      <c r="AN104" s="131">
        <f>SUM(AG104,AT104)</f>
        <v>0</v>
      </c>
      <c r="AO104" s="129"/>
      <c r="AP104" s="129"/>
      <c r="AQ104" s="132" t="s">
        <v>99</v>
      </c>
      <c r="AR104" s="68"/>
      <c r="AS104" s="133">
        <f>ROUND(SUM(AS105:AS109),2)</f>
        <v>0</v>
      </c>
      <c r="AT104" s="134">
        <f>ROUND(SUM(AV104:AW104),2)</f>
        <v>0</v>
      </c>
      <c r="AU104" s="135">
        <f>ROUND(SUM(AU105:AU109),5)</f>
        <v>0</v>
      </c>
      <c r="AV104" s="134">
        <f>ROUND(AZ104*L29,2)</f>
        <v>0</v>
      </c>
      <c r="AW104" s="134">
        <f>ROUND(BA104*L30,2)</f>
        <v>0</v>
      </c>
      <c r="AX104" s="134">
        <f>ROUND(BB104*L29,2)</f>
        <v>0</v>
      </c>
      <c r="AY104" s="134">
        <f>ROUND(BC104*L30,2)</f>
        <v>0</v>
      </c>
      <c r="AZ104" s="134">
        <f>ROUND(SUM(AZ105:AZ109),2)</f>
        <v>0</v>
      </c>
      <c r="BA104" s="134">
        <f>ROUND(SUM(BA105:BA109),2)</f>
        <v>0</v>
      </c>
      <c r="BB104" s="134">
        <f>ROUND(SUM(BB105:BB109),2)</f>
        <v>0</v>
      </c>
      <c r="BC104" s="134">
        <f>ROUND(SUM(BC105:BC109),2)</f>
        <v>0</v>
      </c>
      <c r="BD104" s="136">
        <f>ROUND(SUM(BD105:BD109),2)</f>
        <v>0</v>
      </c>
      <c r="BS104" s="137" t="s">
        <v>82</v>
      </c>
      <c r="BT104" s="137" t="s">
        <v>112</v>
      </c>
      <c r="BU104" s="137" t="s">
        <v>84</v>
      </c>
      <c r="BV104" s="137" t="s">
        <v>85</v>
      </c>
      <c r="BW104" s="137" t="s">
        <v>122</v>
      </c>
      <c r="BX104" s="137" t="s">
        <v>109</v>
      </c>
      <c r="CL104" s="137" t="s">
        <v>19</v>
      </c>
    </row>
    <row r="105" s="3" customFormat="1" ht="25.5" customHeight="1">
      <c r="A105" s="115" t="s">
        <v>87</v>
      </c>
      <c r="B105" s="66"/>
      <c r="C105" s="129"/>
      <c r="D105" s="129"/>
      <c r="E105" s="129"/>
      <c r="F105" s="129"/>
      <c r="G105" s="130" t="s">
        <v>123</v>
      </c>
      <c r="H105" s="130"/>
      <c r="I105" s="130"/>
      <c r="J105" s="130"/>
      <c r="K105" s="130"/>
      <c r="L105" s="129"/>
      <c r="M105" s="130" t="s">
        <v>124</v>
      </c>
      <c r="N105" s="130"/>
      <c r="O105" s="130"/>
      <c r="P105" s="130"/>
      <c r="Q105" s="130"/>
      <c r="R105" s="130"/>
      <c r="S105" s="130"/>
      <c r="T105" s="130"/>
      <c r="U105" s="130"/>
      <c r="V105" s="130"/>
      <c r="W105" s="130"/>
      <c r="X105" s="130"/>
      <c r="Y105" s="130"/>
      <c r="Z105" s="130"/>
      <c r="AA105" s="130"/>
      <c r="AB105" s="130"/>
      <c r="AC105" s="130"/>
      <c r="AD105" s="130"/>
      <c r="AE105" s="130"/>
      <c r="AF105" s="130"/>
      <c r="AG105" s="131">
        <f>'D.1.4.5_KT - KT'!J34</f>
        <v>0</v>
      </c>
      <c r="AH105" s="129"/>
      <c r="AI105" s="129"/>
      <c r="AJ105" s="129"/>
      <c r="AK105" s="129"/>
      <c r="AL105" s="129"/>
      <c r="AM105" s="129"/>
      <c r="AN105" s="131">
        <f>SUM(AG105,AT105)</f>
        <v>0</v>
      </c>
      <c r="AO105" s="129"/>
      <c r="AP105" s="129"/>
      <c r="AQ105" s="132" t="s">
        <v>99</v>
      </c>
      <c r="AR105" s="68"/>
      <c r="AS105" s="133">
        <v>0</v>
      </c>
      <c r="AT105" s="134">
        <f>ROUND(SUM(AV105:AW105),2)</f>
        <v>0</v>
      </c>
      <c r="AU105" s="135">
        <f>'D.1.4.5_KT - KT'!P128</f>
        <v>0</v>
      </c>
      <c r="AV105" s="134">
        <f>'D.1.4.5_KT - KT'!J37</f>
        <v>0</v>
      </c>
      <c r="AW105" s="134">
        <f>'D.1.4.5_KT - KT'!J38</f>
        <v>0</v>
      </c>
      <c r="AX105" s="134">
        <f>'D.1.4.5_KT - KT'!J39</f>
        <v>0</v>
      </c>
      <c r="AY105" s="134">
        <f>'D.1.4.5_KT - KT'!J40</f>
        <v>0</v>
      </c>
      <c r="AZ105" s="134">
        <f>'D.1.4.5_KT - KT'!F37</f>
        <v>0</v>
      </c>
      <c r="BA105" s="134">
        <f>'D.1.4.5_KT - KT'!F38</f>
        <v>0</v>
      </c>
      <c r="BB105" s="134">
        <f>'D.1.4.5_KT - KT'!F39</f>
        <v>0</v>
      </c>
      <c r="BC105" s="134">
        <f>'D.1.4.5_KT - KT'!F40</f>
        <v>0</v>
      </c>
      <c r="BD105" s="136">
        <f>'D.1.4.5_KT - KT'!F41</f>
        <v>0</v>
      </c>
      <c r="BT105" s="137" t="s">
        <v>125</v>
      </c>
      <c r="BV105" s="137" t="s">
        <v>85</v>
      </c>
      <c r="BW105" s="137" t="s">
        <v>126</v>
      </c>
      <c r="BX105" s="137" t="s">
        <v>122</v>
      </c>
      <c r="CL105" s="137" t="s">
        <v>1</v>
      </c>
    </row>
    <row r="106" s="3" customFormat="1" ht="25.5" customHeight="1">
      <c r="A106" s="115" t="s">
        <v>87</v>
      </c>
      <c r="B106" s="66"/>
      <c r="C106" s="129"/>
      <c r="D106" s="129"/>
      <c r="E106" s="129"/>
      <c r="F106" s="129"/>
      <c r="G106" s="130" t="s">
        <v>127</v>
      </c>
      <c r="H106" s="130"/>
      <c r="I106" s="130"/>
      <c r="J106" s="130"/>
      <c r="K106" s="130"/>
      <c r="L106" s="129"/>
      <c r="M106" s="130" t="s">
        <v>128</v>
      </c>
      <c r="N106" s="130"/>
      <c r="O106" s="130"/>
      <c r="P106" s="130"/>
      <c r="Q106" s="130"/>
      <c r="R106" s="130"/>
      <c r="S106" s="130"/>
      <c r="T106" s="130"/>
      <c r="U106" s="130"/>
      <c r="V106" s="130"/>
      <c r="W106" s="130"/>
      <c r="X106" s="130"/>
      <c r="Y106" s="130"/>
      <c r="Z106" s="130"/>
      <c r="AA106" s="130"/>
      <c r="AB106" s="130"/>
      <c r="AC106" s="130"/>
      <c r="AD106" s="130"/>
      <c r="AE106" s="130"/>
      <c r="AF106" s="130"/>
      <c r="AG106" s="131">
        <f>'D.1.4.5_LPS - LPS'!J34</f>
        <v>0</v>
      </c>
      <c r="AH106" s="129"/>
      <c r="AI106" s="129"/>
      <c r="AJ106" s="129"/>
      <c r="AK106" s="129"/>
      <c r="AL106" s="129"/>
      <c r="AM106" s="129"/>
      <c r="AN106" s="131">
        <f>SUM(AG106,AT106)</f>
        <v>0</v>
      </c>
      <c r="AO106" s="129"/>
      <c r="AP106" s="129"/>
      <c r="AQ106" s="132" t="s">
        <v>99</v>
      </c>
      <c r="AR106" s="68"/>
      <c r="AS106" s="133">
        <v>0</v>
      </c>
      <c r="AT106" s="134">
        <f>ROUND(SUM(AV106:AW106),2)</f>
        <v>0</v>
      </c>
      <c r="AU106" s="135">
        <f>'D.1.4.5_LPS - LPS'!P126</f>
        <v>0</v>
      </c>
      <c r="AV106" s="134">
        <f>'D.1.4.5_LPS - LPS'!J37</f>
        <v>0</v>
      </c>
      <c r="AW106" s="134">
        <f>'D.1.4.5_LPS - LPS'!J38</f>
        <v>0</v>
      </c>
      <c r="AX106" s="134">
        <f>'D.1.4.5_LPS - LPS'!J39</f>
        <v>0</v>
      </c>
      <c r="AY106" s="134">
        <f>'D.1.4.5_LPS - LPS'!J40</f>
        <v>0</v>
      </c>
      <c r="AZ106" s="134">
        <f>'D.1.4.5_LPS - LPS'!F37</f>
        <v>0</v>
      </c>
      <c r="BA106" s="134">
        <f>'D.1.4.5_LPS - LPS'!F38</f>
        <v>0</v>
      </c>
      <c r="BB106" s="134">
        <f>'D.1.4.5_LPS - LPS'!F39</f>
        <v>0</v>
      </c>
      <c r="BC106" s="134">
        <f>'D.1.4.5_LPS - LPS'!F40</f>
        <v>0</v>
      </c>
      <c r="BD106" s="136">
        <f>'D.1.4.5_LPS - LPS'!F41</f>
        <v>0</v>
      </c>
      <c r="BT106" s="137" t="s">
        <v>125</v>
      </c>
      <c r="BV106" s="137" t="s">
        <v>85</v>
      </c>
      <c r="BW106" s="137" t="s">
        <v>129</v>
      </c>
      <c r="BX106" s="137" t="s">
        <v>122</v>
      </c>
      <c r="CL106" s="137" t="s">
        <v>1</v>
      </c>
    </row>
    <row r="107" s="3" customFormat="1" ht="25.5" customHeight="1">
      <c r="A107" s="115" t="s">
        <v>87</v>
      </c>
      <c r="B107" s="66"/>
      <c r="C107" s="129"/>
      <c r="D107" s="129"/>
      <c r="E107" s="129"/>
      <c r="F107" s="129"/>
      <c r="G107" s="130" t="s">
        <v>130</v>
      </c>
      <c r="H107" s="130"/>
      <c r="I107" s="130"/>
      <c r="J107" s="130"/>
      <c r="K107" s="130"/>
      <c r="L107" s="129"/>
      <c r="M107" s="130" t="s">
        <v>131</v>
      </c>
      <c r="N107" s="130"/>
      <c r="O107" s="130"/>
      <c r="P107" s="130"/>
      <c r="Q107" s="130"/>
      <c r="R107" s="130"/>
      <c r="S107" s="130"/>
      <c r="T107" s="130"/>
      <c r="U107" s="130"/>
      <c r="V107" s="130"/>
      <c r="W107" s="130"/>
      <c r="X107" s="130"/>
      <c r="Y107" s="130"/>
      <c r="Z107" s="130"/>
      <c r="AA107" s="130"/>
      <c r="AB107" s="130"/>
      <c r="AC107" s="130"/>
      <c r="AD107" s="130"/>
      <c r="AE107" s="130"/>
      <c r="AF107" s="130"/>
      <c r="AG107" s="131">
        <f>'D.1.4.5_NO - NO'!J34</f>
        <v>0</v>
      </c>
      <c r="AH107" s="129"/>
      <c r="AI107" s="129"/>
      <c r="AJ107" s="129"/>
      <c r="AK107" s="129"/>
      <c r="AL107" s="129"/>
      <c r="AM107" s="129"/>
      <c r="AN107" s="131">
        <f>SUM(AG107,AT107)</f>
        <v>0</v>
      </c>
      <c r="AO107" s="129"/>
      <c r="AP107" s="129"/>
      <c r="AQ107" s="132" t="s">
        <v>99</v>
      </c>
      <c r="AR107" s="68"/>
      <c r="AS107" s="133">
        <v>0</v>
      </c>
      <c r="AT107" s="134">
        <f>ROUND(SUM(AV107:AW107),2)</f>
        <v>0</v>
      </c>
      <c r="AU107" s="135">
        <f>'D.1.4.5_NO - NO'!P128</f>
        <v>0</v>
      </c>
      <c r="AV107" s="134">
        <f>'D.1.4.5_NO - NO'!J37</f>
        <v>0</v>
      </c>
      <c r="AW107" s="134">
        <f>'D.1.4.5_NO - NO'!J38</f>
        <v>0</v>
      </c>
      <c r="AX107" s="134">
        <f>'D.1.4.5_NO - NO'!J39</f>
        <v>0</v>
      </c>
      <c r="AY107" s="134">
        <f>'D.1.4.5_NO - NO'!J40</f>
        <v>0</v>
      </c>
      <c r="AZ107" s="134">
        <f>'D.1.4.5_NO - NO'!F37</f>
        <v>0</v>
      </c>
      <c r="BA107" s="134">
        <f>'D.1.4.5_NO - NO'!F38</f>
        <v>0</v>
      </c>
      <c r="BB107" s="134">
        <f>'D.1.4.5_NO - NO'!F39</f>
        <v>0</v>
      </c>
      <c r="BC107" s="134">
        <f>'D.1.4.5_NO - NO'!F40</f>
        <v>0</v>
      </c>
      <c r="BD107" s="136">
        <f>'D.1.4.5_NO - NO'!F41</f>
        <v>0</v>
      </c>
      <c r="BT107" s="137" t="s">
        <v>125</v>
      </c>
      <c r="BV107" s="137" t="s">
        <v>85</v>
      </c>
      <c r="BW107" s="137" t="s">
        <v>132</v>
      </c>
      <c r="BX107" s="137" t="s">
        <v>122</v>
      </c>
      <c r="CL107" s="137" t="s">
        <v>1</v>
      </c>
    </row>
    <row r="108" s="3" customFormat="1" ht="25.5" customHeight="1">
      <c r="A108" s="115" t="s">
        <v>87</v>
      </c>
      <c r="B108" s="66"/>
      <c r="C108" s="129"/>
      <c r="D108" s="129"/>
      <c r="E108" s="129"/>
      <c r="F108" s="129"/>
      <c r="G108" s="130" t="s">
        <v>133</v>
      </c>
      <c r="H108" s="130"/>
      <c r="I108" s="130"/>
      <c r="J108" s="130"/>
      <c r="K108" s="130"/>
      <c r="L108" s="129"/>
      <c r="M108" s="130" t="s">
        <v>134</v>
      </c>
      <c r="N108" s="130"/>
      <c r="O108" s="130"/>
      <c r="P108" s="130"/>
      <c r="Q108" s="130"/>
      <c r="R108" s="130"/>
      <c r="S108" s="130"/>
      <c r="T108" s="130"/>
      <c r="U108" s="130"/>
      <c r="V108" s="130"/>
      <c r="W108" s="130"/>
      <c r="X108" s="130"/>
      <c r="Y108" s="130"/>
      <c r="Z108" s="130"/>
      <c r="AA108" s="130"/>
      <c r="AB108" s="130"/>
      <c r="AC108" s="130"/>
      <c r="AD108" s="130"/>
      <c r="AE108" s="130"/>
      <c r="AF108" s="130"/>
      <c r="AG108" s="131">
        <f>'D.1.4.5_SP - SP'!J34</f>
        <v>0</v>
      </c>
      <c r="AH108" s="129"/>
      <c r="AI108" s="129"/>
      <c r="AJ108" s="129"/>
      <c r="AK108" s="129"/>
      <c r="AL108" s="129"/>
      <c r="AM108" s="129"/>
      <c r="AN108" s="131">
        <f>SUM(AG108,AT108)</f>
        <v>0</v>
      </c>
      <c r="AO108" s="129"/>
      <c r="AP108" s="129"/>
      <c r="AQ108" s="132" t="s">
        <v>99</v>
      </c>
      <c r="AR108" s="68"/>
      <c r="AS108" s="133">
        <v>0</v>
      </c>
      <c r="AT108" s="134">
        <f>ROUND(SUM(AV108:AW108),2)</f>
        <v>0</v>
      </c>
      <c r="AU108" s="135">
        <f>'D.1.4.5_SP - SP'!P127</f>
        <v>0</v>
      </c>
      <c r="AV108" s="134">
        <f>'D.1.4.5_SP - SP'!J37</f>
        <v>0</v>
      </c>
      <c r="AW108" s="134">
        <f>'D.1.4.5_SP - SP'!J38</f>
        <v>0</v>
      </c>
      <c r="AX108" s="134">
        <f>'D.1.4.5_SP - SP'!J39</f>
        <v>0</v>
      </c>
      <c r="AY108" s="134">
        <f>'D.1.4.5_SP - SP'!J40</f>
        <v>0</v>
      </c>
      <c r="AZ108" s="134">
        <f>'D.1.4.5_SP - SP'!F37</f>
        <v>0</v>
      </c>
      <c r="BA108" s="134">
        <f>'D.1.4.5_SP - SP'!F38</f>
        <v>0</v>
      </c>
      <c r="BB108" s="134">
        <f>'D.1.4.5_SP - SP'!F39</f>
        <v>0</v>
      </c>
      <c r="BC108" s="134">
        <f>'D.1.4.5_SP - SP'!F40</f>
        <v>0</v>
      </c>
      <c r="BD108" s="136">
        <f>'D.1.4.5_SP - SP'!F41</f>
        <v>0</v>
      </c>
      <c r="BT108" s="137" t="s">
        <v>125</v>
      </c>
      <c r="BV108" s="137" t="s">
        <v>85</v>
      </c>
      <c r="BW108" s="137" t="s">
        <v>135</v>
      </c>
      <c r="BX108" s="137" t="s">
        <v>122</v>
      </c>
      <c r="CL108" s="137" t="s">
        <v>1</v>
      </c>
    </row>
    <row r="109" s="3" customFormat="1" ht="25.5" customHeight="1">
      <c r="A109" s="115" t="s">
        <v>87</v>
      </c>
      <c r="B109" s="66"/>
      <c r="C109" s="129"/>
      <c r="D109" s="129"/>
      <c r="E109" s="129"/>
      <c r="F109" s="129"/>
      <c r="G109" s="130" t="s">
        <v>136</v>
      </c>
      <c r="H109" s="130"/>
      <c r="I109" s="130"/>
      <c r="J109" s="130"/>
      <c r="K109" s="130"/>
      <c r="L109" s="129"/>
      <c r="M109" s="130" t="s">
        <v>137</v>
      </c>
      <c r="N109" s="130"/>
      <c r="O109" s="130"/>
      <c r="P109" s="130"/>
      <c r="Q109" s="130"/>
      <c r="R109" s="130"/>
      <c r="S109" s="130"/>
      <c r="T109" s="130"/>
      <c r="U109" s="130"/>
      <c r="V109" s="130"/>
      <c r="W109" s="130"/>
      <c r="X109" s="130"/>
      <c r="Y109" s="130"/>
      <c r="Z109" s="130"/>
      <c r="AA109" s="130"/>
      <c r="AB109" s="130"/>
      <c r="AC109" s="130"/>
      <c r="AD109" s="130"/>
      <c r="AE109" s="130"/>
      <c r="AF109" s="130"/>
      <c r="AG109" s="131">
        <f>'D.1.4.5_SV - SV'!J34</f>
        <v>0</v>
      </c>
      <c r="AH109" s="129"/>
      <c r="AI109" s="129"/>
      <c r="AJ109" s="129"/>
      <c r="AK109" s="129"/>
      <c r="AL109" s="129"/>
      <c r="AM109" s="129"/>
      <c r="AN109" s="131">
        <f>SUM(AG109,AT109)</f>
        <v>0</v>
      </c>
      <c r="AO109" s="129"/>
      <c r="AP109" s="129"/>
      <c r="AQ109" s="132" t="s">
        <v>99</v>
      </c>
      <c r="AR109" s="68"/>
      <c r="AS109" s="133">
        <v>0</v>
      </c>
      <c r="AT109" s="134">
        <f>ROUND(SUM(AV109:AW109),2)</f>
        <v>0</v>
      </c>
      <c r="AU109" s="135">
        <f>'D.1.4.5_SV - SV'!P126</f>
        <v>0</v>
      </c>
      <c r="AV109" s="134">
        <f>'D.1.4.5_SV - SV'!J37</f>
        <v>0</v>
      </c>
      <c r="AW109" s="134">
        <f>'D.1.4.5_SV - SV'!J38</f>
        <v>0</v>
      </c>
      <c r="AX109" s="134">
        <f>'D.1.4.5_SV - SV'!J39</f>
        <v>0</v>
      </c>
      <c r="AY109" s="134">
        <f>'D.1.4.5_SV - SV'!J40</f>
        <v>0</v>
      </c>
      <c r="AZ109" s="134">
        <f>'D.1.4.5_SV - SV'!F37</f>
        <v>0</v>
      </c>
      <c r="BA109" s="134">
        <f>'D.1.4.5_SV - SV'!F38</f>
        <v>0</v>
      </c>
      <c r="BB109" s="134">
        <f>'D.1.4.5_SV - SV'!F39</f>
        <v>0</v>
      </c>
      <c r="BC109" s="134">
        <f>'D.1.4.5_SV - SV'!F40</f>
        <v>0</v>
      </c>
      <c r="BD109" s="136">
        <f>'D.1.4.5_SV - SV'!F41</f>
        <v>0</v>
      </c>
      <c r="BT109" s="137" t="s">
        <v>125</v>
      </c>
      <c r="BV109" s="137" t="s">
        <v>85</v>
      </c>
      <c r="BW109" s="137" t="s">
        <v>138</v>
      </c>
      <c r="BX109" s="137" t="s">
        <v>122</v>
      </c>
      <c r="CL109" s="137" t="s">
        <v>1</v>
      </c>
    </row>
    <row r="110" s="3" customFormat="1" ht="25.5" customHeight="1">
      <c r="B110" s="66"/>
      <c r="C110" s="129"/>
      <c r="D110" s="129"/>
      <c r="E110" s="129"/>
      <c r="F110" s="130" t="s">
        <v>139</v>
      </c>
      <c r="G110" s="130"/>
      <c r="H110" s="130"/>
      <c r="I110" s="130"/>
      <c r="J110" s="130"/>
      <c r="K110" s="129"/>
      <c r="L110" s="130" t="s">
        <v>140</v>
      </c>
      <c r="M110" s="130"/>
      <c r="N110" s="130"/>
      <c r="O110" s="130"/>
      <c r="P110" s="130"/>
      <c r="Q110" s="130"/>
      <c r="R110" s="130"/>
      <c r="S110" s="130"/>
      <c r="T110" s="130"/>
      <c r="U110" s="130"/>
      <c r="V110" s="130"/>
      <c r="W110" s="130"/>
      <c r="X110" s="130"/>
      <c r="Y110" s="130"/>
      <c r="Z110" s="130"/>
      <c r="AA110" s="130"/>
      <c r="AB110" s="130"/>
      <c r="AC110" s="130"/>
      <c r="AD110" s="130"/>
      <c r="AE110" s="130"/>
      <c r="AF110" s="130"/>
      <c r="AG110" s="138">
        <f>ROUND(SUM(AG111:AG115),2)</f>
        <v>0</v>
      </c>
      <c r="AH110" s="129"/>
      <c r="AI110" s="129"/>
      <c r="AJ110" s="129"/>
      <c r="AK110" s="129"/>
      <c r="AL110" s="129"/>
      <c r="AM110" s="129"/>
      <c r="AN110" s="131">
        <f>SUM(AG110,AT110)</f>
        <v>0</v>
      </c>
      <c r="AO110" s="129"/>
      <c r="AP110" s="129"/>
      <c r="AQ110" s="132" t="s">
        <v>99</v>
      </c>
      <c r="AR110" s="68"/>
      <c r="AS110" s="133">
        <f>ROUND(SUM(AS111:AS115),2)</f>
        <v>0</v>
      </c>
      <c r="AT110" s="134">
        <f>ROUND(SUM(AV110:AW110),2)</f>
        <v>0</v>
      </c>
      <c r="AU110" s="135">
        <f>ROUND(SUM(AU111:AU115),5)</f>
        <v>0</v>
      </c>
      <c r="AV110" s="134">
        <f>ROUND(AZ110*L29,2)</f>
        <v>0</v>
      </c>
      <c r="AW110" s="134">
        <f>ROUND(BA110*L30,2)</f>
        <v>0</v>
      </c>
      <c r="AX110" s="134">
        <f>ROUND(BB110*L29,2)</f>
        <v>0</v>
      </c>
      <c r="AY110" s="134">
        <f>ROUND(BC110*L30,2)</f>
        <v>0</v>
      </c>
      <c r="AZ110" s="134">
        <f>ROUND(SUM(AZ111:AZ115),2)</f>
        <v>0</v>
      </c>
      <c r="BA110" s="134">
        <f>ROUND(SUM(BA111:BA115),2)</f>
        <v>0</v>
      </c>
      <c r="BB110" s="134">
        <f>ROUND(SUM(BB111:BB115),2)</f>
        <v>0</v>
      </c>
      <c r="BC110" s="134">
        <f>ROUND(SUM(BC111:BC115),2)</f>
        <v>0</v>
      </c>
      <c r="BD110" s="136">
        <f>ROUND(SUM(BD111:BD115),2)</f>
        <v>0</v>
      </c>
      <c r="BS110" s="137" t="s">
        <v>82</v>
      </c>
      <c r="BT110" s="137" t="s">
        <v>112</v>
      </c>
      <c r="BU110" s="137" t="s">
        <v>84</v>
      </c>
      <c r="BV110" s="137" t="s">
        <v>85</v>
      </c>
      <c r="BW110" s="137" t="s">
        <v>141</v>
      </c>
      <c r="BX110" s="137" t="s">
        <v>109</v>
      </c>
      <c r="CL110" s="137" t="s">
        <v>19</v>
      </c>
    </row>
    <row r="111" s="3" customFormat="1" ht="25.5" customHeight="1">
      <c r="A111" s="115" t="s">
        <v>87</v>
      </c>
      <c r="B111" s="66"/>
      <c r="C111" s="129"/>
      <c r="D111" s="129"/>
      <c r="E111" s="129"/>
      <c r="F111" s="129"/>
      <c r="G111" s="130" t="s">
        <v>142</v>
      </c>
      <c r="H111" s="130"/>
      <c r="I111" s="130"/>
      <c r="J111" s="130"/>
      <c r="K111" s="130"/>
      <c r="L111" s="129"/>
      <c r="M111" s="130" t="s">
        <v>142</v>
      </c>
      <c r="N111" s="130"/>
      <c r="O111" s="130"/>
      <c r="P111" s="130"/>
      <c r="Q111" s="130"/>
      <c r="R111" s="130"/>
      <c r="S111" s="130"/>
      <c r="T111" s="130"/>
      <c r="U111" s="130"/>
      <c r="V111" s="130"/>
      <c r="W111" s="130"/>
      <c r="X111" s="130"/>
      <c r="Y111" s="130"/>
      <c r="Z111" s="130"/>
      <c r="AA111" s="130"/>
      <c r="AB111" s="130"/>
      <c r="AC111" s="130"/>
      <c r="AD111" s="130"/>
      <c r="AE111" s="130"/>
      <c r="AF111" s="130"/>
      <c r="AG111" s="131">
        <f>'D.1.4.6 - JČ - D.1.4.6 - JČ'!J34</f>
        <v>0</v>
      </c>
      <c r="AH111" s="129"/>
      <c r="AI111" s="129"/>
      <c r="AJ111" s="129"/>
      <c r="AK111" s="129"/>
      <c r="AL111" s="129"/>
      <c r="AM111" s="129"/>
      <c r="AN111" s="131">
        <f>SUM(AG111,AT111)</f>
        <v>0</v>
      </c>
      <c r="AO111" s="129"/>
      <c r="AP111" s="129"/>
      <c r="AQ111" s="132" t="s">
        <v>99</v>
      </c>
      <c r="AR111" s="68"/>
      <c r="AS111" s="133">
        <v>0</v>
      </c>
      <c r="AT111" s="134">
        <f>ROUND(SUM(AV111:AW111),2)</f>
        <v>0</v>
      </c>
      <c r="AU111" s="135">
        <f>'D.1.4.6 - JČ - D.1.4.6 - JČ'!P126</f>
        <v>0</v>
      </c>
      <c r="AV111" s="134">
        <f>'D.1.4.6 - JČ - D.1.4.6 - JČ'!J37</f>
        <v>0</v>
      </c>
      <c r="AW111" s="134">
        <f>'D.1.4.6 - JČ - D.1.4.6 - JČ'!J38</f>
        <v>0</v>
      </c>
      <c r="AX111" s="134">
        <f>'D.1.4.6 - JČ - D.1.4.6 - JČ'!J39</f>
        <v>0</v>
      </c>
      <c r="AY111" s="134">
        <f>'D.1.4.6 - JČ - D.1.4.6 - JČ'!J40</f>
        <v>0</v>
      </c>
      <c r="AZ111" s="134">
        <f>'D.1.4.6 - JČ - D.1.4.6 - JČ'!F37</f>
        <v>0</v>
      </c>
      <c r="BA111" s="134">
        <f>'D.1.4.6 - JČ - D.1.4.6 - JČ'!F38</f>
        <v>0</v>
      </c>
      <c r="BB111" s="134">
        <f>'D.1.4.6 - JČ - D.1.4.6 - JČ'!F39</f>
        <v>0</v>
      </c>
      <c r="BC111" s="134">
        <f>'D.1.4.6 - JČ - D.1.4.6 - JČ'!F40</f>
        <v>0</v>
      </c>
      <c r="BD111" s="136">
        <f>'D.1.4.6 - JČ - D.1.4.6 - JČ'!F41</f>
        <v>0</v>
      </c>
      <c r="BT111" s="137" t="s">
        <v>125</v>
      </c>
      <c r="BV111" s="137" t="s">
        <v>85</v>
      </c>
      <c r="BW111" s="137" t="s">
        <v>143</v>
      </c>
      <c r="BX111" s="137" t="s">
        <v>141</v>
      </c>
      <c r="CL111" s="137" t="s">
        <v>1</v>
      </c>
    </row>
    <row r="112" s="3" customFormat="1" ht="25.5" customHeight="1">
      <c r="A112" s="115" t="s">
        <v>87</v>
      </c>
      <c r="B112" s="66"/>
      <c r="C112" s="129"/>
      <c r="D112" s="129"/>
      <c r="E112" s="129"/>
      <c r="F112" s="129"/>
      <c r="G112" s="130" t="s">
        <v>144</v>
      </c>
      <c r="H112" s="130"/>
      <c r="I112" s="130"/>
      <c r="J112" s="130"/>
      <c r="K112" s="130"/>
      <c r="L112" s="129"/>
      <c r="M112" s="130" t="s">
        <v>144</v>
      </c>
      <c r="N112" s="130"/>
      <c r="O112" s="130"/>
      <c r="P112" s="130"/>
      <c r="Q112" s="130"/>
      <c r="R112" s="130"/>
      <c r="S112" s="130"/>
      <c r="T112" s="130"/>
      <c r="U112" s="130"/>
      <c r="V112" s="130"/>
      <c r="W112" s="130"/>
      <c r="X112" s="130"/>
      <c r="Y112" s="130"/>
      <c r="Z112" s="130"/>
      <c r="AA112" s="130"/>
      <c r="AB112" s="130"/>
      <c r="AC112" s="130"/>
      <c r="AD112" s="130"/>
      <c r="AE112" s="130"/>
      <c r="AF112" s="130"/>
      <c r="AG112" s="131">
        <f>'D.1.4.6 - KT - D.1.4.6 - KT'!J34</f>
        <v>0</v>
      </c>
      <c r="AH112" s="129"/>
      <c r="AI112" s="129"/>
      <c r="AJ112" s="129"/>
      <c r="AK112" s="129"/>
      <c r="AL112" s="129"/>
      <c r="AM112" s="129"/>
      <c r="AN112" s="131">
        <f>SUM(AG112,AT112)</f>
        <v>0</v>
      </c>
      <c r="AO112" s="129"/>
      <c r="AP112" s="129"/>
      <c r="AQ112" s="132" t="s">
        <v>99</v>
      </c>
      <c r="AR112" s="68"/>
      <c r="AS112" s="133">
        <v>0</v>
      </c>
      <c r="AT112" s="134">
        <f>ROUND(SUM(AV112:AW112),2)</f>
        <v>0</v>
      </c>
      <c r="AU112" s="135">
        <f>'D.1.4.6 - KT - D.1.4.6 - KT'!P125</f>
        <v>0</v>
      </c>
      <c r="AV112" s="134">
        <f>'D.1.4.6 - KT - D.1.4.6 - KT'!J37</f>
        <v>0</v>
      </c>
      <c r="AW112" s="134">
        <f>'D.1.4.6 - KT - D.1.4.6 - KT'!J38</f>
        <v>0</v>
      </c>
      <c r="AX112" s="134">
        <f>'D.1.4.6 - KT - D.1.4.6 - KT'!J39</f>
        <v>0</v>
      </c>
      <c r="AY112" s="134">
        <f>'D.1.4.6 - KT - D.1.4.6 - KT'!J40</f>
        <v>0</v>
      </c>
      <c r="AZ112" s="134">
        <f>'D.1.4.6 - KT - D.1.4.6 - KT'!F37</f>
        <v>0</v>
      </c>
      <c r="BA112" s="134">
        <f>'D.1.4.6 - KT - D.1.4.6 - KT'!F38</f>
        <v>0</v>
      </c>
      <c r="BB112" s="134">
        <f>'D.1.4.6 - KT - D.1.4.6 - KT'!F39</f>
        <v>0</v>
      </c>
      <c r="BC112" s="134">
        <f>'D.1.4.6 - KT - D.1.4.6 - KT'!F40</f>
        <v>0</v>
      </c>
      <c r="BD112" s="136">
        <f>'D.1.4.6 - KT - D.1.4.6 - KT'!F41</f>
        <v>0</v>
      </c>
      <c r="BT112" s="137" t="s">
        <v>125</v>
      </c>
      <c r="BV112" s="137" t="s">
        <v>85</v>
      </c>
      <c r="BW112" s="137" t="s">
        <v>145</v>
      </c>
      <c r="BX112" s="137" t="s">
        <v>141</v>
      </c>
      <c r="CL112" s="137" t="s">
        <v>1</v>
      </c>
    </row>
    <row r="113" s="3" customFormat="1" ht="25.5" customHeight="1">
      <c r="A113" s="115" t="s">
        <v>87</v>
      </c>
      <c r="B113" s="66"/>
      <c r="C113" s="129"/>
      <c r="D113" s="129"/>
      <c r="E113" s="129"/>
      <c r="F113" s="129"/>
      <c r="G113" s="130" t="s">
        <v>146</v>
      </c>
      <c r="H113" s="130"/>
      <c r="I113" s="130"/>
      <c r="J113" s="130"/>
      <c r="K113" s="130"/>
      <c r="L113" s="129"/>
      <c r="M113" s="130" t="s">
        <v>146</v>
      </c>
      <c r="N113" s="130"/>
      <c r="O113" s="130"/>
      <c r="P113" s="130"/>
      <c r="Q113" s="130"/>
      <c r="R113" s="130"/>
      <c r="S113" s="130"/>
      <c r="T113" s="130"/>
      <c r="U113" s="130"/>
      <c r="V113" s="130"/>
      <c r="W113" s="130"/>
      <c r="X113" s="130"/>
      <c r="Y113" s="130"/>
      <c r="Z113" s="130"/>
      <c r="AA113" s="130"/>
      <c r="AB113" s="130"/>
      <c r="AC113" s="130"/>
      <c r="AD113" s="130"/>
      <c r="AE113" s="130"/>
      <c r="AF113" s="130"/>
      <c r="AG113" s="131">
        <f>'D.1.4.6 - SK - D.1.4.6 - SK'!J34</f>
        <v>0</v>
      </c>
      <c r="AH113" s="129"/>
      <c r="AI113" s="129"/>
      <c r="AJ113" s="129"/>
      <c r="AK113" s="129"/>
      <c r="AL113" s="129"/>
      <c r="AM113" s="129"/>
      <c r="AN113" s="131">
        <f>SUM(AG113,AT113)</f>
        <v>0</v>
      </c>
      <c r="AO113" s="129"/>
      <c r="AP113" s="129"/>
      <c r="AQ113" s="132" t="s">
        <v>99</v>
      </c>
      <c r="AR113" s="68"/>
      <c r="AS113" s="133">
        <v>0</v>
      </c>
      <c r="AT113" s="134">
        <f>ROUND(SUM(AV113:AW113),2)</f>
        <v>0</v>
      </c>
      <c r="AU113" s="135">
        <f>'D.1.4.6 - SK - D.1.4.6 - SK'!P129</f>
        <v>0</v>
      </c>
      <c r="AV113" s="134">
        <f>'D.1.4.6 - SK - D.1.4.6 - SK'!J37</f>
        <v>0</v>
      </c>
      <c r="AW113" s="134">
        <f>'D.1.4.6 - SK - D.1.4.6 - SK'!J38</f>
        <v>0</v>
      </c>
      <c r="AX113" s="134">
        <f>'D.1.4.6 - SK - D.1.4.6 - SK'!J39</f>
        <v>0</v>
      </c>
      <c r="AY113" s="134">
        <f>'D.1.4.6 - SK - D.1.4.6 - SK'!J40</f>
        <v>0</v>
      </c>
      <c r="AZ113" s="134">
        <f>'D.1.4.6 - SK - D.1.4.6 - SK'!F37</f>
        <v>0</v>
      </c>
      <c r="BA113" s="134">
        <f>'D.1.4.6 - SK - D.1.4.6 - SK'!F38</f>
        <v>0</v>
      </c>
      <c r="BB113" s="134">
        <f>'D.1.4.6 - SK - D.1.4.6 - SK'!F39</f>
        <v>0</v>
      </c>
      <c r="BC113" s="134">
        <f>'D.1.4.6 - SK - D.1.4.6 - SK'!F40</f>
        <v>0</v>
      </c>
      <c r="BD113" s="136">
        <f>'D.1.4.6 - SK - D.1.4.6 - SK'!F41</f>
        <v>0</v>
      </c>
      <c r="BT113" s="137" t="s">
        <v>125</v>
      </c>
      <c r="BV113" s="137" t="s">
        <v>85</v>
      </c>
      <c r="BW113" s="137" t="s">
        <v>147</v>
      </c>
      <c r="BX113" s="137" t="s">
        <v>141</v>
      </c>
      <c r="CL113" s="137" t="s">
        <v>1</v>
      </c>
    </row>
    <row r="114" s="3" customFormat="1" ht="25.5" customHeight="1">
      <c r="A114" s="115" t="s">
        <v>87</v>
      </c>
      <c r="B114" s="66"/>
      <c r="C114" s="129"/>
      <c r="D114" s="129"/>
      <c r="E114" s="129"/>
      <c r="F114" s="129"/>
      <c r="G114" s="130" t="s">
        <v>148</v>
      </c>
      <c r="H114" s="130"/>
      <c r="I114" s="130"/>
      <c r="J114" s="130"/>
      <c r="K114" s="130"/>
      <c r="L114" s="129"/>
      <c r="M114" s="130" t="s">
        <v>148</v>
      </c>
      <c r="N114" s="130"/>
      <c r="O114" s="130"/>
      <c r="P114" s="130"/>
      <c r="Q114" s="130"/>
      <c r="R114" s="130"/>
      <c r="S114" s="130"/>
      <c r="T114" s="130"/>
      <c r="U114" s="130"/>
      <c r="V114" s="130"/>
      <c r="W114" s="130"/>
      <c r="X114" s="130"/>
      <c r="Y114" s="130"/>
      <c r="Z114" s="130"/>
      <c r="AA114" s="130"/>
      <c r="AB114" s="130"/>
      <c r="AC114" s="130"/>
      <c r="AD114" s="130"/>
      <c r="AE114" s="130"/>
      <c r="AF114" s="130"/>
      <c r="AG114" s="131">
        <f>'D.1.4.6 - TÚ - D.1.4.6 - TÚ'!J34</f>
        <v>0</v>
      </c>
      <c r="AH114" s="129"/>
      <c r="AI114" s="129"/>
      <c r="AJ114" s="129"/>
      <c r="AK114" s="129"/>
      <c r="AL114" s="129"/>
      <c r="AM114" s="129"/>
      <c r="AN114" s="131">
        <f>SUM(AG114,AT114)</f>
        <v>0</v>
      </c>
      <c r="AO114" s="129"/>
      <c r="AP114" s="129"/>
      <c r="AQ114" s="132" t="s">
        <v>99</v>
      </c>
      <c r="AR114" s="68"/>
      <c r="AS114" s="133">
        <v>0</v>
      </c>
      <c r="AT114" s="134">
        <f>ROUND(SUM(AV114:AW114),2)</f>
        <v>0</v>
      </c>
      <c r="AU114" s="135">
        <f>'D.1.4.6 - TÚ - D.1.4.6 - TÚ'!P131</f>
        <v>0</v>
      </c>
      <c r="AV114" s="134">
        <f>'D.1.4.6 - TÚ - D.1.4.6 - TÚ'!J37</f>
        <v>0</v>
      </c>
      <c r="AW114" s="134">
        <f>'D.1.4.6 - TÚ - D.1.4.6 - TÚ'!J38</f>
        <v>0</v>
      </c>
      <c r="AX114" s="134">
        <f>'D.1.4.6 - TÚ - D.1.4.6 - TÚ'!J39</f>
        <v>0</v>
      </c>
      <c r="AY114" s="134">
        <f>'D.1.4.6 - TÚ - D.1.4.6 - TÚ'!J40</f>
        <v>0</v>
      </c>
      <c r="AZ114" s="134">
        <f>'D.1.4.6 - TÚ - D.1.4.6 - TÚ'!F37</f>
        <v>0</v>
      </c>
      <c r="BA114" s="134">
        <f>'D.1.4.6 - TÚ - D.1.4.6 - TÚ'!F38</f>
        <v>0</v>
      </c>
      <c r="BB114" s="134">
        <f>'D.1.4.6 - TÚ - D.1.4.6 - TÚ'!F39</f>
        <v>0</v>
      </c>
      <c r="BC114" s="134">
        <f>'D.1.4.6 - TÚ - D.1.4.6 - TÚ'!F40</f>
        <v>0</v>
      </c>
      <c r="BD114" s="136">
        <f>'D.1.4.6 - TÚ - D.1.4.6 - TÚ'!F41</f>
        <v>0</v>
      </c>
      <c r="BT114" s="137" t="s">
        <v>125</v>
      </c>
      <c r="BV114" s="137" t="s">
        <v>85</v>
      </c>
      <c r="BW114" s="137" t="s">
        <v>149</v>
      </c>
      <c r="BX114" s="137" t="s">
        <v>141</v>
      </c>
      <c r="CL114" s="137" t="s">
        <v>1</v>
      </c>
    </row>
    <row r="115" s="3" customFormat="1" ht="25.5" customHeight="1">
      <c r="A115" s="115" t="s">
        <v>87</v>
      </c>
      <c r="B115" s="66"/>
      <c r="C115" s="129"/>
      <c r="D115" s="129"/>
      <c r="E115" s="129"/>
      <c r="F115" s="129"/>
      <c r="G115" s="130" t="s">
        <v>150</v>
      </c>
      <c r="H115" s="130"/>
      <c r="I115" s="130"/>
      <c r="J115" s="130"/>
      <c r="K115" s="130"/>
      <c r="L115" s="129"/>
      <c r="M115" s="130" t="s">
        <v>150</v>
      </c>
      <c r="N115" s="130"/>
      <c r="O115" s="130"/>
      <c r="P115" s="130"/>
      <c r="Q115" s="130"/>
      <c r="R115" s="130"/>
      <c r="S115" s="130"/>
      <c r="T115" s="130"/>
      <c r="U115" s="130"/>
      <c r="V115" s="130"/>
      <c r="W115" s="130"/>
      <c r="X115" s="130"/>
      <c r="Y115" s="130"/>
      <c r="Z115" s="130"/>
      <c r="AA115" s="130"/>
      <c r="AB115" s="130"/>
      <c r="AC115" s="130"/>
      <c r="AD115" s="130"/>
      <c r="AE115" s="130"/>
      <c r="AF115" s="130"/>
      <c r="AG115" s="131">
        <f>'D.1.4.6 - VDT - D.1.4.6 -...'!J34</f>
        <v>0</v>
      </c>
      <c r="AH115" s="129"/>
      <c r="AI115" s="129"/>
      <c r="AJ115" s="129"/>
      <c r="AK115" s="129"/>
      <c r="AL115" s="129"/>
      <c r="AM115" s="129"/>
      <c r="AN115" s="131">
        <f>SUM(AG115,AT115)</f>
        <v>0</v>
      </c>
      <c r="AO115" s="129"/>
      <c r="AP115" s="129"/>
      <c r="AQ115" s="132" t="s">
        <v>99</v>
      </c>
      <c r="AR115" s="68"/>
      <c r="AS115" s="133">
        <v>0</v>
      </c>
      <c r="AT115" s="134">
        <f>ROUND(SUM(AV115:AW115),2)</f>
        <v>0</v>
      </c>
      <c r="AU115" s="135">
        <f>'D.1.4.6 - VDT - D.1.4.6 -...'!P126</f>
        <v>0</v>
      </c>
      <c r="AV115" s="134">
        <f>'D.1.4.6 - VDT - D.1.4.6 -...'!J37</f>
        <v>0</v>
      </c>
      <c r="AW115" s="134">
        <f>'D.1.4.6 - VDT - D.1.4.6 -...'!J38</f>
        <v>0</v>
      </c>
      <c r="AX115" s="134">
        <f>'D.1.4.6 - VDT - D.1.4.6 -...'!J39</f>
        <v>0</v>
      </c>
      <c r="AY115" s="134">
        <f>'D.1.4.6 - VDT - D.1.4.6 -...'!J40</f>
        <v>0</v>
      </c>
      <c r="AZ115" s="134">
        <f>'D.1.4.6 - VDT - D.1.4.6 -...'!F37</f>
        <v>0</v>
      </c>
      <c r="BA115" s="134">
        <f>'D.1.4.6 - VDT - D.1.4.6 -...'!F38</f>
        <v>0</v>
      </c>
      <c r="BB115" s="134">
        <f>'D.1.4.6 - VDT - D.1.4.6 -...'!F39</f>
        <v>0</v>
      </c>
      <c r="BC115" s="134">
        <f>'D.1.4.6 - VDT - D.1.4.6 -...'!F40</f>
        <v>0</v>
      </c>
      <c r="BD115" s="136">
        <f>'D.1.4.6 - VDT - D.1.4.6 -...'!F41</f>
        <v>0</v>
      </c>
      <c r="BT115" s="137" t="s">
        <v>125</v>
      </c>
      <c r="BV115" s="137" t="s">
        <v>85</v>
      </c>
      <c r="BW115" s="137" t="s">
        <v>151</v>
      </c>
      <c r="BX115" s="137" t="s">
        <v>141</v>
      </c>
      <c r="CL115" s="137" t="s">
        <v>1</v>
      </c>
    </row>
    <row r="116" s="3" customFormat="1" ht="25.5" customHeight="1">
      <c r="B116" s="66"/>
      <c r="C116" s="129"/>
      <c r="D116" s="129"/>
      <c r="E116" s="130" t="s">
        <v>152</v>
      </c>
      <c r="F116" s="130"/>
      <c r="G116" s="130"/>
      <c r="H116" s="130"/>
      <c r="I116" s="130"/>
      <c r="J116" s="129"/>
      <c r="K116" s="130" t="s">
        <v>153</v>
      </c>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8">
        <f>ROUND(AG117+AG118+AG119+AG122+AG125+AG126+AG129+AG130,2)</f>
        <v>0</v>
      </c>
      <c r="AH116" s="129"/>
      <c r="AI116" s="129"/>
      <c r="AJ116" s="129"/>
      <c r="AK116" s="129"/>
      <c r="AL116" s="129"/>
      <c r="AM116" s="129"/>
      <c r="AN116" s="131">
        <f>SUM(AG116,AT116)</f>
        <v>0</v>
      </c>
      <c r="AO116" s="129"/>
      <c r="AP116" s="129"/>
      <c r="AQ116" s="132" t="s">
        <v>99</v>
      </c>
      <c r="AR116" s="68"/>
      <c r="AS116" s="133">
        <f>ROUND(AS117+AS118+AS119+AS122+AS125+AS126+AS129+AS130,2)</f>
        <v>0</v>
      </c>
      <c r="AT116" s="134">
        <f>ROUND(SUM(AV116:AW116),2)</f>
        <v>0</v>
      </c>
      <c r="AU116" s="135">
        <f>ROUND(AU117+AU118+AU119+AU122+AU125+AU126+AU129+AU130,5)</f>
        <v>0</v>
      </c>
      <c r="AV116" s="134">
        <f>ROUND(AZ116*L29,2)</f>
        <v>0</v>
      </c>
      <c r="AW116" s="134">
        <f>ROUND(BA116*L30,2)</f>
        <v>0</v>
      </c>
      <c r="AX116" s="134">
        <f>ROUND(BB116*L29,2)</f>
        <v>0</v>
      </c>
      <c r="AY116" s="134">
        <f>ROUND(BC116*L30,2)</f>
        <v>0</v>
      </c>
      <c r="AZ116" s="134">
        <f>ROUND(AZ117+AZ118+AZ119+AZ122+AZ125+AZ126+AZ129+AZ130,2)</f>
        <v>0</v>
      </c>
      <c r="BA116" s="134">
        <f>ROUND(BA117+BA118+BA119+BA122+BA125+BA126+BA129+BA130,2)</f>
        <v>0</v>
      </c>
      <c r="BB116" s="134">
        <f>ROUND(BB117+BB118+BB119+BB122+BB125+BB126+BB129+BB130,2)</f>
        <v>0</v>
      </c>
      <c r="BC116" s="134">
        <f>ROUND(BC117+BC118+BC119+BC122+BC125+BC126+BC129+BC130,2)</f>
        <v>0</v>
      </c>
      <c r="BD116" s="136">
        <f>ROUND(BD117+BD118+BD119+BD122+BD125+BD126+BD129+BD130,2)</f>
        <v>0</v>
      </c>
      <c r="BS116" s="137" t="s">
        <v>82</v>
      </c>
      <c r="BT116" s="137" t="s">
        <v>92</v>
      </c>
      <c r="BU116" s="137" t="s">
        <v>84</v>
      </c>
      <c r="BV116" s="137" t="s">
        <v>85</v>
      </c>
      <c r="BW116" s="137" t="s">
        <v>154</v>
      </c>
      <c r="BX116" s="137" t="s">
        <v>96</v>
      </c>
      <c r="CL116" s="137" t="s">
        <v>19</v>
      </c>
    </row>
    <row r="117" s="3" customFormat="1" ht="16.5" customHeight="1">
      <c r="A117" s="115" t="s">
        <v>87</v>
      </c>
      <c r="B117" s="66"/>
      <c r="C117" s="129"/>
      <c r="D117" s="129"/>
      <c r="E117" s="129"/>
      <c r="F117" s="130" t="s">
        <v>155</v>
      </c>
      <c r="G117" s="130"/>
      <c r="H117" s="130"/>
      <c r="I117" s="130"/>
      <c r="J117" s="130"/>
      <c r="K117" s="129"/>
      <c r="L117" s="130" t="s">
        <v>156</v>
      </c>
      <c r="M117" s="130"/>
      <c r="N117" s="130"/>
      <c r="O117" s="130"/>
      <c r="P117" s="130"/>
      <c r="Q117" s="130"/>
      <c r="R117" s="130"/>
      <c r="S117" s="130"/>
      <c r="T117" s="130"/>
      <c r="U117" s="130"/>
      <c r="V117" s="130"/>
      <c r="W117" s="130"/>
      <c r="X117" s="130"/>
      <c r="Y117" s="130"/>
      <c r="Z117" s="130"/>
      <c r="AA117" s="130"/>
      <c r="AB117" s="130"/>
      <c r="AC117" s="130"/>
      <c r="AD117" s="130"/>
      <c r="AE117" s="130"/>
      <c r="AF117" s="130"/>
      <c r="AG117" s="131">
        <f>'D.2.01.1 - Měření a regulace'!J34</f>
        <v>0</v>
      </c>
      <c r="AH117" s="129"/>
      <c r="AI117" s="129"/>
      <c r="AJ117" s="129"/>
      <c r="AK117" s="129"/>
      <c r="AL117" s="129"/>
      <c r="AM117" s="129"/>
      <c r="AN117" s="131">
        <f>SUM(AG117,AT117)</f>
        <v>0</v>
      </c>
      <c r="AO117" s="129"/>
      <c r="AP117" s="129"/>
      <c r="AQ117" s="132" t="s">
        <v>99</v>
      </c>
      <c r="AR117" s="68"/>
      <c r="AS117" s="133">
        <v>0</v>
      </c>
      <c r="AT117" s="134">
        <f>ROUND(SUM(AV117:AW117),2)</f>
        <v>0</v>
      </c>
      <c r="AU117" s="135">
        <f>'D.2.01.1 - Měření a regulace'!P136</f>
        <v>0</v>
      </c>
      <c r="AV117" s="134">
        <f>'D.2.01.1 - Měření a regulace'!J37</f>
        <v>0</v>
      </c>
      <c r="AW117" s="134">
        <f>'D.2.01.1 - Měření a regulace'!J38</f>
        <v>0</v>
      </c>
      <c r="AX117" s="134">
        <f>'D.2.01.1 - Měření a regulace'!J39</f>
        <v>0</v>
      </c>
      <c r="AY117" s="134">
        <f>'D.2.01.1 - Měření a regulace'!J40</f>
        <v>0</v>
      </c>
      <c r="AZ117" s="134">
        <f>'D.2.01.1 - Měření a regulace'!F37</f>
        <v>0</v>
      </c>
      <c r="BA117" s="134">
        <f>'D.2.01.1 - Měření a regulace'!F38</f>
        <v>0</v>
      </c>
      <c r="BB117" s="134">
        <f>'D.2.01.1 - Měření a regulace'!F39</f>
        <v>0</v>
      </c>
      <c r="BC117" s="134">
        <f>'D.2.01.1 - Měření a regulace'!F40</f>
        <v>0</v>
      </c>
      <c r="BD117" s="136">
        <f>'D.2.01.1 - Měření a regulace'!F41</f>
        <v>0</v>
      </c>
      <c r="BT117" s="137" t="s">
        <v>112</v>
      </c>
      <c r="BV117" s="137" t="s">
        <v>85</v>
      </c>
      <c r="BW117" s="137" t="s">
        <v>157</v>
      </c>
      <c r="BX117" s="137" t="s">
        <v>154</v>
      </c>
      <c r="CL117" s="137" t="s">
        <v>1</v>
      </c>
    </row>
    <row r="118" s="3" customFormat="1" ht="16.5" customHeight="1">
      <c r="A118" s="115" t="s">
        <v>87</v>
      </c>
      <c r="B118" s="66"/>
      <c r="C118" s="129"/>
      <c r="D118" s="129"/>
      <c r="E118" s="129"/>
      <c r="F118" s="130" t="s">
        <v>158</v>
      </c>
      <c r="G118" s="130"/>
      <c r="H118" s="130"/>
      <c r="I118" s="130"/>
      <c r="J118" s="130"/>
      <c r="K118" s="129"/>
      <c r="L118" s="130" t="s">
        <v>159</v>
      </c>
      <c r="M118" s="130"/>
      <c r="N118" s="130"/>
      <c r="O118" s="130"/>
      <c r="P118" s="130"/>
      <c r="Q118" s="130"/>
      <c r="R118" s="130"/>
      <c r="S118" s="130"/>
      <c r="T118" s="130"/>
      <c r="U118" s="130"/>
      <c r="V118" s="130"/>
      <c r="W118" s="130"/>
      <c r="X118" s="130"/>
      <c r="Y118" s="130"/>
      <c r="Z118" s="130"/>
      <c r="AA118" s="130"/>
      <c r="AB118" s="130"/>
      <c r="AC118" s="130"/>
      <c r="AD118" s="130"/>
      <c r="AE118" s="130"/>
      <c r="AF118" s="130"/>
      <c r="AG118" s="131">
        <f>'D.2.01.2 - Výtahy'!J34</f>
        <v>0</v>
      </c>
      <c r="AH118" s="129"/>
      <c r="AI118" s="129"/>
      <c r="AJ118" s="129"/>
      <c r="AK118" s="129"/>
      <c r="AL118" s="129"/>
      <c r="AM118" s="129"/>
      <c r="AN118" s="131">
        <f>SUM(AG118,AT118)</f>
        <v>0</v>
      </c>
      <c r="AO118" s="129"/>
      <c r="AP118" s="129"/>
      <c r="AQ118" s="132" t="s">
        <v>99</v>
      </c>
      <c r="AR118" s="68"/>
      <c r="AS118" s="133">
        <v>0</v>
      </c>
      <c r="AT118" s="134">
        <f>ROUND(SUM(AV118:AW118),2)</f>
        <v>0</v>
      </c>
      <c r="AU118" s="135">
        <f>'D.2.01.2 - Výtahy'!P125</f>
        <v>0</v>
      </c>
      <c r="AV118" s="134">
        <f>'D.2.01.2 - Výtahy'!J37</f>
        <v>0</v>
      </c>
      <c r="AW118" s="134">
        <f>'D.2.01.2 - Výtahy'!J38</f>
        <v>0</v>
      </c>
      <c r="AX118" s="134">
        <f>'D.2.01.2 - Výtahy'!J39</f>
        <v>0</v>
      </c>
      <c r="AY118" s="134">
        <f>'D.2.01.2 - Výtahy'!J40</f>
        <v>0</v>
      </c>
      <c r="AZ118" s="134">
        <f>'D.2.01.2 - Výtahy'!F37</f>
        <v>0</v>
      </c>
      <c r="BA118" s="134">
        <f>'D.2.01.2 - Výtahy'!F38</f>
        <v>0</v>
      </c>
      <c r="BB118" s="134">
        <f>'D.2.01.2 - Výtahy'!F39</f>
        <v>0</v>
      </c>
      <c r="BC118" s="134">
        <f>'D.2.01.2 - Výtahy'!F40</f>
        <v>0</v>
      </c>
      <c r="BD118" s="136">
        <f>'D.2.01.2 - Výtahy'!F41</f>
        <v>0</v>
      </c>
      <c r="BT118" s="137" t="s">
        <v>112</v>
      </c>
      <c r="BV118" s="137" t="s">
        <v>85</v>
      </c>
      <c r="BW118" s="137" t="s">
        <v>160</v>
      </c>
      <c r="BX118" s="137" t="s">
        <v>154</v>
      </c>
      <c r="CL118" s="137" t="s">
        <v>19</v>
      </c>
    </row>
    <row r="119" s="3" customFormat="1" ht="16.5" customHeight="1">
      <c r="B119" s="66"/>
      <c r="C119" s="129"/>
      <c r="D119" s="129"/>
      <c r="E119" s="129"/>
      <c r="F119" s="130" t="s">
        <v>161</v>
      </c>
      <c r="G119" s="130"/>
      <c r="H119" s="130"/>
      <c r="I119" s="130"/>
      <c r="J119" s="130"/>
      <c r="K119" s="129"/>
      <c r="L119" s="130" t="s">
        <v>162</v>
      </c>
      <c r="M119" s="130"/>
      <c r="N119" s="130"/>
      <c r="O119" s="130"/>
      <c r="P119" s="130"/>
      <c r="Q119" s="130"/>
      <c r="R119" s="130"/>
      <c r="S119" s="130"/>
      <c r="T119" s="130"/>
      <c r="U119" s="130"/>
      <c r="V119" s="130"/>
      <c r="W119" s="130"/>
      <c r="X119" s="130"/>
      <c r="Y119" s="130"/>
      <c r="Z119" s="130"/>
      <c r="AA119" s="130"/>
      <c r="AB119" s="130"/>
      <c r="AC119" s="130"/>
      <c r="AD119" s="130"/>
      <c r="AE119" s="130"/>
      <c r="AF119" s="130"/>
      <c r="AG119" s="138">
        <f>ROUND(SUM(AG120:AG121),2)</f>
        <v>0</v>
      </c>
      <c r="AH119" s="129"/>
      <c r="AI119" s="129"/>
      <c r="AJ119" s="129"/>
      <c r="AK119" s="129"/>
      <c r="AL119" s="129"/>
      <c r="AM119" s="129"/>
      <c r="AN119" s="131">
        <f>SUM(AG119,AT119)</f>
        <v>0</v>
      </c>
      <c r="AO119" s="129"/>
      <c r="AP119" s="129"/>
      <c r="AQ119" s="132" t="s">
        <v>99</v>
      </c>
      <c r="AR119" s="68"/>
      <c r="AS119" s="133">
        <f>ROUND(SUM(AS120:AS121),2)</f>
        <v>0</v>
      </c>
      <c r="AT119" s="134">
        <f>ROUND(SUM(AV119:AW119),2)</f>
        <v>0</v>
      </c>
      <c r="AU119" s="135">
        <f>ROUND(SUM(AU120:AU121),5)</f>
        <v>0</v>
      </c>
      <c r="AV119" s="134">
        <f>ROUND(AZ119*L29,2)</f>
        <v>0</v>
      </c>
      <c r="AW119" s="134">
        <f>ROUND(BA119*L30,2)</f>
        <v>0</v>
      </c>
      <c r="AX119" s="134">
        <f>ROUND(BB119*L29,2)</f>
        <v>0</v>
      </c>
      <c r="AY119" s="134">
        <f>ROUND(BC119*L30,2)</f>
        <v>0</v>
      </c>
      <c r="AZ119" s="134">
        <f>ROUND(SUM(AZ120:AZ121),2)</f>
        <v>0</v>
      </c>
      <c r="BA119" s="134">
        <f>ROUND(SUM(BA120:BA121),2)</f>
        <v>0</v>
      </c>
      <c r="BB119" s="134">
        <f>ROUND(SUM(BB120:BB121),2)</f>
        <v>0</v>
      </c>
      <c r="BC119" s="134">
        <f>ROUND(SUM(BC120:BC121),2)</f>
        <v>0</v>
      </c>
      <c r="BD119" s="136">
        <f>ROUND(SUM(BD120:BD121),2)</f>
        <v>0</v>
      </c>
      <c r="BS119" s="137" t="s">
        <v>82</v>
      </c>
      <c r="BT119" s="137" t="s">
        <v>112</v>
      </c>
      <c r="BU119" s="137" t="s">
        <v>84</v>
      </c>
      <c r="BV119" s="137" t="s">
        <v>85</v>
      </c>
      <c r="BW119" s="137" t="s">
        <v>163</v>
      </c>
      <c r="BX119" s="137" t="s">
        <v>154</v>
      </c>
      <c r="CL119" s="137" t="s">
        <v>19</v>
      </c>
    </row>
    <row r="120" s="3" customFormat="1" ht="25.5" customHeight="1">
      <c r="A120" s="115" t="s">
        <v>87</v>
      </c>
      <c r="B120" s="66"/>
      <c r="C120" s="129"/>
      <c r="D120" s="129"/>
      <c r="E120" s="129"/>
      <c r="F120" s="129"/>
      <c r="G120" s="130" t="s">
        <v>164</v>
      </c>
      <c r="H120" s="130"/>
      <c r="I120" s="130"/>
      <c r="J120" s="130"/>
      <c r="K120" s="130"/>
      <c r="L120" s="129"/>
      <c r="M120" s="130" t="s">
        <v>162</v>
      </c>
      <c r="N120" s="130"/>
      <c r="O120" s="130"/>
      <c r="P120" s="130"/>
      <c r="Q120" s="130"/>
      <c r="R120" s="130"/>
      <c r="S120" s="130"/>
      <c r="T120" s="130"/>
      <c r="U120" s="130"/>
      <c r="V120" s="130"/>
      <c r="W120" s="130"/>
      <c r="X120" s="130"/>
      <c r="Y120" s="130"/>
      <c r="Z120" s="130"/>
      <c r="AA120" s="130"/>
      <c r="AB120" s="130"/>
      <c r="AC120" s="130"/>
      <c r="AD120" s="130"/>
      <c r="AE120" s="130"/>
      <c r="AF120" s="130"/>
      <c r="AG120" s="131">
        <f>'D2-01.3 EPS - EPS'!J34</f>
        <v>0</v>
      </c>
      <c r="AH120" s="129"/>
      <c r="AI120" s="129"/>
      <c r="AJ120" s="129"/>
      <c r="AK120" s="129"/>
      <c r="AL120" s="129"/>
      <c r="AM120" s="129"/>
      <c r="AN120" s="131">
        <f>SUM(AG120,AT120)</f>
        <v>0</v>
      </c>
      <c r="AO120" s="129"/>
      <c r="AP120" s="129"/>
      <c r="AQ120" s="132" t="s">
        <v>99</v>
      </c>
      <c r="AR120" s="68"/>
      <c r="AS120" s="133">
        <v>0</v>
      </c>
      <c r="AT120" s="134">
        <f>ROUND(SUM(AV120:AW120),2)</f>
        <v>0</v>
      </c>
      <c r="AU120" s="135">
        <f>'D2-01.3 EPS - EPS'!P130</f>
        <v>0</v>
      </c>
      <c r="AV120" s="134">
        <f>'D2-01.3 EPS - EPS'!J37</f>
        <v>0</v>
      </c>
      <c r="AW120" s="134">
        <f>'D2-01.3 EPS - EPS'!J38</f>
        <v>0</v>
      </c>
      <c r="AX120" s="134">
        <f>'D2-01.3 EPS - EPS'!J39</f>
        <v>0</v>
      </c>
      <c r="AY120" s="134">
        <f>'D2-01.3 EPS - EPS'!J40</f>
        <v>0</v>
      </c>
      <c r="AZ120" s="134">
        <f>'D2-01.3 EPS - EPS'!F37</f>
        <v>0</v>
      </c>
      <c r="BA120" s="134">
        <f>'D2-01.3 EPS - EPS'!F38</f>
        <v>0</v>
      </c>
      <c r="BB120" s="134">
        <f>'D2-01.3 EPS - EPS'!F39</f>
        <v>0</v>
      </c>
      <c r="BC120" s="134">
        <f>'D2-01.3 EPS - EPS'!F40</f>
        <v>0</v>
      </c>
      <c r="BD120" s="136">
        <f>'D2-01.3 EPS - EPS'!F41</f>
        <v>0</v>
      </c>
      <c r="BT120" s="137" t="s">
        <v>125</v>
      </c>
      <c r="BV120" s="137" t="s">
        <v>85</v>
      </c>
      <c r="BW120" s="137" t="s">
        <v>165</v>
      </c>
      <c r="BX120" s="137" t="s">
        <v>163</v>
      </c>
      <c r="CL120" s="137" t="s">
        <v>1</v>
      </c>
    </row>
    <row r="121" s="3" customFormat="1" ht="25.5" customHeight="1">
      <c r="A121" s="115" t="s">
        <v>87</v>
      </c>
      <c r="B121" s="66"/>
      <c r="C121" s="129"/>
      <c r="D121" s="129"/>
      <c r="E121" s="129"/>
      <c r="F121" s="129"/>
      <c r="G121" s="130" t="s">
        <v>166</v>
      </c>
      <c r="H121" s="130"/>
      <c r="I121" s="130"/>
      <c r="J121" s="130"/>
      <c r="K121" s="130"/>
      <c r="L121" s="129"/>
      <c r="M121" s="130" t="s">
        <v>167</v>
      </c>
      <c r="N121" s="130"/>
      <c r="O121" s="130"/>
      <c r="P121" s="130"/>
      <c r="Q121" s="130"/>
      <c r="R121" s="130"/>
      <c r="S121" s="130"/>
      <c r="T121" s="130"/>
      <c r="U121" s="130"/>
      <c r="V121" s="130"/>
      <c r="W121" s="130"/>
      <c r="X121" s="130"/>
      <c r="Y121" s="130"/>
      <c r="Z121" s="130"/>
      <c r="AA121" s="130"/>
      <c r="AB121" s="130"/>
      <c r="AC121" s="130"/>
      <c r="AD121" s="130"/>
      <c r="AE121" s="130"/>
      <c r="AF121" s="130"/>
      <c r="AG121" s="131">
        <f>'D2-01.3 KT EPS - KT EPS'!J34</f>
        <v>0</v>
      </c>
      <c r="AH121" s="129"/>
      <c r="AI121" s="129"/>
      <c r="AJ121" s="129"/>
      <c r="AK121" s="129"/>
      <c r="AL121" s="129"/>
      <c r="AM121" s="129"/>
      <c r="AN121" s="131">
        <f>SUM(AG121,AT121)</f>
        <v>0</v>
      </c>
      <c r="AO121" s="129"/>
      <c r="AP121" s="129"/>
      <c r="AQ121" s="132" t="s">
        <v>99</v>
      </c>
      <c r="AR121" s="68"/>
      <c r="AS121" s="133">
        <v>0</v>
      </c>
      <c r="AT121" s="134">
        <f>ROUND(SUM(AV121:AW121),2)</f>
        <v>0</v>
      </c>
      <c r="AU121" s="135">
        <f>'D2-01.3 KT EPS - KT EPS'!P125</f>
        <v>0</v>
      </c>
      <c r="AV121" s="134">
        <f>'D2-01.3 KT EPS - KT EPS'!J37</f>
        <v>0</v>
      </c>
      <c r="AW121" s="134">
        <f>'D2-01.3 KT EPS - KT EPS'!J38</f>
        <v>0</v>
      </c>
      <c r="AX121" s="134">
        <f>'D2-01.3 KT EPS - KT EPS'!J39</f>
        <v>0</v>
      </c>
      <c r="AY121" s="134">
        <f>'D2-01.3 KT EPS - KT EPS'!J40</f>
        <v>0</v>
      </c>
      <c r="AZ121" s="134">
        <f>'D2-01.3 KT EPS - KT EPS'!F37</f>
        <v>0</v>
      </c>
      <c r="BA121" s="134">
        <f>'D2-01.3 KT EPS - KT EPS'!F38</f>
        <v>0</v>
      </c>
      <c r="BB121" s="134">
        <f>'D2-01.3 KT EPS - KT EPS'!F39</f>
        <v>0</v>
      </c>
      <c r="BC121" s="134">
        <f>'D2-01.3 KT EPS - KT EPS'!F40</f>
        <v>0</v>
      </c>
      <c r="BD121" s="136">
        <f>'D2-01.3 KT EPS - KT EPS'!F41</f>
        <v>0</v>
      </c>
      <c r="BT121" s="137" t="s">
        <v>125</v>
      </c>
      <c r="BV121" s="137" t="s">
        <v>85</v>
      </c>
      <c r="BW121" s="137" t="s">
        <v>168</v>
      </c>
      <c r="BX121" s="137" t="s">
        <v>163</v>
      </c>
      <c r="CL121" s="137" t="s">
        <v>1</v>
      </c>
    </row>
    <row r="122" s="3" customFormat="1" ht="16.5" customHeight="1">
      <c r="B122" s="66"/>
      <c r="C122" s="129"/>
      <c r="D122" s="129"/>
      <c r="E122" s="129"/>
      <c r="F122" s="130" t="s">
        <v>169</v>
      </c>
      <c r="G122" s="130"/>
      <c r="H122" s="130"/>
      <c r="I122" s="130"/>
      <c r="J122" s="130"/>
      <c r="K122" s="129"/>
      <c r="L122" s="130" t="s">
        <v>170</v>
      </c>
      <c r="M122" s="130"/>
      <c r="N122" s="130"/>
      <c r="O122" s="130"/>
      <c r="P122" s="130"/>
      <c r="Q122" s="130"/>
      <c r="R122" s="130"/>
      <c r="S122" s="130"/>
      <c r="T122" s="130"/>
      <c r="U122" s="130"/>
      <c r="V122" s="130"/>
      <c r="W122" s="130"/>
      <c r="X122" s="130"/>
      <c r="Y122" s="130"/>
      <c r="Z122" s="130"/>
      <c r="AA122" s="130"/>
      <c r="AB122" s="130"/>
      <c r="AC122" s="130"/>
      <c r="AD122" s="130"/>
      <c r="AE122" s="130"/>
      <c r="AF122" s="130"/>
      <c r="AG122" s="138">
        <f>ROUND(SUM(AG123:AG124),2)</f>
        <v>0</v>
      </c>
      <c r="AH122" s="129"/>
      <c r="AI122" s="129"/>
      <c r="AJ122" s="129"/>
      <c r="AK122" s="129"/>
      <c r="AL122" s="129"/>
      <c r="AM122" s="129"/>
      <c r="AN122" s="131">
        <f>SUM(AG122,AT122)</f>
        <v>0</v>
      </c>
      <c r="AO122" s="129"/>
      <c r="AP122" s="129"/>
      <c r="AQ122" s="132" t="s">
        <v>99</v>
      </c>
      <c r="AR122" s="68"/>
      <c r="AS122" s="133">
        <f>ROUND(SUM(AS123:AS124),2)</f>
        <v>0</v>
      </c>
      <c r="AT122" s="134">
        <f>ROUND(SUM(AV122:AW122),2)</f>
        <v>0</v>
      </c>
      <c r="AU122" s="135">
        <f>ROUND(SUM(AU123:AU124),5)</f>
        <v>0</v>
      </c>
      <c r="AV122" s="134">
        <f>ROUND(AZ122*L29,2)</f>
        <v>0</v>
      </c>
      <c r="AW122" s="134">
        <f>ROUND(BA122*L30,2)</f>
        <v>0</v>
      </c>
      <c r="AX122" s="134">
        <f>ROUND(BB122*L29,2)</f>
        <v>0</v>
      </c>
      <c r="AY122" s="134">
        <f>ROUND(BC122*L30,2)</f>
        <v>0</v>
      </c>
      <c r="AZ122" s="134">
        <f>ROUND(SUM(AZ123:AZ124),2)</f>
        <v>0</v>
      </c>
      <c r="BA122" s="134">
        <f>ROUND(SUM(BA123:BA124),2)</f>
        <v>0</v>
      </c>
      <c r="BB122" s="134">
        <f>ROUND(SUM(BB123:BB124),2)</f>
        <v>0</v>
      </c>
      <c r="BC122" s="134">
        <f>ROUND(SUM(BC123:BC124),2)</f>
        <v>0</v>
      </c>
      <c r="BD122" s="136">
        <f>ROUND(SUM(BD123:BD124),2)</f>
        <v>0</v>
      </c>
      <c r="BS122" s="137" t="s">
        <v>82</v>
      </c>
      <c r="BT122" s="137" t="s">
        <v>112</v>
      </c>
      <c r="BU122" s="137" t="s">
        <v>84</v>
      </c>
      <c r="BV122" s="137" t="s">
        <v>85</v>
      </c>
      <c r="BW122" s="137" t="s">
        <v>171</v>
      </c>
      <c r="BX122" s="137" t="s">
        <v>154</v>
      </c>
      <c r="CL122" s="137" t="s">
        <v>19</v>
      </c>
    </row>
    <row r="123" s="3" customFormat="1" ht="25.5" customHeight="1">
      <c r="A123" s="115" t="s">
        <v>87</v>
      </c>
      <c r="B123" s="66"/>
      <c r="C123" s="129"/>
      <c r="D123" s="129"/>
      <c r="E123" s="129"/>
      <c r="F123" s="129"/>
      <c r="G123" s="130" t="s">
        <v>172</v>
      </c>
      <c r="H123" s="130"/>
      <c r="I123" s="130"/>
      <c r="J123" s="130"/>
      <c r="K123" s="130"/>
      <c r="L123" s="129"/>
      <c r="M123" s="130" t="s">
        <v>173</v>
      </c>
      <c r="N123" s="130"/>
      <c r="O123" s="130"/>
      <c r="P123" s="130"/>
      <c r="Q123" s="130"/>
      <c r="R123" s="130"/>
      <c r="S123" s="130"/>
      <c r="T123" s="130"/>
      <c r="U123" s="130"/>
      <c r="V123" s="130"/>
      <c r="W123" s="130"/>
      <c r="X123" s="130"/>
      <c r="Y123" s="130"/>
      <c r="Z123" s="130"/>
      <c r="AA123" s="130"/>
      <c r="AB123" s="130"/>
      <c r="AC123" s="130"/>
      <c r="AD123" s="130"/>
      <c r="AE123" s="130"/>
      <c r="AF123" s="130"/>
      <c r="AG123" s="131">
        <f>'D2-01.4 EKV - EKV'!J34</f>
        <v>0</v>
      </c>
      <c r="AH123" s="129"/>
      <c r="AI123" s="129"/>
      <c r="AJ123" s="129"/>
      <c r="AK123" s="129"/>
      <c r="AL123" s="129"/>
      <c r="AM123" s="129"/>
      <c r="AN123" s="131">
        <f>SUM(AG123,AT123)</f>
        <v>0</v>
      </c>
      <c r="AO123" s="129"/>
      <c r="AP123" s="129"/>
      <c r="AQ123" s="132" t="s">
        <v>99</v>
      </c>
      <c r="AR123" s="68"/>
      <c r="AS123" s="133">
        <v>0</v>
      </c>
      <c r="AT123" s="134">
        <f>ROUND(SUM(AV123:AW123),2)</f>
        <v>0</v>
      </c>
      <c r="AU123" s="135">
        <f>'D2-01.4 EKV - EKV'!P128</f>
        <v>0</v>
      </c>
      <c r="AV123" s="134">
        <f>'D2-01.4 EKV - EKV'!J37</f>
        <v>0</v>
      </c>
      <c r="AW123" s="134">
        <f>'D2-01.4 EKV - EKV'!J38</f>
        <v>0</v>
      </c>
      <c r="AX123" s="134">
        <f>'D2-01.4 EKV - EKV'!J39</f>
        <v>0</v>
      </c>
      <c r="AY123" s="134">
        <f>'D2-01.4 EKV - EKV'!J40</f>
        <v>0</v>
      </c>
      <c r="AZ123" s="134">
        <f>'D2-01.4 EKV - EKV'!F37</f>
        <v>0</v>
      </c>
      <c r="BA123" s="134">
        <f>'D2-01.4 EKV - EKV'!F38</f>
        <v>0</v>
      </c>
      <c r="BB123" s="134">
        <f>'D2-01.4 EKV - EKV'!F39</f>
        <v>0</v>
      </c>
      <c r="BC123" s="134">
        <f>'D2-01.4 EKV - EKV'!F40</f>
        <v>0</v>
      </c>
      <c r="BD123" s="136">
        <f>'D2-01.4 EKV - EKV'!F41</f>
        <v>0</v>
      </c>
      <c r="BT123" s="137" t="s">
        <v>125</v>
      </c>
      <c r="BV123" s="137" t="s">
        <v>85</v>
      </c>
      <c r="BW123" s="137" t="s">
        <v>174</v>
      </c>
      <c r="BX123" s="137" t="s">
        <v>171</v>
      </c>
      <c r="CL123" s="137" t="s">
        <v>1</v>
      </c>
    </row>
    <row r="124" s="3" customFormat="1" ht="25.5" customHeight="1">
      <c r="A124" s="115" t="s">
        <v>87</v>
      </c>
      <c r="B124" s="66"/>
      <c r="C124" s="129"/>
      <c r="D124" s="129"/>
      <c r="E124" s="129"/>
      <c r="F124" s="129"/>
      <c r="G124" s="130" t="s">
        <v>175</v>
      </c>
      <c r="H124" s="130"/>
      <c r="I124" s="130"/>
      <c r="J124" s="130"/>
      <c r="K124" s="130"/>
      <c r="L124" s="129"/>
      <c r="M124" s="130" t="s">
        <v>176</v>
      </c>
      <c r="N124" s="130"/>
      <c r="O124" s="130"/>
      <c r="P124" s="130"/>
      <c r="Q124" s="130"/>
      <c r="R124" s="130"/>
      <c r="S124" s="130"/>
      <c r="T124" s="130"/>
      <c r="U124" s="130"/>
      <c r="V124" s="130"/>
      <c r="W124" s="130"/>
      <c r="X124" s="130"/>
      <c r="Y124" s="130"/>
      <c r="Z124" s="130"/>
      <c r="AA124" s="130"/>
      <c r="AB124" s="130"/>
      <c r="AC124" s="130"/>
      <c r="AD124" s="130"/>
      <c r="AE124" s="130"/>
      <c r="AF124" s="130"/>
      <c r="AG124" s="131">
        <f>'D2-01.4 PZTS - PZTS'!J34</f>
        <v>0</v>
      </c>
      <c r="AH124" s="129"/>
      <c r="AI124" s="129"/>
      <c r="AJ124" s="129"/>
      <c r="AK124" s="129"/>
      <c r="AL124" s="129"/>
      <c r="AM124" s="129"/>
      <c r="AN124" s="131">
        <f>SUM(AG124,AT124)</f>
        <v>0</v>
      </c>
      <c r="AO124" s="129"/>
      <c r="AP124" s="129"/>
      <c r="AQ124" s="132" t="s">
        <v>99</v>
      </c>
      <c r="AR124" s="68"/>
      <c r="AS124" s="133">
        <v>0</v>
      </c>
      <c r="AT124" s="134">
        <f>ROUND(SUM(AV124:AW124),2)</f>
        <v>0</v>
      </c>
      <c r="AU124" s="135">
        <f>'D2-01.4 PZTS - PZTS'!P126</f>
        <v>0</v>
      </c>
      <c r="AV124" s="134">
        <f>'D2-01.4 PZTS - PZTS'!J37</f>
        <v>0</v>
      </c>
      <c r="AW124" s="134">
        <f>'D2-01.4 PZTS - PZTS'!J38</f>
        <v>0</v>
      </c>
      <c r="AX124" s="134">
        <f>'D2-01.4 PZTS - PZTS'!J39</f>
        <v>0</v>
      </c>
      <c r="AY124" s="134">
        <f>'D2-01.4 PZTS - PZTS'!J40</f>
        <v>0</v>
      </c>
      <c r="AZ124" s="134">
        <f>'D2-01.4 PZTS - PZTS'!F37</f>
        <v>0</v>
      </c>
      <c r="BA124" s="134">
        <f>'D2-01.4 PZTS - PZTS'!F38</f>
        <v>0</v>
      </c>
      <c r="BB124" s="134">
        <f>'D2-01.4 PZTS - PZTS'!F39</f>
        <v>0</v>
      </c>
      <c r="BC124" s="134">
        <f>'D2-01.4 PZTS - PZTS'!F40</f>
        <v>0</v>
      </c>
      <c r="BD124" s="136">
        <f>'D2-01.4 PZTS - PZTS'!F41</f>
        <v>0</v>
      </c>
      <c r="BT124" s="137" t="s">
        <v>125</v>
      </c>
      <c r="BV124" s="137" t="s">
        <v>85</v>
      </c>
      <c r="BW124" s="137" t="s">
        <v>177</v>
      </c>
      <c r="BX124" s="137" t="s">
        <v>171</v>
      </c>
      <c r="CL124" s="137" t="s">
        <v>1</v>
      </c>
    </row>
    <row r="125" s="3" customFormat="1" ht="16.5" customHeight="1">
      <c r="A125" s="115" t="s">
        <v>87</v>
      </c>
      <c r="B125" s="66"/>
      <c r="C125" s="129"/>
      <c r="D125" s="129"/>
      <c r="E125" s="129"/>
      <c r="F125" s="130" t="s">
        <v>178</v>
      </c>
      <c r="G125" s="130"/>
      <c r="H125" s="130"/>
      <c r="I125" s="130"/>
      <c r="J125" s="130"/>
      <c r="K125" s="129"/>
      <c r="L125" s="130" t="s">
        <v>179</v>
      </c>
      <c r="M125" s="130"/>
      <c r="N125" s="130"/>
      <c r="O125" s="130"/>
      <c r="P125" s="130"/>
      <c r="Q125" s="130"/>
      <c r="R125" s="130"/>
      <c r="S125" s="130"/>
      <c r="T125" s="130"/>
      <c r="U125" s="130"/>
      <c r="V125" s="130"/>
      <c r="W125" s="130"/>
      <c r="X125" s="130"/>
      <c r="Y125" s="130"/>
      <c r="Z125" s="130"/>
      <c r="AA125" s="130"/>
      <c r="AB125" s="130"/>
      <c r="AC125" s="130"/>
      <c r="AD125" s="130"/>
      <c r="AE125" s="130"/>
      <c r="AF125" s="130"/>
      <c r="AG125" s="131">
        <f>'D.201.5 - Kamerový systém...'!J34</f>
        <v>0</v>
      </c>
      <c r="AH125" s="129"/>
      <c r="AI125" s="129"/>
      <c r="AJ125" s="129"/>
      <c r="AK125" s="129"/>
      <c r="AL125" s="129"/>
      <c r="AM125" s="129"/>
      <c r="AN125" s="131">
        <f>SUM(AG125,AT125)</f>
        <v>0</v>
      </c>
      <c r="AO125" s="129"/>
      <c r="AP125" s="129"/>
      <c r="AQ125" s="132" t="s">
        <v>99</v>
      </c>
      <c r="AR125" s="68"/>
      <c r="AS125" s="133">
        <v>0</v>
      </c>
      <c r="AT125" s="134">
        <f>ROUND(SUM(AV125:AW125),2)</f>
        <v>0</v>
      </c>
      <c r="AU125" s="135">
        <f>'D.201.5 - Kamerový systém...'!P128</f>
        <v>0</v>
      </c>
      <c r="AV125" s="134">
        <f>'D.201.5 - Kamerový systém...'!J37</f>
        <v>0</v>
      </c>
      <c r="AW125" s="134">
        <f>'D.201.5 - Kamerový systém...'!J38</f>
        <v>0</v>
      </c>
      <c r="AX125" s="134">
        <f>'D.201.5 - Kamerový systém...'!J39</f>
        <v>0</v>
      </c>
      <c r="AY125" s="134">
        <f>'D.201.5 - Kamerový systém...'!J40</f>
        <v>0</v>
      </c>
      <c r="AZ125" s="134">
        <f>'D.201.5 - Kamerový systém...'!F37</f>
        <v>0</v>
      </c>
      <c r="BA125" s="134">
        <f>'D.201.5 - Kamerový systém...'!F38</f>
        <v>0</v>
      </c>
      <c r="BB125" s="134">
        <f>'D.201.5 - Kamerový systém...'!F39</f>
        <v>0</v>
      </c>
      <c r="BC125" s="134">
        <f>'D.201.5 - Kamerový systém...'!F40</f>
        <v>0</v>
      </c>
      <c r="BD125" s="136">
        <f>'D.201.5 - Kamerový systém...'!F41</f>
        <v>0</v>
      </c>
      <c r="BT125" s="137" t="s">
        <v>112</v>
      </c>
      <c r="BV125" s="137" t="s">
        <v>85</v>
      </c>
      <c r="BW125" s="137" t="s">
        <v>180</v>
      </c>
      <c r="BX125" s="137" t="s">
        <v>154</v>
      </c>
      <c r="CL125" s="137" t="s">
        <v>1</v>
      </c>
    </row>
    <row r="126" s="3" customFormat="1" ht="25.5" customHeight="1">
      <c r="B126" s="66"/>
      <c r="C126" s="129"/>
      <c r="D126" s="129"/>
      <c r="E126" s="129"/>
      <c r="F126" s="130" t="s">
        <v>181</v>
      </c>
      <c r="G126" s="130"/>
      <c r="H126" s="130"/>
      <c r="I126" s="130"/>
      <c r="J126" s="130"/>
      <c r="K126" s="129"/>
      <c r="L126" s="130" t="s">
        <v>182</v>
      </c>
      <c r="M126" s="130"/>
      <c r="N126" s="130"/>
      <c r="O126" s="130"/>
      <c r="P126" s="130"/>
      <c r="Q126" s="130"/>
      <c r="R126" s="130"/>
      <c r="S126" s="130"/>
      <c r="T126" s="130"/>
      <c r="U126" s="130"/>
      <c r="V126" s="130"/>
      <c r="W126" s="130"/>
      <c r="X126" s="130"/>
      <c r="Y126" s="130"/>
      <c r="Z126" s="130"/>
      <c r="AA126" s="130"/>
      <c r="AB126" s="130"/>
      <c r="AC126" s="130"/>
      <c r="AD126" s="130"/>
      <c r="AE126" s="130"/>
      <c r="AF126" s="130"/>
      <c r="AG126" s="138">
        <f>ROUND(SUM(AG127:AG128),2)</f>
        <v>0</v>
      </c>
      <c r="AH126" s="129"/>
      <c r="AI126" s="129"/>
      <c r="AJ126" s="129"/>
      <c r="AK126" s="129"/>
      <c r="AL126" s="129"/>
      <c r="AM126" s="129"/>
      <c r="AN126" s="131">
        <f>SUM(AG126,AT126)</f>
        <v>0</v>
      </c>
      <c r="AO126" s="129"/>
      <c r="AP126" s="129"/>
      <c r="AQ126" s="132" t="s">
        <v>99</v>
      </c>
      <c r="AR126" s="68"/>
      <c r="AS126" s="133">
        <f>ROUND(SUM(AS127:AS128),2)</f>
        <v>0</v>
      </c>
      <c r="AT126" s="134">
        <f>ROUND(SUM(AV126:AW126),2)</f>
        <v>0</v>
      </c>
      <c r="AU126" s="135">
        <f>ROUND(SUM(AU127:AU128),5)</f>
        <v>0</v>
      </c>
      <c r="AV126" s="134">
        <f>ROUND(AZ126*L29,2)</f>
        <v>0</v>
      </c>
      <c r="AW126" s="134">
        <f>ROUND(BA126*L30,2)</f>
        <v>0</v>
      </c>
      <c r="AX126" s="134">
        <f>ROUND(BB126*L29,2)</f>
        <v>0</v>
      </c>
      <c r="AY126" s="134">
        <f>ROUND(BC126*L30,2)</f>
        <v>0</v>
      </c>
      <c r="AZ126" s="134">
        <f>ROUND(SUM(AZ127:AZ128),2)</f>
        <v>0</v>
      </c>
      <c r="BA126" s="134">
        <f>ROUND(SUM(BA127:BA128),2)</f>
        <v>0</v>
      </c>
      <c r="BB126" s="134">
        <f>ROUND(SUM(BB127:BB128),2)</f>
        <v>0</v>
      </c>
      <c r="BC126" s="134">
        <f>ROUND(SUM(BC127:BC128),2)</f>
        <v>0</v>
      </c>
      <c r="BD126" s="136">
        <f>ROUND(SUM(BD127:BD128),2)</f>
        <v>0</v>
      </c>
      <c r="BS126" s="137" t="s">
        <v>82</v>
      </c>
      <c r="BT126" s="137" t="s">
        <v>112</v>
      </c>
      <c r="BU126" s="137" t="s">
        <v>84</v>
      </c>
      <c r="BV126" s="137" t="s">
        <v>85</v>
      </c>
      <c r="BW126" s="137" t="s">
        <v>183</v>
      </c>
      <c r="BX126" s="137" t="s">
        <v>154</v>
      </c>
      <c r="CL126" s="137" t="s">
        <v>19</v>
      </c>
    </row>
    <row r="127" s="3" customFormat="1" ht="25.5" customHeight="1">
      <c r="A127" s="115" t="s">
        <v>87</v>
      </c>
      <c r="B127" s="66"/>
      <c r="C127" s="129"/>
      <c r="D127" s="129"/>
      <c r="E127" s="129"/>
      <c r="F127" s="129"/>
      <c r="G127" s="130" t="s">
        <v>184</v>
      </c>
      <c r="H127" s="130"/>
      <c r="I127" s="130"/>
      <c r="J127" s="130"/>
      <c r="K127" s="130"/>
      <c r="L127" s="129"/>
      <c r="M127" s="130" t="s">
        <v>185</v>
      </c>
      <c r="N127" s="130"/>
      <c r="O127" s="130"/>
      <c r="P127" s="130"/>
      <c r="Q127" s="130"/>
      <c r="R127" s="130"/>
      <c r="S127" s="130"/>
      <c r="T127" s="130"/>
      <c r="U127" s="130"/>
      <c r="V127" s="130"/>
      <c r="W127" s="130"/>
      <c r="X127" s="130"/>
      <c r="Y127" s="130"/>
      <c r="Z127" s="130"/>
      <c r="AA127" s="130"/>
      <c r="AB127" s="130"/>
      <c r="AC127" s="130"/>
      <c r="AD127" s="130"/>
      <c r="AE127" s="130"/>
      <c r="AF127" s="130"/>
      <c r="AG127" s="131">
        <f>'D.2.01.6_b - Prostorová a...'!J34</f>
        <v>0</v>
      </c>
      <c r="AH127" s="129"/>
      <c r="AI127" s="129"/>
      <c r="AJ127" s="129"/>
      <c r="AK127" s="129"/>
      <c r="AL127" s="129"/>
      <c r="AM127" s="129"/>
      <c r="AN127" s="131">
        <f>SUM(AG127,AT127)</f>
        <v>0</v>
      </c>
      <c r="AO127" s="129"/>
      <c r="AP127" s="129"/>
      <c r="AQ127" s="132" t="s">
        <v>99</v>
      </c>
      <c r="AR127" s="68"/>
      <c r="AS127" s="133">
        <v>0</v>
      </c>
      <c r="AT127" s="134">
        <f>ROUND(SUM(AV127:AW127),2)</f>
        <v>0</v>
      </c>
      <c r="AU127" s="135">
        <f>'D.2.01.6_b - Prostorová a...'!P124</f>
        <v>0</v>
      </c>
      <c r="AV127" s="134">
        <f>'D.2.01.6_b - Prostorová a...'!J37</f>
        <v>0</v>
      </c>
      <c r="AW127" s="134">
        <f>'D.2.01.6_b - Prostorová a...'!J38</f>
        <v>0</v>
      </c>
      <c r="AX127" s="134">
        <f>'D.2.01.6_b - Prostorová a...'!J39</f>
        <v>0</v>
      </c>
      <c r="AY127" s="134">
        <f>'D.2.01.6_b - Prostorová a...'!J40</f>
        <v>0</v>
      </c>
      <c r="AZ127" s="134">
        <f>'D.2.01.6_b - Prostorová a...'!F37</f>
        <v>0</v>
      </c>
      <c r="BA127" s="134">
        <f>'D.2.01.6_b - Prostorová a...'!F38</f>
        <v>0</v>
      </c>
      <c r="BB127" s="134">
        <f>'D.2.01.6_b - Prostorová a...'!F39</f>
        <v>0</v>
      </c>
      <c r="BC127" s="134">
        <f>'D.2.01.6_b - Prostorová a...'!F40</f>
        <v>0</v>
      </c>
      <c r="BD127" s="136">
        <f>'D.2.01.6_b - Prostorová a...'!F41</f>
        <v>0</v>
      </c>
      <c r="BT127" s="137" t="s">
        <v>125</v>
      </c>
      <c r="BV127" s="137" t="s">
        <v>85</v>
      </c>
      <c r="BW127" s="137" t="s">
        <v>186</v>
      </c>
      <c r="BX127" s="137" t="s">
        <v>183</v>
      </c>
      <c r="CL127" s="137" t="s">
        <v>1</v>
      </c>
    </row>
    <row r="128" s="3" customFormat="1" ht="25.5" customHeight="1">
      <c r="A128" s="115" t="s">
        <v>87</v>
      </c>
      <c r="B128" s="66"/>
      <c r="C128" s="129"/>
      <c r="D128" s="129"/>
      <c r="E128" s="129"/>
      <c r="F128" s="129"/>
      <c r="G128" s="130" t="s">
        <v>187</v>
      </c>
      <c r="H128" s="130"/>
      <c r="I128" s="130"/>
      <c r="J128" s="130"/>
      <c r="K128" s="130"/>
      <c r="L128" s="129"/>
      <c r="M128" s="130" t="s">
        <v>188</v>
      </c>
      <c r="N128" s="130"/>
      <c r="O128" s="130"/>
      <c r="P128" s="130"/>
      <c r="Q128" s="130"/>
      <c r="R128" s="130"/>
      <c r="S128" s="130"/>
      <c r="T128" s="130"/>
      <c r="U128" s="130"/>
      <c r="V128" s="130"/>
      <c r="W128" s="130"/>
      <c r="X128" s="130"/>
      <c r="Y128" s="130"/>
      <c r="Z128" s="130"/>
      <c r="AA128" s="130"/>
      <c r="AB128" s="130"/>
      <c r="AC128" s="130"/>
      <c r="AD128" s="130"/>
      <c r="AE128" s="130"/>
      <c r="AF128" s="130"/>
      <c r="AG128" s="131">
        <f>'D.2.01.6_a - Prostorová a...'!J34</f>
        <v>0</v>
      </c>
      <c r="AH128" s="129"/>
      <c r="AI128" s="129"/>
      <c r="AJ128" s="129"/>
      <c r="AK128" s="129"/>
      <c r="AL128" s="129"/>
      <c r="AM128" s="129"/>
      <c r="AN128" s="131">
        <f>SUM(AG128,AT128)</f>
        <v>0</v>
      </c>
      <c r="AO128" s="129"/>
      <c r="AP128" s="129"/>
      <c r="AQ128" s="132" t="s">
        <v>99</v>
      </c>
      <c r="AR128" s="68"/>
      <c r="AS128" s="133">
        <v>0</v>
      </c>
      <c r="AT128" s="134">
        <f>ROUND(SUM(AV128:AW128),2)</f>
        <v>0</v>
      </c>
      <c r="AU128" s="135">
        <f>'D.2.01.6_a - Prostorová a...'!P125</f>
        <v>0</v>
      </c>
      <c r="AV128" s="134">
        <f>'D.2.01.6_a - Prostorová a...'!J37</f>
        <v>0</v>
      </c>
      <c r="AW128" s="134">
        <f>'D.2.01.6_a - Prostorová a...'!J38</f>
        <v>0</v>
      </c>
      <c r="AX128" s="134">
        <f>'D.2.01.6_a - Prostorová a...'!J39</f>
        <v>0</v>
      </c>
      <c r="AY128" s="134">
        <f>'D.2.01.6_a - Prostorová a...'!J40</f>
        <v>0</v>
      </c>
      <c r="AZ128" s="134">
        <f>'D.2.01.6_a - Prostorová a...'!F37</f>
        <v>0</v>
      </c>
      <c r="BA128" s="134">
        <f>'D.2.01.6_a - Prostorová a...'!F38</f>
        <v>0</v>
      </c>
      <c r="BB128" s="134">
        <f>'D.2.01.6_a - Prostorová a...'!F39</f>
        <v>0</v>
      </c>
      <c r="BC128" s="134">
        <f>'D.2.01.6_a - Prostorová a...'!F40</f>
        <v>0</v>
      </c>
      <c r="BD128" s="136">
        <f>'D.2.01.6_a - Prostorová a...'!F41</f>
        <v>0</v>
      </c>
      <c r="BT128" s="137" t="s">
        <v>125</v>
      </c>
      <c r="BV128" s="137" t="s">
        <v>85</v>
      </c>
      <c r="BW128" s="137" t="s">
        <v>189</v>
      </c>
      <c r="BX128" s="137" t="s">
        <v>183</v>
      </c>
      <c r="CL128" s="137" t="s">
        <v>1</v>
      </c>
    </row>
    <row r="129" s="3" customFormat="1" ht="16.5" customHeight="1">
      <c r="A129" s="115" t="s">
        <v>87</v>
      </c>
      <c r="B129" s="66"/>
      <c r="C129" s="129"/>
      <c r="D129" s="129"/>
      <c r="E129" s="129"/>
      <c r="F129" s="130" t="s">
        <v>190</v>
      </c>
      <c r="G129" s="130"/>
      <c r="H129" s="130"/>
      <c r="I129" s="130"/>
      <c r="J129" s="130"/>
      <c r="K129" s="129"/>
      <c r="L129" s="130" t="s">
        <v>191</v>
      </c>
      <c r="M129" s="130"/>
      <c r="N129" s="130"/>
      <c r="O129" s="130"/>
      <c r="P129" s="130"/>
      <c r="Q129" s="130"/>
      <c r="R129" s="130"/>
      <c r="S129" s="130"/>
      <c r="T129" s="130"/>
      <c r="U129" s="130"/>
      <c r="V129" s="130"/>
      <c r="W129" s="130"/>
      <c r="X129" s="130"/>
      <c r="Y129" s="130"/>
      <c r="Z129" s="130"/>
      <c r="AA129" s="130"/>
      <c r="AB129" s="130"/>
      <c r="AC129" s="130"/>
      <c r="AD129" s="130"/>
      <c r="AE129" s="130"/>
      <c r="AF129" s="130"/>
      <c r="AG129" s="131">
        <f>'D.2.01.7 - Předsazená tru...'!J34</f>
        <v>0</v>
      </c>
      <c r="AH129" s="129"/>
      <c r="AI129" s="129"/>
      <c r="AJ129" s="129"/>
      <c r="AK129" s="129"/>
      <c r="AL129" s="129"/>
      <c r="AM129" s="129"/>
      <c r="AN129" s="131">
        <f>SUM(AG129,AT129)</f>
        <v>0</v>
      </c>
      <c r="AO129" s="129"/>
      <c r="AP129" s="129"/>
      <c r="AQ129" s="132" t="s">
        <v>99</v>
      </c>
      <c r="AR129" s="68"/>
      <c r="AS129" s="133">
        <v>0</v>
      </c>
      <c r="AT129" s="134">
        <f>ROUND(SUM(AV129:AW129),2)</f>
        <v>0</v>
      </c>
      <c r="AU129" s="135">
        <f>'D.2.01.7 - Předsazená tru...'!P128</f>
        <v>0</v>
      </c>
      <c r="AV129" s="134">
        <f>'D.2.01.7 - Předsazená tru...'!J37</f>
        <v>0</v>
      </c>
      <c r="AW129" s="134">
        <f>'D.2.01.7 - Předsazená tru...'!J38</f>
        <v>0</v>
      </c>
      <c r="AX129" s="134">
        <f>'D.2.01.7 - Předsazená tru...'!J39</f>
        <v>0</v>
      </c>
      <c r="AY129" s="134">
        <f>'D.2.01.7 - Předsazená tru...'!J40</f>
        <v>0</v>
      </c>
      <c r="AZ129" s="134">
        <f>'D.2.01.7 - Předsazená tru...'!F37</f>
        <v>0</v>
      </c>
      <c r="BA129" s="134">
        <f>'D.2.01.7 - Předsazená tru...'!F38</f>
        <v>0</v>
      </c>
      <c r="BB129" s="134">
        <f>'D.2.01.7 - Předsazená tru...'!F39</f>
        <v>0</v>
      </c>
      <c r="BC129" s="134">
        <f>'D.2.01.7 - Předsazená tru...'!F40</f>
        <v>0</v>
      </c>
      <c r="BD129" s="136">
        <f>'D.2.01.7 - Předsazená tru...'!F41</f>
        <v>0</v>
      </c>
      <c r="BT129" s="137" t="s">
        <v>112</v>
      </c>
      <c r="BV129" s="137" t="s">
        <v>85</v>
      </c>
      <c r="BW129" s="137" t="s">
        <v>192</v>
      </c>
      <c r="BX129" s="137" t="s">
        <v>154</v>
      </c>
      <c r="CL129" s="137" t="s">
        <v>19</v>
      </c>
    </row>
    <row r="130" s="3" customFormat="1" ht="16.5" customHeight="1">
      <c r="A130" s="115" t="s">
        <v>87</v>
      </c>
      <c r="B130" s="66"/>
      <c r="C130" s="129"/>
      <c r="D130" s="129"/>
      <c r="E130" s="129"/>
      <c r="F130" s="130" t="s">
        <v>193</v>
      </c>
      <c r="G130" s="130"/>
      <c r="H130" s="130"/>
      <c r="I130" s="130"/>
      <c r="J130" s="130"/>
      <c r="K130" s="129"/>
      <c r="L130" s="130" t="s">
        <v>194</v>
      </c>
      <c r="M130" s="130"/>
      <c r="N130" s="130"/>
      <c r="O130" s="130"/>
      <c r="P130" s="130"/>
      <c r="Q130" s="130"/>
      <c r="R130" s="130"/>
      <c r="S130" s="130"/>
      <c r="T130" s="130"/>
      <c r="U130" s="130"/>
      <c r="V130" s="130"/>
      <c r="W130" s="130"/>
      <c r="X130" s="130"/>
      <c r="Y130" s="130"/>
      <c r="Z130" s="130"/>
      <c r="AA130" s="130"/>
      <c r="AB130" s="130"/>
      <c r="AC130" s="130"/>
      <c r="AD130" s="130"/>
      <c r="AE130" s="130"/>
      <c r="AF130" s="130"/>
      <c r="AG130" s="131">
        <f>'D.2.01.9 - Samočinné odvě...'!J34</f>
        <v>0</v>
      </c>
      <c r="AH130" s="129"/>
      <c r="AI130" s="129"/>
      <c r="AJ130" s="129"/>
      <c r="AK130" s="129"/>
      <c r="AL130" s="129"/>
      <c r="AM130" s="129"/>
      <c r="AN130" s="131">
        <f>SUM(AG130,AT130)</f>
        <v>0</v>
      </c>
      <c r="AO130" s="129"/>
      <c r="AP130" s="129"/>
      <c r="AQ130" s="132" t="s">
        <v>99</v>
      </c>
      <c r="AR130" s="68"/>
      <c r="AS130" s="133">
        <v>0</v>
      </c>
      <c r="AT130" s="134">
        <f>ROUND(SUM(AV130:AW130),2)</f>
        <v>0</v>
      </c>
      <c r="AU130" s="135">
        <f>'D.2.01.9 - Samočinné odvě...'!P125</f>
        <v>0</v>
      </c>
      <c r="AV130" s="134">
        <f>'D.2.01.9 - Samočinné odvě...'!J37</f>
        <v>0</v>
      </c>
      <c r="AW130" s="134">
        <f>'D.2.01.9 - Samočinné odvě...'!J38</f>
        <v>0</v>
      </c>
      <c r="AX130" s="134">
        <f>'D.2.01.9 - Samočinné odvě...'!J39</f>
        <v>0</v>
      </c>
      <c r="AY130" s="134">
        <f>'D.2.01.9 - Samočinné odvě...'!J40</f>
        <v>0</v>
      </c>
      <c r="AZ130" s="134">
        <f>'D.2.01.9 - Samočinné odvě...'!F37</f>
        <v>0</v>
      </c>
      <c r="BA130" s="134">
        <f>'D.2.01.9 - Samočinné odvě...'!F38</f>
        <v>0</v>
      </c>
      <c r="BB130" s="134">
        <f>'D.2.01.9 - Samočinné odvě...'!F39</f>
        <v>0</v>
      </c>
      <c r="BC130" s="134">
        <f>'D.2.01.9 - Samočinné odvě...'!F40</f>
        <v>0</v>
      </c>
      <c r="BD130" s="136">
        <f>'D.2.01.9 - Samočinné odvě...'!F41</f>
        <v>0</v>
      </c>
      <c r="BT130" s="137" t="s">
        <v>112</v>
      </c>
      <c r="BV130" s="137" t="s">
        <v>85</v>
      </c>
      <c r="BW130" s="137" t="s">
        <v>195</v>
      </c>
      <c r="BX130" s="137" t="s">
        <v>154</v>
      </c>
      <c r="CL130" s="137" t="s">
        <v>1</v>
      </c>
    </row>
    <row r="131" s="6" customFormat="1" ht="16.5" customHeight="1">
      <c r="A131" s="115" t="s">
        <v>87</v>
      </c>
      <c r="B131" s="116"/>
      <c r="C131" s="117"/>
      <c r="D131" s="118" t="s">
        <v>196</v>
      </c>
      <c r="E131" s="118"/>
      <c r="F131" s="118"/>
      <c r="G131" s="118"/>
      <c r="H131" s="118"/>
      <c r="I131" s="119"/>
      <c r="J131" s="118" t="s">
        <v>197</v>
      </c>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20">
        <f>'SO 02 - Trafostanice'!J30</f>
        <v>0</v>
      </c>
      <c r="AH131" s="119"/>
      <c r="AI131" s="119"/>
      <c r="AJ131" s="119"/>
      <c r="AK131" s="119"/>
      <c r="AL131" s="119"/>
      <c r="AM131" s="119"/>
      <c r="AN131" s="120">
        <f>SUM(AG131,AT131)</f>
        <v>0</v>
      </c>
      <c r="AO131" s="119"/>
      <c r="AP131" s="119"/>
      <c r="AQ131" s="121" t="s">
        <v>95</v>
      </c>
      <c r="AR131" s="122"/>
      <c r="AS131" s="123">
        <v>0</v>
      </c>
      <c r="AT131" s="124">
        <f>ROUND(SUM(AV131:AW131),2)</f>
        <v>0</v>
      </c>
      <c r="AU131" s="125">
        <f>'SO 02 - Trafostanice'!P122</f>
        <v>0</v>
      </c>
      <c r="AV131" s="124">
        <f>'SO 02 - Trafostanice'!J33</f>
        <v>0</v>
      </c>
      <c r="AW131" s="124">
        <f>'SO 02 - Trafostanice'!J34</f>
        <v>0</v>
      </c>
      <c r="AX131" s="124">
        <f>'SO 02 - Trafostanice'!J35</f>
        <v>0</v>
      </c>
      <c r="AY131" s="124">
        <f>'SO 02 - Trafostanice'!J36</f>
        <v>0</v>
      </c>
      <c r="AZ131" s="124">
        <f>'SO 02 - Trafostanice'!F33</f>
        <v>0</v>
      </c>
      <c r="BA131" s="124">
        <f>'SO 02 - Trafostanice'!F34</f>
        <v>0</v>
      </c>
      <c r="BB131" s="124">
        <f>'SO 02 - Trafostanice'!F35</f>
        <v>0</v>
      </c>
      <c r="BC131" s="124">
        <f>'SO 02 - Trafostanice'!F36</f>
        <v>0</v>
      </c>
      <c r="BD131" s="126">
        <f>'SO 02 - Trafostanice'!F37</f>
        <v>0</v>
      </c>
      <c r="BT131" s="127" t="s">
        <v>90</v>
      </c>
      <c r="BV131" s="127" t="s">
        <v>85</v>
      </c>
      <c r="BW131" s="127" t="s">
        <v>198</v>
      </c>
      <c r="BX131" s="127" t="s">
        <v>5</v>
      </c>
      <c r="CL131" s="127" t="s">
        <v>1</v>
      </c>
      <c r="CM131" s="127" t="s">
        <v>92</v>
      </c>
    </row>
    <row r="132" s="6" customFormat="1" ht="16.5" customHeight="1">
      <c r="B132" s="116"/>
      <c r="C132" s="117"/>
      <c r="D132" s="118" t="s">
        <v>199</v>
      </c>
      <c r="E132" s="118"/>
      <c r="F132" s="118"/>
      <c r="G132" s="118"/>
      <c r="H132" s="118"/>
      <c r="I132" s="119"/>
      <c r="J132" s="118" t="s">
        <v>200</v>
      </c>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28">
        <f>ROUND(AG133+SUM(AG134:AG140),2)</f>
        <v>0</v>
      </c>
      <c r="AH132" s="119"/>
      <c r="AI132" s="119"/>
      <c r="AJ132" s="119"/>
      <c r="AK132" s="119"/>
      <c r="AL132" s="119"/>
      <c r="AM132" s="119"/>
      <c r="AN132" s="120">
        <f>SUM(AG132,AT132)</f>
        <v>0</v>
      </c>
      <c r="AO132" s="119"/>
      <c r="AP132" s="119"/>
      <c r="AQ132" s="121" t="s">
        <v>201</v>
      </c>
      <c r="AR132" s="122"/>
      <c r="AS132" s="123">
        <f>ROUND(AS133+SUM(AS134:AS140),2)</f>
        <v>0</v>
      </c>
      <c r="AT132" s="124">
        <f>ROUND(SUM(AV132:AW132),2)</f>
        <v>0</v>
      </c>
      <c r="AU132" s="125">
        <f>ROUND(AU133+SUM(AU134:AU140),5)</f>
        <v>0</v>
      </c>
      <c r="AV132" s="124">
        <f>ROUND(AZ132*L29,2)</f>
        <v>0</v>
      </c>
      <c r="AW132" s="124">
        <f>ROUND(BA132*L30,2)</f>
        <v>0</v>
      </c>
      <c r="AX132" s="124">
        <f>ROUND(BB132*L29,2)</f>
        <v>0</v>
      </c>
      <c r="AY132" s="124">
        <f>ROUND(BC132*L30,2)</f>
        <v>0</v>
      </c>
      <c r="AZ132" s="124">
        <f>ROUND(AZ133+SUM(AZ134:AZ140),2)</f>
        <v>0</v>
      </c>
      <c r="BA132" s="124">
        <f>ROUND(BA133+SUM(BA134:BA140),2)</f>
        <v>0</v>
      </c>
      <c r="BB132" s="124">
        <f>ROUND(BB133+SUM(BB134:BB140),2)</f>
        <v>0</v>
      </c>
      <c r="BC132" s="124">
        <f>ROUND(BC133+SUM(BC134:BC140),2)</f>
        <v>0</v>
      </c>
      <c r="BD132" s="126">
        <f>ROUND(BD133+SUM(BD134:BD140),2)</f>
        <v>0</v>
      </c>
      <c r="BS132" s="127" t="s">
        <v>82</v>
      </c>
      <c r="BT132" s="127" t="s">
        <v>90</v>
      </c>
      <c r="BU132" s="127" t="s">
        <v>84</v>
      </c>
      <c r="BV132" s="127" t="s">
        <v>85</v>
      </c>
      <c r="BW132" s="127" t="s">
        <v>202</v>
      </c>
      <c r="BX132" s="127" t="s">
        <v>5</v>
      </c>
      <c r="CL132" s="127" t="s">
        <v>19</v>
      </c>
      <c r="CM132" s="127" t="s">
        <v>92</v>
      </c>
    </row>
    <row r="133" s="3" customFormat="1" ht="16.5" customHeight="1">
      <c r="A133" s="115" t="s">
        <v>87</v>
      </c>
      <c r="B133" s="66"/>
      <c r="C133" s="129"/>
      <c r="D133" s="129"/>
      <c r="E133" s="130" t="s">
        <v>203</v>
      </c>
      <c r="F133" s="130"/>
      <c r="G133" s="130"/>
      <c r="H133" s="130"/>
      <c r="I133" s="130"/>
      <c r="J133" s="129"/>
      <c r="K133" s="130" t="s">
        <v>204</v>
      </c>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1">
        <f>'IO 01 - Příprava území'!J32</f>
        <v>0</v>
      </c>
      <c r="AH133" s="129"/>
      <c r="AI133" s="129"/>
      <c r="AJ133" s="129"/>
      <c r="AK133" s="129"/>
      <c r="AL133" s="129"/>
      <c r="AM133" s="129"/>
      <c r="AN133" s="131">
        <f>SUM(AG133,AT133)</f>
        <v>0</v>
      </c>
      <c r="AO133" s="129"/>
      <c r="AP133" s="129"/>
      <c r="AQ133" s="132" t="s">
        <v>99</v>
      </c>
      <c r="AR133" s="68"/>
      <c r="AS133" s="133">
        <v>0</v>
      </c>
      <c r="AT133" s="134">
        <f>ROUND(SUM(AV133:AW133),2)</f>
        <v>0</v>
      </c>
      <c r="AU133" s="135">
        <f>'IO 01 - Příprava území'!P129</f>
        <v>0</v>
      </c>
      <c r="AV133" s="134">
        <f>'IO 01 - Příprava území'!J35</f>
        <v>0</v>
      </c>
      <c r="AW133" s="134">
        <f>'IO 01 - Příprava území'!J36</f>
        <v>0</v>
      </c>
      <c r="AX133" s="134">
        <f>'IO 01 - Příprava území'!J37</f>
        <v>0</v>
      </c>
      <c r="AY133" s="134">
        <f>'IO 01 - Příprava území'!J38</f>
        <v>0</v>
      </c>
      <c r="AZ133" s="134">
        <f>'IO 01 - Příprava území'!F35</f>
        <v>0</v>
      </c>
      <c r="BA133" s="134">
        <f>'IO 01 - Příprava území'!F36</f>
        <v>0</v>
      </c>
      <c r="BB133" s="134">
        <f>'IO 01 - Příprava území'!F37</f>
        <v>0</v>
      </c>
      <c r="BC133" s="134">
        <f>'IO 01 - Příprava území'!F38</f>
        <v>0</v>
      </c>
      <c r="BD133" s="136">
        <f>'IO 01 - Příprava území'!F39</f>
        <v>0</v>
      </c>
      <c r="BT133" s="137" t="s">
        <v>92</v>
      </c>
      <c r="BV133" s="137" t="s">
        <v>85</v>
      </c>
      <c r="BW133" s="137" t="s">
        <v>205</v>
      </c>
      <c r="BX133" s="137" t="s">
        <v>202</v>
      </c>
      <c r="CL133" s="137" t="s">
        <v>19</v>
      </c>
    </row>
    <row r="134" s="3" customFormat="1" ht="16.5" customHeight="1">
      <c r="A134" s="115" t="s">
        <v>87</v>
      </c>
      <c r="B134" s="66"/>
      <c r="C134" s="129"/>
      <c r="D134" s="129"/>
      <c r="E134" s="130" t="s">
        <v>206</v>
      </c>
      <c r="F134" s="130"/>
      <c r="G134" s="130"/>
      <c r="H134" s="130"/>
      <c r="I134" s="130"/>
      <c r="J134" s="129"/>
      <c r="K134" s="130" t="s">
        <v>207</v>
      </c>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1">
        <f>'IO 02 - Komunikace a zpev...'!J32</f>
        <v>0</v>
      </c>
      <c r="AH134" s="129"/>
      <c r="AI134" s="129"/>
      <c r="AJ134" s="129"/>
      <c r="AK134" s="129"/>
      <c r="AL134" s="129"/>
      <c r="AM134" s="129"/>
      <c r="AN134" s="131">
        <f>SUM(AG134,AT134)</f>
        <v>0</v>
      </c>
      <c r="AO134" s="129"/>
      <c r="AP134" s="129"/>
      <c r="AQ134" s="132" t="s">
        <v>99</v>
      </c>
      <c r="AR134" s="68"/>
      <c r="AS134" s="133">
        <v>0</v>
      </c>
      <c r="AT134" s="134">
        <f>ROUND(SUM(AV134:AW134),2)</f>
        <v>0</v>
      </c>
      <c r="AU134" s="135">
        <f>'IO 02 - Komunikace a zpev...'!P132</f>
        <v>0</v>
      </c>
      <c r="AV134" s="134">
        <f>'IO 02 - Komunikace a zpev...'!J35</f>
        <v>0</v>
      </c>
      <c r="AW134" s="134">
        <f>'IO 02 - Komunikace a zpev...'!J36</f>
        <v>0</v>
      </c>
      <c r="AX134" s="134">
        <f>'IO 02 - Komunikace a zpev...'!J37</f>
        <v>0</v>
      </c>
      <c r="AY134" s="134">
        <f>'IO 02 - Komunikace a zpev...'!J38</f>
        <v>0</v>
      </c>
      <c r="AZ134" s="134">
        <f>'IO 02 - Komunikace a zpev...'!F35</f>
        <v>0</v>
      </c>
      <c r="BA134" s="134">
        <f>'IO 02 - Komunikace a zpev...'!F36</f>
        <v>0</v>
      </c>
      <c r="BB134" s="134">
        <f>'IO 02 - Komunikace a zpev...'!F37</f>
        <v>0</v>
      </c>
      <c r="BC134" s="134">
        <f>'IO 02 - Komunikace a zpev...'!F38</f>
        <v>0</v>
      </c>
      <c r="BD134" s="136">
        <f>'IO 02 - Komunikace a zpev...'!F39</f>
        <v>0</v>
      </c>
      <c r="BT134" s="137" t="s">
        <v>92</v>
      </c>
      <c r="BV134" s="137" t="s">
        <v>85</v>
      </c>
      <c r="BW134" s="137" t="s">
        <v>208</v>
      </c>
      <c r="BX134" s="137" t="s">
        <v>202</v>
      </c>
      <c r="CL134" s="137" t="s">
        <v>19</v>
      </c>
    </row>
    <row r="135" s="3" customFormat="1" ht="16.5" customHeight="1">
      <c r="A135" s="115" t="s">
        <v>87</v>
      </c>
      <c r="B135" s="66"/>
      <c r="C135" s="129"/>
      <c r="D135" s="129"/>
      <c r="E135" s="130" t="s">
        <v>209</v>
      </c>
      <c r="F135" s="130"/>
      <c r="G135" s="130"/>
      <c r="H135" s="130"/>
      <c r="I135" s="130"/>
      <c r="J135" s="129"/>
      <c r="K135" s="130" t="s">
        <v>210</v>
      </c>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1">
        <f>'IO 03 - Sadové úpravy'!J32</f>
        <v>0</v>
      </c>
      <c r="AH135" s="129"/>
      <c r="AI135" s="129"/>
      <c r="AJ135" s="129"/>
      <c r="AK135" s="129"/>
      <c r="AL135" s="129"/>
      <c r="AM135" s="129"/>
      <c r="AN135" s="131">
        <f>SUM(AG135,AT135)</f>
        <v>0</v>
      </c>
      <c r="AO135" s="129"/>
      <c r="AP135" s="129"/>
      <c r="AQ135" s="132" t="s">
        <v>99</v>
      </c>
      <c r="AR135" s="68"/>
      <c r="AS135" s="133">
        <v>0</v>
      </c>
      <c r="AT135" s="134">
        <f>ROUND(SUM(AV135:AW135),2)</f>
        <v>0</v>
      </c>
      <c r="AU135" s="135">
        <f>'IO 03 - Sadové úpravy'!P123</f>
        <v>0</v>
      </c>
      <c r="AV135" s="134">
        <f>'IO 03 - Sadové úpravy'!J35</f>
        <v>0</v>
      </c>
      <c r="AW135" s="134">
        <f>'IO 03 - Sadové úpravy'!J36</f>
        <v>0</v>
      </c>
      <c r="AX135" s="134">
        <f>'IO 03 - Sadové úpravy'!J37</f>
        <v>0</v>
      </c>
      <c r="AY135" s="134">
        <f>'IO 03 - Sadové úpravy'!J38</f>
        <v>0</v>
      </c>
      <c r="AZ135" s="134">
        <f>'IO 03 - Sadové úpravy'!F35</f>
        <v>0</v>
      </c>
      <c r="BA135" s="134">
        <f>'IO 03 - Sadové úpravy'!F36</f>
        <v>0</v>
      </c>
      <c r="BB135" s="134">
        <f>'IO 03 - Sadové úpravy'!F37</f>
        <v>0</v>
      </c>
      <c r="BC135" s="134">
        <f>'IO 03 - Sadové úpravy'!F38</f>
        <v>0</v>
      </c>
      <c r="BD135" s="136">
        <f>'IO 03 - Sadové úpravy'!F39</f>
        <v>0</v>
      </c>
      <c r="BT135" s="137" t="s">
        <v>92</v>
      </c>
      <c r="BV135" s="137" t="s">
        <v>85</v>
      </c>
      <c r="BW135" s="137" t="s">
        <v>211</v>
      </c>
      <c r="BX135" s="137" t="s">
        <v>202</v>
      </c>
      <c r="CL135" s="137" t="s">
        <v>1</v>
      </c>
    </row>
    <row r="136" s="3" customFormat="1" ht="16.5" customHeight="1">
      <c r="A136" s="115" t="s">
        <v>87</v>
      </c>
      <c r="B136" s="66"/>
      <c r="C136" s="129"/>
      <c r="D136" s="129"/>
      <c r="E136" s="130" t="s">
        <v>212</v>
      </c>
      <c r="F136" s="130"/>
      <c r="G136" s="130"/>
      <c r="H136" s="130"/>
      <c r="I136" s="130"/>
      <c r="J136" s="129"/>
      <c r="K136" s="130" t="s">
        <v>213</v>
      </c>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1">
        <f>'IO 04 - Kanalizace splašková'!J32</f>
        <v>0</v>
      </c>
      <c r="AH136" s="129"/>
      <c r="AI136" s="129"/>
      <c r="AJ136" s="129"/>
      <c r="AK136" s="129"/>
      <c r="AL136" s="129"/>
      <c r="AM136" s="129"/>
      <c r="AN136" s="131">
        <f>SUM(AG136,AT136)</f>
        <v>0</v>
      </c>
      <c r="AO136" s="129"/>
      <c r="AP136" s="129"/>
      <c r="AQ136" s="132" t="s">
        <v>99</v>
      </c>
      <c r="AR136" s="68"/>
      <c r="AS136" s="133">
        <v>0</v>
      </c>
      <c r="AT136" s="134">
        <f>ROUND(SUM(AV136:AW136),2)</f>
        <v>0</v>
      </c>
      <c r="AU136" s="135">
        <f>'IO 04 - Kanalizace splašková'!P127</f>
        <v>0</v>
      </c>
      <c r="AV136" s="134">
        <f>'IO 04 - Kanalizace splašková'!J35</f>
        <v>0</v>
      </c>
      <c r="AW136" s="134">
        <f>'IO 04 - Kanalizace splašková'!J36</f>
        <v>0</v>
      </c>
      <c r="AX136" s="134">
        <f>'IO 04 - Kanalizace splašková'!J37</f>
        <v>0</v>
      </c>
      <c r="AY136" s="134">
        <f>'IO 04 - Kanalizace splašková'!J38</f>
        <v>0</v>
      </c>
      <c r="AZ136" s="134">
        <f>'IO 04 - Kanalizace splašková'!F35</f>
        <v>0</v>
      </c>
      <c r="BA136" s="134">
        <f>'IO 04 - Kanalizace splašková'!F36</f>
        <v>0</v>
      </c>
      <c r="BB136" s="134">
        <f>'IO 04 - Kanalizace splašková'!F37</f>
        <v>0</v>
      </c>
      <c r="BC136" s="134">
        <f>'IO 04 - Kanalizace splašková'!F38</f>
        <v>0</v>
      </c>
      <c r="BD136" s="136">
        <f>'IO 04 - Kanalizace splašková'!F39</f>
        <v>0</v>
      </c>
      <c r="BT136" s="137" t="s">
        <v>92</v>
      </c>
      <c r="BV136" s="137" t="s">
        <v>85</v>
      </c>
      <c r="BW136" s="137" t="s">
        <v>214</v>
      </c>
      <c r="BX136" s="137" t="s">
        <v>202</v>
      </c>
      <c r="CL136" s="137" t="s">
        <v>1</v>
      </c>
    </row>
    <row r="137" s="3" customFormat="1" ht="25.5" customHeight="1">
      <c r="A137" s="115" t="s">
        <v>87</v>
      </c>
      <c r="B137" s="66"/>
      <c r="C137" s="129"/>
      <c r="D137" s="129"/>
      <c r="E137" s="130" t="s">
        <v>215</v>
      </c>
      <c r="F137" s="130"/>
      <c r="G137" s="130"/>
      <c r="H137" s="130"/>
      <c r="I137" s="130"/>
      <c r="J137" s="129"/>
      <c r="K137" s="130" t="s">
        <v>216</v>
      </c>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1">
        <f>'IO 05 - Areálová kanaliza...'!J32</f>
        <v>0</v>
      </c>
      <c r="AH137" s="129"/>
      <c r="AI137" s="129"/>
      <c r="AJ137" s="129"/>
      <c r="AK137" s="129"/>
      <c r="AL137" s="129"/>
      <c r="AM137" s="129"/>
      <c r="AN137" s="131">
        <f>SUM(AG137,AT137)</f>
        <v>0</v>
      </c>
      <c r="AO137" s="129"/>
      <c r="AP137" s="129"/>
      <c r="AQ137" s="132" t="s">
        <v>99</v>
      </c>
      <c r="AR137" s="68"/>
      <c r="AS137" s="133">
        <v>0</v>
      </c>
      <c r="AT137" s="134">
        <f>ROUND(SUM(AV137:AW137),2)</f>
        <v>0</v>
      </c>
      <c r="AU137" s="135">
        <f>'IO 05 - Areálová kanaliza...'!P127</f>
        <v>0</v>
      </c>
      <c r="AV137" s="134">
        <f>'IO 05 - Areálová kanaliza...'!J35</f>
        <v>0</v>
      </c>
      <c r="AW137" s="134">
        <f>'IO 05 - Areálová kanaliza...'!J36</f>
        <v>0</v>
      </c>
      <c r="AX137" s="134">
        <f>'IO 05 - Areálová kanaliza...'!J37</f>
        <v>0</v>
      </c>
      <c r="AY137" s="134">
        <f>'IO 05 - Areálová kanaliza...'!J38</f>
        <v>0</v>
      </c>
      <c r="AZ137" s="134">
        <f>'IO 05 - Areálová kanaliza...'!F35</f>
        <v>0</v>
      </c>
      <c r="BA137" s="134">
        <f>'IO 05 - Areálová kanaliza...'!F36</f>
        <v>0</v>
      </c>
      <c r="BB137" s="134">
        <f>'IO 05 - Areálová kanaliza...'!F37</f>
        <v>0</v>
      </c>
      <c r="BC137" s="134">
        <f>'IO 05 - Areálová kanaliza...'!F38</f>
        <v>0</v>
      </c>
      <c r="BD137" s="136">
        <f>'IO 05 - Areálová kanaliza...'!F39</f>
        <v>0</v>
      </c>
      <c r="BT137" s="137" t="s">
        <v>92</v>
      </c>
      <c r="BV137" s="137" t="s">
        <v>85</v>
      </c>
      <c r="BW137" s="137" t="s">
        <v>217</v>
      </c>
      <c r="BX137" s="137" t="s">
        <v>202</v>
      </c>
      <c r="CL137" s="137" t="s">
        <v>1</v>
      </c>
    </row>
    <row r="138" s="3" customFormat="1" ht="16.5" customHeight="1">
      <c r="A138" s="115" t="s">
        <v>87</v>
      </c>
      <c r="B138" s="66"/>
      <c r="C138" s="129"/>
      <c r="D138" s="129"/>
      <c r="E138" s="130" t="s">
        <v>218</v>
      </c>
      <c r="F138" s="130"/>
      <c r="G138" s="130"/>
      <c r="H138" s="130"/>
      <c r="I138" s="130"/>
      <c r="J138" s="129"/>
      <c r="K138" s="130" t="s">
        <v>219</v>
      </c>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1">
        <f>'IO 06 - Přípojka vodovodu'!J32</f>
        <v>0</v>
      </c>
      <c r="AH138" s="129"/>
      <c r="AI138" s="129"/>
      <c r="AJ138" s="129"/>
      <c r="AK138" s="129"/>
      <c r="AL138" s="129"/>
      <c r="AM138" s="129"/>
      <c r="AN138" s="131">
        <f>SUM(AG138,AT138)</f>
        <v>0</v>
      </c>
      <c r="AO138" s="129"/>
      <c r="AP138" s="129"/>
      <c r="AQ138" s="132" t="s">
        <v>99</v>
      </c>
      <c r="AR138" s="68"/>
      <c r="AS138" s="133">
        <v>0</v>
      </c>
      <c r="AT138" s="134">
        <f>ROUND(SUM(AV138:AW138),2)</f>
        <v>0</v>
      </c>
      <c r="AU138" s="135">
        <f>'IO 06 - Přípojka vodovodu'!P128</f>
        <v>0</v>
      </c>
      <c r="AV138" s="134">
        <f>'IO 06 - Přípojka vodovodu'!J35</f>
        <v>0</v>
      </c>
      <c r="AW138" s="134">
        <f>'IO 06 - Přípojka vodovodu'!J36</f>
        <v>0</v>
      </c>
      <c r="AX138" s="134">
        <f>'IO 06 - Přípojka vodovodu'!J37</f>
        <v>0</v>
      </c>
      <c r="AY138" s="134">
        <f>'IO 06 - Přípojka vodovodu'!J38</f>
        <v>0</v>
      </c>
      <c r="AZ138" s="134">
        <f>'IO 06 - Přípojka vodovodu'!F35</f>
        <v>0</v>
      </c>
      <c r="BA138" s="134">
        <f>'IO 06 - Přípojka vodovodu'!F36</f>
        <v>0</v>
      </c>
      <c r="BB138" s="134">
        <f>'IO 06 - Přípojka vodovodu'!F37</f>
        <v>0</v>
      </c>
      <c r="BC138" s="134">
        <f>'IO 06 - Přípojka vodovodu'!F38</f>
        <v>0</v>
      </c>
      <c r="BD138" s="136">
        <f>'IO 06 - Přípojka vodovodu'!F39</f>
        <v>0</v>
      </c>
      <c r="BT138" s="137" t="s">
        <v>92</v>
      </c>
      <c r="BV138" s="137" t="s">
        <v>85</v>
      </c>
      <c r="BW138" s="137" t="s">
        <v>220</v>
      </c>
      <c r="BX138" s="137" t="s">
        <v>202</v>
      </c>
      <c r="CL138" s="137" t="s">
        <v>1</v>
      </c>
    </row>
    <row r="139" s="3" customFormat="1" ht="16.5" customHeight="1">
      <c r="A139" s="115" t="s">
        <v>87</v>
      </c>
      <c r="B139" s="66"/>
      <c r="C139" s="129"/>
      <c r="D139" s="129"/>
      <c r="E139" s="130" t="s">
        <v>221</v>
      </c>
      <c r="F139" s="130"/>
      <c r="G139" s="130"/>
      <c r="H139" s="130"/>
      <c r="I139" s="130"/>
      <c r="J139" s="129"/>
      <c r="K139" s="130" t="s">
        <v>222</v>
      </c>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1">
        <f>'IO 09 - Přípojka plynu'!J32</f>
        <v>0</v>
      </c>
      <c r="AH139" s="129"/>
      <c r="AI139" s="129"/>
      <c r="AJ139" s="129"/>
      <c r="AK139" s="129"/>
      <c r="AL139" s="129"/>
      <c r="AM139" s="129"/>
      <c r="AN139" s="131">
        <f>SUM(AG139,AT139)</f>
        <v>0</v>
      </c>
      <c r="AO139" s="129"/>
      <c r="AP139" s="129"/>
      <c r="AQ139" s="132" t="s">
        <v>99</v>
      </c>
      <c r="AR139" s="68"/>
      <c r="AS139" s="133">
        <v>0</v>
      </c>
      <c r="AT139" s="134">
        <f>ROUND(SUM(AV139:AW139),2)</f>
        <v>0</v>
      </c>
      <c r="AU139" s="135">
        <f>'IO 09 - Přípojka plynu'!P130</f>
        <v>0</v>
      </c>
      <c r="AV139" s="134">
        <f>'IO 09 - Přípojka plynu'!J35</f>
        <v>0</v>
      </c>
      <c r="AW139" s="134">
        <f>'IO 09 - Přípojka plynu'!J36</f>
        <v>0</v>
      </c>
      <c r="AX139" s="134">
        <f>'IO 09 - Přípojka plynu'!J37</f>
        <v>0</v>
      </c>
      <c r="AY139" s="134">
        <f>'IO 09 - Přípojka plynu'!J38</f>
        <v>0</v>
      </c>
      <c r="AZ139" s="134">
        <f>'IO 09 - Přípojka plynu'!F35</f>
        <v>0</v>
      </c>
      <c r="BA139" s="134">
        <f>'IO 09 - Přípojka plynu'!F36</f>
        <v>0</v>
      </c>
      <c r="BB139" s="134">
        <f>'IO 09 - Přípojka plynu'!F37</f>
        <v>0</v>
      </c>
      <c r="BC139" s="134">
        <f>'IO 09 - Přípojka plynu'!F38</f>
        <v>0</v>
      </c>
      <c r="BD139" s="136">
        <f>'IO 09 - Přípojka plynu'!F39</f>
        <v>0</v>
      </c>
      <c r="BT139" s="137" t="s">
        <v>92</v>
      </c>
      <c r="BV139" s="137" t="s">
        <v>85</v>
      </c>
      <c r="BW139" s="137" t="s">
        <v>223</v>
      </c>
      <c r="BX139" s="137" t="s">
        <v>202</v>
      </c>
      <c r="CL139" s="137" t="s">
        <v>1</v>
      </c>
    </row>
    <row r="140" s="3" customFormat="1" ht="16.5" customHeight="1">
      <c r="B140" s="66"/>
      <c r="C140" s="129"/>
      <c r="D140" s="129"/>
      <c r="E140" s="130" t="s">
        <v>224</v>
      </c>
      <c r="F140" s="130"/>
      <c r="G140" s="130"/>
      <c r="H140" s="130"/>
      <c r="I140" s="130"/>
      <c r="J140" s="129"/>
      <c r="K140" s="130" t="s">
        <v>225</v>
      </c>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8">
        <f>ROUND(SUM(AG141:AG143),2)</f>
        <v>0</v>
      </c>
      <c r="AH140" s="129"/>
      <c r="AI140" s="129"/>
      <c r="AJ140" s="129"/>
      <c r="AK140" s="129"/>
      <c r="AL140" s="129"/>
      <c r="AM140" s="129"/>
      <c r="AN140" s="131">
        <f>SUM(AG140,AT140)</f>
        <v>0</v>
      </c>
      <c r="AO140" s="129"/>
      <c r="AP140" s="129"/>
      <c r="AQ140" s="132" t="s">
        <v>99</v>
      </c>
      <c r="AR140" s="68"/>
      <c r="AS140" s="133">
        <f>ROUND(SUM(AS141:AS143),2)</f>
        <v>0</v>
      </c>
      <c r="AT140" s="134">
        <f>ROUND(SUM(AV140:AW140),2)</f>
        <v>0</v>
      </c>
      <c r="AU140" s="135">
        <f>ROUND(SUM(AU141:AU143),5)</f>
        <v>0</v>
      </c>
      <c r="AV140" s="134">
        <f>ROUND(AZ140*L29,2)</f>
        <v>0</v>
      </c>
      <c r="AW140" s="134">
        <f>ROUND(BA140*L30,2)</f>
        <v>0</v>
      </c>
      <c r="AX140" s="134">
        <f>ROUND(BB140*L29,2)</f>
        <v>0</v>
      </c>
      <c r="AY140" s="134">
        <f>ROUND(BC140*L30,2)</f>
        <v>0</v>
      </c>
      <c r="AZ140" s="134">
        <f>ROUND(SUM(AZ141:AZ143),2)</f>
        <v>0</v>
      </c>
      <c r="BA140" s="134">
        <f>ROUND(SUM(BA141:BA143),2)</f>
        <v>0</v>
      </c>
      <c r="BB140" s="134">
        <f>ROUND(SUM(BB141:BB143),2)</f>
        <v>0</v>
      </c>
      <c r="BC140" s="134">
        <f>ROUND(SUM(BC141:BC143),2)</f>
        <v>0</v>
      </c>
      <c r="BD140" s="136">
        <f>ROUND(SUM(BD141:BD143),2)</f>
        <v>0</v>
      </c>
      <c r="BS140" s="137" t="s">
        <v>82</v>
      </c>
      <c r="BT140" s="137" t="s">
        <v>92</v>
      </c>
      <c r="BU140" s="137" t="s">
        <v>84</v>
      </c>
      <c r="BV140" s="137" t="s">
        <v>85</v>
      </c>
      <c r="BW140" s="137" t="s">
        <v>226</v>
      </c>
      <c r="BX140" s="137" t="s">
        <v>202</v>
      </c>
      <c r="CL140" s="137" t="s">
        <v>19</v>
      </c>
    </row>
    <row r="141" s="3" customFormat="1" ht="25.5" customHeight="1">
      <c r="A141" s="115" t="s">
        <v>87</v>
      </c>
      <c r="B141" s="66"/>
      <c r="C141" s="129"/>
      <c r="D141" s="129"/>
      <c r="E141" s="129"/>
      <c r="F141" s="130" t="s">
        <v>227</v>
      </c>
      <c r="G141" s="130"/>
      <c r="H141" s="130"/>
      <c r="I141" s="130"/>
      <c r="J141" s="130"/>
      <c r="K141" s="129"/>
      <c r="L141" s="130" t="s">
        <v>124</v>
      </c>
      <c r="M141" s="130"/>
      <c r="N141" s="130"/>
      <c r="O141" s="130"/>
      <c r="P141" s="130"/>
      <c r="Q141" s="130"/>
      <c r="R141" s="130"/>
      <c r="S141" s="130"/>
      <c r="T141" s="130"/>
      <c r="U141" s="130"/>
      <c r="V141" s="130"/>
      <c r="W141" s="130"/>
      <c r="X141" s="130"/>
      <c r="Y141" s="130"/>
      <c r="Z141" s="130"/>
      <c r="AA141" s="130"/>
      <c r="AB141" s="130"/>
      <c r="AC141" s="130"/>
      <c r="AD141" s="130"/>
      <c r="AE141" s="130"/>
      <c r="AF141" s="130"/>
      <c r="AG141" s="131">
        <f>'IO 10_KT - KT'!J34</f>
        <v>0</v>
      </c>
      <c r="AH141" s="129"/>
      <c r="AI141" s="129"/>
      <c r="AJ141" s="129"/>
      <c r="AK141" s="129"/>
      <c r="AL141" s="129"/>
      <c r="AM141" s="129"/>
      <c r="AN141" s="131">
        <f>SUM(AG141,AT141)</f>
        <v>0</v>
      </c>
      <c r="AO141" s="129"/>
      <c r="AP141" s="129"/>
      <c r="AQ141" s="132" t="s">
        <v>99</v>
      </c>
      <c r="AR141" s="68"/>
      <c r="AS141" s="133">
        <v>0</v>
      </c>
      <c r="AT141" s="134">
        <f>ROUND(SUM(AV141:AW141),2)</f>
        <v>0</v>
      </c>
      <c r="AU141" s="135">
        <f>'IO 10_KT - KT'!P128</f>
        <v>0</v>
      </c>
      <c r="AV141" s="134">
        <f>'IO 10_KT - KT'!J37</f>
        <v>0</v>
      </c>
      <c r="AW141" s="134">
        <f>'IO 10_KT - KT'!J38</f>
        <v>0</v>
      </c>
      <c r="AX141" s="134">
        <f>'IO 10_KT - KT'!J39</f>
        <v>0</v>
      </c>
      <c r="AY141" s="134">
        <f>'IO 10_KT - KT'!J40</f>
        <v>0</v>
      </c>
      <c r="AZ141" s="134">
        <f>'IO 10_KT - KT'!F37</f>
        <v>0</v>
      </c>
      <c r="BA141" s="134">
        <f>'IO 10_KT - KT'!F38</f>
        <v>0</v>
      </c>
      <c r="BB141" s="134">
        <f>'IO 10_KT - KT'!F39</f>
        <v>0</v>
      </c>
      <c r="BC141" s="134">
        <f>'IO 10_KT - KT'!F40</f>
        <v>0</v>
      </c>
      <c r="BD141" s="136">
        <f>'IO 10_KT - KT'!F41</f>
        <v>0</v>
      </c>
      <c r="BT141" s="137" t="s">
        <v>112</v>
      </c>
      <c r="BV141" s="137" t="s">
        <v>85</v>
      </c>
      <c r="BW141" s="137" t="s">
        <v>228</v>
      </c>
      <c r="BX141" s="137" t="s">
        <v>226</v>
      </c>
      <c r="CL141" s="137" t="s">
        <v>1</v>
      </c>
    </row>
    <row r="142" s="3" customFormat="1" ht="25.5" customHeight="1">
      <c r="A142" s="115" t="s">
        <v>87</v>
      </c>
      <c r="B142" s="66"/>
      <c r="C142" s="129"/>
      <c r="D142" s="129"/>
      <c r="E142" s="129"/>
      <c r="F142" s="130" t="s">
        <v>229</v>
      </c>
      <c r="G142" s="130"/>
      <c r="H142" s="130"/>
      <c r="I142" s="130"/>
      <c r="J142" s="130"/>
      <c r="K142" s="129"/>
      <c r="L142" s="130" t="s">
        <v>137</v>
      </c>
      <c r="M142" s="130"/>
      <c r="N142" s="130"/>
      <c r="O142" s="130"/>
      <c r="P142" s="130"/>
      <c r="Q142" s="130"/>
      <c r="R142" s="130"/>
      <c r="S142" s="130"/>
      <c r="T142" s="130"/>
      <c r="U142" s="130"/>
      <c r="V142" s="130"/>
      <c r="W142" s="130"/>
      <c r="X142" s="130"/>
      <c r="Y142" s="130"/>
      <c r="Z142" s="130"/>
      <c r="AA142" s="130"/>
      <c r="AB142" s="130"/>
      <c r="AC142" s="130"/>
      <c r="AD142" s="130"/>
      <c r="AE142" s="130"/>
      <c r="AF142" s="130"/>
      <c r="AG142" s="131">
        <f>'IO 10_SV - SV'!J34</f>
        <v>0</v>
      </c>
      <c r="AH142" s="129"/>
      <c r="AI142" s="129"/>
      <c r="AJ142" s="129"/>
      <c r="AK142" s="129"/>
      <c r="AL142" s="129"/>
      <c r="AM142" s="129"/>
      <c r="AN142" s="131">
        <f>SUM(AG142,AT142)</f>
        <v>0</v>
      </c>
      <c r="AO142" s="129"/>
      <c r="AP142" s="129"/>
      <c r="AQ142" s="132" t="s">
        <v>99</v>
      </c>
      <c r="AR142" s="68"/>
      <c r="AS142" s="133">
        <v>0</v>
      </c>
      <c r="AT142" s="134">
        <f>ROUND(SUM(AV142:AW142),2)</f>
        <v>0</v>
      </c>
      <c r="AU142" s="135">
        <f>'IO 10_SV - SV'!P126</f>
        <v>0</v>
      </c>
      <c r="AV142" s="134">
        <f>'IO 10_SV - SV'!J37</f>
        <v>0</v>
      </c>
      <c r="AW142" s="134">
        <f>'IO 10_SV - SV'!J38</f>
        <v>0</v>
      </c>
      <c r="AX142" s="134">
        <f>'IO 10_SV - SV'!J39</f>
        <v>0</v>
      </c>
      <c r="AY142" s="134">
        <f>'IO 10_SV - SV'!J40</f>
        <v>0</v>
      </c>
      <c r="AZ142" s="134">
        <f>'IO 10_SV - SV'!F37</f>
        <v>0</v>
      </c>
      <c r="BA142" s="134">
        <f>'IO 10_SV - SV'!F38</f>
        <v>0</v>
      </c>
      <c r="BB142" s="134">
        <f>'IO 10_SV - SV'!F39</f>
        <v>0</v>
      </c>
      <c r="BC142" s="134">
        <f>'IO 10_SV - SV'!F40</f>
        <v>0</v>
      </c>
      <c r="BD142" s="136">
        <f>'IO 10_SV - SV'!F41</f>
        <v>0</v>
      </c>
      <c r="BT142" s="137" t="s">
        <v>112</v>
      </c>
      <c r="BV142" s="137" t="s">
        <v>85</v>
      </c>
      <c r="BW142" s="137" t="s">
        <v>230</v>
      </c>
      <c r="BX142" s="137" t="s">
        <v>226</v>
      </c>
      <c r="CL142" s="137" t="s">
        <v>1</v>
      </c>
    </row>
    <row r="143" s="3" customFormat="1" ht="25.5" customHeight="1">
      <c r="A143" s="115" t="s">
        <v>87</v>
      </c>
      <c r="B143" s="66"/>
      <c r="C143" s="129"/>
      <c r="D143" s="129"/>
      <c r="E143" s="129"/>
      <c r="F143" s="130" t="s">
        <v>231</v>
      </c>
      <c r="G143" s="130"/>
      <c r="H143" s="130"/>
      <c r="I143" s="130"/>
      <c r="J143" s="130"/>
      <c r="K143" s="129"/>
      <c r="L143" s="130" t="s">
        <v>232</v>
      </c>
      <c r="M143" s="130"/>
      <c r="N143" s="130"/>
      <c r="O143" s="130"/>
      <c r="P143" s="130"/>
      <c r="Q143" s="130"/>
      <c r="R143" s="130"/>
      <c r="S143" s="130"/>
      <c r="T143" s="130"/>
      <c r="U143" s="130"/>
      <c r="V143" s="130"/>
      <c r="W143" s="130"/>
      <c r="X143" s="130"/>
      <c r="Y143" s="130"/>
      <c r="Z143" s="130"/>
      <c r="AA143" s="130"/>
      <c r="AB143" s="130"/>
      <c r="AC143" s="130"/>
      <c r="AD143" s="130"/>
      <c r="AE143" s="130"/>
      <c r="AF143" s="130"/>
      <c r="AG143" s="131">
        <f>'IO 10_UZ - UZ'!J34</f>
        <v>0</v>
      </c>
      <c r="AH143" s="129"/>
      <c r="AI143" s="129"/>
      <c r="AJ143" s="129"/>
      <c r="AK143" s="129"/>
      <c r="AL143" s="129"/>
      <c r="AM143" s="129"/>
      <c r="AN143" s="131">
        <f>SUM(AG143,AT143)</f>
        <v>0</v>
      </c>
      <c r="AO143" s="129"/>
      <c r="AP143" s="129"/>
      <c r="AQ143" s="132" t="s">
        <v>99</v>
      </c>
      <c r="AR143" s="68"/>
      <c r="AS143" s="139">
        <v>0</v>
      </c>
      <c r="AT143" s="140">
        <f>ROUND(SUM(AV143:AW143),2)</f>
        <v>0</v>
      </c>
      <c r="AU143" s="141">
        <f>'IO 10_UZ - UZ'!P126</f>
        <v>0</v>
      </c>
      <c r="AV143" s="140">
        <f>'IO 10_UZ - UZ'!J37</f>
        <v>0</v>
      </c>
      <c r="AW143" s="140">
        <f>'IO 10_UZ - UZ'!J38</f>
        <v>0</v>
      </c>
      <c r="AX143" s="140">
        <f>'IO 10_UZ - UZ'!J39</f>
        <v>0</v>
      </c>
      <c r="AY143" s="140">
        <f>'IO 10_UZ - UZ'!J40</f>
        <v>0</v>
      </c>
      <c r="AZ143" s="140">
        <f>'IO 10_UZ - UZ'!F37</f>
        <v>0</v>
      </c>
      <c r="BA143" s="140">
        <f>'IO 10_UZ - UZ'!F38</f>
        <v>0</v>
      </c>
      <c r="BB143" s="140">
        <f>'IO 10_UZ - UZ'!F39</f>
        <v>0</v>
      </c>
      <c r="BC143" s="140">
        <f>'IO 10_UZ - UZ'!F40</f>
        <v>0</v>
      </c>
      <c r="BD143" s="142">
        <f>'IO 10_UZ - UZ'!F41</f>
        <v>0</v>
      </c>
      <c r="BT143" s="137" t="s">
        <v>112</v>
      </c>
      <c r="BV143" s="137" t="s">
        <v>85</v>
      </c>
      <c r="BW143" s="137" t="s">
        <v>233</v>
      </c>
      <c r="BX143" s="137" t="s">
        <v>226</v>
      </c>
      <c r="CL143" s="137" t="s">
        <v>1</v>
      </c>
    </row>
    <row r="144" s="1" customFormat="1" ht="30" customHeight="1">
      <c r="B144" s="39"/>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4"/>
    </row>
    <row r="145" s="1" customFormat="1" ht="6.96" customHeight="1">
      <c r="B145" s="62"/>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44"/>
    </row>
  </sheetData>
  <sheetProtection sheet="1" formatColumns="0" formatRows="0" objects="1" scenarios="1" spinCount="100000" saltValue="Fh8JKHtz2Prnzd/SdQLwFS2cdWOQKn/IF9Hx/33CEeoLMGu39kHy3igHioOrsdkhvegi5iDOHas2tcFXhb4kLA==" hashValue="g1p5Omt8GndCgLor5xjXgipe+8UcbRi9KmbVbRPd3c7gFcuVFQCbOejjuoLde9ZUs4urm1su/uSIhgI/xsPT4Q==" algorithmName="SHA-512" password="E785"/>
  <mergeCells count="234">
    <mergeCell ref="K139:AF139"/>
    <mergeCell ref="K138:AF138"/>
    <mergeCell ref="K140:AF140"/>
    <mergeCell ref="L141:AF141"/>
    <mergeCell ref="L142:AF142"/>
    <mergeCell ref="L143:AF143"/>
    <mergeCell ref="AS89:AT91"/>
    <mergeCell ref="AM90:AP90"/>
    <mergeCell ref="L85:AO85"/>
    <mergeCell ref="AM87:AN87"/>
    <mergeCell ref="AM89:AP89"/>
    <mergeCell ref="AN129:AP129"/>
    <mergeCell ref="AN128:AP128"/>
    <mergeCell ref="AN130:AP130"/>
    <mergeCell ref="AN131:AP131"/>
    <mergeCell ref="AN132:AP132"/>
    <mergeCell ref="AN133:AP133"/>
    <mergeCell ref="AN134:AP134"/>
    <mergeCell ref="AN135:AP135"/>
    <mergeCell ref="AN136:AP136"/>
    <mergeCell ref="AN137:AP137"/>
    <mergeCell ref="AN138:AP138"/>
    <mergeCell ref="AN139:AP139"/>
    <mergeCell ref="AN140:AP140"/>
    <mergeCell ref="AN141:AP141"/>
    <mergeCell ref="AN142:AP142"/>
    <mergeCell ref="AN143:AP143"/>
    <mergeCell ref="F141:J141"/>
    <mergeCell ref="E140:I140"/>
    <mergeCell ref="F142:J142"/>
    <mergeCell ref="F143:J143"/>
    <mergeCell ref="AG134:AM134"/>
    <mergeCell ref="AG133:AM133"/>
    <mergeCell ref="AG135:AM135"/>
    <mergeCell ref="AG136:AM136"/>
    <mergeCell ref="AG137:AM137"/>
    <mergeCell ref="AG138:AM138"/>
    <mergeCell ref="AG139:AM139"/>
    <mergeCell ref="AG140:AM140"/>
    <mergeCell ref="AG141:AM141"/>
    <mergeCell ref="AG142:AM142"/>
    <mergeCell ref="AG143:AM143"/>
    <mergeCell ref="AN92:AP92"/>
    <mergeCell ref="AG92:AM92"/>
    <mergeCell ref="AN95:AP95"/>
    <mergeCell ref="AG95:AM95"/>
    <mergeCell ref="AN96:AP96"/>
    <mergeCell ref="AG96:AM96"/>
    <mergeCell ref="AN97:AP97"/>
    <mergeCell ref="AG97:AM97"/>
    <mergeCell ref="AG98:AM98"/>
    <mergeCell ref="AG99:AM99"/>
    <mergeCell ref="AG100:AM100"/>
    <mergeCell ref="AG101:AM101"/>
    <mergeCell ref="AG102:AM102"/>
    <mergeCell ref="AG94:AM94"/>
    <mergeCell ref="AN94:AP94"/>
    <mergeCell ref="C92:G92"/>
    <mergeCell ref="I92:AF92"/>
    <mergeCell ref="J95:AF95"/>
    <mergeCell ref="J96:AF96"/>
    <mergeCell ref="K97:AF97"/>
    <mergeCell ref="K98:AF98"/>
    <mergeCell ref="K99:AF99"/>
    <mergeCell ref="K100:AF100"/>
    <mergeCell ref="L101:AF101"/>
    <mergeCell ref="L102:AF102"/>
    <mergeCell ref="L103:AF103"/>
    <mergeCell ref="L104:AF104"/>
    <mergeCell ref="M105:AF105"/>
    <mergeCell ref="M106:AF106"/>
    <mergeCell ref="M107:AF107"/>
    <mergeCell ref="D95:H95"/>
    <mergeCell ref="F102:J102"/>
    <mergeCell ref="D96:H96"/>
    <mergeCell ref="E97:I97"/>
    <mergeCell ref="E98:I98"/>
    <mergeCell ref="E99:I99"/>
    <mergeCell ref="E100:I100"/>
    <mergeCell ref="F101:J101"/>
    <mergeCell ref="F103:J103"/>
    <mergeCell ref="F104:J104"/>
    <mergeCell ref="G105:K105"/>
    <mergeCell ref="G106:K106"/>
    <mergeCell ref="G107:K107"/>
    <mergeCell ref="G108:K108"/>
    <mergeCell ref="G109:K109"/>
    <mergeCell ref="AN98:AP98"/>
    <mergeCell ref="AN101:AP101"/>
    <mergeCell ref="AN99:AP99"/>
    <mergeCell ref="AN100:AP100"/>
    <mergeCell ref="AN102:AP102"/>
    <mergeCell ref="AN103:AP103"/>
    <mergeCell ref="AN104:AP104"/>
    <mergeCell ref="AN105:AP105"/>
    <mergeCell ref="AN106:AP106"/>
    <mergeCell ref="AN107:AP107"/>
    <mergeCell ref="AN108:AP108"/>
    <mergeCell ref="AN109:AP109"/>
    <mergeCell ref="AN110:AP110"/>
    <mergeCell ref="AN111:AP111"/>
    <mergeCell ref="AN112:AP112"/>
    <mergeCell ref="AG103:AM103"/>
    <mergeCell ref="AG104:AM104"/>
    <mergeCell ref="AG105:AM105"/>
    <mergeCell ref="AG106:AM106"/>
    <mergeCell ref="AG107:AM107"/>
    <mergeCell ref="AG108:AM108"/>
    <mergeCell ref="AG109:AM109"/>
    <mergeCell ref="AG110:AM110"/>
    <mergeCell ref="AG111:AM111"/>
    <mergeCell ref="AG112:AM112"/>
    <mergeCell ref="AG113:AM113"/>
    <mergeCell ref="AG114:AM114"/>
    <mergeCell ref="AG115:AM115"/>
    <mergeCell ref="AG116:AM116"/>
    <mergeCell ref="AG117:AM117"/>
    <mergeCell ref="M108:AF108"/>
    <mergeCell ref="M109:AF109"/>
    <mergeCell ref="L110:AF110"/>
    <mergeCell ref="M111:AF111"/>
    <mergeCell ref="M112:AF112"/>
    <mergeCell ref="M113:AF113"/>
    <mergeCell ref="M114:AF114"/>
    <mergeCell ref="M115:AF115"/>
    <mergeCell ref="K116:AF116"/>
    <mergeCell ref="L117:AF117"/>
    <mergeCell ref="L118:AF118"/>
    <mergeCell ref="L119:AF119"/>
    <mergeCell ref="M120:AF120"/>
    <mergeCell ref="M121:AF121"/>
    <mergeCell ref="L122:AF122"/>
    <mergeCell ref="F110:J110"/>
    <mergeCell ref="G111:K111"/>
    <mergeCell ref="G112:K112"/>
    <mergeCell ref="G113:K113"/>
    <mergeCell ref="G114:K114"/>
    <mergeCell ref="G115:K115"/>
    <mergeCell ref="E116:I116"/>
    <mergeCell ref="F117:J117"/>
    <mergeCell ref="F118:J118"/>
    <mergeCell ref="F119:J119"/>
    <mergeCell ref="G120:K120"/>
    <mergeCell ref="G121:K121"/>
    <mergeCell ref="F122:J122"/>
    <mergeCell ref="G123:K123"/>
    <mergeCell ref="G124:K124"/>
    <mergeCell ref="AN113:AP113"/>
    <mergeCell ref="AN114:AP114"/>
    <mergeCell ref="AN115:AP115"/>
    <mergeCell ref="AN116:AP116"/>
    <mergeCell ref="AN117:AP117"/>
    <mergeCell ref="AN118:AP118"/>
    <mergeCell ref="AN119:AP119"/>
    <mergeCell ref="AN120:AP120"/>
    <mergeCell ref="AN121:AP121"/>
    <mergeCell ref="AN122:AP122"/>
    <mergeCell ref="AN123:AP123"/>
    <mergeCell ref="AN124:AP124"/>
    <mergeCell ref="AN125:AP125"/>
    <mergeCell ref="AN126:AP126"/>
    <mergeCell ref="AN127:AP127"/>
    <mergeCell ref="AG118:AM118"/>
    <mergeCell ref="AG119:AM119"/>
    <mergeCell ref="AG120:AM120"/>
    <mergeCell ref="AG121:AM121"/>
    <mergeCell ref="AG122:AM122"/>
    <mergeCell ref="AG123:AM123"/>
    <mergeCell ref="AG124:AM124"/>
    <mergeCell ref="AG125:AM125"/>
    <mergeCell ref="AG126:AM126"/>
    <mergeCell ref="AG127:AM127"/>
    <mergeCell ref="AG128:AM128"/>
    <mergeCell ref="AG129:AM129"/>
    <mergeCell ref="AG130:AM130"/>
    <mergeCell ref="AG131:AM131"/>
    <mergeCell ref="AG132:AM132"/>
    <mergeCell ref="M123:AF123"/>
    <mergeCell ref="M124:AF124"/>
    <mergeCell ref="L125:AF125"/>
    <mergeCell ref="L126:AF126"/>
    <mergeCell ref="M127:AF127"/>
    <mergeCell ref="M128:AF128"/>
    <mergeCell ref="L129:AF129"/>
    <mergeCell ref="L130:AF130"/>
    <mergeCell ref="J131:AF131"/>
    <mergeCell ref="J132:AF132"/>
    <mergeCell ref="K133:AF133"/>
    <mergeCell ref="K134:AF134"/>
    <mergeCell ref="K135:AF135"/>
    <mergeCell ref="K136:AF136"/>
    <mergeCell ref="K137:AF137"/>
    <mergeCell ref="F125:J125"/>
    <mergeCell ref="F126:J126"/>
    <mergeCell ref="G127:K127"/>
    <mergeCell ref="G128:K128"/>
    <mergeCell ref="F129:J129"/>
    <mergeCell ref="F130:J130"/>
    <mergeCell ref="D131:H131"/>
    <mergeCell ref="D132:H132"/>
    <mergeCell ref="E133:I133"/>
    <mergeCell ref="E134:I134"/>
    <mergeCell ref="E135:I135"/>
    <mergeCell ref="E136:I136"/>
    <mergeCell ref="E137:I137"/>
    <mergeCell ref="E138:I138"/>
    <mergeCell ref="E139:I139"/>
    <mergeCell ref="K5:AO5"/>
    <mergeCell ref="K6:AO6"/>
    <mergeCell ref="E14:AJ14"/>
    <mergeCell ref="E23:AN23"/>
    <mergeCell ref="L28:P28"/>
    <mergeCell ref="W28:AE28"/>
    <mergeCell ref="AK28:AO28"/>
    <mergeCell ref="L29:P29"/>
    <mergeCell ref="L30:P30"/>
    <mergeCell ref="L31:P31"/>
    <mergeCell ref="L32:P32"/>
    <mergeCell ref="L33:P33"/>
    <mergeCell ref="W31:AE31"/>
    <mergeCell ref="BE5:BE34"/>
    <mergeCell ref="AK26:AO26"/>
    <mergeCell ref="W29:AE29"/>
    <mergeCell ref="AK29:AO29"/>
    <mergeCell ref="W30:AE30"/>
    <mergeCell ref="AK30:AO30"/>
    <mergeCell ref="AK31:AO31"/>
    <mergeCell ref="W32:AE32"/>
    <mergeCell ref="AK32:AO32"/>
    <mergeCell ref="W33:AE33"/>
    <mergeCell ref="AK33:AO33"/>
    <mergeCell ref="X35:AB35"/>
    <mergeCell ref="AK35:AO35"/>
    <mergeCell ref="AR2:BE2"/>
  </mergeCells>
  <hyperlinks>
    <hyperlink ref="A95" location="'VON - Vedlejší a ostatní ...'!C2" display="/"/>
    <hyperlink ref="A97" location="'D.1.1 - Architektonicko-s...'!C2" display="/"/>
    <hyperlink ref="A98" location="'D.1.2 - Stavebně konstruk...'!C2" display="/"/>
    <hyperlink ref="A99" location="'D.1.3 - Požárně bezpečnos...'!C2" display="/"/>
    <hyperlink ref="A101" location="'D.1.4.1 - Zdravotně techn...'!C2" display="/"/>
    <hyperlink ref="A102" location="'D.1.4.2 - Vzduchotechnika...'!C2" display="/"/>
    <hyperlink ref="A103" location="'D.1.4.3 - Rozvody tepla a...'!C2" display="/"/>
    <hyperlink ref="A105" location="'D.1.4.5_KT - KT'!C2" display="/"/>
    <hyperlink ref="A106" location="'D.1.4.5_LPS - LPS'!C2" display="/"/>
    <hyperlink ref="A107" location="'D.1.4.5_NO - NO'!C2" display="/"/>
    <hyperlink ref="A108" location="'D.1.4.5_SP - SP'!C2" display="/"/>
    <hyperlink ref="A109" location="'D.1.4.5_SV - SV'!C2" display="/"/>
    <hyperlink ref="A111" location="'D.1.4.6 - JČ - D.1.4.6 - JČ'!C2" display="/"/>
    <hyperlink ref="A112" location="'D.1.4.6 - KT - D.1.4.6 - KT'!C2" display="/"/>
    <hyperlink ref="A113" location="'D.1.4.6 - SK - D.1.4.6 - SK'!C2" display="/"/>
    <hyperlink ref="A114" location="'D.1.4.6 - TÚ - D.1.4.6 - TÚ'!C2" display="/"/>
    <hyperlink ref="A115" location="'D.1.4.6 - VDT - D.1.4.6 -...'!C2" display="/"/>
    <hyperlink ref="A117" location="'D.2.01.1 - Měření a regulace'!C2" display="/"/>
    <hyperlink ref="A118" location="'D.2.01.2 - Výtahy'!C2" display="/"/>
    <hyperlink ref="A120" location="'D2-01.3 EPS - EPS'!C2" display="/"/>
    <hyperlink ref="A121" location="'D2-01.3 KT EPS - KT EPS'!C2" display="/"/>
    <hyperlink ref="A123" location="'D2-01.4 EKV - EKV'!C2" display="/"/>
    <hyperlink ref="A124" location="'D2-01.4 PZTS - PZTS'!C2" display="/"/>
    <hyperlink ref="A125" location="'D.201.5 - Kamerový systém...'!C2" display="/"/>
    <hyperlink ref="A127" location="'D.2.01.6_b - Prostorová a...'!C2" display="/"/>
    <hyperlink ref="A128" location="'D.2.01.6_a - Prostorová a...'!C2" display="/"/>
    <hyperlink ref="A129" location="'D.2.01.7 - Předsazená tru...'!C2" display="/"/>
    <hyperlink ref="A130" location="'D.2.01.9 - Samočinné odvě...'!C2" display="/"/>
    <hyperlink ref="A131" location="'SO 02 - Trafostanice'!C2" display="/"/>
    <hyperlink ref="A133" location="'IO 01 - Příprava území'!C2" display="/"/>
    <hyperlink ref="A134" location="'IO 02 - Komunikace a zpev...'!C2" display="/"/>
    <hyperlink ref="A135" location="'IO 03 - Sadové úpravy'!C2" display="/"/>
    <hyperlink ref="A136" location="'IO 04 - Kanalizace splašková'!C2" display="/"/>
    <hyperlink ref="A137" location="'IO 05 - Areálová kanaliza...'!C2" display="/"/>
    <hyperlink ref="A138" location="'IO 06 - Přípojka vodovodu'!C2" display="/"/>
    <hyperlink ref="A139" location="'IO 09 - Přípojka plynu'!C2" display="/"/>
    <hyperlink ref="A141" location="'IO 10_KT - KT'!C2" display="/"/>
    <hyperlink ref="A142" location="'IO 10_SV - SV'!C2" display="/"/>
    <hyperlink ref="A143" location="'IO 10_UZ - UZ'!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129</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7059</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357" customHeight="1">
      <c r="B31" s="155"/>
      <c r="E31" s="156" t="s">
        <v>6883</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ROUND(J126,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ROUND((SUM(BE126:BE156)),  2)</f>
        <v>0</v>
      </c>
      <c r="I37" s="165">
        <v>0.20999999999999999</v>
      </c>
      <c r="J37" s="164">
        <f>ROUND(((SUM(BE126:BE156))*I37),  2)</f>
        <v>0</v>
      </c>
      <c r="L37" s="44"/>
    </row>
    <row r="38" s="1" customFormat="1" ht="14.4" customHeight="1">
      <c r="B38" s="44"/>
      <c r="E38" s="149" t="s">
        <v>49</v>
      </c>
      <c r="F38" s="164">
        <f>ROUND((SUM(BF126:BF156)),  2)</f>
        <v>0</v>
      </c>
      <c r="I38" s="165">
        <v>0.14999999999999999</v>
      </c>
      <c r="J38" s="164">
        <f>ROUND(((SUM(BF126:BF156))*I38),  2)</f>
        <v>0</v>
      </c>
      <c r="L38" s="44"/>
    </row>
    <row r="39" hidden="1" s="1" customFormat="1" ht="14.4" customHeight="1">
      <c r="B39" s="44"/>
      <c r="E39" s="149" t="s">
        <v>50</v>
      </c>
      <c r="F39" s="164">
        <f>ROUND((SUM(BG126:BG156)),  2)</f>
        <v>0</v>
      </c>
      <c r="I39" s="165">
        <v>0.20999999999999999</v>
      </c>
      <c r="J39" s="164">
        <f>0</f>
        <v>0</v>
      </c>
      <c r="L39" s="44"/>
    </row>
    <row r="40" hidden="1" s="1" customFormat="1" ht="14.4" customHeight="1">
      <c r="B40" s="44"/>
      <c r="E40" s="149" t="s">
        <v>51</v>
      </c>
      <c r="F40" s="164">
        <f>ROUND((SUM(BH126:BH156)),  2)</f>
        <v>0</v>
      </c>
      <c r="I40" s="165">
        <v>0.14999999999999999</v>
      </c>
      <c r="J40" s="164">
        <f>0</f>
        <v>0</v>
      </c>
      <c r="L40" s="44"/>
    </row>
    <row r="41" hidden="1" s="1" customFormat="1" ht="14.4" customHeight="1">
      <c r="B41" s="44"/>
      <c r="E41" s="149" t="s">
        <v>52</v>
      </c>
      <c r="F41" s="164">
        <f>ROUND((SUM(BI126:BI156)),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D.1.4.5_LPS - LPS</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J126</f>
        <v>0</v>
      </c>
      <c r="K100" s="40"/>
      <c r="L100" s="44"/>
      <c r="AU100" s="17" t="s">
        <v>241</v>
      </c>
    </row>
    <row r="101" s="8" customFormat="1" ht="24.96" customHeight="1">
      <c r="B101" s="194"/>
      <c r="C101" s="195"/>
      <c r="D101" s="196" t="s">
        <v>7060</v>
      </c>
      <c r="E101" s="197"/>
      <c r="F101" s="197"/>
      <c r="G101" s="197"/>
      <c r="H101" s="197"/>
      <c r="I101" s="198"/>
      <c r="J101" s="199">
        <f>J127</f>
        <v>0</v>
      </c>
      <c r="K101" s="195"/>
      <c r="L101" s="200"/>
    </row>
    <row r="102" s="8" customFormat="1" ht="24.96" customHeight="1">
      <c r="B102" s="194"/>
      <c r="C102" s="195"/>
      <c r="D102" s="196" t="s">
        <v>7061</v>
      </c>
      <c r="E102" s="197"/>
      <c r="F102" s="197"/>
      <c r="G102" s="197"/>
      <c r="H102" s="197"/>
      <c r="I102" s="198"/>
      <c r="J102" s="199">
        <f>J151</f>
        <v>0</v>
      </c>
      <c r="K102" s="195"/>
      <c r="L102" s="200"/>
    </row>
    <row r="103" s="1" customFormat="1" ht="21.84" customHeight="1">
      <c r="B103" s="39"/>
      <c r="C103" s="40"/>
      <c r="D103" s="40"/>
      <c r="E103" s="40"/>
      <c r="F103" s="40"/>
      <c r="G103" s="40"/>
      <c r="H103" s="40"/>
      <c r="I103" s="151"/>
      <c r="J103" s="40"/>
      <c r="K103" s="40"/>
      <c r="L103" s="44"/>
    </row>
    <row r="104" s="1" customFormat="1" ht="6.96" customHeight="1">
      <c r="B104" s="62"/>
      <c r="C104" s="63"/>
      <c r="D104" s="63"/>
      <c r="E104" s="63"/>
      <c r="F104" s="63"/>
      <c r="G104" s="63"/>
      <c r="H104" s="63"/>
      <c r="I104" s="184"/>
      <c r="J104" s="63"/>
      <c r="K104" s="63"/>
      <c r="L104" s="44"/>
    </row>
    <row r="108" s="1" customFormat="1" ht="6.96" customHeight="1">
      <c r="B108" s="64"/>
      <c r="C108" s="65"/>
      <c r="D108" s="65"/>
      <c r="E108" s="65"/>
      <c r="F108" s="65"/>
      <c r="G108" s="65"/>
      <c r="H108" s="65"/>
      <c r="I108" s="187"/>
      <c r="J108" s="65"/>
      <c r="K108" s="65"/>
      <c r="L108" s="44"/>
    </row>
    <row r="109" s="1" customFormat="1" ht="24.96" customHeight="1">
      <c r="B109" s="39"/>
      <c r="C109" s="23" t="s">
        <v>248</v>
      </c>
      <c r="D109" s="40"/>
      <c r="E109" s="40"/>
      <c r="F109" s="40"/>
      <c r="G109" s="40"/>
      <c r="H109" s="40"/>
      <c r="I109" s="151"/>
      <c r="J109" s="40"/>
      <c r="K109" s="40"/>
      <c r="L109" s="44"/>
    </row>
    <row r="110" s="1" customFormat="1" ht="6.96" customHeight="1">
      <c r="B110" s="39"/>
      <c r="C110" s="40"/>
      <c r="D110" s="40"/>
      <c r="E110" s="40"/>
      <c r="F110" s="40"/>
      <c r="G110" s="40"/>
      <c r="H110" s="40"/>
      <c r="I110" s="151"/>
      <c r="J110" s="40"/>
      <c r="K110" s="40"/>
      <c r="L110" s="44"/>
    </row>
    <row r="111" s="1" customFormat="1" ht="12" customHeight="1">
      <c r="B111" s="39"/>
      <c r="C111" s="32" t="s">
        <v>16</v>
      </c>
      <c r="D111" s="40"/>
      <c r="E111" s="40"/>
      <c r="F111" s="40"/>
      <c r="G111" s="40"/>
      <c r="H111" s="40"/>
      <c r="I111" s="151"/>
      <c r="J111" s="40"/>
      <c r="K111" s="40"/>
      <c r="L111" s="44"/>
    </row>
    <row r="112" s="1" customFormat="1" ht="16.5" customHeight="1">
      <c r="B112" s="39"/>
      <c r="C112" s="40"/>
      <c r="D112" s="40"/>
      <c r="E112" s="188" t="str">
        <f>E7</f>
        <v>R4 - Nová budova fakulty umění</v>
      </c>
      <c r="F112" s="32"/>
      <c r="G112" s="32"/>
      <c r="H112" s="32"/>
      <c r="I112" s="151"/>
      <c r="J112" s="40"/>
      <c r="K112" s="40"/>
      <c r="L112" s="44"/>
    </row>
    <row r="113" ht="12" customHeight="1">
      <c r="B113" s="21"/>
      <c r="C113" s="32" t="s">
        <v>235</v>
      </c>
      <c r="D113" s="22"/>
      <c r="E113" s="22"/>
      <c r="F113" s="22"/>
      <c r="G113" s="22"/>
      <c r="H113" s="22"/>
      <c r="I113" s="143"/>
      <c r="J113" s="22"/>
      <c r="K113" s="22"/>
      <c r="L113" s="20"/>
    </row>
    <row r="114" ht="16.5" customHeight="1">
      <c r="B114" s="21"/>
      <c r="C114" s="22"/>
      <c r="D114" s="22"/>
      <c r="E114" s="188" t="s">
        <v>326</v>
      </c>
      <c r="F114" s="22"/>
      <c r="G114" s="22"/>
      <c r="H114" s="22"/>
      <c r="I114" s="143"/>
      <c r="J114" s="22"/>
      <c r="K114" s="22"/>
      <c r="L114" s="20"/>
    </row>
    <row r="115" ht="12" customHeight="1">
      <c r="B115" s="21"/>
      <c r="C115" s="32" t="s">
        <v>327</v>
      </c>
      <c r="D115" s="22"/>
      <c r="E115" s="22"/>
      <c r="F115" s="22"/>
      <c r="G115" s="22"/>
      <c r="H115" s="22"/>
      <c r="I115" s="143"/>
      <c r="J115" s="22"/>
      <c r="K115" s="22"/>
      <c r="L115" s="20"/>
    </row>
    <row r="116" s="1" customFormat="1" ht="16.5" customHeight="1">
      <c r="B116" s="39"/>
      <c r="C116" s="40"/>
      <c r="D116" s="40"/>
      <c r="E116" s="313" t="s">
        <v>3442</v>
      </c>
      <c r="F116" s="40"/>
      <c r="G116" s="40"/>
      <c r="H116" s="40"/>
      <c r="I116" s="151"/>
      <c r="J116" s="40"/>
      <c r="K116" s="40"/>
      <c r="L116" s="44"/>
    </row>
    <row r="117" s="1" customFormat="1" ht="12" customHeight="1">
      <c r="B117" s="39"/>
      <c r="C117" s="32" t="s">
        <v>6881</v>
      </c>
      <c r="D117" s="40"/>
      <c r="E117" s="40"/>
      <c r="F117" s="40"/>
      <c r="G117" s="40"/>
      <c r="H117" s="40"/>
      <c r="I117" s="151"/>
      <c r="J117" s="40"/>
      <c r="K117" s="40"/>
      <c r="L117" s="44"/>
    </row>
    <row r="118" s="1" customFormat="1" ht="16.5" customHeight="1">
      <c r="B118" s="39"/>
      <c r="C118" s="40"/>
      <c r="D118" s="40"/>
      <c r="E118" s="72" t="str">
        <f>E13</f>
        <v>D.1.4.5_LPS - LPS</v>
      </c>
      <c r="F118" s="40"/>
      <c r="G118" s="40"/>
      <c r="H118" s="40"/>
      <c r="I118" s="151"/>
      <c r="J118" s="40"/>
      <c r="K118" s="40"/>
      <c r="L118" s="44"/>
    </row>
    <row r="119" s="1" customFormat="1" ht="6.96" customHeight="1">
      <c r="B119" s="39"/>
      <c r="C119" s="40"/>
      <c r="D119" s="40"/>
      <c r="E119" s="40"/>
      <c r="F119" s="40"/>
      <c r="G119" s="40"/>
      <c r="H119" s="40"/>
      <c r="I119" s="151"/>
      <c r="J119" s="40"/>
      <c r="K119" s="40"/>
      <c r="L119" s="44"/>
    </row>
    <row r="120" s="1" customFormat="1" ht="12" customHeight="1">
      <c r="B120" s="39"/>
      <c r="C120" s="32" t="s">
        <v>22</v>
      </c>
      <c r="D120" s="40"/>
      <c r="E120" s="40"/>
      <c r="F120" s="27" t="str">
        <f>F16</f>
        <v xml:space="preserve"> </v>
      </c>
      <c r="G120" s="40"/>
      <c r="H120" s="40"/>
      <c r="I120" s="153" t="s">
        <v>24</v>
      </c>
      <c r="J120" s="75" t="str">
        <f>IF(J16="","",J16)</f>
        <v>16. 10. 2019</v>
      </c>
      <c r="K120" s="40"/>
      <c r="L120" s="44"/>
    </row>
    <row r="121" s="1" customFormat="1" ht="6.96" customHeight="1">
      <c r="B121" s="39"/>
      <c r="C121" s="40"/>
      <c r="D121" s="40"/>
      <c r="E121" s="40"/>
      <c r="F121" s="40"/>
      <c r="G121" s="40"/>
      <c r="H121" s="40"/>
      <c r="I121" s="151"/>
      <c r="J121" s="40"/>
      <c r="K121" s="40"/>
      <c r="L121" s="44"/>
    </row>
    <row r="122" s="1" customFormat="1" ht="27.9" customHeight="1">
      <c r="B122" s="39"/>
      <c r="C122" s="32" t="s">
        <v>30</v>
      </c>
      <c r="D122" s="40"/>
      <c r="E122" s="40"/>
      <c r="F122" s="27" t="str">
        <f>E19</f>
        <v xml:space="preserve">OSTRAVSKÁ UNIVERZITA </v>
      </c>
      <c r="G122" s="40"/>
      <c r="H122" s="40"/>
      <c r="I122" s="153" t="s">
        <v>36</v>
      </c>
      <c r="J122" s="37" t="str">
        <f>E25</f>
        <v>KANIA a.s., Ostrava</v>
      </c>
      <c r="K122" s="40"/>
      <c r="L122" s="44"/>
    </row>
    <row r="123" s="1" customFormat="1" ht="15.15" customHeight="1">
      <c r="B123" s="39"/>
      <c r="C123" s="32" t="s">
        <v>34</v>
      </c>
      <c r="D123" s="40"/>
      <c r="E123" s="40"/>
      <c r="F123" s="27" t="str">
        <f>IF(E22="","",E22)</f>
        <v>Vyplň údaj</v>
      </c>
      <c r="G123" s="40"/>
      <c r="H123" s="40"/>
      <c r="I123" s="153" t="s">
        <v>39</v>
      </c>
      <c r="J123" s="37" t="str">
        <f>E28</f>
        <v xml:space="preserve"> </v>
      </c>
      <c r="K123" s="40"/>
      <c r="L123" s="44"/>
    </row>
    <row r="124" s="1" customFormat="1" ht="10.32" customHeight="1">
      <c r="B124" s="39"/>
      <c r="C124" s="40"/>
      <c r="D124" s="40"/>
      <c r="E124" s="40"/>
      <c r="F124" s="40"/>
      <c r="G124" s="40"/>
      <c r="H124" s="40"/>
      <c r="I124" s="151"/>
      <c r="J124" s="40"/>
      <c r="K124" s="40"/>
      <c r="L124" s="44"/>
    </row>
    <row r="125" s="10" customFormat="1" ht="29.28" customHeight="1">
      <c r="B125" s="207"/>
      <c r="C125" s="208" t="s">
        <v>249</v>
      </c>
      <c r="D125" s="209" t="s">
        <v>68</v>
      </c>
      <c r="E125" s="209" t="s">
        <v>64</v>
      </c>
      <c r="F125" s="209" t="s">
        <v>65</v>
      </c>
      <c r="G125" s="209" t="s">
        <v>250</v>
      </c>
      <c r="H125" s="209" t="s">
        <v>251</v>
      </c>
      <c r="I125" s="210" t="s">
        <v>252</v>
      </c>
      <c r="J125" s="209" t="s">
        <v>239</v>
      </c>
      <c r="K125" s="211" t="s">
        <v>253</v>
      </c>
      <c r="L125" s="212"/>
      <c r="M125" s="96" t="s">
        <v>1</v>
      </c>
      <c r="N125" s="97" t="s">
        <v>47</v>
      </c>
      <c r="O125" s="97" t="s">
        <v>254</v>
      </c>
      <c r="P125" s="97" t="s">
        <v>255</v>
      </c>
      <c r="Q125" s="97" t="s">
        <v>256</v>
      </c>
      <c r="R125" s="97" t="s">
        <v>257</v>
      </c>
      <c r="S125" s="97" t="s">
        <v>258</v>
      </c>
      <c r="T125" s="98" t="s">
        <v>259</v>
      </c>
    </row>
    <row r="126" s="1" customFormat="1" ht="22.8" customHeight="1">
      <c r="B126" s="39"/>
      <c r="C126" s="103" t="s">
        <v>260</v>
      </c>
      <c r="D126" s="40"/>
      <c r="E126" s="40"/>
      <c r="F126" s="40"/>
      <c r="G126" s="40"/>
      <c r="H126" s="40"/>
      <c r="I126" s="151"/>
      <c r="J126" s="213">
        <f>BK126</f>
        <v>0</v>
      </c>
      <c r="K126" s="40"/>
      <c r="L126" s="44"/>
      <c r="M126" s="99"/>
      <c r="N126" s="100"/>
      <c r="O126" s="100"/>
      <c r="P126" s="214">
        <f>P127+P151</f>
        <v>0</v>
      </c>
      <c r="Q126" s="100"/>
      <c r="R126" s="214">
        <f>R127+R151</f>
        <v>0</v>
      </c>
      <c r="S126" s="100"/>
      <c r="T126" s="215">
        <f>T127+T151</f>
        <v>0</v>
      </c>
      <c r="AT126" s="17" t="s">
        <v>82</v>
      </c>
      <c r="AU126" s="17" t="s">
        <v>241</v>
      </c>
      <c r="BK126" s="216">
        <f>BK127+BK151</f>
        <v>0</v>
      </c>
    </row>
    <row r="127" s="11" customFormat="1" ht="25.92" customHeight="1">
      <c r="B127" s="217"/>
      <c r="C127" s="218"/>
      <c r="D127" s="219" t="s">
        <v>82</v>
      </c>
      <c r="E127" s="220" t="s">
        <v>4733</v>
      </c>
      <c r="F127" s="220" t="s">
        <v>7062</v>
      </c>
      <c r="G127" s="218"/>
      <c r="H127" s="218"/>
      <c r="I127" s="221"/>
      <c r="J127" s="222">
        <f>BK127</f>
        <v>0</v>
      </c>
      <c r="K127" s="218"/>
      <c r="L127" s="223"/>
      <c r="M127" s="224"/>
      <c r="N127" s="225"/>
      <c r="O127" s="225"/>
      <c r="P127" s="226">
        <f>SUM(P128:P150)</f>
        <v>0</v>
      </c>
      <c r="Q127" s="225"/>
      <c r="R127" s="226">
        <f>SUM(R128:R150)</f>
        <v>0</v>
      </c>
      <c r="S127" s="225"/>
      <c r="T127" s="227">
        <f>SUM(T128:T150)</f>
        <v>0</v>
      </c>
      <c r="AR127" s="228" t="s">
        <v>90</v>
      </c>
      <c r="AT127" s="229" t="s">
        <v>82</v>
      </c>
      <c r="AU127" s="229" t="s">
        <v>83</v>
      </c>
      <c r="AY127" s="228" t="s">
        <v>263</v>
      </c>
      <c r="BK127" s="230">
        <f>SUM(BK128:BK150)</f>
        <v>0</v>
      </c>
    </row>
    <row r="128" s="1" customFormat="1" ht="16.5" customHeight="1">
      <c r="B128" s="39"/>
      <c r="C128" s="233" t="s">
        <v>90</v>
      </c>
      <c r="D128" s="233" t="s">
        <v>266</v>
      </c>
      <c r="E128" s="234" t="s">
        <v>7063</v>
      </c>
      <c r="F128" s="235" t="s">
        <v>7064</v>
      </c>
      <c r="G128" s="236" t="s">
        <v>1829</v>
      </c>
      <c r="H128" s="237">
        <v>12</v>
      </c>
      <c r="I128" s="238"/>
      <c r="J128" s="239">
        <f>ROUND(I128*H128,2)</f>
        <v>0</v>
      </c>
      <c r="K128" s="235" t="s">
        <v>413</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92</v>
      </c>
    </row>
    <row r="129" s="1" customFormat="1" ht="16.5" customHeight="1">
      <c r="B129" s="39"/>
      <c r="C129" s="233" t="s">
        <v>92</v>
      </c>
      <c r="D129" s="233" t="s">
        <v>266</v>
      </c>
      <c r="E129" s="234" t="s">
        <v>7065</v>
      </c>
      <c r="F129" s="235" t="s">
        <v>7066</v>
      </c>
      <c r="G129" s="236" t="s">
        <v>396</v>
      </c>
      <c r="H129" s="237">
        <v>16</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125</v>
      </c>
    </row>
    <row r="130" s="1" customFormat="1" ht="16.5" customHeight="1">
      <c r="B130" s="39"/>
      <c r="C130" s="233" t="s">
        <v>112</v>
      </c>
      <c r="D130" s="233" t="s">
        <v>266</v>
      </c>
      <c r="E130" s="234" t="s">
        <v>7067</v>
      </c>
      <c r="F130" s="235" t="s">
        <v>7068</v>
      </c>
      <c r="G130" s="236" t="s">
        <v>396</v>
      </c>
      <c r="H130" s="237">
        <v>36</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295</v>
      </c>
    </row>
    <row r="131" s="1" customFormat="1" ht="16.5" customHeight="1">
      <c r="B131" s="39"/>
      <c r="C131" s="233" t="s">
        <v>125</v>
      </c>
      <c r="D131" s="233" t="s">
        <v>266</v>
      </c>
      <c r="E131" s="234" t="s">
        <v>7069</v>
      </c>
      <c r="F131" s="235" t="s">
        <v>7070</v>
      </c>
      <c r="G131" s="236" t="s">
        <v>396</v>
      </c>
      <c r="H131" s="237">
        <v>1130</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303</v>
      </c>
    </row>
    <row r="132" s="1" customFormat="1" ht="16.5" customHeight="1">
      <c r="B132" s="39"/>
      <c r="C132" s="233" t="s">
        <v>262</v>
      </c>
      <c r="D132" s="233" t="s">
        <v>266</v>
      </c>
      <c r="E132" s="234" t="s">
        <v>7071</v>
      </c>
      <c r="F132" s="235" t="s">
        <v>7072</v>
      </c>
      <c r="G132" s="236" t="s">
        <v>1829</v>
      </c>
      <c r="H132" s="237">
        <v>565</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315</v>
      </c>
    </row>
    <row r="133" s="1" customFormat="1" ht="16.5" customHeight="1">
      <c r="B133" s="39"/>
      <c r="C133" s="233" t="s">
        <v>295</v>
      </c>
      <c r="D133" s="233" t="s">
        <v>266</v>
      </c>
      <c r="E133" s="234" t="s">
        <v>7073</v>
      </c>
      <c r="F133" s="235" t="s">
        <v>7074</v>
      </c>
      <c r="G133" s="236" t="s">
        <v>1829</v>
      </c>
      <c r="H133" s="237">
        <v>320</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430</v>
      </c>
    </row>
    <row r="134" s="1" customFormat="1" ht="16.5" customHeight="1">
      <c r="B134" s="39"/>
      <c r="C134" s="233" t="s">
        <v>299</v>
      </c>
      <c r="D134" s="233" t="s">
        <v>266</v>
      </c>
      <c r="E134" s="234" t="s">
        <v>7075</v>
      </c>
      <c r="F134" s="235" t="s">
        <v>7076</v>
      </c>
      <c r="G134" s="236" t="s">
        <v>1829</v>
      </c>
      <c r="H134" s="237">
        <v>16</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440</v>
      </c>
    </row>
    <row r="135" s="1" customFormat="1" ht="16.5" customHeight="1">
      <c r="B135" s="39"/>
      <c r="C135" s="233" t="s">
        <v>303</v>
      </c>
      <c r="D135" s="233" t="s">
        <v>266</v>
      </c>
      <c r="E135" s="234" t="s">
        <v>7077</v>
      </c>
      <c r="F135" s="235" t="s">
        <v>7078</v>
      </c>
      <c r="G135" s="236" t="s">
        <v>1829</v>
      </c>
      <c r="H135" s="237">
        <v>220</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452</v>
      </c>
    </row>
    <row r="136" s="1" customFormat="1" ht="16.5" customHeight="1">
      <c r="B136" s="39"/>
      <c r="C136" s="233" t="s">
        <v>310</v>
      </c>
      <c r="D136" s="233" t="s">
        <v>266</v>
      </c>
      <c r="E136" s="234" t="s">
        <v>7079</v>
      </c>
      <c r="F136" s="235" t="s">
        <v>7080</v>
      </c>
      <c r="G136" s="236" t="s">
        <v>1829</v>
      </c>
      <c r="H136" s="237">
        <v>6</v>
      </c>
      <c r="I136" s="238"/>
      <c r="J136" s="239">
        <f>ROUND(I136*H136,2)</f>
        <v>0</v>
      </c>
      <c r="K136" s="235" t="s">
        <v>413</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465</v>
      </c>
    </row>
    <row r="137" s="1" customFormat="1" ht="16.5" customHeight="1">
      <c r="B137" s="39"/>
      <c r="C137" s="233" t="s">
        <v>315</v>
      </c>
      <c r="D137" s="233" t="s">
        <v>266</v>
      </c>
      <c r="E137" s="234" t="s">
        <v>7081</v>
      </c>
      <c r="F137" s="235" t="s">
        <v>7082</v>
      </c>
      <c r="G137" s="236" t="s">
        <v>1829</v>
      </c>
      <c r="H137" s="237">
        <v>6</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475</v>
      </c>
    </row>
    <row r="138" s="1" customFormat="1" ht="16.5" customHeight="1">
      <c r="B138" s="39"/>
      <c r="C138" s="233" t="s">
        <v>322</v>
      </c>
      <c r="D138" s="233" t="s">
        <v>266</v>
      </c>
      <c r="E138" s="234" t="s">
        <v>7083</v>
      </c>
      <c r="F138" s="235" t="s">
        <v>7084</v>
      </c>
      <c r="G138" s="236" t="s">
        <v>1829</v>
      </c>
      <c r="H138" s="237">
        <v>6</v>
      </c>
      <c r="I138" s="238"/>
      <c r="J138" s="239">
        <f>ROUND(I138*H138,2)</f>
        <v>0</v>
      </c>
      <c r="K138" s="235" t="s">
        <v>413</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490</v>
      </c>
    </row>
    <row r="139" s="1" customFormat="1" ht="16.5" customHeight="1">
      <c r="B139" s="39"/>
      <c r="C139" s="233" t="s">
        <v>430</v>
      </c>
      <c r="D139" s="233" t="s">
        <v>266</v>
      </c>
      <c r="E139" s="234" t="s">
        <v>7085</v>
      </c>
      <c r="F139" s="235" t="s">
        <v>7086</v>
      </c>
      <c r="G139" s="236" t="s">
        <v>396</v>
      </c>
      <c r="H139" s="237">
        <v>424</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506</v>
      </c>
    </row>
    <row r="140" s="1" customFormat="1" ht="16.5" customHeight="1">
      <c r="B140" s="39"/>
      <c r="C140" s="233" t="s">
        <v>435</v>
      </c>
      <c r="D140" s="233" t="s">
        <v>266</v>
      </c>
      <c r="E140" s="234" t="s">
        <v>7087</v>
      </c>
      <c r="F140" s="235" t="s">
        <v>7088</v>
      </c>
      <c r="G140" s="236" t="s">
        <v>1829</v>
      </c>
      <c r="H140" s="237">
        <v>6</v>
      </c>
      <c r="I140" s="238"/>
      <c r="J140" s="239">
        <f>ROUND(I140*H140,2)</f>
        <v>0</v>
      </c>
      <c r="K140" s="235" t="s">
        <v>413</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515</v>
      </c>
    </row>
    <row r="141" s="1" customFormat="1" ht="16.5" customHeight="1">
      <c r="B141" s="39"/>
      <c r="C141" s="233" t="s">
        <v>440</v>
      </c>
      <c r="D141" s="233" t="s">
        <v>266</v>
      </c>
      <c r="E141" s="234" t="s">
        <v>7089</v>
      </c>
      <c r="F141" s="235" t="s">
        <v>7090</v>
      </c>
      <c r="G141" s="236" t="s">
        <v>1829</v>
      </c>
      <c r="H141" s="237">
        <v>6</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529</v>
      </c>
    </row>
    <row r="142" s="1" customFormat="1" ht="16.5" customHeight="1">
      <c r="B142" s="39"/>
      <c r="C142" s="233" t="s">
        <v>8</v>
      </c>
      <c r="D142" s="233" t="s">
        <v>266</v>
      </c>
      <c r="E142" s="234" t="s">
        <v>7091</v>
      </c>
      <c r="F142" s="235" t="s">
        <v>7092</v>
      </c>
      <c r="G142" s="236" t="s">
        <v>396</v>
      </c>
      <c r="H142" s="237">
        <v>330</v>
      </c>
      <c r="I142" s="238"/>
      <c r="J142" s="239">
        <f>ROUND(I142*H142,2)</f>
        <v>0</v>
      </c>
      <c r="K142" s="235" t="s">
        <v>413</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547</v>
      </c>
    </row>
    <row r="143" s="1" customFormat="1" ht="16.5" customHeight="1">
      <c r="B143" s="39"/>
      <c r="C143" s="233" t="s">
        <v>452</v>
      </c>
      <c r="D143" s="233" t="s">
        <v>266</v>
      </c>
      <c r="E143" s="234" t="s">
        <v>7093</v>
      </c>
      <c r="F143" s="235" t="s">
        <v>7094</v>
      </c>
      <c r="G143" s="236" t="s">
        <v>1829</v>
      </c>
      <c r="H143" s="237">
        <v>14</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563</v>
      </c>
    </row>
    <row r="144" s="1" customFormat="1" ht="16.5" customHeight="1">
      <c r="B144" s="39"/>
      <c r="C144" s="233" t="s">
        <v>460</v>
      </c>
      <c r="D144" s="233" t="s">
        <v>266</v>
      </c>
      <c r="E144" s="234" t="s">
        <v>7095</v>
      </c>
      <c r="F144" s="235" t="s">
        <v>7096</v>
      </c>
      <c r="G144" s="236" t="s">
        <v>1829</v>
      </c>
      <c r="H144" s="237">
        <v>14</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576</v>
      </c>
    </row>
    <row r="145" s="1" customFormat="1" ht="16.5" customHeight="1">
      <c r="B145" s="39"/>
      <c r="C145" s="233" t="s">
        <v>465</v>
      </c>
      <c r="D145" s="233" t="s">
        <v>266</v>
      </c>
      <c r="E145" s="234" t="s">
        <v>7097</v>
      </c>
      <c r="F145" s="235" t="s">
        <v>7098</v>
      </c>
      <c r="G145" s="236" t="s">
        <v>1829</v>
      </c>
      <c r="H145" s="237">
        <v>84</v>
      </c>
      <c r="I145" s="238"/>
      <c r="J145" s="239">
        <f>ROUND(I145*H145,2)</f>
        <v>0</v>
      </c>
      <c r="K145" s="235" t="s">
        <v>413</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585</v>
      </c>
    </row>
    <row r="146" s="1" customFormat="1" ht="16.5" customHeight="1">
      <c r="B146" s="39"/>
      <c r="C146" s="233" t="s">
        <v>470</v>
      </c>
      <c r="D146" s="233" t="s">
        <v>266</v>
      </c>
      <c r="E146" s="234" t="s">
        <v>7099</v>
      </c>
      <c r="F146" s="235" t="s">
        <v>7100</v>
      </c>
      <c r="G146" s="236" t="s">
        <v>1829</v>
      </c>
      <c r="H146" s="237">
        <v>42</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600</v>
      </c>
    </row>
    <row r="147" s="1" customFormat="1" ht="16.5" customHeight="1">
      <c r="B147" s="39"/>
      <c r="C147" s="233" t="s">
        <v>475</v>
      </c>
      <c r="D147" s="233" t="s">
        <v>266</v>
      </c>
      <c r="E147" s="234" t="s">
        <v>7101</v>
      </c>
      <c r="F147" s="235" t="s">
        <v>7102</v>
      </c>
      <c r="G147" s="236" t="s">
        <v>1829</v>
      </c>
      <c r="H147" s="237">
        <v>646</v>
      </c>
      <c r="I147" s="238"/>
      <c r="J147" s="239">
        <f>ROUND(I147*H147,2)</f>
        <v>0</v>
      </c>
      <c r="K147" s="235" t="s">
        <v>413</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609</v>
      </c>
    </row>
    <row r="148" s="1" customFormat="1" ht="16.5" customHeight="1">
      <c r="B148" s="39"/>
      <c r="C148" s="233" t="s">
        <v>7</v>
      </c>
      <c r="D148" s="233" t="s">
        <v>266</v>
      </c>
      <c r="E148" s="234" t="s">
        <v>7103</v>
      </c>
      <c r="F148" s="235" t="s">
        <v>7104</v>
      </c>
      <c r="G148" s="236" t="s">
        <v>1829</v>
      </c>
      <c r="H148" s="237">
        <v>316</v>
      </c>
      <c r="I148" s="238"/>
      <c r="J148" s="239">
        <f>ROUND(I148*H148,2)</f>
        <v>0</v>
      </c>
      <c r="K148" s="235" t="s">
        <v>413</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625</v>
      </c>
    </row>
    <row r="149" s="1" customFormat="1" ht="16.5" customHeight="1">
      <c r="B149" s="39"/>
      <c r="C149" s="233" t="s">
        <v>490</v>
      </c>
      <c r="D149" s="233" t="s">
        <v>266</v>
      </c>
      <c r="E149" s="234" t="s">
        <v>7105</v>
      </c>
      <c r="F149" s="235" t="s">
        <v>7106</v>
      </c>
      <c r="G149" s="236" t="s">
        <v>1829</v>
      </c>
      <c r="H149" s="237">
        <v>3</v>
      </c>
      <c r="I149" s="238"/>
      <c r="J149" s="239">
        <f>ROUND(I149*H149,2)</f>
        <v>0</v>
      </c>
      <c r="K149" s="235" t="s">
        <v>413</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633</v>
      </c>
    </row>
    <row r="150" s="1" customFormat="1" ht="16.5" customHeight="1">
      <c r="B150" s="39"/>
      <c r="C150" s="233" t="s">
        <v>500</v>
      </c>
      <c r="D150" s="233" t="s">
        <v>266</v>
      </c>
      <c r="E150" s="234" t="s">
        <v>7107</v>
      </c>
      <c r="F150" s="235" t="s">
        <v>7108</v>
      </c>
      <c r="G150" s="236" t="s">
        <v>1829</v>
      </c>
      <c r="H150" s="237">
        <v>102</v>
      </c>
      <c r="I150" s="238"/>
      <c r="J150" s="239">
        <f>ROUND(I150*H150,2)</f>
        <v>0</v>
      </c>
      <c r="K150" s="235" t="s">
        <v>413</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643</v>
      </c>
    </row>
    <row r="151" s="11" customFormat="1" ht="25.92" customHeight="1">
      <c r="B151" s="217"/>
      <c r="C151" s="218"/>
      <c r="D151" s="219" t="s">
        <v>82</v>
      </c>
      <c r="E151" s="220" t="s">
        <v>4761</v>
      </c>
      <c r="F151" s="220" t="s">
        <v>2719</v>
      </c>
      <c r="G151" s="218"/>
      <c r="H151" s="218"/>
      <c r="I151" s="221"/>
      <c r="J151" s="222">
        <f>BK151</f>
        <v>0</v>
      </c>
      <c r="K151" s="218"/>
      <c r="L151" s="223"/>
      <c r="M151" s="224"/>
      <c r="N151" s="225"/>
      <c r="O151" s="225"/>
      <c r="P151" s="226">
        <f>SUM(P152:P156)</f>
        <v>0</v>
      </c>
      <c r="Q151" s="225"/>
      <c r="R151" s="226">
        <f>SUM(R152:R156)</f>
        <v>0</v>
      </c>
      <c r="S151" s="225"/>
      <c r="T151" s="227">
        <f>SUM(T152:T156)</f>
        <v>0</v>
      </c>
      <c r="AR151" s="228" t="s">
        <v>90</v>
      </c>
      <c r="AT151" s="229" t="s">
        <v>82</v>
      </c>
      <c r="AU151" s="229" t="s">
        <v>83</v>
      </c>
      <c r="AY151" s="228" t="s">
        <v>263</v>
      </c>
      <c r="BK151" s="230">
        <f>SUM(BK152:BK156)</f>
        <v>0</v>
      </c>
    </row>
    <row r="152" s="1" customFormat="1" ht="16.5" customHeight="1">
      <c r="B152" s="39"/>
      <c r="C152" s="233" t="s">
        <v>506</v>
      </c>
      <c r="D152" s="233" t="s">
        <v>266</v>
      </c>
      <c r="E152" s="234" t="s">
        <v>7109</v>
      </c>
      <c r="F152" s="235" t="s">
        <v>7054</v>
      </c>
      <c r="G152" s="236" t="s">
        <v>366</v>
      </c>
      <c r="H152" s="237">
        <v>10</v>
      </c>
      <c r="I152" s="238"/>
      <c r="J152" s="239">
        <f>ROUND(I152*H152,2)</f>
        <v>0</v>
      </c>
      <c r="K152" s="235" t="s">
        <v>413</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680</v>
      </c>
    </row>
    <row r="153" s="1" customFormat="1" ht="16.5" customHeight="1">
      <c r="B153" s="39"/>
      <c r="C153" s="233" t="s">
        <v>511</v>
      </c>
      <c r="D153" s="233" t="s">
        <v>266</v>
      </c>
      <c r="E153" s="234" t="s">
        <v>7110</v>
      </c>
      <c r="F153" s="235" t="s">
        <v>7111</v>
      </c>
      <c r="G153" s="236" t="s">
        <v>1829</v>
      </c>
      <c r="H153" s="237">
        <v>6</v>
      </c>
      <c r="I153" s="238"/>
      <c r="J153" s="239">
        <f>ROUND(I153*H153,2)</f>
        <v>0</v>
      </c>
      <c r="K153" s="235" t="s">
        <v>413</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688</v>
      </c>
    </row>
    <row r="154" s="1" customFormat="1" ht="16.5" customHeight="1">
      <c r="B154" s="39"/>
      <c r="C154" s="233" t="s">
        <v>515</v>
      </c>
      <c r="D154" s="233" t="s">
        <v>266</v>
      </c>
      <c r="E154" s="234" t="s">
        <v>7112</v>
      </c>
      <c r="F154" s="235" t="s">
        <v>7113</v>
      </c>
      <c r="G154" s="236" t="s">
        <v>1829</v>
      </c>
      <c r="H154" s="237">
        <v>48</v>
      </c>
      <c r="I154" s="238"/>
      <c r="J154" s="239">
        <f>ROUND(I154*H154,2)</f>
        <v>0</v>
      </c>
      <c r="K154" s="235" t="s">
        <v>413</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697</v>
      </c>
    </row>
    <row r="155" s="1" customFormat="1" ht="16.5" customHeight="1">
      <c r="B155" s="39"/>
      <c r="C155" s="233" t="s">
        <v>523</v>
      </c>
      <c r="D155" s="233" t="s">
        <v>266</v>
      </c>
      <c r="E155" s="234" t="s">
        <v>7114</v>
      </c>
      <c r="F155" s="235" t="s">
        <v>7115</v>
      </c>
      <c r="G155" s="236" t="s">
        <v>366</v>
      </c>
      <c r="H155" s="237">
        <v>21</v>
      </c>
      <c r="I155" s="238"/>
      <c r="J155" s="239">
        <f>ROUND(I155*H155,2)</f>
        <v>0</v>
      </c>
      <c r="K155" s="235" t="s">
        <v>413</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706</v>
      </c>
    </row>
    <row r="156" s="1" customFormat="1" ht="24" customHeight="1">
      <c r="B156" s="39"/>
      <c r="C156" s="233" t="s">
        <v>529</v>
      </c>
      <c r="D156" s="233" t="s">
        <v>266</v>
      </c>
      <c r="E156" s="234" t="s">
        <v>7116</v>
      </c>
      <c r="F156" s="235" t="s">
        <v>7117</v>
      </c>
      <c r="G156" s="236" t="s">
        <v>366</v>
      </c>
      <c r="H156" s="237">
        <v>15</v>
      </c>
      <c r="I156" s="238"/>
      <c r="J156" s="239">
        <f>ROUND(I156*H156,2)</f>
        <v>0</v>
      </c>
      <c r="K156" s="235" t="s">
        <v>413</v>
      </c>
      <c r="L156" s="44"/>
      <c r="M156" s="314" t="s">
        <v>1</v>
      </c>
      <c r="N156" s="315" t="s">
        <v>48</v>
      </c>
      <c r="O156" s="250"/>
      <c r="P156" s="316">
        <f>O156*H156</f>
        <v>0</v>
      </c>
      <c r="Q156" s="316">
        <v>0</v>
      </c>
      <c r="R156" s="316">
        <f>Q156*H156</f>
        <v>0</v>
      </c>
      <c r="S156" s="316">
        <v>0</v>
      </c>
      <c r="T156" s="317">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726</v>
      </c>
    </row>
    <row r="157" s="1" customFormat="1" ht="6.96" customHeight="1">
      <c r="B157" s="62"/>
      <c r="C157" s="63"/>
      <c r="D157" s="63"/>
      <c r="E157" s="63"/>
      <c r="F157" s="63"/>
      <c r="G157" s="63"/>
      <c r="H157" s="63"/>
      <c r="I157" s="184"/>
      <c r="J157" s="63"/>
      <c r="K157" s="63"/>
      <c r="L157" s="44"/>
    </row>
  </sheetData>
  <sheetProtection sheet="1" autoFilter="0" formatColumns="0" formatRows="0" objects="1" scenarios="1" spinCount="100000" saltValue="vYgXYVscAZpymPOjPVHzk7K+vnIxodv03PiD+yv129CPfANtbkxOvdwJhG18WX1HDAI2Nci8L5uZ6EAiyf1nFg==" hashValue="2o2y2V+2vzk4xfdmRASYpCxJyjgoSCLy5GJ1uzLxPK2idklewkUSfN51LmxT+8SCht/Nb3RvHWolQbA1eaUh0w==" algorithmName="SHA-512" password="E785"/>
  <autoFilter ref="C125:K156"/>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132</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7118</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357" customHeight="1">
      <c r="B31" s="155"/>
      <c r="E31" s="156" t="s">
        <v>6883</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ROUND(J128,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ROUND((SUM(BE128:BE154)),  2)</f>
        <v>0</v>
      </c>
      <c r="I37" s="165">
        <v>0.20999999999999999</v>
      </c>
      <c r="J37" s="164">
        <f>ROUND(((SUM(BE128:BE154))*I37),  2)</f>
        <v>0</v>
      </c>
      <c r="L37" s="44"/>
    </row>
    <row r="38" s="1" customFormat="1" ht="14.4" customHeight="1">
      <c r="B38" s="44"/>
      <c r="E38" s="149" t="s">
        <v>49</v>
      </c>
      <c r="F38" s="164">
        <f>ROUND((SUM(BF128:BF154)),  2)</f>
        <v>0</v>
      </c>
      <c r="I38" s="165">
        <v>0.14999999999999999</v>
      </c>
      <c r="J38" s="164">
        <f>ROUND(((SUM(BF128:BF154))*I38),  2)</f>
        <v>0</v>
      </c>
      <c r="L38" s="44"/>
    </row>
    <row r="39" hidden="1" s="1" customFormat="1" ht="14.4" customHeight="1">
      <c r="B39" s="44"/>
      <c r="E39" s="149" t="s">
        <v>50</v>
      </c>
      <c r="F39" s="164">
        <f>ROUND((SUM(BG128:BG154)),  2)</f>
        <v>0</v>
      </c>
      <c r="I39" s="165">
        <v>0.20999999999999999</v>
      </c>
      <c r="J39" s="164">
        <f>0</f>
        <v>0</v>
      </c>
      <c r="L39" s="44"/>
    </row>
    <row r="40" hidden="1" s="1" customFormat="1" ht="14.4" customHeight="1">
      <c r="B40" s="44"/>
      <c r="E40" s="149" t="s">
        <v>51</v>
      </c>
      <c r="F40" s="164">
        <f>ROUND((SUM(BH128:BH154)),  2)</f>
        <v>0</v>
      </c>
      <c r="I40" s="165">
        <v>0.14999999999999999</v>
      </c>
      <c r="J40" s="164">
        <f>0</f>
        <v>0</v>
      </c>
      <c r="L40" s="44"/>
    </row>
    <row r="41" hidden="1" s="1" customFormat="1" ht="14.4" customHeight="1">
      <c r="B41" s="44"/>
      <c r="E41" s="149" t="s">
        <v>52</v>
      </c>
      <c r="F41" s="164">
        <f>ROUND((SUM(BI128:BI154)),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D.1.4.5_NO - NO</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J128</f>
        <v>0</v>
      </c>
      <c r="K100" s="40"/>
      <c r="L100" s="44"/>
      <c r="AU100" s="17" t="s">
        <v>241</v>
      </c>
    </row>
    <row r="101" s="8" customFormat="1" ht="24.96" customHeight="1">
      <c r="B101" s="194"/>
      <c r="C101" s="195"/>
      <c r="D101" s="196" t="s">
        <v>7119</v>
      </c>
      <c r="E101" s="197"/>
      <c r="F101" s="197"/>
      <c r="G101" s="197"/>
      <c r="H101" s="197"/>
      <c r="I101" s="198"/>
      <c r="J101" s="199">
        <f>J129</f>
        <v>0</v>
      </c>
      <c r="K101" s="195"/>
      <c r="L101" s="200"/>
    </row>
    <row r="102" s="8" customFormat="1" ht="24.96" customHeight="1">
      <c r="B102" s="194"/>
      <c r="C102" s="195"/>
      <c r="D102" s="196" t="s">
        <v>7120</v>
      </c>
      <c r="E102" s="197"/>
      <c r="F102" s="197"/>
      <c r="G102" s="197"/>
      <c r="H102" s="197"/>
      <c r="I102" s="198"/>
      <c r="J102" s="199">
        <f>J142</f>
        <v>0</v>
      </c>
      <c r="K102" s="195"/>
      <c r="L102" s="200"/>
    </row>
    <row r="103" s="8" customFormat="1" ht="24.96" customHeight="1">
      <c r="B103" s="194"/>
      <c r="C103" s="195"/>
      <c r="D103" s="196" t="s">
        <v>7121</v>
      </c>
      <c r="E103" s="197"/>
      <c r="F103" s="197"/>
      <c r="G103" s="197"/>
      <c r="H103" s="197"/>
      <c r="I103" s="198"/>
      <c r="J103" s="199">
        <f>J149</f>
        <v>0</v>
      </c>
      <c r="K103" s="195"/>
      <c r="L103" s="200"/>
    </row>
    <row r="104" s="8" customFormat="1" ht="24.96" customHeight="1">
      <c r="B104" s="194"/>
      <c r="C104" s="195"/>
      <c r="D104" s="196" t="s">
        <v>6887</v>
      </c>
      <c r="E104" s="197"/>
      <c r="F104" s="197"/>
      <c r="G104" s="197"/>
      <c r="H104" s="197"/>
      <c r="I104" s="198"/>
      <c r="J104" s="199">
        <f>J151</f>
        <v>0</v>
      </c>
      <c r="K104" s="195"/>
      <c r="L104" s="200"/>
    </row>
    <row r="105" s="1" customFormat="1" ht="21.84" customHeight="1">
      <c r="B105" s="39"/>
      <c r="C105" s="40"/>
      <c r="D105" s="40"/>
      <c r="E105" s="40"/>
      <c r="F105" s="40"/>
      <c r="G105" s="40"/>
      <c r="H105" s="40"/>
      <c r="I105" s="151"/>
      <c r="J105" s="40"/>
      <c r="K105" s="40"/>
      <c r="L105" s="44"/>
    </row>
    <row r="106" s="1" customFormat="1" ht="6.96" customHeight="1">
      <c r="B106" s="62"/>
      <c r="C106" s="63"/>
      <c r="D106" s="63"/>
      <c r="E106" s="63"/>
      <c r="F106" s="63"/>
      <c r="G106" s="63"/>
      <c r="H106" s="63"/>
      <c r="I106" s="184"/>
      <c r="J106" s="63"/>
      <c r="K106" s="63"/>
      <c r="L106" s="44"/>
    </row>
    <row r="110" s="1" customFormat="1" ht="6.96" customHeight="1">
      <c r="B110" s="64"/>
      <c r="C110" s="65"/>
      <c r="D110" s="65"/>
      <c r="E110" s="65"/>
      <c r="F110" s="65"/>
      <c r="G110" s="65"/>
      <c r="H110" s="65"/>
      <c r="I110" s="187"/>
      <c r="J110" s="65"/>
      <c r="K110" s="65"/>
      <c r="L110" s="44"/>
    </row>
    <row r="111" s="1" customFormat="1" ht="24.96" customHeight="1">
      <c r="B111" s="39"/>
      <c r="C111" s="23" t="s">
        <v>248</v>
      </c>
      <c r="D111" s="40"/>
      <c r="E111" s="40"/>
      <c r="F111" s="40"/>
      <c r="G111" s="40"/>
      <c r="H111" s="40"/>
      <c r="I111" s="151"/>
      <c r="J111" s="40"/>
      <c r="K111" s="40"/>
      <c r="L111" s="44"/>
    </row>
    <row r="112" s="1" customFormat="1" ht="6.96" customHeight="1">
      <c r="B112" s="39"/>
      <c r="C112" s="40"/>
      <c r="D112" s="40"/>
      <c r="E112" s="40"/>
      <c r="F112" s="40"/>
      <c r="G112" s="40"/>
      <c r="H112" s="40"/>
      <c r="I112" s="151"/>
      <c r="J112" s="40"/>
      <c r="K112" s="40"/>
      <c r="L112" s="44"/>
    </row>
    <row r="113" s="1" customFormat="1" ht="12" customHeight="1">
      <c r="B113" s="39"/>
      <c r="C113" s="32" t="s">
        <v>16</v>
      </c>
      <c r="D113" s="40"/>
      <c r="E113" s="40"/>
      <c r="F113" s="40"/>
      <c r="G113" s="40"/>
      <c r="H113" s="40"/>
      <c r="I113" s="151"/>
      <c r="J113" s="40"/>
      <c r="K113" s="40"/>
      <c r="L113" s="44"/>
    </row>
    <row r="114" s="1" customFormat="1" ht="16.5" customHeight="1">
      <c r="B114" s="39"/>
      <c r="C114" s="40"/>
      <c r="D114" s="40"/>
      <c r="E114" s="188" t="str">
        <f>E7</f>
        <v>R4 - Nová budova fakulty umění</v>
      </c>
      <c r="F114" s="32"/>
      <c r="G114" s="32"/>
      <c r="H114" s="32"/>
      <c r="I114" s="151"/>
      <c r="J114" s="40"/>
      <c r="K114" s="40"/>
      <c r="L114" s="44"/>
    </row>
    <row r="115" ht="12" customHeight="1">
      <c r="B115" s="21"/>
      <c r="C115" s="32" t="s">
        <v>235</v>
      </c>
      <c r="D115" s="22"/>
      <c r="E115" s="22"/>
      <c r="F115" s="22"/>
      <c r="G115" s="22"/>
      <c r="H115" s="22"/>
      <c r="I115" s="143"/>
      <c r="J115" s="22"/>
      <c r="K115" s="22"/>
      <c r="L115" s="20"/>
    </row>
    <row r="116" ht="16.5" customHeight="1">
      <c r="B116" s="21"/>
      <c r="C116" s="22"/>
      <c r="D116" s="22"/>
      <c r="E116" s="188" t="s">
        <v>326</v>
      </c>
      <c r="F116" s="22"/>
      <c r="G116" s="22"/>
      <c r="H116" s="22"/>
      <c r="I116" s="143"/>
      <c r="J116" s="22"/>
      <c r="K116" s="22"/>
      <c r="L116" s="20"/>
    </row>
    <row r="117" ht="12" customHeight="1">
      <c r="B117" s="21"/>
      <c r="C117" s="32" t="s">
        <v>327</v>
      </c>
      <c r="D117" s="22"/>
      <c r="E117" s="22"/>
      <c r="F117" s="22"/>
      <c r="G117" s="22"/>
      <c r="H117" s="22"/>
      <c r="I117" s="143"/>
      <c r="J117" s="22"/>
      <c r="K117" s="22"/>
      <c r="L117" s="20"/>
    </row>
    <row r="118" s="1" customFormat="1" ht="16.5" customHeight="1">
      <c r="B118" s="39"/>
      <c r="C118" s="40"/>
      <c r="D118" s="40"/>
      <c r="E118" s="313" t="s">
        <v>3442</v>
      </c>
      <c r="F118" s="40"/>
      <c r="G118" s="40"/>
      <c r="H118" s="40"/>
      <c r="I118" s="151"/>
      <c r="J118" s="40"/>
      <c r="K118" s="40"/>
      <c r="L118" s="44"/>
    </row>
    <row r="119" s="1" customFormat="1" ht="12" customHeight="1">
      <c r="B119" s="39"/>
      <c r="C119" s="32" t="s">
        <v>6881</v>
      </c>
      <c r="D119" s="40"/>
      <c r="E119" s="40"/>
      <c r="F119" s="40"/>
      <c r="G119" s="40"/>
      <c r="H119" s="40"/>
      <c r="I119" s="151"/>
      <c r="J119" s="40"/>
      <c r="K119" s="40"/>
      <c r="L119" s="44"/>
    </row>
    <row r="120" s="1" customFormat="1" ht="16.5" customHeight="1">
      <c r="B120" s="39"/>
      <c r="C120" s="40"/>
      <c r="D120" s="40"/>
      <c r="E120" s="72" t="str">
        <f>E13</f>
        <v>D.1.4.5_NO - NO</v>
      </c>
      <c r="F120" s="40"/>
      <c r="G120" s="40"/>
      <c r="H120" s="40"/>
      <c r="I120" s="151"/>
      <c r="J120" s="40"/>
      <c r="K120" s="40"/>
      <c r="L120" s="44"/>
    </row>
    <row r="121" s="1" customFormat="1" ht="6.96" customHeight="1">
      <c r="B121" s="39"/>
      <c r="C121" s="40"/>
      <c r="D121" s="40"/>
      <c r="E121" s="40"/>
      <c r="F121" s="40"/>
      <c r="G121" s="40"/>
      <c r="H121" s="40"/>
      <c r="I121" s="151"/>
      <c r="J121" s="40"/>
      <c r="K121" s="40"/>
      <c r="L121" s="44"/>
    </row>
    <row r="122" s="1" customFormat="1" ht="12" customHeight="1">
      <c r="B122" s="39"/>
      <c r="C122" s="32" t="s">
        <v>22</v>
      </c>
      <c r="D122" s="40"/>
      <c r="E122" s="40"/>
      <c r="F122" s="27" t="str">
        <f>F16</f>
        <v xml:space="preserve"> </v>
      </c>
      <c r="G122" s="40"/>
      <c r="H122" s="40"/>
      <c r="I122" s="153" t="s">
        <v>24</v>
      </c>
      <c r="J122" s="75" t="str">
        <f>IF(J16="","",J16)</f>
        <v>16. 10. 2019</v>
      </c>
      <c r="K122" s="40"/>
      <c r="L122" s="44"/>
    </row>
    <row r="123" s="1" customFormat="1" ht="6.96" customHeight="1">
      <c r="B123" s="39"/>
      <c r="C123" s="40"/>
      <c r="D123" s="40"/>
      <c r="E123" s="40"/>
      <c r="F123" s="40"/>
      <c r="G123" s="40"/>
      <c r="H123" s="40"/>
      <c r="I123" s="151"/>
      <c r="J123" s="40"/>
      <c r="K123" s="40"/>
      <c r="L123" s="44"/>
    </row>
    <row r="124" s="1" customFormat="1" ht="27.9" customHeight="1">
      <c r="B124" s="39"/>
      <c r="C124" s="32" t="s">
        <v>30</v>
      </c>
      <c r="D124" s="40"/>
      <c r="E124" s="40"/>
      <c r="F124" s="27" t="str">
        <f>E19</f>
        <v xml:space="preserve">OSTRAVSKÁ UNIVERZITA </v>
      </c>
      <c r="G124" s="40"/>
      <c r="H124" s="40"/>
      <c r="I124" s="153" t="s">
        <v>36</v>
      </c>
      <c r="J124" s="37" t="str">
        <f>E25</f>
        <v>KANIA a.s., Ostrava</v>
      </c>
      <c r="K124" s="40"/>
      <c r="L124" s="44"/>
    </row>
    <row r="125" s="1" customFormat="1" ht="15.15" customHeight="1">
      <c r="B125" s="39"/>
      <c r="C125" s="32" t="s">
        <v>34</v>
      </c>
      <c r="D125" s="40"/>
      <c r="E125" s="40"/>
      <c r="F125" s="27" t="str">
        <f>IF(E22="","",E22)</f>
        <v>Vyplň údaj</v>
      </c>
      <c r="G125" s="40"/>
      <c r="H125" s="40"/>
      <c r="I125" s="153" t="s">
        <v>39</v>
      </c>
      <c r="J125" s="37" t="str">
        <f>E28</f>
        <v xml:space="preserve"> </v>
      </c>
      <c r="K125" s="40"/>
      <c r="L125" s="44"/>
    </row>
    <row r="126" s="1" customFormat="1" ht="10.32" customHeight="1">
      <c r="B126" s="39"/>
      <c r="C126" s="40"/>
      <c r="D126" s="40"/>
      <c r="E126" s="40"/>
      <c r="F126" s="40"/>
      <c r="G126" s="40"/>
      <c r="H126" s="40"/>
      <c r="I126" s="151"/>
      <c r="J126" s="40"/>
      <c r="K126" s="40"/>
      <c r="L126" s="44"/>
    </row>
    <row r="127" s="10" customFormat="1" ht="29.28" customHeight="1">
      <c r="B127" s="207"/>
      <c r="C127" s="208" t="s">
        <v>249</v>
      </c>
      <c r="D127" s="209" t="s">
        <v>68</v>
      </c>
      <c r="E127" s="209" t="s">
        <v>64</v>
      </c>
      <c r="F127" s="209" t="s">
        <v>65</v>
      </c>
      <c r="G127" s="209" t="s">
        <v>250</v>
      </c>
      <c r="H127" s="209" t="s">
        <v>251</v>
      </c>
      <c r="I127" s="210" t="s">
        <v>252</v>
      </c>
      <c r="J127" s="209" t="s">
        <v>239</v>
      </c>
      <c r="K127" s="211" t="s">
        <v>253</v>
      </c>
      <c r="L127" s="212"/>
      <c r="M127" s="96" t="s">
        <v>1</v>
      </c>
      <c r="N127" s="97" t="s">
        <v>47</v>
      </c>
      <c r="O127" s="97" t="s">
        <v>254</v>
      </c>
      <c r="P127" s="97" t="s">
        <v>255</v>
      </c>
      <c r="Q127" s="97" t="s">
        <v>256</v>
      </c>
      <c r="R127" s="97" t="s">
        <v>257</v>
      </c>
      <c r="S127" s="97" t="s">
        <v>258</v>
      </c>
      <c r="T127" s="98" t="s">
        <v>259</v>
      </c>
    </row>
    <row r="128" s="1" customFormat="1" ht="22.8" customHeight="1">
      <c r="B128" s="39"/>
      <c r="C128" s="103" t="s">
        <v>260</v>
      </c>
      <c r="D128" s="40"/>
      <c r="E128" s="40"/>
      <c r="F128" s="40"/>
      <c r="G128" s="40"/>
      <c r="H128" s="40"/>
      <c r="I128" s="151"/>
      <c r="J128" s="213">
        <f>BK128</f>
        <v>0</v>
      </c>
      <c r="K128" s="40"/>
      <c r="L128" s="44"/>
      <c r="M128" s="99"/>
      <c r="N128" s="100"/>
      <c r="O128" s="100"/>
      <c r="P128" s="214">
        <f>P129+P142+P149+P151</f>
        <v>0</v>
      </c>
      <c r="Q128" s="100"/>
      <c r="R128" s="214">
        <f>R129+R142+R149+R151</f>
        <v>0</v>
      </c>
      <c r="S128" s="100"/>
      <c r="T128" s="215">
        <f>T129+T142+T149+T151</f>
        <v>0</v>
      </c>
      <c r="AT128" s="17" t="s">
        <v>82</v>
      </c>
      <c r="AU128" s="17" t="s">
        <v>241</v>
      </c>
      <c r="BK128" s="216">
        <f>BK129+BK142+BK149+BK151</f>
        <v>0</v>
      </c>
    </row>
    <row r="129" s="11" customFormat="1" ht="25.92" customHeight="1">
      <c r="B129" s="217"/>
      <c r="C129" s="218"/>
      <c r="D129" s="219" t="s">
        <v>82</v>
      </c>
      <c r="E129" s="220" t="s">
        <v>4733</v>
      </c>
      <c r="F129" s="220" t="s">
        <v>7122</v>
      </c>
      <c r="G129" s="218"/>
      <c r="H129" s="218"/>
      <c r="I129" s="221"/>
      <c r="J129" s="222">
        <f>BK129</f>
        <v>0</v>
      </c>
      <c r="K129" s="218"/>
      <c r="L129" s="223"/>
      <c r="M129" s="224"/>
      <c r="N129" s="225"/>
      <c r="O129" s="225"/>
      <c r="P129" s="226">
        <f>SUM(P130:P141)</f>
        <v>0</v>
      </c>
      <c r="Q129" s="225"/>
      <c r="R129" s="226">
        <f>SUM(R130:R141)</f>
        <v>0</v>
      </c>
      <c r="S129" s="225"/>
      <c r="T129" s="227">
        <f>SUM(T130:T141)</f>
        <v>0</v>
      </c>
      <c r="AR129" s="228" t="s">
        <v>90</v>
      </c>
      <c r="AT129" s="229" t="s">
        <v>82</v>
      </c>
      <c r="AU129" s="229" t="s">
        <v>83</v>
      </c>
      <c r="AY129" s="228" t="s">
        <v>263</v>
      </c>
      <c r="BK129" s="230">
        <f>SUM(BK130:BK141)</f>
        <v>0</v>
      </c>
    </row>
    <row r="130" s="1" customFormat="1" ht="16.5" customHeight="1">
      <c r="B130" s="39"/>
      <c r="C130" s="233" t="s">
        <v>90</v>
      </c>
      <c r="D130" s="233" t="s">
        <v>266</v>
      </c>
      <c r="E130" s="234" t="s">
        <v>7123</v>
      </c>
      <c r="F130" s="235" t="s">
        <v>7124</v>
      </c>
      <c r="G130" s="236" t="s">
        <v>1829</v>
      </c>
      <c r="H130" s="237">
        <v>6</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92</v>
      </c>
    </row>
    <row r="131" s="1" customFormat="1" ht="16.5" customHeight="1">
      <c r="B131" s="39"/>
      <c r="C131" s="233" t="s">
        <v>92</v>
      </c>
      <c r="D131" s="233" t="s">
        <v>266</v>
      </c>
      <c r="E131" s="234" t="s">
        <v>7125</v>
      </c>
      <c r="F131" s="235" t="s">
        <v>7126</v>
      </c>
      <c r="G131" s="236" t="s">
        <v>1829</v>
      </c>
      <c r="H131" s="237">
        <v>80</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125</v>
      </c>
    </row>
    <row r="132" s="1" customFormat="1" ht="16.5" customHeight="1">
      <c r="B132" s="39"/>
      <c r="C132" s="233" t="s">
        <v>112</v>
      </c>
      <c r="D132" s="233" t="s">
        <v>266</v>
      </c>
      <c r="E132" s="234" t="s">
        <v>7127</v>
      </c>
      <c r="F132" s="235" t="s">
        <v>7128</v>
      </c>
      <c r="G132" s="236" t="s">
        <v>1829</v>
      </c>
      <c r="H132" s="237">
        <v>40</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295</v>
      </c>
    </row>
    <row r="133" s="1" customFormat="1" ht="16.5" customHeight="1">
      <c r="B133" s="39"/>
      <c r="C133" s="233" t="s">
        <v>125</v>
      </c>
      <c r="D133" s="233" t="s">
        <v>266</v>
      </c>
      <c r="E133" s="234" t="s">
        <v>7129</v>
      </c>
      <c r="F133" s="235" t="s">
        <v>7130</v>
      </c>
      <c r="G133" s="236" t="s">
        <v>1829</v>
      </c>
      <c r="H133" s="237">
        <v>53</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303</v>
      </c>
    </row>
    <row r="134" s="1" customFormat="1" ht="16.5" customHeight="1">
      <c r="B134" s="39"/>
      <c r="C134" s="233" t="s">
        <v>262</v>
      </c>
      <c r="D134" s="233" t="s">
        <v>266</v>
      </c>
      <c r="E134" s="234" t="s">
        <v>7131</v>
      </c>
      <c r="F134" s="235" t="s">
        <v>7132</v>
      </c>
      <c r="G134" s="236" t="s">
        <v>1829</v>
      </c>
      <c r="H134" s="237">
        <v>4</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315</v>
      </c>
    </row>
    <row r="135" s="1" customFormat="1" ht="16.5" customHeight="1">
      <c r="B135" s="39"/>
      <c r="C135" s="233" t="s">
        <v>295</v>
      </c>
      <c r="D135" s="233" t="s">
        <v>266</v>
      </c>
      <c r="E135" s="234" t="s">
        <v>7133</v>
      </c>
      <c r="F135" s="235" t="s">
        <v>7134</v>
      </c>
      <c r="G135" s="236" t="s">
        <v>1829</v>
      </c>
      <c r="H135" s="237">
        <v>12</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430</v>
      </c>
    </row>
    <row r="136" s="1" customFormat="1" ht="16.5" customHeight="1">
      <c r="B136" s="39"/>
      <c r="C136" s="233" t="s">
        <v>299</v>
      </c>
      <c r="D136" s="233" t="s">
        <v>266</v>
      </c>
      <c r="E136" s="234" t="s">
        <v>7135</v>
      </c>
      <c r="F136" s="235" t="s">
        <v>7136</v>
      </c>
      <c r="G136" s="236" t="s">
        <v>1829</v>
      </c>
      <c r="H136" s="237">
        <v>23</v>
      </c>
      <c r="I136" s="238"/>
      <c r="J136" s="239">
        <f>ROUND(I136*H136,2)</f>
        <v>0</v>
      </c>
      <c r="K136" s="235" t="s">
        <v>413</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440</v>
      </c>
    </row>
    <row r="137" s="1" customFormat="1" ht="16.5" customHeight="1">
      <c r="B137" s="39"/>
      <c r="C137" s="233" t="s">
        <v>303</v>
      </c>
      <c r="D137" s="233" t="s">
        <v>266</v>
      </c>
      <c r="E137" s="234" t="s">
        <v>7137</v>
      </c>
      <c r="F137" s="235" t="s">
        <v>7138</v>
      </c>
      <c r="G137" s="236" t="s">
        <v>1829</v>
      </c>
      <c r="H137" s="237">
        <v>34</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452</v>
      </c>
    </row>
    <row r="138" s="1" customFormat="1" ht="16.5" customHeight="1">
      <c r="B138" s="39"/>
      <c r="C138" s="233" t="s">
        <v>310</v>
      </c>
      <c r="D138" s="233" t="s">
        <v>266</v>
      </c>
      <c r="E138" s="234" t="s">
        <v>7139</v>
      </c>
      <c r="F138" s="235" t="s">
        <v>7140</v>
      </c>
      <c r="G138" s="236" t="s">
        <v>1829</v>
      </c>
      <c r="H138" s="237">
        <v>87</v>
      </c>
      <c r="I138" s="238"/>
      <c r="J138" s="239">
        <f>ROUND(I138*H138,2)</f>
        <v>0</v>
      </c>
      <c r="K138" s="235" t="s">
        <v>413</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465</v>
      </c>
    </row>
    <row r="139" s="1" customFormat="1" ht="16.5" customHeight="1">
      <c r="B139" s="39"/>
      <c r="C139" s="233" t="s">
        <v>315</v>
      </c>
      <c r="D139" s="233" t="s">
        <v>266</v>
      </c>
      <c r="E139" s="234" t="s">
        <v>7141</v>
      </c>
      <c r="F139" s="235" t="s">
        <v>7142</v>
      </c>
      <c r="G139" s="236" t="s">
        <v>1829</v>
      </c>
      <c r="H139" s="237">
        <v>7</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475</v>
      </c>
    </row>
    <row r="140" s="1" customFormat="1" ht="16.5" customHeight="1">
      <c r="B140" s="39"/>
      <c r="C140" s="233" t="s">
        <v>322</v>
      </c>
      <c r="D140" s="233" t="s">
        <v>266</v>
      </c>
      <c r="E140" s="234" t="s">
        <v>7143</v>
      </c>
      <c r="F140" s="235" t="s">
        <v>7144</v>
      </c>
      <c r="G140" s="236" t="s">
        <v>1829</v>
      </c>
      <c r="H140" s="237">
        <v>20</v>
      </c>
      <c r="I140" s="238"/>
      <c r="J140" s="239">
        <f>ROUND(I140*H140,2)</f>
        <v>0</v>
      </c>
      <c r="K140" s="235" t="s">
        <v>413</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490</v>
      </c>
    </row>
    <row r="141" s="1" customFormat="1" ht="16.5" customHeight="1">
      <c r="B141" s="39"/>
      <c r="C141" s="233" t="s">
        <v>430</v>
      </c>
      <c r="D141" s="233" t="s">
        <v>266</v>
      </c>
      <c r="E141" s="234" t="s">
        <v>7145</v>
      </c>
      <c r="F141" s="235" t="s">
        <v>7146</v>
      </c>
      <c r="G141" s="236" t="s">
        <v>1829</v>
      </c>
      <c r="H141" s="237">
        <v>4</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506</v>
      </c>
    </row>
    <row r="142" s="11" customFormat="1" ht="25.92" customHeight="1">
      <c r="B142" s="217"/>
      <c r="C142" s="218"/>
      <c r="D142" s="219" t="s">
        <v>82</v>
      </c>
      <c r="E142" s="220" t="s">
        <v>4761</v>
      </c>
      <c r="F142" s="220" t="s">
        <v>7147</v>
      </c>
      <c r="G142" s="218"/>
      <c r="H142" s="218"/>
      <c r="I142" s="221"/>
      <c r="J142" s="222">
        <f>BK142</f>
        <v>0</v>
      </c>
      <c r="K142" s="218"/>
      <c r="L142" s="223"/>
      <c r="M142" s="224"/>
      <c r="N142" s="225"/>
      <c r="O142" s="225"/>
      <c r="P142" s="226">
        <f>SUM(P143:P148)</f>
        <v>0</v>
      </c>
      <c r="Q142" s="225"/>
      <c r="R142" s="226">
        <f>SUM(R143:R148)</f>
        <v>0</v>
      </c>
      <c r="S142" s="225"/>
      <c r="T142" s="227">
        <f>SUM(T143:T148)</f>
        <v>0</v>
      </c>
      <c r="AR142" s="228" t="s">
        <v>90</v>
      </c>
      <c r="AT142" s="229" t="s">
        <v>82</v>
      </c>
      <c r="AU142" s="229" t="s">
        <v>83</v>
      </c>
      <c r="AY142" s="228" t="s">
        <v>263</v>
      </c>
      <c r="BK142" s="230">
        <f>SUM(BK143:BK148)</f>
        <v>0</v>
      </c>
    </row>
    <row r="143" s="1" customFormat="1" ht="16.5" customHeight="1">
      <c r="B143" s="39"/>
      <c r="C143" s="233" t="s">
        <v>435</v>
      </c>
      <c r="D143" s="233" t="s">
        <v>266</v>
      </c>
      <c r="E143" s="234" t="s">
        <v>7148</v>
      </c>
      <c r="F143" s="235" t="s">
        <v>7149</v>
      </c>
      <c r="G143" s="236" t="s">
        <v>1829</v>
      </c>
      <c r="H143" s="237">
        <v>1</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515</v>
      </c>
    </row>
    <row r="144" s="1" customFormat="1" ht="16.5" customHeight="1">
      <c r="B144" s="39"/>
      <c r="C144" s="233" t="s">
        <v>440</v>
      </c>
      <c r="D144" s="233" t="s">
        <v>266</v>
      </c>
      <c r="E144" s="234" t="s">
        <v>7150</v>
      </c>
      <c r="F144" s="235" t="s">
        <v>7151</v>
      </c>
      <c r="G144" s="236" t="s">
        <v>1829</v>
      </c>
      <c r="H144" s="237">
        <v>1</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529</v>
      </c>
    </row>
    <row r="145" s="1" customFormat="1" ht="16.5" customHeight="1">
      <c r="B145" s="39"/>
      <c r="C145" s="233" t="s">
        <v>8</v>
      </c>
      <c r="D145" s="233" t="s">
        <v>266</v>
      </c>
      <c r="E145" s="234" t="s">
        <v>7152</v>
      </c>
      <c r="F145" s="235" t="s">
        <v>7153</v>
      </c>
      <c r="G145" s="236" t="s">
        <v>1829</v>
      </c>
      <c r="H145" s="237">
        <v>12</v>
      </c>
      <c r="I145" s="238"/>
      <c r="J145" s="239">
        <f>ROUND(I145*H145,2)</f>
        <v>0</v>
      </c>
      <c r="K145" s="235" t="s">
        <v>413</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547</v>
      </c>
    </row>
    <row r="146" s="1" customFormat="1" ht="16.5" customHeight="1">
      <c r="B146" s="39"/>
      <c r="C146" s="233" t="s">
        <v>452</v>
      </c>
      <c r="D146" s="233" t="s">
        <v>266</v>
      </c>
      <c r="E146" s="234" t="s">
        <v>7154</v>
      </c>
      <c r="F146" s="235" t="s">
        <v>7155</v>
      </c>
      <c r="G146" s="236" t="s">
        <v>1829</v>
      </c>
      <c r="H146" s="237">
        <v>1</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563</v>
      </c>
    </row>
    <row r="147" s="1" customFormat="1" ht="16.5" customHeight="1">
      <c r="B147" s="39"/>
      <c r="C147" s="233" t="s">
        <v>460</v>
      </c>
      <c r="D147" s="233" t="s">
        <v>266</v>
      </c>
      <c r="E147" s="234" t="s">
        <v>7156</v>
      </c>
      <c r="F147" s="235" t="s">
        <v>7157</v>
      </c>
      <c r="G147" s="236" t="s">
        <v>1829</v>
      </c>
      <c r="H147" s="237">
        <v>1</v>
      </c>
      <c r="I147" s="238"/>
      <c r="J147" s="239">
        <f>ROUND(I147*H147,2)</f>
        <v>0</v>
      </c>
      <c r="K147" s="235" t="s">
        <v>413</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576</v>
      </c>
    </row>
    <row r="148" s="1" customFormat="1" ht="16.5" customHeight="1">
      <c r="B148" s="39"/>
      <c r="C148" s="233" t="s">
        <v>465</v>
      </c>
      <c r="D148" s="233" t="s">
        <v>266</v>
      </c>
      <c r="E148" s="234" t="s">
        <v>7158</v>
      </c>
      <c r="F148" s="235" t="s">
        <v>7159</v>
      </c>
      <c r="G148" s="236" t="s">
        <v>2095</v>
      </c>
      <c r="H148" s="237">
        <v>1</v>
      </c>
      <c r="I148" s="238"/>
      <c r="J148" s="239">
        <f>ROUND(I148*H148,2)</f>
        <v>0</v>
      </c>
      <c r="K148" s="235" t="s">
        <v>413</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585</v>
      </c>
    </row>
    <row r="149" s="11" customFormat="1" ht="25.92" customHeight="1">
      <c r="B149" s="217"/>
      <c r="C149" s="218"/>
      <c r="D149" s="219" t="s">
        <v>82</v>
      </c>
      <c r="E149" s="220" t="s">
        <v>4780</v>
      </c>
      <c r="F149" s="220" t="s">
        <v>7160</v>
      </c>
      <c r="G149" s="218"/>
      <c r="H149" s="218"/>
      <c r="I149" s="221"/>
      <c r="J149" s="222">
        <f>BK149</f>
        <v>0</v>
      </c>
      <c r="K149" s="218"/>
      <c r="L149" s="223"/>
      <c r="M149" s="224"/>
      <c r="N149" s="225"/>
      <c r="O149" s="225"/>
      <c r="P149" s="226">
        <f>P150</f>
        <v>0</v>
      </c>
      <c r="Q149" s="225"/>
      <c r="R149" s="226">
        <f>R150</f>
        <v>0</v>
      </c>
      <c r="S149" s="225"/>
      <c r="T149" s="227">
        <f>T150</f>
        <v>0</v>
      </c>
      <c r="AR149" s="228" t="s">
        <v>90</v>
      </c>
      <c r="AT149" s="229" t="s">
        <v>82</v>
      </c>
      <c r="AU149" s="229" t="s">
        <v>83</v>
      </c>
      <c r="AY149" s="228" t="s">
        <v>263</v>
      </c>
      <c r="BK149" s="230">
        <f>BK150</f>
        <v>0</v>
      </c>
    </row>
    <row r="150" s="1" customFormat="1" ht="16.5" customHeight="1">
      <c r="B150" s="39"/>
      <c r="C150" s="233" t="s">
        <v>470</v>
      </c>
      <c r="D150" s="233" t="s">
        <v>266</v>
      </c>
      <c r="E150" s="234" t="s">
        <v>7161</v>
      </c>
      <c r="F150" s="235" t="s">
        <v>7162</v>
      </c>
      <c r="G150" s="236" t="s">
        <v>396</v>
      </c>
      <c r="H150" s="237">
        <v>320</v>
      </c>
      <c r="I150" s="238"/>
      <c r="J150" s="239">
        <f>ROUND(I150*H150,2)</f>
        <v>0</v>
      </c>
      <c r="K150" s="235" t="s">
        <v>413</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600</v>
      </c>
    </row>
    <row r="151" s="11" customFormat="1" ht="25.92" customHeight="1">
      <c r="B151" s="217"/>
      <c r="C151" s="218"/>
      <c r="D151" s="219" t="s">
        <v>82</v>
      </c>
      <c r="E151" s="220" t="s">
        <v>4947</v>
      </c>
      <c r="F151" s="220" t="s">
        <v>2719</v>
      </c>
      <c r="G151" s="218"/>
      <c r="H151" s="218"/>
      <c r="I151" s="221"/>
      <c r="J151" s="222">
        <f>BK151</f>
        <v>0</v>
      </c>
      <c r="K151" s="218"/>
      <c r="L151" s="223"/>
      <c r="M151" s="224"/>
      <c r="N151" s="225"/>
      <c r="O151" s="225"/>
      <c r="P151" s="226">
        <f>SUM(P152:P154)</f>
        <v>0</v>
      </c>
      <c r="Q151" s="225"/>
      <c r="R151" s="226">
        <f>SUM(R152:R154)</f>
        <v>0</v>
      </c>
      <c r="S151" s="225"/>
      <c r="T151" s="227">
        <f>SUM(T152:T154)</f>
        <v>0</v>
      </c>
      <c r="AR151" s="228" t="s">
        <v>90</v>
      </c>
      <c r="AT151" s="229" t="s">
        <v>82</v>
      </c>
      <c r="AU151" s="229" t="s">
        <v>83</v>
      </c>
      <c r="AY151" s="228" t="s">
        <v>263</v>
      </c>
      <c r="BK151" s="230">
        <f>SUM(BK152:BK154)</f>
        <v>0</v>
      </c>
    </row>
    <row r="152" s="1" customFormat="1" ht="16.5" customHeight="1">
      <c r="B152" s="39"/>
      <c r="C152" s="233" t="s">
        <v>475</v>
      </c>
      <c r="D152" s="233" t="s">
        <v>266</v>
      </c>
      <c r="E152" s="234" t="s">
        <v>7163</v>
      </c>
      <c r="F152" s="235" t="s">
        <v>7164</v>
      </c>
      <c r="G152" s="236" t="s">
        <v>2095</v>
      </c>
      <c r="H152" s="237">
        <v>1</v>
      </c>
      <c r="I152" s="238"/>
      <c r="J152" s="239">
        <f>ROUND(I152*H152,2)</f>
        <v>0</v>
      </c>
      <c r="K152" s="235" t="s">
        <v>413</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609</v>
      </c>
    </row>
    <row r="153" s="1" customFormat="1" ht="16.5" customHeight="1">
      <c r="B153" s="39"/>
      <c r="C153" s="233" t="s">
        <v>7</v>
      </c>
      <c r="D153" s="233" t="s">
        <v>266</v>
      </c>
      <c r="E153" s="234" t="s">
        <v>7165</v>
      </c>
      <c r="F153" s="235" t="s">
        <v>7054</v>
      </c>
      <c r="G153" s="236" t="s">
        <v>366</v>
      </c>
      <c r="H153" s="237">
        <v>6</v>
      </c>
      <c r="I153" s="238"/>
      <c r="J153" s="239">
        <f>ROUND(I153*H153,2)</f>
        <v>0</v>
      </c>
      <c r="K153" s="235" t="s">
        <v>413</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625</v>
      </c>
    </row>
    <row r="154" s="1" customFormat="1" ht="16.5" customHeight="1">
      <c r="B154" s="39"/>
      <c r="C154" s="233" t="s">
        <v>490</v>
      </c>
      <c r="D154" s="233" t="s">
        <v>266</v>
      </c>
      <c r="E154" s="234" t="s">
        <v>7166</v>
      </c>
      <c r="F154" s="235" t="s">
        <v>7167</v>
      </c>
      <c r="G154" s="236" t="s">
        <v>1829</v>
      </c>
      <c r="H154" s="237">
        <v>370</v>
      </c>
      <c r="I154" s="238"/>
      <c r="J154" s="239">
        <f>ROUND(I154*H154,2)</f>
        <v>0</v>
      </c>
      <c r="K154" s="235" t="s">
        <v>413</v>
      </c>
      <c r="L154" s="44"/>
      <c r="M154" s="314" t="s">
        <v>1</v>
      </c>
      <c r="N154" s="315" t="s">
        <v>48</v>
      </c>
      <c r="O154" s="250"/>
      <c r="P154" s="316">
        <f>O154*H154</f>
        <v>0</v>
      </c>
      <c r="Q154" s="316">
        <v>0</v>
      </c>
      <c r="R154" s="316">
        <f>Q154*H154</f>
        <v>0</v>
      </c>
      <c r="S154" s="316">
        <v>0</v>
      </c>
      <c r="T154" s="317">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633</v>
      </c>
    </row>
    <row r="155" s="1" customFormat="1" ht="6.96" customHeight="1">
      <c r="B155" s="62"/>
      <c r="C155" s="63"/>
      <c r="D155" s="63"/>
      <c r="E155" s="63"/>
      <c r="F155" s="63"/>
      <c r="G155" s="63"/>
      <c r="H155" s="63"/>
      <c r="I155" s="184"/>
      <c r="J155" s="63"/>
      <c r="K155" s="63"/>
      <c r="L155" s="44"/>
    </row>
  </sheetData>
  <sheetProtection sheet="1" autoFilter="0" formatColumns="0" formatRows="0" objects="1" scenarios="1" spinCount="100000" saltValue="tZQBl5zHdO/qhQ9pS1Baue3oDfbswrS3+sm45nn7dXrs+ZKTI/LdRcKFUtRvdtxCKGMk/6qtfBGBbRwIeb/UFQ==" hashValue="QoNB7f39mPDcTlMQB8s7RDDioAzENQzYh0y63ikJgzgWPngXSY2TGt980P3qRJWdBz8zPjzUoHAzhkYBCvdy6A==" algorithmName="SHA-512" password="E785"/>
  <autoFilter ref="C127:K154"/>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135</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7168</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357" customHeight="1">
      <c r="B31" s="155"/>
      <c r="E31" s="156" t="s">
        <v>6883</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ROUND(J127,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ROUND((SUM(BE127:BE197)),  2)</f>
        <v>0</v>
      </c>
      <c r="I37" s="165">
        <v>0.20999999999999999</v>
      </c>
      <c r="J37" s="164">
        <f>ROUND(((SUM(BE127:BE197))*I37),  2)</f>
        <v>0</v>
      </c>
      <c r="L37" s="44"/>
    </row>
    <row r="38" s="1" customFormat="1" ht="14.4" customHeight="1">
      <c r="B38" s="44"/>
      <c r="E38" s="149" t="s">
        <v>49</v>
      </c>
      <c r="F38" s="164">
        <f>ROUND((SUM(BF127:BF197)),  2)</f>
        <v>0</v>
      </c>
      <c r="I38" s="165">
        <v>0.14999999999999999</v>
      </c>
      <c r="J38" s="164">
        <f>ROUND(((SUM(BF127:BF197))*I38),  2)</f>
        <v>0</v>
      </c>
      <c r="L38" s="44"/>
    </row>
    <row r="39" hidden="1" s="1" customFormat="1" ht="14.4" customHeight="1">
      <c r="B39" s="44"/>
      <c r="E39" s="149" t="s">
        <v>50</v>
      </c>
      <c r="F39" s="164">
        <f>ROUND((SUM(BG127:BG197)),  2)</f>
        <v>0</v>
      </c>
      <c r="I39" s="165">
        <v>0.20999999999999999</v>
      </c>
      <c r="J39" s="164">
        <f>0</f>
        <v>0</v>
      </c>
      <c r="L39" s="44"/>
    </row>
    <row r="40" hidden="1" s="1" customFormat="1" ht="14.4" customHeight="1">
      <c r="B40" s="44"/>
      <c r="E40" s="149" t="s">
        <v>51</v>
      </c>
      <c r="F40" s="164">
        <f>ROUND((SUM(BH127:BH197)),  2)</f>
        <v>0</v>
      </c>
      <c r="I40" s="165">
        <v>0.14999999999999999</v>
      </c>
      <c r="J40" s="164">
        <f>0</f>
        <v>0</v>
      </c>
      <c r="L40" s="44"/>
    </row>
    <row r="41" hidden="1" s="1" customFormat="1" ht="14.4" customHeight="1">
      <c r="B41" s="44"/>
      <c r="E41" s="149" t="s">
        <v>52</v>
      </c>
      <c r="F41" s="164">
        <f>ROUND((SUM(BI127:BI197)),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D.1.4.5_SP - SP</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J127</f>
        <v>0</v>
      </c>
      <c r="K100" s="40"/>
      <c r="L100" s="44"/>
      <c r="AU100" s="17" t="s">
        <v>241</v>
      </c>
    </row>
    <row r="101" s="8" customFormat="1" ht="24.96" customHeight="1">
      <c r="B101" s="194"/>
      <c r="C101" s="195"/>
      <c r="D101" s="196" t="s">
        <v>7169</v>
      </c>
      <c r="E101" s="197"/>
      <c r="F101" s="197"/>
      <c r="G101" s="197"/>
      <c r="H101" s="197"/>
      <c r="I101" s="198"/>
      <c r="J101" s="199">
        <f>J128</f>
        <v>0</v>
      </c>
      <c r="K101" s="195"/>
      <c r="L101" s="200"/>
    </row>
    <row r="102" s="8" customFormat="1" ht="24.96" customHeight="1">
      <c r="B102" s="194"/>
      <c r="C102" s="195"/>
      <c r="D102" s="196" t="s">
        <v>7170</v>
      </c>
      <c r="E102" s="197"/>
      <c r="F102" s="197"/>
      <c r="G102" s="197"/>
      <c r="H102" s="197"/>
      <c r="I102" s="198"/>
      <c r="J102" s="199">
        <f>J148</f>
        <v>0</v>
      </c>
      <c r="K102" s="195"/>
      <c r="L102" s="200"/>
    </row>
    <row r="103" s="8" customFormat="1" ht="24.96" customHeight="1">
      <c r="B103" s="194"/>
      <c r="C103" s="195"/>
      <c r="D103" s="196" t="s">
        <v>7171</v>
      </c>
      <c r="E103" s="197"/>
      <c r="F103" s="197"/>
      <c r="G103" s="197"/>
      <c r="H103" s="197"/>
      <c r="I103" s="198"/>
      <c r="J103" s="199">
        <f>J194</f>
        <v>0</v>
      </c>
      <c r="K103" s="195"/>
      <c r="L103" s="200"/>
    </row>
    <row r="104" s="1" customFormat="1" ht="21.84" customHeight="1">
      <c r="B104" s="39"/>
      <c r="C104" s="40"/>
      <c r="D104" s="40"/>
      <c r="E104" s="40"/>
      <c r="F104" s="40"/>
      <c r="G104" s="40"/>
      <c r="H104" s="40"/>
      <c r="I104" s="151"/>
      <c r="J104" s="40"/>
      <c r="K104" s="40"/>
      <c r="L104" s="44"/>
    </row>
    <row r="105" s="1" customFormat="1" ht="6.96" customHeight="1">
      <c r="B105" s="62"/>
      <c r="C105" s="63"/>
      <c r="D105" s="63"/>
      <c r="E105" s="63"/>
      <c r="F105" s="63"/>
      <c r="G105" s="63"/>
      <c r="H105" s="63"/>
      <c r="I105" s="184"/>
      <c r="J105" s="63"/>
      <c r="K105" s="63"/>
      <c r="L105" s="44"/>
    </row>
    <row r="109" s="1" customFormat="1" ht="6.96" customHeight="1">
      <c r="B109" s="64"/>
      <c r="C109" s="65"/>
      <c r="D109" s="65"/>
      <c r="E109" s="65"/>
      <c r="F109" s="65"/>
      <c r="G109" s="65"/>
      <c r="H109" s="65"/>
      <c r="I109" s="187"/>
      <c r="J109" s="65"/>
      <c r="K109" s="65"/>
      <c r="L109" s="44"/>
    </row>
    <row r="110" s="1" customFormat="1" ht="24.96" customHeight="1">
      <c r="B110" s="39"/>
      <c r="C110" s="23" t="s">
        <v>248</v>
      </c>
      <c r="D110" s="40"/>
      <c r="E110" s="40"/>
      <c r="F110" s="40"/>
      <c r="G110" s="40"/>
      <c r="H110" s="40"/>
      <c r="I110" s="151"/>
      <c r="J110" s="40"/>
      <c r="K110" s="40"/>
      <c r="L110" s="44"/>
    </row>
    <row r="111" s="1" customFormat="1" ht="6.96" customHeight="1">
      <c r="B111" s="39"/>
      <c r="C111" s="40"/>
      <c r="D111" s="40"/>
      <c r="E111" s="40"/>
      <c r="F111" s="40"/>
      <c r="G111" s="40"/>
      <c r="H111" s="40"/>
      <c r="I111" s="151"/>
      <c r="J111" s="40"/>
      <c r="K111" s="40"/>
      <c r="L111" s="44"/>
    </row>
    <row r="112" s="1" customFormat="1" ht="12" customHeight="1">
      <c r="B112" s="39"/>
      <c r="C112" s="32" t="s">
        <v>16</v>
      </c>
      <c r="D112" s="40"/>
      <c r="E112" s="40"/>
      <c r="F112" s="40"/>
      <c r="G112" s="40"/>
      <c r="H112" s="40"/>
      <c r="I112" s="151"/>
      <c r="J112" s="40"/>
      <c r="K112" s="40"/>
      <c r="L112" s="44"/>
    </row>
    <row r="113" s="1" customFormat="1" ht="16.5" customHeight="1">
      <c r="B113" s="39"/>
      <c r="C113" s="40"/>
      <c r="D113" s="40"/>
      <c r="E113" s="188" t="str">
        <f>E7</f>
        <v>R4 - Nová budova fakulty umění</v>
      </c>
      <c r="F113" s="32"/>
      <c r="G113" s="32"/>
      <c r="H113" s="32"/>
      <c r="I113" s="151"/>
      <c r="J113" s="40"/>
      <c r="K113" s="40"/>
      <c r="L113" s="44"/>
    </row>
    <row r="114" ht="12" customHeight="1">
      <c r="B114" s="21"/>
      <c r="C114" s="32" t="s">
        <v>235</v>
      </c>
      <c r="D114" s="22"/>
      <c r="E114" s="22"/>
      <c r="F114" s="22"/>
      <c r="G114" s="22"/>
      <c r="H114" s="22"/>
      <c r="I114" s="143"/>
      <c r="J114" s="22"/>
      <c r="K114" s="22"/>
      <c r="L114" s="20"/>
    </row>
    <row r="115" ht="16.5" customHeight="1">
      <c r="B115" s="21"/>
      <c r="C115" s="22"/>
      <c r="D115" s="22"/>
      <c r="E115" s="188" t="s">
        <v>326</v>
      </c>
      <c r="F115" s="22"/>
      <c r="G115" s="22"/>
      <c r="H115" s="22"/>
      <c r="I115" s="143"/>
      <c r="J115" s="22"/>
      <c r="K115" s="22"/>
      <c r="L115" s="20"/>
    </row>
    <row r="116" ht="12" customHeight="1">
      <c r="B116" s="21"/>
      <c r="C116" s="32" t="s">
        <v>327</v>
      </c>
      <c r="D116" s="22"/>
      <c r="E116" s="22"/>
      <c r="F116" s="22"/>
      <c r="G116" s="22"/>
      <c r="H116" s="22"/>
      <c r="I116" s="143"/>
      <c r="J116" s="22"/>
      <c r="K116" s="22"/>
      <c r="L116" s="20"/>
    </row>
    <row r="117" s="1" customFormat="1" ht="16.5" customHeight="1">
      <c r="B117" s="39"/>
      <c r="C117" s="40"/>
      <c r="D117" s="40"/>
      <c r="E117" s="313" t="s">
        <v>3442</v>
      </c>
      <c r="F117" s="40"/>
      <c r="G117" s="40"/>
      <c r="H117" s="40"/>
      <c r="I117" s="151"/>
      <c r="J117" s="40"/>
      <c r="K117" s="40"/>
      <c r="L117" s="44"/>
    </row>
    <row r="118" s="1" customFormat="1" ht="12" customHeight="1">
      <c r="B118" s="39"/>
      <c r="C118" s="32" t="s">
        <v>6881</v>
      </c>
      <c r="D118" s="40"/>
      <c r="E118" s="40"/>
      <c r="F118" s="40"/>
      <c r="G118" s="40"/>
      <c r="H118" s="40"/>
      <c r="I118" s="151"/>
      <c r="J118" s="40"/>
      <c r="K118" s="40"/>
      <c r="L118" s="44"/>
    </row>
    <row r="119" s="1" customFormat="1" ht="16.5" customHeight="1">
      <c r="B119" s="39"/>
      <c r="C119" s="40"/>
      <c r="D119" s="40"/>
      <c r="E119" s="72" t="str">
        <f>E13</f>
        <v>D.1.4.5_SP - SP</v>
      </c>
      <c r="F119" s="40"/>
      <c r="G119" s="40"/>
      <c r="H119" s="40"/>
      <c r="I119" s="151"/>
      <c r="J119" s="40"/>
      <c r="K119" s="40"/>
      <c r="L119" s="44"/>
    </row>
    <row r="120" s="1" customFormat="1" ht="6.96" customHeight="1">
      <c r="B120" s="39"/>
      <c r="C120" s="40"/>
      <c r="D120" s="40"/>
      <c r="E120" s="40"/>
      <c r="F120" s="40"/>
      <c r="G120" s="40"/>
      <c r="H120" s="40"/>
      <c r="I120" s="151"/>
      <c r="J120" s="40"/>
      <c r="K120" s="40"/>
      <c r="L120" s="44"/>
    </row>
    <row r="121" s="1" customFormat="1" ht="12" customHeight="1">
      <c r="B121" s="39"/>
      <c r="C121" s="32" t="s">
        <v>22</v>
      </c>
      <c r="D121" s="40"/>
      <c r="E121" s="40"/>
      <c r="F121" s="27" t="str">
        <f>F16</f>
        <v xml:space="preserve"> </v>
      </c>
      <c r="G121" s="40"/>
      <c r="H121" s="40"/>
      <c r="I121" s="153" t="s">
        <v>24</v>
      </c>
      <c r="J121" s="75" t="str">
        <f>IF(J16="","",J16)</f>
        <v>16. 10. 2019</v>
      </c>
      <c r="K121" s="40"/>
      <c r="L121" s="44"/>
    </row>
    <row r="122" s="1" customFormat="1" ht="6.96" customHeight="1">
      <c r="B122" s="39"/>
      <c r="C122" s="40"/>
      <c r="D122" s="40"/>
      <c r="E122" s="40"/>
      <c r="F122" s="40"/>
      <c r="G122" s="40"/>
      <c r="H122" s="40"/>
      <c r="I122" s="151"/>
      <c r="J122" s="40"/>
      <c r="K122" s="40"/>
      <c r="L122" s="44"/>
    </row>
    <row r="123" s="1" customFormat="1" ht="27.9" customHeight="1">
      <c r="B123" s="39"/>
      <c r="C123" s="32" t="s">
        <v>30</v>
      </c>
      <c r="D123" s="40"/>
      <c r="E123" s="40"/>
      <c r="F123" s="27" t="str">
        <f>E19</f>
        <v xml:space="preserve">OSTRAVSKÁ UNIVERZITA </v>
      </c>
      <c r="G123" s="40"/>
      <c r="H123" s="40"/>
      <c r="I123" s="153" t="s">
        <v>36</v>
      </c>
      <c r="J123" s="37" t="str">
        <f>E25</f>
        <v>KANIA a.s., Ostrava</v>
      </c>
      <c r="K123" s="40"/>
      <c r="L123" s="44"/>
    </row>
    <row r="124" s="1" customFormat="1" ht="15.15" customHeight="1">
      <c r="B124" s="39"/>
      <c r="C124" s="32" t="s">
        <v>34</v>
      </c>
      <c r="D124" s="40"/>
      <c r="E124" s="40"/>
      <c r="F124" s="27" t="str">
        <f>IF(E22="","",E22)</f>
        <v>Vyplň údaj</v>
      </c>
      <c r="G124" s="40"/>
      <c r="H124" s="40"/>
      <c r="I124" s="153" t="s">
        <v>39</v>
      </c>
      <c r="J124" s="37" t="str">
        <f>E28</f>
        <v xml:space="preserve"> </v>
      </c>
      <c r="K124" s="40"/>
      <c r="L124" s="44"/>
    </row>
    <row r="125" s="1" customFormat="1" ht="10.32" customHeight="1">
      <c r="B125" s="39"/>
      <c r="C125" s="40"/>
      <c r="D125" s="40"/>
      <c r="E125" s="40"/>
      <c r="F125" s="40"/>
      <c r="G125" s="40"/>
      <c r="H125" s="40"/>
      <c r="I125" s="151"/>
      <c r="J125" s="40"/>
      <c r="K125" s="40"/>
      <c r="L125" s="44"/>
    </row>
    <row r="126" s="10" customFormat="1" ht="29.28" customHeight="1">
      <c r="B126" s="207"/>
      <c r="C126" s="208" t="s">
        <v>249</v>
      </c>
      <c r="D126" s="209" t="s">
        <v>68</v>
      </c>
      <c r="E126" s="209" t="s">
        <v>64</v>
      </c>
      <c r="F126" s="209" t="s">
        <v>65</v>
      </c>
      <c r="G126" s="209" t="s">
        <v>250</v>
      </c>
      <c r="H126" s="209" t="s">
        <v>251</v>
      </c>
      <c r="I126" s="210" t="s">
        <v>252</v>
      </c>
      <c r="J126" s="209" t="s">
        <v>239</v>
      </c>
      <c r="K126" s="211" t="s">
        <v>253</v>
      </c>
      <c r="L126" s="212"/>
      <c r="M126" s="96" t="s">
        <v>1</v>
      </c>
      <c r="N126" s="97" t="s">
        <v>47</v>
      </c>
      <c r="O126" s="97" t="s">
        <v>254</v>
      </c>
      <c r="P126" s="97" t="s">
        <v>255</v>
      </c>
      <c r="Q126" s="97" t="s">
        <v>256</v>
      </c>
      <c r="R126" s="97" t="s">
        <v>257</v>
      </c>
      <c r="S126" s="97" t="s">
        <v>258</v>
      </c>
      <c r="T126" s="98" t="s">
        <v>259</v>
      </c>
    </row>
    <row r="127" s="1" customFormat="1" ht="22.8" customHeight="1">
      <c r="B127" s="39"/>
      <c r="C127" s="103" t="s">
        <v>260</v>
      </c>
      <c r="D127" s="40"/>
      <c r="E127" s="40"/>
      <c r="F127" s="40"/>
      <c r="G127" s="40"/>
      <c r="H127" s="40"/>
      <c r="I127" s="151"/>
      <c r="J127" s="213">
        <f>BK127</f>
        <v>0</v>
      </c>
      <c r="K127" s="40"/>
      <c r="L127" s="44"/>
      <c r="M127" s="99"/>
      <c r="N127" s="100"/>
      <c r="O127" s="100"/>
      <c r="P127" s="214">
        <f>P128+P148+P194</f>
        <v>0</v>
      </c>
      <c r="Q127" s="100"/>
      <c r="R127" s="214">
        <f>R128+R148+R194</f>
        <v>0</v>
      </c>
      <c r="S127" s="100"/>
      <c r="T127" s="215">
        <f>T128+T148+T194</f>
        <v>0</v>
      </c>
      <c r="AT127" s="17" t="s">
        <v>82</v>
      </c>
      <c r="AU127" s="17" t="s">
        <v>241</v>
      </c>
      <c r="BK127" s="216">
        <f>BK128+BK148+BK194</f>
        <v>0</v>
      </c>
    </row>
    <row r="128" s="11" customFormat="1" ht="25.92" customHeight="1">
      <c r="B128" s="217"/>
      <c r="C128" s="218"/>
      <c r="D128" s="219" t="s">
        <v>82</v>
      </c>
      <c r="E128" s="220" t="s">
        <v>4733</v>
      </c>
      <c r="F128" s="220" t="s">
        <v>7172</v>
      </c>
      <c r="G128" s="218"/>
      <c r="H128" s="218"/>
      <c r="I128" s="221"/>
      <c r="J128" s="222">
        <f>BK128</f>
        <v>0</v>
      </c>
      <c r="K128" s="218"/>
      <c r="L128" s="223"/>
      <c r="M128" s="224"/>
      <c r="N128" s="225"/>
      <c r="O128" s="225"/>
      <c r="P128" s="226">
        <f>SUM(P129:P147)</f>
        <v>0</v>
      </c>
      <c r="Q128" s="225"/>
      <c r="R128" s="226">
        <f>SUM(R129:R147)</f>
        <v>0</v>
      </c>
      <c r="S128" s="225"/>
      <c r="T128" s="227">
        <f>SUM(T129:T147)</f>
        <v>0</v>
      </c>
      <c r="AR128" s="228" t="s">
        <v>90</v>
      </c>
      <c r="AT128" s="229" t="s">
        <v>82</v>
      </c>
      <c r="AU128" s="229" t="s">
        <v>83</v>
      </c>
      <c r="AY128" s="228" t="s">
        <v>263</v>
      </c>
      <c r="BK128" s="230">
        <f>SUM(BK129:BK147)</f>
        <v>0</v>
      </c>
    </row>
    <row r="129" s="1" customFormat="1" ht="16.5" customHeight="1">
      <c r="B129" s="39"/>
      <c r="C129" s="233" t="s">
        <v>90</v>
      </c>
      <c r="D129" s="233" t="s">
        <v>266</v>
      </c>
      <c r="E129" s="234" t="s">
        <v>7173</v>
      </c>
      <c r="F129" s="235" t="s">
        <v>7174</v>
      </c>
      <c r="G129" s="236" t="s">
        <v>2095</v>
      </c>
      <c r="H129" s="237">
        <v>1</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92</v>
      </c>
    </row>
    <row r="130" s="1" customFormat="1" ht="16.5" customHeight="1">
      <c r="B130" s="39"/>
      <c r="C130" s="233" t="s">
        <v>92</v>
      </c>
      <c r="D130" s="233" t="s">
        <v>266</v>
      </c>
      <c r="E130" s="234" t="s">
        <v>7175</v>
      </c>
      <c r="F130" s="235" t="s">
        <v>7176</v>
      </c>
      <c r="G130" s="236" t="s">
        <v>2095</v>
      </c>
      <c r="H130" s="237">
        <v>1</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125</v>
      </c>
    </row>
    <row r="131" s="1" customFormat="1" ht="16.5" customHeight="1">
      <c r="B131" s="39"/>
      <c r="C131" s="233" t="s">
        <v>112</v>
      </c>
      <c r="D131" s="233" t="s">
        <v>266</v>
      </c>
      <c r="E131" s="234" t="s">
        <v>7177</v>
      </c>
      <c r="F131" s="235" t="s">
        <v>7178</v>
      </c>
      <c r="G131" s="236" t="s">
        <v>2095</v>
      </c>
      <c r="H131" s="237">
        <v>1</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295</v>
      </c>
    </row>
    <row r="132" s="1" customFormat="1" ht="16.5" customHeight="1">
      <c r="B132" s="39"/>
      <c r="C132" s="233" t="s">
        <v>125</v>
      </c>
      <c r="D132" s="233" t="s">
        <v>266</v>
      </c>
      <c r="E132" s="234" t="s">
        <v>7179</v>
      </c>
      <c r="F132" s="235" t="s">
        <v>7180</v>
      </c>
      <c r="G132" s="236" t="s">
        <v>2095</v>
      </c>
      <c r="H132" s="237">
        <v>1</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303</v>
      </c>
    </row>
    <row r="133" s="1" customFormat="1" ht="16.5" customHeight="1">
      <c r="B133" s="39"/>
      <c r="C133" s="233" t="s">
        <v>262</v>
      </c>
      <c r="D133" s="233" t="s">
        <v>266</v>
      </c>
      <c r="E133" s="234" t="s">
        <v>7181</v>
      </c>
      <c r="F133" s="235" t="s">
        <v>7182</v>
      </c>
      <c r="G133" s="236" t="s">
        <v>2095</v>
      </c>
      <c r="H133" s="237">
        <v>1</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315</v>
      </c>
    </row>
    <row r="134" s="1" customFormat="1" ht="16.5" customHeight="1">
      <c r="B134" s="39"/>
      <c r="C134" s="233" t="s">
        <v>295</v>
      </c>
      <c r="D134" s="233" t="s">
        <v>266</v>
      </c>
      <c r="E134" s="234" t="s">
        <v>7183</v>
      </c>
      <c r="F134" s="235" t="s">
        <v>7184</v>
      </c>
      <c r="G134" s="236" t="s">
        <v>2095</v>
      </c>
      <c r="H134" s="237">
        <v>1</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430</v>
      </c>
    </row>
    <row r="135" s="1" customFormat="1" ht="16.5" customHeight="1">
      <c r="B135" s="39"/>
      <c r="C135" s="233" t="s">
        <v>299</v>
      </c>
      <c r="D135" s="233" t="s">
        <v>266</v>
      </c>
      <c r="E135" s="234" t="s">
        <v>7185</v>
      </c>
      <c r="F135" s="235" t="s">
        <v>7186</v>
      </c>
      <c r="G135" s="236" t="s">
        <v>2095</v>
      </c>
      <c r="H135" s="237">
        <v>1</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440</v>
      </c>
    </row>
    <row r="136" s="1" customFormat="1" ht="16.5" customHeight="1">
      <c r="B136" s="39"/>
      <c r="C136" s="233" t="s">
        <v>303</v>
      </c>
      <c r="D136" s="233" t="s">
        <v>266</v>
      </c>
      <c r="E136" s="234" t="s">
        <v>7187</v>
      </c>
      <c r="F136" s="235" t="s">
        <v>7188</v>
      </c>
      <c r="G136" s="236" t="s">
        <v>2095</v>
      </c>
      <c r="H136" s="237">
        <v>1</v>
      </c>
      <c r="I136" s="238"/>
      <c r="J136" s="239">
        <f>ROUND(I136*H136,2)</f>
        <v>0</v>
      </c>
      <c r="K136" s="235" t="s">
        <v>413</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452</v>
      </c>
    </row>
    <row r="137" s="1" customFormat="1" ht="16.5" customHeight="1">
      <c r="B137" s="39"/>
      <c r="C137" s="233" t="s">
        <v>310</v>
      </c>
      <c r="D137" s="233" t="s">
        <v>266</v>
      </c>
      <c r="E137" s="234" t="s">
        <v>7189</v>
      </c>
      <c r="F137" s="235" t="s">
        <v>7190</v>
      </c>
      <c r="G137" s="236" t="s">
        <v>2095</v>
      </c>
      <c r="H137" s="237">
        <v>1</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465</v>
      </c>
    </row>
    <row r="138" s="1" customFormat="1" ht="16.5" customHeight="1">
      <c r="B138" s="39"/>
      <c r="C138" s="233" t="s">
        <v>315</v>
      </c>
      <c r="D138" s="233" t="s">
        <v>266</v>
      </c>
      <c r="E138" s="234" t="s">
        <v>7191</v>
      </c>
      <c r="F138" s="235" t="s">
        <v>7192</v>
      </c>
      <c r="G138" s="236" t="s">
        <v>2095</v>
      </c>
      <c r="H138" s="237">
        <v>1</v>
      </c>
      <c r="I138" s="238"/>
      <c r="J138" s="239">
        <f>ROUND(I138*H138,2)</f>
        <v>0</v>
      </c>
      <c r="K138" s="235" t="s">
        <v>413</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475</v>
      </c>
    </row>
    <row r="139" s="1" customFormat="1" ht="16.5" customHeight="1">
      <c r="B139" s="39"/>
      <c r="C139" s="233" t="s">
        <v>322</v>
      </c>
      <c r="D139" s="233" t="s">
        <v>266</v>
      </c>
      <c r="E139" s="234" t="s">
        <v>7193</v>
      </c>
      <c r="F139" s="235" t="s">
        <v>7194</v>
      </c>
      <c r="G139" s="236" t="s">
        <v>2095</v>
      </c>
      <c r="H139" s="237">
        <v>1</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490</v>
      </c>
    </row>
    <row r="140" s="1" customFormat="1" ht="16.5" customHeight="1">
      <c r="B140" s="39"/>
      <c r="C140" s="233" t="s">
        <v>430</v>
      </c>
      <c r="D140" s="233" t="s">
        <v>266</v>
      </c>
      <c r="E140" s="234" t="s">
        <v>7195</v>
      </c>
      <c r="F140" s="235" t="s">
        <v>7196</v>
      </c>
      <c r="G140" s="236" t="s">
        <v>2095</v>
      </c>
      <c r="H140" s="237">
        <v>1</v>
      </c>
      <c r="I140" s="238"/>
      <c r="J140" s="239">
        <f>ROUND(I140*H140,2)</f>
        <v>0</v>
      </c>
      <c r="K140" s="235" t="s">
        <v>413</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506</v>
      </c>
    </row>
    <row r="141" s="1" customFormat="1" ht="16.5" customHeight="1">
      <c r="B141" s="39"/>
      <c r="C141" s="233" t="s">
        <v>435</v>
      </c>
      <c r="D141" s="233" t="s">
        <v>266</v>
      </c>
      <c r="E141" s="234" t="s">
        <v>7197</v>
      </c>
      <c r="F141" s="235" t="s">
        <v>7198</v>
      </c>
      <c r="G141" s="236" t="s">
        <v>2095</v>
      </c>
      <c r="H141" s="237">
        <v>1</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515</v>
      </c>
    </row>
    <row r="142" s="1" customFormat="1" ht="16.5" customHeight="1">
      <c r="B142" s="39"/>
      <c r="C142" s="233" t="s">
        <v>440</v>
      </c>
      <c r="D142" s="233" t="s">
        <v>266</v>
      </c>
      <c r="E142" s="234" t="s">
        <v>7199</v>
      </c>
      <c r="F142" s="235" t="s">
        <v>7200</v>
      </c>
      <c r="G142" s="236" t="s">
        <v>2095</v>
      </c>
      <c r="H142" s="237">
        <v>1</v>
      </c>
      <c r="I142" s="238"/>
      <c r="J142" s="239">
        <f>ROUND(I142*H142,2)</f>
        <v>0</v>
      </c>
      <c r="K142" s="235" t="s">
        <v>413</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529</v>
      </c>
    </row>
    <row r="143" s="1" customFormat="1" ht="16.5" customHeight="1">
      <c r="B143" s="39"/>
      <c r="C143" s="233" t="s">
        <v>8</v>
      </c>
      <c r="D143" s="233" t="s">
        <v>266</v>
      </c>
      <c r="E143" s="234" t="s">
        <v>7201</v>
      </c>
      <c r="F143" s="235" t="s">
        <v>7202</v>
      </c>
      <c r="G143" s="236" t="s">
        <v>2095</v>
      </c>
      <c r="H143" s="237">
        <v>1</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547</v>
      </c>
    </row>
    <row r="144" s="1" customFormat="1" ht="16.5" customHeight="1">
      <c r="B144" s="39"/>
      <c r="C144" s="233" t="s">
        <v>452</v>
      </c>
      <c r="D144" s="233" t="s">
        <v>266</v>
      </c>
      <c r="E144" s="234" t="s">
        <v>7203</v>
      </c>
      <c r="F144" s="235" t="s">
        <v>7204</v>
      </c>
      <c r="G144" s="236" t="s">
        <v>2095</v>
      </c>
      <c r="H144" s="237">
        <v>1</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563</v>
      </c>
    </row>
    <row r="145" s="1" customFormat="1" ht="16.5" customHeight="1">
      <c r="B145" s="39"/>
      <c r="C145" s="233" t="s">
        <v>460</v>
      </c>
      <c r="D145" s="233" t="s">
        <v>266</v>
      </c>
      <c r="E145" s="234" t="s">
        <v>7205</v>
      </c>
      <c r="F145" s="235" t="s">
        <v>7206</v>
      </c>
      <c r="G145" s="236" t="s">
        <v>2095</v>
      </c>
      <c r="H145" s="237">
        <v>1</v>
      </c>
      <c r="I145" s="238"/>
      <c r="J145" s="239">
        <f>ROUND(I145*H145,2)</f>
        <v>0</v>
      </c>
      <c r="K145" s="235" t="s">
        <v>413</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576</v>
      </c>
    </row>
    <row r="146" s="1" customFormat="1" ht="16.5" customHeight="1">
      <c r="B146" s="39"/>
      <c r="C146" s="233" t="s">
        <v>465</v>
      </c>
      <c r="D146" s="233" t="s">
        <v>266</v>
      </c>
      <c r="E146" s="234" t="s">
        <v>7207</v>
      </c>
      <c r="F146" s="235" t="s">
        <v>7208</v>
      </c>
      <c r="G146" s="236" t="s">
        <v>2095</v>
      </c>
      <c r="H146" s="237">
        <v>1</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585</v>
      </c>
    </row>
    <row r="147" s="1" customFormat="1" ht="16.5" customHeight="1">
      <c r="B147" s="39"/>
      <c r="C147" s="233" t="s">
        <v>470</v>
      </c>
      <c r="D147" s="233" t="s">
        <v>266</v>
      </c>
      <c r="E147" s="234" t="s">
        <v>7209</v>
      </c>
      <c r="F147" s="235" t="s">
        <v>7210</v>
      </c>
      <c r="G147" s="236" t="s">
        <v>2095</v>
      </c>
      <c r="H147" s="237">
        <v>2</v>
      </c>
      <c r="I147" s="238"/>
      <c r="J147" s="239">
        <f>ROUND(I147*H147,2)</f>
        <v>0</v>
      </c>
      <c r="K147" s="235" t="s">
        <v>413</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600</v>
      </c>
    </row>
    <row r="148" s="11" customFormat="1" ht="25.92" customHeight="1">
      <c r="B148" s="217"/>
      <c r="C148" s="218"/>
      <c r="D148" s="219" t="s">
        <v>82</v>
      </c>
      <c r="E148" s="220" t="s">
        <v>4761</v>
      </c>
      <c r="F148" s="220" t="s">
        <v>7211</v>
      </c>
      <c r="G148" s="218"/>
      <c r="H148" s="218"/>
      <c r="I148" s="221"/>
      <c r="J148" s="222">
        <f>BK148</f>
        <v>0</v>
      </c>
      <c r="K148" s="218"/>
      <c r="L148" s="223"/>
      <c r="M148" s="224"/>
      <c r="N148" s="225"/>
      <c r="O148" s="225"/>
      <c r="P148" s="226">
        <f>SUM(P149:P193)</f>
        <v>0</v>
      </c>
      <c r="Q148" s="225"/>
      <c r="R148" s="226">
        <f>SUM(R149:R193)</f>
        <v>0</v>
      </c>
      <c r="S148" s="225"/>
      <c r="T148" s="227">
        <f>SUM(T149:T193)</f>
        <v>0</v>
      </c>
      <c r="AR148" s="228" t="s">
        <v>90</v>
      </c>
      <c r="AT148" s="229" t="s">
        <v>82</v>
      </c>
      <c r="AU148" s="229" t="s">
        <v>83</v>
      </c>
      <c r="AY148" s="228" t="s">
        <v>263</v>
      </c>
      <c r="BK148" s="230">
        <f>SUM(BK149:BK193)</f>
        <v>0</v>
      </c>
    </row>
    <row r="149" s="1" customFormat="1" ht="16.5" customHeight="1">
      <c r="B149" s="39"/>
      <c r="C149" s="233" t="s">
        <v>475</v>
      </c>
      <c r="D149" s="233" t="s">
        <v>266</v>
      </c>
      <c r="E149" s="234" t="s">
        <v>7212</v>
      </c>
      <c r="F149" s="235" t="s">
        <v>7213</v>
      </c>
      <c r="G149" s="236" t="s">
        <v>1829</v>
      </c>
      <c r="H149" s="237">
        <v>6</v>
      </c>
      <c r="I149" s="238"/>
      <c r="J149" s="239">
        <f>ROUND(I149*H149,2)</f>
        <v>0</v>
      </c>
      <c r="K149" s="235" t="s">
        <v>413</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609</v>
      </c>
    </row>
    <row r="150" s="1" customFormat="1" ht="16.5" customHeight="1">
      <c r="B150" s="39"/>
      <c r="C150" s="233" t="s">
        <v>7</v>
      </c>
      <c r="D150" s="233" t="s">
        <v>266</v>
      </c>
      <c r="E150" s="234" t="s">
        <v>7214</v>
      </c>
      <c r="F150" s="235" t="s">
        <v>7215</v>
      </c>
      <c r="G150" s="236" t="s">
        <v>1829</v>
      </c>
      <c r="H150" s="237">
        <v>2</v>
      </c>
      <c r="I150" s="238"/>
      <c r="J150" s="239">
        <f>ROUND(I150*H150,2)</f>
        <v>0</v>
      </c>
      <c r="K150" s="235" t="s">
        <v>413</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625</v>
      </c>
    </row>
    <row r="151" s="1" customFormat="1" ht="16.5" customHeight="1">
      <c r="B151" s="39"/>
      <c r="C151" s="233" t="s">
        <v>490</v>
      </c>
      <c r="D151" s="233" t="s">
        <v>266</v>
      </c>
      <c r="E151" s="234" t="s">
        <v>7216</v>
      </c>
      <c r="F151" s="235" t="s">
        <v>7217</v>
      </c>
      <c r="G151" s="236" t="s">
        <v>1829</v>
      </c>
      <c r="H151" s="237">
        <v>2</v>
      </c>
      <c r="I151" s="238"/>
      <c r="J151" s="239">
        <f>ROUND(I151*H151,2)</f>
        <v>0</v>
      </c>
      <c r="K151" s="235" t="s">
        <v>413</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633</v>
      </c>
    </row>
    <row r="152" s="1" customFormat="1" ht="16.5" customHeight="1">
      <c r="B152" s="39"/>
      <c r="C152" s="233" t="s">
        <v>500</v>
      </c>
      <c r="D152" s="233" t="s">
        <v>266</v>
      </c>
      <c r="E152" s="234" t="s">
        <v>7218</v>
      </c>
      <c r="F152" s="235" t="s">
        <v>7219</v>
      </c>
      <c r="G152" s="236" t="s">
        <v>1829</v>
      </c>
      <c r="H152" s="237">
        <v>350</v>
      </c>
      <c r="I152" s="238"/>
      <c r="J152" s="239">
        <f>ROUND(I152*H152,2)</f>
        <v>0</v>
      </c>
      <c r="K152" s="235" t="s">
        <v>413</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643</v>
      </c>
    </row>
    <row r="153" s="1" customFormat="1" ht="16.5" customHeight="1">
      <c r="B153" s="39"/>
      <c r="C153" s="233" t="s">
        <v>506</v>
      </c>
      <c r="D153" s="233" t="s">
        <v>266</v>
      </c>
      <c r="E153" s="234" t="s">
        <v>7220</v>
      </c>
      <c r="F153" s="235" t="s">
        <v>7221</v>
      </c>
      <c r="G153" s="236" t="s">
        <v>1829</v>
      </c>
      <c r="H153" s="237">
        <v>17</v>
      </c>
      <c r="I153" s="238"/>
      <c r="J153" s="239">
        <f>ROUND(I153*H153,2)</f>
        <v>0</v>
      </c>
      <c r="K153" s="235" t="s">
        <v>413</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680</v>
      </c>
    </row>
    <row r="154" s="1" customFormat="1" ht="16.5" customHeight="1">
      <c r="B154" s="39"/>
      <c r="C154" s="233" t="s">
        <v>511</v>
      </c>
      <c r="D154" s="233" t="s">
        <v>266</v>
      </c>
      <c r="E154" s="234" t="s">
        <v>7222</v>
      </c>
      <c r="F154" s="235" t="s">
        <v>7223</v>
      </c>
      <c r="G154" s="236" t="s">
        <v>1829</v>
      </c>
      <c r="H154" s="237">
        <v>92</v>
      </c>
      <c r="I154" s="238"/>
      <c r="J154" s="239">
        <f>ROUND(I154*H154,2)</f>
        <v>0</v>
      </c>
      <c r="K154" s="235" t="s">
        <v>413</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688</v>
      </c>
    </row>
    <row r="155" s="1" customFormat="1" ht="16.5" customHeight="1">
      <c r="B155" s="39"/>
      <c r="C155" s="233" t="s">
        <v>515</v>
      </c>
      <c r="D155" s="233" t="s">
        <v>266</v>
      </c>
      <c r="E155" s="234" t="s">
        <v>7224</v>
      </c>
      <c r="F155" s="235" t="s">
        <v>7225</v>
      </c>
      <c r="G155" s="236" t="s">
        <v>1829</v>
      </c>
      <c r="H155" s="237">
        <v>92</v>
      </c>
      <c r="I155" s="238"/>
      <c r="J155" s="239">
        <f>ROUND(I155*H155,2)</f>
        <v>0</v>
      </c>
      <c r="K155" s="235" t="s">
        <v>413</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697</v>
      </c>
    </row>
    <row r="156" s="1" customFormat="1" ht="16.5" customHeight="1">
      <c r="B156" s="39"/>
      <c r="C156" s="233" t="s">
        <v>523</v>
      </c>
      <c r="D156" s="233" t="s">
        <v>266</v>
      </c>
      <c r="E156" s="234" t="s">
        <v>7226</v>
      </c>
      <c r="F156" s="235" t="s">
        <v>7227</v>
      </c>
      <c r="G156" s="236" t="s">
        <v>1829</v>
      </c>
      <c r="H156" s="237">
        <v>8</v>
      </c>
      <c r="I156" s="238"/>
      <c r="J156" s="239">
        <f>ROUND(I156*H156,2)</f>
        <v>0</v>
      </c>
      <c r="K156" s="235" t="s">
        <v>413</v>
      </c>
      <c r="L156" s="44"/>
      <c r="M156" s="240" t="s">
        <v>1</v>
      </c>
      <c r="N156" s="241" t="s">
        <v>48</v>
      </c>
      <c r="O156" s="87"/>
      <c r="P156" s="242">
        <f>O156*H156</f>
        <v>0</v>
      </c>
      <c r="Q156" s="242">
        <v>0</v>
      </c>
      <c r="R156" s="242">
        <f>Q156*H156</f>
        <v>0</v>
      </c>
      <c r="S156" s="242">
        <v>0</v>
      </c>
      <c r="T156" s="243">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706</v>
      </c>
    </row>
    <row r="157" s="1" customFormat="1" ht="16.5" customHeight="1">
      <c r="B157" s="39"/>
      <c r="C157" s="233" t="s">
        <v>529</v>
      </c>
      <c r="D157" s="233" t="s">
        <v>266</v>
      </c>
      <c r="E157" s="234" t="s">
        <v>7228</v>
      </c>
      <c r="F157" s="235" t="s">
        <v>7229</v>
      </c>
      <c r="G157" s="236" t="s">
        <v>1829</v>
      </c>
      <c r="H157" s="237">
        <v>6</v>
      </c>
      <c r="I157" s="238"/>
      <c r="J157" s="239">
        <f>ROUND(I157*H157,2)</f>
        <v>0</v>
      </c>
      <c r="K157" s="235" t="s">
        <v>413</v>
      </c>
      <c r="L157" s="44"/>
      <c r="M157" s="240" t="s">
        <v>1</v>
      </c>
      <c r="N157" s="241" t="s">
        <v>48</v>
      </c>
      <c r="O157" s="87"/>
      <c r="P157" s="242">
        <f>O157*H157</f>
        <v>0</v>
      </c>
      <c r="Q157" s="242">
        <v>0</v>
      </c>
      <c r="R157" s="242">
        <f>Q157*H157</f>
        <v>0</v>
      </c>
      <c r="S157" s="242">
        <v>0</v>
      </c>
      <c r="T157" s="243">
        <f>S157*H157</f>
        <v>0</v>
      </c>
      <c r="AR157" s="244" t="s">
        <v>125</v>
      </c>
      <c r="AT157" s="244" t="s">
        <v>266</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726</v>
      </c>
    </row>
    <row r="158" s="1" customFormat="1" ht="16.5" customHeight="1">
      <c r="B158" s="39"/>
      <c r="C158" s="233" t="s">
        <v>538</v>
      </c>
      <c r="D158" s="233" t="s">
        <v>266</v>
      </c>
      <c r="E158" s="234" t="s">
        <v>7230</v>
      </c>
      <c r="F158" s="235" t="s">
        <v>7231</v>
      </c>
      <c r="G158" s="236" t="s">
        <v>1829</v>
      </c>
      <c r="H158" s="237">
        <v>4</v>
      </c>
      <c r="I158" s="238"/>
      <c r="J158" s="239">
        <f>ROUND(I158*H158,2)</f>
        <v>0</v>
      </c>
      <c r="K158" s="235" t="s">
        <v>413</v>
      </c>
      <c r="L158" s="44"/>
      <c r="M158" s="240" t="s">
        <v>1</v>
      </c>
      <c r="N158" s="241" t="s">
        <v>48</v>
      </c>
      <c r="O158" s="87"/>
      <c r="P158" s="242">
        <f>O158*H158</f>
        <v>0</v>
      </c>
      <c r="Q158" s="242">
        <v>0</v>
      </c>
      <c r="R158" s="242">
        <f>Q158*H158</f>
        <v>0</v>
      </c>
      <c r="S158" s="242">
        <v>0</v>
      </c>
      <c r="T158" s="243">
        <f>S158*H158</f>
        <v>0</v>
      </c>
      <c r="AR158" s="244" t="s">
        <v>125</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737</v>
      </c>
    </row>
    <row r="159" s="1" customFormat="1" ht="16.5" customHeight="1">
      <c r="B159" s="39"/>
      <c r="C159" s="233" t="s">
        <v>547</v>
      </c>
      <c r="D159" s="233" t="s">
        <v>266</v>
      </c>
      <c r="E159" s="234" t="s">
        <v>7232</v>
      </c>
      <c r="F159" s="235" t="s">
        <v>7233</v>
      </c>
      <c r="G159" s="236" t="s">
        <v>1829</v>
      </c>
      <c r="H159" s="237">
        <v>4</v>
      </c>
      <c r="I159" s="238"/>
      <c r="J159" s="239">
        <f>ROUND(I159*H159,2)</f>
        <v>0</v>
      </c>
      <c r="K159" s="235" t="s">
        <v>413</v>
      </c>
      <c r="L159" s="44"/>
      <c r="M159" s="240" t="s">
        <v>1</v>
      </c>
      <c r="N159" s="241" t="s">
        <v>48</v>
      </c>
      <c r="O159" s="87"/>
      <c r="P159" s="242">
        <f>O159*H159</f>
        <v>0</v>
      </c>
      <c r="Q159" s="242">
        <v>0</v>
      </c>
      <c r="R159" s="242">
        <f>Q159*H159</f>
        <v>0</v>
      </c>
      <c r="S159" s="242">
        <v>0</v>
      </c>
      <c r="T159" s="243">
        <f>S159*H159</f>
        <v>0</v>
      </c>
      <c r="AR159" s="244" t="s">
        <v>125</v>
      </c>
      <c r="AT159" s="244" t="s">
        <v>266</v>
      </c>
      <c r="AU159" s="244" t="s">
        <v>90</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746</v>
      </c>
    </row>
    <row r="160" s="1" customFormat="1" ht="16.5" customHeight="1">
      <c r="B160" s="39"/>
      <c r="C160" s="233" t="s">
        <v>556</v>
      </c>
      <c r="D160" s="233" t="s">
        <v>266</v>
      </c>
      <c r="E160" s="234" t="s">
        <v>7234</v>
      </c>
      <c r="F160" s="235" t="s">
        <v>7235</v>
      </c>
      <c r="G160" s="236" t="s">
        <v>1829</v>
      </c>
      <c r="H160" s="237">
        <v>9</v>
      </c>
      <c r="I160" s="238"/>
      <c r="J160" s="239">
        <f>ROUND(I160*H160,2)</f>
        <v>0</v>
      </c>
      <c r="K160" s="235" t="s">
        <v>413</v>
      </c>
      <c r="L160" s="44"/>
      <c r="M160" s="240" t="s">
        <v>1</v>
      </c>
      <c r="N160" s="241" t="s">
        <v>48</v>
      </c>
      <c r="O160" s="87"/>
      <c r="P160" s="242">
        <f>O160*H160</f>
        <v>0</v>
      </c>
      <c r="Q160" s="242">
        <v>0</v>
      </c>
      <c r="R160" s="242">
        <f>Q160*H160</f>
        <v>0</v>
      </c>
      <c r="S160" s="242">
        <v>0</v>
      </c>
      <c r="T160" s="243">
        <f>S160*H160</f>
        <v>0</v>
      </c>
      <c r="AR160" s="244" t="s">
        <v>125</v>
      </c>
      <c r="AT160" s="244" t="s">
        <v>266</v>
      </c>
      <c r="AU160" s="244" t="s">
        <v>90</v>
      </c>
      <c r="AY160" s="17" t="s">
        <v>263</v>
      </c>
      <c r="BE160" s="245">
        <f>IF(N160="základní",J160,0)</f>
        <v>0</v>
      </c>
      <c r="BF160" s="245">
        <f>IF(N160="snížená",J160,0)</f>
        <v>0</v>
      </c>
      <c r="BG160" s="245">
        <f>IF(N160="zákl. přenesená",J160,0)</f>
        <v>0</v>
      </c>
      <c r="BH160" s="245">
        <f>IF(N160="sníž. přenesená",J160,0)</f>
        <v>0</v>
      </c>
      <c r="BI160" s="245">
        <f>IF(N160="nulová",J160,0)</f>
        <v>0</v>
      </c>
      <c r="BJ160" s="17" t="s">
        <v>90</v>
      </c>
      <c r="BK160" s="245">
        <f>ROUND(I160*H160,2)</f>
        <v>0</v>
      </c>
      <c r="BL160" s="17" t="s">
        <v>125</v>
      </c>
      <c r="BM160" s="244" t="s">
        <v>755</v>
      </c>
    </row>
    <row r="161" s="1" customFormat="1" ht="16.5" customHeight="1">
      <c r="B161" s="39"/>
      <c r="C161" s="233" t="s">
        <v>563</v>
      </c>
      <c r="D161" s="233" t="s">
        <v>266</v>
      </c>
      <c r="E161" s="234" t="s">
        <v>7236</v>
      </c>
      <c r="F161" s="235" t="s">
        <v>7237</v>
      </c>
      <c r="G161" s="236" t="s">
        <v>1829</v>
      </c>
      <c r="H161" s="237">
        <v>50</v>
      </c>
      <c r="I161" s="238"/>
      <c r="J161" s="239">
        <f>ROUND(I161*H161,2)</f>
        <v>0</v>
      </c>
      <c r="K161" s="235" t="s">
        <v>413</v>
      </c>
      <c r="L161" s="44"/>
      <c r="M161" s="240" t="s">
        <v>1</v>
      </c>
      <c r="N161" s="241" t="s">
        <v>48</v>
      </c>
      <c r="O161" s="87"/>
      <c r="P161" s="242">
        <f>O161*H161</f>
        <v>0</v>
      </c>
      <c r="Q161" s="242">
        <v>0</v>
      </c>
      <c r="R161" s="242">
        <f>Q161*H161</f>
        <v>0</v>
      </c>
      <c r="S161" s="242">
        <v>0</v>
      </c>
      <c r="T161" s="243">
        <f>S161*H161</f>
        <v>0</v>
      </c>
      <c r="AR161" s="244" t="s">
        <v>125</v>
      </c>
      <c r="AT161" s="244" t="s">
        <v>266</v>
      </c>
      <c r="AU161" s="244" t="s">
        <v>90</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771</v>
      </c>
    </row>
    <row r="162" s="1" customFormat="1" ht="16.5" customHeight="1">
      <c r="B162" s="39"/>
      <c r="C162" s="233" t="s">
        <v>570</v>
      </c>
      <c r="D162" s="233" t="s">
        <v>266</v>
      </c>
      <c r="E162" s="234" t="s">
        <v>7238</v>
      </c>
      <c r="F162" s="235" t="s">
        <v>7239</v>
      </c>
      <c r="G162" s="236" t="s">
        <v>1829</v>
      </c>
      <c r="H162" s="237">
        <v>9</v>
      </c>
      <c r="I162" s="238"/>
      <c r="J162" s="239">
        <f>ROUND(I162*H162,2)</f>
        <v>0</v>
      </c>
      <c r="K162" s="235" t="s">
        <v>413</v>
      </c>
      <c r="L162" s="44"/>
      <c r="M162" s="240" t="s">
        <v>1</v>
      </c>
      <c r="N162" s="241" t="s">
        <v>48</v>
      </c>
      <c r="O162" s="87"/>
      <c r="P162" s="242">
        <f>O162*H162</f>
        <v>0</v>
      </c>
      <c r="Q162" s="242">
        <v>0</v>
      </c>
      <c r="R162" s="242">
        <f>Q162*H162</f>
        <v>0</v>
      </c>
      <c r="S162" s="242">
        <v>0</v>
      </c>
      <c r="T162" s="243">
        <f>S162*H162</f>
        <v>0</v>
      </c>
      <c r="AR162" s="244" t="s">
        <v>125</v>
      </c>
      <c r="AT162" s="244" t="s">
        <v>266</v>
      </c>
      <c r="AU162" s="244" t="s">
        <v>90</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785</v>
      </c>
    </row>
    <row r="163" s="1" customFormat="1" ht="16.5" customHeight="1">
      <c r="B163" s="39"/>
      <c r="C163" s="233" t="s">
        <v>576</v>
      </c>
      <c r="D163" s="233" t="s">
        <v>266</v>
      </c>
      <c r="E163" s="234" t="s">
        <v>7240</v>
      </c>
      <c r="F163" s="235" t="s">
        <v>7241</v>
      </c>
      <c r="G163" s="236" t="s">
        <v>1829</v>
      </c>
      <c r="H163" s="237">
        <v>16</v>
      </c>
      <c r="I163" s="238"/>
      <c r="J163" s="239">
        <f>ROUND(I163*H163,2)</f>
        <v>0</v>
      </c>
      <c r="K163" s="235" t="s">
        <v>413</v>
      </c>
      <c r="L163" s="44"/>
      <c r="M163" s="240" t="s">
        <v>1</v>
      </c>
      <c r="N163" s="241" t="s">
        <v>48</v>
      </c>
      <c r="O163" s="87"/>
      <c r="P163" s="242">
        <f>O163*H163</f>
        <v>0</v>
      </c>
      <c r="Q163" s="242">
        <v>0</v>
      </c>
      <c r="R163" s="242">
        <f>Q163*H163</f>
        <v>0</v>
      </c>
      <c r="S163" s="242">
        <v>0</v>
      </c>
      <c r="T163" s="243">
        <f>S163*H163</f>
        <v>0</v>
      </c>
      <c r="AR163" s="244" t="s">
        <v>125</v>
      </c>
      <c r="AT163" s="244" t="s">
        <v>266</v>
      </c>
      <c r="AU163" s="244" t="s">
        <v>90</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794</v>
      </c>
    </row>
    <row r="164" s="1" customFormat="1" ht="16.5" customHeight="1">
      <c r="B164" s="39"/>
      <c r="C164" s="233" t="s">
        <v>581</v>
      </c>
      <c r="D164" s="233" t="s">
        <v>266</v>
      </c>
      <c r="E164" s="234" t="s">
        <v>7242</v>
      </c>
      <c r="F164" s="235" t="s">
        <v>7243</v>
      </c>
      <c r="G164" s="236" t="s">
        <v>1829</v>
      </c>
      <c r="H164" s="237">
        <v>32</v>
      </c>
      <c r="I164" s="238"/>
      <c r="J164" s="239">
        <f>ROUND(I164*H164,2)</f>
        <v>0</v>
      </c>
      <c r="K164" s="235" t="s">
        <v>413</v>
      </c>
      <c r="L164" s="44"/>
      <c r="M164" s="240" t="s">
        <v>1</v>
      </c>
      <c r="N164" s="241" t="s">
        <v>48</v>
      </c>
      <c r="O164" s="87"/>
      <c r="P164" s="242">
        <f>O164*H164</f>
        <v>0</v>
      </c>
      <c r="Q164" s="242">
        <v>0</v>
      </c>
      <c r="R164" s="242">
        <f>Q164*H164</f>
        <v>0</v>
      </c>
      <c r="S164" s="242">
        <v>0</v>
      </c>
      <c r="T164" s="243">
        <f>S164*H164</f>
        <v>0</v>
      </c>
      <c r="AR164" s="244" t="s">
        <v>125</v>
      </c>
      <c r="AT164" s="244" t="s">
        <v>266</v>
      </c>
      <c r="AU164" s="244" t="s">
        <v>90</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800</v>
      </c>
    </row>
    <row r="165" s="1" customFormat="1" ht="16.5" customHeight="1">
      <c r="B165" s="39"/>
      <c r="C165" s="233" t="s">
        <v>585</v>
      </c>
      <c r="D165" s="233" t="s">
        <v>266</v>
      </c>
      <c r="E165" s="234" t="s">
        <v>7244</v>
      </c>
      <c r="F165" s="235" t="s">
        <v>7245</v>
      </c>
      <c r="G165" s="236" t="s">
        <v>1829</v>
      </c>
      <c r="H165" s="237">
        <v>518</v>
      </c>
      <c r="I165" s="238"/>
      <c r="J165" s="239">
        <f>ROUND(I165*H165,2)</f>
        <v>0</v>
      </c>
      <c r="K165" s="235" t="s">
        <v>413</v>
      </c>
      <c r="L165" s="44"/>
      <c r="M165" s="240" t="s">
        <v>1</v>
      </c>
      <c r="N165" s="241" t="s">
        <v>48</v>
      </c>
      <c r="O165" s="87"/>
      <c r="P165" s="242">
        <f>O165*H165</f>
        <v>0</v>
      </c>
      <c r="Q165" s="242">
        <v>0</v>
      </c>
      <c r="R165" s="242">
        <f>Q165*H165</f>
        <v>0</v>
      </c>
      <c r="S165" s="242">
        <v>0</v>
      </c>
      <c r="T165" s="243">
        <f>S165*H165</f>
        <v>0</v>
      </c>
      <c r="AR165" s="244" t="s">
        <v>125</v>
      </c>
      <c r="AT165" s="244" t="s">
        <v>266</v>
      </c>
      <c r="AU165" s="244" t="s">
        <v>90</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808</v>
      </c>
    </row>
    <row r="166" s="1" customFormat="1" ht="16.5" customHeight="1">
      <c r="B166" s="39"/>
      <c r="C166" s="233" t="s">
        <v>593</v>
      </c>
      <c r="D166" s="233" t="s">
        <v>266</v>
      </c>
      <c r="E166" s="234" t="s">
        <v>7246</v>
      </c>
      <c r="F166" s="235" t="s">
        <v>7247</v>
      </c>
      <c r="G166" s="236" t="s">
        <v>1829</v>
      </c>
      <c r="H166" s="237">
        <v>11</v>
      </c>
      <c r="I166" s="238"/>
      <c r="J166" s="239">
        <f>ROUND(I166*H166,2)</f>
        <v>0</v>
      </c>
      <c r="K166" s="235" t="s">
        <v>413</v>
      </c>
      <c r="L166" s="44"/>
      <c r="M166" s="240" t="s">
        <v>1</v>
      </c>
      <c r="N166" s="241" t="s">
        <v>48</v>
      </c>
      <c r="O166" s="87"/>
      <c r="P166" s="242">
        <f>O166*H166</f>
        <v>0</v>
      </c>
      <c r="Q166" s="242">
        <v>0</v>
      </c>
      <c r="R166" s="242">
        <f>Q166*H166</f>
        <v>0</v>
      </c>
      <c r="S166" s="242">
        <v>0</v>
      </c>
      <c r="T166" s="243">
        <f>S166*H166</f>
        <v>0</v>
      </c>
      <c r="AR166" s="244" t="s">
        <v>125</v>
      </c>
      <c r="AT166" s="244" t="s">
        <v>266</v>
      </c>
      <c r="AU166" s="244" t="s">
        <v>90</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816</v>
      </c>
    </row>
    <row r="167" s="1" customFormat="1" ht="16.5" customHeight="1">
      <c r="B167" s="39"/>
      <c r="C167" s="233" t="s">
        <v>600</v>
      </c>
      <c r="D167" s="233" t="s">
        <v>266</v>
      </c>
      <c r="E167" s="234" t="s">
        <v>7248</v>
      </c>
      <c r="F167" s="235" t="s">
        <v>7249</v>
      </c>
      <c r="G167" s="236" t="s">
        <v>1829</v>
      </c>
      <c r="H167" s="237">
        <v>18</v>
      </c>
      <c r="I167" s="238"/>
      <c r="J167" s="239">
        <f>ROUND(I167*H167,2)</f>
        <v>0</v>
      </c>
      <c r="K167" s="235" t="s">
        <v>413</v>
      </c>
      <c r="L167" s="44"/>
      <c r="M167" s="240" t="s">
        <v>1</v>
      </c>
      <c r="N167" s="241" t="s">
        <v>48</v>
      </c>
      <c r="O167" s="87"/>
      <c r="P167" s="242">
        <f>O167*H167</f>
        <v>0</v>
      </c>
      <c r="Q167" s="242">
        <v>0</v>
      </c>
      <c r="R167" s="242">
        <f>Q167*H167</f>
        <v>0</v>
      </c>
      <c r="S167" s="242">
        <v>0</v>
      </c>
      <c r="T167" s="243">
        <f>S167*H167</f>
        <v>0</v>
      </c>
      <c r="AR167" s="244" t="s">
        <v>125</v>
      </c>
      <c r="AT167" s="244" t="s">
        <v>266</v>
      </c>
      <c r="AU167" s="244" t="s">
        <v>90</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830</v>
      </c>
    </row>
    <row r="168" s="1" customFormat="1" ht="16.5" customHeight="1">
      <c r="B168" s="39"/>
      <c r="C168" s="233" t="s">
        <v>605</v>
      </c>
      <c r="D168" s="233" t="s">
        <v>266</v>
      </c>
      <c r="E168" s="234" t="s">
        <v>7250</v>
      </c>
      <c r="F168" s="235" t="s">
        <v>7251</v>
      </c>
      <c r="G168" s="236" t="s">
        <v>1829</v>
      </c>
      <c r="H168" s="237">
        <v>47</v>
      </c>
      <c r="I168" s="238"/>
      <c r="J168" s="239">
        <f>ROUND(I168*H168,2)</f>
        <v>0</v>
      </c>
      <c r="K168" s="235" t="s">
        <v>413</v>
      </c>
      <c r="L168" s="44"/>
      <c r="M168" s="240" t="s">
        <v>1</v>
      </c>
      <c r="N168" s="241" t="s">
        <v>48</v>
      </c>
      <c r="O168" s="87"/>
      <c r="P168" s="242">
        <f>O168*H168</f>
        <v>0</v>
      </c>
      <c r="Q168" s="242">
        <v>0</v>
      </c>
      <c r="R168" s="242">
        <f>Q168*H168</f>
        <v>0</v>
      </c>
      <c r="S168" s="242">
        <v>0</v>
      </c>
      <c r="T168" s="243">
        <f>S168*H168</f>
        <v>0</v>
      </c>
      <c r="AR168" s="244" t="s">
        <v>125</v>
      </c>
      <c r="AT168" s="244" t="s">
        <v>266</v>
      </c>
      <c r="AU168" s="244" t="s">
        <v>90</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852</v>
      </c>
    </row>
    <row r="169" s="1" customFormat="1" ht="16.5" customHeight="1">
      <c r="B169" s="39"/>
      <c r="C169" s="233" t="s">
        <v>609</v>
      </c>
      <c r="D169" s="233" t="s">
        <v>266</v>
      </c>
      <c r="E169" s="234" t="s">
        <v>7252</v>
      </c>
      <c r="F169" s="235" t="s">
        <v>7253</v>
      </c>
      <c r="G169" s="236" t="s">
        <v>1829</v>
      </c>
      <c r="H169" s="237">
        <v>100</v>
      </c>
      <c r="I169" s="238"/>
      <c r="J169" s="239">
        <f>ROUND(I169*H169,2)</f>
        <v>0</v>
      </c>
      <c r="K169" s="235" t="s">
        <v>413</v>
      </c>
      <c r="L169" s="44"/>
      <c r="M169" s="240" t="s">
        <v>1</v>
      </c>
      <c r="N169" s="241" t="s">
        <v>48</v>
      </c>
      <c r="O169" s="87"/>
      <c r="P169" s="242">
        <f>O169*H169</f>
        <v>0</v>
      </c>
      <c r="Q169" s="242">
        <v>0</v>
      </c>
      <c r="R169" s="242">
        <f>Q169*H169</f>
        <v>0</v>
      </c>
      <c r="S169" s="242">
        <v>0</v>
      </c>
      <c r="T169" s="243">
        <f>S169*H169</f>
        <v>0</v>
      </c>
      <c r="AR169" s="244" t="s">
        <v>125</v>
      </c>
      <c r="AT169" s="244" t="s">
        <v>266</v>
      </c>
      <c r="AU169" s="244" t="s">
        <v>90</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862</v>
      </c>
    </row>
    <row r="170" s="1" customFormat="1" ht="16.5" customHeight="1">
      <c r="B170" s="39"/>
      <c r="C170" s="233" t="s">
        <v>616</v>
      </c>
      <c r="D170" s="233" t="s">
        <v>266</v>
      </c>
      <c r="E170" s="234" t="s">
        <v>7254</v>
      </c>
      <c r="F170" s="235" t="s">
        <v>7255</v>
      </c>
      <c r="G170" s="236" t="s">
        <v>1829</v>
      </c>
      <c r="H170" s="237">
        <v>33</v>
      </c>
      <c r="I170" s="238"/>
      <c r="J170" s="239">
        <f>ROUND(I170*H170,2)</f>
        <v>0</v>
      </c>
      <c r="K170" s="235" t="s">
        <v>413</v>
      </c>
      <c r="L170" s="44"/>
      <c r="M170" s="240" t="s">
        <v>1</v>
      </c>
      <c r="N170" s="241" t="s">
        <v>48</v>
      </c>
      <c r="O170" s="87"/>
      <c r="P170" s="242">
        <f>O170*H170</f>
        <v>0</v>
      </c>
      <c r="Q170" s="242">
        <v>0</v>
      </c>
      <c r="R170" s="242">
        <f>Q170*H170</f>
        <v>0</v>
      </c>
      <c r="S170" s="242">
        <v>0</v>
      </c>
      <c r="T170" s="243">
        <f>S170*H170</f>
        <v>0</v>
      </c>
      <c r="AR170" s="244" t="s">
        <v>125</v>
      </c>
      <c r="AT170" s="244" t="s">
        <v>266</v>
      </c>
      <c r="AU170" s="244" t="s">
        <v>90</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873</v>
      </c>
    </row>
    <row r="171" s="1" customFormat="1" ht="16.5" customHeight="1">
      <c r="B171" s="39"/>
      <c r="C171" s="233" t="s">
        <v>625</v>
      </c>
      <c r="D171" s="233" t="s">
        <v>266</v>
      </c>
      <c r="E171" s="234" t="s">
        <v>7256</v>
      </c>
      <c r="F171" s="235" t="s">
        <v>7257</v>
      </c>
      <c r="G171" s="236" t="s">
        <v>1829</v>
      </c>
      <c r="H171" s="237">
        <v>32</v>
      </c>
      <c r="I171" s="238"/>
      <c r="J171" s="239">
        <f>ROUND(I171*H171,2)</f>
        <v>0</v>
      </c>
      <c r="K171" s="235" t="s">
        <v>413</v>
      </c>
      <c r="L171" s="44"/>
      <c r="M171" s="240" t="s">
        <v>1</v>
      </c>
      <c r="N171" s="241" t="s">
        <v>48</v>
      </c>
      <c r="O171" s="87"/>
      <c r="P171" s="242">
        <f>O171*H171</f>
        <v>0</v>
      </c>
      <c r="Q171" s="242">
        <v>0</v>
      </c>
      <c r="R171" s="242">
        <f>Q171*H171</f>
        <v>0</v>
      </c>
      <c r="S171" s="242">
        <v>0</v>
      </c>
      <c r="T171" s="243">
        <f>S171*H171</f>
        <v>0</v>
      </c>
      <c r="AR171" s="244" t="s">
        <v>125</v>
      </c>
      <c r="AT171" s="244" t="s">
        <v>266</v>
      </c>
      <c r="AU171" s="244" t="s">
        <v>90</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125</v>
      </c>
      <c r="BM171" s="244" t="s">
        <v>895</v>
      </c>
    </row>
    <row r="172" s="1" customFormat="1" ht="16.5" customHeight="1">
      <c r="B172" s="39"/>
      <c r="C172" s="233" t="s">
        <v>629</v>
      </c>
      <c r="D172" s="233" t="s">
        <v>266</v>
      </c>
      <c r="E172" s="234" t="s">
        <v>7258</v>
      </c>
      <c r="F172" s="235" t="s">
        <v>7259</v>
      </c>
      <c r="G172" s="236" t="s">
        <v>1829</v>
      </c>
      <c r="H172" s="237">
        <v>8</v>
      </c>
      <c r="I172" s="238"/>
      <c r="J172" s="239">
        <f>ROUND(I172*H172,2)</f>
        <v>0</v>
      </c>
      <c r="K172" s="235" t="s">
        <v>413</v>
      </c>
      <c r="L172" s="44"/>
      <c r="M172" s="240" t="s">
        <v>1</v>
      </c>
      <c r="N172" s="241" t="s">
        <v>48</v>
      </c>
      <c r="O172" s="87"/>
      <c r="P172" s="242">
        <f>O172*H172</f>
        <v>0</v>
      </c>
      <c r="Q172" s="242">
        <v>0</v>
      </c>
      <c r="R172" s="242">
        <f>Q172*H172</f>
        <v>0</v>
      </c>
      <c r="S172" s="242">
        <v>0</v>
      </c>
      <c r="T172" s="243">
        <f>S172*H172</f>
        <v>0</v>
      </c>
      <c r="AR172" s="244" t="s">
        <v>125</v>
      </c>
      <c r="AT172" s="244" t="s">
        <v>266</v>
      </c>
      <c r="AU172" s="244" t="s">
        <v>90</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125</v>
      </c>
      <c r="BM172" s="244" t="s">
        <v>906</v>
      </c>
    </row>
    <row r="173" s="1" customFormat="1" ht="16.5" customHeight="1">
      <c r="B173" s="39"/>
      <c r="C173" s="233" t="s">
        <v>633</v>
      </c>
      <c r="D173" s="233" t="s">
        <v>266</v>
      </c>
      <c r="E173" s="234" t="s">
        <v>7260</v>
      </c>
      <c r="F173" s="235" t="s">
        <v>7261</v>
      </c>
      <c r="G173" s="236" t="s">
        <v>1829</v>
      </c>
      <c r="H173" s="237">
        <v>8</v>
      </c>
      <c r="I173" s="238"/>
      <c r="J173" s="239">
        <f>ROUND(I173*H173,2)</f>
        <v>0</v>
      </c>
      <c r="K173" s="235" t="s">
        <v>413</v>
      </c>
      <c r="L173" s="44"/>
      <c r="M173" s="240" t="s">
        <v>1</v>
      </c>
      <c r="N173" s="241" t="s">
        <v>48</v>
      </c>
      <c r="O173" s="87"/>
      <c r="P173" s="242">
        <f>O173*H173</f>
        <v>0</v>
      </c>
      <c r="Q173" s="242">
        <v>0</v>
      </c>
      <c r="R173" s="242">
        <f>Q173*H173</f>
        <v>0</v>
      </c>
      <c r="S173" s="242">
        <v>0</v>
      </c>
      <c r="T173" s="243">
        <f>S173*H173</f>
        <v>0</v>
      </c>
      <c r="AR173" s="244" t="s">
        <v>125</v>
      </c>
      <c r="AT173" s="244" t="s">
        <v>266</v>
      </c>
      <c r="AU173" s="244" t="s">
        <v>90</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917</v>
      </c>
    </row>
    <row r="174" s="1" customFormat="1" ht="16.5" customHeight="1">
      <c r="B174" s="39"/>
      <c r="C174" s="233" t="s">
        <v>638</v>
      </c>
      <c r="D174" s="233" t="s">
        <v>266</v>
      </c>
      <c r="E174" s="234" t="s">
        <v>7262</v>
      </c>
      <c r="F174" s="235" t="s">
        <v>7263</v>
      </c>
      <c r="G174" s="236" t="s">
        <v>1829</v>
      </c>
      <c r="H174" s="237">
        <v>150</v>
      </c>
      <c r="I174" s="238"/>
      <c r="J174" s="239">
        <f>ROUND(I174*H174,2)</f>
        <v>0</v>
      </c>
      <c r="K174" s="235" t="s">
        <v>413</v>
      </c>
      <c r="L174" s="44"/>
      <c r="M174" s="240" t="s">
        <v>1</v>
      </c>
      <c r="N174" s="241" t="s">
        <v>48</v>
      </c>
      <c r="O174" s="87"/>
      <c r="P174" s="242">
        <f>O174*H174</f>
        <v>0</v>
      </c>
      <c r="Q174" s="242">
        <v>0</v>
      </c>
      <c r="R174" s="242">
        <f>Q174*H174</f>
        <v>0</v>
      </c>
      <c r="S174" s="242">
        <v>0</v>
      </c>
      <c r="T174" s="243">
        <f>S174*H174</f>
        <v>0</v>
      </c>
      <c r="AR174" s="244" t="s">
        <v>125</v>
      </c>
      <c r="AT174" s="244" t="s">
        <v>266</v>
      </c>
      <c r="AU174" s="244" t="s">
        <v>90</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927</v>
      </c>
    </row>
    <row r="175" s="1" customFormat="1" ht="16.5" customHeight="1">
      <c r="B175" s="39"/>
      <c r="C175" s="233" t="s">
        <v>643</v>
      </c>
      <c r="D175" s="233" t="s">
        <v>266</v>
      </c>
      <c r="E175" s="234" t="s">
        <v>7264</v>
      </c>
      <c r="F175" s="235" t="s">
        <v>7265</v>
      </c>
      <c r="G175" s="236" t="s">
        <v>1829</v>
      </c>
      <c r="H175" s="237">
        <v>33</v>
      </c>
      <c r="I175" s="238"/>
      <c r="J175" s="239">
        <f>ROUND(I175*H175,2)</f>
        <v>0</v>
      </c>
      <c r="K175" s="235" t="s">
        <v>413</v>
      </c>
      <c r="L175" s="44"/>
      <c r="M175" s="240" t="s">
        <v>1</v>
      </c>
      <c r="N175" s="241" t="s">
        <v>48</v>
      </c>
      <c r="O175" s="87"/>
      <c r="P175" s="242">
        <f>O175*H175</f>
        <v>0</v>
      </c>
      <c r="Q175" s="242">
        <v>0</v>
      </c>
      <c r="R175" s="242">
        <f>Q175*H175</f>
        <v>0</v>
      </c>
      <c r="S175" s="242">
        <v>0</v>
      </c>
      <c r="T175" s="243">
        <f>S175*H175</f>
        <v>0</v>
      </c>
      <c r="AR175" s="244" t="s">
        <v>125</v>
      </c>
      <c r="AT175" s="244" t="s">
        <v>266</v>
      </c>
      <c r="AU175" s="244" t="s">
        <v>90</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125</v>
      </c>
      <c r="BM175" s="244" t="s">
        <v>943</v>
      </c>
    </row>
    <row r="176" s="1" customFormat="1" ht="16.5" customHeight="1">
      <c r="B176" s="39"/>
      <c r="C176" s="233" t="s">
        <v>676</v>
      </c>
      <c r="D176" s="233" t="s">
        <v>266</v>
      </c>
      <c r="E176" s="234" t="s">
        <v>7266</v>
      </c>
      <c r="F176" s="235" t="s">
        <v>7267</v>
      </c>
      <c r="G176" s="236" t="s">
        <v>1829</v>
      </c>
      <c r="H176" s="237">
        <v>5</v>
      </c>
      <c r="I176" s="238"/>
      <c r="J176" s="239">
        <f>ROUND(I176*H176,2)</f>
        <v>0</v>
      </c>
      <c r="K176" s="235" t="s">
        <v>413</v>
      </c>
      <c r="L176" s="44"/>
      <c r="M176" s="240" t="s">
        <v>1</v>
      </c>
      <c r="N176" s="241" t="s">
        <v>48</v>
      </c>
      <c r="O176" s="87"/>
      <c r="P176" s="242">
        <f>O176*H176</f>
        <v>0</v>
      </c>
      <c r="Q176" s="242">
        <v>0</v>
      </c>
      <c r="R176" s="242">
        <f>Q176*H176</f>
        <v>0</v>
      </c>
      <c r="S176" s="242">
        <v>0</v>
      </c>
      <c r="T176" s="243">
        <f>S176*H176</f>
        <v>0</v>
      </c>
      <c r="AR176" s="244" t="s">
        <v>125</v>
      </c>
      <c r="AT176" s="244" t="s">
        <v>266</v>
      </c>
      <c r="AU176" s="244" t="s">
        <v>90</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125</v>
      </c>
      <c r="BM176" s="244" t="s">
        <v>952</v>
      </c>
    </row>
    <row r="177" s="1" customFormat="1" ht="16.5" customHeight="1">
      <c r="B177" s="39"/>
      <c r="C177" s="233" t="s">
        <v>680</v>
      </c>
      <c r="D177" s="233" t="s">
        <v>266</v>
      </c>
      <c r="E177" s="234" t="s">
        <v>7268</v>
      </c>
      <c r="F177" s="235" t="s">
        <v>7269</v>
      </c>
      <c r="G177" s="236" t="s">
        <v>1829</v>
      </c>
      <c r="H177" s="237">
        <v>258</v>
      </c>
      <c r="I177" s="238"/>
      <c r="J177" s="239">
        <f>ROUND(I177*H177,2)</f>
        <v>0</v>
      </c>
      <c r="K177" s="235" t="s">
        <v>413</v>
      </c>
      <c r="L177" s="44"/>
      <c r="M177" s="240" t="s">
        <v>1</v>
      </c>
      <c r="N177" s="241" t="s">
        <v>48</v>
      </c>
      <c r="O177" s="87"/>
      <c r="P177" s="242">
        <f>O177*H177</f>
        <v>0</v>
      </c>
      <c r="Q177" s="242">
        <v>0</v>
      </c>
      <c r="R177" s="242">
        <f>Q177*H177</f>
        <v>0</v>
      </c>
      <c r="S177" s="242">
        <v>0</v>
      </c>
      <c r="T177" s="243">
        <f>S177*H177</f>
        <v>0</v>
      </c>
      <c r="AR177" s="244" t="s">
        <v>125</v>
      </c>
      <c r="AT177" s="244" t="s">
        <v>266</v>
      </c>
      <c r="AU177" s="244" t="s">
        <v>90</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963</v>
      </c>
    </row>
    <row r="178" s="1" customFormat="1" ht="16.5" customHeight="1">
      <c r="B178" s="39"/>
      <c r="C178" s="233" t="s">
        <v>684</v>
      </c>
      <c r="D178" s="233" t="s">
        <v>266</v>
      </c>
      <c r="E178" s="234" t="s">
        <v>7270</v>
      </c>
      <c r="F178" s="235" t="s">
        <v>7271</v>
      </c>
      <c r="G178" s="236" t="s">
        <v>1829</v>
      </c>
      <c r="H178" s="237">
        <v>84</v>
      </c>
      <c r="I178" s="238"/>
      <c r="J178" s="239">
        <f>ROUND(I178*H178,2)</f>
        <v>0</v>
      </c>
      <c r="K178" s="235" t="s">
        <v>413</v>
      </c>
      <c r="L178" s="44"/>
      <c r="M178" s="240" t="s">
        <v>1</v>
      </c>
      <c r="N178" s="241" t="s">
        <v>48</v>
      </c>
      <c r="O178" s="87"/>
      <c r="P178" s="242">
        <f>O178*H178</f>
        <v>0</v>
      </c>
      <c r="Q178" s="242">
        <v>0</v>
      </c>
      <c r="R178" s="242">
        <f>Q178*H178</f>
        <v>0</v>
      </c>
      <c r="S178" s="242">
        <v>0</v>
      </c>
      <c r="T178" s="243">
        <f>S178*H178</f>
        <v>0</v>
      </c>
      <c r="AR178" s="244" t="s">
        <v>125</v>
      </c>
      <c r="AT178" s="244" t="s">
        <v>266</v>
      </c>
      <c r="AU178" s="244" t="s">
        <v>90</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971</v>
      </c>
    </row>
    <row r="179" s="1" customFormat="1" ht="16.5" customHeight="1">
      <c r="B179" s="39"/>
      <c r="C179" s="233" t="s">
        <v>688</v>
      </c>
      <c r="D179" s="233" t="s">
        <v>266</v>
      </c>
      <c r="E179" s="234" t="s">
        <v>7272</v>
      </c>
      <c r="F179" s="235" t="s">
        <v>7273</v>
      </c>
      <c r="G179" s="236" t="s">
        <v>1829</v>
      </c>
      <c r="H179" s="237">
        <v>27</v>
      </c>
      <c r="I179" s="238"/>
      <c r="J179" s="239">
        <f>ROUND(I179*H179,2)</f>
        <v>0</v>
      </c>
      <c r="K179" s="235" t="s">
        <v>413</v>
      </c>
      <c r="L179" s="44"/>
      <c r="M179" s="240" t="s">
        <v>1</v>
      </c>
      <c r="N179" s="241" t="s">
        <v>48</v>
      </c>
      <c r="O179" s="87"/>
      <c r="P179" s="242">
        <f>O179*H179</f>
        <v>0</v>
      </c>
      <c r="Q179" s="242">
        <v>0</v>
      </c>
      <c r="R179" s="242">
        <f>Q179*H179</f>
        <v>0</v>
      </c>
      <c r="S179" s="242">
        <v>0</v>
      </c>
      <c r="T179" s="243">
        <f>S179*H179</f>
        <v>0</v>
      </c>
      <c r="AR179" s="244" t="s">
        <v>125</v>
      </c>
      <c r="AT179" s="244" t="s">
        <v>266</v>
      </c>
      <c r="AU179" s="244" t="s">
        <v>90</v>
      </c>
      <c r="AY179" s="17" t="s">
        <v>263</v>
      </c>
      <c r="BE179" s="245">
        <f>IF(N179="základní",J179,0)</f>
        <v>0</v>
      </c>
      <c r="BF179" s="245">
        <f>IF(N179="snížená",J179,0)</f>
        <v>0</v>
      </c>
      <c r="BG179" s="245">
        <f>IF(N179="zákl. přenesená",J179,0)</f>
        <v>0</v>
      </c>
      <c r="BH179" s="245">
        <f>IF(N179="sníž. přenesená",J179,0)</f>
        <v>0</v>
      </c>
      <c r="BI179" s="245">
        <f>IF(N179="nulová",J179,0)</f>
        <v>0</v>
      </c>
      <c r="BJ179" s="17" t="s">
        <v>90</v>
      </c>
      <c r="BK179" s="245">
        <f>ROUND(I179*H179,2)</f>
        <v>0</v>
      </c>
      <c r="BL179" s="17" t="s">
        <v>125</v>
      </c>
      <c r="BM179" s="244" t="s">
        <v>979</v>
      </c>
    </row>
    <row r="180" s="1" customFormat="1" ht="16.5" customHeight="1">
      <c r="B180" s="39"/>
      <c r="C180" s="233" t="s">
        <v>693</v>
      </c>
      <c r="D180" s="233" t="s">
        <v>266</v>
      </c>
      <c r="E180" s="234" t="s">
        <v>7274</v>
      </c>
      <c r="F180" s="235" t="s">
        <v>7275</v>
      </c>
      <c r="G180" s="236" t="s">
        <v>1829</v>
      </c>
      <c r="H180" s="237">
        <v>75</v>
      </c>
      <c r="I180" s="238"/>
      <c r="J180" s="239">
        <f>ROUND(I180*H180,2)</f>
        <v>0</v>
      </c>
      <c r="K180" s="235" t="s">
        <v>413</v>
      </c>
      <c r="L180" s="44"/>
      <c r="M180" s="240" t="s">
        <v>1</v>
      </c>
      <c r="N180" s="241" t="s">
        <v>48</v>
      </c>
      <c r="O180" s="87"/>
      <c r="P180" s="242">
        <f>O180*H180</f>
        <v>0</v>
      </c>
      <c r="Q180" s="242">
        <v>0</v>
      </c>
      <c r="R180" s="242">
        <f>Q180*H180</f>
        <v>0</v>
      </c>
      <c r="S180" s="242">
        <v>0</v>
      </c>
      <c r="T180" s="243">
        <f>S180*H180</f>
        <v>0</v>
      </c>
      <c r="AR180" s="244" t="s">
        <v>125</v>
      </c>
      <c r="AT180" s="244" t="s">
        <v>266</v>
      </c>
      <c r="AU180" s="244" t="s">
        <v>90</v>
      </c>
      <c r="AY180" s="17" t="s">
        <v>263</v>
      </c>
      <c r="BE180" s="245">
        <f>IF(N180="základní",J180,0)</f>
        <v>0</v>
      </c>
      <c r="BF180" s="245">
        <f>IF(N180="snížená",J180,0)</f>
        <v>0</v>
      </c>
      <c r="BG180" s="245">
        <f>IF(N180="zákl. přenesená",J180,0)</f>
        <v>0</v>
      </c>
      <c r="BH180" s="245">
        <f>IF(N180="sníž. přenesená",J180,0)</f>
        <v>0</v>
      </c>
      <c r="BI180" s="245">
        <f>IF(N180="nulová",J180,0)</f>
        <v>0</v>
      </c>
      <c r="BJ180" s="17" t="s">
        <v>90</v>
      </c>
      <c r="BK180" s="245">
        <f>ROUND(I180*H180,2)</f>
        <v>0</v>
      </c>
      <c r="BL180" s="17" t="s">
        <v>125</v>
      </c>
      <c r="BM180" s="244" t="s">
        <v>993</v>
      </c>
    </row>
    <row r="181" s="1" customFormat="1" ht="16.5" customHeight="1">
      <c r="B181" s="39"/>
      <c r="C181" s="233" t="s">
        <v>697</v>
      </c>
      <c r="D181" s="233" t="s">
        <v>266</v>
      </c>
      <c r="E181" s="234" t="s">
        <v>7276</v>
      </c>
      <c r="F181" s="235" t="s">
        <v>7277</v>
      </c>
      <c r="G181" s="236" t="s">
        <v>1829</v>
      </c>
      <c r="H181" s="237">
        <v>9</v>
      </c>
      <c r="I181" s="238"/>
      <c r="J181" s="239">
        <f>ROUND(I181*H181,2)</f>
        <v>0</v>
      </c>
      <c r="K181" s="235" t="s">
        <v>413</v>
      </c>
      <c r="L181" s="44"/>
      <c r="M181" s="240" t="s">
        <v>1</v>
      </c>
      <c r="N181" s="241" t="s">
        <v>48</v>
      </c>
      <c r="O181" s="87"/>
      <c r="P181" s="242">
        <f>O181*H181</f>
        <v>0</v>
      </c>
      <c r="Q181" s="242">
        <v>0</v>
      </c>
      <c r="R181" s="242">
        <f>Q181*H181</f>
        <v>0</v>
      </c>
      <c r="S181" s="242">
        <v>0</v>
      </c>
      <c r="T181" s="243">
        <f>S181*H181</f>
        <v>0</v>
      </c>
      <c r="AR181" s="244" t="s">
        <v>125</v>
      </c>
      <c r="AT181" s="244" t="s">
        <v>266</v>
      </c>
      <c r="AU181" s="244" t="s">
        <v>90</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125</v>
      </c>
      <c r="BM181" s="244" t="s">
        <v>1006</v>
      </c>
    </row>
    <row r="182" s="1" customFormat="1" ht="16.5" customHeight="1">
      <c r="B182" s="39"/>
      <c r="C182" s="233" t="s">
        <v>701</v>
      </c>
      <c r="D182" s="233" t="s">
        <v>266</v>
      </c>
      <c r="E182" s="234" t="s">
        <v>7278</v>
      </c>
      <c r="F182" s="235" t="s">
        <v>7279</v>
      </c>
      <c r="G182" s="236" t="s">
        <v>1829</v>
      </c>
      <c r="H182" s="237">
        <v>1</v>
      </c>
      <c r="I182" s="238"/>
      <c r="J182" s="239">
        <f>ROUND(I182*H182,2)</f>
        <v>0</v>
      </c>
      <c r="K182" s="235" t="s">
        <v>413</v>
      </c>
      <c r="L182" s="44"/>
      <c r="M182" s="240" t="s">
        <v>1</v>
      </c>
      <c r="N182" s="241" t="s">
        <v>48</v>
      </c>
      <c r="O182" s="87"/>
      <c r="P182" s="242">
        <f>O182*H182</f>
        <v>0</v>
      </c>
      <c r="Q182" s="242">
        <v>0</v>
      </c>
      <c r="R182" s="242">
        <f>Q182*H182</f>
        <v>0</v>
      </c>
      <c r="S182" s="242">
        <v>0</v>
      </c>
      <c r="T182" s="243">
        <f>S182*H182</f>
        <v>0</v>
      </c>
      <c r="AR182" s="244" t="s">
        <v>125</v>
      </c>
      <c r="AT182" s="244" t="s">
        <v>266</v>
      </c>
      <c r="AU182" s="244" t="s">
        <v>90</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1018</v>
      </c>
    </row>
    <row r="183" s="1" customFormat="1" ht="16.5" customHeight="1">
      <c r="B183" s="39"/>
      <c r="C183" s="233" t="s">
        <v>706</v>
      </c>
      <c r="D183" s="233" t="s">
        <v>266</v>
      </c>
      <c r="E183" s="234" t="s">
        <v>7280</v>
      </c>
      <c r="F183" s="235" t="s">
        <v>7281</v>
      </c>
      <c r="G183" s="236" t="s">
        <v>1829</v>
      </c>
      <c r="H183" s="237">
        <v>23</v>
      </c>
      <c r="I183" s="238"/>
      <c r="J183" s="239">
        <f>ROUND(I183*H183,2)</f>
        <v>0</v>
      </c>
      <c r="K183" s="235" t="s">
        <v>413</v>
      </c>
      <c r="L183" s="44"/>
      <c r="M183" s="240" t="s">
        <v>1</v>
      </c>
      <c r="N183" s="241" t="s">
        <v>48</v>
      </c>
      <c r="O183" s="87"/>
      <c r="P183" s="242">
        <f>O183*H183</f>
        <v>0</v>
      </c>
      <c r="Q183" s="242">
        <v>0</v>
      </c>
      <c r="R183" s="242">
        <f>Q183*H183</f>
        <v>0</v>
      </c>
      <c r="S183" s="242">
        <v>0</v>
      </c>
      <c r="T183" s="243">
        <f>S183*H183</f>
        <v>0</v>
      </c>
      <c r="AR183" s="244" t="s">
        <v>125</v>
      </c>
      <c r="AT183" s="244" t="s">
        <v>266</v>
      </c>
      <c r="AU183" s="244" t="s">
        <v>90</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1028</v>
      </c>
    </row>
    <row r="184" s="1" customFormat="1" ht="16.5" customHeight="1">
      <c r="B184" s="39"/>
      <c r="C184" s="233" t="s">
        <v>715</v>
      </c>
      <c r="D184" s="233" t="s">
        <v>266</v>
      </c>
      <c r="E184" s="234" t="s">
        <v>7282</v>
      </c>
      <c r="F184" s="235" t="s">
        <v>7283</v>
      </c>
      <c r="G184" s="236" t="s">
        <v>1829</v>
      </c>
      <c r="H184" s="237">
        <v>80</v>
      </c>
      <c r="I184" s="238"/>
      <c r="J184" s="239">
        <f>ROUND(I184*H184,2)</f>
        <v>0</v>
      </c>
      <c r="K184" s="235" t="s">
        <v>413</v>
      </c>
      <c r="L184" s="44"/>
      <c r="M184" s="240" t="s">
        <v>1</v>
      </c>
      <c r="N184" s="241" t="s">
        <v>48</v>
      </c>
      <c r="O184" s="87"/>
      <c r="P184" s="242">
        <f>O184*H184</f>
        <v>0</v>
      </c>
      <c r="Q184" s="242">
        <v>0</v>
      </c>
      <c r="R184" s="242">
        <f>Q184*H184</f>
        <v>0</v>
      </c>
      <c r="S184" s="242">
        <v>0</v>
      </c>
      <c r="T184" s="243">
        <f>S184*H184</f>
        <v>0</v>
      </c>
      <c r="AR184" s="244" t="s">
        <v>125</v>
      </c>
      <c r="AT184" s="244" t="s">
        <v>266</v>
      </c>
      <c r="AU184" s="244" t="s">
        <v>90</v>
      </c>
      <c r="AY184" s="17" t="s">
        <v>263</v>
      </c>
      <c r="BE184" s="245">
        <f>IF(N184="základní",J184,0)</f>
        <v>0</v>
      </c>
      <c r="BF184" s="245">
        <f>IF(N184="snížená",J184,0)</f>
        <v>0</v>
      </c>
      <c r="BG184" s="245">
        <f>IF(N184="zákl. přenesená",J184,0)</f>
        <v>0</v>
      </c>
      <c r="BH184" s="245">
        <f>IF(N184="sníž. přenesená",J184,0)</f>
        <v>0</v>
      </c>
      <c r="BI184" s="245">
        <f>IF(N184="nulová",J184,0)</f>
        <v>0</v>
      </c>
      <c r="BJ184" s="17" t="s">
        <v>90</v>
      </c>
      <c r="BK184" s="245">
        <f>ROUND(I184*H184,2)</f>
        <v>0</v>
      </c>
      <c r="BL184" s="17" t="s">
        <v>125</v>
      </c>
      <c r="BM184" s="244" t="s">
        <v>1039</v>
      </c>
    </row>
    <row r="185" s="1" customFormat="1" ht="16.5" customHeight="1">
      <c r="B185" s="39"/>
      <c r="C185" s="233" t="s">
        <v>726</v>
      </c>
      <c r="D185" s="233" t="s">
        <v>266</v>
      </c>
      <c r="E185" s="234" t="s">
        <v>7284</v>
      </c>
      <c r="F185" s="235" t="s">
        <v>7285</v>
      </c>
      <c r="G185" s="236" t="s">
        <v>1829</v>
      </c>
      <c r="H185" s="237">
        <v>1</v>
      </c>
      <c r="I185" s="238"/>
      <c r="J185" s="239">
        <f>ROUND(I185*H185,2)</f>
        <v>0</v>
      </c>
      <c r="K185" s="235" t="s">
        <v>413</v>
      </c>
      <c r="L185" s="44"/>
      <c r="M185" s="240" t="s">
        <v>1</v>
      </c>
      <c r="N185" s="241" t="s">
        <v>48</v>
      </c>
      <c r="O185" s="87"/>
      <c r="P185" s="242">
        <f>O185*H185</f>
        <v>0</v>
      </c>
      <c r="Q185" s="242">
        <v>0</v>
      </c>
      <c r="R185" s="242">
        <f>Q185*H185</f>
        <v>0</v>
      </c>
      <c r="S185" s="242">
        <v>0</v>
      </c>
      <c r="T185" s="243">
        <f>S185*H185</f>
        <v>0</v>
      </c>
      <c r="AR185" s="244" t="s">
        <v>125</v>
      </c>
      <c r="AT185" s="244" t="s">
        <v>266</v>
      </c>
      <c r="AU185" s="244" t="s">
        <v>90</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1048</v>
      </c>
    </row>
    <row r="186" s="1" customFormat="1">
      <c r="B186" s="39"/>
      <c r="C186" s="40"/>
      <c r="D186" s="246" t="s">
        <v>273</v>
      </c>
      <c r="E186" s="40"/>
      <c r="F186" s="247" t="s">
        <v>7286</v>
      </c>
      <c r="G186" s="40"/>
      <c r="H186" s="40"/>
      <c r="I186" s="151"/>
      <c r="J186" s="40"/>
      <c r="K186" s="40"/>
      <c r="L186" s="44"/>
      <c r="M186" s="248"/>
      <c r="N186" s="87"/>
      <c r="O186" s="87"/>
      <c r="P186" s="87"/>
      <c r="Q186" s="87"/>
      <c r="R186" s="87"/>
      <c r="S186" s="87"/>
      <c r="T186" s="88"/>
      <c r="AT186" s="17" t="s">
        <v>273</v>
      </c>
      <c r="AU186" s="17" t="s">
        <v>90</v>
      </c>
    </row>
    <row r="187" s="1" customFormat="1" ht="16.5" customHeight="1">
      <c r="B187" s="39"/>
      <c r="C187" s="233" t="s">
        <v>731</v>
      </c>
      <c r="D187" s="233" t="s">
        <v>266</v>
      </c>
      <c r="E187" s="234" t="s">
        <v>7287</v>
      </c>
      <c r="F187" s="235" t="s">
        <v>7288</v>
      </c>
      <c r="G187" s="236" t="s">
        <v>2095</v>
      </c>
      <c r="H187" s="237">
        <v>1</v>
      </c>
      <c r="I187" s="238"/>
      <c r="J187" s="239">
        <f>ROUND(I187*H187,2)</f>
        <v>0</v>
      </c>
      <c r="K187" s="235" t="s">
        <v>413</v>
      </c>
      <c r="L187" s="44"/>
      <c r="M187" s="240" t="s">
        <v>1</v>
      </c>
      <c r="N187" s="241" t="s">
        <v>48</v>
      </c>
      <c r="O187" s="87"/>
      <c r="P187" s="242">
        <f>O187*H187</f>
        <v>0</v>
      </c>
      <c r="Q187" s="242">
        <v>0</v>
      </c>
      <c r="R187" s="242">
        <f>Q187*H187</f>
        <v>0</v>
      </c>
      <c r="S187" s="242">
        <v>0</v>
      </c>
      <c r="T187" s="243">
        <f>S187*H187</f>
        <v>0</v>
      </c>
      <c r="AR187" s="244" t="s">
        <v>125</v>
      </c>
      <c r="AT187" s="244" t="s">
        <v>266</v>
      </c>
      <c r="AU187" s="244" t="s">
        <v>90</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125</v>
      </c>
      <c r="BM187" s="244" t="s">
        <v>1063</v>
      </c>
    </row>
    <row r="188" s="1" customFormat="1" ht="16.5" customHeight="1">
      <c r="B188" s="39"/>
      <c r="C188" s="233" t="s">
        <v>737</v>
      </c>
      <c r="D188" s="233" t="s">
        <v>266</v>
      </c>
      <c r="E188" s="234" t="s">
        <v>7289</v>
      </c>
      <c r="F188" s="235" t="s">
        <v>7290</v>
      </c>
      <c r="G188" s="236" t="s">
        <v>1829</v>
      </c>
      <c r="H188" s="237">
        <v>3</v>
      </c>
      <c r="I188" s="238"/>
      <c r="J188" s="239">
        <f>ROUND(I188*H188,2)</f>
        <v>0</v>
      </c>
      <c r="K188" s="235" t="s">
        <v>413</v>
      </c>
      <c r="L188" s="44"/>
      <c r="M188" s="240" t="s">
        <v>1</v>
      </c>
      <c r="N188" s="241" t="s">
        <v>48</v>
      </c>
      <c r="O188" s="87"/>
      <c r="P188" s="242">
        <f>O188*H188</f>
        <v>0</v>
      </c>
      <c r="Q188" s="242">
        <v>0</v>
      </c>
      <c r="R188" s="242">
        <f>Q188*H188</f>
        <v>0</v>
      </c>
      <c r="S188" s="242">
        <v>0</v>
      </c>
      <c r="T188" s="243">
        <f>S188*H188</f>
        <v>0</v>
      </c>
      <c r="AR188" s="244" t="s">
        <v>125</v>
      </c>
      <c r="AT188" s="244" t="s">
        <v>266</v>
      </c>
      <c r="AU188" s="244" t="s">
        <v>90</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1073</v>
      </c>
    </row>
    <row r="189" s="1" customFormat="1" ht="16.5" customHeight="1">
      <c r="B189" s="39"/>
      <c r="C189" s="233" t="s">
        <v>742</v>
      </c>
      <c r="D189" s="233" t="s">
        <v>266</v>
      </c>
      <c r="E189" s="234" t="s">
        <v>7291</v>
      </c>
      <c r="F189" s="235" t="s">
        <v>7292</v>
      </c>
      <c r="G189" s="236" t="s">
        <v>1829</v>
      </c>
      <c r="H189" s="237">
        <v>2</v>
      </c>
      <c r="I189" s="238"/>
      <c r="J189" s="239">
        <f>ROUND(I189*H189,2)</f>
        <v>0</v>
      </c>
      <c r="K189" s="235" t="s">
        <v>413</v>
      </c>
      <c r="L189" s="44"/>
      <c r="M189" s="240" t="s">
        <v>1</v>
      </c>
      <c r="N189" s="241" t="s">
        <v>48</v>
      </c>
      <c r="O189" s="87"/>
      <c r="P189" s="242">
        <f>O189*H189</f>
        <v>0</v>
      </c>
      <c r="Q189" s="242">
        <v>0</v>
      </c>
      <c r="R189" s="242">
        <f>Q189*H189</f>
        <v>0</v>
      </c>
      <c r="S189" s="242">
        <v>0</v>
      </c>
      <c r="T189" s="243">
        <f>S189*H189</f>
        <v>0</v>
      </c>
      <c r="AR189" s="244" t="s">
        <v>125</v>
      </c>
      <c r="AT189" s="244" t="s">
        <v>266</v>
      </c>
      <c r="AU189" s="244" t="s">
        <v>90</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1086</v>
      </c>
    </row>
    <row r="190" s="1" customFormat="1" ht="16.5" customHeight="1">
      <c r="B190" s="39"/>
      <c r="C190" s="233" t="s">
        <v>746</v>
      </c>
      <c r="D190" s="233" t="s">
        <v>266</v>
      </c>
      <c r="E190" s="234" t="s">
        <v>7293</v>
      </c>
      <c r="F190" s="235" t="s">
        <v>7294</v>
      </c>
      <c r="G190" s="236" t="s">
        <v>1829</v>
      </c>
      <c r="H190" s="237">
        <v>5</v>
      </c>
      <c r="I190" s="238"/>
      <c r="J190" s="239">
        <f>ROUND(I190*H190,2)</f>
        <v>0</v>
      </c>
      <c r="K190" s="235" t="s">
        <v>413</v>
      </c>
      <c r="L190" s="44"/>
      <c r="M190" s="240" t="s">
        <v>1</v>
      </c>
      <c r="N190" s="241" t="s">
        <v>48</v>
      </c>
      <c r="O190" s="87"/>
      <c r="P190" s="242">
        <f>O190*H190</f>
        <v>0</v>
      </c>
      <c r="Q190" s="242">
        <v>0</v>
      </c>
      <c r="R190" s="242">
        <f>Q190*H190</f>
        <v>0</v>
      </c>
      <c r="S190" s="242">
        <v>0</v>
      </c>
      <c r="T190" s="243">
        <f>S190*H190</f>
        <v>0</v>
      </c>
      <c r="AR190" s="244" t="s">
        <v>125</v>
      </c>
      <c r="AT190" s="244" t="s">
        <v>266</v>
      </c>
      <c r="AU190" s="244" t="s">
        <v>90</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1098</v>
      </c>
    </row>
    <row r="191" s="1" customFormat="1" ht="16.5" customHeight="1">
      <c r="B191" s="39"/>
      <c r="C191" s="233" t="s">
        <v>751</v>
      </c>
      <c r="D191" s="233" t="s">
        <v>266</v>
      </c>
      <c r="E191" s="234" t="s">
        <v>7295</v>
      </c>
      <c r="F191" s="235" t="s">
        <v>7296</v>
      </c>
      <c r="G191" s="236" t="s">
        <v>1829</v>
      </c>
      <c r="H191" s="237">
        <v>2</v>
      </c>
      <c r="I191" s="238"/>
      <c r="J191" s="239">
        <f>ROUND(I191*H191,2)</f>
        <v>0</v>
      </c>
      <c r="K191" s="235" t="s">
        <v>413</v>
      </c>
      <c r="L191" s="44"/>
      <c r="M191" s="240" t="s">
        <v>1</v>
      </c>
      <c r="N191" s="241" t="s">
        <v>48</v>
      </c>
      <c r="O191" s="87"/>
      <c r="P191" s="242">
        <f>O191*H191</f>
        <v>0</v>
      </c>
      <c r="Q191" s="242">
        <v>0</v>
      </c>
      <c r="R191" s="242">
        <f>Q191*H191</f>
        <v>0</v>
      </c>
      <c r="S191" s="242">
        <v>0</v>
      </c>
      <c r="T191" s="243">
        <f>S191*H191</f>
        <v>0</v>
      </c>
      <c r="AR191" s="244" t="s">
        <v>125</v>
      </c>
      <c r="AT191" s="244" t="s">
        <v>266</v>
      </c>
      <c r="AU191" s="244" t="s">
        <v>90</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1111</v>
      </c>
    </row>
    <row r="192" s="1" customFormat="1" ht="16.5" customHeight="1">
      <c r="B192" s="39"/>
      <c r="C192" s="233" t="s">
        <v>755</v>
      </c>
      <c r="D192" s="233" t="s">
        <v>266</v>
      </c>
      <c r="E192" s="234" t="s">
        <v>7297</v>
      </c>
      <c r="F192" s="235" t="s">
        <v>7298</v>
      </c>
      <c r="G192" s="236" t="s">
        <v>1829</v>
      </c>
      <c r="H192" s="237">
        <v>2</v>
      </c>
      <c r="I192" s="238"/>
      <c r="J192" s="239">
        <f>ROUND(I192*H192,2)</f>
        <v>0</v>
      </c>
      <c r="K192" s="235" t="s">
        <v>413</v>
      </c>
      <c r="L192" s="44"/>
      <c r="M192" s="240" t="s">
        <v>1</v>
      </c>
      <c r="N192" s="241" t="s">
        <v>48</v>
      </c>
      <c r="O192" s="87"/>
      <c r="P192" s="242">
        <f>O192*H192</f>
        <v>0</v>
      </c>
      <c r="Q192" s="242">
        <v>0</v>
      </c>
      <c r="R192" s="242">
        <f>Q192*H192</f>
        <v>0</v>
      </c>
      <c r="S192" s="242">
        <v>0</v>
      </c>
      <c r="T192" s="243">
        <f>S192*H192</f>
        <v>0</v>
      </c>
      <c r="AR192" s="244" t="s">
        <v>125</v>
      </c>
      <c r="AT192" s="244" t="s">
        <v>266</v>
      </c>
      <c r="AU192" s="244" t="s">
        <v>90</v>
      </c>
      <c r="AY192" s="17" t="s">
        <v>263</v>
      </c>
      <c r="BE192" s="245">
        <f>IF(N192="základní",J192,0)</f>
        <v>0</v>
      </c>
      <c r="BF192" s="245">
        <f>IF(N192="snížená",J192,0)</f>
        <v>0</v>
      </c>
      <c r="BG192" s="245">
        <f>IF(N192="zákl. přenesená",J192,0)</f>
        <v>0</v>
      </c>
      <c r="BH192" s="245">
        <f>IF(N192="sníž. přenesená",J192,0)</f>
        <v>0</v>
      </c>
      <c r="BI192" s="245">
        <f>IF(N192="nulová",J192,0)</f>
        <v>0</v>
      </c>
      <c r="BJ192" s="17" t="s">
        <v>90</v>
      </c>
      <c r="BK192" s="245">
        <f>ROUND(I192*H192,2)</f>
        <v>0</v>
      </c>
      <c r="BL192" s="17" t="s">
        <v>125</v>
      </c>
      <c r="BM192" s="244" t="s">
        <v>1117</v>
      </c>
    </row>
    <row r="193" s="1" customFormat="1" ht="16.5" customHeight="1">
      <c r="B193" s="39"/>
      <c r="C193" s="233" t="s">
        <v>760</v>
      </c>
      <c r="D193" s="233" t="s">
        <v>266</v>
      </c>
      <c r="E193" s="234" t="s">
        <v>7299</v>
      </c>
      <c r="F193" s="235" t="s">
        <v>7159</v>
      </c>
      <c r="G193" s="236" t="s">
        <v>7300</v>
      </c>
      <c r="H193" s="237">
        <v>1</v>
      </c>
      <c r="I193" s="238"/>
      <c r="J193" s="239">
        <f>ROUND(I193*H193,2)</f>
        <v>0</v>
      </c>
      <c r="K193" s="235" t="s">
        <v>413</v>
      </c>
      <c r="L193" s="44"/>
      <c r="M193" s="240" t="s">
        <v>1</v>
      </c>
      <c r="N193" s="241" t="s">
        <v>48</v>
      </c>
      <c r="O193" s="87"/>
      <c r="P193" s="242">
        <f>O193*H193</f>
        <v>0</v>
      </c>
      <c r="Q193" s="242">
        <v>0</v>
      </c>
      <c r="R193" s="242">
        <f>Q193*H193</f>
        <v>0</v>
      </c>
      <c r="S193" s="242">
        <v>0</v>
      </c>
      <c r="T193" s="243">
        <f>S193*H193</f>
        <v>0</v>
      </c>
      <c r="AR193" s="244" t="s">
        <v>125</v>
      </c>
      <c r="AT193" s="244" t="s">
        <v>266</v>
      </c>
      <c r="AU193" s="244" t="s">
        <v>90</v>
      </c>
      <c r="AY193" s="17" t="s">
        <v>263</v>
      </c>
      <c r="BE193" s="245">
        <f>IF(N193="základní",J193,0)</f>
        <v>0</v>
      </c>
      <c r="BF193" s="245">
        <f>IF(N193="snížená",J193,0)</f>
        <v>0</v>
      </c>
      <c r="BG193" s="245">
        <f>IF(N193="zákl. přenesená",J193,0)</f>
        <v>0</v>
      </c>
      <c r="BH193" s="245">
        <f>IF(N193="sníž. přenesená",J193,0)</f>
        <v>0</v>
      </c>
      <c r="BI193" s="245">
        <f>IF(N193="nulová",J193,0)</f>
        <v>0</v>
      </c>
      <c r="BJ193" s="17" t="s">
        <v>90</v>
      </c>
      <c r="BK193" s="245">
        <f>ROUND(I193*H193,2)</f>
        <v>0</v>
      </c>
      <c r="BL193" s="17" t="s">
        <v>125</v>
      </c>
      <c r="BM193" s="244" t="s">
        <v>1126</v>
      </c>
    </row>
    <row r="194" s="11" customFormat="1" ht="25.92" customHeight="1">
      <c r="B194" s="217"/>
      <c r="C194" s="218"/>
      <c r="D194" s="219" t="s">
        <v>82</v>
      </c>
      <c r="E194" s="220" t="s">
        <v>4780</v>
      </c>
      <c r="F194" s="220" t="s">
        <v>2719</v>
      </c>
      <c r="G194" s="218"/>
      <c r="H194" s="218"/>
      <c r="I194" s="221"/>
      <c r="J194" s="222">
        <f>BK194</f>
        <v>0</v>
      </c>
      <c r="K194" s="218"/>
      <c r="L194" s="223"/>
      <c r="M194" s="224"/>
      <c r="N194" s="225"/>
      <c r="O194" s="225"/>
      <c r="P194" s="226">
        <f>SUM(P195:P197)</f>
        <v>0</v>
      </c>
      <c r="Q194" s="225"/>
      <c r="R194" s="226">
        <f>SUM(R195:R197)</f>
        <v>0</v>
      </c>
      <c r="S194" s="225"/>
      <c r="T194" s="227">
        <f>SUM(T195:T197)</f>
        <v>0</v>
      </c>
      <c r="AR194" s="228" t="s">
        <v>90</v>
      </c>
      <c r="AT194" s="229" t="s">
        <v>82</v>
      </c>
      <c r="AU194" s="229" t="s">
        <v>83</v>
      </c>
      <c r="AY194" s="228" t="s">
        <v>263</v>
      </c>
      <c r="BK194" s="230">
        <f>SUM(BK195:BK197)</f>
        <v>0</v>
      </c>
    </row>
    <row r="195" s="1" customFormat="1" ht="16.5" customHeight="1">
      <c r="B195" s="39"/>
      <c r="C195" s="233" t="s">
        <v>771</v>
      </c>
      <c r="D195" s="233" t="s">
        <v>266</v>
      </c>
      <c r="E195" s="234" t="s">
        <v>7301</v>
      </c>
      <c r="F195" s="235" t="s">
        <v>7054</v>
      </c>
      <c r="G195" s="236" t="s">
        <v>366</v>
      </c>
      <c r="H195" s="237">
        <v>15</v>
      </c>
      <c r="I195" s="238"/>
      <c r="J195" s="239">
        <f>ROUND(I195*H195,2)</f>
        <v>0</v>
      </c>
      <c r="K195" s="235" t="s">
        <v>413</v>
      </c>
      <c r="L195" s="44"/>
      <c r="M195" s="240" t="s">
        <v>1</v>
      </c>
      <c r="N195" s="241" t="s">
        <v>48</v>
      </c>
      <c r="O195" s="87"/>
      <c r="P195" s="242">
        <f>O195*H195</f>
        <v>0</v>
      </c>
      <c r="Q195" s="242">
        <v>0</v>
      </c>
      <c r="R195" s="242">
        <f>Q195*H195</f>
        <v>0</v>
      </c>
      <c r="S195" s="242">
        <v>0</v>
      </c>
      <c r="T195" s="243">
        <f>S195*H195</f>
        <v>0</v>
      </c>
      <c r="AR195" s="244" t="s">
        <v>125</v>
      </c>
      <c r="AT195" s="244" t="s">
        <v>266</v>
      </c>
      <c r="AU195" s="244" t="s">
        <v>90</v>
      </c>
      <c r="AY195" s="17" t="s">
        <v>263</v>
      </c>
      <c r="BE195" s="245">
        <f>IF(N195="základní",J195,0)</f>
        <v>0</v>
      </c>
      <c r="BF195" s="245">
        <f>IF(N195="snížená",J195,0)</f>
        <v>0</v>
      </c>
      <c r="BG195" s="245">
        <f>IF(N195="zákl. přenesená",J195,0)</f>
        <v>0</v>
      </c>
      <c r="BH195" s="245">
        <f>IF(N195="sníž. přenesená",J195,0)</f>
        <v>0</v>
      </c>
      <c r="BI195" s="245">
        <f>IF(N195="nulová",J195,0)</f>
        <v>0</v>
      </c>
      <c r="BJ195" s="17" t="s">
        <v>90</v>
      </c>
      <c r="BK195" s="245">
        <f>ROUND(I195*H195,2)</f>
        <v>0</v>
      </c>
      <c r="BL195" s="17" t="s">
        <v>125</v>
      </c>
      <c r="BM195" s="244" t="s">
        <v>1135</v>
      </c>
    </row>
    <row r="196" s="1" customFormat="1" ht="16.5" customHeight="1">
      <c r="B196" s="39"/>
      <c r="C196" s="233" t="s">
        <v>776</v>
      </c>
      <c r="D196" s="233" t="s">
        <v>266</v>
      </c>
      <c r="E196" s="234" t="s">
        <v>7302</v>
      </c>
      <c r="F196" s="235" t="s">
        <v>7303</v>
      </c>
      <c r="G196" s="236" t="s">
        <v>366</v>
      </c>
      <c r="H196" s="237">
        <v>80</v>
      </c>
      <c r="I196" s="238"/>
      <c r="J196" s="239">
        <f>ROUND(I196*H196,2)</f>
        <v>0</v>
      </c>
      <c r="K196" s="235" t="s">
        <v>413</v>
      </c>
      <c r="L196" s="44"/>
      <c r="M196" s="240" t="s">
        <v>1</v>
      </c>
      <c r="N196" s="241" t="s">
        <v>48</v>
      </c>
      <c r="O196" s="87"/>
      <c r="P196" s="242">
        <f>O196*H196</f>
        <v>0</v>
      </c>
      <c r="Q196" s="242">
        <v>0</v>
      </c>
      <c r="R196" s="242">
        <f>Q196*H196</f>
        <v>0</v>
      </c>
      <c r="S196" s="242">
        <v>0</v>
      </c>
      <c r="T196" s="243">
        <f>S196*H196</f>
        <v>0</v>
      </c>
      <c r="AR196" s="244" t="s">
        <v>125</v>
      </c>
      <c r="AT196" s="244" t="s">
        <v>266</v>
      </c>
      <c r="AU196" s="244" t="s">
        <v>90</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125</v>
      </c>
      <c r="BM196" s="244" t="s">
        <v>1146</v>
      </c>
    </row>
    <row r="197" s="1" customFormat="1" ht="24" customHeight="1">
      <c r="B197" s="39"/>
      <c r="C197" s="233" t="s">
        <v>785</v>
      </c>
      <c r="D197" s="233" t="s">
        <v>266</v>
      </c>
      <c r="E197" s="234" t="s">
        <v>7304</v>
      </c>
      <c r="F197" s="235" t="s">
        <v>7117</v>
      </c>
      <c r="G197" s="236" t="s">
        <v>366</v>
      </c>
      <c r="H197" s="237">
        <v>20</v>
      </c>
      <c r="I197" s="238"/>
      <c r="J197" s="239">
        <f>ROUND(I197*H197,2)</f>
        <v>0</v>
      </c>
      <c r="K197" s="235" t="s">
        <v>413</v>
      </c>
      <c r="L197" s="44"/>
      <c r="M197" s="314" t="s">
        <v>1</v>
      </c>
      <c r="N197" s="315" t="s">
        <v>48</v>
      </c>
      <c r="O197" s="250"/>
      <c r="P197" s="316">
        <f>O197*H197</f>
        <v>0</v>
      </c>
      <c r="Q197" s="316">
        <v>0</v>
      </c>
      <c r="R197" s="316">
        <f>Q197*H197</f>
        <v>0</v>
      </c>
      <c r="S197" s="316">
        <v>0</v>
      </c>
      <c r="T197" s="317">
        <f>S197*H197</f>
        <v>0</v>
      </c>
      <c r="AR197" s="244" t="s">
        <v>125</v>
      </c>
      <c r="AT197" s="244" t="s">
        <v>266</v>
      </c>
      <c r="AU197" s="244" t="s">
        <v>90</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125</v>
      </c>
      <c r="BM197" s="244" t="s">
        <v>1159</v>
      </c>
    </row>
    <row r="198" s="1" customFormat="1" ht="6.96" customHeight="1">
      <c r="B198" s="62"/>
      <c r="C198" s="63"/>
      <c r="D198" s="63"/>
      <c r="E198" s="63"/>
      <c r="F198" s="63"/>
      <c r="G198" s="63"/>
      <c r="H198" s="63"/>
      <c r="I198" s="184"/>
      <c r="J198" s="63"/>
      <c r="K198" s="63"/>
      <c r="L198" s="44"/>
    </row>
  </sheetData>
  <sheetProtection sheet="1" autoFilter="0" formatColumns="0" formatRows="0" objects="1" scenarios="1" spinCount="100000" saltValue="d0D76fJ9tsDv4+5lRex1he3d3FBtGyxyzTzc+V6XXfFdd9bpi1pnlKPovWIfpjr0N3BJDXmtNNdC9gaFnkgDWQ==" hashValue="1gyz+7jRsERb339KGO5rwOc/D/EtHPJlfq95NrVG4L1g+Toi/kemLhyb2GZyogMZF+VqffZyUnTAt6RU4TUZjw==" algorithmName="SHA-512" password="E785"/>
  <autoFilter ref="C126:K197"/>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138</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7305</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357" customHeight="1">
      <c r="B31" s="155"/>
      <c r="E31" s="156" t="s">
        <v>6883</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ROUND(J126,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ROUND((SUM(BE126:BE209)),  2)</f>
        <v>0</v>
      </c>
      <c r="I37" s="165">
        <v>0.20999999999999999</v>
      </c>
      <c r="J37" s="164">
        <f>ROUND(((SUM(BE126:BE209))*I37),  2)</f>
        <v>0</v>
      </c>
      <c r="L37" s="44"/>
    </row>
    <row r="38" s="1" customFormat="1" ht="14.4" customHeight="1">
      <c r="B38" s="44"/>
      <c r="E38" s="149" t="s">
        <v>49</v>
      </c>
      <c r="F38" s="164">
        <f>ROUND((SUM(BF126:BF209)),  2)</f>
        <v>0</v>
      </c>
      <c r="I38" s="165">
        <v>0.14999999999999999</v>
      </c>
      <c r="J38" s="164">
        <f>ROUND(((SUM(BF126:BF209))*I38),  2)</f>
        <v>0</v>
      </c>
      <c r="L38" s="44"/>
    </row>
    <row r="39" hidden="1" s="1" customFormat="1" ht="14.4" customHeight="1">
      <c r="B39" s="44"/>
      <c r="E39" s="149" t="s">
        <v>50</v>
      </c>
      <c r="F39" s="164">
        <f>ROUND((SUM(BG126:BG209)),  2)</f>
        <v>0</v>
      </c>
      <c r="I39" s="165">
        <v>0.20999999999999999</v>
      </c>
      <c r="J39" s="164">
        <f>0</f>
        <v>0</v>
      </c>
      <c r="L39" s="44"/>
    </row>
    <row r="40" hidden="1" s="1" customFormat="1" ht="14.4" customHeight="1">
      <c r="B40" s="44"/>
      <c r="E40" s="149" t="s">
        <v>51</v>
      </c>
      <c r="F40" s="164">
        <f>ROUND((SUM(BH126:BH209)),  2)</f>
        <v>0</v>
      </c>
      <c r="I40" s="165">
        <v>0.14999999999999999</v>
      </c>
      <c r="J40" s="164">
        <f>0</f>
        <v>0</v>
      </c>
      <c r="L40" s="44"/>
    </row>
    <row r="41" hidden="1" s="1" customFormat="1" ht="14.4" customHeight="1">
      <c r="B41" s="44"/>
      <c r="E41" s="149" t="s">
        <v>52</v>
      </c>
      <c r="F41" s="164">
        <f>ROUND((SUM(BI126:BI209)),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D.1.4.5_SV - SV</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J126</f>
        <v>0</v>
      </c>
      <c r="K100" s="40"/>
      <c r="L100" s="44"/>
      <c r="AU100" s="17" t="s">
        <v>241</v>
      </c>
    </row>
    <row r="101" s="8" customFormat="1" ht="24.96" customHeight="1">
      <c r="B101" s="194"/>
      <c r="C101" s="195"/>
      <c r="D101" s="196" t="s">
        <v>7119</v>
      </c>
      <c r="E101" s="197"/>
      <c r="F101" s="197"/>
      <c r="G101" s="197"/>
      <c r="H101" s="197"/>
      <c r="I101" s="198"/>
      <c r="J101" s="199">
        <f>J127</f>
        <v>0</v>
      </c>
      <c r="K101" s="195"/>
      <c r="L101" s="200"/>
    </row>
    <row r="102" s="8" customFormat="1" ht="24.96" customHeight="1">
      <c r="B102" s="194"/>
      <c r="C102" s="195"/>
      <c r="D102" s="196" t="s">
        <v>7061</v>
      </c>
      <c r="E102" s="197"/>
      <c r="F102" s="197"/>
      <c r="G102" s="197"/>
      <c r="H102" s="197"/>
      <c r="I102" s="198"/>
      <c r="J102" s="199">
        <f>J206</f>
        <v>0</v>
      </c>
      <c r="K102" s="195"/>
      <c r="L102" s="200"/>
    </row>
    <row r="103" s="1" customFormat="1" ht="21.84" customHeight="1">
      <c r="B103" s="39"/>
      <c r="C103" s="40"/>
      <c r="D103" s="40"/>
      <c r="E103" s="40"/>
      <c r="F103" s="40"/>
      <c r="G103" s="40"/>
      <c r="H103" s="40"/>
      <c r="I103" s="151"/>
      <c r="J103" s="40"/>
      <c r="K103" s="40"/>
      <c r="L103" s="44"/>
    </row>
    <row r="104" s="1" customFormat="1" ht="6.96" customHeight="1">
      <c r="B104" s="62"/>
      <c r="C104" s="63"/>
      <c r="D104" s="63"/>
      <c r="E104" s="63"/>
      <c r="F104" s="63"/>
      <c r="G104" s="63"/>
      <c r="H104" s="63"/>
      <c r="I104" s="184"/>
      <c r="J104" s="63"/>
      <c r="K104" s="63"/>
      <c r="L104" s="44"/>
    </row>
    <row r="108" s="1" customFormat="1" ht="6.96" customHeight="1">
      <c r="B108" s="64"/>
      <c r="C108" s="65"/>
      <c r="D108" s="65"/>
      <c r="E108" s="65"/>
      <c r="F108" s="65"/>
      <c r="G108" s="65"/>
      <c r="H108" s="65"/>
      <c r="I108" s="187"/>
      <c r="J108" s="65"/>
      <c r="K108" s="65"/>
      <c r="L108" s="44"/>
    </row>
    <row r="109" s="1" customFormat="1" ht="24.96" customHeight="1">
      <c r="B109" s="39"/>
      <c r="C109" s="23" t="s">
        <v>248</v>
      </c>
      <c r="D109" s="40"/>
      <c r="E109" s="40"/>
      <c r="F109" s="40"/>
      <c r="G109" s="40"/>
      <c r="H109" s="40"/>
      <c r="I109" s="151"/>
      <c r="J109" s="40"/>
      <c r="K109" s="40"/>
      <c r="L109" s="44"/>
    </row>
    <row r="110" s="1" customFormat="1" ht="6.96" customHeight="1">
      <c r="B110" s="39"/>
      <c r="C110" s="40"/>
      <c r="D110" s="40"/>
      <c r="E110" s="40"/>
      <c r="F110" s="40"/>
      <c r="G110" s="40"/>
      <c r="H110" s="40"/>
      <c r="I110" s="151"/>
      <c r="J110" s="40"/>
      <c r="K110" s="40"/>
      <c r="L110" s="44"/>
    </row>
    <row r="111" s="1" customFormat="1" ht="12" customHeight="1">
      <c r="B111" s="39"/>
      <c r="C111" s="32" t="s">
        <v>16</v>
      </c>
      <c r="D111" s="40"/>
      <c r="E111" s="40"/>
      <c r="F111" s="40"/>
      <c r="G111" s="40"/>
      <c r="H111" s="40"/>
      <c r="I111" s="151"/>
      <c r="J111" s="40"/>
      <c r="K111" s="40"/>
      <c r="L111" s="44"/>
    </row>
    <row r="112" s="1" customFormat="1" ht="16.5" customHeight="1">
      <c r="B112" s="39"/>
      <c r="C112" s="40"/>
      <c r="D112" s="40"/>
      <c r="E112" s="188" t="str">
        <f>E7</f>
        <v>R4 - Nová budova fakulty umění</v>
      </c>
      <c r="F112" s="32"/>
      <c r="G112" s="32"/>
      <c r="H112" s="32"/>
      <c r="I112" s="151"/>
      <c r="J112" s="40"/>
      <c r="K112" s="40"/>
      <c r="L112" s="44"/>
    </row>
    <row r="113" ht="12" customHeight="1">
      <c r="B113" s="21"/>
      <c r="C113" s="32" t="s">
        <v>235</v>
      </c>
      <c r="D113" s="22"/>
      <c r="E113" s="22"/>
      <c r="F113" s="22"/>
      <c r="G113" s="22"/>
      <c r="H113" s="22"/>
      <c r="I113" s="143"/>
      <c r="J113" s="22"/>
      <c r="K113" s="22"/>
      <c r="L113" s="20"/>
    </row>
    <row r="114" ht="16.5" customHeight="1">
      <c r="B114" s="21"/>
      <c r="C114" s="22"/>
      <c r="D114" s="22"/>
      <c r="E114" s="188" t="s">
        <v>326</v>
      </c>
      <c r="F114" s="22"/>
      <c r="G114" s="22"/>
      <c r="H114" s="22"/>
      <c r="I114" s="143"/>
      <c r="J114" s="22"/>
      <c r="K114" s="22"/>
      <c r="L114" s="20"/>
    </row>
    <row r="115" ht="12" customHeight="1">
      <c r="B115" s="21"/>
      <c r="C115" s="32" t="s">
        <v>327</v>
      </c>
      <c r="D115" s="22"/>
      <c r="E115" s="22"/>
      <c r="F115" s="22"/>
      <c r="G115" s="22"/>
      <c r="H115" s="22"/>
      <c r="I115" s="143"/>
      <c r="J115" s="22"/>
      <c r="K115" s="22"/>
      <c r="L115" s="20"/>
    </row>
    <row r="116" s="1" customFormat="1" ht="16.5" customHeight="1">
      <c r="B116" s="39"/>
      <c r="C116" s="40"/>
      <c r="D116" s="40"/>
      <c r="E116" s="313" t="s">
        <v>3442</v>
      </c>
      <c r="F116" s="40"/>
      <c r="G116" s="40"/>
      <c r="H116" s="40"/>
      <c r="I116" s="151"/>
      <c r="J116" s="40"/>
      <c r="K116" s="40"/>
      <c r="L116" s="44"/>
    </row>
    <row r="117" s="1" customFormat="1" ht="12" customHeight="1">
      <c r="B117" s="39"/>
      <c r="C117" s="32" t="s">
        <v>6881</v>
      </c>
      <c r="D117" s="40"/>
      <c r="E117" s="40"/>
      <c r="F117" s="40"/>
      <c r="G117" s="40"/>
      <c r="H117" s="40"/>
      <c r="I117" s="151"/>
      <c r="J117" s="40"/>
      <c r="K117" s="40"/>
      <c r="L117" s="44"/>
    </row>
    <row r="118" s="1" customFormat="1" ht="16.5" customHeight="1">
      <c r="B118" s="39"/>
      <c r="C118" s="40"/>
      <c r="D118" s="40"/>
      <c r="E118" s="72" t="str">
        <f>E13</f>
        <v>D.1.4.5_SV - SV</v>
      </c>
      <c r="F118" s="40"/>
      <c r="G118" s="40"/>
      <c r="H118" s="40"/>
      <c r="I118" s="151"/>
      <c r="J118" s="40"/>
      <c r="K118" s="40"/>
      <c r="L118" s="44"/>
    </row>
    <row r="119" s="1" customFormat="1" ht="6.96" customHeight="1">
      <c r="B119" s="39"/>
      <c r="C119" s="40"/>
      <c r="D119" s="40"/>
      <c r="E119" s="40"/>
      <c r="F119" s="40"/>
      <c r="G119" s="40"/>
      <c r="H119" s="40"/>
      <c r="I119" s="151"/>
      <c r="J119" s="40"/>
      <c r="K119" s="40"/>
      <c r="L119" s="44"/>
    </row>
    <row r="120" s="1" customFormat="1" ht="12" customHeight="1">
      <c r="B120" s="39"/>
      <c r="C120" s="32" t="s">
        <v>22</v>
      </c>
      <c r="D120" s="40"/>
      <c r="E120" s="40"/>
      <c r="F120" s="27" t="str">
        <f>F16</f>
        <v xml:space="preserve"> </v>
      </c>
      <c r="G120" s="40"/>
      <c r="H120" s="40"/>
      <c r="I120" s="153" t="s">
        <v>24</v>
      </c>
      <c r="J120" s="75" t="str">
        <f>IF(J16="","",J16)</f>
        <v>16. 10. 2019</v>
      </c>
      <c r="K120" s="40"/>
      <c r="L120" s="44"/>
    </row>
    <row r="121" s="1" customFormat="1" ht="6.96" customHeight="1">
      <c r="B121" s="39"/>
      <c r="C121" s="40"/>
      <c r="D121" s="40"/>
      <c r="E121" s="40"/>
      <c r="F121" s="40"/>
      <c r="G121" s="40"/>
      <c r="H121" s="40"/>
      <c r="I121" s="151"/>
      <c r="J121" s="40"/>
      <c r="K121" s="40"/>
      <c r="L121" s="44"/>
    </row>
    <row r="122" s="1" customFormat="1" ht="27.9" customHeight="1">
      <c r="B122" s="39"/>
      <c r="C122" s="32" t="s">
        <v>30</v>
      </c>
      <c r="D122" s="40"/>
      <c r="E122" s="40"/>
      <c r="F122" s="27" t="str">
        <f>E19</f>
        <v xml:space="preserve">OSTRAVSKÁ UNIVERZITA </v>
      </c>
      <c r="G122" s="40"/>
      <c r="H122" s="40"/>
      <c r="I122" s="153" t="s">
        <v>36</v>
      </c>
      <c r="J122" s="37" t="str">
        <f>E25</f>
        <v>KANIA a.s., Ostrava</v>
      </c>
      <c r="K122" s="40"/>
      <c r="L122" s="44"/>
    </row>
    <row r="123" s="1" customFormat="1" ht="15.15" customHeight="1">
      <c r="B123" s="39"/>
      <c r="C123" s="32" t="s">
        <v>34</v>
      </c>
      <c r="D123" s="40"/>
      <c r="E123" s="40"/>
      <c r="F123" s="27" t="str">
        <f>IF(E22="","",E22)</f>
        <v>Vyplň údaj</v>
      </c>
      <c r="G123" s="40"/>
      <c r="H123" s="40"/>
      <c r="I123" s="153" t="s">
        <v>39</v>
      </c>
      <c r="J123" s="37" t="str">
        <f>E28</f>
        <v xml:space="preserve"> </v>
      </c>
      <c r="K123" s="40"/>
      <c r="L123" s="44"/>
    </row>
    <row r="124" s="1" customFormat="1" ht="10.32" customHeight="1">
      <c r="B124" s="39"/>
      <c r="C124" s="40"/>
      <c r="D124" s="40"/>
      <c r="E124" s="40"/>
      <c r="F124" s="40"/>
      <c r="G124" s="40"/>
      <c r="H124" s="40"/>
      <c r="I124" s="151"/>
      <c r="J124" s="40"/>
      <c r="K124" s="40"/>
      <c r="L124" s="44"/>
    </row>
    <row r="125" s="10" customFormat="1" ht="29.28" customHeight="1">
      <c r="B125" s="207"/>
      <c r="C125" s="208" t="s">
        <v>249</v>
      </c>
      <c r="D125" s="209" t="s">
        <v>68</v>
      </c>
      <c r="E125" s="209" t="s">
        <v>64</v>
      </c>
      <c r="F125" s="209" t="s">
        <v>65</v>
      </c>
      <c r="G125" s="209" t="s">
        <v>250</v>
      </c>
      <c r="H125" s="209" t="s">
        <v>251</v>
      </c>
      <c r="I125" s="210" t="s">
        <v>252</v>
      </c>
      <c r="J125" s="209" t="s">
        <v>239</v>
      </c>
      <c r="K125" s="211" t="s">
        <v>253</v>
      </c>
      <c r="L125" s="212"/>
      <c r="M125" s="96" t="s">
        <v>1</v>
      </c>
      <c r="N125" s="97" t="s">
        <v>47</v>
      </c>
      <c r="O125" s="97" t="s">
        <v>254</v>
      </c>
      <c r="P125" s="97" t="s">
        <v>255</v>
      </c>
      <c r="Q125" s="97" t="s">
        <v>256</v>
      </c>
      <c r="R125" s="97" t="s">
        <v>257</v>
      </c>
      <c r="S125" s="97" t="s">
        <v>258</v>
      </c>
      <c r="T125" s="98" t="s">
        <v>259</v>
      </c>
    </row>
    <row r="126" s="1" customFormat="1" ht="22.8" customHeight="1">
      <c r="B126" s="39"/>
      <c r="C126" s="103" t="s">
        <v>260</v>
      </c>
      <c r="D126" s="40"/>
      <c r="E126" s="40"/>
      <c r="F126" s="40"/>
      <c r="G126" s="40"/>
      <c r="H126" s="40"/>
      <c r="I126" s="151"/>
      <c r="J126" s="213">
        <f>BK126</f>
        <v>0</v>
      </c>
      <c r="K126" s="40"/>
      <c r="L126" s="44"/>
      <c r="M126" s="99"/>
      <c r="N126" s="100"/>
      <c r="O126" s="100"/>
      <c r="P126" s="214">
        <f>P127+P206</f>
        <v>0</v>
      </c>
      <c r="Q126" s="100"/>
      <c r="R126" s="214">
        <f>R127+R206</f>
        <v>0</v>
      </c>
      <c r="S126" s="100"/>
      <c r="T126" s="215">
        <f>T127+T206</f>
        <v>0</v>
      </c>
      <c r="AT126" s="17" t="s">
        <v>82</v>
      </c>
      <c r="AU126" s="17" t="s">
        <v>241</v>
      </c>
      <c r="BK126" s="216">
        <f>BK127+BK206</f>
        <v>0</v>
      </c>
    </row>
    <row r="127" s="11" customFormat="1" ht="25.92" customHeight="1">
      <c r="B127" s="217"/>
      <c r="C127" s="218"/>
      <c r="D127" s="219" t="s">
        <v>82</v>
      </c>
      <c r="E127" s="220" t="s">
        <v>4733</v>
      </c>
      <c r="F127" s="220" t="s">
        <v>7122</v>
      </c>
      <c r="G127" s="218"/>
      <c r="H127" s="218"/>
      <c r="I127" s="221"/>
      <c r="J127" s="222">
        <f>BK127</f>
        <v>0</v>
      </c>
      <c r="K127" s="218"/>
      <c r="L127" s="223"/>
      <c r="M127" s="224"/>
      <c r="N127" s="225"/>
      <c r="O127" s="225"/>
      <c r="P127" s="226">
        <f>SUM(P128:P205)</f>
        <v>0</v>
      </c>
      <c r="Q127" s="225"/>
      <c r="R127" s="226">
        <f>SUM(R128:R205)</f>
        <v>0</v>
      </c>
      <c r="S127" s="225"/>
      <c r="T127" s="227">
        <f>SUM(T128:T205)</f>
        <v>0</v>
      </c>
      <c r="AR127" s="228" t="s">
        <v>90</v>
      </c>
      <c r="AT127" s="229" t="s">
        <v>82</v>
      </c>
      <c r="AU127" s="229" t="s">
        <v>83</v>
      </c>
      <c r="AY127" s="228" t="s">
        <v>263</v>
      </c>
      <c r="BK127" s="230">
        <f>SUM(BK128:BK205)</f>
        <v>0</v>
      </c>
    </row>
    <row r="128" s="1" customFormat="1" ht="16.5" customHeight="1">
      <c r="B128" s="39"/>
      <c r="C128" s="233" t="s">
        <v>90</v>
      </c>
      <c r="D128" s="233" t="s">
        <v>266</v>
      </c>
      <c r="E128" s="234" t="s">
        <v>7306</v>
      </c>
      <c r="F128" s="235" t="s">
        <v>7307</v>
      </c>
      <c r="G128" s="236" t="s">
        <v>396</v>
      </c>
      <c r="H128" s="237">
        <v>52</v>
      </c>
      <c r="I128" s="238"/>
      <c r="J128" s="239">
        <f>ROUND(I128*H128,2)</f>
        <v>0</v>
      </c>
      <c r="K128" s="235" t="s">
        <v>413</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92</v>
      </c>
    </row>
    <row r="129" s="1" customFormat="1" ht="16.5" customHeight="1">
      <c r="B129" s="39"/>
      <c r="C129" s="233" t="s">
        <v>92</v>
      </c>
      <c r="D129" s="233" t="s">
        <v>266</v>
      </c>
      <c r="E129" s="234" t="s">
        <v>7308</v>
      </c>
      <c r="F129" s="235" t="s">
        <v>7309</v>
      </c>
      <c r="G129" s="236" t="s">
        <v>1829</v>
      </c>
      <c r="H129" s="237">
        <v>6</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125</v>
      </c>
    </row>
    <row r="130" s="1" customFormat="1" ht="16.5" customHeight="1">
      <c r="B130" s="39"/>
      <c r="C130" s="233" t="s">
        <v>112</v>
      </c>
      <c r="D130" s="233" t="s">
        <v>266</v>
      </c>
      <c r="E130" s="234" t="s">
        <v>7310</v>
      </c>
      <c r="F130" s="235" t="s">
        <v>7311</v>
      </c>
      <c r="G130" s="236" t="s">
        <v>1829</v>
      </c>
      <c r="H130" s="237">
        <v>52</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295</v>
      </c>
    </row>
    <row r="131" s="1" customFormat="1" ht="16.5" customHeight="1">
      <c r="B131" s="39"/>
      <c r="C131" s="233" t="s">
        <v>125</v>
      </c>
      <c r="D131" s="233" t="s">
        <v>266</v>
      </c>
      <c r="E131" s="234" t="s">
        <v>7312</v>
      </c>
      <c r="F131" s="235" t="s">
        <v>7313</v>
      </c>
      <c r="G131" s="236" t="s">
        <v>1829</v>
      </c>
      <c r="H131" s="237">
        <v>12</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303</v>
      </c>
    </row>
    <row r="132" s="1" customFormat="1" ht="16.5" customHeight="1">
      <c r="B132" s="39"/>
      <c r="C132" s="233" t="s">
        <v>262</v>
      </c>
      <c r="D132" s="233" t="s">
        <v>266</v>
      </c>
      <c r="E132" s="234" t="s">
        <v>7314</v>
      </c>
      <c r="F132" s="235" t="s">
        <v>7315</v>
      </c>
      <c r="G132" s="236" t="s">
        <v>1829</v>
      </c>
      <c r="H132" s="237">
        <v>60</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315</v>
      </c>
    </row>
    <row r="133" s="1" customFormat="1" ht="16.5" customHeight="1">
      <c r="B133" s="39"/>
      <c r="C133" s="233" t="s">
        <v>295</v>
      </c>
      <c r="D133" s="233" t="s">
        <v>266</v>
      </c>
      <c r="E133" s="234" t="s">
        <v>7316</v>
      </c>
      <c r="F133" s="235" t="s">
        <v>7317</v>
      </c>
      <c r="G133" s="236" t="s">
        <v>1829</v>
      </c>
      <c r="H133" s="237">
        <v>30</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430</v>
      </c>
    </row>
    <row r="134" s="1" customFormat="1" ht="16.5" customHeight="1">
      <c r="B134" s="39"/>
      <c r="C134" s="233" t="s">
        <v>299</v>
      </c>
      <c r="D134" s="233" t="s">
        <v>266</v>
      </c>
      <c r="E134" s="234" t="s">
        <v>7318</v>
      </c>
      <c r="F134" s="235" t="s">
        <v>7319</v>
      </c>
      <c r="G134" s="236" t="s">
        <v>1829</v>
      </c>
      <c r="H134" s="237">
        <v>3</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440</v>
      </c>
    </row>
    <row r="135" s="1" customFormat="1" ht="16.5" customHeight="1">
      <c r="B135" s="39"/>
      <c r="C135" s="233" t="s">
        <v>303</v>
      </c>
      <c r="D135" s="233" t="s">
        <v>266</v>
      </c>
      <c r="E135" s="234" t="s">
        <v>7320</v>
      </c>
      <c r="F135" s="235" t="s">
        <v>7321</v>
      </c>
      <c r="G135" s="236" t="s">
        <v>1829</v>
      </c>
      <c r="H135" s="237">
        <v>9</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452</v>
      </c>
    </row>
    <row r="136" s="1" customFormat="1" ht="16.5" customHeight="1">
      <c r="B136" s="39"/>
      <c r="C136" s="233" t="s">
        <v>310</v>
      </c>
      <c r="D136" s="233" t="s">
        <v>266</v>
      </c>
      <c r="E136" s="234" t="s">
        <v>7322</v>
      </c>
      <c r="F136" s="235" t="s">
        <v>7323</v>
      </c>
      <c r="G136" s="236" t="s">
        <v>1829</v>
      </c>
      <c r="H136" s="237">
        <v>17</v>
      </c>
      <c r="I136" s="238"/>
      <c r="J136" s="239">
        <f>ROUND(I136*H136,2)</f>
        <v>0</v>
      </c>
      <c r="K136" s="235" t="s">
        <v>413</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465</v>
      </c>
    </row>
    <row r="137" s="1" customFormat="1" ht="16.5" customHeight="1">
      <c r="B137" s="39"/>
      <c r="C137" s="233" t="s">
        <v>315</v>
      </c>
      <c r="D137" s="233" t="s">
        <v>266</v>
      </c>
      <c r="E137" s="234" t="s">
        <v>7324</v>
      </c>
      <c r="F137" s="235" t="s">
        <v>7325</v>
      </c>
      <c r="G137" s="236" t="s">
        <v>1829</v>
      </c>
      <c r="H137" s="237">
        <v>12</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475</v>
      </c>
    </row>
    <row r="138" s="1" customFormat="1" ht="16.5" customHeight="1">
      <c r="B138" s="39"/>
      <c r="C138" s="233" t="s">
        <v>322</v>
      </c>
      <c r="D138" s="233" t="s">
        <v>266</v>
      </c>
      <c r="E138" s="234" t="s">
        <v>7326</v>
      </c>
      <c r="F138" s="235" t="s">
        <v>7327</v>
      </c>
      <c r="G138" s="236" t="s">
        <v>1829</v>
      </c>
      <c r="H138" s="237">
        <v>17</v>
      </c>
      <c r="I138" s="238"/>
      <c r="J138" s="239">
        <f>ROUND(I138*H138,2)</f>
        <v>0</v>
      </c>
      <c r="K138" s="235" t="s">
        <v>413</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490</v>
      </c>
    </row>
    <row r="139" s="1" customFormat="1" ht="16.5" customHeight="1">
      <c r="B139" s="39"/>
      <c r="C139" s="233" t="s">
        <v>430</v>
      </c>
      <c r="D139" s="233" t="s">
        <v>266</v>
      </c>
      <c r="E139" s="234" t="s">
        <v>7328</v>
      </c>
      <c r="F139" s="235" t="s">
        <v>7329</v>
      </c>
      <c r="G139" s="236" t="s">
        <v>1829</v>
      </c>
      <c r="H139" s="237">
        <v>90</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506</v>
      </c>
    </row>
    <row r="140" s="1" customFormat="1" ht="16.5" customHeight="1">
      <c r="B140" s="39"/>
      <c r="C140" s="233" t="s">
        <v>435</v>
      </c>
      <c r="D140" s="233" t="s">
        <v>266</v>
      </c>
      <c r="E140" s="234" t="s">
        <v>7330</v>
      </c>
      <c r="F140" s="235" t="s">
        <v>7331</v>
      </c>
      <c r="G140" s="236" t="s">
        <v>1829</v>
      </c>
      <c r="H140" s="237">
        <v>131</v>
      </c>
      <c r="I140" s="238"/>
      <c r="J140" s="239">
        <f>ROUND(I140*H140,2)</f>
        <v>0</v>
      </c>
      <c r="K140" s="235" t="s">
        <v>413</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515</v>
      </c>
    </row>
    <row r="141" s="1" customFormat="1" ht="16.5" customHeight="1">
      <c r="B141" s="39"/>
      <c r="C141" s="233" t="s">
        <v>440</v>
      </c>
      <c r="D141" s="233" t="s">
        <v>266</v>
      </c>
      <c r="E141" s="234" t="s">
        <v>7332</v>
      </c>
      <c r="F141" s="235" t="s">
        <v>7333</v>
      </c>
      <c r="G141" s="236" t="s">
        <v>1829</v>
      </c>
      <c r="H141" s="237">
        <v>6</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529</v>
      </c>
    </row>
    <row r="142" s="1" customFormat="1" ht="16.5" customHeight="1">
      <c r="B142" s="39"/>
      <c r="C142" s="233" t="s">
        <v>8</v>
      </c>
      <c r="D142" s="233" t="s">
        <v>266</v>
      </c>
      <c r="E142" s="234" t="s">
        <v>7334</v>
      </c>
      <c r="F142" s="235" t="s">
        <v>7335</v>
      </c>
      <c r="G142" s="236" t="s">
        <v>1829</v>
      </c>
      <c r="H142" s="237">
        <v>35</v>
      </c>
      <c r="I142" s="238"/>
      <c r="J142" s="239">
        <f>ROUND(I142*H142,2)</f>
        <v>0</v>
      </c>
      <c r="K142" s="235" t="s">
        <v>413</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547</v>
      </c>
    </row>
    <row r="143" s="1" customFormat="1" ht="16.5" customHeight="1">
      <c r="B143" s="39"/>
      <c r="C143" s="233" t="s">
        <v>452</v>
      </c>
      <c r="D143" s="233" t="s">
        <v>266</v>
      </c>
      <c r="E143" s="234" t="s">
        <v>7336</v>
      </c>
      <c r="F143" s="235" t="s">
        <v>7337</v>
      </c>
      <c r="G143" s="236" t="s">
        <v>1829</v>
      </c>
      <c r="H143" s="237">
        <v>1</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563</v>
      </c>
    </row>
    <row r="144" s="1" customFormat="1" ht="16.5" customHeight="1">
      <c r="B144" s="39"/>
      <c r="C144" s="233" t="s">
        <v>460</v>
      </c>
      <c r="D144" s="233" t="s">
        <v>266</v>
      </c>
      <c r="E144" s="234" t="s">
        <v>7338</v>
      </c>
      <c r="F144" s="235" t="s">
        <v>7339</v>
      </c>
      <c r="G144" s="236" t="s">
        <v>1829</v>
      </c>
      <c r="H144" s="237">
        <v>33</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576</v>
      </c>
    </row>
    <row r="145" s="1" customFormat="1" ht="16.5" customHeight="1">
      <c r="B145" s="39"/>
      <c r="C145" s="233" t="s">
        <v>465</v>
      </c>
      <c r="D145" s="233" t="s">
        <v>266</v>
      </c>
      <c r="E145" s="234" t="s">
        <v>7340</v>
      </c>
      <c r="F145" s="235" t="s">
        <v>7341</v>
      </c>
      <c r="G145" s="236" t="s">
        <v>1829</v>
      </c>
      <c r="H145" s="237">
        <v>2</v>
      </c>
      <c r="I145" s="238"/>
      <c r="J145" s="239">
        <f>ROUND(I145*H145,2)</f>
        <v>0</v>
      </c>
      <c r="K145" s="235" t="s">
        <v>413</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585</v>
      </c>
    </row>
    <row r="146" s="1" customFormat="1" ht="16.5" customHeight="1">
      <c r="B146" s="39"/>
      <c r="C146" s="233" t="s">
        <v>470</v>
      </c>
      <c r="D146" s="233" t="s">
        <v>266</v>
      </c>
      <c r="E146" s="234" t="s">
        <v>7342</v>
      </c>
      <c r="F146" s="235" t="s">
        <v>7343</v>
      </c>
      <c r="G146" s="236" t="s">
        <v>1829</v>
      </c>
      <c r="H146" s="237">
        <v>11</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600</v>
      </c>
    </row>
    <row r="147" s="1" customFormat="1" ht="16.5" customHeight="1">
      <c r="B147" s="39"/>
      <c r="C147" s="233" t="s">
        <v>475</v>
      </c>
      <c r="D147" s="233" t="s">
        <v>266</v>
      </c>
      <c r="E147" s="234" t="s">
        <v>7344</v>
      </c>
      <c r="F147" s="235" t="s">
        <v>7345</v>
      </c>
      <c r="G147" s="236" t="s">
        <v>1829</v>
      </c>
      <c r="H147" s="237">
        <v>2</v>
      </c>
      <c r="I147" s="238"/>
      <c r="J147" s="239">
        <f>ROUND(I147*H147,2)</f>
        <v>0</v>
      </c>
      <c r="K147" s="235" t="s">
        <v>413</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609</v>
      </c>
    </row>
    <row r="148" s="1" customFormat="1" ht="16.5" customHeight="1">
      <c r="B148" s="39"/>
      <c r="C148" s="233" t="s">
        <v>7</v>
      </c>
      <c r="D148" s="233" t="s">
        <v>266</v>
      </c>
      <c r="E148" s="234" t="s">
        <v>7346</v>
      </c>
      <c r="F148" s="235" t="s">
        <v>7347</v>
      </c>
      <c r="G148" s="236" t="s">
        <v>1829</v>
      </c>
      <c r="H148" s="237">
        <v>3</v>
      </c>
      <c r="I148" s="238"/>
      <c r="J148" s="239">
        <f>ROUND(I148*H148,2)</f>
        <v>0</v>
      </c>
      <c r="K148" s="235" t="s">
        <v>413</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625</v>
      </c>
    </row>
    <row r="149" s="1" customFormat="1" ht="16.5" customHeight="1">
      <c r="B149" s="39"/>
      <c r="C149" s="233" t="s">
        <v>490</v>
      </c>
      <c r="D149" s="233" t="s">
        <v>266</v>
      </c>
      <c r="E149" s="234" t="s">
        <v>7348</v>
      </c>
      <c r="F149" s="235" t="s">
        <v>7349</v>
      </c>
      <c r="G149" s="236" t="s">
        <v>1829</v>
      </c>
      <c r="H149" s="237">
        <v>5</v>
      </c>
      <c r="I149" s="238"/>
      <c r="J149" s="239">
        <f>ROUND(I149*H149,2)</f>
        <v>0</v>
      </c>
      <c r="K149" s="235" t="s">
        <v>413</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633</v>
      </c>
    </row>
    <row r="150" s="1" customFormat="1" ht="16.5" customHeight="1">
      <c r="B150" s="39"/>
      <c r="C150" s="233" t="s">
        <v>500</v>
      </c>
      <c r="D150" s="233" t="s">
        <v>266</v>
      </c>
      <c r="E150" s="234" t="s">
        <v>7350</v>
      </c>
      <c r="F150" s="235" t="s">
        <v>7351</v>
      </c>
      <c r="G150" s="236" t="s">
        <v>1829</v>
      </c>
      <c r="H150" s="237">
        <v>17</v>
      </c>
      <c r="I150" s="238"/>
      <c r="J150" s="239">
        <f>ROUND(I150*H150,2)</f>
        <v>0</v>
      </c>
      <c r="K150" s="235" t="s">
        <v>413</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643</v>
      </c>
    </row>
    <row r="151" s="1" customFormat="1" ht="24" customHeight="1">
      <c r="B151" s="39"/>
      <c r="C151" s="233" t="s">
        <v>506</v>
      </c>
      <c r="D151" s="233" t="s">
        <v>266</v>
      </c>
      <c r="E151" s="234" t="s">
        <v>7352</v>
      </c>
      <c r="F151" s="235" t="s">
        <v>7353</v>
      </c>
      <c r="G151" s="236" t="s">
        <v>1829</v>
      </c>
      <c r="H151" s="237">
        <v>2</v>
      </c>
      <c r="I151" s="238"/>
      <c r="J151" s="239">
        <f>ROUND(I151*H151,2)</f>
        <v>0</v>
      </c>
      <c r="K151" s="235" t="s">
        <v>413</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680</v>
      </c>
    </row>
    <row r="152" s="1" customFormat="1" ht="16.5" customHeight="1">
      <c r="B152" s="39"/>
      <c r="C152" s="233" t="s">
        <v>511</v>
      </c>
      <c r="D152" s="233" t="s">
        <v>266</v>
      </c>
      <c r="E152" s="234" t="s">
        <v>7354</v>
      </c>
      <c r="F152" s="235" t="s">
        <v>7355</v>
      </c>
      <c r="G152" s="236" t="s">
        <v>1829</v>
      </c>
      <c r="H152" s="237">
        <v>4</v>
      </c>
      <c r="I152" s="238"/>
      <c r="J152" s="239">
        <f>ROUND(I152*H152,2)</f>
        <v>0</v>
      </c>
      <c r="K152" s="235" t="s">
        <v>413</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688</v>
      </c>
    </row>
    <row r="153" s="1" customFormat="1" ht="16.5" customHeight="1">
      <c r="B153" s="39"/>
      <c r="C153" s="233" t="s">
        <v>515</v>
      </c>
      <c r="D153" s="233" t="s">
        <v>266</v>
      </c>
      <c r="E153" s="234" t="s">
        <v>7356</v>
      </c>
      <c r="F153" s="235" t="s">
        <v>7357</v>
      </c>
      <c r="G153" s="236" t="s">
        <v>1829</v>
      </c>
      <c r="H153" s="237">
        <v>5</v>
      </c>
      <c r="I153" s="238"/>
      <c r="J153" s="239">
        <f>ROUND(I153*H153,2)</f>
        <v>0</v>
      </c>
      <c r="K153" s="235" t="s">
        <v>413</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697</v>
      </c>
    </row>
    <row r="154" s="1" customFormat="1" ht="24" customHeight="1">
      <c r="B154" s="39"/>
      <c r="C154" s="233" t="s">
        <v>523</v>
      </c>
      <c r="D154" s="233" t="s">
        <v>266</v>
      </c>
      <c r="E154" s="234" t="s">
        <v>7358</v>
      </c>
      <c r="F154" s="235" t="s">
        <v>7359</v>
      </c>
      <c r="G154" s="236" t="s">
        <v>1829</v>
      </c>
      <c r="H154" s="237">
        <v>25</v>
      </c>
      <c r="I154" s="238"/>
      <c r="J154" s="239">
        <f>ROUND(I154*H154,2)</f>
        <v>0</v>
      </c>
      <c r="K154" s="235" t="s">
        <v>413</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706</v>
      </c>
    </row>
    <row r="155" s="1" customFormat="1" ht="24" customHeight="1">
      <c r="B155" s="39"/>
      <c r="C155" s="233" t="s">
        <v>529</v>
      </c>
      <c r="D155" s="233" t="s">
        <v>266</v>
      </c>
      <c r="E155" s="234" t="s">
        <v>7360</v>
      </c>
      <c r="F155" s="235" t="s">
        <v>7361</v>
      </c>
      <c r="G155" s="236" t="s">
        <v>1829</v>
      </c>
      <c r="H155" s="237">
        <v>6</v>
      </c>
      <c r="I155" s="238"/>
      <c r="J155" s="239">
        <f>ROUND(I155*H155,2)</f>
        <v>0</v>
      </c>
      <c r="K155" s="235" t="s">
        <v>413</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726</v>
      </c>
    </row>
    <row r="156" s="1" customFormat="1" ht="24" customHeight="1">
      <c r="B156" s="39"/>
      <c r="C156" s="233" t="s">
        <v>538</v>
      </c>
      <c r="D156" s="233" t="s">
        <v>266</v>
      </c>
      <c r="E156" s="234" t="s">
        <v>7362</v>
      </c>
      <c r="F156" s="235" t="s">
        <v>7363</v>
      </c>
      <c r="G156" s="236" t="s">
        <v>1829</v>
      </c>
      <c r="H156" s="237">
        <v>3</v>
      </c>
      <c r="I156" s="238"/>
      <c r="J156" s="239">
        <f>ROUND(I156*H156,2)</f>
        <v>0</v>
      </c>
      <c r="K156" s="235" t="s">
        <v>413</v>
      </c>
      <c r="L156" s="44"/>
      <c r="M156" s="240" t="s">
        <v>1</v>
      </c>
      <c r="N156" s="241" t="s">
        <v>48</v>
      </c>
      <c r="O156" s="87"/>
      <c r="P156" s="242">
        <f>O156*H156</f>
        <v>0</v>
      </c>
      <c r="Q156" s="242">
        <v>0</v>
      </c>
      <c r="R156" s="242">
        <f>Q156*H156</f>
        <v>0</v>
      </c>
      <c r="S156" s="242">
        <v>0</v>
      </c>
      <c r="T156" s="243">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737</v>
      </c>
    </row>
    <row r="157" s="1" customFormat="1" ht="16.5" customHeight="1">
      <c r="B157" s="39"/>
      <c r="C157" s="233" t="s">
        <v>547</v>
      </c>
      <c r="D157" s="233" t="s">
        <v>266</v>
      </c>
      <c r="E157" s="234" t="s">
        <v>7364</v>
      </c>
      <c r="F157" s="235" t="s">
        <v>7365</v>
      </c>
      <c r="G157" s="236" t="s">
        <v>1829</v>
      </c>
      <c r="H157" s="237">
        <v>2</v>
      </c>
      <c r="I157" s="238"/>
      <c r="J157" s="239">
        <f>ROUND(I157*H157,2)</f>
        <v>0</v>
      </c>
      <c r="K157" s="235" t="s">
        <v>413</v>
      </c>
      <c r="L157" s="44"/>
      <c r="M157" s="240" t="s">
        <v>1</v>
      </c>
      <c r="N157" s="241" t="s">
        <v>48</v>
      </c>
      <c r="O157" s="87"/>
      <c r="P157" s="242">
        <f>O157*H157</f>
        <v>0</v>
      </c>
      <c r="Q157" s="242">
        <v>0</v>
      </c>
      <c r="R157" s="242">
        <f>Q157*H157</f>
        <v>0</v>
      </c>
      <c r="S157" s="242">
        <v>0</v>
      </c>
      <c r="T157" s="243">
        <f>S157*H157</f>
        <v>0</v>
      </c>
      <c r="AR157" s="244" t="s">
        <v>125</v>
      </c>
      <c r="AT157" s="244" t="s">
        <v>266</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746</v>
      </c>
    </row>
    <row r="158" s="1" customFormat="1" ht="16.5" customHeight="1">
      <c r="B158" s="39"/>
      <c r="C158" s="233" t="s">
        <v>556</v>
      </c>
      <c r="D158" s="233" t="s">
        <v>266</v>
      </c>
      <c r="E158" s="234" t="s">
        <v>7366</v>
      </c>
      <c r="F158" s="235" t="s">
        <v>7367</v>
      </c>
      <c r="G158" s="236" t="s">
        <v>1829</v>
      </c>
      <c r="H158" s="237">
        <v>7</v>
      </c>
      <c r="I158" s="238"/>
      <c r="J158" s="239">
        <f>ROUND(I158*H158,2)</f>
        <v>0</v>
      </c>
      <c r="K158" s="235" t="s">
        <v>413</v>
      </c>
      <c r="L158" s="44"/>
      <c r="M158" s="240" t="s">
        <v>1</v>
      </c>
      <c r="N158" s="241" t="s">
        <v>48</v>
      </c>
      <c r="O158" s="87"/>
      <c r="P158" s="242">
        <f>O158*H158</f>
        <v>0</v>
      </c>
      <c r="Q158" s="242">
        <v>0</v>
      </c>
      <c r="R158" s="242">
        <f>Q158*H158</f>
        <v>0</v>
      </c>
      <c r="S158" s="242">
        <v>0</v>
      </c>
      <c r="T158" s="243">
        <f>S158*H158</f>
        <v>0</v>
      </c>
      <c r="AR158" s="244" t="s">
        <v>125</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755</v>
      </c>
    </row>
    <row r="159" s="1" customFormat="1" ht="16.5" customHeight="1">
      <c r="B159" s="39"/>
      <c r="C159" s="233" t="s">
        <v>563</v>
      </c>
      <c r="D159" s="233" t="s">
        <v>266</v>
      </c>
      <c r="E159" s="234" t="s">
        <v>7368</v>
      </c>
      <c r="F159" s="235" t="s">
        <v>7369</v>
      </c>
      <c r="G159" s="236" t="s">
        <v>1829</v>
      </c>
      <c r="H159" s="237">
        <v>2</v>
      </c>
      <c r="I159" s="238"/>
      <c r="J159" s="239">
        <f>ROUND(I159*H159,2)</f>
        <v>0</v>
      </c>
      <c r="K159" s="235" t="s">
        <v>413</v>
      </c>
      <c r="L159" s="44"/>
      <c r="M159" s="240" t="s">
        <v>1</v>
      </c>
      <c r="N159" s="241" t="s">
        <v>48</v>
      </c>
      <c r="O159" s="87"/>
      <c r="P159" s="242">
        <f>O159*H159</f>
        <v>0</v>
      </c>
      <c r="Q159" s="242">
        <v>0</v>
      </c>
      <c r="R159" s="242">
        <f>Q159*H159</f>
        <v>0</v>
      </c>
      <c r="S159" s="242">
        <v>0</v>
      </c>
      <c r="T159" s="243">
        <f>S159*H159</f>
        <v>0</v>
      </c>
      <c r="AR159" s="244" t="s">
        <v>125</v>
      </c>
      <c r="AT159" s="244" t="s">
        <v>266</v>
      </c>
      <c r="AU159" s="244" t="s">
        <v>90</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771</v>
      </c>
    </row>
    <row r="160" s="1" customFormat="1" ht="16.5" customHeight="1">
      <c r="B160" s="39"/>
      <c r="C160" s="233" t="s">
        <v>570</v>
      </c>
      <c r="D160" s="233" t="s">
        <v>266</v>
      </c>
      <c r="E160" s="234" t="s">
        <v>7370</v>
      </c>
      <c r="F160" s="235" t="s">
        <v>7371</v>
      </c>
      <c r="G160" s="236" t="s">
        <v>1829</v>
      </c>
      <c r="H160" s="237">
        <v>3</v>
      </c>
      <c r="I160" s="238"/>
      <c r="J160" s="239">
        <f>ROUND(I160*H160,2)</f>
        <v>0</v>
      </c>
      <c r="K160" s="235" t="s">
        <v>413</v>
      </c>
      <c r="L160" s="44"/>
      <c r="M160" s="240" t="s">
        <v>1</v>
      </c>
      <c r="N160" s="241" t="s">
        <v>48</v>
      </c>
      <c r="O160" s="87"/>
      <c r="P160" s="242">
        <f>O160*H160</f>
        <v>0</v>
      </c>
      <c r="Q160" s="242">
        <v>0</v>
      </c>
      <c r="R160" s="242">
        <f>Q160*H160</f>
        <v>0</v>
      </c>
      <c r="S160" s="242">
        <v>0</v>
      </c>
      <c r="T160" s="243">
        <f>S160*H160</f>
        <v>0</v>
      </c>
      <c r="AR160" s="244" t="s">
        <v>125</v>
      </c>
      <c r="AT160" s="244" t="s">
        <v>266</v>
      </c>
      <c r="AU160" s="244" t="s">
        <v>90</v>
      </c>
      <c r="AY160" s="17" t="s">
        <v>263</v>
      </c>
      <c r="BE160" s="245">
        <f>IF(N160="základní",J160,0)</f>
        <v>0</v>
      </c>
      <c r="BF160" s="245">
        <f>IF(N160="snížená",J160,0)</f>
        <v>0</v>
      </c>
      <c r="BG160" s="245">
        <f>IF(N160="zákl. přenesená",J160,0)</f>
        <v>0</v>
      </c>
      <c r="BH160" s="245">
        <f>IF(N160="sníž. přenesená",J160,0)</f>
        <v>0</v>
      </c>
      <c r="BI160" s="245">
        <f>IF(N160="nulová",J160,0)</f>
        <v>0</v>
      </c>
      <c r="BJ160" s="17" t="s">
        <v>90</v>
      </c>
      <c r="BK160" s="245">
        <f>ROUND(I160*H160,2)</f>
        <v>0</v>
      </c>
      <c r="BL160" s="17" t="s">
        <v>125</v>
      </c>
      <c r="BM160" s="244" t="s">
        <v>785</v>
      </c>
    </row>
    <row r="161" s="1" customFormat="1" ht="16.5" customHeight="1">
      <c r="B161" s="39"/>
      <c r="C161" s="233" t="s">
        <v>576</v>
      </c>
      <c r="D161" s="233" t="s">
        <v>266</v>
      </c>
      <c r="E161" s="234" t="s">
        <v>7372</v>
      </c>
      <c r="F161" s="235" t="s">
        <v>7373</v>
      </c>
      <c r="G161" s="236" t="s">
        <v>1829</v>
      </c>
      <c r="H161" s="237">
        <v>2</v>
      </c>
      <c r="I161" s="238"/>
      <c r="J161" s="239">
        <f>ROUND(I161*H161,2)</f>
        <v>0</v>
      </c>
      <c r="K161" s="235" t="s">
        <v>413</v>
      </c>
      <c r="L161" s="44"/>
      <c r="M161" s="240" t="s">
        <v>1</v>
      </c>
      <c r="N161" s="241" t="s">
        <v>48</v>
      </c>
      <c r="O161" s="87"/>
      <c r="P161" s="242">
        <f>O161*H161</f>
        <v>0</v>
      </c>
      <c r="Q161" s="242">
        <v>0</v>
      </c>
      <c r="R161" s="242">
        <f>Q161*H161</f>
        <v>0</v>
      </c>
      <c r="S161" s="242">
        <v>0</v>
      </c>
      <c r="T161" s="243">
        <f>S161*H161</f>
        <v>0</v>
      </c>
      <c r="AR161" s="244" t="s">
        <v>125</v>
      </c>
      <c r="AT161" s="244" t="s">
        <v>266</v>
      </c>
      <c r="AU161" s="244" t="s">
        <v>90</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794</v>
      </c>
    </row>
    <row r="162" s="1" customFormat="1" ht="16.5" customHeight="1">
      <c r="B162" s="39"/>
      <c r="C162" s="233" t="s">
        <v>581</v>
      </c>
      <c r="D162" s="233" t="s">
        <v>266</v>
      </c>
      <c r="E162" s="234" t="s">
        <v>7374</v>
      </c>
      <c r="F162" s="235" t="s">
        <v>7375</v>
      </c>
      <c r="G162" s="236" t="s">
        <v>1829</v>
      </c>
      <c r="H162" s="237">
        <v>2</v>
      </c>
      <c r="I162" s="238"/>
      <c r="J162" s="239">
        <f>ROUND(I162*H162,2)</f>
        <v>0</v>
      </c>
      <c r="K162" s="235" t="s">
        <v>413</v>
      </c>
      <c r="L162" s="44"/>
      <c r="M162" s="240" t="s">
        <v>1</v>
      </c>
      <c r="N162" s="241" t="s">
        <v>48</v>
      </c>
      <c r="O162" s="87"/>
      <c r="P162" s="242">
        <f>O162*H162</f>
        <v>0</v>
      </c>
      <c r="Q162" s="242">
        <v>0</v>
      </c>
      <c r="R162" s="242">
        <f>Q162*H162</f>
        <v>0</v>
      </c>
      <c r="S162" s="242">
        <v>0</v>
      </c>
      <c r="T162" s="243">
        <f>S162*H162</f>
        <v>0</v>
      </c>
      <c r="AR162" s="244" t="s">
        <v>125</v>
      </c>
      <c r="AT162" s="244" t="s">
        <v>266</v>
      </c>
      <c r="AU162" s="244" t="s">
        <v>90</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800</v>
      </c>
    </row>
    <row r="163" s="1" customFormat="1" ht="16.5" customHeight="1">
      <c r="B163" s="39"/>
      <c r="C163" s="233" t="s">
        <v>585</v>
      </c>
      <c r="D163" s="233" t="s">
        <v>266</v>
      </c>
      <c r="E163" s="234" t="s">
        <v>7376</v>
      </c>
      <c r="F163" s="235" t="s">
        <v>7377</v>
      </c>
      <c r="G163" s="236" t="s">
        <v>1829</v>
      </c>
      <c r="H163" s="237">
        <v>2</v>
      </c>
      <c r="I163" s="238"/>
      <c r="J163" s="239">
        <f>ROUND(I163*H163,2)</f>
        <v>0</v>
      </c>
      <c r="K163" s="235" t="s">
        <v>413</v>
      </c>
      <c r="L163" s="44"/>
      <c r="M163" s="240" t="s">
        <v>1</v>
      </c>
      <c r="N163" s="241" t="s">
        <v>48</v>
      </c>
      <c r="O163" s="87"/>
      <c r="P163" s="242">
        <f>O163*H163</f>
        <v>0</v>
      </c>
      <c r="Q163" s="242">
        <v>0</v>
      </c>
      <c r="R163" s="242">
        <f>Q163*H163</f>
        <v>0</v>
      </c>
      <c r="S163" s="242">
        <v>0</v>
      </c>
      <c r="T163" s="243">
        <f>S163*H163</f>
        <v>0</v>
      </c>
      <c r="AR163" s="244" t="s">
        <v>125</v>
      </c>
      <c r="AT163" s="244" t="s">
        <v>266</v>
      </c>
      <c r="AU163" s="244" t="s">
        <v>90</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808</v>
      </c>
    </row>
    <row r="164" s="1" customFormat="1" ht="16.5" customHeight="1">
      <c r="B164" s="39"/>
      <c r="C164" s="233" t="s">
        <v>593</v>
      </c>
      <c r="D164" s="233" t="s">
        <v>266</v>
      </c>
      <c r="E164" s="234" t="s">
        <v>7378</v>
      </c>
      <c r="F164" s="235" t="s">
        <v>7379</v>
      </c>
      <c r="G164" s="236" t="s">
        <v>1829</v>
      </c>
      <c r="H164" s="237">
        <v>2</v>
      </c>
      <c r="I164" s="238"/>
      <c r="J164" s="239">
        <f>ROUND(I164*H164,2)</f>
        <v>0</v>
      </c>
      <c r="K164" s="235" t="s">
        <v>413</v>
      </c>
      <c r="L164" s="44"/>
      <c r="M164" s="240" t="s">
        <v>1</v>
      </c>
      <c r="N164" s="241" t="s">
        <v>48</v>
      </c>
      <c r="O164" s="87"/>
      <c r="P164" s="242">
        <f>O164*H164</f>
        <v>0</v>
      </c>
      <c r="Q164" s="242">
        <v>0</v>
      </c>
      <c r="R164" s="242">
        <f>Q164*H164</f>
        <v>0</v>
      </c>
      <c r="S164" s="242">
        <v>0</v>
      </c>
      <c r="T164" s="243">
        <f>S164*H164</f>
        <v>0</v>
      </c>
      <c r="AR164" s="244" t="s">
        <v>125</v>
      </c>
      <c r="AT164" s="244" t="s">
        <v>266</v>
      </c>
      <c r="AU164" s="244" t="s">
        <v>90</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816</v>
      </c>
    </row>
    <row r="165" s="1" customFormat="1" ht="24" customHeight="1">
      <c r="B165" s="39"/>
      <c r="C165" s="233" t="s">
        <v>600</v>
      </c>
      <c r="D165" s="233" t="s">
        <v>266</v>
      </c>
      <c r="E165" s="234" t="s">
        <v>7380</v>
      </c>
      <c r="F165" s="235" t="s">
        <v>7381</v>
      </c>
      <c r="G165" s="236" t="s">
        <v>1829</v>
      </c>
      <c r="H165" s="237">
        <v>3</v>
      </c>
      <c r="I165" s="238"/>
      <c r="J165" s="239">
        <f>ROUND(I165*H165,2)</f>
        <v>0</v>
      </c>
      <c r="K165" s="235" t="s">
        <v>413</v>
      </c>
      <c r="L165" s="44"/>
      <c r="M165" s="240" t="s">
        <v>1</v>
      </c>
      <c r="N165" s="241" t="s">
        <v>48</v>
      </c>
      <c r="O165" s="87"/>
      <c r="P165" s="242">
        <f>O165*H165</f>
        <v>0</v>
      </c>
      <c r="Q165" s="242">
        <v>0</v>
      </c>
      <c r="R165" s="242">
        <f>Q165*H165</f>
        <v>0</v>
      </c>
      <c r="S165" s="242">
        <v>0</v>
      </c>
      <c r="T165" s="243">
        <f>S165*H165</f>
        <v>0</v>
      </c>
      <c r="AR165" s="244" t="s">
        <v>125</v>
      </c>
      <c r="AT165" s="244" t="s">
        <v>266</v>
      </c>
      <c r="AU165" s="244" t="s">
        <v>90</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830</v>
      </c>
    </row>
    <row r="166" s="1" customFormat="1" ht="24" customHeight="1">
      <c r="B166" s="39"/>
      <c r="C166" s="233" t="s">
        <v>605</v>
      </c>
      <c r="D166" s="233" t="s">
        <v>266</v>
      </c>
      <c r="E166" s="234" t="s">
        <v>7382</v>
      </c>
      <c r="F166" s="235" t="s">
        <v>7383</v>
      </c>
      <c r="G166" s="236" t="s">
        <v>1829</v>
      </c>
      <c r="H166" s="237">
        <v>1</v>
      </c>
      <c r="I166" s="238"/>
      <c r="J166" s="239">
        <f>ROUND(I166*H166,2)</f>
        <v>0</v>
      </c>
      <c r="K166" s="235" t="s">
        <v>413</v>
      </c>
      <c r="L166" s="44"/>
      <c r="M166" s="240" t="s">
        <v>1</v>
      </c>
      <c r="N166" s="241" t="s">
        <v>48</v>
      </c>
      <c r="O166" s="87"/>
      <c r="P166" s="242">
        <f>O166*H166</f>
        <v>0</v>
      </c>
      <c r="Q166" s="242">
        <v>0</v>
      </c>
      <c r="R166" s="242">
        <f>Q166*H166</f>
        <v>0</v>
      </c>
      <c r="S166" s="242">
        <v>0</v>
      </c>
      <c r="T166" s="243">
        <f>S166*H166</f>
        <v>0</v>
      </c>
      <c r="AR166" s="244" t="s">
        <v>125</v>
      </c>
      <c r="AT166" s="244" t="s">
        <v>266</v>
      </c>
      <c r="AU166" s="244" t="s">
        <v>90</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852</v>
      </c>
    </row>
    <row r="167" s="1" customFormat="1" ht="24" customHeight="1">
      <c r="B167" s="39"/>
      <c r="C167" s="233" t="s">
        <v>609</v>
      </c>
      <c r="D167" s="233" t="s">
        <v>266</v>
      </c>
      <c r="E167" s="234" t="s">
        <v>7384</v>
      </c>
      <c r="F167" s="235" t="s">
        <v>7385</v>
      </c>
      <c r="G167" s="236" t="s">
        <v>1829</v>
      </c>
      <c r="H167" s="237">
        <v>5</v>
      </c>
      <c r="I167" s="238"/>
      <c r="J167" s="239">
        <f>ROUND(I167*H167,2)</f>
        <v>0</v>
      </c>
      <c r="K167" s="235" t="s">
        <v>413</v>
      </c>
      <c r="L167" s="44"/>
      <c r="M167" s="240" t="s">
        <v>1</v>
      </c>
      <c r="N167" s="241" t="s">
        <v>48</v>
      </c>
      <c r="O167" s="87"/>
      <c r="P167" s="242">
        <f>O167*H167</f>
        <v>0</v>
      </c>
      <c r="Q167" s="242">
        <v>0</v>
      </c>
      <c r="R167" s="242">
        <f>Q167*H167</f>
        <v>0</v>
      </c>
      <c r="S167" s="242">
        <v>0</v>
      </c>
      <c r="T167" s="243">
        <f>S167*H167</f>
        <v>0</v>
      </c>
      <c r="AR167" s="244" t="s">
        <v>125</v>
      </c>
      <c r="AT167" s="244" t="s">
        <v>266</v>
      </c>
      <c r="AU167" s="244" t="s">
        <v>90</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862</v>
      </c>
    </row>
    <row r="168" s="1" customFormat="1" ht="16.5" customHeight="1">
      <c r="B168" s="39"/>
      <c r="C168" s="233" t="s">
        <v>616</v>
      </c>
      <c r="D168" s="233" t="s">
        <v>266</v>
      </c>
      <c r="E168" s="234" t="s">
        <v>7386</v>
      </c>
      <c r="F168" s="235" t="s">
        <v>7387</v>
      </c>
      <c r="G168" s="236" t="s">
        <v>1829</v>
      </c>
      <c r="H168" s="237">
        <v>3</v>
      </c>
      <c r="I168" s="238"/>
      <c r="J168" s="239">
        <f>ROUND(I168*H168,2)</f>
        <v>0</v>
      </c>
      <c r="K168" s="235" t="s">
        <v>413</v>
      </c>
      <c r="L168" s="44"/>
      <c r="M168" s="240" t="s">
        <v>1</v>
      </c>
      <c r="N168" s="241" t="s">
        <v>48</v>
      </c>
      <c r="O168" s="87"/>
      <c r="P168" s="242">
        <f>O168*H168</f>
        <v>0</v>
      </c>
      <c r="Q168" s="242">
        <v>0</v>
      </c>
      <c r="R168" s="242">
        <f>Q168*H168</f>
        <v>0</v>
      </c>
      <c r="S168" s="242">
        <v>0</v>
      </c>
      <c r="T168" s="243">
        <f>S168*H168</f>
        <v>0</v>
      </c>
      <c r="AR168" s="244" t="s">
        <v>125</v>
      </c>
      <c r="AT168" s="244" t="s">
        <v>266</v>
      </c>
      <c r="AU168" s="244" t="s">
        <v>90</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873</v>
      </c>
    </row>
    <row r="169" s="1" customFormat="1" ht="24" customHeight="1">
      <c r="B169" s="39"/>
      <c r="C169" s="233" t="s">
        <v>625</v>
      </c>
      <c r="D169" s="233" t="s">
        <v>266</v>
      </c>
      <c r="E169" s="234" t="s">
        <v>7388</v>
      </c>
      <c r="F169" s="235" t="s">
        <v>7389</v>
      </c>
      <c r="G169" s="236" t="s">
        <v>1829</v>
      </c>
      <c r="H169" s="237">
        <v>3</v>
      </c>
      <c r="I169" s="238"/>
      <c r="J169" s="239">
        <f>ROUND(I169*H169,2)</f>
        <v>0</v>
      </c>
      <c r="K169" s="235" t="s">
        <v>413</v>
      </c>
      <c r="L169" s="44"/>
      <c r="M169" s="240" t="s">
        <v>1</v>
      </c>
      <c r="N169" s="241" t="s">
        <v>48</v>
      </c>
      <c r="O169" s="87"/>
      <c r="P169" s="242">
        <f>O169*H169</f>
        <v>0</v>
      </c>
      <c r="Q169" s="242">
        <v>0</v>
      </c>
      <c r="R169" s="242">
        <f>Q169*H169</f>
        <v>0</v>
      </c>
      <c r="S169" s="242">
        <v>0</v>
      </c>
      <c r="T169" s="243">
        <f>S169*H169</f>
        <v>0</v>
      </c>
      <c r="AR169" s="244" t="s">
        <v>125</v>
      </c>
      <c r="AT169" s="244" t="s">
        <v>266</v>
      </c>
      <c r="AU169" s="244" t="s">
        <v>90</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895</v>
      </c>
    </row>
    <row r="170" s="1" customFormat="1" ht="16.5" customHeight="1">
      <c r="B170" s="39"/>
      <c r="C170" s="233" t="s">
        <v>629</v>
      </c>
      <c r="D170" s="233" t="s">
        <v>266</v>
      </c>
      <c r="E170" s="234" t="s">
        <v>7390</v>
      </c>
      <c r="F170" s="235" t="s">
        <v>7391</v>
      </c>
      <c r="G170" s="236" t="s">
        <v>1829</v>
      </c>
      <c r="H170" s="237">
        <v>2</v>
      </c>
      <c r="I170" s="238"/>
      <c r="J170" s="239">
        <f>ROUND(I170*H170,2)</f>
        <v>0</v>
      </c>
      <c r="K170" s="235" t="s">
        <v>413</v>
      </c>
      <c r="L170" s="44"/>
      <c r="M170" s="240" t="s">
        <v>1</v>
      </c>
      <c r="N170" s="241" t="s">
        <v>48</v>
      </c>
      <c r="O170" s="87"/>
      <c r="P170" s="242">
        <f>O170*H170</f>
        <v>0</v>
      </c>
      <c r="Q170" s="242">
        <v>0</v>
      </c>
      <c r="R170" s="242">
        <f>Q170*H170</f>
        <v>0</v>
      </c>
      <c r="S170" s="242">
        <v>0</v>
      </c>
      <c r="T170" s="243">
        <f>S170*H170</f>
        <v>0</v>
      </c>
      <c r="AR170" s="244" t="s">
        <v>125</v>
      </c>
      <c r="AT170" s="244" t="s">
        <v>266</v>
      </c>
      <c r="AU170" s="244" t="s">
        <v>90</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906</v>
      </c>
    </row>
    <row r="171" s="1" customFormat="1" ht="24" customHeight="1">
      <c r="B171" s="39"/>
      <c r="C171" s="233" t="s">
        <v>633</v>
      </c>
      <c r="D171" s="233" t="s">
        <v>266</v>
      </c>
      <c r="E171" s="234" t="s">
        <v>7392</v>
      </c>
      <c r="F171" s="235" t="s">
        <v>7393</v>
      </c>
      <c r="G171" s="236" t="s">
        <v>1829</v>
      </c>
      <c r="H171" s="237">
        <v>53</v>
      </c>
      <c r="I171" s="238"/>
      <c r="J171" s="239">
        <f>ROUND(I171*H171,2)</f>
        <v>0</v>
      </c>
      <c r="K171" s="235" t="s">
        <v>413</v>
      </c>
      <c r="L171" s="44"/>
      <c r="M171" s="240" t="s">
        <v>1</v>
      </c>
      <c r="N171" s="241" t="s">
        <v>48</v>
      </c>
      <c r="O171" s="87"/>
      <c r="P171" s="242">
        <f>O171*H171</f>
        <v>0</v>
      </c>
      <c r="Q171" s="242">
        <v>0</v>
      </c>
      <c r="R171" s="242">
        <f>Q171*H171</f>
        <v>0</v>
      </c>
      <c r="S171" s="242">
        <v>0</v>
      </c>
      <c r="T171" s="243">
        <f>S171*H171</f>
        <v>0</v>
      </c>
      <c r="AR171" s="244" t="s">
        <v>125</v>
      </c>
      <c r="AT171" s="244" t="s">
        <v>266</v>
      </c>
      <c r="AU171" s="244" t="s">
        <v>90</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125</v>
      </c>
      <c r="BM171" s="244" t="s">
        <v>917</v>
      </c>
    </row>
    <row r="172" s="1" customFormat="1" ht="24" customHeight="1">
      <c r="B172" s="39"/>
      <c r="C172" s="233" t="s">
        <v>638</v>
      </c>
      <c r="D172" s="233" t="s">
        <v>266</v>
      </c>
      <c r="E172" s="234" t="s">
        <v>7394</v>
      </c>
      <c r="F172" s="235" t="s">
        <v>7395</v>
      </c>
      <c r="G172" s="236" t="s">
        <v>1829</v>
      </c>
      <c r="H172" s="237">
        <v>2</v>
      </c>
      <c r="I172" s="238"/>
      <c r="J172" s="239">
        <f>ROUND(I172*H172,2)</f>
        <v>0</v>
      </c>
      <c r="K172" s="235" t="s">
        <v>413</v>
      </c>
      <c r="L172" s="44"/>
      <c r="M172" s="240" t="s">
        <v>1</v>
      </c>
      <c r="N172" s="241" t="s">
        <v>48</v>
      </c>
      <c r="O172" s="87"/>
      <c r="P172" s="242">
        <f>O172*H172</f>
        <v>0</v>
      </c>
      <c r="Q172" s="242">
        <v>0</v>
      </c>
      <c r="R172" s="242">
        <f>Q172*H172</f>
        <v>0</v>
      </c>
      <c r="S172" s="242">
        <v>0</v>
      </c>
      <c r="T172" s="243">
        <f>S172*H172</f>
        <v>0</v>
      </c>
      <c r="AR172" s="244" t="s">
        <v>125</v>
      </c>
      <c r="AT172" s="244" t="s">
        <v>266</v>
      </c>
      <c r="AU172" s="244" t="s">
        <v>90</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125</v>
      </c>
      <c r="BM172" s="244" t="s">
        <v>927</v>
      </c>
    </row>
    <row r="173" s="1" customFormat="1" ht="24" customHeight="1">
      <c r="B173" s="39"/>
      <c r="C173" s="233" t="s">
        <v>643</v>
      </c>
      <c r="D173" s="233" t="s">
        <v>266</v>
      </c>
      <c r="E173" s="234" t="s">
        <v>7396</v>
      </c>
      <c r="F173" s="235" t="s">
        <v>7397</v>
      </c>
      <c r="G173" s="236" t="s">
        <v>1829</v>
      </c>
      <c r="H173" s="237">
        <v>22</v>
      </c>
      <c r="I173" s="238"/>
      <c r="J173" s="239">
        <f>ROUND(I173*H173,2)</f>
        <v>0</v>
      </c>
      <c r="K173" s="235" t="s">
        <v>413</v>
      </c>
      <c r="L173" s="44"/>
      <c r="M173" s="240" t="s">
        <v>1</v>
      </c>
      <c r="N173" s="241" t="s">
        <v>48</v>
      </c>
      <c r="O173" s="87"/>
      <c r="P173" s="242">
        <f>O173*H173</f>
        <v>0</v>
      </c>
      <c r="Q173" s="242">
        <v>0</v>
      </c>
      <c r="R173" s="242">
        <f>Q173*H173</f>
        <v>0</v>
      </c>
      <c r="S173" s="242">
        <v>0</v>
      </c>
      <c r="T173" s="243">
        <f>S173*H173</f>
        <v>0</v>
      </c>
      <c r="AR173" s="244" t="s">
        <v>125</v>
      </c>
      <c r="AT173" s="244" t="s">
        <v>266</v>
      </c>
      <c r="AU173" s="244" t="s">
        <v>90</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943</v>
      </c>
    </row>
    <row r="174" s="1" customFormat="1" ht="24" customHeight="1">
      <c r="B174" s="39"/>
      <c r="C174" s="233" t="s">
        <v>676</v>
      </c>
      <c r="D174" s="233" t="s">
        <v>266</v>
      </c>
      <c r="E174" s="234" t="s">
        <v>7398</v>
      </c>
      <c r="F174" s="235" t="s">
        <v>7399</v>
      </c>
      <c r="G174" s="236" t="s">
        <v>1829</v>
      </c>
      <c r="H174" s="237">
        <v>3</v>
      </c>
      <c r="I174" s="238"/>
      <c r="J174" s="239">
        <f>ROUND(I174*H174,2)</f>
        <v>0</v>
      </c>
      <c r="K174" s="235" t="s">
        <v>413</v>
      </c>
      <c r="L174" s="44"/>
      <c r="M174" s="240" t="s">
        <v>1</v>
      </c>
      <c r="N174" s="241" t="s">
        <v>48</v>
      </c>
      <c r="O174" s="87"/>
      <c r="P174" s="242">
        <f>O174*H174</f>
        <v>0</v>
      </c>
      <c r="Q174" s="242">
        <v>0</v>
      </c>
      <c r="R174" s="242">
        <f>Q174*H174</f>
        <v>0</v>
      </c>
      <c r="S174" s="242">
        <v>0</v>
      </c>
      <c r="T174" s="243">
        <f>S174*H174</f>
        <v>0</v>
      </c>
      <c r="AR174" s="244" t="s">
        <v>125</v>
      </c>
      <c r="AT174" s="244" t="s">
        <v>266</v>
      </c>
      <c r="AU174" s="244" t="s">
        <v>90</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952</v>
      </c>
    </row>
    <row r="175" s="1" customFormat="1" ht="24" customHeight="1">
      <c r="B175" s="39"/>
      <c r="C175" s="233" t="s">
        <v>680</v>
      </c>
      <c r="D175" s="233" t="s">
        <v>266</v>
      </c>
      <c r="E175" s="234" t="s">
        <v>7400</v>
      </c>
      <c r="F175" s="235" t="s">
        <v>7401</v>
      </c>
      <c r="G175" s="236" t="s">
        <v>1829</v>
      </c>
      <c r="H175" s="237">
        <v>3</v>
      </c>
      <c r="I175" s="238"/>
      <c r="J175" s="239">
        <f>ROUND(I175*H175,2)</f>
        <v>0</v>
      </c>
      <c r="K175" s="235" t="s">
        <v>413</v>
      </c>
      <c r="L175" s="44"/>
      <c r="M175" s="240" t="s">
        <v>1</v>
      </c>
      <c r="N175" s="241" t="s">
        <v>48</v>
      </c>
      <c r="O175" s="87"/>
      <c r="P175" s="242">
        <f>O175*H175</f>
        <v>0</v>
      </c>
      <c r="Q175" s="242">
        <v>0</v>
      </c>
      <c r="R175" s="242">
        <f>Q175*H175</f>
        <v>0</v>
      </c>
      <c r="S175" s="242">
        <v>0</v>
      </c>
      <c r="T175" s="243">
        <f>S175*H175</f>
        <v>0</v>
      </c>
      <c r="AR175" s="244" t="s">
        <v>125</v>
      </c>
      <c r="AT175" s="244" t="s">
        <v>266</v>
      </c>
      <c r="AU175" s="244" t="s">
        <v>90</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125</v>
      </c>
      <c r="BM175" s="244" t="s">
        <v>963</v>
      </c>
    </row>
    <row r="176" s="1" customFormat="1" ht="16.5" customHeight="1">
      <c r="B176" s="39"/>
      <c r="C176" s="233" t="s">
        <v>684</v>
      </c>
      <c r="D176" s="233" t="s">
        <v>266</v>
      </c>
      <c r="E176" s="234" t="s">
        <v>7402</v>
      </c>
      <c r="F176" s="235" t="s">
        <v>7403</v>
      </c>
      <c r="G176" s="236" t="s">
        <v>1829</v>
      </c>
      <c r="H176" s="237">
        <v>2</v>
      </c>
      <c r="I176" s="238"/>
      <c r="J176" s="239">
        <f>ROUND(I176*H176,2)</f>
        <v>0</v>
      </c>
      <c r="K176" s="235" t="s">
        <v>413</v>
      </c>
      <c r="L176" s="44"/>
      <c r="M176" s="240" t="s">
        <v>1</v>
      </c>
      <c r="N176" s="241" t="s">
        <v>48</v>
      </c>
      <c r="O176" s="87"/>
      <c r="P176" s="242">
        <f>O176*H176</f>
        <v>0</v>
      </c>
      <c r="Q176" s="242">
        <v>0</v>
      </c>
      <c r="R176" s="242">
        <f>Q176*H176</f>
        <v>0</v>
      </c>
      <c r="S176" s="242">
        <v>0</v>
      </c>
      <c r="T176" s="243">
        <f>S176*H176</f>
        <v>0</v>
      </c>
      <c r="AR176" s="244" t="s">
        <v>125</v>
      </c>
      <c r="AT176" s="244" t="s">
        <v>266</v>
      </c>
      <c r="AU176" s="244" t="s">
        <v>90</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125</v>
      </c>
      <c r="BM176" s="244" t="s">
        <v>971</v>
      </c>
    </row>
    <row r="177" s="1" customFormat="1" ht="24" customHeight="1">
      <c r="B177" s="39"/>
      <c r="C177" s="233" t="s">
        <v>688</v>
      </c>
      <c r="D177" s="233" t="s">
        <v>266</v>
      </c>
      <c r="E177" s="234" t="s">
        <v>7404</v>
      </c>
      <c r="F177" s="235" t="s">
        <v>7405</v>
      </c>
      <c r="G177" s="236" t="s">
        <v>1829</v>
      </c>
      <c r="H177" s="237">
        <v>6</v>
      </c>
      <c r="I177" s="238"/>
      <c r="J177" s="239">
        <f>ROUND(I177*H177,2)</f>
        <v>0</v>
      </c>
      <c r="K177" s="235" t="s">
        <v>413</v>
      </c>
      <c r="L177" s="44"/>
      <c r="M177" s="240" t="s">
        <v>1</v>
      </c>
      <c r="N177" s="241" t="s">
        <v>48</v>
      </c>
      <c r="O177" s="87"/>
      <c r="P177" s="242">
        <f>O177*H177</f>
        <v>0</v>
      </c>
      <c r="Q177" s="242">
        <v>0</v>
      </c>
      <c r="R177" s="242">
        <f>Q177*H177</f>
        <v>0</v>
      </c>
      <c r="S177" s="242">
        <v>0</v>
      </c>
      <c r="T177" s="243">
        <f>S177*H177</f>
        <v>0</v>
      </c>
      <c r="AR177" s="244" t="s">
        <v>125</v>
      </c>
      <c r="AT177" s="244" t="s">
        <v>266</v>
      </c>
      <c r="AU177" s="244" t="s">
        <v>90</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979</v>
      </c>
    </row>
    <row r="178" s="1" customFormat="1" ht="24" customHeight="1">
      <c r="B178" s="39"/>
      <c r="C178" s="233" t="s">
        <v>693</v>
      </c>
      <c r="D178" s="233" t="s">
        <v>266</v>
      </c>
      <c r="E178" s="234" t="s">
        <v>7406</v>
      </c>
      <c r="F178" s="235" t="s">
        <v>7407</v>
      </c>
      <c r="G178" s="236" t="s">
        <v>1829</v>
      </c>
      <c r="H178" s="237">
        <v>5</v>
      </c>
      <c r="I178" s="238"/>
      <c r="J178" s="239">
        <f>ROUND(I178*H178,2)</f>
        <v>0</v>
      </c>
      <c r="K178" s="235" t="s">
        <v>413</v>
      </c>
      <c r="L178" s="44"/>
      <c r="M178" s="240" t="s">
        <v>1</v>
      </c>
      <c r="N178" s="241" t="s">
        <v>48</v>
      </c>
      <c r="O178" s="87"/>
      <c r="P178" s="242">
        <f>O178*H178</f>
        <v>0</v>
      </c>
      <c r="Q178" s="242">
        <v>0</v>
      </c>
      <c r="R178" s="242">
        <f>Q178*H178</f>
        <v>0</v>
      </c>
      <c r="S178" s="242">
        <v>0</v>
      </c>
      <c r="T178" s="243">
        <f>S178*H178</f>
        <v>0</v>
      </c>
      <c r="AR178" s="244" t="s">
        <v>125</v>
      </c>
      <c r="AT178" s="244" t="s">
        <v>266</v>
      </c>
      <c r="AU178" s="244" t="s">
        <v>90</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993</v>
      </c>
    </row>
    <row r="179" s="1" customFormat="1" ht="24" customHeight="1">
      <c r="B179" s="39"/>
      <c r="C179" s="233" t="s">
        <v>697</v>
      </c>
      <c r="D179" s="233" t="s">
        <v>266</v>
      </c>
      <c r="E179" s="234" t="s">
        <v>7408</v>
      </c>
      <c r="F179" s="235" t="s">
        <v>7409</v>
      </c>
      <c r="G179" s="236" t="s">
        <v>1829</v>
      </c>
      <c r="H179" s="237">
        <v>3</v>
      </c>
      <c r="I179" s="238"/>
      <c r="J179" s="239">
        <f>ROUND(I179*H179,2)</f>
        <v>0</v>
      </c>
      <c r="K179" s="235" t="s">
        <v>413</v>
      </c>
      <c r="L179" s="44"/>
      <c r="M179" s="240" t="s">
        <v>1</v>
      </c>
      <c r="N179" s="241" t="s">
        <v>48</v>
      </c>
      <c r="O179" s="87"/>
      <c r="P179" s="242">
        <f>O179*H179</f>
        <v>0</v>
      </c>
      <c r="Q179" s="242">
        <v>0</v>
      </c>
      <c r="R179" s="242">
        <f>Q179*H179</f>
        <v>0</v>
      </c>
      <c r="S179" s="242">
        <v>0</v>
      </c>
      <c r="T179" s="243">
        <f>S179*H179</f>
        <v>0</v>
      </c>
      <c r="AR179" s="244" t="s">
        <v>125</v>
      </c>
      <c r="AT179" s="244" t="s">
        <v>266</v>
      </c>
      <c r="AU179" s="244" t="s">
        <v>90</v>
      </c>
      <c r="AY179" s="17" t="s">
        <v>263</v>
      </c>
      <c r="BE179" s="245">
        <f>IF(N179="základní",J179,0)</f>
        <v>0</v>
      </c>
      <c r="BF179" s="245">
        <f>IF(N179="snížená",J179,0)</f>
        <v>0</v>
      </c>
      <c r="BG179" s="245">
        <f>IF(N179="zákl. přenesená",J179,0)</f>
        <v>0</v>
      </c>
      <c r="BH179" s="245">
        <f>IF(N179="sníž. přenesená",J179,0)</f>
        <v>0</v>
      </c>
      <c r="BI179" s="245">
        <f>IF(N179="nulová",J179,0)</f>
        <v>0</v>
      </c>
      <c r="BJ179" s="17" t="s">
        <v>90</v>
      </c>
      <c r="BK179" s="245">
        <f>ROUND(I179*H179,2)</f>
        <v>0</v>
      </c>
      <c r="BL179" s="17" t="s">
        <v>125</v>
      </c>
      <c r="BM179" s="244" t="s">
        <v>1006</v>
      </c>
    </row>
    <row r="180" s="1" customFormat="1" ht="24" customHeight="1">
      <c r="B180" s="39"/>
      <c r="C180" s="233" t="s">
        <v>701</v>
      </c>
      <c r="D180" s="233" t="s">
        <v>266</v>
      </c>
      <c r="E180" s="234" t="s">
        <v>7410</v>
      </c>
      <c r="F180" s="235" t="s">
        <v>7411</v>
      </c>
      <c r="G180" s="236" t="s">
        <v>1829</v>
      </c>
      <c r="H180" s="237">
        <v>15</v>
      </c>
      <c r="I180" s="238"/>
      <c r="J180" s="239">
        <f>ROUND(I180*H180,2)</f>
        <v>0</v>
      </c>
      <c r="K180" s="235" t="s">
        <v>413</v>
      </c>
      <c r="L180" s="44"/>
      <c r="M180" s="240" t="s">
        <v>1</v>
      </c>
      <c r="N180" s="241" t="s">
        <v>48</v>
      </c>
      <c r="O180" s="87"/>
      <c r="P180" s="242">
        <f>O180*H180</f>
        <v>0</v>
      </c>
      <c r="Q180" s="242">
        <v>0</v>
      </c>
      <c r="R180" s="242">
        <f>Q180*H180</f>
        <v>0</v>
      </c>
      <c r="S180" s="242">
        <v>0</v>
      </c>
      <c r="T180" s="243">
        <f>S180*H180</f>
        <v>0</v>
      </c>
      <c r="AR180" s="244" t="s">
        <v>125</v>
      </c>
      <c r="AT180" s="244" t="s">
        <v>266</v>
      </c>
      <c r="AU180" s="244" t="s">
        <v>90</v>
      </c>
      <c r="AY180" s="17" t="s">
        <v>263</v>
      </c>
      <c r="BE180" s="245">
        <f>IF(N180="základní",J180,0)</f>
        <v>0</v>
      </c>
      <c r="BF180" s="245">
        <f>IF(N180="snížená",J180,0)</f>
        <v>0</v>
      </c>
      <c r="BG180" s="245">
        <f>IF(N180="zákl. přenesená",J180,0)</f>
        <v>0</v>
      </c>
      <c r="BH180" s="245">
        <f>IF(N180="sníž. přenesená",J180,0)</f>
        <v>0</v>
      </c>
      <c r="BI180" s="245">
        <f>IF(N180="nulová",J180,0)</f>
        <v>0</v>
      </c>
      <c r="BJ180" s="17" t="s">
        <v>90</v>
      </c>
      <c r="BK180" s="245">
        <f>ROUND(I180*H180,2)</f>
        <v>0</v>
      </c>
      <c r="BL180" s="17" t="s">
        <v>125</v>
      </c>
      <c r="BM180" s="244" t="s">
        <v>1018</v>
      </c>
    </row>
    <row r="181" s="1" customFormat="1" ht="24" customHeight="1">
      <c r="B181" s="39"/>
      <c r="C181" s="233" t="s">
        <v>706</v>
      </c>
      <c r="D181" s="233" t="s">
        <v>266</v>
      </c>
      <c r="E181" s="234" t="s">
        <v>7412</v>
      </c>
      <c r="F181" s="235" t="s">
        <v>7413</v>
      </c>
      <c r="G181" s="236" t="s">
        <v>1829</v>
      </c>
      <c r="H181" s="237">
        <v>7</v>
      </c>
      <c r="I181" s="238"/>
      <c r="J181" s="239">
        <f>ROUND(I181*H181,2)</f>
        <v>0</v>
      </c>
      <c r="K181" s="235" t="s">
        <v>413</v>
      </c>
      <c r="L181" s="44"/>
      <c r="M181" s="240" t="s">
        <v>1</v>
      </c>
      <c r="N181" s="241" t="s">
        <v>48</v>
      </c>
      <c r="O181" s="87"/>
      <c r="P181" s="242">
        <f>O181*H181</f>
        <v>0</v>
      </c>
      <c r="Q181" s="242">
        <v>0</v>
      </c>
      <c r="R181" s="242">
        <f>Q181*H181</f>
        <v>0</v>
      </c>
      <c r="S181" s="242">
        <v>0</v>
      </c>
      <c r="T181" s="243">
        <f>S181*H181</f>
        <v>0</v>
      </c>
      <c r="AR181" s="244" t="s">
        <v>125</v>
      </c>
      <c r="AT181" s="244" t="s">
        <v>266</v>
      </c>
      <c r="AU181" s="244" t="s">
        <v>90</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125</v>
      </c>
      <c r="BM181" s="244" t="s">
        <v>1028</v>
      </c>
    </row>
    <row r="182" s="1" customFormat="1" ht="16.5" customHeight="1">
      <c r="B182" s="39"/>
      <c r="C182" s="233" t="s">
        <v>715</v>
      </c>
      <c r="D182" s="233" t="s">
        <v>266</v>
      </c>
      <c r="E182" s="234" t="s">
        <v>7414</v>
      </c>
      <c r="F182" s="235" t="s">
        <v>7415</v>
      </c>
      <c r="G182" s="236" t="s">
        <v>1829</v>
      </c>
      <c r="H182" s="237">
        <v>1</v>
      </c>
      <c r="I182" s="238"/>
      <c r="J182" s="239">
        <f>ROUND(I182*H182,2)</f>
        <v>0</v>
      </c>
      <c r="K182" s="235" t="s">
        <v>413</v>
      </c>
      <c r="L182" s="44"/>
      <c r="M182" s="240" t="s">
        <v>1</v>
      </c>
      <c r="N182" s="241" t="s">
        <v>48</v>
      </c>
      <c r="O182" s="87"/>
      <c r="P182" s="242">
        <f>O182*H182</f>
        <v>0</v>
      </c>
      <c r="Q182" s="242">
        <v>0</v>
      </c>
      <c r="R182" s="242">
        <f>Q182*H182</f>
        <v>0</v>
      </c>
      <c r="S182" s="242">
        <v>0</v>
      </c>
      <c r="T182" s="243">
        <f>S182*H182</f>
        <v>0</v>
      </c>
      <c r="AR182" s="244" t="s">
        <v>125</v>
      </c>
      <c r="AT182" s="244" t="s">
        <v>266</v>
      </c>
      <c r="AU182" s="244" t="s">
        <v>90</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1039</v>
      </c>
    </row>
    <row r="183" s="1" customFormat="1" ht="24" customHeight="1">
      <c r="B183" s="39"/>
      <c r="C183" s="233" t="s">
        <v>726</v>
      </c>
      <c r="D183" s="233" t="s">
        <v>266</v>
      </c>
      <c r="E183" s="234" t="s">
        <v>7416</v>
      </c>
      <c r="F183" s="235" t="s">
        <v>7417</v>
      </c>
      <c r="G183" s="236" t="s">
        <v>1829</v>
      </c>
      <c r="H183" s="237">
        <v>1</v>
      </c>
      <c r="I183" s="238"/>
      <c r="J183" s="239">
        <f>ROUND(I183*H183,2)</f>
        <v>0</v>
      </c>
      <c r="K183" s="235" t="s">
        <v>413</v>
      </c>
      <c r="L183" s="44"/>
      <c r="M183" s="240" t="s">
        <v>1</v>
      </c>
      <c r="N183" s="241" t="s">
        <v>48</v>
      </c>
      <c r="O183" s="87"/>
      <c r="P183" s="242">
        <f>O183*H183</f>
        <v>0</v>
      </c>
      <c r="Q183" s="242">
        <v>0</v>
      </c>
      <c r="R183" s="242">
        <f>Q183*H183</f>
        <v>0</v>
      </c>
      <c r="S183" s="242">
        <v>0</v>
      </c>
      <c r="T183" s="243">
        <f>S183*H183</f>
        <v>0</v>
      </c>
      <c r="AR183" s="244" t="s">
        <v>125</v>
      </c>
      <c r="AT183" s="244" t="s">
        <v>266</v>
      </c>
      <c r="AU183" s="244" t="s">
        <v>90</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1048</v>
      </c>
    </row>
    <row r="184" s="1" customFormat="1" ht="24" customHeight="1">
      <c r="B184" s="39"/>
      <c r="C184" s="233" t="s">
        <v>731</v>
      </c>
      <c r="D184" s="233" t="s">
        <v>266</v>
      </c>
      <c r="E184" s="234" t="s">
        <v>7418</v>
      </c>
      <c r="F184" s="235" t="s">
        <v>7419</v>
      </c>
      <c r="G184" s="236" t="s">
        <v>1829</v>
      </c>
      <c r="H184" s="237">
        <v>10</v>
      </c>
      <c r="I184" s="238"/>
      <c r="J184" s="239">
        <f>ROUND(I184*H184,2)</f>
        <v>0</v>
      </c>
      <c r="K184" s="235" t="s">
        <v>413</v>
      </c>
      <c r="L184" s="44"/>
      <c r="M184" s="240" t="s">
        <v>1</v>
      </c>
      <c r="N184" s="241" t="s">
        <v>48</v>
      </c>
      <c r="O184" s="87"/>
      <c r="P184" s="242">
        <f>O184*H184</f>
        <v>0</v>
      </c>
      <c r="Q184" s="242">
        <v>0</v>
      </c>
      <c r="R184" s="242">
        <f>Q184*H184</f>
        <v>0</v>
      </c>
      <c r="S184" s="242">
        <v>0</v>
      </c>
      <c r="T184" s="243">
        <f>S184*H184</f>
        <v>0</v>
      </c>
      <c r="AR184" s="244" t="s">
        <v>125</v>
      </c>
      <c r="AT184" s="244" t="s">
        <v>266</v>
      </c>
      <c r="AU184" s="244" t="s">
        <v>90</v>
      </c>
      <c r="AY184" s="17" t="s">
        <v>263</v>
      </c>
      <c r="BE184" s="245">
        <f>IF(N184="základní",J184,0)</f>
        <v>0</v>
      </c>
      <c r="BF184" s="245">
        <f>IF(N184="snížená",J184,0)</f>
        <v>0</v>
      </c>
      <c r="BG184" s="245">
        <f>IF(N184="zákl. přenesená",J184,0)</f>
        <v>0</v>
      </c>
      <c r="BH184" s="245">
        <f>IF(N184="sníž. přenesená",J184,0)</f>
        <v>0</v>
      </c>
      <c r="BI184" s="245">
        <f>IF(N184="nulová",J184,0)</f>
        <v>0</v>
      </c>
      <c r="BJ184" s="17" t="s">
        <v>90</v>
      </c>
      <c r="BK184" s="245">
        <f>ROUND(I184*H184,2)</f>
        <v>0</v>
      </c>
      <c r="BL184" s="17" t="s">
        <v>125</v>
      </c>
      <c r="BM184" s="244" t="s">
        <v>1063</v>
      </c>
    </row>
    <row r="185" s="1" customFormat="1" ht="16.5" customHeight="1">
      <c r="B185" s="39"/>
      <c r="C185" s="233" t="s">
        <v>737</v>
      </c>
      <c r="D185" s="233" t="s">
        <v>266</v>
      </c>
      <c r="E185" s="234" t="s">
        <v>7420</v>
      </c>
      <c r="F185" s="235" t="s">
        <v>7421</v>
      </c>
      <c r="G185" s="236" t="s">
        <v>1829</v>
      </c>
      <c r="H185" s="237">
        <v>2</v>
      </c>
      <c r="I185" s="238"/>
      <c r="J185" s="239">
        <f>ROUND(I185*H185,2)</f>
        <v>0</v>
      </c>
      <c r="K185" s="235" t="s">
        <v>413</v>
      </c>
      <c r="L185" s="44"/>
      <c r="M185" s="240" t="s">
        <v>1</v>
      </c>
      <c r="N185" s="241" t="s">
        <v>48</v>
      </c>
      <c r="O185" s="87"/>
      <c r="P185" s="242">
        <f>O185*H185</f>
        <v>0</v>
      </c>
      <c r="Q185" s="242">
        <v>0</v>
      </c>
      <c r="R185" s="242">
        <f>Q185*H185</f>
        <v>0</v>
      </c>
      <c r="S185" s="242">
        <v>0</v>
      </c>
      <c r="T185" s="243">
        <f>S185*H185</f>
        <v>0</v>
      </c>
      <c r="AR185" s="244" t="s">
        <v>125</v>
      </c>
      <c r="AT185" s="244" t="s">
        <v>266</v>
      </c>
      <c r="AU185" s="244" t="s">
        <v>90</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1073</v>
      </c>
    </row>
    <row r="186" s="1" customFormat="1" ht="16.5" customHeight="1">
      <c r="B186" s="39"/>
      <c r="C186" s="233" t="s">
        <v>742</v>
      </c>
      <c r="D186" s="233" t="s">
        <v>266</v>
      </c>
      <c r="E186" s="234" t="s">
        <v>7422</v>
      </c>
      <c r="F186" s="235" t="s">
        <v>7423</v>
      </c>
      <c r="G186" s="236" t="s">
        <v>1829</v>
      </c>
      <c r="H186" s="237">
        <v>16</v>
      </c>
      <c r="I186" s="238"/>
      <c r="J186" s="239">
        <f>ROUND(I186*H186,2)</f>
        <v>0</v>
      </c>
      <c r="K186" s="235" t="s">
        <v>413</v>
      </c>
      <c r="L186" s="44"/>
      <c r="M186" s="240" t="s">
        <v>1</v>
      </c>
      <c r="N186" s="241" t="s">
        <v>48</v>
      </c>
      <c r="O186" s="87"/>
      <c r="P186" s="242">
        <f>O186*H186</f>
        <v>0</v>
      </c>
      <c r="Q186" s="242">
        <v>0</v>
      </c>
      <c r="R186" s="242">
        <f>Q186*H186</f>
        <v>0</v>
      </c>
      <c r="S186" s="242">
        <v>0</v>
      </c>
      <c r="T186" s="243">
        <f>S186*H186</f>
        <v>0</v>
      </c>
      <c r="AR186" s="244" t="s">
        <v>125</v>
      </c>
      <c r="AT186" s="244" t="s">
        <v>266</v>
      </c>
      <c r="AU186" s="244" t="s">
        <v>90</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125</v>
      </c>
      <c r="BM186" s="244" t="s">
        <v>1086</v>
      </c>
    </row>
    <row r="187" s="1" customFormat="1" ht="16.5" customHeight="1">
      <c r="B187" s="39"/>
      <c r="C187" s="233" t="s">
        <v>746</v>
      </c>
      <c r="D187" s="233" t="s">
        <v>266</v>
      </c>
      <c r="E187" s="234" t="s">
        <v>7424</v>
      </c>
      <c r="F187" s="235" t="s">
        <v>7425</v>
      </c>
      <c r="G187" s="236" t="s">
        <v>1829</v>
      </c>
      <c r="H187" s="237">
        <v>1</v>
      </c>
      <c r="I187" s="238"/>
      <c r="J187" s="239">
        <f>ROUND(I187*H187,2)</f>
        <v>0</v>
      </c>
      <c r="K187" s="235" t="s">
        <v>413</v>
      </c>
      <c r="L187" s="44"/>
      <c r="M187" s="240" t="s">
        <v>1</v>
      </c>
      <c r="N187" s="241" t="s">
        <v>48</v>
      </c>
      <c r="O187" s="87"/>
      <c r="P187" s="242">
        <f>O187*H187</f>
        <v>0</v>
      </c>
      <c r="Q187" s="242">
        <v>0</v>
      </c>
      <c r="R187" s="242">
        <f>Q187*H187</f>
        <v>0</v>
      </c>
      <c r="S187" s="242">
        <v>0</v>
      </c>
      <c r="T187" s="243">
        <f>S187*H187</f>
        <v>0</v>
      </c>
      <c r="AR187" s="244" t="s">
        <v>125</v>
      </c>
      <c r="AT187" s="244" t="s">
        <v>266</v>
      </c>
      <c r="AU187" s="244" t="s">
        <v>90</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125</v>
      </c>
      <c r="BM187" s="244" t="s">
        <v>1098</v>
      </c>
    </row>
    <row r="188" s="1" customFormat="1" ht="16.5" customHeight="1">
      <c r="B188" s="39"/>
      <c r="C188" s="233" t="s">
        <v>751</v>
      </c>
      <c r="D188" s="233" t="s">
        <v>266</v>
      </c>
      <c r="E188" s="234" t="s">
        <v>7426</v>
      </c>
      <c r="F188" s="235" t="s">
        <v>7427</v>
      </c>
      <c r="G188" s="236" t="s">
        <v>1829</v>
      </c>
      <c r="H188" s="237">
        <v>2</v>
      </c>
      <c r="I188" s="238"/>
      <c r="J188" s="239">
        <f>ROUND(I188*H188,2)</f>
        <v>0</v>
      </c>
      <c r="K188" s="235" t="s">
        <v>413</v>
      </c>
      <c r="L188" s="44"/>
      <c r="M188" s="240" t="s">
        <v>1</v>
      </c>
      <c r="N188" s="241" t="s">
        <v>48</v>
      </c>
      <c r="O188" s="87"/>
      <c r="P188" s="242">
        <f>O188*H188</f>
        <v>0</v>
      </c>
      <c r="Q188" s="242">
        <v>0</v>
      </c>
      <c r="R188" s="242">
        <f>Q188*H188</f>
        <v>0</v>
      </c>
      <c r="S188" s="242">
        <v>0</v>
      </c>
      <c r="T188" s="243">
        <f>S188*H188</f>
        <v>0</v>
      </c>
      <c r="AR188" s="244" t="s">
        <v>125</v>
      </c>
      <c r="AT188" s="244" t="s">
        <v>266</v>
      </c>
      <c r="AU188" s="244" t="s">
        <v>90</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1111</v>
      </c>
    </row>
    <row r="189" s="1" customFormat="1" ht="16.5" customHeight="1">
      <c r="B189" s="39"/>
      <c r="C189" s="233" t="s">
        <v>755</v>
      </c>
      <c r="D189" s="233" t="s">
        <v>266</v>
      </c>
      <c r="E189" s="234" t="s">
        <v>7428</v>
      </c>
      <c r="F189" s="235" t="s">
        <v>7429</v>
      </c>
      <c r="G189" s="236" t="s">
        <v>1829</v>
      </c>
      <c r="H189" s="237">
        <v>1</v>
      </c>
      <c r="I189" s="238"/>
      <c r="J189" s="239">
        <f>ROUND(I189*H189,2)</f>
        <v>0</v>
      </c>
      <c r="K189" s="235" t="s">
        <v>413</v>
      </c>
      <c r="L189" s="44"/>
      <c r="M189" s="240" t="s">
        <v>1</v>
      </c>
      <c r="N189" s="241" t="s">
        <v>48</v>
      </c>
      <c r="O189" s="87"/>
      <c r="P189" s="242">
        <f>O189*H189</f>
        <v>0</v>
      </c>
      <c r="Q189" s="242">
        <v>0</v>
      </c>
      <c r="R189" s="242">
        <f>Q189*H189</f>
        <v>0</v>
      </c>
      <c r="S189" s="242">
        <v>0</v>
      </c>
      <c r="T189" s="243">
        <f>S189*H189</f>
        <v>0</v>
      </c>
      <c r="AR189" s="244" t="s">
        <v>125</v>
      </c>
      <c r="AT189" s="244" t="s">
        <v>266</v>
      </c>
      <c r="AU189" s="244" t="s">
        <v>90</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1117</v>
      </c>
    </row>
    <row r="190" s="1" customFormat="1" ht="16.5" customHeight="1">
      <c r="B190" s="39"/>
      <c r="C190" s="233" t="s">
        <v>760</v>
      </c>
      <c r="D190" s="233" t="s">
        <v>266</v>
      </c>
      <c r="E190" s="234" t="s">
        <v>7430</v>
      </c>
      <c r="F190" s="235" t="s">
        <v>7431</v>
      </c>
      <c r="G190" s="236" t="s">
        <v>1829</v>
      </c>
      <c r="H190" s="237">
        <v>1</v>
      </c>
      <c r="I190" s="238"/>
      <c r="J190" s="239">
        <f>ROUND(I190*H190,2)</f>
        <v>0</v>
      </c>
      <c r="K190" s="235" t="s">
        <v>413</v>
      </c>
      <c r="L190" s="44"/>
      <c r="M190" s="240" t="s">
        <v>1</v>
      </c>
      <c r="N190" s="241" t="s">
        <v>48</v>
      </c>
      <c r="O190" s="87"/>
      <c r="P190" s="242">
        <f>O190*H190</f>
        <v>0</v>
      </c>
      <c r="Q190" s="242">
        <v>0</v>
      </c>
      <c r="R190" s="242">
        <f>Q190*H190</f>
        <v>0</v>
      </c>
      <c r="S190" s="242">
        <v>0</v>
      </c>
      <c r="T190" s="243">
        <f>S190*H190</f>
        <v>0</v>
      </c>
      <c r="AR190" s="244" t="s">
        <v>125</v>
      </c>
      <c r="AT190" s="244" t="s">
        <v>266</v>
      </c>
      <c r="AU190" s="244" t="s">
        <v>90</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1126</v>
      </c>
    </row>
    <row r="191" s="1" customFormat="1" ht="16.5" customHeight="1">
      <c r="B191" s="39"/>
      <c r="C191" s="233" t="s">
        <v>771</v>
      </c>
      <c r="D191" s="233" t="s">
        <v>266</v>
      </c>
      <c r="E191" s="234" t="s">
        <v>7432</v>
      </c>
      <c r="F191" s="235" t="s">
        <v>7433</v>
      </c>
      <c r="G191" s="236" t="s">
        <v>1829</v>
      </c>
      <c r="H191" s="237">
        <v>2</v>
      </c>
      <c r="I191" s="238"/>
      <c r="J191" s="239">
        <f>ROUND(I191*H191,2)</f>
        <v>0</v>
      </c>
      <c r="K191" s="235" t="s">
        <v>413</v>
      </c>
      <c r="L191" s="44"/>
      <c r="M191" s="240" t="s">
        <v>1</v>
      </c>
      <c r="N191" s="241" t="s">
        <v>48</v>
      </c>
      <c r="O191" s="87"/>
      <c r="P191" s="242">
        <f>O191*H191</f>
        <v>0</v>
      </c>
      <c r="Q191" s="242">
        <v>0</v>
      </c>
      <c r="R191" s="242">
        <f>Q191*H191</f>
        <v>0</v>
      </c>
      <c r="S191" s="242">
        <v>0</v>
      </c>
      <c r="T191" s="243">
        <f>S191*H191</f>
        <v>0</v>
      </c>
      <c r="AR191" s="244" t="s">
        <v>125</v>
      </c>
      <c r="AT191" s="244" t="s">
        <v>266</v>
      </c>
      <c r="AU191" s="244" t="s">
        <v>90</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1135</v>
      </c>
    </row>
    <row r="192" s="1" customFormat="1" ht="24" customHeight="1">
      <c r="B192" s="39"/>
      <c r="C192" s="233" t="s">
        <v>776</v>
      </c>
      <c r="D192" s="233" t="s">
        <v>266</v>
      </c>
      <c r="E192" s="234" t="s">
        <v>7434</v>
      </c>
      <c r="F192" s="235" t="s">
        <v>7435</v>
      </c>
      <c r="G192" s="236" t="s">
        <v>1829</v>
      </c>
      <c r="H192" s="237">
        <v>1</v>
      </c>
      <c r="I192" s="238"/>
      <c r="J192" s="239">
        <f>ROUND(I192*H192,2)</f>
        <v>0</v>
      </c>
      <c r="K192" s="235" t="s">
        <v>413</v>
      </c>
      <c r="L192" s="44"/>
      <c r="M192" s="240" t="s">
        <v>1</v>
      </c>
      <c r="N192" s="241" t="s">
        <v>48</v>
      </c>
      <c r="O192" s="87"/>
      <c r="P192" s="242">
        <f>O192*H192</f>
        <v>0</v>
      </c>
      <c r="Q192" s="242">
        <v>0</v>
      </c>
      <c r="R192" s="242">
        <f>Q192*H192</f>
        <v>0</v>
      </c>
      <c r="S192" s="242">
        <v>0</v>
      </c>
      <c r="T192" s="243">
        <f>S192*H192</f>
        <v>0</v>
      </c>
      <c r="AR192" s="244" t="s">
        <v>125</v>
      </c>
      <c r="AT192" s="244" t="s">
        <v>266</v>
      </c>
      <c r="AU192" s="244" t="s">
        <v>90</v>
      </c>
      <c r="AY192" s="17" t="s">
        <v>263</v>
      </c>
      <c r="BE192" s="245">
        <f>IF(N192="základní",J192,0)</f>
        <v>0</v>
      </c>
      <c r="BF192" s="245">
        <f>IF(N192="snížená",J192,0)</f>
        <v>0</v>
      </c>
      <c r="BG192" s="245">
        <f>IF(N192="zákl. přenesená",J192,0)</f>
        <v>0</v>
      </c>
      <c r="BH192" s="245">
        <f>IF(N192="sníž. přenesená",J192,0)</f>
        <v>0</v>
      </c>
      <c r="BI192" s="245">
        <f>IF(N192="nulová",J192,0)</f>
        <v>0</v>
      </c>
      <c r="BJ192" s="17" t="s">
        <v>90</v>
      </c>
      <c r="BK192" s="245">
        <f>ROUND(I192*H192,2)</f>
        <v>0</v>
      </c>
      <c r="BL192" s="17" t="s">
        <v>125</v>
      </c>
      <c r="BM192" s="244" t="s">
        <v>1146</v>
      </c>
    </row>
    <row r="193" s="1" customFormat="1" ht="16.5" customHeight="1">
      <c r="B193" s="39"/>
      <c r="C193" s="233" t="s">
        <v>785</v>
      </c>
      <c r="D193" s="233" t="s">
        <v>266</v>
      </c>
      <c r="E193" s="234" t="s">
        <v>7436</v>
      </c>
      <c r="F193" s="235" t="s">
        <v>7437</v>
      </c>
      <c r="G193" s="236" t="s">
        <v>1829</v>
      </c>
      <c r="H193" s="237">
        <v>2</v>
      </c>
      <c r="I193" s="238"/>
      <c r="J193" s="239">
        <f>ROUND(I193*H193,2)</f>
        <v>0</v>
      </c>
      <c r="K193" s="235" t="s">
        <v>413</v>
      </c>
      <c r="L193" s="44"/>
      <c r="M193" s="240" t="s">
        <v>1</v>
      </c>
      <c r="N193" s="241" t="s">
        <v>48</v>
      </c>
      <c r="O193" s="87"/>
      <c r="P193" s="242">
        <f>O193*H193</f>
        <v>0</v>
      </c>
      <c r="Q193" s="242">
        <v>0</v>
      </c>
      <c r="R193" s="242">
        <f>Q193*H193</f>
        <v>0</v>
      </c>
      <c r="S193" s="242">
        <v>0</v>
      </c>
      <c r="T193" s="243">
        <f>S193*H193</f>
        <v>0</v>
      </c>
      <c r="AR193" s="244" t="s">
        <v>125</v>
      </c>
      <c r="AT193" s="244" t="s">
        <v>266</v>
      </c>
      <c r="AU193" s="244" t="s">
        <v>90</v>
      </c>
      <c r="AY193" s="17" t="s">
        <v>263</v>
      </c>
      <c r="BE193" s="245">
        <f>IF(N193="základní",J193,0)</f>
        <v>0</v>
      </c>
      <c r="BF193" s="245">
        <f>IF(N193="snížená",J193,0)</f>
        <v>0</v>
      </c>
      <c r="BG193" s="245">
        <f>IF(N193="zákl. přenesená",J193,0)</f>
        <v>0</v>
      </c>
      <c r="BH193" s="245">
        <f>IF(N193="sníž. přenesená",J193,0)</f>
        <v>0</v>
      </c>
      <c r="BI193" s="245">
        <f>IF(N193="nulová",J193,0)</f>
        <v>0</v>
      </c>
      <c r="BJ193" s="17" t="s">
        <v>90</v>
      </c>
      <c r="BK193" s="245">
        <f>ROUND(I193*H193,2)</f>
        <v>0</v>
      </c>
      <c r="BL193" s="17" t="s">
        <v>125</v>
      </c>
      <c r="BM193" s="244" t="s">
        <v>1159</v>
      </c>
    </row>
    <row r="194" s="1" customFormat="1" ht="16.5" customHeight="1">
      <c r="B194" s="39"/>
      <c r="C194" s="233" t="s">
        <v>788</v>
      </c>
      <c r="D194" s="233" t="s">
        <v>266</v>
      </c>
      <c r="E194" s="234" t="s">
        <v>7438</v>
      </c>
      <c r="F194" s="235" t="s">
        <v>7439</v>
      </c>
      <c r="G194" s="236" t="s">
        <v>1829</v>
      </c>
      <c r="H194" s="237">
        <v>10</v>
      </c>
      <c r="I194" s="238"/>
      <c r="J194" s="239">
        <f>ROUND(I194*H194,2)</f>
        <v>0</v>
      </c>
      <c r="K194" s="235" t="s">
        <v>413</v>
      </c>
      <c r="L194" s="44"/>
      <c r="M194" s="240" t="s">
        <v>1</v>
      </c>
      <c r="N194" s="241" t="s">
        <v>48</v>
      </c>
      <c r="O194" s="87"/>
      <c r="P194" s="242">
        <f>O194*H194</f>
        <v>0</v>
      </c>
      <c r="Q194" s="242">
        <v>0</v>
      </c>
      <c r="R194" s="242">
        <f>Q194*H194</f>
        <v>0</v>
      </c>
      <c r="S194" s="242">
        <v>0</v>
      </c>
      <c r="T194" s="243">
        <f>S194*H194</f>
        <v>0</v>
      </c>
      <c r="AR194" s="244" t="s">
        <v>125</v>
      </c>
      <c r="AT194" s="244" t="s">
        <v>266</v>
      </c>
      <c r="AU194" s="244" t="s">
        <v>90</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125</v>
      </c>
      <c r="BM194" s="244" t="s">
        <v>1168</v>
      </c>
    </row>
    <row r="195" s="1" customFormat="1" ht="16.5" customHeight="1">
      <c r="B195" s="39"/>
      <c r="C195" s="233" t="s">
        <v>794</v>
      </c>
      <c r="D195" s="233" t="s">
        <v>266</v>
      </c>
      <c r="E195" s="234" t="s">
        <v>7440</v>
      </c>
      <c r="F195" s="235" t="s">
        <v>7441</v>
      </c>
      <c r="G195" s="236" t="s">
        <v>1829</v>
      </c>
      <c r="H195" s="237">
        <v>3</v>
      </c>
      <c r="I195" s="238"/>
      <c r="J195" s="239">
        <f>ROUND(I195*H195,2)</f>
        <v>0</v>
      </c>
      <c r="K195" s="235" t="s">
        <v>413</v>
      </c>
      <c r="L195" s="44"/>
      <c r="M195" s="240" t="s">
        <v>1</v>
      </c>
      <c r="N195" s="241" t="s">
        <v>48</v>
      </c>
      <c r="O195" s="87"/>
      <c r="P195" s="242">
        <f>O195*H195</f>
        <v>0</v>
      </c>
      <c r="Q195" s="242">
        <v>0</v>
      </c>
      <c r="R195" s="242">
        <f>Q195*H195</f>
        <v>0</v>
      </c>
      <c r="S195" s="242">
        <v>0</v>
      </c>
      <c r="T195" s="243">
        <f>S195*H195</f>
        <v>0</v>
      </c>
      <c r="AR195" s="244" t="s">
        <v>125</v>
      </c>
      <c r="AT195" s="244" t="s">
        <v>266</v>
      </c>
      <c r="AU195" s="244" t="s">
        <v>90</v>
      </c>
      <c r="AY195" s="17" t="s">
        <v>263</v>
      </c>
      <c r="BE195" s="245">
        <f>IF(N195="základní",J195,0)</f>
        <v>0</v>
      </c>
      <c r="BF195" s="245">
        <f>IF(N195="snížená",J195,0)</f>
        <v>0</v>
      </c>
      <c r="BG195" s="245">
        <f>IF(N195="zákl. přenesená",J195,0)</f>
        <v>0</v>
      </c>
      <c r="BH195" s="245">
        <f>IF(N195="sníž. přenesená",J195,0)</f>
        <v>0</v>
      </c>
      <c r="BI195" s="245">
        <f>IF(N195="nulová",J195,0)</f>
        <v>0</v>
      </c>
      <c r="BJ195" s="17" t="s">
        <v>90</v>
      </c>
      <c r="BK195" s="245">
        <f>ROUND(I195*H195,2)</f>
        <v>0</v>
      </c>
      <c r="BL195" s="17" t="s">
        <v>125</v>
      </c>
      <c r="BM195" s="244" t="s">
        <v>1174</v>
      </c>
    </row>
    <row r="196" s="1" customFormat="1" ht="24" customHeight="1">
      <c r="B196" s="39"/>
      <c r="C196" s="233" t="s">
        <v>798</v>
      </c>
      <c r="D196" s="233" t="s">
        <v>266</v>
      </c>
      <c r="E196" s="234" t="s">
        <v>7442</v>
      </c>
      <c r="F196" s="235" t="s">
        <v>7443</v>
      </c>
      <c r="G196" s="236" t="s">
        <v>1829</v>
      </c>
      <c r="H196" s="237">
        <v>2</v>
      </c>
      <c r="I196" s="238"/>
      <c r="J196" s="239">
        <f>ROUND(I196*H196,2)</f>
        <v>0</v>
      </c>
      <c r="K196" s="235" t="s">
        <v>413</v>
      </c>
      <c r="L196" s="44"/>
      <c r="M196" s="240" t="s">
        <v>1</v>
      </c>
      <c r="N196" s="241" t="s">
        <v>48</v>
      </c>
      <c r="O196" s="87"/>
      <c r="P196" s="242">
        <f>O196*H196</f>
        <v>0</v>
      </c>
      <c r="Q196" s="242">
        <v>0</v>
      </c>
      <c r="R196" s="242">
        <f>Q196*H196</f>
        <v>0</v>
      </c>
      <c r="S196" s="242">
        <v>0</v>
      </c>
      <c r="T196" s="243">
        <f>S196*H196</f>
        <v>0</v>
      </c>
      <c r="AR196" s="244" t="s">
        <v>125</v>
      </c>
      <c r="AT196" s="244" t="s">
        <v>266</v>
      </c>
      <c r="AU196" s="244" t="s">
        <v>90</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125</v>
      </c>
      <c r="BM196" s="244" t="s">
        <v>1179</v>
      </c>
    </row>
    <row r="197" s="1" customFormat="1" ht="24" customHeight="1">
      <c r="B197" s="39"/>
      <c r="C197" s="233" t="s">
        <v>800</v>
      </c>
      <c r="D197" s="233" t="s">
        <v>266</v>
      </c>
      <c r="E197" s="234" t="s">
        <v>7444</v>
      </c>
      <c r="F197" s="235" t="s">
        <v>7445</v>
      </c>
      <c r="G197" s="236" t="s">
        <v>1829</v>
      </c>
      <c r="H197" s="237">
        <v>1</v>
      </c>
      <c r="I197" s="238"/>
      <c r="J197" s="239">
        <f>ROUND(I197*H197,2)</f>
        <v>0</v>
      </c>
      <c r="K197" s="235" t="s">
        <v>413</v>
      </c>
      <c r="L197" s="44"/>
      <c r="M197" s="240" t="s">
        <v>1</v>
      </c>
      <c r="N197" s="241" t="s">
        <v>48</v>
      </c>
      <c r="O197" s="87"/>
      <c r="P197" s="242">
        <f>O197*H197</f>
        <v>0</v>
      </c>
      <c r="Q197" s="242">
        <v>0</v>
      </c>
      <c r="R197" s="242">
        <f>Q197*H197</f>
        <v>0</v>
      </c>
      <c r="S197" s="242">
        <v>0</v>
      </c>
      <c r="T197" s="243">
        <f>S197*H197</f>
        <v>0</v>
      </c>
      <c r="AR197" s="244" t="s">
        <v>125</v>
      </c>
      <c r="AT197" s="244" t="s">
        <v>266</v>
      </c>
      <c r="AU197" s="244" t="s">
        <v>90</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125</v>
      </c>
      <c r="BM197" s="244" t="s">
        <v>1188</v>
      </c>
    </row>
    <row r="198" s="1" customFormat="1" ht="24" customHeight="1">
      <c r="B198" s="39"/>
      <c r="C198" s="233" t="s">
        <v>804</v>
      </c>
      <c r="D198" s="233" t="s">
        <v>266</v>
      </c>
      <c r="E198" s="234" t="s">
        <v>7446</v>
      </c>
      <c r="F198" s="235" t="s">
        <v>7447</v>
      </c>
      <c r="G198" s="236" t="s">
        <v>1829</v>
      </c>
      <c r="H198" s="237">
        <v>11</v>
      </c>
      <c r="I198" s="238"/>
      <c r="J198" s="239">
        <f>ROUND(I198*H198,2)</f>
        <v>0</v>
      </c>
      <c r="K198" s="235" t="s">
        <v>413</v>
      </c>
      <c r="L198" s="44"/>
      <c r="M198" s="240" t="s">
        <v>1</v>
      </c>
      <c r="N198" s="241" t="s">
        <v>48</v>
      </c>
      <c r="O198" s="87"/>
      <c r="P198" s="242">
        <f>O198*H198</f>
        <v>0</v>
      </c>
      <c r="Q198" s="242">
        <v>0</v>
      </c>
      <c r="R198" s="242">
        <f>Q198*H198</f>
        <v>0</v>
      </c>
      <c r="S198" s="242">
        <v>0</v>
      </c>
      <c r="T198" s="243">
        <f>S198*H198</f>
        <v>0</v>
      </c>
      <c r="AR198" s="244" t="s">
        <v>125</v>
      </c>
      <c r="AT198" s="244" t="s">
        <v>266</v>
      </c>
      <c r="AU198" s="244" t="s">
        <v>90</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125</v>
      </c>
      <c r="BM198" s="244" t="s">
        <v>1197</v>
      </c>
    </row>
    <row r="199" s="1" customFormat="1" ht="24" customHeight="1">
      <c r="B199" s="39"/>
      <c r="C199" s="233" t="s">
        <v>808</v>
      </c>
      <c r="D199" s="233" t="s">
        <v>266</v>
      </c>
      <c r="E199" s="234" t="s">
        <v>7448</v>
      </c>
      <c r="F199" s="235" t="s">
        <v>7449</v>
      </c>
      <c r="G199" s="236" t="s">
        <v>1829</v>
      </c>
      <c r="H199" s="237">
        <v>39</v>
      </c>
      <c r="I199" s="238"/>
      <c r="J199" s="239">
        <f>ROUND(I199*H199,2)</f>
        <v>0</v>
      </c>
      <c r="K199" s="235" t="s">
        <v>413</v>
      </c>
      <c r="L199" s="44"/>
      <c r="M199" s="240" t="s">
        <v>1</v>
      </c>
      <c r="N199" s="241" t="s">
        <v>48</v>
      </c>
      <c r="O199" s="87"/>
      <c r="P199" s="242">
        <f>O199*H199</f>
        <v>0</v>
      </c>
      <c r="Q199" s="242">
        <v>0</v>
      </c>
      <c r="R199" s="242">
        <f>Q199*H199</f>
        <v>0</v>
      </c>
      <c r="S199" s="242">
        <v>0</v>
      </c>
      <c r="T199" s="243">
        <f>S199*H199</f>
        <v>0</v>
      </c>
      <c r="AR199" s="244" t="s">
        <v>125</v>
      </c>
      <c r="AT199" s="244" t="s">
        <v>266</v>
      </c>
      <c r="AU199" s="244" t="s">
        <v>90</v>
      </c>
      <c r="AY199" s="17" t="s">
        <v>263</v>
      </c>
      <c r="BE199" s="245">
        <f>IF(N199="základní",J199,0)</f>
        <v>0</v>
      </c>
      <c r="BF199" s="245">
        <f>IF(N199="snížená",J199,0)</f>
        <v>0</v>
      </c>
      <c r="BG199" s="245">
        <f>IF(N199="zákl. přenesená",J199,0)</f>
        <v>0</v>
      </c>
      <c r="BH199" s="245">
        <f>IF(N199="sníž. přenesená",J199,0)</f>
        <v>0</v>
      </c>
      <c r="BI199" s="245">
        <f>IF(N199="nulová",J199,0)</f>
        <v>0</v>
      </c>
      <c r="BJ199" s="17" t="s">
        <v>90</v>
      </c>
      <c r="BK199" s="245">
        <f>ROUND(I199*H199,2)</f>
        <v>0</v>
      </c>
      <c r="BL199" s="17" t="s">
        <v>125</v>
      </c>
      <c r="BM199" s="244" t="s">
        <v>1204</v>
      </c>
    </row>
    <row r="200" s="1" customFormat="1" ht="24" customHeight="1">
      <c r="B200" s="39"/>
      <c r="C200" s="233" t="s">
        <v>812</v>
      </c>
      <c r="D200" s="233" t="s">
        <v>266</v>
      </c>
      <c r="E200" s="234" t="s">
        <v>7450</v>
      </c>
      <c r="F200" s="235" t="s">
        <v>7451</v>
      </c>
      <c r="G200" s="236" t="s">
        <v>1829</v>
      </c>
      <c r="H200" s="237">
        <v>22</v>
      </c>
      <c r="I200" s="238"/>
      <c r="J200" s="239">
        <f>ROUND(I200*H200,2)</f>
        <v>0</v>
      </c>
      <c r="K200" s="235" t="s">
        <v>413</v>
      </c>
      <c r="L200" s="44"/>
      <c r="M200" s="240" t="s">
        <v>1</v>
      </c>
      <c r="N200" s="241" t="s">
        <v>48</v>
      </c>
      <c r="O200" s="87"/>
      <c r="P200" s="242">
        <f>O200*H200</f>
        <v>0</v>
      </c>
      <c r="Q200" s="242">
        <v>0</v>
      </c>
      <c r="R200" s="242">
        <f>Q200*H200</f>
        <v>0</v>
      </c>
      <c r="S200" s="242">
        <v>0</v>
      </c>
      <c r="T200" s="243">
        <f>S200*H200</f>
        <v>0</v>
      </c>
      <c r="AR200" s="244" t="s">
        <v>125</v>
      </c>
      <c r="AT200" s="244" t="s">
        <v>266</v>
      </c>
      <c r="AU200" s="244" t="s">
        <v>90</v>
      </c>
      <c r="AY200" s="17" t="s">
        <v>263</v>
      </c>
      <c r="BE200" s="245">
        <f>IF(N200="základní",J200,0)</f>
        <v>0</v>
      </c>
      <c r="BF200" s="245">
        <f>IF(N200="snížená",J200,0)</f>
        <v>0</v>
      </c>
      <c r="BG200" s="245">
        <f>IF(N200="zákl. přenesená",J200,0)</f>
        <v>0</v>
      </c>
      <c r="BH200" s="245">
        <f>IF(N200="sníž. přenesená",J200,0)</f>
        <v>0</v>
      </c>
      <c r="BI200" s="245">
        <f>IF(N200="nulová",J200,0)</f>
        <v>0</v>
      </c>
      <c r="BJ200" s="17" t="s">
        <v>90</v>
      </c>
      <c r="BK200" s="245">
        <f>ROUND(I200*H200,2)</f>
        <v>0</v>
      </c>
      <c r="BL200" s="17" t="s">
        <v>125</v>
      </c>
      <c r="BM200" s="244" t="s">
        <v>1209</v>
      </c>
    </row>
    <row r="201" s="1" customFormat="1" ht="16.5" customHeight="1">
      <c r="B201" s="39"/>
      <c r="C201" s="233" t="s">
        <v>816</v>
      </c>
      <c r="D201" s="233" t="s">
        <v>266</v>
      </c>
      <c r="E201" s="234" t="s">
        <v>7452</v>
      </c>
      <c r="F201" s="235" t="s">
        <v>7453</v>
      </c>
      <c r="G201" s="236" t="s">
        <v>1829</v>
      </c>
      <c r="H201" s="237">
        <v>4</v>
      </c>
      <c r="I201" s="238"/>
      <c r="J201" s="239">
        <f>ROUND(I201*H201,2)</f>
        <v>0</v>
      </c>
      <c r="K201" s="235" t="s">
        <v>413</v>
      </c>
      <c r="L201" s="44"/>
      <c r="M201" s="240" t="s">
        <v>1</v>
      </c>
      <c r="N201" s="241" t="s">
        <v>48</v>
      </c>
      <c r="O201" s="87"/>
      <c r="P201" s="242">
        <f>O201*H201</f>
        <v>0</v>
      </c>
      <c r="Q201" s="242">
        <v>0</v>
      </c>
      <c r="R201" s="242">
        <f>Q201*H201</f>
        <v>0</v>
      </c>
      <c r="S201" s="242">
        <v>0</v>
      </c>
      <c r="T201" s="243">
        <f>S201*H201</f>
        <v>0</v>
      </c>
      <c r="AR201" s="244" t="s">
        <v>125</v>
      </c>
      <c r="AT201" s="244" t="s">
        <v>266</v>
      </c>
      <c r="AU201" s="244" t="s">
        <v>90</v>
      </c>
      <c r="AY201" s="17" t="s">
        <v>263</v>
      </c>
      <c r="BE201" s="245">
        <f>IF(N201="základní",J201,0)</f>
        <v>0</v>
      </c>
      <c r="BF201" s="245">
        <f>IF(N201="snížená",J201,0)</f>
        <v>0</v>
      </c>
      <c r="BG201" s="245">
        <f>IF(N201="zákl. přenesená",J201,0)</f>
        <v>0</v>
      </c>
      <c r="BH201" s="245">
        <f>IF(N201="sníž. přenesená",J201,0)</f>
        <v>0</v>
      </c>
      <c r="BI201" s="245">
        <f>IF(N201="nulová",J201,0)</f>
        <v>0</v>
      </c>
      <c r="BJ201" s="17" t="s">
        <v>90</v>
      </c>
      <c r="BK201" s="245">
        <f>ROUND(I201*H201,2)</f>
        <v>0</v>
      </c>
      <c r="BL201" s="17" t="s">
        <v>125</v>
      </c>
      <c r="BM201" s="244" t="s">
        <v>1215</v>
      </c>
    </row>
    <row r="202" s="1" customFormat="1" ht="16.5" customHeight="1">
      <c r="B202" s="39"/>
      <c r="C202" s="233" t="s">
        <v>819</v>
      </c>
      <c r="D202" s="233" t="s">
        <v>266</v>
      </c>
      <c r="E202" s="234" t="s">
        <v>7454</v>
      </c>
      <c r="F202" s="235" t="s">
        <v>7455</v>
      </c>
      <c r="G202" s="236" t="s">
        <v>1829</v>
      </c>
      <c r="H202" s="237">
        <v>22</v>
      </c>
      <c r="I202" s="238"/>
      <c r="J202" s="239">
        <f>ROUND(I202*H202,2)</f>
        <v>0</v>
      </c>
      <c r="K202" s="235" t="s">
        <v>413</v>
      </c>
      <c r="L202" s="44"/>
      <c r="M202" s="240" t="s">
        <v>1</v>
      </c>
      <c r="N202" s="241" t="s">
        <v>48</v>
      </c>
      <c r="O202" s="87"/>
      <c r="P202" s="242">
        <f>O202*H202</f>
        <v>0</v>
      </c>
      <c r="Q202" s="242">
        <v>0</v>
      </c>
      <c r="R202" s="242">
        <f>Q202*H202</f>
        <v>0</v>
      </c>
      <c r="S202" s="242">
        <v>0</v>
      </c>
      <c r="T202" s="243">
        <f>S202*H202</f>
        <v>0</v>
      </c>
      <c r="AR202" s="244" t="s">
        <v>125</v>
      </c>
      <c r="AT202" s="244" t="s">
        <v>266</v>
      </c>
      <c r="AU202" s="244" t="s">
        <v>90</v>
      </c>
      <c r="AY202" s="17" t="s">
        <v>263</v>
      </c>
      <c r="BE202" s="245">
        <f>IF(N202="základní",J202,0)</f>
        <v>0</v>
      </c>
      <c r="BF202" s="245">
        <f>IF(N202="snížená",J202,0)</f>
        <v>0</v>
      </c>
      <c r="BG202" s="245">
        <f>IF(N202="zákl. přenesená",J202,0)</f>
        <v>0</v>
      </c>
      <c r="BH202" s="245">
        <f>IF(N202="sníž. přenesená",J202,0)</f>
        <v>0</v>
      </c>
      <c r="BI202" s="245">
        <f>IF(N202="nulová",J202,0)</f>
        <v>0</v>
      </c>
      <c r="BJ202" s="17" t="s">
        <v>90</v>
      </c>
      <c r="BK202" s="245">
        <f>ROUND(I202*H202,2)</f>
        <v>0</v>
      </c>
      <c r="BL202" s="17" t="s">
        <v>125</v>
      </c>
      <c r="BM202" s="244" t="s">
        <v>1230</v>
      </c>
    </row>
    <row r="203" s="1" customFormat="1" ht="16.5" customHeight="1">
      <c r="B203" s="39"/>
      <c r="C203" s="233" t="s">
        <v>830</v>
      </c>
      <c r="D203" s="233" t="s">
        <v>266</v>
      </c>
      <c r="E203" s="234" t="s">
        <v>7456</v>
      </c>
      <c r="F203" s="235" t="s">
        <v>7457</v>
      </c>
      <c r="G203" s="236" t="s">
        <v>1829</v>
      </c>
      <c r="H203" s="237">
        <v>117</v>
      </c>
      <c r="I203" s="238"/>
      <c r="J203" s="239">
        <f>ROUND(I203*H203,2)</f>
        <v>0</v>
      </c>
      <c r="K203" s="235" t="s">
        <v>413</v>
      </c>
      <c r="L203" s="44"/>
      <c r="M203" s="240" t="s">
        <v>1</v>
      </c>
      <c r="N203" s="241" t="s">
        <v>48</v>
      </c>
      <c r="O203" s="87"/>
      <c r="P203" s="242">
        <f>O203*H203</f>
        <v>0</v>
      </c>
      <c r="Q203" s="242">
        <v>0</v>
      </c>
      <c r="R203" s="242">
        <f>Q203*H203</f>
        <v>0</v>
      </c>
      <c r="S203" s="242">
        <v>0</v>
      </c>
      <c r="T203" s="243">
        <f>S203*H203</f>
        <v>0</v>
      </c>
      <c r="AR203" s="244" t="s">
        <v>125</v>
      </c>
      <c r="AT203" s="244" t="s">
        <v>266</v>
      </c>
      <c r="AU203" s="244" t="s">
        <v>90</v>
      </c>
      <c r="AY203" s="17" t="s">
        <v>263</v>
      </c>
      <c r="BE203" s="245">
        <f>IF(N203="základní",J203,0)</f>
        <v>0</v>
      </c>
      <c r="BF203" s="245">
        <f>IF(N203="snížená",J203,0)</f>
        <v>0</v>
      </c>
      <c r="BG203" s="245">
        <f>IF(N203="zákl. přenesená",J203,0)</f>
        <v>0</v>
      </c>
      <c r="BH203" s="245">
        <f>IF(N203="sníž. přenesená",J203,0)</f>
        <v>0</v>
      </c>
      <c r="BI203" s="245">
        <f>IF(N203="nulová",J203,0)</f>
        <v>0</v>
      </c>
      <c r="BJ203" s="17" t="s">
        <v>90</v>
      </c>
      <c r="BK203" s="245">
        <f>ROUND(I203*H203,2)</f>
        <v>0</v>
      </c>
      <c r="BL203" s="17" t="s">
        <v>125</v>
      </c>
      <c r="BM203" s="244" t="s">
        <v>1237</v>
      </c>
    </row>
    <row r="204" s="1" customFormat="1" ht="16.5" customHeight="1">
      <c r="B204" s="39"/>
      <c r="C204" s="233" t="s">
        <v>836</v>
      </c>
      <c r="D204" s="233" t="s">
        <v>266</v>
      </c>
      <c r="E204" s="234" t="s">
        <v>7458</v>
      </c>
      <c r="F204" s="235" t="s">
        <v>7459</v>
      </c>
      <c r="G204" s="236" t="s">
        <v>1829</v>
      </c>
      <c r="H204" s="237">
        <v>40</v>
      </c>
      <c r="I204" s="238"/>
      <c r="J204" s="239">
        <f>ROUND(I204*H204,2)</f>
        <v>0</v>
      </c>
      <c r="K204" s="235" t="s">
        <v>413</v>
      </c>
      <c r="L204" s="44"/>
      <c r="M204" s="240" t="s">
        <v>1</v>
      </c>
      <c r="N204" s="241" t="s">
        <v>48</v>
      </c>
      <c r="O204" s="87"/>
      <c r="P204" s="242">
        <f>O204*H204</f>
        <v>0</v>
      </c>
      <c r="Q204" s="242">
        <v>0</v>
      </c>
      <c r="R204" s="242">
        <f>Q204*H204</f>
        <v>0</v>
      </c>
      <c r="S204" s="242">
        <v>0</v>
      </c>
      <c r="T204" s="243">
        <f>S204*H204</f>
        <v>0</v>
      </c>
      <c r="AR204" s="244" t="s">
        <v>125</v>
      </c>
      <c r="AT204" s="244" t="s">
        <v>266</v>
      </c>
      <c r="AU204" s="244" t="s">
        <v>90</v>
      </c>
      <c r="AY204" s="17" t="s">
        <v>263</v>
      </c>
      <c r="BE204" s="245">
        <f>IF(N204="základní",J204,0)</f>
        <v>0</v>
      </c>
      <c r="BF204" s="245">
        <f>IF(N204="snížená",J204,0)</f>
        <v>0</v>
      </c>
      <c r="BG204" s="245">
        <f>IF(N204="zákl. přenesená",J204,0)</f>
        <v>0</v>
      </c>
      <c r="BH204" s="245">
        <f>IF(N204="sníž. přenesená",J204,0)</f>
        <v>0</v>
      </c>
      <c r="BI204" s="245">
        <f>IF(N204="nulová",J204,0)</f>
        <v>0</v>
      </c>
      <c r="BJ204" s="17" t="s">
        <v>90</v>
      </c>
      <c r="BK204" s="245">
        <f>ROUND(I204*H204,2)</f>
        <v>0</v>
      </c>
      <c r="BL204" s="17" t="s">
        <v>125</v>
      </c>
      <c r="BM204" s="244" t="s">
        <v>1244</v>
      </c>
    </row>
    <row r="205" s="1" customFormat="1" ht="16.5" customHeight="1">
      <c r="B205" s="39"/>
      <c r="C205" s="233" t="s">
        <v>852</v>
      </c>
      <c r="D205" s="233" t="s">
        <v>266</v>
      </c>
      <c r="E205" s="234" t="s">
        <v>7460</v>
      </c>
      <c r="F205" s="235" t="s">
        <v>7461</v>
      </c>
      <c r="G205" s="236" t="s">
        <v>7300</v>
      </c>
      <c r="H205" s="237">
        <v>1</v>
      </c>
      <c r="I205" s="238"/>
      <c r="J205" s="239">
        <f>ROUND(I205*H205,2)</f>
        <v>0</v>
      </c>
      <c r="K205" s="235" t="s">
        <v>413</v>
      </c>
      <c r="L205" s="44"/>
      <c r="M205" s="240" t="s">
        <v>1</v>
      </c>
      <c r="N205" s="241" t="s">
        <v>48</v>
      </c>
      <c r="O205" s="87"/>
      <c r="P205" s="242">
        <f>O205*H205</f>
        <v>0</v>
      </c>
      <c r="Q205" s="242">
        <v>0</v>
      </c>
      <c r="R205" s="242">
        <f>Q205*H205</f>
        <v>0</v>
      </c>
      <c r="S205" s="242">
        <v>0</v>
      </c>
      <c r="T205" s="243">
        <f>S205*H205</f>
        <v>0</v>
      </c>
      <c r="AR205" s="244" t="s">
        <v>125</v>
      </c>
      <c r="AT205" s="244" t="s">
        <v>266</v>
      </c>
      <c r="AU205" s="244" t="s">
        <v>90</v>
      </c>
      <c r="AY205" s="17" t="s">
        <v>263</v>
      </c>
      <c r="BE205" s="245">
        <f>IF(N205="základní",J205,0)</f>
        <v>0</v>
      </c>
      <c r="BF205" s="245">
        <f>IF(N205="snížená",J205,0)</f>
        <v>0</v>
      </c>
      <c r="BG205" s="245">
        <f>IF(N205="zákl. přenesená",J205,0)</f>
        <v>0</v>
      </c>
      <c r="BH205" s="245">
        <f>IF(N205="sníž. přenesená",J205,0)</f>
        <v>0</v>
      </c>
      <c r="BI205" s="245">
        <f>IF(N205="nulová",J205,0)</f>
        <v>0</v>
      </c>
      <c r="BJ205" s="17" t="s">
        <v>90</v>
      </c>
      <c r="BK205" s="245">
        <f>ROUND(I205*H205,2)</f>
        <v>0</v>
      </c>
      <c r="BL205" s="17" t="s">
        <v>125</v>
      </c>
      <c r="BM205" s="244" t="s">
        <v>1259</v>
      </c>
    </row>
    <row r="206" s="11" customFormat="1" ht="25.92" customHeight="1">
      <c r="B206" s="217"/>
      <c r="C206" s="218"/>
      <c r="D206" s="219" t="s">
        <v>82</v>
      </c>
      <c r="E206" s="220" t="s">
        <v>4761</v>
      </c>
      <c r="F206" s="220" t="s">
        <v>2719</v>
      </c>
      <c r="G206" s="218"/>
      <c r="H206" s="218"/>
      <c r="I206" s="221"/>
      <c r="J206" s="222">
        <f>BK206</f>
        <v>0</v>
      </c>
      <c r="K206" s="218"/>
      <c r="L206" s="223"/>
      <c r="M206" s="224"/>
      <c r="N206" s="225"/>
      <c r="O206" s="225"/>
      <c r="P206" s="226">
        <f>SUM(P207:P209)</f>
        <v>0</v>
      </c>
      <c r="Q206" s="225"/>
      <c r="R206" s="226">
        <f>SUM(R207:R209)</f>
        <v>0</v>
      </c>
      <c r="S206" s="225"/>
      <c r="T206" s="227">
        <f>SUM(T207:T209)</f>
        <v>0</v>
      </c>
      <c r="AR206" s="228" t="s">
        <v>90</v>
      </c>
      <c r="AT206" s="229" t="s">
        <v>82</v>
      </c>
      <c r="AU206" s="229" t="s">
        <v>83</v>
      </c>
      <c r="AY206" s="228" t="s">
        <v>263</v>
      </c>
      <c r="BK206" s="230">
        <f>SUM(BK207:BK209)</f>
        <v>0</v>
      </c>
    </row>
    <row r="207" s="1" customFormat="1" ht="16.5" customHeight="1">
      <c r="B207" s="39"/>
      <c r="C207" s="233" t="s">
        <v>856</v>
      </c>
      <c r="D207" s="233" t="s">
        <v>266</v>
      </c>
      <c r="E207" s="234" t="s">
        <v>7462</v>
      </c>
      <c r="F207" s="235" t="s">
        <v>7167</v>
      </c>
      <c r="G207" s="236" t="s">
        <v>1829</v>
      </c>
      <c r="H207" s="237">
        <v>1008</v>
      </c>
      <c r="I207" s="238"/>
      <c r="J207" s="239">
        <f>ROUND(I207*H207,2)</f>
        <v>0</v>
      </c>
      <c r="K207" s="235" t="s">
        <v>413</v>
      </c>
      <c r="L207" s="44"/>
      <c r="M207" s="240" t="s">
        <v>1</v>
      </c>
      <c r="N207" s="241" t="s">
        <v>48</v>
      </c>
      <c r="O207" s="87"/>
      <c r="P207" s="242">
        <f>O207*H207</f>
        <v>0</v>
      </c>
      <c r="Q207" s="242">
        <v>0</v>
      </c>
      <c r="R207" s="242">
        <f>Q207*H207</f>
        <v>0</v>
      </c>
      <c r="S207" s="242">
        <v>0</v>
      </c>
      <c r="T207" s="243">
        <f>S207*H207</f>
        <v>0</v>
      </c>
      <c r="AR207" s="244" t="s">
        <v>125</v>
      </c>
      <c r="AT207" s="244" t="s">
        <v>266</v>
      </c>
      <c r="AU207" s="244" t="s">
        <v>90</v>
      </c>
      <c r="AY207" s="17" t="s">
        <v>263</v>
      </c>
      <c r="BE207" s="245">
        <f>IF(N207="základní",J207,0)</f>
        <v>0</v>
      </c>
      <c r="BF207" s="245">
        <f>IF(N207="snížená",J207,0)</f>
        <v>0</v>
      </c>
      <c r="BG207" s="245">
        <f>IF(N207="zákl. přenesená",J207,0)</f>
        <v>0</v>
      </c>
      <c r="BH207" s="245">
        <f>IF(N207="sníž. přenesená",J207,0)</f>
        <v>0</v>
      </c>
      <c r="BI207" s="245">
        <f>IF(N207="nulová",J207,0)</f>
        <v>0</v>
      </c>
      <c r="BJ207" s="17" t="s">
        <v>90</v>
      </c>
      <c r="BK207" s="245">
        <f>ROUND(I207*H207,2)</f>
        <v>0</v>
      </c>
      <c r="BL207" s="17" t="s">
        <v>125</v>
      </c>
      <c r="BM207" s="244" t="s">
        <v>1270</v>
      </c>
    </row>
    <row r="208" s="1" customFormat="1" ht="16.5" customHeight="1">
      <c r="B208" s="39"/>
      <c r="C208" s="233" t="s">
        <v>862</v>
      </c>
      <c r="D208" s="233" t="s">
        <v>266</v>
      </c>
      <c r="E208" s="234" t="s">
        <v>7463</v>
      </c>
      <c r="F208" s="235" t="s">
        <v>7054</v>
      </c>
      <c r="G208" s="236" t="s">
        <v>366</v>
      </c>
      <c r="H208" s="237">
        <v>25</v>
      </c>
      <c r="I208" s="238"/>
      <c r="J208" s="239">
        <f>ROUND(I208*H208,2)</f>
        <v>0</v>
      </c>
      <c r="K208" s="235" t="s">
        <v>413</v>
      </c>
      <c r="L208" s="44"/>
      <c r="M208" s="240" t="s">
        <v>1</v>
      </c>
      <c r="N208" s="241" t="s">
        <v>48</v>
      </c>
      <c r="O208" s="87"/>
      <c r="P208" s="242">
        <f>O208*H208</f>
        <v>0</v>
      </c>
      <c r="Q208" s="242">
        <v>0</v>
      </c>
      <c r="R208" s="242">
        <f>Q208*H208</f>
        <v>0</v>
      </c>
      <c r="S208" s="242">
        <v>0</v>
      </c>
      <c r="T208" s="243">
        <f>S208*H208</f>
        <v>0</v>
      </c>
      <c r="AR208" s="244" t="s">
        <v>125</v>
      </c>
      <c r="AT208" s="244" t="s">
        <v>266</v>
      </c>
      <c r="AU208" s="244" t="s">
        <v>90</v>
      </c>
      <c r="AY208" s="17" t="s">
        <v>263</v>
      </c>
      <c r="BE208" s="245">
        <f>IF(N208="základní",J208,0)</f>
        <v>0</v>
      </c>
      <c r="BF208" s="245">
        <f>IF(N208="snížená",J208,0)</f>
        <v>0</v>
      </c>
      <c r="BG208" s="245">
        <f>IF(N208="zákl. přenesená",J208,0)</f>
        <v>0</v>
      </c>
      <c r="BH208" s="245">
        <f>IF(N208="sníž. přenesená",J208,0)</f>
        <v>0</v>
      </c>
      <c r="BI208" s="245">
        <f>IF(N208="nulová",J208,0)</f>
        <v>0</v>
      </c>
      <c r="BJ208" s="17" t="s">
        <v>90</v>
      </c>
      <c r="BK208" s="245">
        <f>ROUND(I208*H208,2)</f>
        <v>0</v>
      </c>
      <c r="BL208" s="17" t="s">
        <v>125</v>
      </c>
      <c r="BM208" s="244" t="s">
        <v>1277</v>
      </c>
    </row>
    <row r="209" s="1" customFormat="1" ht="24" customHeight="1">
      <c r="B209" s="39"/>
      <c r="C209" s="233" t="s">
        <v>868</v>
      </c>
      <c r="D209" s="233" t="s">
        <v>266</v>
      </c>
      <c r="E209" s="234" t="s">
        <v>7464</v>
      </c>
      <c r="F209" s="235" t="s">
        <v>7117</v>
      </c>
      <c r="G209" s="236" t="s">
        <v>366</v>
      </c>
      <c r="H209" s="237">
        <v>60</v>
      </c>
      <c r="I209" s="238"/>
      <c r="J209" s="239">
        <f>ROUND(I209*H209,2)</f>
        <v>0</v>
      </c>
      <c r="K209" s="235" t="s">
        <v>413</v>
      </c>
      <c r="L209" s="44"/>
      <c r="M209" s="314" t="s">
        <v>1</v>
      </c>
      <c r="N209" s="315" t="s">
        <v>48</v>
      </c>
      <c r="O209" s="250"/>
      <c r="P209" s="316">
        <f>O209*H209</f>
        <v>0</v>
      </c>
      <c r="Q209" s="316">
        <v>0</v>
      </c>
      <c r="R209" s="316">
        <f>Q209*H209</f>
        <v>0</v>
      </c>
      <c r="S209" s="316">
        <v>0</v>
      </c>
      <c r="T209" s="317">
        <f>S209*H209</f>
        <v>0</v>
      </c>
      <c r="AR209" s="244" t="s">
        <v>125</v>
      </c>
      <c r="AT209" s="244" t="s">
        <v>266</v>
      </c>
      <c r="AU209" s="244" t="s">
        <v>90</v>
      </c>
      <c r="AY209" s="17" t="s">
        <v>263</v>
      </c>
      <c r="BE209" s="245">
        <f>IF(N209="základní",J209,0)</f>
        <v>0</v>
      </c>
      <c r="BF209" s="245">
        <f>IF(N209="snížená",J209,0)</f>
        <v>0</v>
      </c>
      <c r="BG209" s="245">
        <f>IF(N209="zákl. přenesená",J209,0)</f>
        <v>0</v>
      </c>
      <c r="BH209" s="245">
        <f>IF(N209="sníž. přenesená",J209,0)</f>
        <v>0</v>
      </c>
      <c r="BI209" s="245">
        <f>IF(N209="nulová",J209,0)</f>
        <v>0</v>
      </c>
      <c r="BJ209" s="17" t="s">
        <v>90</v>
      </c>
      <c r="BK209" s="245">
        <f>ROUND(I209*H209,2)</f>
        <v>0</v>
      </c>
      <c r="BL209" s="17" t="s">
        <v>125</v>
      </c>
      <c r="BM209" s="244" t="s">
        <v>1286</v>
      </c>
    </row>
    <row r="210" s="1" customFormat="1" ht="6.96" customHeight="1">
      <c r="B210" s="62"/>
      <c r="C210" s="63"/>
      <c r="D210" s="63"/>
      <c r="E210" s="63"/>
      <c r="F210" s="63"/>
      <c r="G210" s="63"/>
      <c r="H210" s="63"/>
      <c r="I210" s="184"/>
      <c r="J210" s="63"/>
      <c r="K210" s="63"/>
      <c r="L210" s="44"/>
    </row>
  </sheetData>
  <sheetProtection sheet="1" autoFilter="0" formatColumns="0" formatRows="0" objects="1" scenarios="1" spinCount="100000" saltValue="+XOXkZmnlm0SBccymAVndISAh6S5GKLKd2coaKbSBVtJPh5pTwcyOVEs8St5KJ4zZlZUZCEGvyEKU2wCxZVfCw==" hashValue="qn2nggVF+Mh/YX09OQbqNLIS+7bOzckDU/qvTJtNOxlf+eHo/ZUMhIsambPvzpLyiAdmxYfLsXlfc7Zc7vvsRg==" algorithmName="SHA-512" password="E785"/>
  <autoFilter ref="C125:K209"/>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143</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7465</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ROUND(J126,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ROUND((SUM(BE126:BE135)),  2)</f>
        <v>0</v>
      </c>
      <c r="I37" s="165">
        <v>0.20999999999999999</v>
      </c>
      <c r="J37" s="164">
        <f>ROUND(((SUM(BE126:BE135))*I37),  2)</f>
        <v>0</v>
      </c>
      <c r="L37" s="44"/>
    </row>
    <row r="38" s="1" customFormat="1" ht="14.4" customHeight="1">
      <c r="B38" s="44"/>
      <c r="E38" s="149" t="s">
        <v>49</v>
      </c>
      <c r="F38" s="164">
        <f>ROUND((SUM(BF126:BF135)),  2)</f>
        <v>0</v>
      </c>
      <c r="I38" s="165">
        <v>0.14999999999999999</v>
      </c>
      <c r="J38" s="164">
        <f>ROUND(((SUM(BF126:BF135))*I38),  2)</f>
        <v>0</v>
      </c>
      <c r="L38" s="44"/>
    </row>
    <row r="39" hidden="1" s="1" customFormat="1" ht="14.4" customHeight="1">
      <c r="B39" s="44"/>
      <c r="E39" s="149" t="s">
        <v>50</v>
      </c>
      <c r="F39" s="164">
        <f>ROUND((SUM(BG126:BG135)),  2)</f>
        <v>0</v>
      </c>
      <c r="I39" s="165">
        <v>0.20999999999999999</v>
      </c>
      <c r="J39" s="164">
        <f>0</f>
        <v>0</v>
      </c>
      <c r="L39" s="44"/>
    </row>
    <row r="40" hidden="1" s="1" customFormat="1" ht="14.4" customHeight="1">
      <c r="B40" s="44"/>
      <c r="E40" s="149" t="s">
        <v>51</v>
      </c>
      <c r="F40" s="164">
        <f>ROUND((SUM(BH126:BH135)),  2)</f>
        <v>0</v>
      </c>
      <c r="I40" s="165">
        <v>0.14999999999999999</v>
      </c>
      <c r="J40" s="164">
        <f>0</f>
        <v>0</v>
      </c>
      <c r="L40" s="44"/>
    </row>
    <row r="41" hidden="1" s="1" customFormat="1" ht="14.4" customHeight="1">
      <c r="B41" s="44"/>
      <c r="E41" s="149" t="s">
        <v>52</v>
      </c>
      <c r="F41" s="164">
        <f>ROUND((SUM(BI126:BI135)),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D.1.4.6 - JČ - D.1.4.6 - JČ</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J126</f>
        <v>0</v>
      </c>
      <c r="K100" s="40"/>
      <c r="L100" s="44"/>
      <c r="AU100" s="17" t="s">
        <v>241</v>
      </c>
    </row>
    <row r="101" s="8" customFormat="1" ht="24.96" customHeight="1">
      <c r="B101" s="194"/>
      <c r="C101" s="195"/>
      <c r="D101" s="196" t="s">
        <v>7466</v>
      </c>
      <c r="E101" s="197"/>
      <c r="F101" s="197"/>
      <c r="G101" s="197"/>
      <c r="H101" s="197"/>
      <c r="I101" s="198"/>
      <c r="J101" s="199">
        <f>J127</f>
        <v>0</v>
      </c>
      <c r="K101" s="195"/>
      <c r="L101" s="200"/>
    </row>
    <row r="102" s="8" customFormat="1" ht="24.96" customHeight="1">
      <c r="B102" s="194"/>
      <c r="C102" s="195"/>
      <c r="D102" s="196" t="s">
        <v>7061</v>
      </c>
      <c r="E102" s="197"/>
      <c r="F102" s="197"/>
      <c r="G102" s="197"/>
      <c r="H102" s="197"/>
      <c r="I102" s="198"/>
      <c r="J102" s="199">
        <f>J132</f>
        <v>0</v>
      </c>
      <c r="K102" s="195"/>
      <c r="L102" s="200"/>
    </row>
    <row r="103" s="1" customFormat="1" ht="21.84" customHeight="1">
      <c r="B103" s="39"/>
      <c r="C103" s="40"/>
      <c r="D103" s="40"/>
      <c r="E103" s="40"/>
      <c r="F103" s="40"/>
      <c r="G103" s="40"/>
      <c r="H103" s="40"/>
      <c r="I103" s="151"/>
      <c r="J103" s="40"/>
      <c r="K103" s="40"/>
      <c r="L103" s="44"/>
    </row>
    <row r="104" s="1" customFormat="1" ht="6.96" customHeight="1">
      <c r="B104" s="62"/>
      <c r="C104" s="63"/>
      <c r="D104" s="63"/>
      <c r="E104" s="63"/>
      <c r="F104" s="63"/>
      <c r="G104" s="63"/>
      <c r="H104" s="63"/>
      <c r="I104" s="184"/>
      <c r="J104" s="63"/>
      <c r="K104" s="63"/>
      <c r="L104" s="44"/>
    </row>
    <row r="108" s="1" customFormat="1" ht="6.96" customHeight="1">
      <c r="B108" s="64"/>
      <c r="C108" s="65"/>
      <c r="D108" s="65"/>
      <c r="E108" s="65"/>
      <c r="F108" s="65"/>
      <c r="G108" s="65"/>
      <c r="H108" s="65"/>
      <c r="I108" s="187"/>
      <c r="J108" s="65"/>
      <c r="K108" s="65"/>
      <c r="L108" s="44"/>
    </row>
    <row r="109" s="1" customFormat="1" ht="24.96" customHeight="1">
      <c r="B109" s="39"/>
      <c r="C109" s="23" t="s">
        <v>248</v>
      </c>
      <c r="D109" s="40"/>
      <c r="E109" s="40"/>
      <c r="F109" s="40"/>
      <c r="G109" s="40"/>
      <c r="H109" s="40"/>
      <c r="I109" s="151"/>
      <c r="J109" s="40"/>
      <c r="K109" s="40"/>
      <c r="L109" s="44"/>
    </row>
    <row r="110" s="1" customFormat="1" ht="6.96" customHeight="1">
      <c r="B110" s="39"/>
      <c r="C110" s="40"/>
      <c r="D110" s="40"/>
      <c r="E110" s="40"/>
      <c r="F110" s="40"/>
      <c r="G110" s="40"/>
      <c r="H110" s="40"/>
      <c r="I110" s="151"/>
      <c r="J110" s="40"/>
      <c r="K110" s="40"/>
      <c r="L110" s="44"/>
    </row>
    <row r="111" s="1" customFormat="1" ht="12" customHeight="1">
      <c r="B111" s="39"/>
      <c r="C111" s="32" t="s">
        <v>16</v>
      </c>
      <c r="D111" s="40"/>
      <c r="E111" s="40"/>
      <c r="F111" s="40"/>
      <c r="G111" s="40"/>
      <c r="H111" s="40"/>
      <c r="I111" s="151"/>
      <c r="J111" s="40"/>
      <c r="K111" s="40"/>
      <c r="L111" s="44"/>
    </row>
    <row r="112" s="1" customFormat="1" ht="16.5" customHeight="1">
      <c r="B112" s="39"/>
      <c r="C112" s="40"/>
      <c r="D112" s="40"/>
      <c r="E112" s="188" t="str">
        <f>E7</f>
        <v>R4 - Nová budova fakulty umění</v>
      </c>
      <c r="F112" s="32"/>
      <c r="G112" s="32"/>
      <c r="H112" s="32"/>
      <c r="I112" s="151"/>
      <c r="J112" s="40"/>
      <c r="K112" s="40"/>
      <c r="L112" s="44"/>
    </row>
    <row r="113" ht="12" customHeight="1">
      <c r="B113" s="21"/>
      <c r="C113" s="32" t="s">
        <v>235</v>
      </c>
      <c r="D113" s="22"/>
      <c r="E113" s="22"/>
      <c r="F113" s="22"/>
      <c r="G113" s="22"/>
      <c r="H113" s="22"/>
      <c r="I113" s="143"/>
      <c r="J113" s="22"/>
      <c r="K113" s="22"/>
      <c r="L113" s="20"/>
    </row>
    <row r="114" ht="16.5" customHeight="1">
      <c r="B114" s="21"/>
      <c r="C114" s="22"/>
      <c r="D114" s="22"/>
      <c r="E114" s="188" t="s">
        <v>326</v>
      </c>
      <c r="F114" s="22"/>
      <c r="G114" s="22"/>
      <c r="H114" s="22"/>
      <c r="I114" s="143"/>
      <c r="J114" s="22"/>
      <c r="K114" s="22"/>
      <c r="L114" s="20"/>
    </row>
    <row r="115" ht="12" customHeight="1">
      <c r="B115" s="21"/>
      <c r="C115" s="32" t="s">
        <v>327</v>
      </c>
      <c r="D115" s="22"/>
      <c r="E115" s="22"/>
      <c r="F115" s="22"/>
      <c r="G115" s="22"/>
      <c r="H115" s="22"/>
      <c r="I115" s="143"/>
      <c r="J115" s="22"/>
      <c r="K115" s="22"/>
      <c r="L115" s="20"/>
    </row>
    <row r="116" s="1" customFormat="1" ht="16.5" customHeight="1">
      <c r="B116" s="39"/>
      <c r="C116" s="40"/>
      <c r="D116" s="40"/>
      <c r="E116" s="313" t="s">
        <v>3442</v>
      </c>
      <c r="F116" s="40"/>
      <c r="G116" s="40"/>
      <c r="H116" s="40"/>
      <c r="I116" s="151"/>
      <c r="J116" s="40"/>
      <c r="K116" s="40"/>
      <c r="L116" s="44"/>
    </row>
    <row r="117" s="1" customFormat="1" ht="12" customHeight="1">
      <c r="B117" s="39"/>
      <c r="C117" s="32" t="s">
        <v>6881</v>
      </c>
      <c r="D117" s="40"/>
      <c r="E117" s="40"/>
      <c r="F117" s="40"/>
      <c r="G117" s="40"/>
      <c r="H117" s="40"/>
      <c r="I117" s="151"/>
      <c r="J117" s="40"/>
      <c r="K117" s="40"/>
      <c r="L117" s="44"/>
    </row>
    <row r="118" s="1" customFormat="1" ht="16.5" customHeight="1">
      <c r="B118" s="39"/>
      <c r="C118" s="40"/>
      <c r="D118" s="40"/>
      <c r="E118" s="72" t="str">
        <f>E13</f>
        <v>D.1.4.6 - JČ - D.1.4.6 - JČ</v>
      </c>
      <c r="F118" s="40"/>
      <c r="G118" s="40"/>
      <c r="H118" s="40"/>
      <c r="I118" s="151"/>
      <c r="J118" s="40"/>
      <c r="K118" s="40"/>
      <c r="L118" s="44"/>
    </row>
    <row r="119" s="1" customFormat="1" ht="6.96" customHeight="1">
      <c r="B119" s="39"/>
      <c r="C119" s="40"/>
      <c r="D119" s="40"/>
      <c r="E119" s="40"/>
      <c r="F119" s="40"/>
      <c r="G119" s="40"/>
      <c r="H119" s="40"/>
      <c r="I119" s="151"/>
      <c r="J119" s="40"/>
      <c r="K119" s="40"/>
      <c r="L119" s="44"/>
    </row>
    <row r="120" s="1" customFormat="1" ht="12" customHeight="1">
      <c r="B120" s="39"/>
      <c r="C120" s="32" t="s">
        <v>22</v>
      </c>
      <c r="D120" s="40"/>
      <c r="E120" s="40"/>
      <c r="F120" s="27" t="str">
        <f>F16</f>
        <v xml:space="preserve"> </v>
      </c>
      <c r="G120" s="40"/>
      <c r="H120" s="40"/>
      <c r="I120" s="153" t="s">
        <v>24</v>
      </c>
      <c r="J120" s="75" t="str">
        <f>IF(J16="","",J16)</f>
        <v>16. 10. 2019</v>
      </c>
      <c r="K120" s="40"/>
      <c r="L120" s="44"/>
    </row>
    <row r="121" s="1" customFormat="1" ht="6.96" customHeight="1">
      <c r="B121" s="39"/>
      <c r="C121" s="40"/>
      <c r="D121" s="40"/>
      <c r="E121" s="40"/>
      <c r="F121" s="40"/>
      <c r="G121" s="40"/>
      <c r="H121" s="40"/>
      <c r="I121" s="151"/>
      <c r="J121" s="40"/>
      <c r="K121" s="40"/>
      <c r="L121" s="44"/>
    </row>
    <row r="122" s="1" customFormat="1" ht="27.9" customHeight="1">
      <c r="B122" s="39"/>
      <c r="C122" s="32" t="s">
        <v>30</v>
      </c>
      <c r="D122" s="40"/>
      <c r="E122" s="40"/>
      <c r="F122" s="27" t="str">
        <f>E19</f>
        <v xml:space="preserve">OSTRAVSKÁ UNIVERZITA </v>
      </c>
      <c r="G122" s="40"/>
      <c r="H122" s="40"/>
      <c r="I122" s="153" t="s">
        <v>36</v>
      </c>
      <c r="J122" s="37" t="str">
        <f>E25</f>
        <v>KANIA a.s., Ostrava</v>
      </c>
      <c r="K122" s="40"/>
      <c r="L122" s="44"/>
    </row>
    <row r="123" s="1" customFormat="1" ht="15.15" customHeight="1">
      <c r="B123" s="39"/>
      <c r="C123" s="32" t="s">
        <v>34</v>
      </c>
      <c r="D123" s="40"/>
      <c r="E123" s="40"/>
      <c r="F123" s="27" t="str">
        <f>IF(E22="","",E22)</f>
        <v>Vyplň údaj</v>
      </c>
      <c r="G123" s="40"/>
      <c r="H123" s="40"/>
      <c r="I123" s="153" t="s">
        <v>39</v>
      </c>
      <c r="J123" s="37" t="str">
        <f>E28</f>
        <v xml:space="preserve"> </v>
      </c>
      <c r="K123" s="40"/>
      <c r="L123" s="44"/>
    </row>
    <row r="124" s="1" customFormat="1" ht="10.32" customHeight="1">
      <c r="B124" s="39"/>
      <c r="C124" s="40"/>
      <c r="D124" s="40"/>
      <c r="E124" s="40"/>
      <c r="F124" s="40"/>
      <c r="G124" s="40"/>
      <c r="H124" s="40"/>
      <c r="I124" s="151"/>
      <c r="J124" s="40"/>
      <c r="K124" s="40"/>
      <c r="L124" s="44"/>
    </row>
    <row r="125" s="10" customFormat="1" ht="29.28" customHeight="1">
      <c r="B125" s="207"/>
      <c r="C125" s="208" t="s">
        <v>249</v>
      </c>
      <c r="D125" s="209" t="s">
        <v>68</v>
      </c>
      <c r="E125" s="209" t="s">
        <v>64</v>
      </c>
      <c r="F125" s="209" t="s">
        <v>65</v>
      </c>
      <c r="G125" s="209" t="s">
        <v>250</v>
      </c>
      <c r="H125" s="209" t="s">
        <v>251</v>
      </c>
      <c r="I125" s="210" t="s">
        <v>252</v>
      </c>
      <c r="J125" s="209" t="s">
        <v>239</v>
      </c>
      <c r="K125" s="211" t="s">
        <v>253</v>
      </c>
      <c r="L125" s="212"/>
      <c r="M125" s="96" t="s">
        <v>1</v>
      </c>
      <c r="N125" s="97" t="s">
        <v>47</v>
      </c>
      <c r="O125" s="97" t="s">
        <v>254</v>
      </c>
      <c r="P125" s="97" t="s">
        <v>255</v>
      </c>
      <c r="Q125" s="97" t="s">
        <v>256</v>
      </c>
      <c r="R125" s="97" t="s">
        <v>257</v>
      </c>
      <c r="S125" s="97" t="s">
        <v>258</v>
      </c>
      <c r="T125" s="98" t="s">
        <v>259</v>
      </c>
    </row>
    <row r="126" s="1" customFormat="1" ht="22.8" customHeight="1">
      <c r="B126" s="39"/>
      <c r="C126" s="103" t="s">
        <v>260</v>
      </c>
      <c r="D126" s="40"/>
      <c r="E126" s="40"/>
      <c r="F126" s="40"/>
      <c r="G126" s="40"/>
      <c r="H126" s="40"/>
      <c r="I126" s="151"/>
      <c r="J126" s="213">
        <f>BK126</f>
        <v>0</v>
      </c>
      <c r="K126" s="40"/>
      <c r="L126" s="44"/>
      <c r="M126" s="99"/>
      <c r="N126" s="100"/>
      <c r="O126" s="100"/>
      <c r="P126" s="214">
        <f>P127+P132</f>
        <v>0</v>
      </c>
      <c r="Q126" s="100"/>
      <c r="R126" s="214">
        <f>R127+R132</f>
        <v>0</v>
      </c>
      <c r="S126" s="100"/>
      <c r="T126" s="215">
        <f>T127+T132</f>
        <v>0</v>
      </c>
      <c r="AT126" s="17" t="s">
        <v>82</v>
      </c>
      <c r="AU126" s="17" t="s">
        <v>241</v>
      </c>
      <c r="BK126" s="216">
        <f>BK127+BK132</f>
        <v>0</v>
      </c>
    </row>
    <row r="127" s="11" customFormat="1" ht="25.92" customHeight="1">
      <c r="B127" s="217"/>
      <c r="C127" s="218"/>
      <c r="D127" s="219" t="s">
        <v>82</v>
      </c>
      <c r="E127" s="220" t="s">
        <v>4733</v>
      </c>
      <c r="F127" s="220" t="s">
        <v>7467</v>
      </c>
      <c r="G127" s="218"/>
      <c r="H127" s="218"/>
      <c r="I127" s="221"/>
      <c r="J127" s="222">
        <f>BK127</f>
        <v>0</v>
      </c>
      <c r="K127" s="218"/>
      <c r="L127" s="223"/>
      <c r="M127" s="224"/>
      <c r="N127" s="225"/>
      <c r="O127" s="225"/>
      <c r="P127" s="226">
        <f>SUM(P128:P131)</f>
        <v>0</v>
      </c>
      <c r="Q127" s="225"/>
      <c r="R127" s="226">
        <f>SUM(R128:R131)</f>
        <v>0</v>
      </c>
      <c r="S127" s="225"/>
      <c r="T127" s="227">
        <f>SUM(T128:T131)</f>
        <v>0</v>
      </c>
      <c r="AR127" s="228" t="s">
        <v>90</v>
      </c>
      <c r="AT127" s="229" t="s">
        <v>82</v>
      </c>
      <c r="AU127" s="229" t="s">
        <v>83</v>
      </c>
      <c r="AY127" s="228" t="s">
        <v>263</v>
      </c>
      <c r="BK127" s="230">
        <f>SUM(BK128:BK131)</f>
        <v>0</v>
      </c>
    </row>
    <row r="128" s="1" customFormat="1" ht="16.5" customHeight="1">
      <c r="B128" s="39"/>
      <c r="C128" s="233" t="s">
        <v>90</v>
      </c>
      <c r="D128" s="233" t="s">
        <v>266</v>
      </c>
      <c r="E128" s="234" t="s">
        <v>7468</v>
      </c>
      <c r="F128" s="235" t="s">
        <v>7469</v>
      </c>
      <c r="G128" s="236" t="s">
        <v>1829</v>
      </c>
      <c r="H128" s="237">
        <v>14</v>
      </c>
      <c r="I128" s="238"/>
      <c r="J128" s="239">
        <f>ROUND(I128*H128,2)</f>
        <v>0</v>
      </c>
      <c r="K128" s="235" t="s">
        <v>7470</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92</v>
      </c>
    </row>
    <row r="129" s="1" customFormat="1" ht="16.5" customHeight="1">
      <c r="B129" s="39"/>
      <c r="C129" s="233" t="s">
        <v>92</v>
      </c>
      <c r="D129" s="233" t="s">
        <v>266</v>
      </c>
      <c r="E129" s="234" t="s">
        <v>7471</v>
      </c>
      <c r="F129" s="235" t="s">
        <v>7472</v>
      </c>
      <c r="G129" s="236" t="s">
        <v>1829</v>
      </c>
      <c r="H129" s="237">
        <v>3</v>
      </c>
      <c r="I129" s="238"/>
      <c r="J129" s="239">
        <f>ROUND(I129*H129,2)</f>
        <v>0</v>
      </c>
      <c r="K129" s="235" t="s">
        <v>7470</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125</v>
      </c>
    </row>
    <row r="130" s="1" customFormat="1" ht="16.5" customHeight="1">
      <c r="B130" s="39"/>
      <c r="C130" s="233" t="s">
        <v>112</v>
      </c>
      <c r="D130" s="233" t="s">
        <v>266</v>
      </c>
      <c r="E130" s="234" t="s">
        <v>7473</v>
      </c>
      <c r="F130" s="235" t="s">
        <v>7474</v>
      </c>
      <c r="G130" s="236" t="s">
        <v>1829</v>
      </c>
      <c r="H130" s="237">
        <v>3</v>
      </c>
      <c r="I130" s="238"/>
      <c r="J130" s="239">
        <f>ROUND(I130*H130,2)</f>
        <v>0</v>
      </c>
      <c r="K130" s="235" t="s">
        <v>7470</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295</v>
      </c>
    </row>
    <row r="131" s="1" customFormat="1" ht="16.5" customHeight="1">
      <c r="B131" s="39"/>
      <c r="C131" s="233" t="s">
        <v>125</v>
      </c>
      <c r="D131" s="233" t="s">
        <v>266</v>
      </c>
      <c r="E131" s="234" t="s">
        <v>7475</v>
      </c>
      <c r="F131" s="235" t="s">
        <v>7476</v>
      </c>
      <c r="G131" s="236" t="s">
        <v>396</v>
      </c>
      <c r="H131" s="237">
        <v>800</v>
      </c>
      <c r="I131" s="238"/>
      <c r="J131" s="239">
        <f>ROUND(I131*H131,2)</f>
        <v>0</v>
      </c>
      <c r="K131" s="235" t="s">
        <v>7470</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303</v>
      </c>
    </row>
    <row r="132" s="11" customFormat="1" ht="25.92" customHeight="1">
      <c r="B132" s="217"/>
      <c r="C132" s="218"/>
      <c r="D132" s="219" t="s">
        <v>82</v>
      </c>
      <c r="E132" s="220" t="s">
        <v>4761</v>
      </c>
      <c r="F132" s="220" t="s">
        <v>2719</v>
      </c>
      <c r="G132" s="218"/>
      <c r="H132" s="218"/>
      <c r="I132" s="221"/>
      <c r="J132" s="222">
        <f>BK132</f>
        <v>0</v>
      </c>
      <c r="K132" s="218"/>
      <c r="L132" s="223"/>
      <c r="M132" s="224"/>
      <c r="N132" s="225"/>
      <c r="O132" s="225"/>
      <c r="P132" s="226">
        <f>SUM(P133:P135)</f>
        <v>0</v>
      </c>
      <c r="Q132" s="225"/>
      <c r="R132" s="226">
        <f>SUM(R133:R135)</f>
        <v>0</v>
      </c>
      <c r="S132" s="225"/>
      <c r="T132" s="227">
        <f>SUM(T133:T135)</f>
        <v>0</v>
      </c>
      <c r="AR132" s="228" t="s">
        <v>90</v>
      </c>
      <c r="AT132" s="229" t="s">
        <v>82</v>
      </c>
      <c r="AU132" s="229" t="s">
        <v>83</v>
      </c>
      <c r="AY132" s="228" t="s">
        <v>263</v>
      </c>
      <c r="BK132" s="230">
        <f>SUM(BK133:BK135)</f>
        <v>0</v>
      </c>
    </row>
    <row r="133" s="1" customFormat="1" ht="16.5" customHeight="1">
      <c r="B133" s="39"/>
      <c r="C133" s="233" t="s">
        <v>262</v>
      </c>
      <c r="D133" s="233" t="s">
        <v>266</v>
      </c>
      <c r="E133" s="234" t="s">
        <v>7477</v>
      </c>
      <c r="F133" s="235" t="s">
        <v>7478</v>
      </c>
      <c r="G133" s="236" t="s">
        <v>1829</v>
      </c>
      <c r="H133" s="237">
        <v>1</v>
      </c>
      <c r="I133" s="238"/>
      <c r="J133" s="239">
        <f>ROUND(I133*H133,2)</f>
        <v>0</v>
      </c>
      <c r="K133" s="235" t="s">
        <v>7470</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315</v>
      </c>
    </row>
    <row r="134" s="1" customFormat="1" ht="16.5" customHeight="1">
      <c r="B134" s="39"/>
      <c r="C134" s="233" t="s">
        <v>295</v>
      </c>
      <c r="D134" s="233" t="s">
        <v>266</v>
      </c>
      <c r="E134" s="234" t="s">
        <v>7479</v>
      </c>
      <c r="F134" s="235" t="s">
        <v>7480</v>
      </c>
      <c r="G134" s="236" t="s">
        <v>7300</v>
      </c>
      <c r="H134" s="237">
        <v>1</v>
      </c>
      <c r="I134" s="238"/>
      <c r="J134" s="239">
        <f>ROUND(I134*H134,2)</f>
        <v>0</v>
      </c>
      <c r="K134" s="235" t="s">
        <v>7470</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430</v>
      </c>
    </row>
    <row r="135" s="1" customFormat="1" ht="16.5" customHeight="1">
      <c r="B135" s="39"/>
      <c r="C135" s="233" t="s">
        <v>299</v>
      </c>
      <c r="D135" s="233" t="s">
        <v>266</v>
      </c>
      <c r="E135" s="234" t="s">
        <v>7481</v>
      </c>
      <c r="F135" s="235" t="s">
        <v>7482</v>
      </c>
      <c r="G135" s="236" t="s">
        <v>366</v>
      </c>
      <c r="H135" s="237">
        <v>8</v>
      </c>
      <c r="I135" s="238"/>
      <c r="J135" s="239">
        <f>ROUND(I135*H135,2)</f>
        <v>0</v>
      </c>
      <c r="K135" s="235" t="s">
        <v>7470</v>
      </c>
      <c r="L135" s="44"/>
      <c r="M135" s="314" t="s">
        <v>1</v>
      </c>
      <c r="N135" s="315" t="s">
        <v>48</v>
      </c>
      <c r="O135" s="250"/>
      <c r="P135" s="316">
        <f>O135*H135</f>
        <v>0</v>
      </c>
      <c r="Q135" s="316">
        <v>0</v>
      </c>
      <c r="R135" s="316">
        <f>Q135*H135</f>
        <v>0</v>
      </c>
      <c r="S135" s="316">
        <v>0</v>
      </c>
      <c r="T135" s="317">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440</v>
      </c>
    </row>
    <row r="136" s="1" customFormat="1" ht="6.96" customHeight="1">
      <c r="B136" s="62"/>
      <c r="C136" s="63"/>
      <c r="D136" s="63"/>
      <c r="E136" s="63"/>
      <c r="F136" s="63"/>
      <c r="G136" s="63"/>
      <c r="H136" s="63"/>
      <c r="I136" s="184"/>
      <c r="J136" s="63"/>
      <c r="K136" s="63"/>
      <c r="L136" s="44"/>
    </row>
  </sheetData>
  <sheetProtection sheet="1" autoFilter="0" formatColumns="0" formatRows="0" objects="1" scenarios="1" spinCount="100000" saltValue="Jw+N2Ba7UUfMUHe0Wb1qv2/T46MFQF5UTz0PFS+ipfvW13OacwMB1TUXopnI4TDIBw40iHr6avmR/HDK5LmZbw==" hashValue="K9rwHXK9aShvVYg2OglrX/In1VzUr0SElHuLUsJjn3JKfG5pDQ6zOavLTXJQkIlUgs1j7fEfg+J8ttg+telcJw==" algorithmName="SHA-512" password="E785"/>
  <autoFilter ref="C125:K13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145</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7483</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102" customHeight="1">
      <c r="B31" s="155"/>
      <c r="E31" s="156" t="s">
        <v>7484</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ROUND(J125,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ROUND((SUM(BE125:BE176)),  2)</f>
        <v>0</v>
      </c>
      <c r="I37" s="165">
        <v>0.20999999999999999</v>
      </c>
      <c r="J37" s="164">
        <f>ROUND(((SUM(BE125:BE176))*I37),  2)</f>
        <v>0</v>
      </c>
      <c r="L37" s="44"/>
    </row>
    <row r="38" s="1" customFormat="1" ht="14.4" customHeight="1">
      <c r="B38" s="44"/>
      <c r="E38" s="149" t="s">
        <v>49</v>
      </c>
      <c r="F38" s="164">
        <f>ROUND((SUM(BF125:BF176)),  2)</f>
        <v>0</v>
      </c>
      <c r="I38" s="165">
        <v>0.14999999999999999</v>
      </c>
      <c r="J38" s="164">
        <f>ROUND(((SUM(BF125:BF176))*I38),  2)</f>
        <v>0</v>
      </c>
      <c r="L38" s="44"/>
    </row>
    <row r="39" hidden="1" s="1" customFormat="1" ht="14.4" customHeight="1">
      <c r="B39" s="44"/>
      <c r="E39" s="149" t="s">
        <v>50</v>
      </c>
      <c r="F39" s="164">
        <f>ROUND((SUM(BG125:BG176)),  2)</f>
        <v>0</v>
      </c>
      <c r="I39" s="165">
        <v>0.20999999999999999</v>
      </c>
      <c r="J39" s="164">
        <f>0</f>
        <v>0</v>
      </c>
      <c r="L39" s="44"/>
    </row>
    <row r="40" hidden="1" s="1" customFormat="1" ht="14.4" customHeight="1">
      <c r="B40" s="44"/>
      <c r="E40" s="149" t="s">
        <v>51</v>
      </c>
      <c r="F40" s="164">
        <f>ROUND((SUM(BH125:BH176)),  2)</f>
        <v>0</v>
      </c>
      <c r="I40" s="165">
        <v>0.14999999999999999</v>
      </c>
      <c r="J40" s="164">
        <f>0</f>
        <v>0</v>
      </c>
      <c r="L40" s="44"/>
    </row>
    <row r="41" hidden="1" s="1" customFormat="1" ht="14.4" customHeight="1">
      <c r="B41" s="44"/>
      <c r="E41" s="149" t="s">
        <v>52</v>
      </c>
      <c r="F41" s="164">
        <f>ROUND((SUM(BI125:BI176)),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D.1.4.6 - KT - D.1.4.6 - KT</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J125</f>
        <v>0</v>
      </c>
      <c r="K100" s="40"/>
      <c r="L100" s="44"/>
      <c r="AU100" s="17" t="s">
        <v>241</v>
      </c>
    </row>
    <row r="101" s="8" customFormat="1" ht="24.96" customHeight="1">
      <c r="B101" s="194"/>
      <c r="C101" s="195"/>
      <c r="D101" s="196" t="s">
        <v>7485</v>
      </c>
      <c r="E101" s="197"/>
      <c r="F101" s="197"/>
      <c r="G101" s="197"/>
      <c r="H101" s="197"/>
      <c r="I101" s="198"/>
      <c r="J101" s="199">
        <f>J126</f>
        <v>0</v>
      </c>
      <c r="K101" s="195"/>
      <c r="L101" s="200"/>
    </row>
    <row r="102" s="1" customFormat="1" ht="21.84" customHeight="1">
      <c r="B102" s="39"/>
      <c r="C102" s="40"/>
      <c r="D102" s="40"/>
      <c r="E102" s="40"/>
      <c r="F102" s="40"/>
      <c r="G102" s="40"/>
      <c r="H102" s="40"/>
      <c r="I102" s="151"/>
      <c r="J102" s="40"/>
      <c r="K102" s="40"/>
      <c r="L102" s="44"/>
    </row>
    <row r="103" s="1" customFormat="1" ht="6.96" customHeight="1">
      <c r="B103" s="62"/>
      <c r="C103" s="63"/>
      <c r="D103" s="63"/>
      <c r="E103" s="63"/>
      <c r="F103" s="63"/>
      <c r="G103" s="63"/>
      <c r="H103" s="63"/>
      <c r="I103" s="184"/>
      <c r="J103" s="63"/>
      <c r="K103" s="63"/>
      <c r="L103" s="44"/>
    </row>
    <row r="107" s="1" customFormat="1" ht="6.96" customHeight="1">
      <c r="B107" s="64"/>
      <c r="C107" s="65"/>
      <c r="D107" s="65"/>
      <c r="E107" s="65"/>
      <c r="F107" s="65"/>
      <c r="G107" s="65"/>
      <c r="H107" s="65"/>
      <c r="I107" s="187"/>
      <c r="J107" s="65"/>
      <c r="K107" s="65"/>
      <c r="L107" s="44"/>
    </row>
    <row r="108" s="1" customFormat="1" ht="24.96" customHeight="1">
      <c r="B108" s="39"/>
      <c r="C108" s="23" t="s">
        <v>248</v>
      </c>
      <c r="D108" s="40"/>
      <c r="E108" s="40"/>
      <c r="F108" s="40"/>
      <c r="G108" s="40"/>
      <c r="H108" s="40"/>
      <c r="I108" s="151"/>
      <c r="J108" s="40"/>
      <c r="K108" s="40"/>
      <c r="L108" s="44"/>
    </row>
    <row r="109" s="1" customFormat="1" ht="6.96" customHeight="1">
      <c r="B109" s="39"/>
      <c r="C109" s="40"/>
      <c r="D109" s="40"/>
      <c r="E109" s="40"/>
      <c r="F109" s="40"/>
      <c r="G109" s="40"/>
      <c r="H109" s="40"/>
      <c r="I109" s="151"/>
      <c r="J109" s="40"/>
      <c r="K109" s="40"/>
      <c r="L109" s="44"/>
    </row>
    <row r="110" s="1" customFormat="1" ht="12" customHeight="1">
      <c r="B110" s="39"/>
      <c r="C110" s="32" t="s">
        <v>16</v>
      </c>
      <c r="D110" s="40"/>
      <c r="E110" s="40"/>
      <c r="F110" s="40"/>
      <c r="G110" s="40"/>
      <c r="H110" s="40"/>
      <c r="I110" s="151"/>
      <c r="J110" s="40"/>
      <c r="K110" s="40"/>
      <c r="L110" s="44"/>
    </row>
    <row r="111" s="1" customFormat="1" ht="16.5" customHeight="1">
      <c r="B111" s="39"/>
      <c r="C111" s="40"/>
      <c r="D111" s="40"/>
      <c r="E111" s="188" t="str">
        <f>E7</f>
        <v>R4 - Nová budova fakulty umění</v>
      </c>
      <c r="F111" s="32"/>
      <c r="G111" s="32"/>
      <c r="H111" s="32"/>
      <c r="I111" s="151"/>
      <c r="J111" s="40"/>
      <c r="K111" s="40"/>
      <c r="L111" s="44"/>
    </row>
    <row r="112" ht="12" customHeight="1">
      <c r="B112" s="21"/>
      <c r="C112" s="32" t="s">
        <v>235</v>
      </c>
      <c r="D112" s="22"/>
      <c r="E112" s="22"/>
      <c r="F112" s="22"/>
      <c r="G112" s="22"/>
      <c r="H112" s="22"/>
      <c r="I112" s="143"/>
      <c r="J112" s="22"/>
      <c r="K112" s="22"/>
      <c r="L112" s="20"/>
    </row>
    <row r="113" ht="16.5" customHeight="1">
      <c r="B113" s="21"/>
      <c r="C113" s="22"/>
      <c r="D113" s="22"/>
      <c r="E113" s="188" t="s">
        <v>326</v>
      </c>
      <c r="F113" s="22"/>
      <c r="G113" s="22"/>
      <c r="H113" s="22"/>
      <c r="I113" s="143"/>
      <c r="J113" s="22"/>
      <c r="K113" s="22"/>
      <c r="L113" s="20"/>
    </row>
    <row r="114" ht="12" customHeight="1">
      <c r="B114" s="21"/>
      <c r="C114" s="32" t="s">
        <v>327</v>
      </c>
      <c r="D114" s="22"/>
      <c r="E114" s="22"/>
      <c r="F114" s="22"/>
      <c r="G114" s="22"/>
      <c r="H114" s="22"/>
      <c r="I114" s="143"/>
      <c r="J114" s="22"/>
      <c r="K114" s="22"/>
      <c r="L114" s="20"/>
    </row>
    <row r="115" s="1" customFormat="1" ht="16.5" customHeight="1">
      <c r="B115" s="39"/>
      <c r="C115" s="40"/>
      <c r="D115" s="40"/>
      <c r="E115" s="313" t="s">
        <v>3442</v>
      </c>
      <c r="F115" s="40"/>
      <c r="G115" s="40"/>
      <c r="H115" s="40"/>
      <c r="I115" s="151"/>
      <c r="J115" s="40"/>
      <c r="K115" s="40"/>
      <c r="L115" s="44"/>
    </row>
    <row r="116" s="1" customFormat="1" ht="12" customHeight="1">
      <c r="B116" s="39"/>
      <c r="C116" s="32" t="s">
        <v>6881</v>
      </c>
      <c r="D116" s="40"/>
      <c r="E116" s="40"/>
      <c r="F116" s="40"/>
      <c r="G116" s="40"/>
      <c r="H116" s="40"/>
      <c r="I116" s="151"/>
      <c r="J116" s="40"/>
      <c r="K116" s="40"/>
      <c r="L116" s="44"/>
    </row>
    <row r="117" s="1" customFormat="1" ht="16.5" customHeight="1">
      <c r="B117" s="39"/>
      <c r="C117" s="40"/>
      <c r="D117" s="40"/>
      <c r="E117" s="72" t="str">
        <f>E13</f>
        <v>D.1.4.6 - KT - D.1.4.6 - KT</v>
      </c>
      <c r="F117" s="40"/>
      <c r="G117" s="40"/>
      <c r="H117" s="40"/>
      <c r="I117" s="151"/>
      <c r="J117" s="40"/>
      <c r="K117" s="40"/>
      <c r="L117" s="44"/>
    </row>
    <row r="118" s="1" customFormat="1" ht="6.96" customHeight="1">
      <c r="B118" s="39"/>
      <c r="C118" s="40"/>
      <c r="D118" s="40"/>
      <c r="E118" s="40"/>
      <c r="F118" s="40"/>
      <c r="G118" s="40"/>
      <c r="H118" s="40"/>
      <c r="I118" s="151"/>
      <c r="J118" s="40"/>
      <c r="K118" s="40"/>
      <c r="L118" s="44"/>
    </row>
    <row r="119" s="1" customFormat="1" ht="12" customHeight="1">
      <c r="B119" s="39"/>
      <c r="C119" s="32" t="s">
        <v>22</v>
      </c>
      <c r="D119" s="40"/>
      <c r="E119" s="40"/>
      <c r="F119" s="27" t="str">
        <f>F16</f>
        <v xml:space="preserve"> </v>
      </c>
      <c r="G119" s="40"/>
      <c r="H119" s="40"/>
      <c r="I119" s="153" t="s">
        <v>24</v>
      </c>
      <c r="J119" s="75" t="str">
        <f>IF(J16="","",J16)</f>
        <v>16. 10. 2019</v>
      </c>
      <c r="K119" s="40"/>
      <c r="L119" s="44"/>
    </row>
    <row r="120" s="1" customFormat="1" ht="6.96" customHeight="1">
      <c r="B120" s="39"/>
      <c r="C120" s="40"/>
      <c r="D120" s="40"/>
      <c r="E120" s="40"/>
      <c r="F120" s="40"/>
      <c r="G120" s="40"/>
      <c r="H120" s="40"/>
      <c r="I120" s="151"/>
      <c r="J120" s="40"/>
      <c r="K120" s="40"/>
      <c r="L120" s="44"/>
    </row>
    <row r="121" s="1" customFormat="1" ht="27.9" customHeight="1">
      <c r="B121" s="39"/>
      <c r="C121" s="32" t="s">
        <v>30</v>
      </c>
      <c r="D121" s="40"/>
      <c r="E121" s="40"/>
      <c r="F121" s="27" t="str">
        <f>E19</f>
        <v xml:space="preserve">OSTRAVSKÁ UNIVERZITA </v>
      </c>
      <c r="G121" s="40"/>
      <c r="H121" s="40"/>
      <c r="I121" s="153" t="s">
        <v>36</v>
      </c>
      <c r="J121" s="37" t="str">
        <f>E25</f>
        <v>KANIA a.s., Ostrava</v>
      </c>
      <c r="K121" s="40"/>
      <c r="L121" s="44"/>
    </row>
    <row r="122" s="1" customFormat="1" ht="15.15" customHeight="1">
      <c r="B122" s="39"/>
      <c r="C122" s="32" t="s">
        <v>34</v>
      </c>
      <c r="D122" s="40"/>
      <c r="E122" s="40"/>
      <c r="F122" s="27" t="str">
        <f>IF(E22="","",E22)</f>
        <v>Vyplň údaj</v>
      </c>
      <c r="G122" s="40"/>
      <c r="H122" s="40"/>
      <c r="I122" s="153" t="s">
        <v>39</v>
      </c>
      <c r="J122" s="37" t="str">
        <f>E28</f>
        <v xml:space="preserve"> </v>
      </c>
      <c r="K122" s="40"/>
      <c r="L122" s="44"/>
    </row>
    <row r="123" s="1" customFormat="1" ht="10.32" customHeight="1">
      <c r="B123" s="39"/>
      <c r="C123" s="40"/>
      <c r="D123" s="40"/>
      <c r="E123" s="40"/>
      <c r="F123" s="40"/>
      <c r="G123" s="40"/>
      <c r="H123" s="40"/>
      <c r="I123" s="151"/>
      <c r="J123" s="40"/>
      <c r="K123" s="40"/>
      <c r="L123" s="44"/>
    </row>
    <row r="124" s="10" customFormat="1" ht="29.28" customHeight="1">
      <c r="B124" s="207"/>
      <c r="C124" s="208" t="s">
        <v>249</v>
      </c>
      <c r="D124" s="209" t="s">
        <v>68</v>
      </c>
      <c r="E124" s="209" t="s">
        <v>64</v>
      </c>
      <c r="F124" s="209" t="s">
        <v>65</v>
      </c>
      <c r="G124" s="209" t="s">
        <v>250</v>
      </c>
      <c r="H124" s="209" t="s">
        <v>251</v>
      </c>
      <c r="I124" s="210" t="s">
        <v>252</v>
      </c>
      <c r="J124" s="209" t="s">
        <v>239</v>
      </c>
      <c r="K124" s="211" t="s">
        <v>253</v>
      </c>
      <c r="L124" s="212"/>
      <c r="M124" s="96" t="s">
        <v>1</v>
      </c>
      <c r="N124" s="97" t="s">
        <v>47</v>
      </c>
      <c r="O124" s="97" t="s">
        <v>254</v>
      </c>
      <c r="P124" s="97" t="s">
        <v>255</v>
      </c>
      <c r="Q124" s="97" t="s">
        <v>256</v>
      </c>
      <c r="R124" s="97" t="s">
        <v>257</v>
      </c>
      <c r="S124" s="97" t="s">
        <v>258</v>
      </c>
      <c r="T124" s="98" t="s">
        <v>259</v>
      </c>
    </row>
    <row r="125" s="1" customFormat="1" ht="22.8" customHeight="1">
      <c r="B125" s="39"/>
      <c r="C125" s="103" t="s">
        <v>260</v>
      </c>
      <c r="D125" s="40"/>
      <c r="E125" s="40"/>
      <c r="F125" s="40"/>
      <c r="G125" s="40"/>
      <c r="H125" s="40"/>
      <c r="I125" s="151"/>
      <c r="J125" s="213">
        <f>BK125</f>
        <v>0</v>
      </c>
      <c r="K125" s="40"/>
      <c r="L125" s="44"/>
      <c r="M125" s="99"/>
      <c r="N125" s="100"/>
      <c r="O125" s="100"/>
      <c r="P125" s="214">
        <f>P126</f>
        <v>0</v>
      </c>
      <c r="Q125" s="100"/>
      <c r="R125" s="214">
        <f>R126</f>
        <v>0</v>
      </c>
      <c r="S125" s="100"/>
      <c r="T125" s="215">
        <f>T126</f>
        <v>0</v>
      </c>
      <c r="AT125" s="17" t="s">
        <v>82</v>
      </c>
      <c r="AU125" s="17" t="s">
        <v>241</v>
      </c>
      <c r="BK125" s="216">
        <f>BK126</f>
        <v>0</v>
      </c>
    </row>
    <row r="126" s="11" customFormat="1" ht="25.92" customHeight="1">
      <c r="B126" s="217"/>
      <c r="C126" s="218"/>
      <c r="D126" s="219" t="s">
        <v>82</v>
      </c>
      <c r="E126" s="220" t="s">
        <v>4733</v>
      </c>
      <c r="F126" s="220" t="s">
        <v>7486</v>
      </c>
      <c r="G126" s="218"/>
      <c r="H126" s="218"/>
      <c r="I126" s="221"/>
      <c r="J126" s="222">
        <f>BK126</f>
        <v>0</v>
      </c>
      <c r="K126" s="218"/>
      <c r="L126" s="223"/>
      <c r="M126" s="224"/>
      <c r="N126" s="225"/>
      <c r="O126" s="225"/>
      <c r="P126" s="226">
        <f>SUM(P127:P176)</f>
        <v>0</v>
      </c>
      <c r="Q126" s="225"/>
      <c r="R126" s="226">
        <f>SUM(R127:R176)</f>
        <v>0</v>
      </c>
      <c r="S126" s="225"/>
      <c r="T126" s="227">
        <f>SUM(T127:T176)</f>
        <v>0</v>
      </c>
      <c r="AR126" s="228" t="s">
        <v>90</v>
      </c>
      <c r="AT126" s="229" t="s">
        <v>82</v>
      </c>
      <c r="AU126" s="229" t="s">
        <v>83</v>
      </c>
      <c r="AY126" s="228" t="s">
        <v>263</v>
      </c>
      <c r="BK126" s="230">
        <f>SUM(BK127:BK176)</f>
        <v>0</v>
      </c>
    </row>
    <row r="127" s="1" customFormat="1" ht="16.5" customHeight="1">
      <c r="B127" s="39"/>
      <c r="C127" s="233" t="s">
        <v>90</v>
      </c>
      <c r="D127" s="233" t="s">
        <v>266</v>
      </c>
      <c r="E127" s="234" t="s">
        <v>7487</v>
      </c>
      <c r="F127" s="235" t="s">
        <v>7488</v>
      </c>
      <c r="G127" s="236" t="s">
        <v>396</v>
      </c>
      <c r="H127" s="237">
        <v>20</v>
      </c>
      <c r="I127" s="238"/>
      <c r="J127" s="239">
        <f>ROUND(I127*H127,2)</f>
        <v>0</v>
      </c>
      <c r="K127" s="235" t="s">
        <v>7470</v>
      </c>
      <c r="L127" s="44"/>
      <c r="M127" s="240" t="s">
        <v>1</v>
      </c>
      <c r="N127" s="241" t="s">
        <v>48</v>
      </c>
      <c r="O127" s="87"/>
      <c r="P127" s="242">
        <f>O127*H127</f>
        <v>0</v>
      </c>
      <c r="Q127" s="242">
        <v>0</v>
      </c>
      <c r="R127" s="242">
        <f>Q127*H127</f>
        <v>0</v>
      </c>
      <c r="S127" s="242">
        <v>0</v>
      </c>
      <c r="T127" s="243">
        <f>S127*H127</f>
        <v>0</v>
      </c>
      <c r="AR127" s="244" t="s">
        <v>125</v>
      </c>
      <c r="AT127" s="244" t="s">
        <v>266</v>
      </c>
      <c r="AU127" s="244" t="s">
        <v>90</v>
      </c>
      <c r="AY127" s="17" t="s">
        <v>263</v>
      </c>
      <c r="BE127" s="245">
        <f>IF(N127="základní",J127,0)</f>
        <v>0</v>
      </c>
      <c r="BF127" s="245">
        <f>IF(N127="snížená",J127,0)</f>
        <v>0</v>
      </c>
      <c r="BG127" s="245">
        <f>IF(N127="zákl. přenesená",J127,0)</f>
        <v>0</v>
      </c>
      <c r="BH127" s="245">
        <f>IF(N127="sníž. přenesená",J127,0)</f>
        <v>0</v>
      </c>
      <c r="BI127" s="245">
        <f>IF(N127="nulová",J127,0)</f>
        <v>0</v>
      </c>
      <c r="BJ127" s="17" t="s">
        <v>90</v>
      </c>
      <c r="BK127" s="245">
        <f>ROUND(I127*H127,2)</f>
        <v>0</v>
      </c>
      <c r="BL127" s="17" t="s">
        <v>125</v>
      </c>
      <c r="BM127" s="244" t="s">
        <v>92</v>
      </c>
    </row>
    <row r="128" s="1" customFormat="1" ht="16.5" customHeight="1">
      <c r="B128" s="39"/>
      <c r="C128" s="233" t="s">
        <v>92</v>
      </c>
      <c r="D128" s="233" t="s">
        <v>266</v>
      </c>
      <c r="E128" s="234" t="s">
        <v>7489</v>
      </c>
      <c r="F128" s="235" t="s">
        <v>7490</v>
      </c>
      <c r="G128" s="236" t="s">
        <v>396</v>
      </c>
      <c r="H128" s="237">
        <v>20</v>
      </c>
      <c r="I128" s="238"/>
      <c r="J128" s="239">
        <f>ROUND(I128*H128,2)</f>
        <v>0</v>
      </c>
      <c r="K128" s="235" t="s">
        <v>7470</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125</v>
      </c>
    </row>
    <row r="129" s="1" customFormat="1" ht="16.5" customHeight="1">
      <c r="B129" s="39"/>
      <c r="C129" s="233" t="s">
        <v>112</v>
      </c>
      <c r="D129" s="233" t="s">
        <v>266</v>
      </c>
      <c r="E129" s="234" t="s">
        <v>7491</v>
      </c>
      <c r="F129" s="235" t="s">
        <v>7492</v>
      </c>
      <c r="G129" s="236" t="s">
        <v>1829</v>
      </c>
      <c r="H129" s="237">
        <v>10</v>
      </c>
      <c r="I129" s="238"/>
      <c r="J129" s="239">
        <f>ROUND(I129*H129,2)</f>
        <v>0</v>
      </c>
      <c r="K129" s="235" t="s">
        <v>7470</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295</v>
      </c>
    </row>
    <row r="130" s="1" customFormat="1" ht="16.5" customHeight="1">
      <c r="B130" s="39"/>
      <c r="C130" s="233" t="s">
        <v>125</v>
      </c>
      <c r="D130" s="233" t="s">
        <v>266</v>
      </c>
      <c r="E130" s="234" t="s">
        <v>7493</v>
      </c>
      <c r="F130" s="235" t="s">
        <v>7494</v>
      </c>
      <c r="G130" s="236" t="s">
        <v>1829</v>
      </c>
      <c r="H130" s="237">
        <v>10</v>
      </c>
      <c r="I130" s="238"/>
      <c r="J130" s="239">
        <f>ROUND(I130*H130,2)</f>
        <v>0</v>
      </c>
      <c r="K130" s="235" t="s">
        <v>7470</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303</v>
      </c>
    </row>
    <row r="131" s="1" customFormat="1" ht="16.5" customHeight="1">
      <c r="B131" s="39"/>
      <c r="C131" s="233" t="s">
        <v>262</v>
      </c>
      <c r="D131" s="233" t="s">
        <v>266</v>
      </c>
      <c r="E131" s="234" t="s">
        <v>7495</v>
      </c>
      <c r="F131" s="235" t="s">
        <v>7496</v>
      </c>
      <c r="G131" s="236" t="s">
        <v>396</v>
      </c>
      <c r="H131" s="237">
        <v>20</v>
      </c>
      <c r="I131" s="238"/>
      <c r="J131" s="239">
        <f>ROUND(I131*H131,2)</f>
        <v>0</v>
      </c>
      <c r="K131" s="235" t="s">
        <v>7470</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315</v>
      </c>
    </row>
    <row r="132" s="1" customFormat="1" ht="16.5" customHeight="1">
      <c r="B132" s="39"/>
      <c r="C132" s="233" t="s">
        <v>295</v>
      </c>
      <c r="D132" s="233" t="s">
        <v>266</v>
      </c>
      <c r="E132" s="234" t="s">
        <v>7497</v>
      </c>
      <c r="F132" s="235" t="s">
        <v>7498</v>
      </c>
      <c r="G132" s="236" t="s">
        <v>396</v>
      </c>
      <c r="H132" s="237">
        <v>2480</v>
      </c>
      <c r="I132" s="238"/>
      <c r="J132" s="239">
        <f>ROUND(I132*H132,2)</f>
        <v>0</v>
      </c>
      <c r="K132" s="235" t="s">
        <v>7470</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430</v>
      </c>
    </row>
    <row r="133" s="1" customFormat="1" ht="16.5" customHeight="1">
      <c r="B133" s="39"/>
      <c r="C133" s="233" t="s">
        <v>299</v>
      </c>
      <c r="D133" s="233" t="s">
        <v>266</v>
      </c>
      <c r="E133" s="234" t="s">
        <v>7499</v>
      </c>
      <c r="F133" s="235" t="s">
        <v>7500</v>
      </c>
      <c r="G133" s="236" t="s">
        <v>396</v>
      </c>
      <c r="H133" s="237">
        <v>1890</v>
      </c>
      <c r="I133" s="238"/>
      <c r="J133" s="239">
        <f>ROUND(I133*H133,2)</f>
        <v>0</v>
      </c>
      <c r="K133" s="235" t="s">
        <v>7470</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440</v>
      </c>
    </row>
    <row r="134" s="1" customFormat="1" ht="16.5" customHeight="1">
      <c r="B134" s="39"/>
      <c r="C134" s="233" t="s">
        <v>303</v>
      </c>
      <c r="D134" s="233" t="s">
        <v>266</v>
      </c>
      <c r="E134" s="234" t="s">
        <v>7501</v>
      </c>
      <c r="F134" s="235" t="s">
        <v>7502</v>
      </c>
      <c r="G134" s="236" t="s">
        <v>396</v>
      </c>
      <c r="H134" s="237">
        <v>880</v>
      </c>
      <c r="I134" s="238"/>
      <c r="J134" s="239">
        <f>ROUND(I134*H134,2)</f>
        <v>0</v>
      </c>
      <c r="K134" s="235" t="s">
        <v>7470</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452</v>
      </c>
    </row>
    <row r="135" s="1" customFormat="1" ht="16.5" customHeight="1">
      <c r="B135" s="39"/>
      <c r="C135" s="233" t="s">
        <v>310</v>
      </c>
      <c r="D135" s="233" t="s">
        <v>266</v>
      </c>
      <c r="E135" s="234" t="s">
        <v>7503</v>
      </c>
      <c r="F135" s="235" t="s">
        <v>7504</v>
      </c>
      <c r="G135" s="236" t="s">
        <v>396</v>
      </c>
      <c r="H135" s="237">
        <v>400</v>
      </c>
      <c r="I135" s="238"/>
      <c r="J135" s="239">
        <f>ROUND(I135*H135,2)</f>
        <v>0</v>
      </c>
      <c r="K135" s="235" t="s">
        <v>7470</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465</v>
      </c>
    </row>
    <row r="136" s="1" customFormat="1" ht="16.5" customHeight="1">
      <c r="B136" s="39"/>
      <c r="C136" s="233" t="s">
        <v>315</v>
      </c>
      <c r="D136" s="233" t="s">
        <v>266</v>
      </c>
      <c r="E136" s="234" t="s">
        <v>7505</v>
      </c>
      <c r="F136" s="235" t="s">
        <v>7506</v>
      </c>
      <c r="G136" s="236" t="s">
        <v>396</v>
      </c>
      <c r="H136" s="237">
        <v>380</v>
      </c>
      <c r="I136" s="238"/>
      <c r="J136" s="239">
        <f>ROUND(I136*H136,2)</f>
        <v>0</v>
      </c>
      <c r="K136" s="235" t="s">
        <v>7470</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475</v>
      </c>
    </row>
    <row r="137" s="1" customFormat="1" ht="16.5" customHeight="1">
      <c r="B137" s="39"/>
      <c r="C137" s="233" t="s">
        <v>322</v>
      </c>
      <c r="D137" s="233" t="s">
        <v>266</v>
      </c>
      <c r="E137" s="234" t="s">
        <v>7507</v>
      </c>
      <c r="F137" s="235" t="s">
        <v>7508</v>
      </c>
      <c r="G137" s="236" t="s">
        <v>1829</v>
      </c>
      <c r="H137" s="237">
        <v>150</v>
      </c>
      <c r="I137" s="238"/>
      <c r="J137" s="239">
        <f>ROUND(I137*H137,2)</f>
        <v>0</v>
      </c>
      <c r="K137" s="235" t="s">
        <v>7470</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490</v>
      </c>
    </row>
    <row r="138" s="1" customFormat="1" ht="16.5" customHeight="1">
      <c r="B138" s="39"/>
      <c r="C138" s="233" t="s">
        <v>430</v>
      </c>
      <c r="D138" s="233" t="s">
        <v>266</v>
      </c>
      <c r="E138" s="234" t="s">
        <v>7509</v>
      </c>
      <c r="F138" s="235" t="s">
        <v>7510</v>
      </c>
      <c r="G138" s="236" t="s">
        <v>1829</v>
      </c>
      <c r="H138" s="237">
        <v>300</v>
      </c>
      <c r="I138" s="238"/>
      <c r="J138" s="239">
        <f>ROUND(I138*H138,2)</f>
        <v>0</v>
      </c>
      <c r="K138" s="235" t="s">
        <v>7470</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506</v>
      </c>
    </row>
    <row r="139" s="1" customFormat="1" ht="16.5" customHeight="1">
      <c r="B139" s="39"/>
      <c r="C139" s="233" t="s">
        <v>435</v>
      </c>
      <c r="D139" s="233" t="s">
        <v>266</v>
      </c>
      <c r="E139" s="234" t="s">
        <v>7511</v>
      </c>
      <c r="F139" s="235" t="s">
        <v>7512</v>
      </c>
      <c r="G139" s="236" t="s">
        <v>1829</v>
      </c>
      <c r="H139" s="237">
        <v>120</v>
      </c>
      <c r="I139" s="238"/>
      <c r="J139" s="239">
        <f>ROUND(I139*H139,2)</f>
        <v>0</v>
      </c>
      <c r="K139" s="235" t="s">
        <v>7470</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515</v>
      </c>
    </row>
    <row r="140" s="1" customFormat="1" ht="16.5" customHeight="1">
      <c r="B140" s="39"/>
      <c r="C140" s="233" t="s">
        <v>440</v>
      </c>
      <c r="D140" s="233" t="s">
        <v>266</v>
      </c>
      <c r="E140" s="234" t="s">
        <v>7513</v>
      </c>
      <c r="F140" s="235" t="s">
        <v>7514</v>
      </c>
      <c r="G140" s="236" t="s">
        <v>1829</v>
      </c>
      <c r="H140" s="237">
        <v>50</v>
      </c>
      <c r="I140" s="238"/>
      <c r="J140" s="239">
        <f>ROUND(I140*H140,2)</f>
        <v>0</v>
      </c>
      <c r="K140" s="235" t="s">
        <v>7470</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529</v>
      </c>
    </row>
    <row r="141" s="1" customFormat="1" ht="16.5" customHeight="1">
      <c r="B141" s="39"/>
      <c r="C141" s="233" t="s">
        <v>8</v>
      </c>
      <c r="D141" s="233" t="s">
        <v>266</v>
      </c>
      <c r="E141" s="234" t="s">
        <v>7515</v>
      </c>
      <c r="F141" s="235" t="s">
        <v>7516</v>
      </c>
      <c r="G141" s="236" t="s">
        <v>1829</v>
      </c>
      <c r="H141" s="237">
        <v>30</v>
      </c>
      <c r="I141" s="238"/>
      <c r="J141" s="239">
        <f>ROUND(I141*H141,2)</f>
        <v>0</v>
      </c>
      <c r="K141" s="235" t="s">
        <v>7470</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547</v>
      </c>
    </row>
    <row r="142" s="1" customFormat="1" ht="16.5" customHeight="1">
      <c r="B142" s="39"/>
      <c r="C142" s="233" t="s">
        <v>452</v>
      </c>
      <c r="D142" s="233" t="s">
        <v>266</v>
      </c>
      <c r="E142" s="234" t="s">
        <v>7517</v>
      </c>
      <c r="F142" s="235" t="s">
        <v>7518</v>
      </c>
      <c r="G142" s="236" t="s">
        <v>396</v>
      </c>
      <c r="H142" s="237">
        <v>580</v>
      </c>
      <c r="I142" s="238"/>
      <c r="J142" s="239">
        <f>ROUND(I142*H142,2)</f>
        <v>0</v>
      </c>
      <c r="K142" s="235" t="s">
        <v>7470</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563</v>
      </c>
    </row>
    <row r="143" s="1" customFormat="1" ht="16.5" customHeight="1">
      <c r="B143" s="39"/>
      <c r="C143" s="233" t="s">
        <v>460</v>
      </c>
      <c r="D143" s="233" t="s">
        <v>266</v>
      </c>
      <c r="E143" s="234" t="s">
        <v>7519</v>
      </c>
      <c r="F143" s="235" t="s">
        <v>7520</v>
      </c>
      <c r="G143" s="236" t="s">
        <v>396</v>
      </c>
      <c r="H143" s="237">
        <v>30</v>
      </c>
      <c r="I143" s="238"/>
      <c r="J143" s="239">
        <f>ROUND(I143*H143,2)</f>
        <v>0</v>
      </c>
      <c r="K143" s="235" t="s">
        <v>7470</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576</v>
      </c>
    </row>
    <row r="144" s="1" customFormat="1" ht="16.5" customHeight="1">
      <c r="B144" s="39"/>
      <c r="C144" s="233" t="s">
        <v>465</v>
      </c>
      <c r="D144" s="233" t="s">
        <v>266</v>
      </c>
      <c r="E144" s="234" t="s">
        <v>7521</v>
      </c>
      <c r="F144" s="235" t="s">
        <v>7522</v>
      </c>
      <c r="G144" s="236" t="s">
        <v>1829</v>
      </c>
      <c r="H144" s="237">
        <v>450</v>
      </c>
      <c r="I144" s="238"/>
      <c r="J144" s="239">
        <f>ROUND(I144*H144,2)</f>
        <v>0</v>
      </c>
      <c r="K144" s="235" t="s">
        <v>7470</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585</v>
      </c>
    </row>
    <row r="145" s="1" customFormat="1" ht="16.5" customHeight="1">
      <c r="B145" s="39"/>
      <c r="C145" s="233" t="s">
        <v>470</v>
      </c>
      <c r="D145" s="233" t="s">
        <v>266</v>
      </c>
      <c r="E145" s="234" t="s">
        <v>7523</v>
      </c>
      <c r="F145" s="235" t="s">
        <v>7524</v>
      </c>
      <c r="G145" s="236" t="s">
        <v>1829</v>
      </c>
      <c r="H145" s="237">
        <v>900</v>
      </c>
      <c r="I145" s="238"/>
      <c r="J145" s="239">
        <f>ROUND(I145*H145,2)</f>
        <v>0</v>
      </c>
      <c r="K145" s="235" t="s">
        <v>7470</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600</v>
      </c>
    </row>
    <row r="146" s="1" customFormat="1" ht="16.5" customHeight="1">
      <c r="B146" s="39"/>
      <c r="C146" s="233" t="s">
        <v>475</v>
      </c>
      <c r="D146" s="233" t="s">
        <v>266</v>
      </c>
      <c r="E146" s="234" t="s">
        <v>7525</v>
      </c>
      <c r="F146" s="235" t="s">
        <v>7526</v>
      </c>
      <c r="G146" s="236" t="s">
        <v>396</v>
      </c>
      <c r="H146" s="237">
        <v>350</v>
      </c>
      <c r="I146" s="238"/>
      <c r="J146" s="239">
        <f>ROUND(I146*H146,2)</f>
        <v>0</v>
      </c>
      <c r="K146" s="235" t="s">
        <v>7470</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609</v>
      </c>
    </row>
    <row r="147" s="1" customFormat="1" ht="16.5" customHeight="1">
      <c r="B147" s="39"/>
      <c r="C147" s="233" t="s">
        <v>7</v>
      </c>
      <c r="D147" s="233" t="s">
        <v>266</v>
      </c>
      <c r="E147" s="234" t="s">
        <v>7527</v>
      </c>
      <c r="F147" s="235" t="s">
        <v>7528</v>
      </c>
      <c r="G147" s="236" t="s">
        <v>396</v>
      </c>
      <c r="H147" s="237">
        <v>280</v>
      </c>
      <c r="I147" s="238"/>
      <c r="J147" s="239">
        <f>ROUND(I147*H147,2)</f>
        <v>0</v>
      </c>
      <c r="K147" s="235" t="s">
        <v>7470</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625</v>
      </c>
    </row>
    <row r="148" s="1" customFormat="1" ht="16.5" customHeight="1">
      <c r="B148" s="39"/>
      <c r="C148" s="233" t="s">
        <v>490</v>
      </c>
      <c r="D148" s="233" t="s">
        <v>266</v>
      </c>
      <c r="E148" s="234" t="s">
        <v>7529</v>
      </c>
      <c r="F148" s="235" t="s">
        <v>7476</v>
      </c>
      <c r="G148" s="236" t="s">
        <v>396</v>
      </c>
      <c r="H148" s="237">
        <v>450</v>
      </c>
      <c r="I148" s="238"/>
      <c r="J148" s="239">
        <f>ROUND(I148*H148,2)</f>
        <v>0</v>
      </c>
      <c r="K148" s="235" t="s">
        <v>7470</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633</v>
      </c>
    </row>
    <row r="149" s="1" customFormat="1" ht="16.5" customHeight="1">
      <c r="B149" s="39"/>
      <c r="C149" s="233" t="s">
        <v>500</v>
      </c>
      <c r="D149" s="233" t="s">
        <v>266</v>
      </c>
      <c r="E149" s="234" t="s">
        <v>7530</v>
      </c>
      <c r="F149" s="235" t="s">
        <v>7531</v>
      </c>
      <c r="G149" s="236" t="s">
        <v>396</v>
      </c>
      <c r="H149" s="237">
        <v>250</v>
      </c>
      <c r="I149" s="238"/>
      <c r="J149" s="239">
        <f>ROUND(I149*H149,2)</f>
        <v>0</v>
      </c>
      <c r="K149" s="235" t="s">
        <v>7470</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643</v>
      </c>
    </row>
    <row r="150" s="1" customFormat="1" ht="16.5" customHeight="1">
      <c r="B150" s="39"/>
      <c r="C150" s="233" t="s">
        <v>506</v>
      </c>
      <c r="D150" s="233" t="s">
        <v>266</v>
      </c>
      <c r="E150" s="234" t="s">
        <v>7532</v>
      </c>
      <c r="F150" s="235" t="s">
        <v>7533</v>
      </c>
      <c r="G150" s="236" t="s">
        <v>1829</v>
      </c>
      <c r="H150" s="237">
        <v>520</v>
      </c>
      <c r="I150" s="238"/>
      <c r="J150" s="239">
        <f>ROUND(I150*H150,2)</f>
        <v>0</v>
      </c>
      <c r="K150" s="235" t="s">
        <v>7470</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680</v>
      </c>
    </row>
    <row r="151" s="1" customFormat="1" ht="16.5" customHeight="1">
      <c r="B151" s="39"/>
      <c r="C151" s="233" t="s">
        <v>511</v>
      </c>
      <c r="D151" s="233" t="s">
        <v>266</v>
      </c>
      <c r="E151" s="234" t="s">
        <v>7534</v>
      </c>
      <c r="F151" s="235" t="s">
        <v>7535</v>
      </c>
      <c r="G151" s="236" t="s">
        <v>1829</v>
      </c>
      <c r="H151" s="237">
        <v>780</v>
      </c>
      <c r="I151" s="238"/>
      <c r="J151" s="239">
        <f>ROUND(I151*H151,2)</f>
        <v>0</v>
      </c>
      <c r="K151" s="235" t="s">
        <v>7470</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688</v>
      </c>
    </row>
    <row r="152" s="1" customFormat="1" ht="16.5" customHeight="1">
      <c r="B152" s="39"/>
      <c r="C152" s="233" t="s">
        <v>515</v>
      </c>
      <c r="D152" s="233" t="s">
        <v>266</v>
      </c>
      <c r="E152" s="234" t="s">
        <v>7536</v>
      </c>
      <c r="F152" s="235" t="s">
        <v>7537</v>
      </c>
      <c r="G152" s="236" t="s">
        <v>1829</v>
      </c>
      <c r="H152" s="237">
        <v>12</v>
      </c>
      <c r="I152" s="238"/>
      <c r="J152" s="239">
        <f>ROUND(I152*H152,2)</f>
        <v>0</v>
      </c>
      <c r="K152" s="235" t="s">
        <v>7470</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697</v>
      </c>
    </row>
    <row r="153" s="1" customFormat="1" ht="16.5" customHeight="1">
      <c r="B153" s="39"/>
      <c r="C153" s="233" t="s">
        <v>523</v>
      </c>
      <c r="D153" s="233" t="s">
        <v>266</v>
      </c>
      <c r="E153" s="234" t="s">
        <v>7538</v>
      </c>
      <c r="F153" s="235" t="s">
        <v>7539</v>
      </c>
      <c r="G153" s="236" t="s">
        <v>1829</v>
      </c>
      <c r="H153" s="237">
        <v>3500</v>
      </c>
      <c r="I153" s="238"/>
      <c r="J153" s="239">
        <f>ROUND(I153*H153,2)</f>
        <v>0</v>
      </c>
      <c r="K153" s="235" t="s">
        <v>7470</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706</v>
      </c>
    </row>
    <row r="154" s="1" customFormat="1" ht="16.5" customHeight="1">
      <c r="B154" s="39"/>
      <c r="C154" s="233" t="s">
        <v>529</v>
      </c>
      <c r="D154" s="233" t="s">
        <v>266</v>
      </c>
      <c r="E154" s="234" t="s">
        <v>7540</v>
      </c>
      <c r="F154" s="235" t="s">
        <v>7541</v>
      </c>
      <c r="G154" s="236" t="s">
        <v>1829</v>
      </c>
      <c r="H154" s="237">
        <v>4800</v>
      </c>
      <c r="I154" s="238"/>
      <c r="J154" s="239">
        <f>ROUND(I154*H154,2)</f>
        <v>0</v>
      </c>
      <c r="K154" s="235" t="s">
        <v>7470</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726</v>
      </c>
    </row>
    <row r="155" s="1" customFormat="1" ht="16.5" customHeight="1">
      <c r="B155" s="39"/>
      <c r="C155" s="233" t="s">
        <v>538</v>
      </c>
      <c r="D155" s="233" t="s">
        <v>266</v>
      </c>
      <c r="E155" s="234" t="s">
        <v>7542</v>
      </c>
      <c r="F155" s="235" t="s">
        <v>7543</v>
      </c>
      <c r="G155" s="236" t="s">
        <v>396</v>
      </c>
      <c r="H155" s="237">
        <v>1480</v>
      </c>
      <c r="I155" s="238"/>
      <c r="J155" s="239">
        <f>ROUND(I155*H155,2)</f>
        <v>0</v>
      </c>
      <c r="K155" s="235" t="s">
        <v>7470</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737</v>
      </c>
    </row>
    <row r="156" s="1" customFormat="1" ht="16.5" customHeight="1">
      <c r="B156" s="39"/>
      <c r="C156" s="233" t="s">
        <v>547</v>
      </c>
      <c r="D156" s="233" t="s">
        <v>266</v>
      </c>
      <c r="E156" s="234" t="s">
        <v>7544</v>
      </c>
      <c r="F156" s="235" t="s">
        <v>7024</v>
      </c>
      <c r="G156" s="236" t="s">
        <v>1829</v>
      </c>
      <c r="H156" s="237">
        <v>450</v>
      </c>
      <c r="I156" s="238"/>
      <c r="J156" s="239">
        <f>ROUND(I156*H156,2)</f>
        <v>0</v>
      </c>
      <c r="K156" s="235" t="s">
        <v>7470</v>
      </c>
      <c r="L156" s="44"/>
      <c r="M156" s="240" t="s">
        <v>1</v>
      </c>
      <c r="N156" s="241" t="s">
        <v>48</v>
      </c>
      <c r="O156" s="87"/>
      <c r="P156" s="242">
        <f>O156*H156</f>
        <v>0</v>
      </c>
      <c r="Q156" s="242">
        <v>0</v>
      </c>
      <c r="R156" s="242">
        <f>Q156*H156</f>
        <v>0</v>
      </c>
      <c r="S156" s="242">
        <v>0</v>
      </c>
      <c r="T156" s="243">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746</v>
      </c>
    </row>
    <row r="157" s="1" customFormat="1" ht="16.5" customHeight="1">
      <c r="B157" s="39"/>
      <c r="C157" s="233" t="s">
        <v>556</v>
      </c>
      <c r="D157" s="233" t="s">
        <v>266</v>
      </c>
      <c r="E157" s="234" t="s">
        <v>7545</v>
      </c>
      <c r="F157" s="235" t="s">
        <v>7546</v>
      </c>
      <c r="G157" s="236" t="s">
        <v>1829</v>
      </c>
      <c r="H157" s="237">
        <v>80</v>
      </c>
      <c r="I157" s="238"/>
      <c r="J157" s="239">
        <f>ROUND(I157*H157,2)</f>
        <v>0</v>
      </c>
      <c r="K157" s="235" t="s">
        <v>7470</v>
      </c>
      <c r="L157" s="44"/>
      <c r="M157" s="240" t="s">
        <v>1</v>
      </c>
      <c r="N157" s="241" t="s">
        <v>48</v>
      </c>
      <c r="O157" s="87"/>
      <c r="P157" s="242">
        <f>O157*H157</f>
        <v>0</v>
      </c>
      <c r="Q157" s="242">
        <v>0</v>
      </c>
      <c r="R157" s="242">
        <f>Q157*H157</f>
        <v>0</v>
      </c>
      <c r="S157" s="242">
        <v>0</v>
      </c>
      <c r="T157" s="243">
        <f>S157*H157</f>
        <v>0</v>
      </c>
      <c r="AR157" s="244" t="s">
        <v>125</v>
      </c>
      <c r="AT157" s="244" t="s">
        <v>266</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755</v>
      </c>
    </row>
    <row r="158" s="1" customFormat="1" ht="16.5" customHeight="1">
      <c r="B158" s="39"/>
      <c r="C158" s="233" t="s">
        <v>563</v>
      </c>
      <c r="D158" s="233" t="s">
        <v>266</v>
      </c>
      <c r="E158" s="234" t="s">
        <v>7547</v>
      </c>
      <c r="F158" s="235" t="s">
        <v>7028</v>
      </c>
      <c r="G158" s="236" t="s">
        <v>396</v>
      </c>
      <c r="H158" s="237">
        <v>980</v>
      </c>
      <c r="I158" s="238"/>
      <c r="J158" s="239">
        <f>ROUND(I158*H158,2)</f>
        <v>0</v>
      </c>
      <c r="K158" s="235" t="s">
        <v>7470</v>
      </c>
      <c r="L158" s="44"/>
      <c r="M158" s="240" t="s">
        <v>1</v>
      </c>
      <c r="N158" s="241" t="s">
        <v>48</v>
      </c>
      <c r="O158" s="87"/>
      <c r="P158" s="242">
        <f>O158*H158</f>
        <v>0</v>
      </c>
      <c r="Q158" s="242">
        <v>0</v>
      </c>
      <c r="R158" s="242">
        <f>Q158*H158</f>
        <v>0</v>
      </c>
      <c r="S158" s="242">
        <v>0</v>
      </c>
      <c r="T158" s="243">
        <f>S158*H158</f>
        <v>0</v>
      </c>
      <c r="AR158" s="244" t="s">
        <v>125</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771</v>
      </c>
    </row>
    <row r="159" s="1" customFormat="1" ht="16.5" customHeight="1">
      <c r="B159" s="39"/>
      <c r="C159" s="233" t="s">
        <v>570</v>
      </c>
      <c r="D159" s="233" t="s">
        <v>266</v>
      </c>
      <c r="E159" s="234" t="s">
        <v>7548</v>
      </c>
      <c r="F159" s="235" t="s">
        <v>7030</v>
      </c>
      <c r="G159" s="236" t="s">
        <v>1829</v>
      </c>
      <c r="H159" s="237">
        <v>680</v>
      </c>
      <c r="I159" s="238"/>
      <c r="J159" s="239">
        <f>ROUND(I159*H159,2)</f>
        <v>0</v>
      </c>
      <c r="K159" s="235" t="s">
        <v>7470</v>
      </c>
      <c r="L159" s="44"/>
      <c r="M159" s="240" t="s">
        <v>1</v>
      </c>
      <c r="N159" s="241" t="s">
        <v>48</v>
      </c>
      <c r="O159" s="87"/>
      <c r="P159" s="242">
        <f>O159*H159</f>
        <v>0</v>
      </c>
      <c r="Q159" s="242">
        <v>0</v>
      </c>
      <c r="R159" s="242">
        <f>Q159*H159</f>
        <v>0</v>
      </c>
      <c r="S159" s="242">
        <v>0</v>
      </c>
      <c r="T159" s="243">
        <f>S159*H159</f>
        <v>0</v>
      </c>
      <c r="AR159" s="244" t="s">
        <v>125</v>
      </c>
      <c r="AT159" s="244" t="s">
        <v>266</v>
      </c>
      <c r="AU159" s="244" t="s">
        <v>90</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785</v>
      </c>
    </row>
    <row r="160" s="1" customFormat="1" ht="16.5" customHeight="1">
      <c r="B160" s="39"/>
      <c r="C160" s="233" t="s">
        <v>576</v>
      </c>
      <c r="D160" s="233" t="s">
        <v>266</v>
      </c>
      <c r="E160" s="234" t="s">
        <v>7549</v>
      </c>
      <c r="F160" s="235" t="s">
        <v>7550</v>
      </c>
      <c r="G160" s="236" t="s">
        <v>1829</v>
      </c>
      <c r="H160" s="237">
        <v>280</v>
      </c>
      <c r="I160" s="238"/>
      <c r="J160" s="239">
        <f>ROUND(I160*H160,2)</f>
        <v>0</v>
      </c>
      <c r="K160" s="235" t="s">
        <v>7470</v>
      </c>
      <c r="L160" s="44"/>
      <c r="M160" s="240" t="s">
        <v>1</v>
      </c>
      <c r="N160" s="241" t="s">
        <v>48</v>
      </c>
      <c r="O160" s="87"/>
      <c r="P160" s="242">
        <f>O160*H160</f>
        <v>0</v>
      </c>
      <c r="Q160" s="242">
        <v>0</v>
      </c>
      <c r="R160" s="242">
        <f>Q160*H160</f>
        <v>0</v>
      </c>
      <c r="S160" s="242">
        <v>0</v>
      </c>
      <c r="T160" s="243">
        <f>S160*H160</f>
        <v>0</v>
      </c>
      <c r="AR160" s="244" t="s">
        <v>125</v>
      </c>
      <c r="AT160" s="244" t="s">
        <v>266</v>
      </c>
      <c r="AU160" s="244" t="s">
        <v>90</v>
      </c>
      <c r="AY160" s="17" t="s">
        <v>263</v>
      </c>
      <c r="BE160" s="245">
        <f>IF(N160="základní",J160,0)</f>
        <v>0</v>
      </c>
      <c r="BF160" s="245">
        <f>IF(N160="snížená",J160,0)</f>
        <v>0</v>
      </c>
      <c r="BG160" s="245">
        <f>IF(N160="zákl. přenesená",J160,0)</f>
        <v>0</v>
      </c>
      <c r="BH160" s="245">
        <f>IF(N160="sníž. přenesená",J160,0)</f>
        <v>0</v>
      </c>
      <c r="BI160" s="245">
        <f>IF(N160="nulová",J160,0)</f>
        <v>0</v>
      </c>
      <c r="BJ160" s="17" t="s">
        <v>90</v>
      </c>
      <c r="BK160" s="245">
        <f>ROUND(I160*H160,2)</f>
        <v>0</v>
      </c>
      <c r="BL160" s="17" t="s">
        <v>125</v>
      </c>
      <c r="BM160" s="244" t="s">
        <v>794</v>
      </c>
    </row>
    <row r="161" s="1" customFormat="1" ht="16.5" customHeight="1">
      <c r="B161" s="39"/>
      <c r="C161" s="233" t="s">
        <v>581</v>
      </c>
      <c r="D161" s="233" t="s">
        <v>266</v>
      </c>
      <c r="E161" s="234" t="s">
        <v>7551</v>
      </c>
      <c r="F161" s="235" t="s">
        <v>7552</v>
      </c>
      <c r="G161" s="236" t="s">
        <v>396</v>
      </c>
      <c r="H161" s="237">
        <v>1660</v>
      </c>
      <c r="I161" s="238"/>
      <c r="J161" s="239">
        <f>ROUND(I161*H161,2)</f>
        <v>0</v>
      </c>
      <c r="K161" s="235" t="s">
        <v>7470</v>
      </c>
      <c r="L161" s="44"/>
      <c r="M161" s="240" t="s">
        <v>1</v>
      </c>
      <c r="N161" s="241" t="s">
        <v>48</v>
      </c>
      <c r="O161" s="87"/>
      <c r="P161" s="242">
        <f>O161*H161</f>
        <v>0</v>
      </c>
      <c r="Q161" s="242">
        <v>0</v>
      </c>
      <c r="R161" s="242">
        <f>Q161*H161</f>
        <v>0</v>
      </c>
      <c r="S161" s="242">
        <v>0</v>
      </c>
      <c r="T161" s="243">
        <f>S161*H161</f>
        <v>0</v>
      </c>
      <c r="AR161" s="244" t="s">
        <v>125</v>
      </c>
      <c r="AT161" s="244" t="s">
        <v>266</v>
      </c>
      <c r="AU161" s="244" t="s">
        <v>90</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800</v>
      </c>
    </row>
    <row r="162" s="1" customFormat="1" ht="16.5" customHeight="1">
      <c r="B162" s="39"/>
      <c r="C162" s="233" t="s">
        <v>585</v>
      </c>
      <c r="D162" s="233" t="s">
        <v>266</v>
      </c>
      <c r="E162" s="234" t="s">
        <v>7553</v>
      </c>
      <c r="F162" s="235" t="s">
        <v>7554</v>
      </c>
      <c r="G162" s="236" t="s">
        <v>396</v>
      </c>
      <c r="H162" s="237">
        <v>280</v>
      </c>
      <c r="I162" s="238"/>
      <c r="J162" s="239">
        <f>ROUND(I162*H162,2)</f>
        <v>0</v>
      </c>
      <c r="K162" s="235" t="s">
        <v>7470</v>
      </c>
      <c r="L162" s="44"/>
      <c r="M162" s="240" t="s">
        <v>1</v>
      </c>
      <c r="N162" s="241" t="s">
        <v>48</v>
      </c>
      <c r="O162" s="87"/>
      <c r="P162" s="242">
        <f>O162*H162</f>
        <v>0</v>
      </c>
      <c r="Q162" s="242">
        <v>0</v>
      </c>
      <c r="R162" s="242">
        <f>Q162*H162</f>
        <v>0</v>
      </c>
      <c r="S162" s="242">
        <v>0</v>
      </c>
      <c r="T162" s="243">
        <f>S162*H162</f>
        <v>0</v>
      </c>
      <c r="AR162" s="244" t="s">
        <v>125</v>
      </c>
      <c r="AT162" s="244" t="s">
        <v>266</v>
      </c>
      <c r="AU162" s="244" t="s">
        <v>90</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808</v>
      </c>
    </row>
    <row r="163" s="1" customFormat="1" ht="16.5" customHeight="1">
      <c r="B163" s="39"/>
      <c r="C163" s="233" t="s">
        <v>593</v>
      </c>
      <c r="D163" s="233" t="s">
        <v>266</v>
      </c>
      <c r="E163" s="234" t="s">
        <v>7555</v>
      </c>
      <c r="F163" s="235" t="s">
        <v>7054</v>
      </c>
      <c r="G163" s="236" t="s">
        <v>366</v>
      </c>
      <c r="H163" s="237">
        <v>60</v>
      </c>
      <c r="I163" s="238"/>
      <c r="J163" s="239">
        <f>ROUND(I163*H163,2)</f>
        <v>0</v>
      </c>
      <c r="K163" s="235" t="s">
        <v>7470</v>
      </c>
      <c r="L163" s="44"/>
      <c r="M163" s="240" t="s">
        <v>1</v>
      </c>
      <c r="N163" s="241" t="s">
        <v>48</v>
      </c>
      <c r="O163" s="87"/>
      <c r="P163" s="242">
        <f>O163*H163</f>
        <v>0</v>
      </c>
      <c r="Q163" s="242">
        <v>0</v>
      </c>
      <c r="R163" s="242">
        <f>Q163*H163</f>
        <v>0</v>
      </c>
      <c r="S163" s="242">
        <v>0</v>
      </c>
      <c r="T163" s="243">
        <f>S163*H163</f>
        <v>0</v>
      </c>
      <c r="AR163" s="244" t="s">
        <v>125</v>
      </c>
      <c r="AT163" s="244" t="s">
        <v>266</v>
      </c>
      <c r="AU163" s="244" t="s">
        <v>90</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816</v>
      </c>
    </row>
    <row r="164" s="1" customFormat="1" ht="16.5" customHeight="1">
      <c r="B164" s="39"/>
      <c r="C164" s="233" t="s">
        <v>600</v>
      </c>
      <c r="D164" s="233" t="s">
        <v>266</v>
      </c>
      <c r="E164" s="234" t="s">
        <v>7556</v>
      </c>
      <c r="F164" s="235" t="s">
        <v>7557</v>
      </c>
      <c r="G164" s="236" t="s">
        <v>407</v>
      </c>
      <c r="H164" s="237">
        <v>3.3999999999999999</v>
      </c>
      <c r="I164" s="238"/>
      <c r="J164" s="239">
        <f>ROUND(I164*H164,2)</f>
        <v>0</v>
      </c>
      <c r="K164" s="235" t="s">
        <v>7470</v>
      </c>
      <c r="L164" s="44"/>
      <c r="M164" s="240" t="s">
        <v>1</v>
      </c>
      <c r="N164" s="241" t="s">
        <v>48</v>
      </c>
      <c r="O164" s="87"/>
      <c r="P164" s="242">
        <f>O164*H164</f>
        <v>0</v>
      </c>
      <c r="Q164" s="242">
        <v>0</v>
      </c>
      <c r="R164" s="242">
        <f>Q164*H164</f>
        <v>0</v>
      </c>
      <c r="S164" s="242">
        <v>0</v>
      </c>
      <c r="T164" s="243">
        <f>S164*H164</f>
        <v>0</v>
      </c>
      <c r="AR164" s="244" t="s">
        <v>125</v>
      </c>
      <c r="AT164" s="244" t="s">
        <v>266</v>
      </c>
      <c r="AU164" s="244" t="s">
        <v>90</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830</v>
      </c>
    </row>
    <row r="165" s="1" customFormat="1" ht="16.5" customHeight="1">
      <c r="B165" s="39"/>
      <c r="C165" s="233" t="s">
        <v>605</v>
      </c>
      <c r="D165" s="233" t="s">
        <v>266</v>
      </c>
      <c r="E165" s="234" t="s">
        <v>7558</v>
      </c>
      <c r="F165" s="235" t="s">
        <v>7559</v>
      </c>
      <c r="G165" s="236" t="s">
        <v>2485</v>
      </c>
      <c r="H165" s="237">
        <v>250</v>
      </c>
      <c r="I165" s="238"/>
      <c r="J165" s="239">
        <f>ROUND(I165*H165,2)</f>
        <v>0</v>
      </c>
      <c r="K165" s="235" t="s">
        <v>7470</v>
      </c>
      <c r="L165" s="44"/>
      <c r="M165" s="240" t="s">
        <v>1</v>
      </c>
      <c r="N165" s="241" t="s">
        <v>48</v>
      </c>
      <c r="O165" s="87"/>
      <c r="P165" s="242">
        <f>O165*H165</f>
        <v>0</v>
      </c>
      <c r="Q165" s="242">
        <v>0</v>
      </c>
      <c r="R165" s="242">
        <f>Q165*H165</f>
        <v>0</v>
      </c>
      <c r="S165" s="242">
        <v>0</v>
      </c>
      <c r="T165" s="243">
        <f>S165*H165</f>
        <v>0</v>
      </c>
      <c r="AR165" s="244" t="s">
        <v>125</v>
      </c>
      <c r="AT165" s="244" t="s">
        <v>266</v>
      </c>
      <c r="AU165" s="244" t="s">
        <v>90</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852</v>
      </c>
    </row>
    <row r="166" s="1" customFormat="1" ht="16.5" customHeight="1">
      <c r="B166" s="39"/>
      <c r="C166" s="233" t="s">
        <v>609</v>
      </c>
      <c r="D166" s="233" t="s">
        <v>266</v>
      </c>
      <c r="E166" s="234" t="s">
        <v>7560</v>
      </c>
      <c r="F166" s="235" t="s">
        <v>7561</v>
      </c>
      <c r="G166" s="236" t="s">
        <v>366</v>
      </c>
      <c r="H166" s="237">
        <v>120</v>
      </c>
      <c r="I166" s="238"/>
      <c r="J166" s="239">
        <f>ROUND(I166*H166,2)</f>
        <v>0</v>
      </c>
      <c r="K166" s="235" t="s">
        <v>7470</v>
      </c>
      <c r="L166" s="44"/>
      <c r="M166" s="240" t="s">
        <v>1</v>
      </c>
      <c r="N166" s="241" t="s">
        <v>48</v>
      </c>
      <c r="O166" s="87"/>
      <c r="P166" s="242">
        <f>O166*H166</f>
        <v>0</v>
      </c>
      <c r="Q166" s="242">
        <v>0</v>
      </c>
      <c r="R166" s="242">
        <f>Q166*H166</f>
        <v>0</v>
      </c>
      <c r="S166" s="242">
        <v>0</v>
      </c>
      <c r="T166" s="243">
        <f>S166*H166</f>
        <v>0</v>
      </c>
      <c r="AR166" s="244" t="s">
        <v>125</v>
      </c>
      <c r="AT166" s="244" t="s">
        <v>266</v>
      </c>
      <c r="AU166" s="244" t="s">
        <v>90</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862</v>
      </c>
    </row>
    <row r="167" s="1" customFormat="1" ht="16.5" customHeight="1">
      <c r="B167" s="39"/>
      <c r="C167" s="233" t="s">
        <v>616</v>
      </c>
      <c r="D167" s="233" t="s">
        <v>266</v>
      </c>
      <c r="E167" s="234" t="s">
        <v>7562</v>
      </c>
      <c r="F167" s="235" t="s">
        <v>7563</v>
      </c>
      <c r="G167" s="236" t="s">
        <v>1829</v>
      </c>
      <c r="H167" s="237">
        <v>2</v>
      </c>
      <c r="I167" s="238"/>
      <c r="J167" s="239">
        <f>ROUND(I167*H167,2)</f>
        <v>0</v>
      </c>
      <c r="K167" s="235" t="s">
        <v>7470</v>
      </c>
      <c r="L167" s="44"/>
      <c r="M167" s="240" t="s">
        <v>1</v>
      </c>
      <c r="N167" s="241" t="s">
        <v>48</v>
      </c>
      <c r="O167" s="87"/>
      <c r="P167" s="242">
        <f>O167*H167</f>
        <v>0</v>
      </c>
      <c r="Q167" s="242">
        <v>0</v>
      </c>
      <c r="R167" s="242">
        <f>Q167*H167</f>
        <v>0</v>
      </c>
      <c r="S167" s="242">
        <v>0</v>
      </c>
      <c r="T167" s="243">
        <f>S167*H167</f>
        <v>0</v>
      </c>
      <c r="AR167" s="244" t="s">
        <v>125</v>
      </c>
      <c r="AT167" s="244" t="s">
        <v>266</v>
      </c>
      <c r="AU167" s="244" t="s">
        <v>90</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873</v>
      </c>
    </row>
    <row r="168" s="1" customFormat="1" ht="16.5" customHeight="1">
      <c r="B168" s="39"/>
      <c r="C168" s="233" t="s">
        <v>625</v>
      </c>
      <c r="D168" s="233" t="s">
        <v>266</v>
      </c>
      <c r="E168" s="234" t="s">
        <v>7564</v>
      </c>
      <c r="F168" s="235" t="s">
        <v>7565</v>
      </c>
      <c r="G168" s="236" t="s">
        <v>403</v>
      </c>
      <c r="H168" s="237">
        <v>4.7999999999999998</v>
      </c>
      <c r="I168" s="238"/>
      <c r="J168" s="239">
        <f>ROUND(I168*H168,2)</f>
        <v>0</v>
      </c>
      <c r="K168" s="235" t="s">
        <v>7470</v>
      </c>
      <c r="L168" s="44"/>
      <c r="M168" s="240" t="s">
        <v>1</v>
      </c>
      <c r="N168" s="241" t="s">
        <v>48</v>
      </c>
      <c r="O168" s="87"/>
      <c r="P168" s="242">
        <f>O168*H168</f>
        <v>0</v>
      </c>
      <c r="Q168" s="242">
        <v>0</v>
      </c>
      <c r="R168" s="242">
        <f>Q168*H168</f>
        <v>0</v>
      </c>
      <c r="S168" s="242">
        <v>0</v>
      </c>
      <c r="T168" s="243">
        <f>S168*H168</f>
        <v>0</v>
      </c>
      <c r="AR168" s="244" t="s">
        <v>125</v>
      </c>
      <c r="AT168" s="244" t="s">
        <v>266</v>
      </c>
      <c r="AU168" s="244" t="s">
        <v>90</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895</v>
      </c>
    </row>
    <row r="169" s="1" customFormat="1" ht="16.5" customHeight="1">
      <c r="B169" s="39"/>
      <c r="C169" s="233" t="s">
        <v>629</v>
      </c>
      <c r="D169" s="233" t="s">
        <v>266</v>
      </c>
      <c r="E169" s="234" t="s">
        <v>7566</v>
      </c>
      <c r="F169" s="235" t="s">
        <v>7567</v>
      </c>
      <c r="G169" s="236" t="s">
        <v>403</v>
      </c>
      <c r="H169" s="237">
        <v>4.7999999999999998</v>
      </c>
      <c r="I169" s="238"/>
      <c r="J169" s="239">
        <f>ROUND(I169*H169,2)</f>
        <v>0</v>
      </c>
      <c r="K169" s="235" t="s">
        <v>7470</v>
      </c>
      <c r="L169" s="44"/>
      <c r="M169" s="240" t="s">
        <v>1</v>
      </c>
      <c r="N169" s="241" t="s">
        <v>48</v>
      </c>
      <c r="O169" s="87"/>
      <c r="P169" s="242">
        <f>O169*H169</f>
        <v>0</v>
      </c>
      <c r="Q169" s="242">
        <v>0</v>
      </c>
      <c r="R169" s="242">
        <f>Q169*H169</f>
        <v>0</v>
      </c>
      <c r="S169" s="242">
        <v>0</v>
      </c>
      <c r="T169" s="243">
        <f>S169*H169</f>
        <v>0</v>
      </c>
      <c r="AR169" s="244" t="s">
        <v>125</v>
      </c>
      <c r="AT169" s="244" t="s">
        <v>266</v>
      </c>
      <c r="AU169" s="244" t="s">
        <v>90</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906</v>
      </c>
    </row>
    <row r="170" s="1" customFormat="1" ht="16.5" customHeight="1">
      <c r="B170" s="39"/>
      <c r="C170" s="233" t="s">
        <v>633</v>
      </c>
      <c r="D170" s="233" t="s">
        <v>266</v>
      </c>
      <c r="E170" s="234" t="s">
        <v>7568</v>
      </c>
      <c r="F170" s="235" t="s">
        <v>7569</v>
      </c>
      <c r="G170" s="236" t="s">
        <v>403</v>
      </c>
      <c r="H170" s="237">
        <v>4.7999999999999998</v>
      </c>
      <c r="I170" s="238"/>
      <c r="J170" s="239">
        <f>ROUND(I170*H170,2)</f>
        <v>0</v>
      </c>
      <c r="K170" s="235" t="s">
        <v>7470</v>
      </c>
      <c r="L170" s="44"/>
      <c r="M170" s="240" t="s">
        <v>1</v>
      </c>
      <c r="N170" s="241" t="s">
        <v>48</v>
      </c>
      <c r="O170" s="87"/>
      <c r="P170" s="242">
        <f>O170*H170</f>
        <v>0</v>
      </c>
      <c r="Q170" s="242">
        <v>0</v>
      </c>
      <c r="R170" s="242">
        <f>Q170*H170</f>
        <v>0</v>
      </c>
      <c r="S170" s="242">
        <v>0</v>
      </c>
      <c r="T170" s="243">
        <f>S170*H170</f>
        <v>0</v>
      </c>
      <c r="AR170" s="244" t="s">
        <v>125</v>
      </c>
      <c r="AT170" s="244" t="s">
        <v>266</v>
      </c>
      <c r="AU170" s="244" t="s">
        <v>90</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917</v>
      </c>
    </row>
    <row r="171" s="1" customFormat="1" ht="16.5" customHeight="1">
      <c r="B171" s="39"/>
      <c r="C171" s="233" t="s">
        <v>638</v>
      </c>
      <c r="D171" s="233" t="s">
        <v>266</v>
      </c>
      <c r="E171" s="234" t="s">
        <v>7570</v>
      </c>
      <c r="F171" s="235" t="s">
        <v>7571</v>
      </c>
      <c r="G171" s="236" t="s">
        <v>7572</v>
      </c>
      <c r="H171" s="237">
        <v>40</v>
      </c>
      <c r="I171" s="238"/>
      <c r="J171" s="239">
        <f>ROUND(I171*H171,2)</f>
        <v>0</v>
      </c>
      <c r="K171" s="235" t="s">
        <v>7470</v>
      </c>
      <c r="L171" s="44"/>
      <c r="M171" s="240" t="s">
        <v>1</v>
      </c>
      <c r="N171" s="241" t="s">
        <v>48</v>
      </c>
      <c r="O171" s="87"/>
      <c r="P171" s="242">
        <f>O171*H171</f>
        <v>0</v>
      </c>
      <c r="Q171" s="242">
        <v>0</v>
      </c>
      <c r="R171" s="242">
        <f>Q171*H171</f>
        <v>0</v>
      </c>
      <c r="S171" s="242">
        <v>0</v>
      </c>
      <c r="T171" s="243">
        <f>S171*H171</f>
        <v>0</v>
      </c>
      <c r="AR171" s="244" t="s">
        <v>125</v>
      </c>
      <c r="AT171" s="244" t="s">
        <v>266</v>
      </c>
      <c r="AU171" s="244" t="s">
        <v>90</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125</v>
      </c>
      <c r="BM171" s="244" t="s">
        <v>927</v>
      </c>
    </row>
    <row r="172" s="1" customFormat="1" ht="16.5" customHeight="1">
      <c r="B172" s="39"/>
      <c r="C172" s="233" t="s">
        <v>643</v>
      </c>
      <c r="D172" s="233" t="s">
        <v>266</v>
      </c>
      <c r="E172" s="234" t="s">
        <v>7573</v>
      </c>
      <c r="F172" s="235" t="s">
        <v>7574</v>
      </c>
      <c r="G172" s="236" t="s">
        <v>366</v>
      </c>
      <c r="H172" s="237">
        <v>32</v>
      </c>
      <c r="I172" s="238"/>
      <c r="J172" s="239">
        <f>ROUND(I172*H172,2)</f>
        <v>0</v>
      </c>
      <c r="K172" s="235" t="s">
        <v>7470</v>
      </c>
      <c r="L172" s="44"/>
      <c r="M172" s="240" t="s">
        <v>1</v>
      </c>
      <c r="N172" s="241" t="s">
        <v>48</v>
      </c>
      <c r="O172" s="87"/>
      <c r="P172" s="242">
        <f>O172*H172</f>
        <v>0</v>
      </c>
      <c r="Q172" s="242">
        <v>0</v>
      </c>
      <c r="R172" s="242">
        <f>Q172*H172</f>
        <v>0</v>
      </c>
      <c r="S172" s="242">
        <v>0</v>
      </c>
      <c r="T172" s="243">
        <f>S172*H172</f>
        <v>0</v>
      </c>
      <c r="AR172" s="244" t="s">
        <v>125</v>
      </c>
      <c r="AT172" s="244" t="s">
        <v>266</v>
      </c>
      <c r="AU172" s="244" t="s">
        <v>90</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125</v>
      </c>
      <c r="BM172" s="244" t="s">
        <v>943</v>
      </c>
    </row>
    <row r="173" s="1" customFormat="1" ht="16.5" customHeight="1">
      <c r="B173" s="39"/>
      <c r="C173" s="233" t="s">
        <v>676</v>
      </c>
      <c r="D173" s="233" t="s">
        <v>266</v>
      </c>
      <c r="E173" s="234" t="s">
        <v>7575</v>
      </c>
      <c r="F173" s="235" t="s">
        <v>7480</v>
      </c>
      <c r="G173" s="236" t="s">
        <v>366</v>
      </c>
      <c r="H173" s="237">
        <v>32</v>
      </c>
      <c r="I173" s="238"/>
      <c r="J173" s="239">
        <f>ROUND(I173*H173,2)</f>
        <v>0</v>
      </c>
      <c r="K173" s="235" t="s">
        <v>7470</v>
      </c>
      <c r="L173" s="44"/>
      <c r="M173" s="240" t="s">
        <v>1</v>
      </c>
      <c r="N173" s="241" t="s">
        <v>48</v>
      </c>
      <c r="O173" s="87"/>
      <c r="P173" s="242">
        <f>O173*H173</f>
        <v>0</v>
      </c>
      <c r="Q173" s="242">
        <v>0</v>
      </c>
      <c r="R173" s="242">
        <f>Q173*H173</f>
        <v>0</v>
      </c>
      <c r="S173" s="242">
        <v>0</v>
      </c>
      <c r="T173" s="243">
        <f>S173*H173</f>
        <v>0</v>
      </c>
      <c r="AR173" s="244" t="s">
        <v>125</v>
      </c>
      <c r="AT173" s="244" t="s">
        <v>266</v>
      </c>
      <c r="AU173" s="244" t="s">
        <v>90</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952</v>
      </c>
    </row>
    <row r="174" s="1" customFormat="1" ht="16.5" customHeight="1">
      <c r="B174" s="39"/>
      <c r="C174" s="233" t="s">
        <v>680</v>
      </c>
      <c r="D174" s="233" t="s">
        <v>266</v>
      </c>
      <c r="E174" s="234" t="s">
        <v>7576</v>
      </c>
      <c r="F174" s="235" t="s">
        <v>7164</v>
      </c>
      <c r="G174" s="236" t="s">
        <v>366</v>
      </c>
      <c r="H174" s="237">
        <v>80</v>
      </c>
      <c r="I174" s="238"/>
      <c r="J174" s="239">
        <f>ROUND(I174*H174,2)</f>
        <v>0</v>
      </c>
      <c r="K174" s="235" t="s">
        <v>7470</v>
      </c>
      <c r="L174" s="44"/>
      <c r="M174" s="240" t="s">
        <v>1</v>
      </c>
      <c r="N174" s="241" t="s">
        <v>48</v>
      </c>
      <c r="O174" s="87"/>
      <c r="P174" s="242">
        <f>O174*H174</f>
        <v>0</v>
      </c>
      <c r="Q174" s="242">
        <v>0</v>
      </c>
      <c r="R174" s="242">
        <f>Q174*H174</f>
        <v>0</v>
      </c>
      <c r="S174" s="242">
        <v>0</v>
      </c>
      <c r="T174" s="243">
        <f>S174*H174</f>
        <v>0</v>
      </c>
      <c r="AR174" s="244" t="s">
        <v>125</v>
      </c>
      <c r="AT174" s="244" t="s">
        <v>266</v>
      </c>
      <c r="AU174" s="244" t="s">
        <v>90</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963</v>
      </c>
    </row>
    <row r="175" s="1" customFormat="1" ht="16.5" customHeight="1">
      <c r="B175" s="39"/>
      <c r="C175" s="233" t="s">
        <v>684</v>
      </c>
      <c r="D175" s="233" t="s">
        <v>266</v>
      </c>
      <c r="E175" s="234" t="s">
        <v>7577</v>
      </c>
      <c r="F175" s="235" t="s">
        <v>7578</v>
      </c>
      <c r="G175" s="236" t="s">
        <v>1829</v>
      </c>
      <c r="H175" s="237">
        <v>1</v>
      </c>
      <c r="I175" s="238"/>
      <c r="J175" s="239">
        <f>ROUND(I175*H175,2)</f>
        <v>0</v>
      </c>
      <c r="K175" s="235" t="s">
        <v>7470</v>
      </c>
      <c r="L175" s="44"/>
      <c r="M175" s="240" t="s">
        <v>1</v>
      </c>
      <c r="N175" s="241" t="s">
        <v>48</v>
      </c>
      <c r="O175" s="87"/>
      <c r="P175" s="242">
        <f>O175*H175</f>
        <v>0</v>
      </c>
      <c r="Q175" s="242">
        <v>0</v>
      </c>
      <c r="R175" s="242">
        <f>Q175*H175</f>
        <v>0</v>
      </c>
      <c r="S175" s="242">
        <v>0</v>
      </c>
      <c r="T175" s="243">
        <f>S175*H175</f>
        <v>0</v>
      </c>
      <c r="AR175" s="244" t="s">
        <v>125</v>
      </c>
      <c r="AT175" s="244" t="s">
        <v>266</v>
      </c>
      <c r="AU175" s="244" t="s">
        <v>90</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125</v>
      </c>
      <c r="BM175" s="244" t="s">
        <v>971</v>
      </c>
    </row>
    <row r="176" s="1" customFormat="1" ht="24" customHeight="1">
      <c r="B176" s="39"/>
      <c r="C176" s="233" t="s">
        <v>688</v>
      </c>
      <c r="D176" s="233" t="s">
        <v>266</v>
      </c>
      <c r="E176" s="234" t="s">
        <v>7579</v>
      </c>
      <c r="F176" s="235" t="s">
        <v>7580</v>
      </c>
      <c r="G176" s="236" t="s">
        <v>1829</v>
      </c>
      <c r="H176" s="237">
        <v>1</v>
      </c>
      <c r="I176" s="238"/>
      <c r="J176" s="239">
        <f>ROUND(I176*H176,2)</f>
        <v>0</v>
      </c>
      <c r="K176" s="235" t="s">
        <v>7470</v>
      </c>
      <c r="L176" s="44"/>
      <c r="M176" s="314" t="s">
        <v>1</v>
      </c>
      <c r="N176" s="315" t="s">
        <v>48</v>
      </c>
      <c r="O176" s="250"/>
      <c r="P176" s="316">
        <f>O176*H176</f>
        <v>0</v>
      </c>
      <c r="Q176" s="316">
        <v>0</v>
      </c>
      <c r="R176" s="316">
        <f>Q176*H176</f>
        <v>0</v>
      </c>
      <c r="S176" s="316">
        <v>0</v>
      </c>
      <c r="T176" s="317">
        <f>S176*H176</f>
        <v>0</v>
      </c>
      <c r="AR176" s="244" t="s">
        <v>125</v>
      </c>
      <c r="AT176" s="244" t="s">
        <v>266</v>
      </c>
      <c r="AU176" s="244" t="s">
        <v>90</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125</v>
      </c>
      <c r="BM176" s="244" t="s">
        <v>979</v>
      </c>
    </row>
    <row r="177" s="1" customFormat="1" ht="6.96" customHeight="1">
      <c r="B177" s="62"/>
      <c r="C177" s="63"/>
      <c r="D177" s="63"/>
      <c r="E177" s="63"/>
      <c r="F177" s="63"/>
      <c r="G177" s="63"/>
      <c r="H177" s="63"/>
      <c r="I177" s="184"/>
      <c r="J177" s="63"/>
      <c r="K177" s="63"/>
      <c r="L177" s="44"/>
    </row>
  </sheetData>
  <sheetProtection sheet="1" autoFilter="0" formatColumns="0" formatRows="0" objects="1" scenarios="1" spinCount="100000" saltValue="c1/2i8vo+EDE9yWcpASZUVg4qZu8qb53ZgOe2CgNMJTDDgG+falXftPMbdhjAXl/RJcQ3hiuBSdJpkBzoDgbaw==" hashValue="a41acSg71lHQvs8R4eO9b6bLV3si8pmqQ7YFEvcyejeiSMnmp4E4vCjv8vM/d3Cpfdu7MIlLe2xtZVjKzUe9HQ==" algorithmName="SHA-512" password="E785"/>
  <autoFilter ref="C124:K17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147</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7581</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114.75" customHeight="1">
      <c r="B31" s="155"/>
      <c r="E31" s="156" t="s">
        <v>7582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ROUND(J129,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ROUND((SUM(BE129:BE177)),  2)</f>
        <v>0</v>
      </c>
      <c r="I37" s="165">
        <v>0.20999999999999999</v>
      </c>
      <c r="J37" s="164">
        <f>ROUND(((SUM(BE129:BE177))*I37),  2)</f>
        <v>0</v>
      </c>
      <c r="L37" s="44"/>
    </row>
    <row r="38" s="1" customFormat="1" ht="14.4" customHeight="1">
      <c r="B38" s="44"/>
      <c r="E38" s="149" t="s">
        <v>49</v>
      </c>
      <c r="F38" s="164">
        <f>ROUND((SUM(BF129:BF177)),  2)</f>
        <v>0</v>
      </c>
      <c r="I38" s="165">
        <v>0.14999999999999999</v>
      </c>
      <c r="J38" s="164">
        <f>ROUND(((SUM(BF129:BF177))*I38),  2)</f>
        <v>0</v>
      </c>
      <c r="L38" s="44"/>
    </row>
    <row r="39" hidden="1" s="1" customFormat="1" ht="14.4" customHeight="1">
      <c r="B39" s="44"/>
      <c r="E39" s="149" t="s">
        <v>50</v>
      </c>
      <c r="F39" s="164">
        <f>ROUND((SUM(BG129:BG177)),  2)</f>
        <v>0</v>
      </c>
      <c r="I39" s="165">
        <v>0.20999999999999999</v>
      </c>
      <c r="J39" s="164">
        <f>0</f>
        <v>0</v>
      </c>
      <c r="L39" s="44"/>
    </row>
    <row r="40" hidden="1" s="1" customFormat="1" ht="14.4" customHeight="1">
      <c r="B40" s="44"/>
      <c r="E40" s="149" t="s">
        <v>51</v>
      </c>
      <c r="F40" s="164">
        <f>ROUND((SUM(BH129:BH177)),  2)</f>
        <v>0</v>
      </c>
      <c r="I40" s="165">
        <v>0.14999999999999999</v>
      </c>
      <c r="J40" s="164">
        <f>0</f>
        <v>0</v>
      </c>
      <c r="L40" s="44"/>
    </row>
    <row r="41" hidden="1" s="1" customFormat="1" ht="14.4" customHeight="1">
      <c r="B41" s="44"/>
      <c r="E41" s="149" t="s">
        <v>52</v>
      </c>
      <c r="F41" s="164">
        <f>ROUND((SUM(BI129:BI177)),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D.1.4.6 - SK - D.1.4.6 - SK</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J129</f>
        <v>0</v>
      </c>
      <c r="K100" s="40"/>
      <c r="L100" s="44"/>
      <c r="AU100" s="17" t="s">
        <v>241</v>
      </c>
    </row>
    <row r="101" s="8" customFormat="1" ht="24.96" customHeight="1">
      <c r="B101" s="194"/>
      <c r="C101" s="195"/>
      <c r="D101" s="196" t="s">
        <v>7583</v>
      </c>
      <c r="E101" s="197"/>
      <c r="F101" s="197"/>
      <c r="G101" s="197"/>
      <c r="H101" s="197"/>
      <c r="I101" s="198"/>
      <c r="J101" s="199">
        <f>J130</f>
        <v>0</v>
      </c>
      <c r="K101" s="195"/>
      <c r="L101" s="200"/>
    </row>
    <row r="102" s="8" customFormat="1" ht="24.96" customHeight="1">
      <c r="B102" s="194"/>
      <c r="C102" s="195"/>
      <c r="D102" s="196" t="s">
        <v>7584</v>
      </c>
      <c r="E102" s="197"/>
      <c r="F102" s="197"/>
      <c r="G102" s="197"/>
      <c r="H102" s="197"/>
      <c r="I102" s="198"/>
      <c r="J102" s="199">
        <f>J147</f>
        <v>0</v>
      </c>
      <c r="K102" s="195"/>
      <c r="L102" s="200"/>
    </row>
    <row r="103" s="8" customFormat="1" ht="24.96" customHeight="1">
      <c r="B103" s="194"/>
      <c r="C103" s="195"/>
      <c r="D103" s="196" t="s">
        <v>7585</v>
      </c>
      <c r="E103" s="197"/>
      <c r="F103" s="197"/>
      <c r="G103" s="197"/>
      <c r="H103" s="197"/>
      <c r="I103" s="198"/>
      <c r="J103" s="199">
        <f>J161</f>
        <v>0</v>
      </c>
      <c r="K103" s="195"/>
      <c r="L103" s="200"/>
    </row>
    <row r="104" s="8" customFormat="1" ht="24.96" customHeight="1">
      <c r="B104" s="194"/>
      <c r="C104" s="195"/>
      <c r="D104" s="196" t="s">
        <v>355</v>
      </c>
      <c r="E104" s="197"/>
      <c r="F104" s="197"/>
      <c r="G104" s="197"/>
      <c r="H104" s="197"/>
      <c r="I104" s="198"/>
      <c r="J104" s="199">
        <f>J174</f>
        <v>0</v>
      </c>
      <c r="K104" s="195"/>
      <c r="L104" s="200"/>
    </row>
    <row r="105" s="9" customFormat="1" ht="19.92" customHeight="1">
      <c r="B105" s="201"/>
      <c r="C105" s="129"/>
      <c r="D105" s="202" t="s">
        <v>7586</v>
      </c>
      <c r="E105" s="203"/>
      <c r="F105" s="203"/>
      <c r="G105" s="203"/>
      <c r="H105" s="203"/>
      <c r="I105" s="204"/>
      <c r="J105" s="205">
        <f>J175</f>
        <v>0</v>
      </c>
      <c r="K105" s="129"/>
      <c r="L105" s="206"/>
    </row>
    <row r="106" s="1" customFormat="1" ht="21.84" customHeight="1">
      <c r="B106" s="39"/>
      <c r="C106" s="40"/>
      <c r="D106" s="40"/>
      <c r="E106" s="40"/>
      <c r="F106" s="40"/>
      <c r="G106" s="40"/>
      <c r="H106" s="40"/>
      <c r="I106" s="151"/>
      <c r="J106" s="40"/>
      <c r="K106" s="40"/>
      <c r="L106" s="44"/>
    </row>
    <row r="107" s="1" customFormat="1" ht="6.96" customHeight="1">
      <c r="B107" s="62"/>
      <c r="C107" s="63"/>
      <c r="D107" s="63"/>
      <c r="E107" s="63"/>
      <c r="F107" s="63"/>
      <c r="G107" s="63"/>
      <c r="H107" s="63"/>
      <c r="I107" s="184"/>
      <c r="J107" s="63"/>
      <c r="K107" s="63"/>
      <c r="L107" s="44"/>
    </row>
    <row r="111" s="1" customFormat="1" ht="6.96" customHeight="1">
      <c r="B111" s="64"/>
      <c r="C111" s="65"/>
      <c r="D111" s="65"/>
      <c r="E111" s="65"/>
      <c r="F111" s="65"/>
      <c r="G111" s="65"/>
      <c r="H111" s="65"/>
      <c r="I111" s="187"/>
      <c r="J111" s="65"/>
      <c r="K111" s="65"/>
      <c r="L111" s="44"/>
    </row>
    <row r="112" s="1" customFormat="1" ht="24.96" customHeight="1">
      <c r="B112" s="39"/>
      <c r="C112" s="23" t="s">
        <v>248</v>
      </c>
      <c r="D112" s="40"/>
      <c r="E112" s="40"/>
      <c r="F112" s="40"/>
      <c r="G112" s="40"/>
      <c r="H112" s="40"/>
      <c r="I112" s="151"/>
      <c r="J112" s="40"/>
      <c r="K112" s="40"/>
      <c r="L112" s="44"/>
    </row>
    <row r="113" s="1" customFormat="1" ht="6.96" customHeight="1">
      <c r="B113" s="39"/>
      <c r="C113" s="40"/>
      <c r="D113" s="40"/>
      <c r="E113" s="40"/>
      <c r="F113" s="40"/>
      <c r="G113" s="40"/>
      <c r="H113" s="40"/>
      <c r="I113" s="151"/>
      <c r="J113" s="40"/>
      <c r="K113" s="40"/>
      <c r="L113" s="44"/>
    </row>
    <row r="114" s="1" customFormat="1" ht="12" customHeight="1">
      <c r="B114" s="39"/>
      <c r="C114" s="32" t="s">
        <v>16</v>
      </c>
      <c r="D114" s="40"/>
      <c r="E114" s="40"/>
      <c r="F114" s="40"/>
      <c r="G114" s="40"/>
      <c r="H114" s="40"/>
      <c r="I114" s="151"/>
      <c r="J114" s="40"/>
      <c r="K114" s="40"/>
      <c r="L114" s="44"/>
    </row>
    <row r="115" s="1" customFormat="1" ht="16.5" customHeight="1">
      <c r="B115" s="39"/>
      <c r="C115" s="40"/>
      <c r="D115" s="40"/>
      <c r="E115" s="188" t="str">
        <f>E7</f>
        <v>R4 - Nová budova fakulty umění</v>
      </c>
      <c r="F115" s="32"/>
      <c r="G115" s="32"/>
      <c r="H115" s="32"/>
      <c r="I115" s="151"/>
      <c r="J115" s="40"/>
      <c r="K115" s="40"/>
      <c r="L115" s="44"/>
    </row>
    <row r="116" ht="12" customHeight="1">
      <c r="B116" s="21"/>
      <c r="C116" s="32" t="s">
        <v>235</v>
      </c>
      <c r="D116" s="22"/>
      <c r="E116" s="22"/>
      <c r="F116" s="22"/>
      <c r="G116" s="22"/>
      <c r="H116" s="22"/>
      <c r="I116" s="143"/>
      <c r="J116" s="22"/>
      <c r="K116" s="22"/>
      <c r="L116" s="20"/>
    </row>
    <row r="117" ht="16.5" customHeight="1">
      <c r="B117" s="21"/>
      <c r="C117" s="22"/>
      <c r="D117" s="22"/>
      <c r="E117" s="188" t="s">
        <v>326</v>
      </c>
      <c r="F117" s="22"/>
      <c r="G117" s="22"/>
      <c r="H117" s="22"/>
      <c r="I117" s="143"/>
      <c r="J117" s="22"/>
      <c r="K117" s="22"/>
      <c r="L117" s="20"/>
    </row>
    <row r="118" ht="12" customHeight="1">
      <c r="B118" s="21"/>
      <c r="C118" s="32" t="s">
        <v>327</v>
      </c>
      <c r="D118" s="22"/>
      <c r="E118" s="22"/>
      <c r="F118" s="22"/>
      <c r="G118" s="22"/>
      <c r="H118" s="22"/>
      <c r="I118" s="143"/>
      <c r="J118" s="22"/>
      <c r="K118" s="22"/>
      <c r="L118" s="20"/>
    </row>
    <row r="119" s="1" customFormat="1" ht="16.5" customHeight="1">
      <c r="B119" s="39"/>
      <c r="C119" s="40"/>
      <c r="D119" s="40"/>
      <c r="E119" s="313" t="s">
        <v>3442</v>
      </c>
      <c r="F119" s="40"/>
      <c r="G119" s="40"/>
      <c r="H119" s="40"/>
      <c r="I119" s="151"/>
      <c r="J119" s="40"/>
      <c r="K119" s="40"/>
      <c r="L119" s="44"/>
    </row>
    <row r="120" s="1" customFormat="1" ht="12" customHeight="1">
      <c r="B120" s="39"/>
      <c r="C120" s="32" t="s">
        <v>6881</v>
      </c>
      <c r="D120" s="40"/>
      <c r="E120" s="40"/>
      <c r="F120" s="40"/>
      <c r="G120" s="40"/>
      <c r="H120" s="40"/>
      <c r="I120" s="151"/>
      <c r="J120" s="40"/>
      <c r="K120" s="40"/>
      <c r="L120" s="44"/>
    </row>
    <row r="121" s="1" customFormat="1" ht="16.5" customHeight="1">
      <c r="B121" s="39"/>
      <c r="C121" s="40"/>
      <c r="D121" s="40"/>
      <c r="E121" s="72" t="str">
        <f>E13</f>
        <v>D.1.4.6 - SK - D.1.4.6 - SK</v>
      </c>
      <c r="F121" s="40"/>
      <c r="G121" s="40"/>
      <c r="H121" s="40"/>
      <c r="I121" s="151"/>
      <c r="J121" s="40"/>
      <c r="K121" s="40"/>
      <c r="L121" s="44"/>
    </row>
    <row r="122" s="1" customFormat="1" ht="6.96" customHeight="1">
      <c r="B122" s="39"/>
      <c r="C122" s="40"/>
      <c r="D122" s="40"/>
      <c r="E122" s="40"/>
      <c r="F122" s="40"/>
      <c r="G122" s="40"/>
      <c r="H122" s="40"/>
      <c r="I122" s="151"/>
      <c r="J122" s="40"/>
      <c r="K122" s="40"/>
      <c r="L122" s="44"/>
    </row>
    <row r="123" s="1" customFormat="1" ht="12" customHeight="1">
      <c r="B123" s="39"/>
      <c r="C123" s="32" t="s">
        <v>22</v>
      </c>
      <c r="D123" s="40"/>
      <c r="E123" s="40"/>
      <c r="F123" s="27" t="str">
        <f>F16</f>
        <v xml:space="preserve"> </v>
      </c>
      <c r="G123" s="40"/>
      <c r="H123" s="40"/>
      <c r="I123" s="153" t="s">
        <v>24</v>
      </c>
      <c r="J123" s="75" t="str">
        <f>IF(J16="","",J16)</f>
        <v>16. 10. 2019</v>
      </c>
      <c r="K123" s="40"/>
      <c r="L123" s="44"/>
    </row>
    <row r="124" s="1" customFormat="1" ht="6.96" customHeight="1">
      <c r="B124" s="39"/>
      <c r="C124" s="40"/>
      <c r="D124" s="40"/>
      <c r="E124" s="40"/>
      <c r="F124" s="40"/>
      <c r="G124" s="40"/>
      <c r="H124" s="40"/>
      <c r="I124" s="151"/>
      <c r="J124" s="40"/>
      <c r="K124" s="40"/>
      <c r="L124" s="44"/>
    </row>
    <row r="125" s="1" customFormat="1" ht="27.9" customHeight="1">
      <c r="B125" s="39"/>
      <c r="C125" s="32" t="s">
        <v>30</v>
      </c>
      <c r="D125" s="40"/>
      <c r="E125" s="40"/>
      <c r="F125" s="27" t="str">
        <f>E19</f>
        <v xml:space="preserve">OSTRAVSKÁ UNIVERZITA </v>
      </c>
      <c r="G125" s="40"/>
      <c r="H125" s="40"/>
      <c r="I125" s="153" t="s">
        <v>36</v>
      </c>
      <c r="J125" s="37" t="str">
        <f>E25</f>
        <v>KANIA a.s., Ostrava</v>
      </c>
      <c r="K125" s="40"/>
      <c r="L125" s="44"/>
    </row>
    <row r="126" s="1" customFormat="1" ht="15.15" customHeight="1">
      <c r="B126" s="39"/>
      <c r="C126" s="32" t="s">
        <v>34</v>
      </c>
      <c r="D126" s="40"/>
      <c r="E126" s="40"/>
      <c r="F126" s="27" t="str">
        <f>IF(E22="","",E22)</f>
        <v>Vyplň údaj</v>
      </c>
      <c r="G126" s="40"/>
      <c r="H126" s="40"/>
      <c r="I126" s="153" t="s">
        <v>39</v>
      </c>
      <c r="J126" s="37" t="str">
        <f>E28</f>
        <v xml:space="preserve"> </v>
      </c>
      <c r="K126" s="40"/>
      <c r="L126" s="44"/>
    </row>
    <row r="127" s="1" customFormat="1" ht="10.32" customHeight="1">
      <c r="B127" s="39"/>
      <c r="C127" s="40"/>
      <c r="D127" s="40"/>
      <c r="E127" s="40"/>
      <c r="F127" s="40"/>
      <c r="G127" s="40"/>
      <c r="H127" s="40"/>
      <c r="I127" s="151"/>
      <c r="J127" s="40"/>
      <c r="K127" s="40"/>
      <c r="L127" s="44"/>
    </row>
    <row r="128" s="10" customFormat="1" ht="29.28" customHeight="1">
      <c r="B128" s="207"/>
      <c r="C128" s="208" t="s">
        <v>249</v>
      </c>
      <c r="D128" s="209" t="s">
        <v>68</v>
      </c>
      <c r="E128" s="209" t="s">
        <v>64</v>
      </c>
      <c r="F128" s="209" t="s">
        <v>65</v>
      </c>
      <c r="G128" s="209" t="s">
        <v>250</v>
      </c>
      <c r="H128" s="209" t="s">
        <v>251</v>
      </c>
      <c r="I128" s="210" t="s">
        <v>252</v>
      </c>
      <c r="J128" s="209" t="s">
        <v>239</v>
      </c>
      <c r="K128" s="211" t="s">
        <v>253</v>
      </c>
      <c r="L128" s="212"/>
      <c r="M128" s="96" t="s">
        <v>1</v>
      </c>
      <c r="N128" s="97" t="s">
        <v>47</v>
      </c>
      <c r="O128" s="97" t="s">
        <v>254</v>
      </c>
      <c r="P128" s="97" t="s">
        <v>255</v>
      </c>
      <c r="Q128" s="97" t="s">
        <v>256</v>
      </c>
      <c r="R128" s="97" t="s">
        <v>257</v>
      </c>
      <c r="S128" s="97" t="s">
        <v>258</v>
      </c>
      <c r="T128" s="98" t="s">
        <v>259</v>
      </c>
    </row>
    <row r="129" s="1" customFormat="1" ht="22.8" customHeight="1">
      <c r="B129" s="39"/>
      <c r="C129" s="103" t="s">
        <v>260</v>
      </c>
      <c r="D129" s="40"/>
      <c r="E129" s="40"/>
      <c r="F129" s="40"/>
      <c r="G129" s="40"/>
      <c r="H129" s="40"/>
      <c r="I129" s="151"/>
      <c r="J129" s="213">
        <f>BK129</f>
        <v>0</v>
      </c>
      <c r="K129" s="40"/>
      <c r="L129" s="44"/>
      <c r="M129" s="99"/>
      <c r="N129" s="100"/>
      <c r="O129" s="100"/>
      <c r="P129" s="214">
        <f>P130+P147+P161+P174</f>
        <v>0</v>
      </c>
      <c r="Q129" s="100"/>
      <c r="R129" s="214">
        <f>R130+R147+R161+R174</f>
        <v>0</v>
      </c>
      <c r="S129" s="100"/>
      <c r="T129" s="215">
        <f>T130+T147+T161+T174</f>
        <v>0</v>
      </c>
      <c r="AT129" s="17" t="s">
        <v>82</v>
      </c>
      <c r="AU129" s="17" t="s">
        <v>241</v>
      </c>
      <c r="BK129" s="216">
        <f>BK130+BK147+BK161+BK174</f>
        <v>0</v>
      </c>
    </row>
    <row r="130" s="11" customFormat="1" ht="25.92" customHeight="1">
      <c r="B130" s="217"/>
      <c r="C130" s="218"/>
      <c r="D130" s="219" t="s">
        <v>82</v>
      </c>
      <c r="E130" s="220" t="s">
        <v>4733</v>
      </c>
      <c r="F130" s="220" t="s">
        <v>7587</v>
      </c>
      <c r="G130" s="218"/>
      <c r="H130" s="218"/>
      <c r="I130" s="221"/>
      <c r="J130" s="222">
        <f>BK130</f>
        <v>0</v>
      </c>
      <c r="K130" s="218"/>
      <c r="L130" s="223"/>
      <c r="M130" s="224"/>
      <c r="N130" s="225"/>
      <c r="O130" s="225"/>
      <c r="P130" s="226">
        <f>SUM(P131:P146)</f>
        <v>0</v>
      </c>
      <c r="Q130" s="225"/>
      <c r="R130" s="226">
        <f>SUM(R131:R146)</f>
        <v>0</v>
      </c>
      <c r="S130" s="225"/>
      <c r="T130" s="227">
        <f>SUM(T131:T146)</f>
        <v>0</v>
      </c>
      <c r="AR130" s="228" t="s">
        <v>90</v>
      </c>
      <c r="AT130" s="229" t="s">
        <v>82</v>
      </c>
      <c r="AU130" s="229" t="s">
        <v>83</v>
      </c>
      <c r="AY130" s="228" t="s">
        <v>263</v>
      </c>
      <c r="BK130" s="230">
        <f>SUM(BK131:BK146)</f>
        <v>0</v>
      </c>
    </row>
    <row r="131" s="1" customFormat="1" ht="16.5" customHeight="1">
      <c r="B131" s="39"/>
      <c r="C131" s="233" t="s">
        <v>90</v>
      </c>
      <c r="D131" s="233" t="s">
        <v>266</v>
      </c>
      <c r="E131" s="234" t="s">
        <v>7588</v>
      </c>
      <c r="F131" s="235" t="s">
        <v>7589</v>
      </c>
      <c r="G131" s="236" t="s">
        <v>396</v>
      </c>
      <c r="H131" s="237">
        <v>44880</v>
      </c>
      <c r="I131" s="238"/>
      <c r="J131" s="239">
        <f>ROUND(I131*H131,2)</f>
        <v>0</v>
      </c>
      <c r="K131" s="235" t="s">
        <v>7470</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92</v>
      </c>
    </row>
    <row r="132" s="1" customFormat="1" ht="16.5" customHeight="1">
      <c r="B132" s="39"/>
      <c r="C132" s="233" t="s">
        <v>92</v>
      </c>
      <c r="D132" s="233" t="s">
        <v>266</v>
      </c>
      <c r="E132" s="234" t="s">
        <v>7590</v>
      </c>
      <c r="F132" s="235" t="s">
        <v>7591</v>
      </c>
      <c r="G132" s="236" t="s">
        <v>1829</v>
      </c>
      <c r="H132" s="237">
        <v>25</v>
      </c>
      <c r="I132" s="238"/>
      <c r="J132" s="239">
        <f>ROUND(I132*H132,2)</f>
        <v>0</v>
      </c>
      <c r="K132" s="235" t="s">
        <v>7470</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125</v>
      </c>
    </row>
    <row r="133" s="1" customFormat="1" ht="16.5" customHeight="1">
      <c r="B133" s="39"/>
      <c r="C133" s="233" t="s">
        <v>112</v>
      </c>
      <c r="D133" s="233" t="s">
        <v>266</v>
      </c>
      <c r="E133" s="234" t="s">
        <v>7592</v>
      </c>
      <c r="F133" s="235" t="s">
        <v>7593</v>
      </c>
      <c r="G133" s="236" t="s">
        <v>1829</v>
      </c>
      <c r="H133" s="237">
        <v>280</v>
      </c>
      <c r="I133" s="238"/>
      <c r="J133" s="239">
        <f>ROUND(I133*H133,2)</f>
        <v>0</v>
      </c>
      <c r="K133" s="235" t="s">
        <v>7470</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295</v>
      </c>
    </row>
    <row r="134" s="1" customFormat="1" ht="16.5" customHeight="1">
      <c r="B134" s="39"/>
      <c r="C134" s="233" t="s">
        <v>125</v>
      </c>
      <c r="D134" s="233" t="s">
        <v>266</v>
      </c>
      <c r="E134" s="234" t="s">
        <v>7594</v>
      </c>
      <c r="F134" s="235" t="s">
        <v>7595</v>
      </c>
      <c r="G134" s="236" t="s">
        <v>1829</v>
      </c>
      <c r="H134" s="237">
        <v>280</v>
      </c>
      <c r="I134" s="238"/>
      <c r="J134" s="239">
        <f>ROUND(I134*H134,2)</f>
        <v>0</v>
      </c>
      <c r="K134" s="235" t="s">
        <v>7470</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303</v>
      </c>
    </row>
    <row r="135" s="1" customFormat="1" ht="16.5" customHeight="1">
      <c r="B135" s="39"/>
      <c r="C135" s="233" t="s">
        <v>262</v>
      </c>
      <c r="D135" s="233" t="s">
        <v>266</v>
      </c>
      <c r="E135" s="234" t="s">
        <v>7596</v>
      </c>
      <c r="F135" s="235" t="s">
        <v>7597</v>
      </c>
      <c r="G135" s="236" t="s">
        <v>1829</v>
      </c>
      <c r="H135" s="237">
        <v>100</v>
      </c>
      <c r="I135" s="238"/>
      <c r="J135" s="239">
        <f>ROUND(I135*H135,2)</f>
        <v>0</v>
      </c>
      <c r="K135" s="235" t="s">
        <v>7470</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315</v>
      </c>
    </row>
    <row r="136" s="1" customFormat="1" ht="16.5" customHeight="1">
      <c r="B136" s="39"/>
      <c r="C136" s="233" t="s">
        <v>295</v>
      </c>
      <c r="D136" s="233" t="s">
        <v>266</v>
      </c>
      <c r="E136" s="234" t="s">
        <v>7598</v>
      </c>
      <c r="F136" s="235" t="s">
        <v>7599</v>
      </c>
      <c r="G136" s="236" t="s">
        <v>1829</v>
      </c>
      <c r="H136" s="237">
        <v>100</v>
      </c>
      <c r="I136" s="238"/>
      <c r="J136" s="239">
        <f>ROUND(I136*H136,2)</f>
        <v>0</v>
      </c>
      <c r="K136" s="235" t="s">
        <v>7470</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430</v>
      </c>
    </row>
    <row r="137" s="1" customFormat="1" ht="16.5" customHeight="1">
      <c r="B137" s="39"/>
      <c r="C137" s="233" t="s">
        <v>299</v>
      </c>
      <c r="D137" s="233" t="s">
        <v>266</v>
      </c>
      <c r="E137" s="234" t="s">
        <v>7600</v>
      </c>
      <c r="F137" s="235" t="s">
        <v>7601</v>
      </c>
      <c r="G137" s="236" t="s">
        <v>1829</v>
      </c>
      <c r="H137" s="237">
        <v>200</v>
      </c>
      <c r="I137" s="238"/>
      <c r="J137" s="239">
        <f>ROUND(I137*H137,2)</f>
        <v>0</v>
      </c>
      <c r="K137" s="235" t="s">
        <v>7470</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440</v>
      </c>
    </row>
    <row r="138" s="1" customFormat="1" ht="16.5" customHeight="1">
      <c r="B138" s="39"/>
      <c r="C138" s="233" t="s">
        <v>303</v>
      </c>
      <c r="D138" s="233" t="s">
        <v>266</v>
      </c>
      <c r="E138" s="234" t="s">
        <v>7602</v>
      </c>
      <c r="F138" s="235" t="s">
        <v>7603</v>
      </c>
      <c r="G138" s="236" t="s">
        <v>1829</v>
      </c>
      <c r="H138" s="237">
        <v>80</v>
      </c>
      <c r="I138" s="238"/>
      <c r="J138" s="239">
        <f>ROUND(I138*H138,2)</f>
        <v>0</v>
      </c>
      <c r="K138" s="235" t="s">
        <v>7470</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452</v>
      </c>
    </row>
    <row r="139" s="1" customFormat="1" ht="16.5" customHeight="1">
      <c r="B139" s="39"/>
      <c r="C139" s="233" t="s">
        <v>310</v>
      </c>
      <c r="D139" s="233" t="s">
        <v>266</v>
      </c>
      <c r="E139" s="234" t="s">
        <v>7604</v>
      </c>
      <c r="F139" s="235" t="s">
        <v>7605</v>
      </c>
      <c r="G139" s="236" t="s">
        <v>1829</v>
      </c>
      <c r="H139" s="237">
        <v>8</v>
      </c>
      <c r="I139" s="238"/>
      <c r="J139" s="239">
        <f>ROUND(I139*H139,2)</f>
        <v>0</v>
      </c>
      <c r="K139" s="235" t="s">
        <v>7470</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465</v>
      </c>
    </row>
    <row r="140" s="1" customFormat="1" ht="16.5" customHeight="1">
      <c r="B140" s="39"/>
      <c r="C140" s="233" t="s">
        <v>315</v>
      </c>
      <c r="D140" s="233" t="s">
        <v>266</v>
      </c>
      <c r="E140" s="234" t="s">
        <v>7606</v>
      </c>
      <c r="F140" s="235" t="s">
        <v>7607</v>
      </c>
      <c r="G140" s="236" t="s">
        <v>1829</v>
      </c>
      <c r="H140" s="237">
        <v>1</v>
      </c>
      <c r="I140" s="238"/>
      <c r="J140" s="239">
        <f>ROUND(I140*H140,2)</f>
        <v>0</v>
      </c>
      <c r="K140" s="235" t="s">
        <v>7470</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475</v>
      </c>
    </row>
    <row r="141" s="1" customFormat="1" ht="16.5" customHeight="1">
      <c r="B141" s="39"/>
      <c r="C141" s="233" t="s">
        <v>322</v>
      </c>
      <c r="D141" s="233" t="s">
        <v>266</v>
      </c>
      <c r="E141" s="234" t="s">
        <v>7608</v>
      </c>
      <c r="F141" s="235" t="s">
        <v>7609</v>
      </c>
      <c r="G141" s="236" t="s">
        <v>1829</v>
      </c>
      <c r="H141" s="237">
        <v>561</v>
      </c>
      <c r="I141" s="238"/>
      <c r="J141" s="239">
        <f>ROUND(I141*H141,2)</f>
        <v>0</v>
      </c>
      <c r="K141" s="235" t="s">
        <v>7470</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490</v>
      </c>
    </row>
    <row r="142" s="1" customFormat="1" ht="16.5" customHeight="1">
      <c r="B142" s="39"/>
      <c r="C142" s="233" t="s">
        <v>430</v>
      </c>
      <c r="D142" s="233" t="s">
        <v>266</v>
      </c>
      <c r="E142" s="234" t="s">
        <v>7610</v>
      </c>
      <c r="F142" s="235" t="s">
        <v>7611</v>
      </c>
      <c r="G142" s="236" t="s">
        <v>1829</v>
      </c>
      <c r="H142" s="237">
        <v>561</v>
      </c>
      <c r="I142" s="238"/>
      <c r="J142" s="239">
        <f>ROUND(I142*H142,2)</f>
        <v>0</v>
      </c>
      <c r="K142" s="235" t="s">
        <v>7470</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506</v>
      </c>
    </row>
    <row r="143" s="1" customFormat="1" ht="16.5" customHeight="1">
      <c r="B143" s="39"/>
      <c r="C143" s="233" t="s">
        <v>435</v>
      </c>
      <c r="D143" s="233" t="s">
        <v>266</v>
      </c>
      <c r="E143" s="234" t="s">
        <v>7612</v>
      </c>
      <c r="F143" s="235" t="s">
        <v>7613</v>
      </c>
      <c r="G143" s="236" t="s">
        <v>1829</v>
      </c>
      <c r="H143" s="237">
        <v>561</v>
      </c>
      <c r="I143" s="238"/>
      <c r="J143" s="239">
        <f>ROUND(I143*H143,2)</f>
        <v>0</v>
      </c>
      <c r="K143" s="235" t="s">
        <v>7470</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515</v>
      </c>
    </row>
    <row r="144" s="1" customFormat="1" ht="16.5" customHeight="1">
      <c r="B144" s="39"/>
      <c r="C144" s="233" t="s">
        <v>440</v>
      </c>
      <c r="D144" s="233" t="s">
        <v>266</v>
      </c>
      <c r="E144" s="234" t="s">
        <v>7614</v>
      </c>
      <c r="F144" s="235" t="s">
        <v>7164</v>
      </c>
      <c r="G144" s="236" t="s">
        <v>366</v>
      </c>
      <c r="H144" s="237">
        <v>32</v>
      </c>
      <c r="I144" s="238"/>
      <c r="J144" s="239">
        <f>ROUND(I144*H144,2)</f>
        <v>0</v>
      </c>
      <c r="K144" s="235" t="s">
        <v>7470</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529</v>
      </c>
    </row>
    <row r="145" s="1" customFormat="1" ht="16.5" customHeight="1">
      <c r="B145" s="39"/>
      <c r="C145" s="233" t="s">
        <v>8</v>
      </c>
      <c r="D145" s="233" t="s">
        <v>266</v>
      </c>
      <c r="E145" s="234" t="s">
        <v>7615</v>
      </c>
      <c r="F145" s="235" t="s">
        <v>7616</v>
      </c>
      <c r="G145" s="236" t="s">
        <v>366</v>
      </c>
      <c r="H145" s="237">
        <v>16</v>
      </c>
      <c r="I145" s="238"/>
      <c r="J145" s="239">
        <f>ROUND(I145*H145,2)</f>
        <v>0</v>
      </c>
      <c r="K145" s="235" t="s">
        <v>7470</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547</v>
      </c>
    </row>
    <row r="146" s="1" customFormat="1" ht="16.5" customHeight="1">
      <c r="B146" s="39"/>
      <c r="C146" s="233" t="s">
        <v>452</v>
      </c>
      <c r="D146" s="233" t="s">
        <v>266</v>
      </c>
      <c r="E146" s="234" t="s">
        <v>7617</v>
      </c>
      <c r="F146" s="235" t="s">
        <v>7618</v>
      </c>
      <c r="G146" s="236" t="s">
        <v>366</v>
      </c>
      <c r="H146" s="237">
        <v>12</v>
      </c>
      <c r="I146" s="238"/>
      <c r="J146" s="239">
        <f>ROUND(I146*H146,2)</f>
        <v>0</v>
      </c>
      <c r="K146" s="235" t="s">
        <v>7470</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563</v>
      </c>
    </row>
    <row r="147" s="11" customFormat="1" ht="25.92" customHeight="1">
      <c r="B147" s="217"/>
      <c r="C147" s="218"/>
      <c r="D147" s="219" t="s">
        <v>82</v>
      </c>
      <c r="E147" s="220" t="s">
        <v>4761</v>
      </c>
      <c r="F147" s="220" t="s">
        <v>7619</v>
      </c>
      <c r="G147" s="218"/>
      <c r="H147" s="218"/>
      <c r="I147" s="221"/>
      <c r="J147" s="222">
        <f>BK147</f>
        <v>0</v>
      </c>
      <c r="K147" s="218"/>
      <c r="L147" s="223"/>
      <c r="M147" s="224"/>
      <c r="N147" s="225"/>
      <c r="O147" s="225"/>
      <c r="P147" s="226">
        <f>SUM(P148:P160)</f>
        <v>0</v>
      </c>
      <c r="Q147" s="225"/>
      <c r="R147" s="226">
        <f>SUM(R148:R160)</f>
        <v>0</v>
      </c>
      <c r="S147" s="225"/>
      <c r="T147" s="227">
        <f>SUM(T148:T160)</f>
        <v>0</v>
      </c>
      <c r="AR147" s="228" t="s">
        <v>90</v>
      </c>
      <c r="AT147" s="229" t="s">
        <v>82</v>
      </c>
      <c r="AU147" s="229" t="s">
        <v>83</v>
      </c>
      <c r="AY147" s="228" t="s">
        <v>263</v>
      </c>
      <c r="BK147" s="230">
        <f>SUM(BK148:BK160)</f>
        <v>0</v>
      </c>
    </row>
    <row r="148" s="1" customFormat="1" ht="16.5" customHeight="1">
      <c r="B148" s="39"/>
      <c r="C148" s="233" t="s">
        <v>460</v>
      </c>
      <c r="D148" s="233" t="s">
        <v>266</v>
      </c>
      <c r="E148" s="234" t="s">
        <v>7620</v>
      </c>
      <c r="F148" s="235" t="s">
        <v>7621</v>
      </c>
      <c r="G148" s="236" t="s">
        <v>1829</v>
      </c>
      <c r="H148" s="237">
        <v>2</v>
      </c>
      <c r="I148" s="238"/>
      <c r="J148" s="239">
        <f>ROUND(I148*H148,2)</f>
        <v>0</v>
      </c>
      <c r="K148" s="235" t="s">
        <v>7470</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576</v>
      </c>
    </row>
    <row r="149" s="1" customFormat="1" ht="16.5" customHeight="1">
      <c r="B149" s="39"/>
      <c r="C149" s="233" t="s">
        <v>465</v>
      </c>
      <c r="D149" s="233" t="s">
        <v>266</v>
      </c>
      <c r="E149" s="234" t="s">
        <v>7622</v>
      </c>
      <c r="F149" s="235" t="s">
        <v>7623</v>
      </c>
      <c r="G149" s="236" t="s">
        <v>1829</v>
      </c>
      <c r="H149" s="237">
        <v>2</v>
      </c>
      <c r="I149" s="238"/>
      <c r="J149" s="239">
        <f>ROUND(I149*H149,2)</f>
        <v>0</v>
      </c>
      <c r="K149" s="235" t="s">
        <v>7470</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585</v>
      </c>
    </row>
    <row r="150" s="1" customFormat="1" ht="16.5" customHeight="1">
      <c r="B150" s="39"/>
      <c r="C150" s="233" t="s">
        <v>470</v>
      </c>
      <c r="D150" s="233" t="s">
        <v>266</v>
      </c>
      <c r="E150" s="234" t="s">
        <v>7624</v>
      </c>
      <c r="F150" s="235" t="s">
        <v>7625</v>
      </c>
      <c r="G150" s="236" t="s">
        <v>1829</v>
      </c>
      <c r="H150" s="237">
        <v>2</v>
      </c>
      <c r="I150" s="238"/>
      <c r="J150" s="239">
        <f>ROUND(I150*H150,2)</f>
        <v>0</v>
      </c>
      <c r="K150" s="235" t="s">
        <v>7470</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600</v>
      </c>
    </row>
    <row r="151" s="1" customFormat="1" ht="16.5" customHeight="1">
      <c r="B151" s="39"/>
      <c r="C151" s="233" t="s">
        <v>475</v>
      </c>
      <c r="D151" s="233" t="s">
        <v>266</v>
      </c>
      <c r="E151" s="234" t="s">
        <v>7626</v>
      </c>
      <c r="F151" s="235" t="s">
        <v>7627</v>
      </c>
      <c r="G151" s="236" t="s">
        <v>1829</v>
      </c>
      <c r="H151" s="237">
        <v>2</v>
      </c>
      <c r="I151" s="238"/>
      <c r="J151" s="239">
        <f>ROUND(I151*H151,2)</f>
        <v>0</v>
      </c>
      <c r="K151" s="235" t="s">
        <v>7470</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609</v>
      </c>
    </row>
    <row r="152" s="1" customFormat="1" ht="16.5" customHeight="1">
      <c r="B152" s="39"/>
      <c r="C152" s="233" t="s">
        <v>7</v>
      </c>
      <c r="D152" s="233" t="s">
        <v>266</v>
      </c>
      <c r="E152" s="234" t="s">
        <v>7628</v>
      </c>
      <c r="F152" s="235" t="s">
        <v>7629</v>
      </c>
      <c r="G152" s="236" t="s">
        <v>1829</v>
      </c>
      <c r="H152" s="237">
        <v>2</v>
      </c>
      <c r="I152" s="238"/>
      <c r="J152" s="239">
        <f>ROUND(I152*H152,2)</f>
        <v>0</v>
      </c>
      <c r="K152" s="235" t="s">
        <v>7470</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625</v>
      </c>
    </row>
    <row r="153" s="1" customFormat="1" ht="16.5" customHeight="1">
      <c r="B153" s="39"/>
      <c r="C153" s="233" t="s">
        <v>490</v>
      </c>
      <c r="D153" s="233" t="s">
        <v>266</v>
      </c>
      <c r="E153" s="234" t="s">
        <v>7630</v>
      </c>
      <c r="F153" s="235" t="s">
        <v>7631</v>
      </c>
      <c r="G153" s="236" t="s">
        <v>1829</v>
      </c>
      <c r="H153" s="237">
        <v>4</v>
      </c>
      <c r="I153" s="238"/>
      <c r="J153" s="239">
        <f>ROUND(I153*H153,2)</f>
        <v>0</v>
      </c>
      <c r="K153" s="235" t="s">
        <v>7470</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633</v>
      </c>
    </row>
    <row r="154" s="1" customFormat="1" ht="16.5" customHeight="1">
      <c r="B154" s="39"/>
      <c r="C154" s="233" t="s">
        <v>500</v>
      </c>
      <c r="D154" s="233" t="s">
        <v>266</v>
      </c>
      <c r="E154" s="234" t="s">
        <v>7632</v>
      </c>
      <c r="F154" s="235" t="s">
        <v>7633</v>
      </c>
      <c r="G154" s="236" t="s">
        <v>1829</v>
      </c>
      <c r="H154" s="237">
        <v>2</v>
      </c>
      <c r="I154" s="238"/>
      <c r="J154" s="239">
        <f>ROUND(I154*H154,2)</f>
        <v>0</v>
      </c>
      <c r="K154" s="235" t="s">
        <v>7470</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643</v>
      </c>
    </row>
    <row r="155" s="1" customFormat="1" ht="16.5" customHeight="1">
      <c r="B155" s="39"/>
      <c r="C155" s="233" t="s">
        <v>506</v>
      </c>
      <c r="D155" s="233" t="s">
        <v>266</v>
      </c>
      <c r="E155" s="234" t="s">
        <v>7634</v>
      </c>
      <c r="F155" s="235" t="s">
        <v>7635</v>
      </c>
      <c r="G155" s="236" t="s">
        <v>1829</v>
      </c>
      <c r="H155" s="237">
        <v>50</v>
      </c>
      <c r="I155" s="238"/>
      <c r="J155" s="239">
        <f>ROUND(I155*H155,2)</f>
        <v>0</v>
      </c>
      <c r="K155" s="235" t="s">
        <v>7470</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680</v>
      </c>
    </row>
    <row r="156" s="1" customFormat="1" ht="16.5" customHeight="1">
      <c r="B156" s="39"/>
      <c r="C156" s="233" t="s">
        <v>511</v>
      </c>
      <c r="D156" s="233" t="s">
        <v>266</v>
      </c>
      <c r="E156" s="234" t="s">
        <v>7636</v>
      </c>
      <c r="F156" s="235" t="s">
        <v>7637</v>
      </c>
      <c r="G156" s="236" t="s">
        <v>1829</v>
      </c>
      <c r="H156" s="237">
        <v>1</v>
      </c>
      <c r="I156" s="238"/>
      <c r="J156" s="239">
        <f>ROUND(I156*H156,2)</f>
        <v>0</v>
      </c>
      <c r="K156" s="235" t="s">
        <v>7470</v>
      </c>
      <c r="L156" s="44"/>
      <c r="M156" s="240" t="s">
        <v>1</v>
      </c>
      <c r="N156" s="241" t="s">
        <v>48</v>
      </c>
      <c r="O156" s="87"/>
      <c r="P156" s="242">
        <f>O156*H156</f>
        <v>0</v>
      </c>
      <c r="Q156" s="242">
        <v>0</v>
      </c>
      <c r="R156" s="242">
        <f>Q156*H156</f>
        <v>0</v>
      </c>
      <c r="S156" s="242">
        <v>0</v>
      </c>
      <c r="T156" s="243">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688</v>
      </c>
    </row>
    <row r="157" s="1" customFormat="1" ht="16.5" customHeight="1">
      <c r="B157" s="39"/>
      <c r="C157" s="233" t="s">
        <v>515</v>
      </c>
      <c r="D157" s="233" t="s">
        <v>266</v>
      </c>
      <c r="E157" s="234" t="s">
        <v>7638</v>
      </c>
      <c r="F157" s="235" t="s">
        <v>7639</v>
      </c>
      <c r="G157" s="236" t="s">
        <v>1829</v>
      </c>
      <c r="H157" s="237">
        <v>4</v>
      </c>
      <c r="I157" s="238"/>
      <c r="J157" s="239">
        <f>ROUND(I157*H157,2)</f>
        <v>0</v>
      </c>
      <c r="K157" s="235" t="s">
        <v>7470</v>
      </c>
      <c r="L157" s="44"/>
      <c r="M157" s="240" t="s">
        <v>1</v>
      </c>
      <c r="N157" s="241" t="s">
        <v>48</v>
      </c>
      <c r="O157" s="87"/>
      <c r="P157" s="242">
        <f>O157*H157</f>
        <v>0</v>
      </c>
      <c r="Q157" s="242">
        <v>0</v>
      </c>
      <c r="R157" s="242">
        <f>Q157*H157</f>
        <v>0</v>
      </c>
      <c r="S157" s="242">
        <v>0</v>
      </c>
      <c r="T157" s="243">
        <f>S157*H157</f>
        <v>0</v>
      </c>
      <c r="AR157" s="244" t="s">
        <v>125</v>
      </c>
      <c r="AT157" s="244" t="s">
        <v>266</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697</v>
      </c>
    </row>
    <row r="158" s="1" customFormat="1" ht="16.5" customHeight="1">
      <c r="B158" s="39"/>
      <c r="C158" s="233" t="s">
        <v>523</v>
      </c>
      <c r="D158" s="233" t="s">
        <v>266</v>
      </c>
      <c r="E158" s="234" t="s">
        <v>7640</v>
      </c>
      <c r="F158" s="235" t="s">
        <v>7641</v>
      </c>
      <c r="G158" s="236" t="s">
        <v>1829</v>
      </c>
      <c r="H158" s="237">
        <v>15</v>
      </c>
      <c r="I158" s="238"/>
      <c r="J158" s="239">
        <f>ROUND(I158*H158,2)</f>
        <v>0</v>
      </c>
      <c r="K158" s="235" t="s">
        <v>7470</v>
      </c>
      <c r="L158" s="44"/>
      <c r="M158" s="240" t="s">
        <v>1</v>
      </c>
      <c r="N158" s="241" t="s">
        <v>48</v>
      </c>
      <c r="O158" s="87"/>
      <c r="P158" s="242">
        <f>O158*H158</f>
        <v>0</v>
      </c>
      <c r="Q158" s="242">
        <v>0</v>
      </c>
      <c r="R158" s="242">
        <f>Q158*H158</f>
        <v>0</v>
      </c>
      <c r="S158" s="242">
        <v>0</v>
      </c>
      <c r="T158" s="243">
        <f>S158*H158</f>
        <v>0</v>
      </c>
      <c r="AR158" s="244" t="s">
        <v>125</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706</v>
      </c>
    </row>
    <row r="159" s="1" customFormat="1" ht="16.5" customHeight="1">
      <c r="B159" s="39"/>
      <c r="C159" s="233" t="s">
        <v>529</v>
      </c>
      <c r="D159" s="233" t="s">
        <v>266</v>
      </c>
      <c r="E159" s="234" t="s">
        <v>7642</v>
      </c>
      <c r="F159" s="235" t="s">
        <v>7643</v>
      </c>
      <c r="G159" s="236" t="s">
        <v>1829</v>
      </c>
      <c r="H159" s="237">
        <v>40</v>
      </c>
      <c r="I159" s="238"/>
      <c r="J159" s="239">
        <f>ROUND(I159*H159,2)</f>
        <v>0</v>
      </c>
      <c r="K159" s="235" t="s">
        <v>7470</v>
      </c>
      <c r="L159" s="44"/>
      <c r="M159" s="240" t="s">
        <v>1</v>
      </c>
      <c r="N159" s="241" t="s">
        <v>48</v>
      </c>
      <c r="O159" s="87"/>
      <c r="P159" s="242">
        <f>O159*H159</f>
        <v>0</v>
      </c>
      <c r="Q159" s="242">
        <v>0</v>
      </c>
      <c r="R159" s="242">
        <f>Q159*H159</f>
        <v>0</v>
      </c>
      <c r="S159" s="242">
        <v>0</v>
      </c>
      <c r="T159" s="243">
        <f>S159*H159</f>
        <v>0</v>
      </c>
      <c r="AR159" s="244" t="s">
        <v>125</v>
      </c>
      <c r="AT159" s="244" t="s">
        <v>266</v>
      </c>
      <c r="AU159" s="244" t="s">
        <v>90</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726</v>
      </c>
    </row>
    <row r="160" s="1" customFormat="1" ht="16.5" customHeight="1">
      <c r="B160" s="39"/>
      <c r="C160" s="233" t="s">
        <v>538</v>
      </c>
      <c r="D160" s="233" t="s">
        <v>266</v>
      </c>
      <c r="E160" s="234" t="s">
        <v>7644</v>
      </c>
      <c r="F160" s="235" t="s">
        <v>7645</v>
      </c>
      <c r="G160" s="236" t="s">
        <v>1829</v>
      </c>
      <c r="H160" s="237">
        <v>4</v>
      </c>
      <c r="I160" s="238"/>
      <c r="J160" s="239">
        <f>ROUND(I160*H160,2)</f>
        <v>0</v>
      </c>
      <c r="K160" s="235" t="s">
        <v>7470</v>
      </c>
      <c r="L160" s="44"/>
      <c r="M160" s="240" t="s">
        <v>1</v>
      </c>
      <c r="N160" s="241" t="s">
        <v>48</v>
      </c>
      <c r="O160" s="87"/>
      <c r="P160" s="242">
        <f>O160*H160</f>
        <v>0</v>
      </c>
      <c r="Q160" s="242">
        <v>0</v>
      </c>
      <c r="R160" s="242">
        <f>Q160*H160</f>
        <v>0</v>
      </c>
      <c r="S160" s="242">
        <v>0</v>
      </c>
      <c r="T160" s="243">
        <f>S160*H160</f>
        <v>0</v>
      </c>
      <c r="AR160" s="244" t="s">
        <v>125</v>
      </c>
      <c r="AT160" s="244" t="s">
        <v>266</v>
      </c>
      <c r="AU160" s="244" t="s">
        <v>90</v>
      </c>
      <c r="AY160" s="17" t="s">
        <v>263</v>
      </c>
      <c r="BE160" s="245">
        <f>IF(N160="základní",J160,0)</f>
        <v>0</v>
      </c>
      <c r="BF160" s="245">
        <f>IF(N160="snížená",J160,0)</f>
        <v>0</v>
      </c>
      <c r="BG160" s="245">
        <f>IF(N160="zákl. přenesená",J160,0)</f>
        <v>0</v>
      </c>
      <c r="BH160" s="245">
        <f>IF(N160="sníž. přenesená",J160,0)</f>
        <v>0</v>
      </c>
      <c r="BI160" s="245">
        <f>IF(N160="nulová",J160,0)</f>
        <v>0</v>
      </c>
      <c r="BJ160" s="17" t="s">
        <v>90</v>
      </c>
      <c r="BK160" s="245">
        <f>ROUND(I160*H160,2)</f>
        <v>0</v>
      </c>
      <c r="BL160" s="17" t="s">
        <v>125</v>
      </c>
      <c r="BM160" s="244" t="s">
        <v>737</v>
      </c>
    </row>
    <row r="161" s="11" customFormat="1" ht="25.92" customHeight="1">
      <c r="B161" s="217"/>
      <c r="C161" s="218"/>
      <c r="D161" s="219" t="s">
        <v>82</v>
      </c>
      <c r="E161" s="220" t="s">
        <v>4780</v>
      </c>
      <c r="F161" s="220" t="s">
        <v>7646</v>
      </c>
      <c r="G161" s="218"/>
      <c r="H161" s="218"/>
      <c r="I161" s="221"/>
      <c r="J161" s="222">
        <f>BK161</f>
        <v>0</v>
      </c>
      <c r="K161" s="218"/>
      <c r="L161" s="223"/>
      <c r="M161" s="224"/>
      <c r="N161" s="225"/>
      <c r="O161" s="225"/>
      <c r="P161" s="226">
        <f>SUM(P162:P173)</f>
        <v>0</v>
      </c>
      <c r="Q161" s="225"/>
      <c r="R161" s="226">
        <f>SUM(R162:R173)</f>
        <v>0</v>
      </c>
      <c r="S161" s="225"/>
      <c r="T161" s="227">
        <f>SUM(T162:T173)</f>
        <v>0</v>
      </c>
      <c r="AR161" s="228" t="s">
        <v>90</v>
      </c>
      <c r="AT161" s="229" t="s">
        <v>82</v>
      </c>
      <c r="AU161" s="229" t="s">
        <v>83</v>
      </c>
      <c r="AY161" s="228" t="s">
        <v>263</v>
      </c>
      <c r="BK161" s="230">
        <f>SUM(BK162:BK173)</f>
        <v>0</v>
      </c>
    </row>
    <row r="162" s="1" customFormat="1" ht="16.5" customHeight="1">
      <c r="B162" s="39"/>
      <c r="C162" s="233" t="s">
        <v>547</v>
      </c>
      <c r="D162" s="233" t="s">
        <v>266</v>
      </c>
      <c r="E162" s="234" t="s">
        <v>7647</v>
      </c>
      <c r="F162" s="235" t="s">
        <v>7648</v>
      </c>
      <c r="G162" s="236" t="s">
        <v>1829</v>
      </c>
      <c r="H162" s="237">
        <v>4</v>
      </c>
      <c r="I162" s="238"/>
      <c r="J162" s="239">
        <f>ROUND(I162*H162,2)</f>
        <v>0</v>
      </c>
      <c r="K162" s="235" t="s">
        <v>7470</v>
      </c>
      <c r="L162" s="44"/>
      <c r="M162" s="240" t="s">
        <v>1</v>
      </c>
      <c r="N162" s="241" t="s">
        <v>48</v>
      </c>
      <c r="O162" s="87"/>
      <c r="P162" s="242">
        <f>O162*H162</f>
        <v>0</v>
      </c>
      <c r="Q162" s="242">
        <v>0</v>
      </c>
      <c r="R162" s="242">
        <f>Q162*H162</f>
        <v>0</v>
      </c>
      <c r="S162" s="242">
        <v>0</v>
      </c>
      <c r="T162" s="243">
        <f>S162*H162</f>
        <v>0</v>
      </c>
      <c r="AR162" s="244" t="s">
        <v>125</v>
      </c>
      <c r="AT162" s="244" t="s">
        <v>266</v>
      </c>
      <c r="AU162" s="244" t="s">
        <v>90</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746</v>
      </c>
    </row>
    <row r="163" s="1" customFormat="1" ht="16.5" customHeight="1">
      <c r="B163" s="39"/>
      <c r="C163" s="233" t="s">
        <v>556</v>
      </c>
      <c r="D163" s="233" t="s">
        <v>266</v>
      </c>
      <c r="E163" s="234" t="s">
        <v>7649</v>
      </c>
      <c r="F163" s="235" t="s">
        <v>7650</v>
      </c>
      <c r="G163" s="236" t="s">
        <v>396</v>
      </c>
      <c r="H163" s="237">
        <v>297</v>
      </c>
      <c r="I163" s="238"/>
      <c r="J163" s="239">
        <f>ROUND(I163*H163,2)</f>
        <v>0</v>
      </c>
      <c r="K163" s="235" t="s">
        <v>7470</v>
      </c>
      <c r="L163" s="44"/>
      <c r="M163" s="240" t="s">
        <v>1</v>
      </c>
      <c r="N163" s="241" t="s">
        <v>48</v>
      </c>
      <c r="O163" s="87"/>
      <c r="P163" s="242">
        <f>O163*H163</f>
        <v>0</v>
      </c>
      <c r="Q163" s="242">
        <v>0</v>
      </c>
      <c r="R163" s="242">
        <f>Q163*H163</f>
        <v>0</v>
      </c>
      <c r="S163" s="242">
        <v>0</v>
      </c>
      <c r="T163" s="243">
        <f>S163*H163</f>
        <v>0</v>
      </c>
      <c r="AR163" s="244" t="s">
        <v>125</v>
      </c>
      <c r="AT163" s="244" t="s">
        <v>266</v>
      </c>
      <c r="AU163" s="244" t="s">
        <v>90</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755</v>
      </c>
    </row>
    <row r="164" s="1" customFormat="1" ht="16.5" customHeight="1">
      <c r="B164" s="39"/>
      <c r="C164" s="233" t="s">
        <v>563</v>
      </c>
      <c r="D164" s="233" t="s">
        <v>266</v>
      </c>
      <c r="E164" s="234" t="s">
        <v>7651</v>
      </c>
      <c r="F164" s="235" t="s">
        <v>7652</v>
      </c>
      <c r="G164" s="236" t="s">
        <v>396</v>
      </c>
      <c r="H164" s="237">
        <v>95</v>
      </c>
      <c r="I164" s="238"/>
      <c r="J164" s="239">
        <f>ROUND(I164*H164,2)</f>
        <v>0</v>
      </c>
      <c r="K164" s="235" t="s">
        <v>7470</v>
      </c>
      <c r="L164" s="44"/>
      <c r="M164" s="240" t="s">
        <v>1</v>
      </c>
      <c r="N164" s="241" t="s">
        <v>48</v>
      </c>
      <c r="O164" s="87"/>
      <c r="P164" s="242">
        <f>O164*H164</f>
        <v>0</v>
      </c>
      <c r="Q164" s="242">
        <v>0</v>
      </c>
      <c r="R164" s="242">
        <f>Q164*H164</f>
        <v>0</v>
      </c>
      <c r="S164" s="242">
        <v>0</v>
      </c>
      <c r="T164" s="243">
        <f>S164*H164</f>
        <v>0</v>
      </c>
      <c r="AR164" s="244" t="s">
        <v>125</v>
      </c>
      <c r="AT164" s="244" t="s">
        <v>266</v>
      </c>
      <c r="AU164" s="244" t="s">
        <v>90</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771</v>
      </c>
    </row>
    <row r="165" s="1" customFormat="1" ht="16.5" customHeight="1">
      <c r="B165" s="39"/>
      <c r="C165" s="233" t="s">
        <v>570</v>
      </c>
      <c r="D165" s="233" t="s">
        <v>266</v>
      </c>
      <c r="E165" s="234" t="s">
        <v>7653</v>
      </c>
      <c r="F165" s="235" t="s">
        <v>7654</v>
      </c>
      <c r="G165" s="236" t="s">
        <v>1829</v>
      </c>
      <c r="H165" s="237">
        <v>5</v>
      </c>
      <c r="I165" s="238"/>
      <c r="J165" s="239">
        <f>ROUND(I165*H165,2)</f>
        <v>0</v>
      </c>
      <c r="K165" s="235" t="s">
        <v>7470</v>
      </c>
      <c r="L165" s="44"/>
      <c r="M165" s="240" t="s">
        <v>1</v>
      </c>
      <c r="N165" s="241" t="s">
        <v>48</v>
      </c>
      <c r="O165" s="87"/>
      <c r="P165" s="242">
        <f>O165*H165</f>
        <v>0</v>
      </c>
      <c r="Q165" s="242">
        <v>0</v>
      </c>
      <c r="R165" s="242">
        <f>Q165*H165</f>
        <v>0</v>
      </c>
      <c r="S165" s="242">
        <v>0</v>
      </c>
      <c r="T165" s="243">
        <f>S165*H165</f>
        <v>0</v>
      </c>
      <c r="AR165" s="244" t="s">
        <v>125</v>
      </c>
      <c r="AT165" s="244" t="s">
        <v>266</v>
      </c>
      <c r="AU165" s="244" t="s">
        <v>90</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785</v>
      </c>
    </row>
    <row r="166" s="1" customFormat="1" ht="16.5" customHeight="1">
      <c r="B166" s="39"/>
      <c r="C166" s="233" t="s">
        <v>576</v>
      </c>
      <c r="D166" s="233" t="s">
        <v>266</v>
      </c>
      <c r="E166" s="234" t="s">
        <v>7655</v>
      </c>
      <c r="F166" s="235" t="s">
        <v>7656</v>
      </c>
      <c r="G166" s="236" t="s">
        <v>1829</v>
      </c>
      <c r="H166" s="237">
        <v>10</v>
      </c>
      <c r="I166" s="238"/>
      <c r="J166" s="239">
        <f>ROUND(I166*H166,2)</f>
        <v>0</v>
      </c>
      <c r="K166" s="235" t="s">
        <v>7470</v>
      </c>
      <c r="L166" s="44"/>
      <c r="M166" s="240" t="s">
        <v>1</v>
      </c>
      <c r="N166" s="241" t="s">
        <v>48</v>
      </c>
      <c r="O166" s="87"/>
      <c r="P166" s="242">
        <f>O166*H166</f>
        <v>0</v>
      </c>
      <c r="Q166" s="242">
        <v>0</v>
      </c>
      <c r="R166" s="242">
        <f>Q166*H166</f>
        <v>0</v>
      </c>
      <c r="S166" s="242">
        <v>0</v>
      </c>
      <c r="T166" s="243">
        <f>S166*H166</f>
        <v>0</v>
      </c>
      <c r="AR166" s="244" t="s">
        <v>125</v>
      </c>
      <c r="AT166" s="244" t="s">
        <v>266</v>
      </c>
      <c r="AU166" s="244" t="s">
        <v>90</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794</v>
      </c>
    </row>
    <row r="167" s="1" customFormat="1" ht="16.5" customHeight="1">
      <c r="B167" s="39"/>
      <c r="C167" s="233" t="s">
        <v>581</v>
      </c>
      <c r="D167" s="233" t="s">
        <v>266</v>
      </c>
      <c r="E167" s="234" t="s">
        <v>7657</v>
      </c>
      <c r="F167" s="235" t="s">
        <v>7658</v>
      </c>
      <c r="G167" s="236" t="s">
        <v>1829</v>
      </c>
      <c r="H167" s="237">
        <v>144</v>
      </c>
      <c r="I167" s="238"/>
      <c r="J167" s="239">
        <f>ROUND(I167*H167,2)</f>
        <v>0</v>
      </c>
      <c r="K167" s="235" t="s">
        <v>7470</v>
      </c>
      <c r="L167" s="44"/>
      <c r="M167" s="240" t="s">
        <v>1</v>
      </c>
      <c r="N167" s="241" t="s">
        <v>48</v>
      </c>
      <c r="O167" s="87"/>
      <c r="P167" s="242">
        <f>O167*H167</f>
        <v>0</v>
      </c>
      <c r="Q167" s="242">
        <v>0</v>
      </c>
      <c r="R167" s="242">
        <f>Q167*H167</f>
        <v>0</v>
      </c>
      <c r="S167" s="242">
        <v>0</v>
      </c>
      <c r="T167" s="243">
        <f>S167*H167</f>
        <v>0</v>
      </c>
      <c r="AR167" s="244" t="s">
        <v>125</v>
      </c>
      <c r="AT167" s="244" t="s">
        <v>266</v>
      </c>
      <c r="AU167" s="244" t="s">
        <v>90</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800</v>
      </c>
    </row>
    <row r="168" s="1" customFormat="1" ht="16.5" customHeight="1">
      <c r="B168" s="39"/>
      <c r="C168" s="233" t="s">
        <v>585</v>
      </c>
      <c r="D168" s="233" t="s">
        <v>266</v>
      </c>
      <c r="E168" s="234" t="s">
        <v>7659</v>
      </c>
      <c r="F168" s="235" t="s">
        <v>7660</v>
      </c>
      <c r="G168" s="236" t="s">
        <v>1829</v>
      </c>
      <c r="H168" s="237">
        <v>144</v>
      </c>
      <c r="I168" s="238"/>
      <c r="J168" s="239">
        <f>ROUND(I168*H168,2)</f>
        <v>0</v>
      </c>
      <c r="K168" s="235" t="s">
        <v>7470</v>
      </c>
      <c r="L168" s="44"/>
      <c r="M168" s="240" t="s">
        <v>1</v>
      </c>
      <c r="N168" s="241" t="s">
        <v>48</v>
      </c>
      <c r="O168" s="87"/>
      <c r="P168" s="242">
        <f>O168*H168</f>
        <v>0</v>
      </c>
      <c r="Q168" s="242">
        <v>0</v>
      </c>
      <c r="R168" s="242">
        <f>Q168*H168</f>
        <v>0</v>
      </c>
      <c r="S168" s="242">
        <v>0</v>
      </c>
      <c r="T168" s="243">
        <f>S168*H168</f>
        <v>0</v>
      </c>
      <c r="AR168" s="244" t="s">
        <v>125</v>
      </c>
      <c r="AT168" s="244" t="s">
        <v>266</v>
      </c>
      <c r="AU168" s="244" t="s">
        <v>90</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808</v>
      </c>
    </row>
    <row r="169" s="1" customFormat="1" ht="16.5" customHeight="1">
      <c r="B169" s="39"/>
      <c r="C169" s="233" t="s">
        <v>593</v>
      </c>
      <c r="D169" s="233" t="s">
        <v>266</v>
      </c>
      <c r="E169" s="234" t="s">
        <v>7661</v>
      </c>
      <c r="F169" s="235" t="s">
        <v>7662</v>
      </c>
      <c r="G169" s="236" t="s">
        <v>1829</v>
      </c>
      <c r="H169" s="237">
        <v>144</v>
      </c>
      <c r="I169" s="238"/>
      <c r="J169" s="239">
        <f>ROUND(I169*H169,2)</f>
        <v>0</v>
      </c>
      <c r="K169" s="235" t="s">
        <v>7470</v>
      </c>
      <c r="L169" s="44"/>
      <c r="M169" s="240" t="s">
        <v>1</v>
      </c>
      <c r="N169" s="241" t="s">
        <v>48</v>
      </c>
      <c r="O169" s="87"/>
      <c r="P169" s="242">
        <f>O169*H169</f>
        <v>0</v>
      </c>
      <c r="Q169" s="242">
        <v>0</v>
      </c>
      <c r="R169" s="242">
        <f>Q169*H169</f>
        <v>0</v>
      </c>
      <c r="S169" s="242">
        <v>0</v>
      </c>
      <c r="T169" s="243">
        <f>S169*H169</f>
        <v>0</v>
      </c>
      <c r="AR169" s="244" t="s">
        <v>125</v>
      </c>
      <c r="AT169" s="244" t="s">
        <v>266</v>
      </c>
      <c r="AU169" s="244" t="s">
        <v>90</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816</v>
      </c>
    </row>
    <row r="170" s="1" customFormat="1" ht="16.5" customHeight="1">
      <c r="B170" s="39"/>
      <c r="C170" s="233" t="s">
        <v>600</v>
      </c>
      <c r="D170" s="233" t="s">
        <v>266</v>
      </c>
      <c r="E170" s="234" t="s">
        <v>7663</v>
      </c>
      <c r="F170" s="235" t="s">
        <v>7664</v>
      </c>
      <c r="G170" s="236" t="s">
        <v>1829</v>
      </c>
      <c r="H170" s="237">
        <v>144</v>
      </c>
      <c r="I170" s="238"/>
      <c r="J170" s="239">
        <f>ROUND(I170*H170,2)</f>
        <v>0</v>
      </c>
      <c r="K170" s="235" t="s">
        <v>7470</v>
      </c>
      <c r="L170" s="44"/>
      <c r="M170" s="240" t="s">
        <v>1</v>
      </c>
      <c r="N170" s="241" t="s">
        <v>48</v>
      </c>
      <c r="O170" s="87"/>
      <c r="P170" s="242">
        <f>O170*H170</f>
        <v>0</v>
      </c>
      <c r="Q170" s="242">
        <v>0</v>
      </c>
      <c r="R170" s="242">
        <f>Q170*H170</f>
        <v>0</v>
      </c>
      <c r="S170" s="242">
        <v>0</v>
      </c>
      <c r="T170" s="243">
        <f>S170*H170</f>
        <v>0</v>
      </c>
      <c r="AR170" s="244" t="s">
        <v>125</v>
      </c>
      <c r="AT170" s="244" t="s">
        <v>266</v>
      </c>
      <c r="AU170" s="244" t="s">
        <v>90</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830</v>
      </c>
    </row>
    <row r="171" s="1" customFormat="1" ht="16.5" customHeight="1">
      <c r="B171" s="39"/>
      <c r="C171" s="233" t="s">
        <v>605</v>
      </c>
      <c r="D171" s="233" t="s">
        <v>266</v>
      </c>
      <c r="E171" s="234" t="s">
        <v>7665</v>
      </c>
      <c r="F171" s="235" t="s">
        <v>7666</v>
      </c>
      <c r="G171" s="236" t="s">
        <v>1829</v>
      </c>
      <c r="H171" s="237">
        <v>12</v>
      </c>
      <c r="I171" s="238"/>
      <c r="J171" s="239">
        <f>ROUND(I171*H171,2)</f>
        <v>0</v>
      </c>
      <c r="K171" s="235" t="s">
        <v>7470</v>
      </c>
      <c r="L171" s="44"/>
      <c r="M171" s="240" t="s">
        <v>1</v>
      </c>
      <c r="N171" s="241" t="s">
        <v>48</v>
      </c>
      <c r="O171" s="87"/>
      <c r="P171" s="242">
        <f>O171*H171</f>
        <v>0</v>
      </c>
      <c r="Q171" s="242">
        <v>0</v>
      </c>
      <c r="R171" s="242">
        <f>Q171*H171</f>
        <v>0</v>
      </c>
      <c r="S171" s="242">
        <v>0</v>
      </c>
      <c r="T171" s="243">
        <f>S171*H171</f>
        <v>0</v>
      </c>
      <c r="AR171" s="244" t="s">
        <v>125</v>
      </c>
      <c r="AT171" s="244" t="s">
        <v>266</v>
      </c>
      <c r="AU171" s="244" t="s">
        <v>90</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125</v>
      </c>
      <c r="BM171" s="244" t="s">
        <v>852</v>
      </c>
    </row>
    <row r="172" s="1" customFormat="1" ht="24" customHeight="1">
      <c r="B172" s="39"/>
      <c r="C172" s="233" t="s">
        <v>609</v>
      </c>
      <c r="D172" s="233" t="s">
        <v>266</v>
      </c>
      <c r="E172" s="234" t="s">
        <v>7667</v>
      </c>
      <c r="F172" s="235" t="s">
        <v>7668</v>
      </c>
      <c r="G172" s="236" t="s">
        <v>1829</v>
      </c>
      <c r="H172" s="237">
        <v>120</v>
      </c>
      <c r="I172" s="238"/>
      <c r="J172" s="239">
        <f>ROUND(I172*H172,2)</f>
        <v>0</v>
      </c>
      <c r="K172" s="235" t="s">
        <v>7470</v>
      </c>
      <c r="L172" s="44"/>
      <c r="M172" s="240" t="s">
        <v>1</v>
      </c>
      <c r="N172" s="241" t="s">
        <v>48</v>
      </c>
      <c r="O172" s="87"/>
      <c r="P172" s="242">
        <f>O172*H172</f>
        <v>0</v>
      </c>
      <c r="Q172" s="242">
        <v>0</v>
      </c>
      <c r="R172" s="242">
        <f>Q172*H172</f>
        <v>0</v>
      </c>
      <c r="S172" s="242">
        <v>0</v>
      </c>
      <c r="T172" s="243">
        <f>S172*H172</f>
        <v>0</v>
      </c>
      <c r="AR172" s="244" t="s">
        <v>125</v>
      </c>
      <c r="AT172" s="244" t="s">
        <v>266</v>
      </c>
      <c r="AU172" s="244" t="s">
        <v>90</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125</v>
      </c>
      <c r="BM172" s="244" t="s">
        <v>862</v>
      </c>
    </row>
    <row r="173" s="1" customFormat="1" ht="16.5" customHeight="1">
      <c r="B173" s="39"/>
      <c r="C173" s="233" t="s">
        <v>616</v>
      </c>
      <c r="D173" s="233" t="s">
        <v>266</v>
      </c>
      <c r="E173" s="234" t="s">
        <v>7669</v>
      </c>
      <c r="F173" s="235" t="s">
        <v>7670</v>
      </c>
      <c r="G173" s="236" t="s">
        <v>6341</v>
      </c>
      <c r="H173" s="237">
        <v>16</v>
      </c>
      <c r="I173" s="238"/>
      <c r="J173" s="239">
        <f>ROUND(I173*H173,2)</f>
        <v>0</v>
      </c>
      <c r="K173" s="235" t="s">
        <v>7470</v>
      </c>
      <c r="L173" s="44"/>
      <c r="M173" s="240" t="s">
        <v>1</v>
      </c>
      <c r="N173" s="241" t="s">
        <v>48</v>
      </c>
      <c r="O173" s="87"/>
      <c r="P173" s="242">
        <f>O173*H173</f>
        <v>0</v>
      </c>
      <c r="Q173" s="242">
        <v>0</v>
      </c>
      <c r="R173" s="242">
        <f>Q173*H173</f>
        <v>0</v>
      </c>
      <c r="S173" s="242">
        <v>0</v>
      </c>
      <c r="T173" s="243">
        <f>S173*H173</f>
        <v>0</v>
      </c>
      <c r="AR173" s="244" t="s">
        <v>125</v>
      </c>
      <c r="AT173" s="244" t="s">
        <v>266</v>
      </c>
      <c r="AU173" s="244" t="s">
        <v>90</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873</v>
      </c>
    </row>
    <row r="174" s="11" customFormat="1" ht="25.92" customHeight="1">
      <c r="B174" s="217"/>
      <c r="C174" s="218"/>
      <c r="D174" s="219" t="s">
        <v>82</v>
      </c>
      <c r="E174" s="220" t="s">
        <v>2719</v>
      </c>
      <c r="F174" s="220" t="s">
        <v>2719</v>
      </c>
      <c r="G174" s="218"/>
      <c r="H174" s="218"/>
      <c r="I174" s="221"/>
      <c r="J174" s="222">
        <f>BK174</f>
        <v>0</v>
      </c>
      <c r="K174" s="218"/>
      <c r="L174" s="223"/>
      <c r="M174" s="224"/>
      <c r="N174" s="225"/>
      <c r="O174" s="225"/>
      <c r="P174" s="226">
        <f>P175</f>
        <v>0</v>
      </c>
      <c r="Q174" s="225"/>
      <c r="R174" s="226">
        <f>R175</f>
        <v>0</v>
      </c>
      <c r="S174" s="225"/>
      <c r="T174" s="227">
        <f>T175</f>
        <v>0</v>
      </c>
      <c r="AR174" s="228" t="s">
        <v>125</v>
      </c>
      <c r="AT174" s="229" t="s">
        <v>82</v>
      </c>
      <c r="AU174" s="229" t="s">
        <v>83</v>
      </c>
      <c r="AY174" s="228" t="s">
        <v>263</v>
      </c>
      <c r="BK174" s="230">
        <f>BK175</f>
        <v>0</v>
      </c>
    </row>
    <row r="175" s="11" customFormat="1" ht="22.8" customHeight="1">
      <c r="B175" s="217"/>
      <c r="C175" s="218"/>
      <c r="D175" s="219" t="s">
        <v>82</v>
      </c>
      <c r="E175" s="231" t="s">
        <v>3095</v>
      </c>
      <c r="F175" s="231" t="s">
        <v>7671</v>
      </c>
      <c r="G175" s="218"/>
      <c r="H175" s="218"/>
      <c r="I175" s="221"/>
      <c r="J175" s="232">
        <f>BK175</f>
        <v>0</v>
      </c>
      <c r="K175" s="218"/>
      <c r="L175" s="223"/>
      <c r="M175" s="224"/>
      <c r="N175" s="225"/>
      <c r="O175" s="225"/>
      <c r="P175" s="226">
        <f>SUM(P176:P177)</f>
        <v>0</v>
      </c>
      <c r="Q175" s="225"/>
      <c r="R175" s="226">
        <f>SUM(R176:R177)</f>
        <v>0</v>
      </c>
      <c r="S175" s="225"/>
      <c r="T175" s="227">
        <f>SUM(T176:T177)</f>
        <v>0</v>
      </c>
      <c r="AR175" s="228" t="s">
        <v>125</v>
      </c>
      <c r="AT175" s="229" t="s">
        <v>82</v>
      </c>
      <c r="AU175" s="229" t="s">
        <v>90</v>
      </c>
      <c r="AY175" s="228" t="s">
        <v>263</v>
      </c>
      <c r="BK175" s="230">
        <f>SUM(BK176:BK177)</f>
        <v>0</v>
      </c>
    </row>
    <row r="176" s="1" customFormat="1" ht="16.5" customHeight="1">
      <c r="B176" s="39"/>
      <c r="C176" s="233" t="s">
        <v>625</v>
      </c>
      <c r="D176" s="233" t="s">
        <v>266</v>
      </c>
      <c r="E176" s="234" t="s">
        <v>3098</v>
      </c>
      <c r="F176" s="235" t="s">
        <v>7672</v>
      </c>
      <c r="G176" s="236" t="s">
        <v>269</v>
      </c>
      <c r="H176" s="237">
        <v>1</v>
      </c>
      <c r="I176" s="238"/>
      <c r="J176" s="239">
        <f>ROUND(I176*H176,2)</f>
        <v>0</v>
      </c>
      <c r="K176" s="235" t="s">
        <v>413</v>
      </c>
      <c r="L176" s="44"/>
      <c r="M176" s="240" t="s">
        <v>1</v>
      </c>
      <c r="N176" s="241" t="s">
        <v>48</v>
      </c>
      <c r="O176" s="87"/>
      <c r="P176" s="242">
        <f>O176*H176</f>
        <v>0</v>
      </c>
      <c r="Q176" s="242">
        <v>0</v>
      </c>
      <c r="R176" s="242">
        <f>Q176*H176</f>
        <v>0</v>
      </c>
      <c r="S176" s="242">
        <v>0</v>
      </c>
      <c r="T176" s="243">
        <f>S176*H176</f>
        <v>0</v>
      </c>
      <c r="AR176" s="244" t="s">
        <v>2701</v>
      </c>
      <c r="AT176" s="244" t="s">
        <v>266</v>
      </c>
      <c r="AU176" s="244" t="s">
        <v>92</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2701</v>
      </c>
      <c r="BM176" s="244" t="s">
        <v>7673</v>
      </c>
    </row>
    <row r="177" s="1" customFormat="1" ht="16.5" customHeight="1">
      <c r="B177" s="39"/>
      <c r="C177" s="233" t="s">
        <v>629</v>
      </c>
      <c r="D177" s="233" t="s">
        <v>266</v>
      </c>
      <c r="E177" s="234" t="s">
        <v>3102</v>
      </c>
      <c r="F177" s="235" t="s">
        <v>7674</v>
      </c>
      <c r="G177" s="236" t="s">
        <v>269</v>
      </c>
      <c r="H177" s="237">
        <v>1</v>
      </c>
      <c r="I177" s="238"/>
      <c r="J177" s="239">
        <f>ROUND(I177*H177,2)</f>
        <v>0</v>
      </c>
      <c r="K177" s="235" t="s">
        <v>413</v>
      </c>
      <c r="L177" s="44"/>
      <c r="M177" s="314" t="s">
        <v>1</v>
      </c>
      <c r="N177" s="315" t="s">
        <v>48</v>
      </c>
      <c r="O177" s="250"/>
      <c r="P177" s="316">
        <f>O177*H177</f>
        <v>0</v>
      </c>
      <c r="Q177" s="316">
        <v>0</v>
      </c>
      <c r="R177" s="316">
        <f>Q177*H177</f>
        <v>0</v>
      </c>
      <c r="S177" s="316">
        <v>0</v>
      </c>
      <c r="T177" s="317">
        <f>S177*H177</f>
        <v>0</v>
      </c>
      <c r="AR177" s="244" t="s">
        <v>2701</v>
      </c>
      <c r="AT177" s="244" t="s">
        <v>266</v>
      </c>
      <c r="AU177" s="244" t="s">
        <v>92</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2701</v>
      </c>
      <c r="BM177" s="244" t="s">
        <v>7675</v>
      </c>
    </row>
    <row r="178" s="1" customFormat="1" ht="6.96" customHeight="1">
      <c r="B178" s="62"/>
      <c r="C178" s="63"/>
      <c r="D178" s="63"/>
      <c r="E178" s="63"/>
      <c r="F178" s="63"/>
      <c r="G178" s="63"/>
      <c r="H178" s="63"/>
      <c r="I178" s="184"/>
      <c r="J178" s="63"/>
      <c r="K178" s="63"/>
      <c r="L178" s="44"/>
    </row>
  </sheetData>
  <sheetProtection sheet="1" autoFilter="0" formatColumns="0" formatRows="0" objects="1" scenarios="1" spinCount="100000" saltValue="s4fIIjq7iwtCbpDdHIGCCv8oNUDubdMFzmreGz2DyML2FIYSM3YEyNYIHWWdglDkfcaVtEZ4xYPCNfgCQe5vRg==" hashValue="SKedgoFz+JYrmFAdGZCTZhRADSIdjndP9geAn3rJqQr8gaDiEhN7lwFCPwoA++FcXzfB+qKltNLs+mE9vCQZYA==" algorithmName="SHA-512" password="E785"/>
  <autoFilter ref="C128:K177"/>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149</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7676</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114.75" customHeight="1">
      <c r="B31" s="155"/>
      <c r="E31" s="156" t="s">
        <v>7677</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ROUND(J131,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ROUND((SUM(BE131:BE159)),  2)</f>
        <v>0</v>
      </c>
      <c r="I37" s="165">
        <v>0.20999999999999999</v>
      </c>
      <c r="J37" s="164">
        <f>ROUND(((SUM(BE131:BE159))*I37),  2)</f>
        <v>0</v>
      </c>
      <c r="L37" s="44"/>
    </row>
    <row r="38" s="1" customFormat="1" ht="14.4" customHeight="1">
      <c r="B38" s="44"/>
      <c r="E38" s="149" t="s">
        <v>49</v>
      </c>
      <c r="F38" s="164">
        <f>ROUND((SUM(BF131:BF159)),  2)</f>
        <v>0</v>
      </c>
      <c r="I38" s="165">
        <v>0.14999999999999999</v>
      </c>
      <c r="J38" s="164">
        <f>ROUND(((SUM(BF131:BF159))*I38),  2)</f>
        <v>0</v>
      </c>
      <c r="L38" s="44"/>
    </row>
    <row r="39" hidden="1" s="1" customFormat="1" ht="14.4" customHeight="1">
      <c r="B39" s="44"/>
      <c r="E39" s="149" t="s">
        <v>50</v>
      </c>
      <c r="F39" s="164">
        <f>ROUND((SUM(BG131:BG159)),  2)</f>
        <v>0</v>
      </c>
      <c r="I39" s="165">
        <v>0.20999999999999999</v>
      </c>
      <c r="J39" s="164">
        <f>0</f>
        <v>0</v>
      </c>
      <c r="L39" s="44"/>
    </row>
    <row r="40" hidden="1" s="1" customFormat="1" ht="14.4" customHeight="1">
      <c r="B40" s="44"/>
      <c r="E40" s="149" t="s">
        <v>51</v>
      </c>
      <c r="F40" s="164">
        <f>ROUND((SUM(BH131:BH159)),  2)</f>
        <v>0</v>
      </c>
      <c r="I40" s="165">
        <v>0.14999999999999999</v>
      </c>
      <c r="J40" s="164">
        <f>0</f>
        <v>0</v>
      </c>
      <c r="L40" s="44"/>
    </row>
    <row r="41" hidden="1" s="1" customFormat="1" ht="14.4" customHeight="1">
      <c r="B41" s="44"/>
      <c r="E41" s="149" t="s">
        <v>52</v>
      </c>
      <c r="F41" s="164">
        <f>ROUND((SUM(BI131:BI159)),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D.1.4.6 - TÚ - D.1.4.6 - TÚ</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J131</f>
        <v>0</v>
      </c>
      <c r="K100" s="40"/>
      <c r="L100" s="44"/>
      <c r="AU100" s="17" t="s">
        <v>241</v>
      </c>
    </row>
    <row r="101" s="8" customFormat="1" ht="24.96" customHeight="1">
      <c r="B101" s="194"/>
      <c r="C101" s="195"/>
      <c r="D101" s="196" t="s">
        <v>7678</v>
      </c>
      <c r="E101" s="197"/>
      <c r="F101" s="197"/>
      <c r="G101" s="197"/>
      <c r="H101" s="197"/>
      <c r="I101" s="198"/>
      <c r="J101" s="199">
        <f>J132</f>
        <v>0</v>
      </c>
      <c r="K101" s="195"/>
      <c r="L101" s="200"/>
    </row>
    <row r="102" s="8" customFormat="1" ht="24.96" customHeight="1">
      <c r="B102" s="194"/>
      <c r="C102" s="195"/>
      <c r="D102" s="196" t="s">
        <v>7679</v>
      </c>
      <c r="E102" s="197"/>
      <c r="F102" s="197"/>
      <c r="G102" s="197"/>
      <c r="H102" s="197"/>
      <c r="I102" s="198"/>
      <c r="J102" s="199">
        <f>J137</f>
        <v>0</v>
      </c>
      <c r="K102" s="195"/>
      <c r="L102" s="200"/>
    </row>
    <row r="103" s="8" customFormat="1" ht="24.96" customHeight="1">
      <c r="B103" s="194"/>
      <c r="C103" s="195"/>
      <c r="D103" s="196" t="s">
        <v>7680</v>
      </c>
      <c r="E103" s="197"/>
      <c r="F103" s="197"/>
      <c r="G103" s="197"/>
      <c r="H103" s="197"/>
      <c r="I103" s="198"/>
      <c r="J103" s="199">
        <f>J141</f>
        <v>0</v>
      </c>
      <c r="K103" s="195"/>
      <c r="L103" s="200"/>
    </row>
    <row r="104" s="8" customFormat="1" ht="24.96" customHeight="1">
      <c r="B104" s="194"/>
      <c r="C104" s="195"/>
      <c r="D104" s="196" t="s">
        <v>7681</v>
      </c>
      <c r="E104" s="197"/>
      <c r="F104" s="197"/>
      <c r="G104" s="197"/>
      <c r="H104" s="197"/>
      <c r="I104" s="198"/>
      <c r="J104" s="199">
        <f>J143</f>
        <v>0</v>
      </c>
      <c r="K104" s="195"/>
      <c r="L104" s="200"/>
    </row>
    <row r="105" s="8" customFormat="1" ht="24.96" customHeight="1">
      <c r="B105" s="194"/>
      <c r="C105" s="195"/>
      <c r="D105" s="196" t="s">
        <v>7682</v>
      </c>
      <c r="E105" s="197"/>
      <c r="F105" s="197"/>
      <c r="G105" s="197"/>
      <c r="H105" s="197"/>
      <c r="I105" s="198"/>
      <c r="J105" s="199">
        <f>J149</f>
        <v>0</v>
      </c>
      <c r="K105" s="195"/>
      <c r="L105" s="200"/>
    </row>
    <row r="106" s="8" customFormat="1" ht="24.96" customHeight="1">
      <c r="B106" s="194"/>
      <c r="C106" s="195"/>
      <c r="D106" s="196" t="s">
        <v>7683</v>
      </c>
      <c r="E106" s="197"/>
      <c r="F106" s="197"/>
      <c r="G106" s="197"/>
      <c r="H106" s="197"/>
      <c r="I106" s="198"/>
      <c r="J106" s="199">
        <f>J152</f>
        <v>0</v>
      </c>
      <c r="K106" s="195"/>
      <c r="L106" s="200"/>
    </row>
    <row r="107" s="8" customFormat="1" ht="24.96" customHeight="1">
      <c r="B107" s="194"/>
      <c r="C107" s="195"/>
      <c r="D107" s="196" t="s">
        <v>7684</v>
      </c>
      <c r="E107" s="197"/>
      <c r="F107" s="197"/>
      <c r="G107" s="197"/>
      <c r="H107" s="197"/>
      <c r="I107" s="198"/>
      <c r="J107" s="199">
        <f>J154</f>
        <v>0</v>
      </c>
      <c r="K107" s="195"/>
      <c r="L107" s="200"/>
    </row>
    <row r="108" s="1" customFormat="1" ht="21.84" customHeight="1">
      <c r="B108" s="39"/>
      <c r="C108" s="40"/>
      <c r="D108" s="40"/>
      <c r="E108" s="40"/>
      <c r="F108" s="40"/>
      <c r="G108" s="40"/>
      <c r="H108" s="40"/>
      <c r="I108" s="151"/>
      <c r="J108" s="40"/>
      <c r="K108" s="40"/>
      <c r="L108" s="44"/>
    </row>
    <row r="109" s="1" customFormat="1" ht="6.96" customHeight="1">
      <c r="B109" s="62"/>
      <c r="C109" s="63"/>
      <c r="D109" s="63"/>
      <c r="E109" s="63"/>
      <c r="F109" s="63"/>
      <c r="G109" s="63"/>
      <c r="H109" s="63"/>
      <c r="I109" s="184"/>
      <c r="J109" s="63"/>
      <c r="K109" s="63"/>
      <c r="L109" s="44"/>
    </row>
    <row r="113" s="1" customFormat="1" ht="6.96" customHeight="1">
      <c r="B113" s="64"/>
      <c r="C113" s="65"/>
      <c r="D113" s="65"/>
      <c r="E113" s="65"/>
      <c r="F113" s="65"/>
      <c r="G113" s="65"/>
      <c r="H113" s="65"/>
      <c r="I113" s="187"/>
      <c r="J113" s="65"/>
      <c r="K113" s="65"/>
      <c r="L113" s="44"/>
    </row>
    <row r="114" s="1" customFormat="1" ht="24.96" customHeight="1">
      <c r="B114" s="39"/>
      <c r="C114" s="23" t="s">
        <v>248</v>
      </c>
      <c r="D114" s="40"/>
      <c r="E114" s="40"/>
      <c r="F114" s="40"/>
      <c r="G114" s="40"/>
      <c r="H114" s="40"/>
      <c r="I114" s="151"/>
      <c r="J114" s="40"/>
      <c r="K114" s="40"/>
      <c r="L114" s="44"/>
    </row>
    <row r="115" s="1" customFormat="1" ht="6.96" customHeight="1">
      <c r="B115" s="39"/>
      <c r="C115" s="40"/>
      <c r="D115" s="40"/>
      <c r="E115" s="40"/>
      <c r="F115" s="40"/>
      <c r="G115" s="40"/>
      <c r="H115" s="40"/>
      <c r="I115" s="151"/>
      <c r="J115" s="40"/>
      <c r="K115" s="40"/>
      <c r="L115" s="44"/>
    </row>
    <row r="116" s="1" customFormat="1" ht="12" customHeight="1">
      <c r="B116" s="39"/>
      <c r="C116" s="32" t="s">
        <v>16</v>
      </c>
      <c r="D116" s="40"/>
      <c r="E116" s="40"/>
      <c r="F116" s="40"/>
      <c r="G116" s="40"/>
      <c r="H116" s="40"/>
      <c r="I116" s="151"/>
      <c r="J116" s="40"/>
      <c r="K116" s="40"/>
      <c r="L116" s="44"/>
    </row>
    <row r="117" s="1" customFormat="1" ht="16.5" customHeight="1">
      <c r="B117" s="39"/>
      <c r="C117" s="40"/>
      <c r="D117" s="40"/>
      <c r="E117" s="188" t="str">
        <f>E7</f>
        <v>R4 - Nová budova fakulty umění</v>
      </c>
      <c r="F117" s="32"/>
      <c r="G117" s="32"/>
      <c r="H117" s="32"/>
      <c r="I117" s="151"/>
      <c r="J117" s="40"/>
      <c r="K117" s="40"/>
      <c r="L117" s="44"/>
    </row>
    <row r="118" ht="12" customHeight="1">
      <c r="B118" s="21"/>
      <c r="C118" s="32" t="s">
        <v>235</v>
      </c>
      <c r="D118" s="22"/>
      <c r="E118" s="22"/>
      <c r="F118" s="22"/>
      <c r="G118" s="22"/>
      <c r="H118" s="22"/>
      <c r="I118" s="143"/>
      <c r="J118" s="22"/>
      <c r="K118" s="22"/>
      <c r="L118" s="20"/>
    </row>
    <row r="119" ht="16.5" customHeight="1">
      <c r="B119" s="21"/>
      <c r="C119" s="22"/>
      <c r="D119" s="22"/>
      <c r="E119" s="188" t="s">
        <v>326</v>
      </c>
      <c r="F119" s="22"/>
      <c r="G119" s="22"/>
      <c r="H119" s="22"/>
      <c r="I119" s="143"/>
      <c r="J119" s="22"/>
      <c r="K119" s="22"/>
      <c r="L119" s="20"/>
    </row>
    <row r="120" ht="12" customHeight="1">
      <c r="B120" s="21"/>
      <c r="C120" s="32" t="s">
        <v>327</v>
      </c>
      <c r="D120" s="22"/>
      <c r="E120" s="22"/>
      <c r="F120" s="22"/>
      <c r="G120" s="22"/>
      <c r="H120" s="22"/>
      <c r="I120" s="143"/>
      <c r="J120" s="22"/>
      <c r="K120" s="22"/>
      <c r="L120" s="20"/>
    </row>
    <row r="121" s="1" customFormat="1" ht="16.5" customHeight="1">
      <c r="B121" s="39"/>
      <c r="C121" s="40"/>
      <c r="D121" s="40"/>
      <c r="E121" s="313" t="s">
        <v>3442</v>
      </c>
      <c r="F121" s="40"/>
      <c r="G121" s="40"/>
      <c r="H121" s="40"/>
      <c r="I121" s="151"/>
      <c r="J121" s="40"/>
      <c r="K121" s="40"/>
      <c r="L121" s="44"/>
    </row>
    <row r="122" s="1" customFormat="1" ht="12" customHeight="1">
      <c r="B122" s="39"/>
      <c r="C122" s="32" t="s">
        <v>6881</v>
      </c>
      <c r="D122" s="40"/>
      <c r="E122" s="40"/>
      <c r="F122" s="40"/>
      <c r="G122" s="40"/>
      <c r="H122" s="40"/>
      <c r="I122" s="151"/>
      <c r="J122" s="40"/>
      <c r="K122" s="40"/>
      <c r="L122" s="44"/>
    </row>
    <row r="123" s="1" customFormat="1" ht="16.5" customHeight="1">
      <c r="B123" s="39"/>
      <c r="C123" s="40"/>
      <c r="D123" s="40"/>
      <c r="E123" s="72" t="str">
        <f>E13</f>
        <v>D.1.4.6 - TÚ - D.1.4.6 - TÚ</v>
      </c>
      <c r="F123" s="40"/>
      <c r="G123" s="40"/>
      <c r="H123" s="40"/>
      <c r="I123" s="151"/>
      <c r="J123" s="40"/>
      <c r="K123" s="40"/>
      <c r="L123" s="44"/>
    </row>
    <row r="124" s="1" customFormat="1" ht="6.96" customHeight="1">
      <c r="B124" s="39"/>
      <c r="C124" s="40"/>
      <c r="D124" s="40"/>
      <c r="E124" s="40"/>
      <c r="F124" s="40"/>
      <c r="G124" s="40"/>
      <c r="H124" s="40"/>
      <c r="I124" s="151"/>
      <c r="J124" s="40"/>
      <c r="K124" s="40"/>
      <c r="L124" s="44"/>
    </row>
    <row r="125" s="1" customFormat="1" ht="12" customHeight="1">
      <c r="B125" s="39"/>
      <c r="C125" s="32" t="s">
        <v>22</v>
      </c>
      <c r="D125" s="40"/>
      <c r="E125" s="40"/>
      <c r="F125" s="27" t="str">
        <f>F16</f>
        <v xml:space="preserve"> </v>
      </c>
      <c r="G125" s="40"/>
      <c r="H125" s="40"/>
      <c r="I125" s="153" t="s">
        <v>24</v>
      </c>
      <c r="J125" s="75" t="str">
        <f>IF(J16="","",J16)</f>
        <v>16. 10. 2019</v>
      </c>
      <c r="K125" s="40"/>
      <c r="L125" s="44"/>
    </row>
    <row r="126" s="1" customFormat="1" ht="6.96" customHeight="1">
      <c r="B126" s="39"/>
      <c r="C126" s="40"/>
      <c r="D126" s="40"/>
      <c r="E126" s="40"/>
      <c r="F126" s="40"/>
      <c r="G126" s="40"/>
      <c r="H126" s="40"/>
      <c r="I126" s="151"/>
      <c r="J126" s="40"/>
      <c r="K126" s="40"/>
      <c r="L126" s="44"/>
    </row>
    <row r="127" s="1" customFormat="1" ht="27.9" customHeight="1">
      <c r="B127" s="39"/>
      <c r="C127" s="32" t="s">
        <v>30</v>
      </c>
      <c r="D127" s="40"/>
      <c r="E127" s="40"/>
      <c r="F127" s="27" t="str">
        <f>E19</f>
        <v xml:space="preserve">OSTRAVSKÁ UNIVERZITA </v>
      </c>
      <c r="G127" s="40"/>
      <c r="H127" s="40"/>
      <c r="I127" s="153" t="s">
        <v>36</v>
      </c>
      <c r="J127" s="37" t="str">
        <f>E25</f>
        <v>KANIA a.s., Ostrava</v>
      </c>
      <c r="K127" s="40"/>
      <c r="L127" s="44"/>
    </row>
    <row r="128" s="1" customFormat="1" ht="15.15" customHeight="1">
      <c r="B128" s="39"/>
      <c r="C128" s="32" t="s">
        <v>34</v>
      </c>
      <c r="D128" s="40"/>
      <c r="E128" s="40"/>
      <c r="F128" s="27" t="str">
        <f>IF(E22="","",E22)</f>
        <v>Vyplň údaj</v>
      </c>
      <c r="G128" s="40"/>
      <c r="H128" s="40"/>
      <c r="I128" s="153" t="s">
        <v>39</v>
      </c>
      <c r="J128" s="37" t="str">
        <f>E28</f>
        <v xml:space="preserve"> </v>
      </c>
      <c r="K128" s="40"/>
      <c r="L128" s="44"/>
    </row>
    <row r="129" s="1" customFormat="1" ht="10.32" customHeight="1">
      <c r="B129" s="39"/>
      <c r="C129" s="40"/>
      <c r="D129" s="40"/>
      <c r="E129" s="40"/>
      <c r="F129" s="40"/>
      <c r="G129" s="40"/>
      <c r="H129" s="40"/>
      <c r="I129" s="151"/>
      <c r="J129" s="40"/>
      <c r="K129" s="40"/>
      <c r="L129" s="44"/>
    </row>
    <row r="130" s="10" customFormat="1" ht="29.28" customHeight="1">
      <c r="B130" s="207"/>
      <c r="C130" s="208" t="s">
        <v>249</v>
      </c>
      <c r="D130" s="209" t="s">
        <v>68</v>
      </c>
      <c r="E130" s="209" t="s">
        <v>64</v>
      </c>
      <c r="F130" s="209" t="s">
        <v>65</v>
      </c>
      <c r="G130" s="209" t="s">
        <v>250</v>
      </c>
      <c r="H130" s="209" t="s">
        <v>251</v>
      </c>
      <c r="I130" s="210" t="s">
        <v>252</v>
      </c>
      <c r="J130" s="209" t="s">
        <v>239</v>
      </c>
      <c r="K130" s="211" t="s">
        <v>253</v>
      </c>
      <c r="L130" s="212"/>
      <c r="M130" s="96" t="s">
        <v>1</v>
      </c>
      <c r="N130" s="97" t="s">
        <v>47</v>
      </c>
      <c r="O130" s="97" t="s">
        <v>254</v>
      </c>
      <c r="P130" s="97" t="s">
        <v>255</v>
      </c>
      <c r="Q130" s="97" t="s">
        <v>256</v>
      </c>
      <c r="R130" s="97" t="s">
        <v>257</v>
      </c>
      <c r="S130" s="97" t="s">
        <v>258</v>
      </c>
      <c r="T130" s="98" t="s">
        <v>259</v>
      </c>
    </row>
    <row r="131" s="1" customFormat="1" ht="22.8" customHeight="1">
      <c r="B131" s="39"/>
      <c r="C131" s="103" t="s">
        <v>260</v>
      </c>
      <c r="D131" s="40"/>
      <c r="E131" s="40"/>
      <c r="F131" s="40"/>
      <c r="G131" s="40"/>
      <c r="H131" s="40"/>
      <c r="I131" s="151"/>
      <c r="J131" s="213">
        <f>BK131</f>
        <v>0</v>
      </c>
      <c r="K131" s="40"/>
      <c r="L131" s="44"/>
      <c r="M131" s="99"/>
      <c r="N131" s="100"/>
      <c r="O131" s="100"/>
      <c r="P131" s="214">
        <f>P132+P137+P141+P143+P149+P152+P154</f>
        <v>0</v>
      </c>
      <c r="Q131" s="100"/>
      <c r="R131" s="214">
        <f>R132+R137+R141+R143+R149+R152+R154</f>
        <v>0</v>
      </c>
      <c r="S131" s="100"/>
      <c r="T131" s="215">
        <f>T132+T137+T141+T143+T149+T152+T154</f>
        <v>0</v>
      </c>
      <c r="AT131" s="17" t="s">
        <v>82</v>
      </c>
      <c r="AU131" s="17" t="s">
        <v>241</v>
      </c>
      <c r="BK131" s="216">
        <f>BK132+BK137+BK141+BK143+BK149+BK152+BK154</f>
        <v>0</v>
      </c>
    </row>
    <row r="132" s="11" customFormat="1" ht="25.92" customHeight="1">
      <c r="B132" s="217"/>
      <c r="C132" s="218"/>
      <c r="D132" s="219" t="s">
        <v>82</v>
      </c>
      <c r="E132" s="220" t="s">
        <v>4733</v>
      </c>
      <c r="F132" s="220" t="s">
        <v>7685</v>
      </c>
      <c r="G132" s="218"/>
      <c r="H132" s="218"/>
      <c r="I132" s="221"/>
      <c r="J132" s="222">
        <f>BK132</f>
        <v>0</v>
      </c>
      <c r="K132" s="218"/>
      <c r="L132" s="223"/>
      <c r="M132" s="224"/>
      <c r="N132" s="225"/>
      <c r="O132" s="225"/>
      <c r="P132" s="226">
        <f>SUM(P133:P136)</f>
        <v>0</v>
      </c>
      <c r="Q132" s="225"/>
      <c r="R132" s="226">
        <f>SUM(R133:R136)</f>
        <v>0</v>
      </c>
      <c r="S132" s="225"/>
      <c r="T132" s="227">
        <f>SUM(T133:T136)</f>
        <v>0</v>
      </c>
      <c r="AR132" s="228" t="s">
        <v>90</v>
      </c>
      <c r="AT132" s="229" t="s">
        <v>82</v>
      </c>
      <c r="AU132" s="229" t="s">
        <v>83</v>
      </c>
      <c r="AY132" s="228" t="s">
        <v>263</v>
      </c>
      <c r="BK132" s="230">
        <f>SUM(BK133:BK136)</f>
        <v>0</v>
      </c>
    </row>
    <row r="133" s="1" customFormat="1" ht="16.5" customHeight="1">
      <c r="B133" s="39"/>
      <c r="C133" s="233" t="s">
        <v>90</v>
      </c>
      <c r="D133" s="233" t="s">
        <v>266</v>
      </c>
      <c r="E133" s="234" t="s">
        <v>7686</v>
      </c>
      <c r="F133" s="235" t="s">
        <v>7687</v>
      </c>
      <c r="G133" s="236" t="s">
        <v>1829</v>
      </c>
      <c r="H133" s="237">
        <v>1</v>
      </c>
      <c r="I133" s="238"/>
      <c r="J133" s="239">
        <f>ROUND(I133*H133,2)</f>
        <v>0</v>
      </c>
      <c r="K133" s="235" t="s">
        <v>7470</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92</v>
      </c>
    </row>
    <row r="134" s="1" customFormat="1">
      <c r="B134" s="39"/>
      <c r="C134" s="40"/>
      <c r="D134" s="246" t="s">
        <v>273</v>
      </c>
      <c r="E134" s="40"/>
      <c r="F134" s="247" t="s">
        <v>7688</v>
      </c>
      <c r="G134" s="40"/>
      <c r="H134" s="40"/>
      <c r="I134" s="151"/>
      <c r="J134" s="40"/>
      <c r="K134" s="40"/>
      <c r="L134" s="44"/>
      <c r="M134" s="248"/>
      <c r="N134" s="87"/>
      <c r="O134" s="87"/>
      <c r="P134" s="87"/>
      <c r="Q134" s="87"/>
      <c r="R134" s="87"/>
      <c r="S134" s="87"/>
      <c r="T134" s="88"/>
      <c r="AT134" s="17" t="s">
        <v>273</v>
      </c>
      <c r="AU134" s="17" t="s">
        <v>90</v>
      </c>
    </row>
    <row r="135" s="1" customFormat="1" ht="16.5" customHeight="1">
      <c r="B135" s="39"/>
      <c r="C135" s="233" t="s">
        <v>92</v>
      </c>
      <c r="D135" s="233" t="s">
        <v>266</v>
      </c>
      <c r="E135" s="234" t="s">
        <v>7689</v>
      </c>
      <c r="F135" s="235" t="s">
        <v>7690</v>
      </c>
      <c r="G135" s="236" t="s">
        <v>7691</v>
      </c>
      <c r="H135" s="237">
        <v>3</v>
      </c>
      <c r="I135" s="238"/>
      <c r="J135" s="239">
        <f>ROUND(I135*H135,2)</f>
        <v>0</v>
      </c>
      <c r="K135" s="235" t="s">
        <v>7470</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125</v>
      </c>
    </row>
    <row r="136" s="1" customFormat="1">
      <c r="B136" s="39"/>
      <c r="C136" s="40"/>
      <c r="D136" s="246" t="s">
        <v>273</v>
      </c>
      <c r="E136" s="40"/>
      <c r="F136" s="247" t="s">
        <v>7692</v>
      </c>
      <c r="G136" s="40"/>
      <c r="H136" s="40"/>
      <c r="I136" s="151"/>
      <c r="J136" s="40"/>
      <c r="K136" s="40"/>
      <c r="L136" s="44"/>
      <c r="M136" s="248"/>
      <c r="N136" s="87"/>
      <c r="O136" s="87"/>
      <c r="P136" s="87"/>
      <c r="Q136" s="87"/>
      <c r="R136" s="87"/>
      <c r="S136" s="87"/>
      <c r="T136" s="88"/>
      <c r="AT136" s="17" t="s">
        <v>273</v>
      </c>
      <c r="AU136" s="17" t="s">
        <v>90</v>
      </c>
    </row>
    <row r="137" s="11" customFormat="1" ht="25.92" customHeight="1">
      <c r="B137" s="217"/>
      <c r="C137" s="218"/>
      <c r="D137" s="219" t="s">
        <v>82</v>
      </c>
      <c r="E137" s="220" t="s">
        <v>4761</v>
      </c>
      <c r="F137" s="220" t="s">
        <v>7693</v>
      </c>
      <c r="G137" s="218"/>
      <c r="H137" s="218"/>
      <c r="I137" s="221"/>
      <c r="J137" s="222">
        <f>BK137</f>
        <v>0</v>
      </c>
      <c r="K137" s="218"/>
      <c r="L137" s="223"/>
      <c r="M137" s="224"/>
      <c r="N137" s="225"/>
      <c r="O137" s="225"/>
      <c r="P137" s="226">
        <f>SUM(P138:P140)</f>
        <v>0</v>
      </c>
      <c r="Q137" s="225"/>
      <c r="R137" s="226">
        <f>SUM(R138:R140)</f>
        <v>0</v>
      </c>
      <c r="S137" s="225"/>
      <c r="T137" s="227">
        <f>SUM(T138:T140)</f>
        <v>0</v>
      </c>
      <c r="AR137" s="228" t="s">
        <v>90</v>
      </c>
      <c r="AT137" s="229" t="s">
        <v>82</v>
      </c>
      <c r="AU137" s="229" t="s">
        <v>83</v>
      </c>
      <c r="AY137" s="228" t="s">
        <v>263</v>
      </c>
      <c r="BK137" s="230">
        <f>SUM(BK138:BK140)</f>
        <v>0</v>
      </c>
    </row>
    <row r="138" s="1" customFormat="1" ht="16.5" customHeight="1">
      <c r="B138" s="39"/>
      <c r="C138" s="233" t="s">
        <v>112</v>
      </c>
      <c r="D138" s="233" t="s">
        <v>266</v>
      </c>
      <c r="E138" s="234" t="s">
        <v>7694</v>
      </c>
      <c r="F138" s="235" t="s">
        <v>7695</v>
      </c>
      <c r="G138" s="236" t="s">
        <v>1829</v>
      </c>
      <c r="H138" s="237">
        <v>28</v>
      </c>
      <c r="I138" s="238"/>
      <c r="J138" s="239">
        <f>ROUND(I138*H138,2)</f>
        <v>0</v>
      </c>
      <c r="K138" s="235" t="s">
        <v>7470</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295</v>
      </c>
    </row>
    <row r="139" s="1" customFormat="1" ht="16.5" customHeight="1">
      <c r="B139" s="39"/>
      <c r="C139" s="233" t="s">
        <v>125</v>
      </c>
      <c r="D139" s="233" t="s">
        <v>266</v>
      </c>
      <c r="E139" s="234" t="s">
        <v>7696</v>
      </c>
      <c r="F139" s="235" t="s">
        <v>7697</v>
      </c>
      <c r="G139" s="236" t="s">
        <v>1829</v>
      </c>
      <c r="H139" s="237">
        <v>20</v>
      </c>
      <c r="I139" s="238"/>
      <c r="J139" s="239">
        <f>ROUND(I139*H139,2)</f>
        <v>0</v>
      </c>
      <c r="K139" s="235" t="s">
        <v>7470</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303</v>
      </c>
    </row>
    <row r="140" s="1" customFormat="1" ht="16.5" customHeight="1">
      <c r="B140" s="39"/>
      <c r="C140" s="233" t="s">
        <v>262</v>
      </c>
      <c r="D140" s="233" t="s">
        <v>266</v>
      </c>
      <c r="E140" s="234" t="s">
        <v>7698</v>
      </c>
      <c r="F140" s="235" t="s">
        <v>7699</v>
      </c>
      <c r="G140" s="236" t="s">
        <v>1829</v>
      </c>
      <c r="H140" s="237">
        <v>20</v>
      </c>
      <c r="I140" s="238"/>
      <c r="J140" s="239">
        <f>ROUND(I140*H140,2)</f>
        <v>0</v>
      </c>
      <c r="K140" s="235" t="s">
        <v>7470</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315</v>
      </c>
    </row>
    <row r="141" s="11" customFormat="1" ht="25.92" customHeight="1">
      <c r="B141" s="217"/>
      <c r="C141" s="218"/>
      <c r="D141" s="219" t="s">
        <v>82</v>
      </c>
      <c r="E141" s="220" t="s">
        <v>4780</v>
      </c>
      <c r="F141" s="220" t="s">
        <v>7700</v>
      </c>
      <c r="G141" s="218"/>
      <c r="H141" s="218"/>
      <c r="I141" s="221"/>
      <c r="J141" s="222">
        <f>BK141</f>
        <v>0</v>
      </c>
      <c r="K141" s="218"/>
      <c r="L141" s="223"/>
      <c r="M141" s="224"/>
      <c r="N141" s="225"/>
      <c r="O141" s="225"/>
      <c r="P141" s="226">
        <f>P142</f>
        <v>0</v>
      </c>
      <c r="Q141" s="225"/>
      <c r="R141" s="226">
        <f>R142</f>
        <v>0</v>
      </c>
      <c r="S141" s="225"/>
      <c r="T141" s="227">
        <f>T142</f>
        <v>0</v>
      </c>
      <c r="AR141" s="228" t="s">
        <v>90</v>
      </c>
      <c r="AT141" s="229" t="s">
        <v>82</v>
      </c>
      <c r="AU141" s="229" t="s">
        <v>83</v>
      </c>
      <c r="AY141" s="228" t="s">
        <v>263</v>
      </c>
      <c r="BK141" s="230">
        <f>BK142</f>
        <v>0</v>
      </c>
    </row>
    <row r="142" s="1" customFormat="1" ht="16.5" customHeight="1">
      <c r="B142" s="39"/>
      <c r="C142" s="233" t="s">
        <v>295</v>
      </c>
      <c r="D142" s="233" t="s">
        <v>266</v>
      </c>
      <c r="E142" s="234" t="s">
        <v>7701</v>
      </c>
      <c r="F142" s="235" t="s">
        <v>7702</v>
      </c>
      <c r="G142" s="236" t="s">
        <v>1829</v>
      </c>
      <c r="H142" s="237">
        <v>45</v>
      </c>
      <c r="I142" s="238"/>
      <c r="J142" s="239">
        <f>ROUND(I142*H142,2)</f>
        <v>0</v>
      </c>
      <c r="K142" s="235" t="s">
        <v>7470</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430</v>
      </c>
    </row>
    <row r="143" s="11" customFormat="1" ht="25.92" customHeight="1">
      <c r="B143" s="217"/>
      <c r="C143" s="218"/>
      <c r="D143" s="219" t="s">
        <v>82</v>
      </c>
      <c r="E143" s="220" t="s">
        <v>4947</v>
      </c>
      <c r="F143" s="220" t="s">
        <v>7703</v>
      </c>
      <c r="G143" s="218"/>
      <c r="H143" s="218"/>
      <c r="I143" s="221"/>
      <c r="J143" s="222">
        <f>BK143</f>
        <v>0</v>
      </c>
      <c r="K143" s="218"/>
      <c r="L143" s="223"/>
      <c r="M143" s="224"/>
      <c r="N143" s="225"/>
      <c r="O143" s="225"/>
      <c r="P143" s="226">
        <f>SUM(P144:P148)</f>
        <v>0</v>
      </c>
      <c r="Q143" s="225"/>
      <c r="R143" s="226">
        <f>SUM(R144:R148)</f>
        <v>0</v>
      </c>
      <c r="S143" s="225"/>
      <c r="T143" s="227">
        <f>SUM(T144:T148)</f>
        <v>0</v>
      </c>
      <c r="AR143" s="228" t="s">
        <v>90</v>
      </c>
      <c r="AT143" s="229" t="s">
        <v>82</v>
      </c>
      <c r="AU143" s="229" t="s">
        <v>83</v>
      </c>
      <c r="AY143" s="228" t="s">
        <v>263</v>
      </c>
      <c r="BK143" s="230">
        <f>SUM(BK144:BK148)</f>
        <v>0</v>
      </c>
    </row>
    <row r="144" s="1" customFormat="1" ht="16.5" customHeight="1">
      <c r="B144" s="39"/>
      <c r="C144" s="233" t="s">
        <v>299</v>
      </c>
      <c r="D144" s="233" t="s">
        <v>266</v>
      </c>
      <c r="E144" s="234" t="s">
        <v>7704</v>
      </c>
      <c r="F144" s="235" t="s">
        <v>7621</v>
      </c>
      <c r="G144" s="236" t="s">
        <v>1829</v>
      </c>
      <c r="H144" s="237">
        <v>1</v>
      </c>
      <c r="I144" s="238"/>
      <c r="J144" s="239">
        <f>ROUND(I144*H144,2)</f>
        <v>0</v>
      </c>
      <c r="K144" s="235" t="s">
        <v>7470</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440</v>
      </c>
    </row>
    <row r="145" s="1" customFormat="1" ht="16.5" customHeight="1">
      <c r="B145" s="39"/>
      <c r="C145" s="233" t="s">
        <v>303</v>
      </c>
      <c r="D145" s="233" t="s">
        <v>266</v>
      </c>
      <c r="E145" s="234" t="s">
        <v>7705</v>
      </c>
      <c r="F145" s="235" t="s">
        <v>7623</v>
      </c>
      <c r="G145" s="236" t="s">
        <v>1829</v>
      </c>
      <c r="H145" s="237">
        <v>1</v>
      </c>
      <c r="I145" s="238"/>
      <c r="J145" s="239">
        <f>ROUND(I145*H145,2)</f>
        <v>0</v>
      </c>
      <c r="K145" s="235" t="s">
        <v>7470</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452</v>
      </c>
    </row>
    <row r="146" s="1" customFormat="1" ht="16.5" customHeight="1">
      <c r="B146" s="39"/>
      <c r="C146" s="233" t="s">
        <v>310</v>
      </c>
      <c r="D146" s="233" t="s">
        <v>266</v>
      </c>
      <c r="E146" s="234" t="s">
        <v>7706</v>
      </c>
      <c r="F146" s="235" t="s">
        <v>7707</v>
      </c>
      <c r="G146" s="236" t="s">
        <v>1829</v>
      </c>
      <c r="H146" s="237">
        <v>1</v>
      </c>
      <c r="I146" s="238"/>
      <c r="J146" s="239">
        <f>ROUND(I146*H146,2)</f>
        <v>0</v>
      </c>
      <c r="K146" s="235" t="s">
        <v>7470</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465</v>
      </c>
    </row>
    <row r="147" s="1" customFormat="1" ht="16.5" customHeight="1">
      <c r="B147" s="39"/>
      <c r="C147" s="233" t="s">
        <v>315</v>
      </c>
      <c r="D147" s="233" t="s">
        <v>266</v>
      </c>
      <c r="E147" s="234" t="s">
        <v>7708</v>
      </c>
      <c r="F147" s="235" t="s">
        <v>7709</v>
      </c>
      <c r="G147" s="236" t="s">
        <v>1829</v>
      </c>
      <c r="H147" s="237">
        <v>2</v>
      </c>
      <c r="I147" s="238"/>
      <c r="J147" s="239">
        <f>ROUND(I147*H147,2)</f>
        <v>0</v>
      </c>
      <c r="K147" s="235" t="s">
        <v>7470</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475</v>
      </c>
    </row>
    <row r="148" s="1" customFormat="1" ht="16.5" customHeight="1">
      <c r="B148" s="39"/>
      <c r="C148" s="233" t="s">
        <v>322</v>
      </c>
      <c r="D148" s="233" t="s">
        <v>266</v>
      </c>
      <c r="E148" s="234" t="s">
        <v>7710</v>
      </c>
      <c r="F148" s="235" t="s">
        <v>7711</v>
      </c>
      <c r="G148" s="236" t="s">
        <v>1829</v>
      </c>
      <c r="H148" s="237">
        <v>2</v>
      </c>
      <c r="I148" s="238"/>
      <c r="J148" s="239">
        <f>ROUND(I148*H148,2)</f>
        <v>0</v>
      </c>
      <c r="K148" s="235" t="s">
        <v>7470</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490</v>
      </c>
    </row>
    <row r="149" s="11" customFormat="1" ht="25.92" customHeight="1">
      <c r="B149" s="217"/>
      <c r="C149" s="218"/>
      <c r="D149" s="219" t="s">
        <v>82</v>
      </c>
      <c r="E149" s="220" t="s">
        <v>4984</v>
      </c>
      <c r="F149" s="220" t="s">
        <v>7712</v>
      </c>
      <c r="G149" s="218"/>
      <c r="H149" s="218"/>
      <c r="I149" s="221"/>
      <c r="J149" s="222">
        <f>BK149</f>
        <v>0</v>
      </c>
      <c r="K149" s="218"/>
      <c r="L149" s="223"/>
      <c r="M149" s="224"/>
      <c r="N149" s="225"/>
      <c r="O149" s="225"/>
      <c r="P149" s="226">
        <f>SUM(P150:P151)</f>
        <v>0</v>
      </c>
      <c r="Q149" s="225"/>
      <c r="R149" s="226">
        <f>SUM(R150:R151)</f>
        <v>0</v>
      </c>
      <c r="S149" s="225"/>
      <c r="T149" s="227">
        <f>SUM(T150:T151)</f>
        <v>0</v>
      </c>
      <c r="AR149" s="228" t="s">
        <v>90</v>
      </c>
      <c r="AT149" s="229" t="s">
        <v>82</v>
      </c>
      <c r="AU149" s="229" t="s">
        <v>83</v>
      </c>
      <c r="AY149" s="228" t="s">
        <v>263</v>
      </c>
      <c r="BK149" s="230">
        <f>SUM(BK150:BK151)</f>
        <v>0</v>
      </c>
    </row>
    <row r="150" s="1" customFormat="1" ht="16.5" customHeight="1">
      <c r="B150" s="39"/>
      <c r="C150" s="233" t="s">
        <v>430</v>
      </c>
      <c r="D150" s="233" t="s">
        <v>266</v>
      </c>
      <c r="E150" s="234" t="s">
        <v>7713</v>
      </c>
      <c r="F150" s="235" t="s">
        <v>7714</v>
      </c>
      <c r="G150" s="236" t="s">
        <v>1829</v>
      </c>
      <c r="H150" s="237">
        <v>1</v>
      </c>
      <c r="I150" s="238"/>
      <c r="J150" s="239">
        <f>ROUND(I150*H150,2)</f>
        <v>0</v>
      </c>
      <c r="K150" s="235" t="s">
        <v>7470</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506</v>
      </c>
    </row>
    <row r="151" s="1" customFormat="1" ht="16.5" customHeight="1">
      <c r="B151" s="39"/>
      <c r="C151" s="233" t="s">
        <v>435</v>
      </c>
      <c r="D151" s="233" t="s">
        <v>266</v>
      </c>
      <c r="E151" s="234" t="s">
        <v>7715</v>
      </c>
      <c r="F151" s="235" t="s">
        <v>7716</v>
      </c>
      <c r="G151" s="236" t="s">
        <v>1829</v>
      </c>
      <c r="H151" s="237">
        <v>1</v>
      </c>
      <c r="I151" s="238"/>
      <c r="J151" s="239">
        <f>ROUND(I151*H151,2)</f>
        <v>0</v>
      </c>
      <c r="K151" s="235" t="s">
        <v>7470</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515</v>
      </c>
    </row>
    <row r="152" s="11" customFormat="1" ht="25.92" customHeight="1">
      <c r="B152" s="217"/>
      <c r="C152" s="218"/>
      <c r="D152" s="219" t="s">
        <v>82</v>
      </c>
      <c r="E152" s="220" t="s">
        <v>5005</v>
      </c>
      <c r="F152" s="220" t="s">
        <v>7717</v>
      </c>
      <c r="G152" s="218"/>
      <c r="H152" s="218"/>
      <c r="I152" s="221"/>
      <c r="J152" s="222">
        <f>BK152</f>
        <v>0</v>
      </c>
      <c r="K152" s="218"/>
      <c r="L152" s="223"/>
      <c r="M152" s="224"/>
      <c r="N152" s="225"/>
      <c r="O152" s="225"/>
      <c r="P152" s="226">
        <f>P153</f>
        <v>0</v>
      </c>
      <c r="Q152" s="225"/>
      <c r="R152" s="226">
        <f>R153</f>
        <v>0</v>
      </c>
      <c r="S152" s="225"/>
      <c r="T152" s="227">
        <f>T153</f>
        <v>0</v>
      </c>
      <c r="AR152" s="228" t="s">
        <v>90</v>
      </c>
      <c r="AT152" s="229" t="s">
        <v>82</v>
      </c>
      <c r="AU152" s="229" t="s">
        <v>83</v>
      </c>
      <c r="AY152" s="228" t="s">
        <v>263</v>
      </c>
      <c r="BK152" s="230">
        <f>BK153</f>
        <v>0</v>
      </c>
    </row>
    <row r="153" s="1" customFormat="1" ht="16.5" customHeight="1">
      <c r="B153" s="39"/>
      <c r="C153" s="233" t="s">
        <v>440</v>
      </c>
      <c r="D153" s="233" t="s">
        <v>266</v>
      </c>
      <c r="E153" s="234" t="s">
        <v>7718</v>
      </c>
      <c r="F153" s="235" t="s">
        <v>7719</v>
      </c>
      <c r="G153" s="236" t="s">
        <v>1829</v>
      </c>
      <c r="H153" s="237">
        <v>1</v>
      </c>
      <c r="I153" s="238"/>
      <c r="J153" s="239">
        <f>ROUND(I153*H153,2)</f>
        <v>0</v>
      </c>
      <c r="K153" s="235" t="s">
        <v>7470</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529</v>
      </c>
    </row>
    <row r="154" s="11" customFormat="1" ht="25.92" customHeight="1">
      <c r="B154" s="217"/>
      <c r="C154" s="218"/>
      <c r="D154" s="219" t="s">
        <v>82</v>
      </c>
      <c r="E154" s="220" t="s">
        <v>5066</v>
      </c>
      <c r="F154" s="220" t="s">
        <v>7720</v>
      </c>
      <c r="G154" s="218"/>
      <c r="H154" s="218"/>
      <c r="I154" s="221"/>
      <c r="J154" s="222">
        <f>BK154</f>
        <v>0</v>
      </c>
      <c r="K154" s="218"/>
      <c r="L154" s="223"/>
      <c r="M154" s="224"/>
      <c r="N154" s="225"/>
      <c r="O154" s="225"/>
      <c r="P154" s="226">
        <f>SUM(P155:P159)</f>
        <v>0</v>
      </c>
      <c r="Q154" s="225"/>
      <c r="R154" s="226">
        <f>SUM(R155:R159)</f>
        <v>0</v>
      </c>
      <c r="S154" s="225"/>
      <c r="T154" s="227">
        <f>SUM(T155:T159)</f>
        <v>0</v>
      </c>
      <c r="AR154" s="228" t="s">
        <v>90</v>
      </c>
      <c r="AT154" s="229" t="s">
        <v>82</v>
      </c>
      <c r="AU154" s="229" t="s">
        <v>83</v>
      </c>
      <c r="AY154" s="228" t="s">
        <v>263</v>
      </c>
      <c r="BK154" s="230">
        <f>SUM(BK155:BK159)</f>
        <v>0</v>
      </c>
    </row>
    <row r="155" s="1" customFormat="1" ht="16.5" customHeight="1">
      <c r="B155" s="39"/>
      <c r="C155" s="233" t="s">
        <v>8</v>
      </c>
      <c r="D155" s="233" t="s">
        <v>266</v>
      </c>
      <c r="E155" s="234" t="s">
        <v>7721</v>
      </c>
      <c r="F155" s="235" t="s">
        <v>7722</v>
      </c>
      <c r="G155" s="236" t="s">
        <v>366</v>
      </c>
      <c r="H155" s="237">
        <v>24</v>
      </c>
      <c r="I155" s="238"/>
      <c r="J155" s="239">
        <f>ROUND(I155*H155,2)</f>
        <v>0</v>
      </c>
      <c r="K155" s="235" t="s">
        <v>7470</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547</v>
      </c>
    </row>
    <row r="156" s="1" customFormat="1" ht="16.5" customHeight="1">
      <c r="B156" s="39"/>
      <c r="C156" s="233" t="s">
        <v>452</v>
      </c>
      <c r="D156" s="233" t="s">
        <v>266</v>
      </c>
      <c r="E156" s="234" t="s">
        <v>7723</v>
      </c>
      <c r="F156" s="235" t="s">
        <v>7724</v>
      </c>
      <c r="G156" s="236" t="s">
        <v>366</v>
      </c>
      <c r="H156" s="237">
        <v>32</v>
      </c>
      <c r="I156" s="238"/>
      <c r="J156" s="239">
        <f>ROUND(I156*H156,2)</f>
        <v>0</v>
      </c>
      <c r="K156" s="235" t="s">
        <v>7470</v>
      </c>
      <c r="L156" s="44"/>
      <c r="M156" s="240" t="s">
        <v>1</v>
      </c>
      <c r="N156" s="241" t="s">
        <v>48</v>
      </c>
      <c r="O156" s="87"/>
      <c r="P156" s="242">
        <f>O156*H156</f>
        <v>0</v>
      </c>
      <c r="Q156" s="242">
        <v>0</v>
      </c>
      <c r="R156" s="242">
        <f>Q156*H156</f>
        <v>0</v>
      </c>
      <c r="S156" s="242">
        <v>0</v>
      </c>
      <c r="T156" s="243">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563</v>
      </c>
    </row>
    <row r="157" s="1" customFormat="1" ht="16.5" customHeight="1">
      <c r="B157" s="39"/>
      <c r="C157" s="233" t="s">
        <v>460</v>
      </c>
      <c r="D157" s="233" t="s">
        <v>266</v>
      </c>
      <c r="E157" s="234" t="s">
        <v>7725</v>
      </c>
      <c r="F157" s="235" t="s">
        <v>7726</v>
      </c>
      <c r="G157" s="236" t="s">
        <v>366</v>
      </c>
      <c r="H157" s="237">
        <v>34</v>
      </c>
      <c r="I157" s="238"/>
      <c r="J157" s="239">
        <f>ROUND(I157*H157,2)</f>
        <v>0</v>
      </c>
      <c r="K157" s="235" t="s">
        <v>7470</v>
      </c>
      <c r="L157" s="44"/>
      <c r="M157" s="240" t="s">
        <v>1</v>
      </c>
      <c r="N157" s="241" t="s">
        <v>48</v>
      </c>
      <c r="O157" s="87"/>
      <c r="P157" s="242">
        <f>O157*H157</f>
        <v>0</v>
      </c>
      <c r="Q157" s="242">
        <v>0</v>
      </c>
      <c r="R157" s="242">
        <f>Q157*H157</f>
        <v>0</v>
      </c>
      <c r="S157" s="242">
        <v>0</v>
      </c>
      <c r="T157" s="243">
        <f>S157*H157</f>
        <v>0</v>
      </c>
      <c r="AR157" s="244" t="s">
        <v>125</v>
      </c>
      <c r="AT157" s="244" t="s">
        <v>266</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576</v>
      </c>
    </row>
    <row r="158" s="1" customFormat="1" ht="16.5" customHeight="1">
      <c r="B158" s="39"/>
      <c r="C158" s="233" t="s">
        <v>465</v>
      </c>
      <c r="D158" s="233" t="s">
        <v>266</v>
      </c>
      <c r="E158" s="234" t="s">
        <v>7727</v>
      </c>
      <c r="F158" s="235" t="s">
        <v>7728</v>
      </c>
      <c r="G158" s="236" t="s">
        <v>366</v>
      </c>
      <c r="H158" s="237">
        <v>50</v>
      </c>
      <c r="I158" s="238"/>
      <c r="J158" s="239">
        <f>ROUND(I158*H158,2)</f>
        <v>0</v>
      </c>
      <c r="K158" s="235" t="s">
        <v>7470</v>
      </c>
      <c r="L158" s="44"/>
      <c r="M158" s="240" t="s">
        <v>1</v>
      </c>
      <c r="N158" s="241" t="s">
        <v>48</v>
      </c>
      <c r="O158" s="87"/>
      <c r="P158" s="242">
        <f>O158*H158</f>
        <v>0</v>
      </c>
      <c r="Q158" s="242">
        <v>0</v>
      </c>
      <c r="R158" s="242">
        <f>Q158*H158</f>
        <v>0</v>
      </c>
      <c r="S158" s="242">
        <v>0</v>
      </c>
      <c r="T158" s="243">
        <f>S158*H158</f>
        <v>0</v>
      </c>
      <c r="AR158" s="244" t="s">
        <v>125</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585</v>
      </c>
    </row>
    <row r="159" s="1" customFormat="1" ht="16.5" customHeight="1">
      <c r="B159" s="39"/>
      <c r="C159" s="233" t="s">
        <v>470</v>
      </c>
      <c r="D159" s="233" t="s">
        <v>266</v>
      </c>
      <c r="E159" s="234" t="s">
        <v>7729</v>
      </c>
      <c r="F159" s="235" t="s">
        <v>7730</v>
      </c>
      <c r="G159" s="236" t="s">
        <v>366</v>
      </c>
      <c r="H159" s="237">
        <v>16</v>
      </c>
      <c r="I159" s="238"/>
      <c r="J159" s="239">
        <f>ROUND(I159*H159,2)</f>
        <v>0</v>
      </c>
      <c r="K159" s="235" t="s">
        <v>7470</v>
      </c>
      <c r="L159" s="44"/>
      <c r="M159" s="314" t="s">
        <v>1</v>
      </c>
      <c r="N159" s="315" t="s">
        <v>48</v>
      </c>
      <c r="O159" s="250"/>
      <c r="P159" s="316">
        <f>O159*H159</f>
        <v>0</v>
      </c>
      <c r="Q159" s="316">
        <v>0</v>
      </c>
      <c r="R159" s="316">
        <f>Q159*H159</f>
        <v>0</v>
      </c>
      <c r="S159" s="316">
        <v>0</v>
      </c>
      <c r="T159" s="317">
        <f>S159*H159</f>
        <v>0</v>
      </c>
      <c r="AR159" s="244" t="s">
        <v>125</v>
      </c>
      <c r="AT159" s="244" t="s">
        <v>266</v>
      </c>
      <c r="AU159" s="244" t="s">
        <v>90</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600</v>
      </c>
    </row>
    <row r="160" s="1" customFormat="1" ht="6.96" customHeight="1">
      <c r="B160" s="62"/>
      <c r="C160" s="63"/>
      <c r="D160" s="63"/>
      <c r="E160" s="63"/>
      <c r="F160" s="63"/>
      <c r="G160" s="63"/>
      <c r="H160" s="63"/>
      <c r="I160" s="184"/>
      <c r="J160" s="63"/>
      <c r="K160" s="63"/>
      <c r="L160" s="44"/>
    </row>
  </sheetData>
  <sheetProtection sheet="1" autoFilter="0" formatColumns="0" formatRows="0" objects="1" scenarios="1" spinCount="100000" saltValue="/XhRh2oOPMZH8eUMpqLpoWiWgkgw/Hb7IT2vX1nW31nb9HYPWFXmqaaxl2hafbJJ2y1SWTqEOjqiAua1Wis6fw==" hashValue="jDvJDPaRxzBI7SYYJ1IXaycLp8FGrQU6OyWK4Evkmey9tk4y1TE6MatokhfjgxFCKUOU8SuMaCRDJDuhAbQfpA==" algorithmName="SHA-512" password="E785"/>
  <autoFilter ref="C130:K159"/>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151</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7731</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ROUND(J126,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ROUND((SUM(BE126:BE145)),  2)</f>
        <v>0</v>
      </c>
      <c r="I37" s="165">
        <v>0.20999999999999999</v>
      </c>
      <c r="J37" s="164">
        <f>ROUND(((SUM(BE126:BE145))*I37),  2)</f>
        <v>0</v>
      </c>
      <c r="L37" s="44"/>
    </row>
    <row r="38" s="1" customFormat="1" ht="14.4" customHeight="1">
      <c r="B38" s="44"/>
      <c r="E38" s="149" t="s">
        <v>49</v>
      </c>
      <c r="F38" s="164">
        <f>ROUND((SUM(BF126:BF145)),  2)</f>
        <v>0</v>
      </c>
      <c r="I38" s="165">
        <v>0.14999999999999999</v>
      </c>
      <c r="J38" s="164">
        <f>ROUND(((SUM(BF126:BF145))*I38),  2)</f>
        <v>0</v>
      </c>
      <c r="L38" s="44"/>
    </row>
    <row r="39" hidden="1" s="1" customFormat="1" ht="14.4" customHeight="1">
      <c r="B39" s="44"/>
      <c r="E39" s="149" t="s">
        <v>50</v>
      </c>
      <c r="F39" s="164">
        <f>ROUND((SUM(BG126:BG145)),  2)</f>
        <v>0</v>
      </c>
      <c r="I39" s="165">
        <v>0.20999999999999999</v>
      </c>
      <c r="J39" s="164">
        <f>0</f>
        <v>0</v>
      </c>
      <c r="L39" s="44"/>
    </row>
    <row r="40" hidden="1" s="1" customFormat="1" ht="14.4" customHeight="1">
      <c r="B40" s="44"/>
      <c r="E40" s="149" t="s">
        <v>51</v>
      </c>
      <c r="F40" s="164">
        <f>ROUND((SUM(BH126:BH145)),  2)</f>
        <v>0</v>
      </c>
      <c r="I40" s="165">
        <v>0.14999999999999999</v>
      </c>
      <c r="J40" s="164">
        <f>0</f>
        <v>0</v>
      </c>
      <c r="L40" s="44"/>
    </row>
    <row r="41" hidden="1" s="1" customFormat="1" ht="14.4" customHeight="1">
      <c r="B41" s="44"/>
      <c r="E41" s="149" t="s">
        <v>52</v>
      </c>
      <c r="F41" s="164">
        <f>ROUND((SUM(BI126:BI145)),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D.1.4.6 - VDT - D.1.4.6 - VDT</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J126</f>
        <v>0</v>
      </c>
      <c r="K100" s="40"/>
      <c r="L100" s="44"/>
      <c r="AU100" s="17" t="s">
        <v>241</v>
      </c>
    </row>
    <row r="101" s="8" customFormat="1" ht="24.96" customHeight="1">
      <c r="B101" s="194"/>
      <c r="C101" s="195"/>
      <c r="D101" s="196" t="s">
        <v>7466</v>
      </c>
      <c r="E101" s="197"/>
      <c r="F101" s="197"/>
      <c r="G101" s="197"/>
      <c r="H101" s="197"/>
      <c r="I101" s="198"/>
      <c r="J101" s="199">
        <f>J127</f>
        <v>0</v>
      </c>
      <c r="K101" s="195"/>
      <c r="L101" s="200"/>
    </row>
    <row r="102" s="8" customFormat="1" ht="24.96" customHeight="1">
      <c r="B102" s="194"/>
      <c r="C102" s="195"/>
      <c r="D102" s="196" t="s">
        <v>7061</v>
      </c>
      <c r="E102" s="197"/>
      <c r="F102" s="197"/>
      <c r="G102" s="197"/>
      <c r="H102" s="197"/>
      <c r="I102" s="198"/>
      <c r="J102" s="199">
        <f>J139</f>
        <v>0</v>
      </c>
      <c r="K102" s="195"/>
      <c r="L102" s="200"/>
    </row>
    <row r="103" s="1" customFormat="1" ht="21.84" customHeight="1">
      <c r="B103" s="39"/>
      <c r="C103" s="40"/>
      <c r="D103" s="40"/>
      <c r="E103" s="40"/>
      <c r="F103" s="40"/>
      <c r="G103" s="40"/>
      <c r="H103" s="40"/>
      <c r="I103" s="151"/>
      <c r="J103" s="40"/>
      <c r="K103" s="40"/>
      <c r="L103" s="44"/>
    </row>
    <row r="104" s="1" customFormat="1" ht="6.96" customHeight="1">
      <c r="B104" s="62"/>
      <c r="C104" s="63"/>
      <c r="D104" s="63"/>
      <c r="E104" s="63"/>
      <c r="F104" s="63"/>
      <c r="G104" s="63"/>
      <c r="H104" s="63"/>
      <c r="I104" s="184"/>
      <c r="J104" s="63"/>
      <c r="K104" s="63"/>
      <c r="L104" s="44"/>
    </row>
    <row r="108" s="1" customFormat="1" ht="6.96" customHeight="1">
      <c r="B108" s="64"/>
      <c r="C108" s="65"/>
      <c r="D108" s="65"/>
      <c r="E108" s="65"/>
      <c r="F108" s="65"/>
      <c r="G108" s="65"/>
      <c r="H108" s="65"/>
      <c r="I108" s="187"/>
      <c r="J108" s="65"/>
      <c r="K108" s="65"/>
      <c r="L108" s="44"/>
    </row>
    <row r="109" s="1" customFormat="1" ht="24.96" customHeight="1">
      <c r="B109" s="39"/>
      <c r="C109" s="23" t="s">
        <v>248</v>
      </c>
      <c r="D109" s="40"/>
      <c r="E109" s="40"/>
      <c r="F109" s="40"/>
      <c r="G109" s="40"/>
      <c r="H109" s="40"/>
      <c r="I109" s="151"/>
      <c r="J109" s="40"/>
      <c r="K109" s="40"/>
      <c r="L109" s="44"/>
    </row>
    <row r="110" s="1" customFormat="1" ht="6.96" customHeight="1">
      <c r="B110" s="39"/>
      <c r="C110" s="40"/>
      <c r="D110" s="40"/>
      <c r="E110" s="40"/>
      <c r="F110" s="40"/>
      <c r="G110" s="40"/>
      <c r="H110" s="40"/>
      <c r="I110" s="151"/>
      <c r="J110" s="40"/>
      <c r="K110" s="40"/>
      <c r="L110" s="44"/>
    </row>
    <row r="111" s="1" customFormat="1" ht="12" customHeight="1">
      <c r="B111" s="39"/>
      <c r="C111" s="32" t="s">
        <v>16</v>
      </c>
      <c r="D111" s="40"/>
      <c r="E111" s="40"/>
      <c r="F111" s="40"/>
      <c r="G111" s="40"/>
      <c r="H111" s="40"/>
      <c r="I111" s="151"/>
      <c r="J111" s="40"/>
      <c r="K111" s="40"/>
      <c r="L111" s="44"/>
    </row>
    <row r="112" s="1" customFormat="1" ht="16.5" customHeight="1">
      <c r="B112" s="39"/>
      <c r="C112" s="40"/>
      <c r="D112" s="40"/>
      <c r="E112" s="188" t="str">
        <f>E7</f>
        <v>R4 - Nová budova fakulty umění</v>
      </c>
      <c r="F112" s="32"/>
      <c r="G112" s="32"/>
      <c r="H112" s="32"/>
      <c r="I112" s="151"/>
      <c r="J112" s="40"/>
      <c r="K112" s="40"/>
      <c r="L112" s="44"/>
    </row>
    <row r="113" ht="12" customHeight="1">
      <c r="B113" s="21"/>
      <c r="C113" s="32" t="s">
        <v>235</v>
      </c>
      <c r="D113" s="22"/>
      <c r="E113" s="22"/>
      <c r="F113" s="22"/>
      <c r="G113" s="22"/>
      <c r="H113" s="22"/>
      <c r="I113" s="143"/>
      <c r="J113" s="22"/>
      <c r="K113" s="22"/>
      <c r="L113" s="20"/>
    </row>
    <row r="114" ht="16.5" customHeight="1">
      <c r="B114" s="21"/>
      <c r="C114" s="22"/>
      <c r="D114" s="22"/>
      <c r="E114" s="188" t="s">
        <v>326</v>
      </c>
      <c r="F114" s="22"/>
      <c r="G114" s="22"/>
      <c r="H114" s="22"/>
      <c r="I114" s="143"/>
      <c r="J114" s="22"/>
      <c r="K114" s="22"/>
      <c r="L114" s="20"/>
    </row>
    <row r="115" ht="12" customHeight="1">
      <c r="B115" s="21"/>
      <c r="C115" s="32" t="s">
        <v>327</v>
      </c>
      <c r="D115" s="22"/>
      <c r="E115" s="22"/>
      <c r="F115" s="22"/>
      <c r="G115" s="22"/>
      <c r="H115" s="22"/>
      <c r="I115" s="143"/>
      <c r="J115" s="22"/>
      <c r="K115" s="22"/>
      <c r="L115" s="20"/>
    </row>
    <row r="116" s="1" customFormat="1" ht="16.5" customHeight="1">
      <c r="B116" s="39"/>
      <c r="C116" s="40"/>
      <c r="D116" s="40"/>
      <c r="E116" s="313" t="s">
        <v>3442</v>
      </c>
      <c r="F116" s="40"/>
      <c r="G116" s="40"/>
      <c r="H116" s="40"/>
      <c r="I116" s="151"/>
      <c r="J116" s="40"/>
      <c r="K116" s="40"/>
      <c r="L116" s="44"/>
    </row>
    <row r="117" s="1" customFormat="1" ht="12" customHeight="1">
      <c r="B117" s="39"/>
      <c r="C117" s="32" t="s">
        <v>6881</v>
      </c>
      <c r="D117" s="40"/>
      <c r="E117" s="40"/>
      <c r="F117" s="40"/>
      <c r="G117" s="40"/>
      <c r="H117" s="40"/>
      <c r="I117" s="151"/>
      <c r="J117" s="40"/>
      <c r="K117" s="40"/>
      <c r="L117" s="44"/>
    </row>
    <row r="118" s="1" customFormat="1" ht="16.5" customHeight="1">
      <c r="B118" s="39"/>
      <c r="C118" s="40"/>
      <c r="D118" s="40"/>
      <c r="E118" s="72" t="str">
        <f>E13</f>
        <v>D.1.4.6 - VDT - D.1.4.6 - VDT</v>
      </c>
      <c r="F118" s="40"/>
      <c r="G118" s="40"/>
      <c r="H118" s="40"/>
      <c r="I118" s="151"/>
      <c r="J118" s="40"/>
      <c r="K118" s="40"/>
      <c r="L118" s="44"/>
    </row>
    <row r="119" s="1" customFormat="1" ht="6.96" customHeight="1">
      <c r="B119" s="39"/>
      <c r="C119" s="40"/>
      <c r="D119" s="40"/>
      <c r="E119" s="40"/>
      <c r="F119" s="40"/>
      <c r="G119" s="40"/>
      <c r="H119" s="40"/>
      <c r="I119" s="151"/>
      <c r="J119" s="40"/>
      <c r="K119" s="40"/>
      <c r="L119" s="44"/>
    </row>
    <row r="120" s="1" customFormat="1" ht="12" customHeight="1">
      <c r="B120" s="39"/>
      <c r="C120" s="32" t="s">
        <v>22</v>
      </c>
      <c r="D120" s="40"/>
      <c r="E120" s="40"/>
      <c r="F120" s="27" t="str">
        <f>F16</f>
        <v xml:space="preserve"> </v>
      </c>
      <c r="G120" s="40"/>
      <c r="H120" s="40"/>
      <c r="I120" s="153" t="s">
        <v>24</v>
      </c>
      <c r="J120" s="75" t="str">
        <f>IF(J16="","",J16)</f>
        <v>16. 10. 2019</v>
      </c>
      <c r="K120" s="40"/>
      <c r="L120" s="44"/>
    </row>
    <row r="121" s="1" customFormat="1" ht="6.96" customHeight="1">
      <c r="B121" s="39"/>
      <c r="C121" s="40"/>
      <c r="D121" s="40"/>
      <c r="E121" s="40"/>
      <c r="F121" s="40"/>
      <c r="G121" s="40"/>
      <c r="H121" s="40"/>
      <c r="I121" s="151"/>
      <c r="J121" s="40"/>
      <c r="K121" s="40"/>
      <c r="L121" s="44"/>
    </row>
    <row r="122" s="1" customFormat="1" ht="27.9" customHeight="1">
      <c r="B122" s="39"/>
      <c r="C122" s="32" t="s">
        <v>30</v>
      </c>
      <c r="D122" s="40"/>
      <c r="E122" s="40"/>
      <c r="F122" s="27" t="str">
        <f>E19</f>
        <v xml:space="preserve">OSTRAVSKÁ UNIVERZITA </v>
      </c>
      <c r="G122" s="40"/>
      <c r="H122" s="40"/>
      <c r="I122" s="153" t="s">
        <v>36</v>
      </c>
      <c r="J122" s="37" t="str">
        <f>E25</f>
        <v>KANIA a.s., Ostrava</v>
      </c>
      <c r="K122" s="40"/>
      <c r="L122" s="44"/>
    </row>
    <row r="123" s="1" customFormat="1" ht="15.15" customHeight="1">
      <c r="B123" s="39"/>
      <c r="C123" s="32" t="s">
        <v>34</v>
      </c>
      <c r="D123" s="40"/>
      <c r="E123" s="40"/>
      <c r="F123" s="27" t="str">
        <f>IF(E22="","",E22)</f>
        <v>Vyplň údaj</v>
      </c>
      <c r="G123" s="40"/>
      <c r="H123" s="40"/>
      <c r="I123" s="153" t="s">
        <v>39</v>
      </c>
      <c r="J123" s="37" t="str">
        <f>E28</f>
        <v xml:space="preserve"> </v>
      </c>
      <c r="K123" s="40"/>
      <c r="L123" s="44"/>
    </row>
    <row r="124" s="1" customFormat="1" ht="10.32" customHeight="1">
      <c r="B124" s="39"/>
      <c r="C124" s="40"/>
      <c r="D124" s="40"/>
      <c r="E124" s="40"/>
      <c r="F124" s="40"/>
      <c r="G124" s="40"/>
      <c r="H124" s="40"/>
      <c r="I124" s="151"/>
      <c r="J124" s="40"/>
      <c r="K124" s="40"/>
      <c r="L124" s="44"/>
    </row>
    <row r="125" s="10" customFormat="1" ht="29.28" customHeight="1">
      <c r="B125" s="207"/>
      <c r="C125" s="208" t="s">
        <v>249</v>
      </c>
      <c r="D125" s="209" t="s">
        <v>68</v>
      </c>
      <c r="E125" s="209" t="s">
        <v>64</v>
      </c>
      <c r="F125" s="209" t="s">
        <v>65</v>
      </c>
      <c r="G125" s="209" t="s">
        <v>250</v>
      </c>
      <c r="H125" s="209" t="s">
        <v>251</v>
      </c>
      <c r="I125" s="210" t="s">
        <v>252</v>
      </c>
      <c r="J125" s="209" t="s">
        <v>239</v>
      </c>
      <c r="K125" s="211" t="s">
        <v>253</v>
      </c>
      <c r="L125" s="212"/>
      <c r="M125" s="96" t="s">
        <v>1</v>
      </c>
      <c r="N125" s="97" t="s">
        <v>47</v>
      </c>
      <c r="O125" s="97" t="s">
        <v>254</v>
      </c>
      <c r="P125" s="97" t="s">
        <v>255</v>
      </c>
      <c r="Q125" s="97" t="s">
        <v>256</v>
      </c>
      <c r="R125" s="97" t="s">
        <v>257</v>
      </c>
      <c r="S125" s="97" t="s">
        <v>258</v>
      </c>
      <c r="T125" s="98" t="s">
        <v>259</v>
      </c>
    </row>
    <row r="126" s="1" customFormat="1" ht="22.8" customHeight="1">
      <c r="B126" s="39"/>
      <c r="C126" s="103" t="s">
        <v>260</v>
      </c>
      <c r="D126" s="40"/>
      <c r="E126" s="40"/>
      <c r="F126" s="40"/>
      <c r="G126" s="40"/>
      <c r="H126" s="40"/>
      <c r="I126" s="151"/>
      <c r="J126" s="213">
        <f>BK126</f>
        <v>0</v>
      </c>
      <c r="K126" s="40"/>
      <c r="L126" s="44"/>
      <c r="M126" s="99"/>
      <c r="N126" s="100"/>
      <c r="O126" s="100"/>
      <c r="P126" s="214">
        <f>P127+P139</f>
        <v>0</v>
      </c>
      <c r="Q126" s="100"/>
      <c r="R126" s="214">
        <f>R127+R139</f>
        <v>0</v>
      </c>
      <c r="S126" s="100"/>
      <c r="T126" s="215">
        <f>T127+T139</f>
        <v>0</v>
      </c>
      <c r="AT126" s="17" t="s">
        <v>82</v>
      </c>
      <c r="AU126" s="17" t="s">
        <v>241</v>
      </c>
      <c r="BK126" s="216">
        <f>BK127+BK139</f>
        <v>0</v>
      </c>
    </row>
    <row r="127" s="11" customFormat="1" ht="25.92" customHeight="1">
      <c r="B127" s="217"/>
      <c r="C127" s="218"/>
      <c r="D127" s="219" t="s">
        <v>82</v>
      </c>
      <c r="E127" s="220" t="s">
        <v>4733</v>
      </c>
      <c r="F127" s="220" t="s">
        <v>7467</v>
      </c>
      <c r="G127" s="218"/>
      <c r="H127" s="218"/>
      <c r="I127" s="221"/>
      <c r="J127" s="222">
        <f>BK127</f>
        <v>0</v>
      </c>
      <c r="K127" s="218"/>
      <c r="L127" s="223"/>
      <c r="M127" s="224"/>
      <c r="N127" s="225"/>
      <c r="O127" s="225"/>
      <c r="P127" s="226">
        <f>SUM(P128:P138)</f>
        <v>0</v>
      </c>
      <c r="Q127" s="225"/>
      <c r="R127" s="226">
        <f>SUM(R128:R138)</f>
        <v>0</v>
      </c>
      <c r="S127" s="225"/>
      <c r="T127" s="227">
        <f>SUM(T128:T138)</f>
        <v>0</v>
      </c>
      <c r="AR127" s="228" t="s">
        <v>90</v>
      </c>
      <c r="AT127" s="229" t="s">
        <v>82</v>
      </c>
      <c r="AU127" s="229" t="s">
        <v>83</v>
      </c>
      <c r="AY127" s="228" t="s">
        <v>263</v>
      </c>
      <c r="BK127" s="230">
        <f>SUM(BK128:BK138)</f>
        <v>0</v>
      </c>
    </row>
    <row r="128" s="1" customFormat="1" ht="24" customHeight="1">
      <c r="B128" s="39"/>
      <c r="C128" s="233" t="s">
        <v>90</v>
      </c>
      <c r="D128" s="233" t="s">
        <v>266</v>
      </c>
      <c r="E128" s="234" t="s">
        <v>7732</v>
      </c>
      <c r="F128" s="235" t="s">
        <v>7733</v>
      </c>
      <c r="G128" s="236" t="s">
        <v>1829</v>
      </c>
      <c r="H128" s="237">
        <v>3</v>
      </c>
      <c r="I128" s="238"/>
      <c r="J128" s="239">
        <f>ROUND(I128*H128,2)</f>
        <v>0</v>
      </c>
      <c r="K128" s="235" t="s">
        <v>7470</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92</v>
      </c>
    </row>
    <row r="129" s="1" customFormat="1" ht="16.5" customHeight="1">
      <c r="B129" s="39"/>
      <c r="C129" s="233" t="s">
        <v>92</v>
      </c>
      <c r="D129" s="233" t="s">
        <v>266</v>
      </c>
      <c r="E129" s="234" t="s">
        <v>7734</v>
      </c>
      <c r="F129" s="235" t="s">
        <v>7735</v>
      </c>
      <c r="G129" s="236" t="s">
        <v>1829</v>
      </c>
      <c r="H129" s="237">
        <v>1</v>
      </c>
      <c r="I129" s="238"/>
      <c r="J129" s="239">
        <f>ROUND(I129*H129,2)</f>
        <v>0</v>
      </c>
      <c r="K129" s="235" t="s">
        <v>7470</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125</v>
      </c>
    </row>
    <row r="130" s="1" customFormat="1" ht="16.5" customHeight="1">
      <c r="B130" s="39"/>
      <c r="C130" s="233" t="s">
        <v>112</v>
      </c>
      <c r="D130" s="233" t="s">
        <v>266</v>
      </c>
      <c r="E130" s="234" t="s">
        <v>7736</v>
      </c>
      <c r="F130" s="235" t="s">
        <v>7737</v>
      </c>
      <c r="G130" s="236" t="s">
        <v>1829</v>
      </c>
      <c r="H130" s="237">
        <v>1</v>
      </c>
      <c r="I130" s="238"/>
      <c r="J130" s="239">
        <f>ROUND(I130*H130,2)</f>
        <v>0</v>
      </c>
      <c r="K130" s="235" t="s">
        <v>7470</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295</v>
      </c>
    </row>
    <row r="131" s="1" customFormat="1" ht="16.5" customHeight="1">
      <c r="B131" s="39"/>
      <c r="C131" s="233" t="s">
        <v>125</v>
      </c>
      <c r="D131" s="233" t="s">
        <v>266</v>
      </c>
      <c r="E131" s="234" t="s">
        <v>7738</v>
      </c>
      <c r="F131" s="235" t="s">
        <v>7739</v>
      </c>
      <c r="G131" s="236" t="s">
        <v>1829</v>
      </c>
      <c r="H131" s="237">
        <v>3</v>
      </c>
      <c r="I131" s="238"/>
      <c r="J131" s="239">
        <f>ROUND(I131*H131,2)</f>
        <v>0</v>
      </c>
      <c r="K131" s="235" t="s">
        <v>7470</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303</v>
      </c>
    </row>
    <row r="132" s="1" customFormat="1" ht="16.5" customHeight="1">
      <c r="B132" s="39"/>
      <c r="C132" s="233" t="s">
        <v>262</v>
      </c>
      <c r="D132" s="233" t="s">
        <v>266</v>
      </c>
      <c r="E132" s="234" t="s">
        <v>7740</v>
      </c>
      <c r="F132" s="235" t="s">
        <v>7741</v>
      </c>
      <c r="G132" s="236" t="s">
        <v>1829</v>
      </c>
      <c r="H132" s="237">
        <v>1</v>
      </c>
      <c r="I132" s="238"/>
      <c r="J132" s="239">
        <f>ROUND(I132*H132,2)</f>
        <v>0</v>
      </c>
      <c r="K132" s="235" t="s">
        <v>7470</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315</v>
      </c>
    </row>
    <row r="133" s="1" customFormat="1" ht="16.5" customHeight="1">
      <c r="B133" s="39"/>
      <c r="C133" s="233" t="s">
        <v>295</v>
      </c>
      <c r="D133" s="233" t="s">
        <v>266</v>
      </c>
      <c r="E133" s="234" t="s">
        <v>7742</v>
      </c>
      <c r="F133" s="235" t="s">
        <v>7743</v>
      </c>
      <c r="G133" s="236" t="s">
        <v>1829</v>
      </c>
      <c r="H133" s="237">
        <v>1</v>
      </c>
      <c r="I133" s="238"/>
      <c r="J133" s="239">
        <f>ROUND(I133*H133,2)</f>
        <v>0</v>
      </c>
      <c r="K133" s="235" t="s">
        <v>7470</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430</v>
      </c>
    </row>
    <row r="134" s="1" customFormat="1" ht="16.5" customHeight="1">
      <c r="B134" s="39"/>
      <c r="C134" s="233" t="s">
        <v>299</v>
      </c>
      <c r="D134" s="233" t="s">
        <v>266</v>
      </c>
      <c r="E134" s="234" t="s">
        <v>7744</v>
      </c>
      <c r="F134" s="235" t="s">
        <v>7745</v>
      </c>
      <c r="G134" s="236" t="s">
        <v>1829</v>
      </c>
      <c r="H134" s="237">
        <v>1</v>
      </c>
      <c r="I134" s="238"/>
      <c r="J134" s="239">
        <f>ROUND(I134*H134,2)</f>
        <v>0</v>
      </c>
      <c r="K134" s="235" t="s">
        <v>7470</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440</v>
      </c>
    </row>
    <row r="135" s="1" customFormat="1" ht="16.5" customHeight="1">
      <c r="B135" s="39"/>
      <c r="C135" s="233" t="s">
        <v>303</v>
      </c>
      <c r="D135" s="233" t="s">
        <v>266</v>
      </c>
      <c r="E135" s="234" t="s">
        <v>7746</v>
      </c>
      <c r="F135" s="235" t="s">
        <v>7747</v>
      </c>
      <c r="G135" s="236" t="s">
        <v>1829</v>
      </c>
      <c r="H135" s="237">
        <v>1</v>
      </c>
      <c r="I135" s="238"/>
      <c r="J135" s="239">
        <f>ROUND(I135*H135,2)</f>
        <v>0</v>
      </c>
      <c r="K135" s="235" t="s">
        <v>7470</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452</v>
      </c>
    </row>
    <row r="136" s="1" customFormat="1" ht="16.5" customHeight="1">
      <c r="B136" s="39"/>
      <c r="C136" s="233" t="s">
        <v>310</v>
      </c>
      <c r="D136" s="233" t="s">
        <v>266</v>
      </c>
      <c r="E136" s="234" t="s">
        <v>7748</v>
      </c>
      <c r="F136" s="235" t="s">
        <v>7749</v>
      </c>
      <c r="G136" s="236" t="s">
        <v>396</v>
      </c>
      <c r="H136" s="237">
        <v>350</v>
      </c>
      <c r="I136" s="238"/>
      <c r="J136" s="239">
        <f>ROUND(I136*H136,2)</f>
        <v>0</v>
      </c>
      <c r="K136" s="235" t="s">
        <v>7470</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465</v>
      </c>
    </row>
    <row r="137" s="1" customFormat="1" ht="16.5" customHeight="1">
      <c r="B137" s="39"/>
      <c r="C137" s="233" t="s">
        <v>315</v>
      </c>
      <c r="D137" s="233" t="s">
        <v>266</v>
      </c>
      <c r="E137" s="234" t="s">
        <v>7750</v>
      </c>
      <c r="F137" s="235" t="s">
        <v>7751</v>
      </c>
      <c r="G137" s="236" t="s">
        <v>396</v>
      </c>
      <c r="H137" s="237">
        <v>60</v>
      </c>
      <c r="I137" s="238"/>
      <c r="J137" s="239">
        <f>ROUND(I137*H137,2)</f>
        <v>0</v>
      </c>
      <c r="K137" s="235" t="s">
        <v>7470</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475</v>
      </c>
    </row>
    <row r="138" s="1" customFormat="1" ht="16.5" customHeight="1">
      <c r="B138" s="39"/>
      <c r="C138" s="233" t="s">
        <v>322</v>
      </c>
      <c r="D138" s="233" t="s">
        <v>266</v>
      </c>
      <c r="E138" s="234" t="s">
        <v>7752</v>
      </c>
      <c r="F138" s="235" t="s">
        <v>7753</v>
      </c>
      <c r="G138" s="236" t="s">
        <v>1829</v>
      </c>
      <c r="H138" s="237">
        <v>3</v>
      </c>
      <c r="I138" s="238"/>
      <c r="J138" s="239">
        <f>ROUND(I138*H138,2)</f>
        <v>0</v>
      </c>
      <c r="K138" s="235" t="s">
        <v>7470</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490</v>
      </c>
    </row>
    <row r="139" s="11" customFormat="1" ht="25.92" customHeight="1">
      <c r="B139" s="217"/>
      <c r="C139" s="218"/>
      <c r="D139" s="219" t="s">
        <v>82</v>
      </c>
      <c r="E139" s="220" t="s">
        <v>4761</v>
      </c>
      <c r="F139" s="220" t="s">
        <v>2719</v>
      </c>
      <c r="G139" s="218"/>
      <c r="H139" s="218"/>
      <c r="I139" s="221"/>
      <c r="J139" s="222">
        <f>BK139</f>
        <v>0</v>
      </c>
      <c r="K139" s="218"/>
      <c r="L139" s="223"/>
      <c r="M139" s="224"/>
      <c r="N139" s="225"/>
      <c r="O139" s="225"/>
      <c r="P139" s="226">
        <f>SUM(P140:P145)</f>
        <v>0</v>
      </c>
      <c r="Q139" s="225"/>
      <c r="R139" s="226">
        <f>SUM(R140:R145)</f>
        <v>0</v>
      </c>
      <c r="S139" s="225"/>
      <c r="T139" s="227">
        <f>SUM(T140:T145)</f>
        <v>0</v>
      </c>
      <c r="AR139" s="228" t="s">
        <v>90</v>
      </c>
      <c r="AT139" s="229" t="s">
        <v>82</v>
      </c>
      <c r="AU139" s="229" t="s">
        <v>83</v>
      </c>
      <c r="AY139" s="228" t="s">
        <v>263</v>
      </c>
      <c r="BK139" s="230">
        <f>SUM(BK140:BK145)</f>
        <v>0</v>
      </c>
    </row>
    <row r="140" s="1" customFormat="1" ht="16.5" customHeight="1">
      <c r="B140" s="39"/>
      <c r="C140" s="233" t="s">
        <v>430</v>
      </c>
      <c r="D140" s="233" t="s">
        <v>266</v>
      </c>
      <c r="E140" s="234" t="s">
        <v>7754</v>
      </c>
      <c r="F140" s="235" t="s">
        <v>7480</v>
      </c>
      <c r="G140" s="236" t="s">
        <v>7300</v>
      </c>
      <c r="H140" s="237">
        <v>1</v>
      </c>
      <c r="I140" s="238"/>
      <c r="J140" s="239">
        <f>ROUND(I140*H140,2)</f>
        <v>0</v>
      </c>
      <c r="K140" s="235" t="s">
        <v>7470</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506</v>
      </c>
    </row>
    <row r="141" s="1" customFormat="1" ht="16.5" customHeight="1">
      <c r="B141" s="39"/>
      <c r="C141" s="233" t="s">
        <v>435</v>
      </c>
      <c r="D141" s="233" t="s">
        <v>266</v>
      </c>
      <c r="E141" s="234" t="s">
        <v>7755</v>
      </c>
      <c r="F141" s="235" t="s">
        <v>7482</v>
      </c>
      <c r="G141" s="236" t="s">
        <v>366</v>
      </c>
      <c r="H141" s="237">
        <v>40</v>
      </c>
      <c r="I141" s="238"/>
      <c r="J141" s="239">
        <f>ROUND(I141*H141,2)</f>
        <v>0</v>
      </c>
      <c r="K141" s="235" t="s">
        <v>7470</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515</v>
      </c>
    </row>
    <row r="142" s="1" customFormat="1" ht="16.5" customHeight="1">
      <c r="B142" s="39"/>
      <c r="C142" s="233" t="s">
        <v>440</v>
      </c>
      <c r="D142" s="233" t="s">
        <v>266</v>
      </c>
      <c r="E142" s="234" t="s">
        <v>7756</v>
      </c>
      <c r="F142" s="235" t="s">
        <v>7757</v>
      </c>
      <c r="G142" s="236" t="s">
        <v>366</v>
      </c>
      <c r="H142" s="237">
        <v>40</v>
      </c>
      <c r="I142" s="238"/>
      <c r="J142" s="239">
        <f>ROUND(I142*H142,2)</f>
        <v>0</v>
      </c>
      <c r="K142" s="235" t="s">
        <v>7470</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529</v>
      </c>
    </row>
    <row r="143" s="1" customFormat="1" ht="16.5" customHeight="1">
      <c r="B143" s="39"/>
      <c r="C143" s="233" t="s">
        <v>8</v>
      </c>
      <c r="D143" s="233" t="s">
        <v>266</v>
      </c>
      <c r="E143" s="234" t="s">
        <v>7758</v>
      </c>
      <c r="F143" s="235" t="s">
        <v>7616</v>
      </c>
      <c r="G143" s="236" t="s">
        <v>366</v>
      </c>
      <c r="H143" s="237">
        <v>8</v>
      </c>
      <c r="I143" s="238"/>
      <c r="J143" s="239">
        <f>ROUND(I143*H143,2)</f>
        <v>0</v>
      </c>
      <c r="K143" s="235" t="s">
        <v>7470</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547</v>
      </c>
    </row>
    <row r="144" s="1" customFormat="1" ht="16.5" customHeight="1">
      <c r="B144" s="39"/>
      <c r="C144" s="233" t="s">
        <v>452</v>
      </c>
      <c r="D144" s="233" t="s">
        <v>266</v>
      </c>
      <c r="E144" s="234" t="s">
        <v>7759</v>
      </c>
      <c r="F144" s="235" t="s">
        <v>7760</v>
      </c>
      <c r="G144" s="236" t="s">
        <v>366</v>
      </c>
      <c r="H144" s="237">
        <v>32</v>
      </c>
      <c r="I144" s="238"/>
      <c r="J144" s="239">
        <f>ROUND(I144*H144,2)</f>
        <v>0</v>
      </c>
      <c r="K144" s="235" t="s">
        <v>7470</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563</v>
      </c>
    </row>
    <row r="145" s="1" customFormat="1" ht="16.5" customHeight="1">
      <c r="B145" s="39"/>
      <c r="C145" s="233" t="s">
        <v>460</v>
      </c>
      <c r="D145" s="233" t="s">
        <v>266</v>
      </c>
      <c r="E145" s="234" t="s">
        <v>7761</v>
      </c>
      <c r="F145" s="235" t="s">
        <v>7618</v>
      </c>
      <c r="G145" s="236" t="s">
        <v>366</v>
      </c>
      <c r="H145" s="237">
        <v>8</v>
      </c>
      <c r="I145" s="238"/>
      <c r="J145" s="239">
        <f>ROUND(I145*H145,2)</f>
        <v>0</v>
      </c>
      <c r="K145" s="235" t="s">
        <v>7470</v>
      </c>
      <c r="L145" s="44"/>
      <c r="M145" s="314" t="s">
        <v>1</v>
      </c>
      <c r="N145" s="315" t="s">
        <v>48</v>
      </c>
      <c r="O145" s="250"/>
      <c r="P145" s="316">
        <f>O145*H145</f>
        <v>0</v>
      </c>
      <c r="Q145" s="316">
        <v>0</v>
      </c>
      <c r="R145" s="316">
        <f>Q145*H145</f>
        <v>0</v>
      </c>
      <c r="S145" s="316">
        <v>0</v>
      </c>
      <c r="T145" s="317">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576</v>
      </c>
    </row>
    <row r="146" s="1" customFormat="1" ht="6.96" customHeight="1">
      <c r="B146" s="62"/>
      <c r="C146" s="63"/>
      <c r="D146" s="63"/>
      <c r="E146" s="63"/>
      <c r="F146" s="63"/>
      <c r="G146" s="63"/>
      <c r="H146" s="63"/>
      <c r="I146" s="184"/>
      <c r="J146" s="63"/>
      <c r="K146" s="63"/>
      <c r="L146" s="44"/>
    </row>
  </sheetData>
  <sheetProtection sheet="1" autoFilter="0" formatColumns="0" formatRows="0" objects="1" scenarios="1" spinCount="100000" saltValue="ZVU1ZGBVn3K/62rQG4o5ZHcMi9y0waBPFZFyz1HIGzvbkvzag4d6gUPrGuW25n+RvSShbB571xSOmqaD99uqhQ==" hashValue="KmXDRnlkP2I7iTuLMf2zcvL5RlXmvZOjQXv1nG7whBTTPLRFlQmmQLgQB36OVtGBeRzP2SfVPqg36J8va65tqg==" algorithmName="SHA-512" password="E785"/>
  <autoFilter ref="C125:K14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157</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3443</v>
      </c>
      <c r="I12" s="151"/>
      <c r="L12" s="44"/>
    </row>
    <row r="13" s="1" customFormat="1" ht="36.96" customHeight="1">
      <c r="B13" s="44"/>
      <c r="E13" s="152" t="s">
        <v>7763</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ROUND(J136,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ROUND((SUM(BE136:BE393)),  2)</f>
        <v>0</v>
      </c>
      <c r="I37" s="165">
        <v>0.20999999999999999</v>
      </c>
      <c r="J37" s="164">
        <f>ROUND(((SUM(BE136:BE393))*I37),  2)</f>
        <v>0</v>
      </c>
      <c r="L37" s="44"/>
    </row>
    <row r="38" s="1" customFormat="1" ht="14.4" customHeight="1">
      <c r="B38" s="44"/>
      <c r="E38" s="149" t="s">
        <v>49</v>
      </c>
      <c r="F38" s="164">
        <f>ROUND((SUM(BF136:BF393)),  2)</f>
        <v>0</v>
      </c>
      <c r="I38" s="165">
        <v>0.14999999999999999</v>
      </c>
      <c r="J38" s="164">
        <f>ROUND(((SUM(BF136:BF393))*I38),  2)</f>
        <v>0</v>
      </c>
      <c r="L38" s="44"/>
    </row>
    <row r="39" hidden="1" s="1" customFormat="1" ht="14.4" customHeight="1">
      <c r="B39" s="44"/>
      <c r="E39" s="149" t="s">
        <v>50</v>
      </c>
      <c r="F39" s="164">
        <f>ROUND((SUM(BG136:BG393)),  2)</f>
        <v>0</v>
      </c>
      <c r="I39" s="165">
        <v>0.20999999999999999</v>
      </c>
      <c r="J39" s="164">
        <f>0</f>
        <v>0</v>
      </c>
      <c r="L39" s="44"/>
    </row>
    <row r="40" hidden="1" s="1" customFormat="1" ht="14.4" customHeight="1">
      <c r="B40" s="44"/>
      <c r="E40" s="149" t="s">
        <v>51</v>
      </c>
      <c r="F40" s="164">
        <f>ROUND((SUM(BH136:BH393)),  2)</f>
        <v>0</v>
      </c>
      <c r="I40" s="165">
        <v>0.14999999999999999</v>
      </c>
      <c r="J40" s="164">
        <f>0</f>
        <v>0</v>
      </c>
      <c r="L40" s="44"/>
    </row>
    <row r="41" hidden="1" s="1" customFormat="1" ht="14.4" customHeight="1">
      <c r="B41" s="44"/>
      <c r="E41" s="149" t="s">
        <v>52</v>
      </c>
      <c r="F41" s="164">
        <f>ROUND((SUM(BI136:BI393)),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D.2.01.1 - Měření a regulace</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J136</f>
        <v>0</v>
      </c>
      <c r="K100" s="40"/>
      <c r="L100" s="44"/>
      <c r="AU100" s="17" t="s">
        <v>241</v>
      </c>
    </row>
    <row r="101" s="8" customFormat="1" ht="24.96" customHeight="1">
      <c r="B101" s="194"/>
      <c r="C101" s="195"/>
      <c r="D101" s="196" t="s">
        <v>7764</v>
      </c>
      <c r="E101" s="197"/>
      <c r="F101" s="197"/>
      <c r="G101" s="197"/>
      <c r="H101" s="197"/>
      <c r="I101" s="198"/>
      <c r="J101" s="199">
        <f>J137</f>
        <v>0</v>
      </c>
      <c r="K101" s="195"/>
      <c r="L101" s="200"/>
    </row>
    <row r="102" s="8" customFormat="1" ht="24.96" customHeight="1">
      <c r="B102" s="194"/>
      <c r="C102" s="195"/>
      <c r="D102" s="196" t="s">
        <v>7765</v>
      </c>
      <c r="E102" s="197"/>
      <c r="F102" s="197"/>
      <c r="G102" s="197"/>
      <c r="H102" s="197"/>
      <c r="I102" s="198"/>
      <c r="J102" s="199">
        <f>J216</f>
        <v>0</v>
      </c>
      <c r="K102" s="195"/>
      <c r="L102" s="200"/>
    </row>
    <row r="103" s="8" customFormat="1" ht="24.96" customHeight="1">
      <c r="B103" s="194"/>
      <c r="C103" s="195"/>
      <c r="D103" s="196" t="s">
        <v>7766</v>
      </c>
      <c r="E103" s="197"/>
      <c r="F103" s="197"/>
      <c r="G103" s="197"/>
      <c r="H103" s="197"/>
      <c r="I103" s="198"/>
      <c r="J103" s="199">
        <f>J250</f>
        <v>0</v>
      </c>
      <c r="K103" s="195"/>
      <c r="L103" s="200"/>
    </row>
    <row r="104" s="8" customFormat="1" ht="24.96" customHeight="1">
      <c r="B104" s="194"/>
      <c r="C104" s="195"/>
      <c r="D104" s="196" t="s">
        <v>7767</v>
      </c>
      <c r="E104" s="197"/>
      <c r="F104" s="197"/>
      <c r="G104" s="197"/>
      <c r="H104" s="197"/>
      <c r="I104" s="198"/>
      <c r="J104" s="199">
        <f>J287</f>
        <v>0</v>
      </c>
      <c r="K104" s="195"/>
      <c r="L104" s="200"/>
    </row>
    <row r="105" s="8" customFormat="1" ht="24.96" customHeight="1">
      <c r="B105" s="194"/>
      <c r="C105" s="195"/>
      <c r="D105" s="196" t="s">
        <v>7768</v>
      </c>
      <c r="E105" s="197"/>
      <c r="F105" s="197"/>
      <c r="G105" s="197"/>
      <c r="H105" s="197"/>
      <c r="I105" s="198"/>
      <c r="J105" s="199">
        <f>J310</f>
        <v>0</v>
      </c>
      <c r="K105" s="195"/>
      <c r="L105" s="200"/>
    </row>
    <row r="106" s="8" customFormat="1" ht="24.96" customHeight="1">
      <c r="B106" s="194"/>
      <c r="C106" s="195"/>
      <c r="D106" s="196" t="s">
        <v>7769</v>
      </c>
      <c r="E106" s="197"/>
      <c r="F106" s="197"/>
      <c r="G106" s="197"/>
      <c r="H106" s="197"/>
      <c r="I106" s="198"/>
      <c r="J106" s="199">
        <f>J334</f>
        <v>0</v>
      </c>
      <c r="K106" s="195"/>
      <c r="L106" s="200"/>
    </row>
    <row r="107" s="8" customFormat="1" ht="24.96" customHeight="1">
      <c r="B107" s="194"/>
      <c r="C107" s="195"/>
      <c r="D107" s="196" t="s">
        <v>7770</v>
      </c>
      <c r="E107" s="197"/>
      <c r="F107" s="197"/>
      <c r="G107" s="197"/>
      <c r="H107" s="197"/>
      <c r="I107" s="198"/>
      <c r="J107" s="199">
        <f>J339</f>
        <v>0</v>
      </c>
      <c r="K107" s="195"/>
      <c r="L107" s="200"/>
    </row>
    <row r="108" s="8" customFormat="1" ht="24.96" customHeight="1">
      <c r="B108" s="194"/>
      <c r="C108" s="195"/>
      <c r="D108" s="196" t="s">
        <v>7771</v>
      </c>
      <c r="E108" s="197"/>
      <c r="F108" s="197"/>
      <c r="G108" s="197"/>
      <c r="H108" s="197"/>
      <c r="I108" s="198"/>
      <c r="J108" s="199">
        <f>J351</f>
        <v>0</v>
      </c>
      <c r="K108" s="195"/>
      <c r="L108" s="200"/>
    </row>
    <row r="109" s="8" customFormat="1" ht="24.96" customHeight="1">
      <c r="B109" s="194"/>
      <c r="C109" s="195"/>
      <c r="D109" s="196" t="s">
        <v>7772</v>
      </c>
      <c r="E109" s="197"/>
      <c r="F109" s="197"/>
      <c r="G109" s="197"/>
      <c r="H109" s="197"/>
      <c r="I109" s="198"/>
      <c r="J109" s="199">
        <f>J368</f>
        <v>0</v>
      </c>
      <c r="K109" s="195"/>
      <c r="L109" s="200"/>
    </row>
    <row r="110" s="8" customFormat="1" ht="24.96" customHeight="1">
      <c r="B110" s="194"/>
      <c r="C110" s="195"/>
      <c r="D110" s="196" t="s">
        <v>7773</v>
      </c>
      <c r="E110" s="197"/>
      <c r="F110" s="197"/>
      <c r="G110" s="197"/>
      <c r="H110" s="197"/>
      <c r="I110" s="198"/>
      <c r="J110" s="199">
        <f>J386</f>
        <v>0</v>
      </c>
      <c r="K110" s="195"/>
      <c r="L110" s="200"/>
    </row>
    <row r="111" s="8" customFormat="1" ht="24.96" customHeight="1">
      <c r="B111" s="194"/>
      <c r="C111" s="195"/>
      <c r="D111" s="196" t="s">
        <v>7774</v>
      </c>
      <c r="E111" s="197"/>
      <c r="F111" s="197"/>
      <c r="G111" s="197"/>
      <c r="H111" s="197"/>
      <c r="I111" s="198"/>
      <c r="J111" s="199">
        <f>J389</f>
        <v>0</v>
      </c>
      <c r="K111" s="195"/>
      <c r="L111" s="200"/>
    </row>
    <row r="112" s="8" customFormat="1" ht="24.96" customHeight="1">
      <c r="B112" s="194"/>
      <c r="C112" s="195"/>
      <c r="D112" s="196" t="s">
        <v>7775</v>
      </c>
      <c r="E112" s="197"/>
      <c r="F112" s="197"/>
      <c r="G112" s="197"/>
      <c r="H112" s="197"/>
      <c r="I112" s="198"/>
      <c r="J112" s="199">
        <f>J392</f>
        <v>0</v>
      </c>
      <c r="K112" s="195"/>
      <c r="L112" s="200"/>
    </row>
    <row r="113" s="1" customFormat="1" ht="21.84" customHeight="1">
      <c r="B113" s="39"/>
      <c r="C113" s="40"/>
      <c r="D113" s="40"/>
      <c r="E113" s="40"/>
      <c r="F113" s="40"/>
      <c r="G113" s="40"/>
      <c r="H113" s="40"/>
      <c r="I113" s="151"/>
      <c r="J113" s="40"/>
      <c r="K113" s="40"/>
      <c r="L113" s="44"/>
    </row>
    <row r="114" s="1" customFormat="1" ht="6.96" customHeight="1">
      <c r="B114" s="62"/>
      <c r="C114" s="63"/>
      <c r="D114" s="63"/>
      <c r="E114" s="63"/>
      <c r="F114" s="63"/>
      <c r="G114" s="63"/>
      <c r="H114" s="63"/>
      <c r="I114" s="184"/>
      <c r="J114" s="63"/>
      <c r="K114" s="63"/>
      <c r="L114" s="44"/>
    </row>
    <row r="118" s="1" customFormat="1" ht="6.96" customHeight="1">
      <c r="B118" s="64"/>
      <c r="C118" s="65"/>
      <c r="D118" s="65"/>
      <c r="E118" s="65"/>
      <c r="F118" s="65"/>
      <c r="G118" s="65"/>
      <c r="H118" s="65"/>
      <c r="I118" s="187"/>
      <c r="J118" s="65"/>
      <c r="K118" s="65"/>
      <c r="L118" s="44"/>
    </row>
    <row r="119" s="1" customFormat="1" ht="24.96" customHeight="1">
      <c r="B119" s="39"/>
      <c r="C119" s="23" t="s">
        <v>248</v>
      </c>
      <c r="D119" s="40"/>
      <c r="E119" s="40"/>
      <c r="F119" s="40"/>
      <c r="G119" s="40"/>
      <c r="H119" s="40"/>
      <c r="I119" s="151"/>
      <c r="J119" s="40"/>
      <c r="K119" s="40"/>
      <c r="L119" s="44"/>
    </row>
    <row r="120" s="1" customFormat="1" ht="6.96" customHeight="1">
      <c r="B120" s="39"/>
      <c r="C120" s="40"/>
      <c r="D120" s="40"/>
      <c r="E120" s="40"/>
      <c r="F120" s="40"/>
      <c r="G120" s="40"/>
      <c r="H120" s="40"/>
      <c r="I120" s="151"/>
      <c r="J120" s="40"/>
      <c r="K120" s="40"/>
      <c r="L120" s="44"/>
    </row>
    <row r="121" s="1" customFormat="1" ht="12" customHeight="1">
      <c r="B121" s="39"/>
      <c r="C121" s="32" t="s">
        <v>16</v>
      </c>
      <c r="D121" s="40"/>
      <c r="E121" s="40"/>
      <c r="F121" s="40"/>
      <c r="G121" s="40"/>
      <c r="H121" s="40"/>
      <c r="I121" s="151"/>
      <c r="J121" s="40"/>
      <c r="K121" s="40"/>
      <c r="L121" s="44"/>
    </row>
    <row r="122" s="1" customFormat="1" ht="16.5" customHeight="1">
      <c r="B122" s="39"/>
      <c r="C122" s="40"/>
      <c r="D122" s="40"/>
      <c r="E122" s="188" t="str">
        <f>E7</f>
        <v>R4 - Nová budova fakulty umění</v>
      </c>
      <c r="F122" s="32"/>
      <c r="G122" s="32"/>
      <c r="H122" s="32"/>
      <c r="I122" s="151"/>
      <c r="J122" s="40"/>
      <c r="K122" s="40"/>
      <c r="L122" s="44"/>
    </row>
    <row r="123" ht="12" customHeight="1">
      <c r="B123" s="21"/>
      <c r="C123" s="32" t="s">
        <v>235</v>
      </c>
      <c r="D123" s="22"/>
      <c r="E123" s="22"/>
      <c r="F123" s="22"/>
      <c r="G123" s="22"/>
      <c r="H123" s="22"/>
      <c r="I123" s="143"/>
      <c r="J123" s="22"/>
      <c r="K123" s="22"/>
      <c r="L123" s="20"/>
    </row>
    <row r="124" ht="16.5" customHeight="1">
      <c r="B124" s="21"/>
      <c r="C124" s="22"/>
      <c r="D124" s="22"/>
      <c r="E124" s="188" t="s">
        <v>326</v>
      </c>
      <c r="F124" s="22"/>
      <c r="G124" s="22"/>
      <c r="H124" s="22"/>
      <c r="I124" s="143"/>
      <c r="J124" s="22"/>
      <c r="K124" s="22"/>
      <c r="L124" s="20"/>
    </row>
    <row r="125" ht="12" customHeight="1">
      <c r="B125" s="21"/>
      <c r="C125" s="32" t="s">
        <v>327</v>
      </c>
      <c r="D125" s="22"/>
      <c r="E125" s="22"/>
      <c r="F125" s="22"/>
      <c r="G125" s="22"/>
      <c r="H125" s="22"/>
      <c r="I125" s="143"/>
      <c r="J125" s="22"/>
      <c r="K125" s="22"/>
      <c r="L125" s="20"/>
    </row>
    <row r="126" s="1" customFormat="1" ht="16.5" customHeight="1">
      <c r="B126" s="39"/>
      <c r="C126" s="40"/>
      <c r="D126" s="40"/>
      <c r="E126" s="313" t="s">
        <v>7762</v>
      </c>
      <c r="F126" s="40"/>
      <c r="G126" s="40"/>
      <c r="H126" s="40"/>
      <c r="I126" s="151"/>
      <c r="J126" s="40"/>
      <c r="K126" s="40"/>
      <c r="L126" s="44"/>
    </row>
    <row r="127" s="1" customFormat="1" ht="12" customHeight="1">
      <c r="B127" s="39"/>
      <c r="C127" s="32" t="s">
        <v>3443</v>
      </c>
      <c r="D127" s="40"/>
      <c r="E127" s="40"/>
      <c r="F127" s="40"/>
      <c r="G127" s="40"/>
      <c r="H127" s="40"/>
      <c r="I127" s="151"/>
      <c r="J127" s="40"/>
      <c r="K127" s="40"/>
      <c r="L127" s="44"/>
    </row>
    <row r="128" s="1" customFormat="1" ht="16.5" customHeight="1">
      <c r="B128" s="39"/>
      <c r="C128" s="40"/>
      <c r="D128" s="40"/>
      <c r="E128" s="72" t="str">
        <f>E13</f>
        <v>D.2.01.1 - Měření a regulace</v>
      </c>
      <c r="F128" s="40"/>
      <c r="G128" s="40"/>
      <c r="H128" s="40"/>
      <c r="I128" s="151"/>
      <c r="J128" s="40"/>
      <c r="K128" s="40"/>
      <c r="L128" s="44"/>
    </row>
    <row r="129" s="1" customFormat="1" ht="6.96" customHeight="1">
      <c r="B129" s="39"/>
      <c r="C129" s="40"/>
      <c r="D129" s="40"/>
      <c r="E129" s="40"/>
      <c r="F129" s="40"/>
      <c r="G129" s="40"/>
      <c r="H129" s="40"/>
      <c r="I129" s="151"/>
      <c r="J129" s="40"/>
      <c r="K129" s="40"/>
      <c r="L129" s="44"/>
    </row>
    <row r="130" s="1" customFormat="1" ht="12" customHeight="1">
      <c r="B130" s="39"/>
      <c r="C130" s="32" t="s">
        <v>22</v>
      </c>
      <c r="D130" s="40"/>
      <c r="E130" s="40"/>
      <c r="F130" s="27" t="str">
        <f>F16</f>
        <v xml:space="preserve"> </v>
      </c>
      <c r="G130" s="40"/>
      <c r="H130" s="40"/>
      <c r="I130" s="153" t="s">
        <v>24</v>
      </c>
      <c r="J130" s="75" t="str">
        <f>IF(J16="","",J16)</f>
        <v>16. 10. 2019</v>
      </c>
      <c r="K130" s="40"/>
      <c r="L130" s="44"/>
    </row>
    <row r="131" s="1" customFormat="1" ht="6.96" customHeight="1">
      <c r="B131" s="39"/>
      <c r="C131" s="40"/>
      <c r="D131" s="40"/>
      <c r="E131" s="40"/>
      <c r="F131" s="40"/>
      <c r="G131" s="40"/>
      <c r="H131" s="40"/>
      <c r="I131" s="151"/>
      <c r="J131" s="40"/>
      <c r="K131" s="40"/>
      <c r="L131" s="44"/>
    </row>
    <row r="132" s="1" customFormat="1" ht="27.9" customHeight="1">
      <c r="B132" s="39"/>
      <c r="C132" s="32" t="s">
        <v>30</v>
      </c>
      <c r="D132" s="40"/>
      <c r="E132" s="40"/>
      <c r="F132" s="27" t="str">
        <f>E19</f>
        <v xml:space="preserve">OSTRAVSKÁ UNIVERZITA </v>
      </c>
      <c r="G132" s="40"/>
      <c r="H132" s="40"/>
      <c r="I132" s="153" t="s">
        <v>36</v>
      </c>
      <c r="J132" s="37" t="str">
        <f>E25</f>
        <v>KANIA a.s., Ostrava</v>
      </c>
      <c r="K132" s="40"/>
      <c r="L132" s="44"/>
    </row>
    <row r="133" s="1" customFormat="1" ht="15.15" customHeight="1">
      <c r="B133" s="39"/>
      <c r="C133" s="32" t="s">
        <v>34</v>
      </c>
      <c r="D133" s="40"/>
      <c r="E133" s="40"/>
      <c r="F133" s="27" t="str">
        <f>IF(E22="","",E22)</f>
        <v>Vyplň údaj</v>
      </c>
      <c r="G133" s="40"/>
      <c r="H133" s="40"/>
      <c r="I133" s="153" t="s">
        <v>39</v>
      </c>
      <c r="J133" s="37" t="str">
        <f>E28</f>
        <v xml:space="preserve"> </v>
      </c>
      <c r="K133" s="40"/>
      <c r="L133" s="44"/>
    </row>
    <row r="134" s="1" customFormat="1" ht="10.32" customHeight="1">
      <c r="B134" s="39"/>
      <c r="C134" s="40"/>
      <c r="D134" s="40"/>
      <c r="E134" s="40"/>
      <c r="F134" s="40"/>
      <c r="G134" s="40"/>
      <c r="H134" s="40"/>
      <c r="I134" s="151"/>
      <c r="J134" s="40"/>
      <c r="K134" s="40"/>
      <c r="L134" s="44"/>
    </row>
    <row r="135" s="10" customFormat="1" ht="29.28" customHeight="1">
      <c r="B135" s="207"/>
      <c r="C135" s="208" t="s">
        <v>249</v>
      </c>
      <c r="D135" s="209" t="s">
        <v>68</v>
      </c>
      <c r="E135" s="209" t="s">
        <v>64</v>
      </c>
      <c r="F135" s="209" t="s">
        <v>65</v>
      </c>
      <c r="G135" s="209" t="s">
        <v>250</v>
      </c>
      <c r="H135" s="209" t="s">
        <v>251</v>
      </c>
      <c r="I135" s="210" t="s">
        <v>252</v>
      </c>
      <c r="J135" s="209" t="s">
        <v>239</v>
      </c>
      <c r="K135" s="211" t="s">
        <v>253</v>
      </c>
      <c r="L135" s="212"/>
      <c r="M135" s="96" t="s">
        <v>1</v>
      </c>
      <c r="N135" s="97" t="s">
        <v>47</v>
      </c>
      <c r="O135" s="97" t="s">
        <v>254</v>
      </c>
      <c r="P135" s="97" t="s">
        <v>255</v>
      </c>
      <c r="Q135" s="97" t="s">
        <v>256</v>
      </c>
      <c r="R135" s="97" t="s">
        <v>257</v>
      </c>
      <c r="S135" s="97" t="s">
        <v>258</v>
      </c>
      <c r="T135" s="98" t="s">
        <v>259</v>
      </c>
    </row>
    <row r="136" s="1" customFormat="1" ht="22.8" customHeight="1">
      <c r="B136" s="39"/>
      <c r="C136" s="103" t="s">
        <v>260</v>
      </c>
      <c r="D136" s="40"/>
      <c r="E136" s="40"/>
      <c r="F136" s="40"/>
      <c r="G136" s="40"/>
      <c r="H136" s="40"/>
      <c r="I136" s="151"/>
      <c r="J136" s="213">
        <f>BK136</f>
        <v>0</v>
      </c>
      <c r="K136" s="40"/>
      <c r="L136" s="44"/>
      <c r="M136" s="99"/>
      <c r="N136" s="100"/>
      <c r="O136" s="100"/>
      <c r="P136" s="214">
        <f>P137+P216+P250+P287+P310+P334+P339+P351+P368+P386+P389+P392</f>
        <v>0</v>
      </c>
      <c r="Q136" s="100"/>
      <c r="R136" s="214">
        <f>R137+R216+R250+R287+R310+R334+R339+R351+R368+R386+R389+R392</f>
        <v>0</v>
      </c>
      <c r="S136" s="100"/>
      <c r="T136" s="215">
        <f>T137+T216+T250+T287+T310+T334+T339+T351+T368+T386+T389+T392</f>
        <v>0</v>
      </c>
      <c r="AT136" s="17" t="s">
        <v>82</v>
      </c>
      <c r="AU136" s="17" t="s">
        <v>241</v>
      </c>
      <c r="BK136" s="216">
        <f>BK137+BK216+BK250+BK287+BK310+BK334+BK339+BK351+BK368+BK386+BK389+BK392</f>
        <v>0</v>
      </c>
    </row>
    <row r="137" s="11" customFormat="1" ht="25.92" customHeight="1">
      <c r="B137" s="217"/>
      <c r="C137" s="218"/>
      <c r="D137" s="219" t="s">
        <v>82</v>
      </c>
      <c r="E137" s="220" t="s">
        <v>7776</v>
      </c>
      <c r="F137" s="220" t="s">
        <v>7777</v>
      </c>
      <c r="G137" s="218"/>
      <c r="H137" s="218"/>
      <c r="I137" s="221"/>
      <c r="J137" s="222">
        <f>BK137</f>
        <v>0</v>
      </c>
      <c r="K137" s="218"/>
      <c r="L137" s="223"/>
      <c r="M137" s="224"/>
      <c r="N137" s="225"/>
      <c r="O137" s="225"/>
      <c r="P137" s="226">
        <f>SUM(P138:P215)</f>
        <v>0</v>
      </c>
      <c r="Q137" s="225"/>
      <c r="R137" s="226">
        <f>SUM(R138:R215)</f>
        <v>0</v>
      </c>
      <c r="S137" s="225"/>
      <c r="T137" s="227">
        <f>SUM(T138:T215)</f>
        <v>0</v>
      </c>
      <c r="AR137" s="228" t="s">
        <v>90</v>
      </c>
      <c r="AT137" s="229" t="s">
        <v>82</v>
      </c>
      <c r="AU137" s="229" t="s">
        <v>83</v>
      </c>
      <c r="AY137" s="228" t="s">
        <v>263</v>
      </c>
      <c r="BK137" s="230">
        <f>SUM(BK138:BK215)</f>
        <v>0</v>
      </c>
    </row>
    <row r="138" s="1" customFormat="1" ht="16.5" customHeight="1">
      <c r="B138" s="39"/>
      <c r="C138" s="233" t="s">
        <v>90</v>
      </c>
      <c r="D138" s="233" t="s">
        <v>266</v>
      </c>
      <c r="E138" s="234" t="s">
        <v>7778</v>
      </c>
      <c r="F138" s="235" t="s">
        <v>7779</v>
      </c>
      <c r="G138" s="236" t="s">
        <v>1829</v>
      </c>
      <c r="H138" s="237">
        <v>1</v>
      </c>
      <c r="I138" s="238"/>
      <c r="J138" s="239">
        <f>ROUND(I138*H138,2)</f>
        <v>0</v>
      </c>
      <c r="K138" s="235" t="s">
        <v>413</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92</v>
      </c>
    </row>
    <row r="139" s="1" customFormat="1">
      <c r="B139" s="39"/>
      <c r="C139" s="40"/>
      <c r="D139" s="246" t="s">
        <v>273</v>
      </c>
      <c r="E139" s="40"/>
      <c r="F139" s="247" t="s">
        <v>7780</v>
      </c>
      <c r="G139" s="40"/>
      <c r="H139" s="40"/>
      <c r="I139" s="151"/>
      <c r="J139" s="40"/>
      <c r="K139" s="40"/>
      <c r="L139" s="44"/>
      <c r="M139" s="248"/>
      <c r="N139" s="87"/>
      <c r="O139" s="87"/>
      <c r="P139" s="87"/>
      <c r="Q139" s="87"/>
      <c r="R139" s="87"/>
      <c r="S139" s="87"/>
      <c r="T139" s="88"/>
      <c r="AT139" s="17" t="s">
        <v>273</v>
      </c>
      <c r="AU139" s="17" t="s">
        <v>90</v>
      </c>
    </row>
    <row r="140" s="1" customFormat="1" ht="16.5" customHeight="1">
      <c r="B140" s="39"/>
      <c r="C140" s="233" t="s">
        <v>92</v>
      </c>
      <c r="D140" s="233" t="s">
        <v>266</v>
      </c>
      <c r="E140" s="234" t="s">
        <v>7781</v>
      </c>
      <c r="F140" s="235" t="s">
        <v>7782</v>
      </c>
      <c r="G140" s="236" t="s">
        <v>1829</v>
      </c>
      <c r="H140" s="237">
        <v>7</v>
      </c>
      <c r="I140" s="238"/>
      <c r="J140" s="239">
        <f>ROUND(I140*H140,2)</f>
        <v>0</v>
      </c>
      <c r="K140" s="235" t="s">
        <v>413</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125</v>
      </c>
    </row>
    <row r="141" s="1" customFormat="1" ht="16.5" customHeight="1">
      <c r="B141" s="39"/>
      <c r="C141" s="233" t="s">
        <v>112</v>
      </c>
      <c r="D141" s="233" t="s">
        <v>266</v>
      </c>
      <c r="E141" s="234" t="s">
        <v>7783</v>
      </c>
      <c r="F141" s="235" t="s">
        <v>7784</v>
      </c>
      <c r="G141" s="236" t="s">
        <v>1829</v>
      </c>
      <c r="H141" s="237">
        <v>3</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295</v>
      </c>
    </row>
    <row r="142" s="1" customFormat="1" ht="16.5" customHeight="1">
      <c r="B142" s="39"/>
      <c r="C142" s="233" t="s">
        <v>125</v>
      </c>
      <c r="D142" s="233" t="s">
        <v>266</v>
      </c>
      <c r="E142" s="234" t="s">
        <v>7785</v>
      </c>
      <c r="F142" s="235" t="s">
        <v>7786</v>
      </c>
      <c r="G142" s="236" t="s">
        <v>1829</v>
      </c>
      <c r="H142" s="237">
        <v>4</v>
      </c>
      <c r="I142" s="238"/>
      <c r="J142" s="239">
        <f>ROUND(I142*H142,2)</f>
        <v>0</v>
      </c>
      <c r="K142" s="235" t="s">
        <v>413</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303</v>
      </c>
    </row>
    <row r="143" s="1" customFormat="1" ht="16.5" customHeight="1">
      <c r="B143" s="39"/>
      <c r="C143" s="233" t="s">
        <v>262</v>
      </c>
      <c r="D143" s="233" t="s">
        <v>266</v>
      </c>
      <c r="E143" s="234" t="s">
        <v>7787</v>
      </c>
      <c r="F143" s="235" t="s">
        <v>7788</v>
      </c>
      <c r="G143" s="236" t="s">
        <v>1829</v>
      </c>
      <c r="H143" s="237">
        <v>1</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315</v>
      </c>
    </row>
    <row r="144" s="1" customFormat="1" ht="16.5" customHeight="1">
      <c r="B144" s="39"/>
      <c r="C144" s="233" t="s">
        <v>295</v>
      </c>
      <c r="D144" s="233" t="s">
        <v>266</v>
      </c>
      <c r="E144" s="234" t="s">
        <v>7789</v>
      </c>
      <c r="F144" s="235" t="s">
        <v>7790</v>
      </c>
      <c r="G144" s="236" t="s">
        <v>1829</v>
      </c>
      <c r="H144" s="237">
        <v>2</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430</v>
      </c>
    </row>
    <row r="145" s="1" customFormat="1" ht="16.5" customHeight="1">
      <c r="B145" s="39"/>
      <c r="C145" s="233" t="s">
        <v>299</v>
      </c>
      <c r="D145" s="233" t="s">
        <v>266</v>
      </c>
      <c r="E145" s="234" t="s">
        <v>7791</v>
      </c>
      <c r="F145" s="235" t="s">
        <v>7792</v>
      </c>
      <c r="G145" s="236" t="s">
        <v>1829</v>
      </c>
      <c r="H145" s="237">
        <v>1</v>
      </c>
      <c r="I145" s="238"/>
      <c r="J145" s="239">
        <f>ROUND(I145*H145,2)</f>
        <v>0</v>
      </c>
      <c r="K145" s="235" t="s">
        <v>413</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440</v>
      </c>
    </row>
    <row r="146" s="1" customFormat="1" ht="16.5" customHeight="1">
      <c r="B146" s="39"/>
      <c r="C146" s="233" t="s">
        <v>303</v>
      </c>
      <c r="D146" s="233" t="s">
        <v>266</v>
      </c>
      <c r="E146" s="234" t="s">
        <v>7793</v>
      </c>
      <c r="F146" s="235" t="s">
        <v>7794</v>
      </c>
      <c r="G146" s="236" t="s">
        <v>1829</v>
      </c>
      <c r="H146" s="237">
        <v>1</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452</v>
      </c>
    </row>
    <row r="147" s="1" customFormat="1" ht="16.5" customHeight="1">
      <c r="B147" s="39"/>
      <c r="C147" s="233" t="s">
        <v>310</v>
      </c>
      <c r="D147" s="233" t="s">
        <v>266</v>
      </c>
      <c r="E147" s="234" t="s">
        <v>7795</v>
      </c>
      <c r="F147" s="235" t="s">
        <v>7796</v>
      </c>
      <c r="G147" s="236" t="s">
        <v>1829</v>
      </c>
      <c r="H147" s="237">
        <v>1</v>
      </c>
      <c r="I147" s="238"/>
      <c r="J147" s="239">
        <f>ROUND(I147*H147,2)</f>
        <v>0</v>
      </c>
      <c r="K147" s="235" t="s">
        <v>413</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465</v>
      </c>
    </row>
    <row r="148" s="1" customFormat="1">
      <c r="B148" s="39"/>
      <c r="C148" s="40"/>
      <c r="D148" s="246" t="s">
        <v>273</v>
      </c>
      <c r="E148" s="40"/>
      <c r="F148" s="247" t="s">
        <v>7797</v>
      </c>
      <c r="G148" s="40"/>
      <c r="H148" s="40"/>
      <c r="I148" s="151"/>
      <c r="J148" s="40"/>
      <c r="K148" s="40"/>
      <c r="L148" s="44"/>
      <c r="M148" s="248"/>
      <c r="N148" s="87"/>
      <c r="O148" s="87"/>
      <c r="P148" s="87"/>
      <c r="Q148" s="87"/>
      <c r="R148" s="87"/>
      <c r="S148" s="87"/>
      <c r="T148" s="88"/>
      <c r="AT148" s="17" t="s">
        <v>273</v>
      </c>
      <c r="AU148" s="17" t="s">
        <v>90</v>
      </c>
    </row>
    <row r="149" s="1" customFormat="1" ht="16.5" customHeight="1">
      <c r="B149" s="39"/>
      <c r="C149" s="233" t="s">
        <v>315</v>
      </c>
      <c r="D149" s="233" t="s">
        <v>266</v>
      </c>
      <c r="E149" s="234" t="s">
        <v>7798</v>
      </c>
      <c r="F149" s="235" t="s">
        <v>7799</v>
      </c>
      <c r="G149" s="236" t="s">
        <v>1829</v>
      </c>
      <c r="H149" s="237">
        <v>1</v>
      </c>
      <c r="I149" s="238"/>
      <c r="J149" s="239">
        <f>ROUND(I149*H149,2)</f>
        <v>0</v>
      </c>
      <c r="K149" s="235" t="s">
        <v>413</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475</v>
      </c>
    </row>
    <row r="150" s="1" customFormat="1" ht="16.5" customHeight="1">
      <c r="B150" s="39"/>
      <c r="C150" s="233" t="s">
        <v>322</v>
      </c>
      <c r="D150" s="233" t="s">
        <v>266</v>
      </c>
      <c r="E150" s="234" t="s">
        <v>7800</v>
      </c>
      <c r="F150" s="235" t="s">
        <v>7779</v>
      </c>
      <c r="G150" s="236" t="s">
        <v>1829</v>
      </c>
      <c r="H150" s="237">
        <v>1</v>
      </c>
      <c r="I150" s="238"/>
      <c r="J150" s="239">
        <f>ROUND(I150*H150,2)</f>
        <v>0</v>
      </c>
      <c r="K150" s="235" t="s">
        <v>413</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490</v>
      </c>
    </row>
    <row r="151" s="1" customFormat="1">
      <c r="B151" s="39"/>
      <c r="C151" s="40"/>
      <c r="D151" s="246" t="s">
        <v>273</v>
      </c>
      <c r="E151" s="40"/>
      <c r="F151" s="247" t="s">
        <v>7780</v>
      </c>
      <c r="G151" s="40"/>
      <c r="H151" s="40"/>
      <c r="I151" s="151"/>
      <c r="J151" s="40"/>
      <c r="K151" s="40"/>
      <c r="L151" s="44"/>
      <c r="M151" s="248"/>
      <c r="N151" s="87"/>
      <c r="O151" s="87"/>
      <c r="P151" s="87"/>
      <c r="Q151" s="87"/>
      <c r="R151" s="87"/>
      <c r="S151" s="87"/>
      <c r="T151" s="88"/>
      <c r="AT151" s="17" t="s">
        <v>273</v>
      </c>
      <c r="AU151" s="17" t="s">
        <v>90</v>
      </c>
    </row>
    <row r="152" s="1" customFormat="1" ht="16.5" customHeight="1">
      <c r="B152" s="39"/>
      <c r="C152" s="233" t="s">
        <v>430</v>
      </c>
      <c r="D152" s="233" t="s">
        <v>266</v>
      </c>
      <c r="E152" s="234" t="s">
        <v>7801</v>
      </c>
      <c r="F152" s="235" t="s">
        <v>7782</v>
      </c>
      <c r="G152" s="236" t="s">
        <v>1829</v>
      </c>
      <c r="H152" s="237">
        <v>6</v>
      </c>
      <c r="I152" s="238"/>
      <c r="J152" s="239">
        <f>ROUND(I152*H152,2)</f>
        <v>0</v>
      </c>
      <c r="K152" s="235" t="s">
        <v>413</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506</v>
      </c>
    </row>
    <row r="153" s="1" customFormat="1" ht="16.5" customHeight="1">
      <c r="B153" s="39"/>
      <c r="C153" s="233" t="s">
        <v>435</v>
      </c>
      <c r="D153" s="233" t="s">
        <v>266</v>
      </c>
      <c r="E153" s="234" t="s">
        <v>7802</v>
      </c>
      <c r="F153" s="235" t="s">
        <v>7784</v>
      </c>
      <c r="G153" s="236" t="s">
        <v>1829</v>
      </c>
      <c r="H153" s="237">
        <v>5</v>
      </c>
      <c r="I153" s="238"/>
      <c r="J153" s="239">
        <f>ROUND(I153*H153,2)</f>
        <v>0</v>
      </c>
      <c r="K153" s="235" t="s">
        <v>413</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515</v>
      </c>
    </row>
    <row r="154" s="1" customFormat="1" ht="16.5" customHeight="1">
      <c r="B154" s="39"/>
      <c r="C154" s="233" t="s">
        <v>440</v>
      </c>
      <c r="D154" s="233" t="s">
        <v>266</v>
      </c>
      <c r="E154" s="234" t="s">
        <v>7803</v>
      </c>
      <c r="F154" s="235" t="s">
        <v>7786</v>
      </c>
      <c r="G154" s="236" t="s">
        <v>1829</v>
      </c>
      <c r="H154" s="237">
        <v>4</v>
      </c>
      <c r="I154" s="238"/>
      <c r="J154" s="239">
        <f>ROUND(I154*H154,2)</f>
        <v>0</v>
      </c>
      <c r="K154" s="235" t="s">
        <v>413</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529</v>
      </c>
    </row>
    <row r="155" s="1" customFormat="1" ht="16.5" customHeight="1">
      <c r="B155" s="39"/>
      <c r="C155" s="233" t="s">
        <v>8</v>
      </c>
      <c r="D155" s="233" t="s">
        <v>266</v>
      </c>
      <c r="E155" s="234" t="s">
        <v>7804</v>
      </c>
      <c r="F155" s="235" t="s">
        <v>7788</v>
      </c>
      <c r="G155" s="236" t="s">
        <v>1829</v>
      </c>
      <c r="H155" s="237">
        <v>1</v>
      </c>
      <c r="I155" s="238"/>
      <c r="J155" s="239">
        <f>ROUND(I155*H155,2)</f>
        <v>0</v>
      </c>
      <c r="K155" s="235" t="s">
        <v>413</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547</v>
      </c>
    </row>
    <row r="156" s="1" customFormat="1" ht="16.5" customHeight="1">
      <c r="B156" s="39"/>
      <c r="C156" s="233" t="s">
        <v>452</v>
      </c>
      <c r="D156" s="233" t="s">
        <v>266</v>
      </c>
      <c r="E156" s="234" t="s">
        <v>7805</v>
      </c>
      <c r="F156" s="235" t="s">
        <v>7790</v>
      </c>
      <c r="G156" s="236" t="s">
        <v>1829</v>
      </c>
      <c r="H156" s="237">
        <v>2</v>
      </c>
      <c r="I156" s="238"/>
      <c r="J156" s="239">
        <f>ROUND(I156*H156,2)</f>
        <v>0</v>
      </c>
      <c r="K156" s="235" t="s">
        <v>413</v>
      </c>
      <c r="L156" s="44"/>
      <c r="M156" s="240" t="s">
        <v>1</v>
      </c>
      <c r="N156" s="241" t="s">
        <v>48</v>
      </c>
      <c r="O156" s="87"/>
      <c r="P156" s="242">
        <f>O156*H156</f>
        <v>0</v>
      </c>
      <c r="Q156" s="242">
        <v>0</v>
      </c>
      <c r="R156" s="242">
        <f>Q156*H156</f>
        <v>0</v>
      </c>
      <c r="S156" s="242">
        <v>0</v>
      </c>
      <c r="T156" s="243">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563</v>
      </c>
    </row>
    <row r="157" s="1" customFormat="1" ht="16.5" customHeight="1">
      <c r="B157" s="39"/>
      <c r="C157" s="233" t="s">
        <v>460</v>
      </c>
      <c r="D157" s="233" t="s">
        <v>266</v>
      </c>
      <c r="E157" s="234" t="s">
        <v>7806</v>
      </c>
      <c r="F157" s="235" t="s">
        <v>7792</v>
      </c>
      <c r="G157" s="236" t="s">
        <v>1829</v>
      </c>
      <c r="H157" s="237">
        <v>1</v>
      </c>
      <c r="I157" s="238"/>
      <c r="J157" s="239">
        <f>ROUND(I157*H157,2)</f>
        <v>0</v>
      </c>
      <c r="K157" s="235" t="s">
        <v>413</v>
      </c>
      <c r="L157" s="44"/>
      <c r="M157" s="240" t="s">
        <v>1</v>
      </c>
      <c r="N157" s="241" t="s">
        <v>48</v>
      </c>
      <c r="O157" s="87"/>
      <c r="P157" s="242">
        <f>O157*H157</f>
        <v>0</v>
      </c>
      <c r="Q157" s="242">
        <v>0</v>
      </c>
      <c r="R157" s="242">
        <f>Q157*H157</f>
        <v>0</v>
      </c>
      <c r="S157" s="242">
        <v>0</v>
      </c>
      <c r="T157" s="243">
        <f>S157*H157</f>
        <v>0</v>
      </c>
      <c r="AR157" s="244" t="s">
        <v>125</v>
      </c>
      <c r="AT157" s="244" t="s">
        <v>266</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576</v>
      </c>
    </row>
    <row r="158" s="1" customFormat="1" ht="16.5" customHeight="1">
      <c r="B158" s="39"/>
      <c r="C158" s="233" t="s">
        <v>465</v>
      </c>
      <c r="D158" s="233" t="s">
        <v>266</v>
      </c>
      <c r="E158" s="234" t="s">
        <v>7807</v>
      </c>
      <c r="F158" s="235" t="s">
        <v>7794</v>
      </c>
      <c r="G158" s="236" t="s">
        <v>1829</v>
      </c>
      <c r="H158" s="237">
        <v>1</v>
      </c>
      <c r="I158" s="238"/>
      <c r="J158" s="239">
        <f>ROUND(I158*H158,2)</f>
        <v>0</v>
      </c>
      <c r="K158" s="235" t="s">
        <v>413</v>
      </c>
      <c r="L158" s="44"/>
      <c r="M158" s="240" t="s">
        <v>1</v>
      </c>
      <c r="N158" s="241" t="s">
        <v>48</v>
      </c>
      <c r="O158" s="87"/>
      <c r="P158" s="242">
        <f>O158*H158</f>
        <v>0</v>
      </c>
      <c r="Q158" s="242">
        <v>0</v>
      </c>
      <c r="R158" s="242">
        <f>Q158*H158</f>
        <v>0</v>
      </c>
      <c r="S158" s="242">
        <v>0</v>
      </c>
      <c r="T158" s="243">
        <f>S158*H158</f>
        <v>0</v>
      </c>
      <c r="AR158" s="244" t="s">
        <v>125</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585</v>
      </c>
    </row>
    <row r="159" s="1" customFormat="1" ht="16.5" customHeight="1">
      <c r="B159" s="39"/>
      <c r="C159" s="233" t="s">
        <v>470</v>
      </c>
      <c r="D159" s="233" t="s">
        <v>266</v>
      </c>
      <c r="E159" s="234" t="s">
        <v>7808</v>
      </c>
      <c r="F159" s="235" t="s">
        <v>7796</v>
      </c>
      <c r="G159" s="236" t="s">
        <v>1829</v>
      </c>
      <c r="H159" s="237">
        <v>1</v>
      </c>
      <c r="I159" s="238"/>
      <c r="J159" s="239">
        <f>ROUND(I159*H159,2)</f>
        <v>0</v>
      </c>
      <c r="K159" s="235" t="s">
        <v>413</v>
      </c>
      <c r="L159" s="44"/>
      <c r="M159" s="240" t="s">
        <v>1</v>
      </c>
      <c r="N159" s="241" t="s">
        <v>48</v>
      </c>
      <c r="O159" s="87"/>
      <c r="P159" s="242">
        <f>O159*H159</f>
        <v>0</v>
      </c>
      <c r="Q159" s="242">
        <v>0</v>
      </c>
      <c r="R159" s="242">
        <f>Q159*H159</f>
        <v>0</v>
      </c>
      <c r="S159" s="242">
        <v>0</v>
      </c>
      <c r="T159" s="243">
        <f>S159*H159</f>
        <v>0</v>
      </c>
      <c r="AR159" s="244" t="s">
        <v>125</v>
      </c>
      <c r="AT159" s="244" t="s">
        <v>266</v>
      </c>
      <c r="AU159" s="244" t="s">
        <v>90</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600</v>
      </c>
    </row>
    <row r="160" s="1" customFormat="1">
      <c r="B160" s="39"/>
      <c r="C160" s="40"/>
      <c r="D160" s="246" t="s">
        <v>273</v>
      </c>
      <c r="E160" s="40"/>
      <c r="F160" s="247" t="s">
        <v>7797</v>
      </c>
      <c r="G160" s="40"/>
      <c r="H160" s="40"/>
      <c r="I160" s="151"/>
      <c r="J160" s="40"/>
      <c r="K160" s="40"/>
      <c r="L160" s="44"/>
      <c r="M160" s="248"/>
      <c r="N160" s="87"/>
      <c r="O160" s="87"/>
      <c r="P160" s="87"/>
      <c r="Q160" s="87"/>
      <c r="R160" s="87"/>
      <c r="S160" s="87"/>
      <c r="T160" s="88"/>
      <c r="AT160" s="17" t="s">
        <v>273</v>
      </c>
      <c r="AU160" s="17" t="s">
        <v>90</v>
      </c>
    </row>
    <row r="161" s="1" customFormat="1" ht="16.5" customHeight="1">
      <c r="B161" s="39"/>
      <c r="C161" s="233" t="s">
        <v>475</v>
      </c>
      <c r="D161" s="233" t="s">
        <v>266</v>
      </c>
      <c r="E161" s="234" t="s">
        <v>7809</v>
      </c>
      <c r="F161" s="235" t="s">
        <v>7799</v>
      </c>
      <c r="G161" s="236" t="s">
        <v>1829</v>
      </c>
      <c r="H161" s="237">
        <v>1</v>
      </c>
      <c r="I161" s="238"/>
      <c r="J161" s="239">
        <f>ROUND(I161*H161,2)</f>
        <v>0</v>
      </c>
      <c r="K161" s="235" t="s">
        <v>413</v>
      </c>
      <c r="L161" s="44"/>
      <c r="M161" s="240" t="s">
        <v>1</v>
      </c>
      <c r="N161" s="241" t="s">
        <v>48</v>
      </c>
      <c r="O161" s="87"/>
      <c r="P161" s="242">
        <f>O161*H161</f>
        <v>0</v>
      </c>
      <c r="Q161" s="242">
        <v>0</v>
      </c>
      <c r="R161" s="242">
        <f>Q161*H161</f>
        <v>0</v>
      </c>
      <c r="S161" s="242">
        <v>0</v>
      </c>
      <c r="T161" s="243">
        <f>S161*H161</f>
        <v>0</v>
      </c>
      <c r="AR161" s="244" t="s">
        <v>125</v>
      </c>
      <c r="AT161" s="244" t="s">
        <v>266</v>
      </c>
      <c r="AU161" s="244" t="s">
        <v>90</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609</v>
      </c>
    </row>
    <row r="162" s="1" customFormat="1" ht="16.5" customHeight="1">
      <c r="B162" s="39"/>
      <c r="C162" s="233" t="s">
        <v>7</v>
      </c>
      <c r="D162" s="233" t="s">
        <v>266</v>
      </c>
      <c r="E162" s="234" t="s">
        <v>7810</v>
      </c>
      <c r="F162" s="235" t="s">
        <v>7779</v>
      </c>
      <c r="G162" s="236" t="s">
        <v>1829</v>
      </c>
      <c r="H162" s="237">
        <v>1</v>
      </c>
      <c r="I162" s="238"/>
      <c r="J162" s="239">
        <f>ROUND(I162*H162,2)</f>
        <v>0</v>
      </c>
      <c r="K162" s="235" t="s">
        <v>413</v>
      </c>
      <c r="L162" s="44"/>
      <c r="M162" s="240" t="s">
        <v>1</v>
      </c>
      <c r="N162" s="241" t="s">
        <v>48</v>
      </c>
      <c r="O162" s="87"/>
      <c r="P162" s="242">
        <f>O162*H162</f>
        <v>0</v>
      </c>
      <c r="Q162" s="242">
        <v>0</v>
      </c>
      <c r="R162" s="242">
        <f>Q162*H162</f>
        <v>0</v>
      </c>
      <c r="S162" s="242">
        <v>0</v>
      </c>
      <c r="T162" s="243">
        <f>S162*H162</f>
        <v>0</v>
      </c>
      <c r="AR162" s="244" t="s">
        <v>125</v>
      </c>
      <c r="AT162" s="244" t="s">
        <v>266</v>
      </c>
      <c r="AU162" s="244" t="s">
        <v>90</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625</v>
      </c>
    </row>
    <row r="163" s="1" customFormat="1">
      <c r="B163" s="39"/>
      <c r="C163" s="40"/>
      <c r="D163" s="246" t="s">
        <v>273</v>
      </c>
      <c r="E163" s="40"/>
      <c r="F163" s="247" t="s">
        <v>7780</v>
      </c>
      <c r="G163" s="40"/>
      <c r="H163" s="40"/>
      <c r="I163" s="151"/>
      <c r="J163" s="40"/>
      <c r="K163" s="40"/>
      <c r="L163" s="44"/>
      <c r="M163" s="248"/>
      <c r="N163" s="87"/>
      <c r="O163" s="87"/>
      <c r="P163" s="87"/>
      <c r="Q163" s="87"/>
      <c r="R163" s="87"/>
      <c r="S163" s="87"/>
      <c r="T163" s="88"/>
      <c r="AT163" s="17" t="s">
        <v>273</v>
      </c>
      <c r="AU163" s="17" t="s">
        <v>90</v>
      </c>
    </row>
    <row r="164" s="1" customFormat="1" ht="16.5" customHeight="1">
      <c r="B164" s="39"/>
      <c r="C164" s="233" t="s">
        <v>490</v>
      </c>
      <c r="D164" s="233" t="s">
        <v>266</v>
      </c>
      <c r="E164" s="234" t="s">
        <v>7811</v>
      </c>
      <c r="F164" s="235" t="s">
        <v>7782</v>
      </c>
      <c r="G164" s="236" t="s">
        <v>1829</v>
      </c>
      <c r="H164" s="237">
        <v>7</v>
      </c>
      <c r="I164" s="238"/>
      <c r="J164" s="239">
        <f>ROUND(I164*H164,2)</f>
        <v>0</v>
      </c>
      <c r="K164" s="235" t="s">
        <v>413</v>
      </c>
      <c r="L164" s="44"/>
      <c r="M164" s="240" t="s">
        <v>1</v>
      </c>
      <c r="N164" s="241" t="s">
        <v>48</v>
      </c>
      <c r="O164" s="87"/>
      <c r="P164" s="242">
        <f>O164*H164</f>
        <v>0</v>
      </c>
      <c r="Q164" s="242">
        <v>0</v>
      </c>
      <c r="R164" s="242">
        <f>Q164*H164</f>
        <v>0</v>
      </c>
      <c r="S164" s="242">
        <v>0</v>
      </c>
      <c r="T164" s="243">
        <f>S164*H164</f>
        <v>0</v>
      </c>
      <c r="AR164" s="244" t="s">
        <v>125</v>
      </c>
      <c r="AT164" s="244" t="s">
        <v>266</v>
      </c>
      <c r="AU164" s="244" t="s">
        <v>90</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633</v>
      </c>
    </row>
    <row r="165" s="1" customFormat="1" ht="16.5" customHeight="1">
      <c r="B165" s="39"/>
      <c r="C165" s="233" t="s">
        <v>500</v>
      </c>
      <c r="D165" s="233" t="s">
        <v>266</v>
      </c>
      <c r="E165" s="234" t="s">
        <v>7812</v>
      </c>
      <c r="F165" s="235" t="s">
        <v>7784</v>
      </c>
      <c r="G165" s="236" t="s">
        <v>1829</v>
      </c>
      <c r="H165" s="237">
        <v>5</v>
      </c>
      <c r="I165" s="238"/>
      <c r="J165" s="239">
        <f>ROUND(I165*H165,2)</f>
        <v>0</v>
      </c>
      <c r="K165" s="235" t="s">
        <v>413</v>
      </c>
      <c r="L165" s="44"/>
      <c r="M165" s="240" t="s">
        <v>1</v>
      </c>
      <c r="N165" s="241" t="s">
        <v>48</v>
      </c>
      <c r="O165" s="87"/>
      <c r="P165" s="242">
        <f>O165*H165</f>
        <v>0</v>
      </c>
      <c r="Q165" s="242">
        <v>0</v>
      </c>
      <c r="R165" s="242">
        <f>Q165*H165</f>
        <v>0</v>
      </c>
      <c r="S165" s="242">
        <v>0</v>
      </c>
      <c r="T165" s="243">
        <f>S165*H165</f>
        <v>0</v>
      </c>
      <c r="AR165" s="244" t="s">
        <v>125</v>
      </c>
      <c r="AT165" s="244" t="s">
        <v>266</v>
      </c>
      <c r="AU165" s="244" t="s">
        <v>90</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643</v>
      </c>
    </row>
    <row r="166" s="1" customFormat="1" ht="16.5" customHeight="1">
      <c r="B166" s="39"/>
      <c r="C166" s="233" t="s">
        <v>506</v>
      </c>
      <c r="D166" s="233" t="s">
        <v>266</v>
      </c>
      <c r="E166" s="234" t="s">
        <v>7813</v>
      </c>
      <c r="F166" s="235" t="s">
        <v>7786</v>
      </c>
      <c r="G166" s="236" t="s">
        <v>1829</v>
      </c>
      <c r="H166" s="237">
        <v>4</v>
      </c>
      <c r="I166" s="238"/>
      <c r="J166" s="239">
        <f>ROUND(I166*H166,2)</f>
        <v>0</v>
      </c>
      <c r="K166" s="235" t="s">
        <v>413</v>
      </c>
      <c r="L166" s="44"/>
      <c r="M166" s="240" t="s">
        <v>1</v>
      </c>
      <c r="N166" s="241" t="s">
        <v>48</v>
      </c>
      <c r="O166" s="87"/>
      <c r="P166" s="242">
        <f>O166*H166</f>
        <v>0</v>
      </c>
      <c r="Q166" s="242">
        <v>0</v>
      </c>
      <c r="R166" s="242">
        <f>Q166*H166</f>
        <v>0</v>
      </c>
      <c r="S166" s="242">
        <v>0</v>
      </c>
      <c r="T166" s="243">
        <f>S166*H166</f>
        <v>0</v>
      </c>
      <c r="AR166" s="244" t="s">
        <v>125</v>
      </c>
      <c r="AT166" s="244" t="s">
        <v>266</v>
      </c>
      <c r="AU166" s="244" t="s">
        <v>90</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680</v>
      </c>
    </row>
    <row r="167" s="1" customFormat="1" ht="16.5" customHeight="1">
      <c r="B167" s="39"/>
      <c r="C167" s="233" t="s">
        <v>511</v>
      </c>
      <c r="D167" s="233" t="s">
        <v>266</v>
      </c>
      <c r="E167" s="234" t="s">
        <v>7814</v>
      </c>
      <c r="F167" s="235" t="s">
        <v>7788</v>
      </c>
      <c r="G167" s="236" t="s">
        <v>1829</v>
      </c>
      <c r="H167" s="237">
        <v>1</v>
      </c>
      <c r="I167" s="238"/>
      <c r="J167" s="239">
        <f>ROUND(I167*H167,2)</f>
        <v>0</v>
      </c>
      <c r="K167" s="235" t="s">
        <v>413</v>
      </c>
      <c r="L167" s="44"/>
      <c r="M167" s="240" t="s">
        <v>1</v>
      </c>
      <c r="N167" s="241" t="s">
        <v>48</v>
      </c>
      <c r="O167" s="87"/>
      <c r="P167" s="242">
        <f>O167*H167</f>
        <v>0</v>
      </c>
      <c r="Q167" s="242">
        <v>0</v>
      </c>
      <c r="R167" s="242">
        <f>Q167*H167</f>
        <v>0</v>
      </c>
      <c r="S167" s="242">
        <v>0</v>
      </c>
      <c r="T167" s="243">
        <f>S167*H167</f>
        <v>0</v>
      </c>
      <c r="AR167" s="244" t="s">
        <v>125</v>
      </c>
      <c r="AT167" s="244" t="s">
        <v>266</v>
      </c>
      <c r="AU167" s="244" t="s">
        <v>90</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688</v>
      </c>
    </row>
    <row r="168" s="1" customFormat="1" ht="16.5" customHeight="1">
      <c r="B168" s="39"/>
      <c r="C168" s="233" t="s">
        <v>515</v>
      </c>
      <c r="D168" s="233" t="s">
        <v>266</v>
      </c>
      <c r="E168" s="234" t="s">
        <v>7815</v>
      </c>
      <c r="F168" s="235" t="s">
        <v>7790</v>
      </c>
      <c r="G168" s="236" t="s">
        <v>1829</v>
      </c>
      <c r="H168" s="237">
        <v>2</v>
      </c>
      <c r="I168" s="238"/>
      <c r="J168" s="239">
        <f>ROUND(I168*H168,2)</f>
        <v>0</v>
      </c>
      <c r="K168" s="235" t="s">
        <v>413</v>
      </c>
      <c r="L168" s="44"/>
      <c r="M168" s="240" t="s">
        <v>1</v>
      </c>
      <c r="N168" s="241" t="s">
        <v>48</v>
      </c>
      <c r="O168" s="87"/>
      <c r="P168" s="242">
        <f>O168*H168</f>
        <v>0</v>
      </c>
      <c r="Q168" s="242">
        <v>0</v>
      </c>
      <c r="R168" s="242">
        <f>Q168*H168</f>
        <v>0</v>
      </c>
      <c r="S168" s="242">
        <v>0</v>
      </c>
      <c r="T168" s="243">
        <f>S168*H168</f>
        <v>0</v>
      </c>
      <c r="AR168" s="244" t="s">
        <v>125</v>
      </c>
      <c r="AT168" s="244" t="s">
        <v>266</v>
      </c>
      <c r="AU168" s="244" t="s">
        <v>90</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697</v>
      </c>
    </row>
    <row r="169" s="1" customFormat="1" ht="16.5" customHeight="1">
      <c r="B169" s="39"/>
      <c r="C169" s="233" t="s">
        <v>523</v>
      </c>
      <c r="D169" s="233" t="s">
        <v>266</v>
      </c>
      <c r="E169" s="234" t="s">
        <v>7816</v>
      </c>
      <c r="F169" s="235" t="s">
        <v>7792</v>
      </c>
      <c r="G169" s="236" t="s">
        <v>1829</v>
      </c>
      <c r="H169" s="237">
        <v>1</v>
      </c>
      <c r="I169" s="238"/>
      <c r="J169" s="239">
        <f>ROUND(I169*H169,2)</f>
        <v>0</v>
      </c>
      <c r="K169" s="235" t="s">
        <v>413</v>
      </c>
      <c r="L169" s="44"/>
      <c r="M169" s="240" t="s">
        <v>1</v>
      </c>
      <c r="N169" s="241" t="s">
        <v>48</v>
      </c>
      <c r="O169" s="87"/>
      <c r="P169" s="242">
        <f>O169*H169</f>
        <v>0</v>
      </c>
      <c r="Q169" s="242">
        <v>0</v>
      </c>
      <c r="R169" s="242">
        <f>Q169*H169</f>
        <v>0</v>
      </c>
      <c r="S169" s="242">
        <v>0</v>
      </c>
      <c r="T169" s="243">
        <f>S169*H169</f>
        <v>0</v>
      </c>
      <c r="AR169" s="244" t="s">
        <v>125</v>
      </c>
      <c r="AT169" s="244" t="s">
        <v>266</v>
      </c>
      <c r="AU169" s="244" t="s">
        <v>90</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706</v>
      </c>
    </row>
    <row r="170" s="1" customFormat="1" ht="16.5" customHeight="1">
      <c r="B170" s="39"/>
      <c r="C170" s="233" t="s">
        <v>529</v>
      </c>
      <c r="D170" s="233" t="s">
        <v>266</v>
      </c>
      <c r="E170" s="234" t="s">
        <v>7817</v>
      </c>
      <c r="F170" s="235" t="s">
        <v>7794</v>
      </c>
      <c r="G170" s="236" t="s">
        <v>1829</v>
      </c>
      <c r="H170" s="237">
        <v>1</v>
      </c>
      <c r="I170" s="238"/>
      <c r="J170" s="239">
        <f>ROUND(I170*H170,2)</f>
        <v>0</v>
      </c>
      <c r="K170" s="235" t="s">
        <v>413</v>
      </c>
      <c r="L170" s="44"/>
      <c r="M170" s="240" t="s">
        <v>1</v>
      </c>
      <c r="N170" s="241" t="s">
        <v>48</v>
      </c>
      <c r="O170" s="87"/>
      <c r="P170" s="242">
        <f>O170*H170</f>
        <v>0</v>
      </c>
      <c r="Q170" s="242">
        <v>0</v>
      </c>
      <c r="R170" s="242">
        <f>Q170*H170</f>
        <v>0</v>
      </c>
      <c r="S170" s="242">
        <v>0</v>
      </c>
      <c r="T170" s="243">
        <f>S170*H170</f>
        <v>0</v>
      </c>
      <c r="AR170" s="244" t="s">
        <v>125</v>
      </c>
      <c r="AT170" s="244" t="s">
        <v>266</v>
      </c>
      <c r="AU170" s="244" t="s">
        <v>90</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726</v>
      </c>
    </row>
    <row r="171" s="1" customFormat="1" ht="16.5" customHeight="1">
      <c r="B171" s="39"/>
      <c r="C171" s="233" t="s">
        <v>538</v>
      </c>
      <c r="D171" s="233" t="s">
        <v>266</v>
      </c>
      <c r="E171" s="234" t="s">
        <v>7818</v>
      </c>
      <c r="F171" s="235" t="s">
        <v>7796</v>
      </c>
      <c r="G171" s="236" t="s">
        <v>1829</v>
      </c>
      <c r="H171" s="237">
        <v>1</v>
      </c>
      <c r="I171" s="238"/>
      <c r="J171" s="239">
        <f>ROUND(I171*H171,2)</f>
        <v>0</v>
      </c>
      <c r="K171" s="235" t="s">
        <v>413</v>
      </c>
      <c r="L171" s="44"/>
      <c r="M171" s="240" t="s">
        <v>1</v>
      </c>
      <c r="N171" s="241" t="s">
        <v>48</v>
      </c>
      <c r="O171" s="87"/>
      <c r="P171" s="242">
        <f>O171*H171</f>
        <v>0</v>
      </c>
      <c r="Q171" s="242">
        <v>0</v>
      </c>
      <c r="R171" s="242">
        <f>Q171*H171</f>
        <v>0</v>
      </c>
      <c r="S171" s="242">
        <v>0</v>
      </c>
      <c r="T171" s="243">
        <f>S171*H171</f>
        <v>0</v>
      </c>
      <c r="AR171" s="244" t="s">
        <v>125</v>
      </c>
      <c r="AT171" s="244" t="s">
        <v>266</v>
      </c>
      <c r="AU171" s="244" t="s">
        <v>90</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125</v>
      </c>
      <c r="BM171" s="244" t="s">
        <v>737</v>
      </c>
    </row>
    <row r="172" s="1" customFormat="1">
      <c r="B172" s="39"/>
      <c r="C172" s="40"/>
      <c r="D172" s="246" t="s">
        <v>273</v>
      </c>
      <c r="E172" s="40"/>
      <c r="F172" s="247" t="s">
        <v>7797</v>
      </c>
      <c r="G172" s="40"/>
      <c r="H172" s="40"/>
      <c r="I172" s="151"/>
      <c r="J172" s="40"/>
      <c r="K172" s="40"/>
      <c r="L172" s="44"/>
      <c r="M172" s="248"/>
      <c r="N172" s="87"/>
      <c r="O172" s="87"/>
      <c r="P172" s="87"/>
      <c r="Q172" s="87"/>
      <c r="R172" s="87"/>
      <c r="S172" s="87"/>
      <c r="T172" s="88"/>
      <c r="AT172" s="17" t="s">
        <v>273</v>
      </c>
      <c r="AU172" s="17" t="s">
        <v>90</v>
      </c>
    </row>
    <row r="173" s="1" customFormat="1" ht="16.5" customHeight="1">
      <c r="B173" s="39"/>
      <c r="C173" s="233" t="s">
        <v>547</v>
      </c>
      <c r="D173" s="233" t="s">
        <v>266</v>
      </c>
      <c r="E173" s="234" t="s">
        <v>7819</v>
      </c>
      <c r="F173" s="235" t="s">
        <v>7799</v>
      </c>
      <c r="G173" s="236" t="s">
        <v>1829</v>
      </c>
      <c r="H173" s="237">
        <v>1</v>
      </c>
      <c r="I173" s="238"/>
      <c r="J173" s="239">
        <f>ROUND(I173*H173,2)</f>
        <v>0</v>
      </c>
      <c r="K173" s="235" t="s">
        <v>413</v>
      </c>
      <c r="L173" s="44"/>
      <c r="M173" s="240" t="s">
        <v>1</v>
      </c>
      <c r="N173" s="241" t="s">
        <v>48</v>
      </c>
      <c r="O173" s="87"/>
      <c r="P173" s="242">
        <f>O173*H173</f>
        <v>0</v>
      </c>
      <c r="Q173" s="242">
        <v>0</v>
      </c>
      <c r="R173" s="242">
        <f>Q173*H173</f>
        <v>0</v>
      </c>
      <c r="S173" s="242">
        <v>0</v>
      </c>
      <c r="T173" s="243">
        <f>S173*H173</f>
        <v>0</v>
      </c>
      <c r="AR173" s="244" t="s">
        <v>125</v>
      </c>
      <c r="AT173" s="244" t="s">
        <v>266</v>
      </c>
      <c r="AU173" s="244" t="s">
        <v>90</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746</v>
      </c>
    </row>
    <row r="174" s="1" customFormat="1" ht="16.5" customHeight="1">
      <c r="B174" s="39"/>
      <c r="C174" s="233" t="s">
        <v>556</v>
      </c>
      <c r="D174" s="233" t="s">
        <v>266</v>
      </c>
      <c r="E174" s="234" t="s">
        <v>7820</v>
      </c>
      <c r="F174" s="235" t="s">
        <v>7779</v>
      </c>
      <c r="G174" s="236" t="s">
        <v>1829</v>
      </c>
      <c r="H174" s="237">
        <v>1</v>
      </c>
      <c r="I174" s="238"/>
      <c r="J174" s="239">
        <f>ROUND(I174*H174,2)</f>
        <v>0</v>
      </c>
      <c r="K174" s="235" t="s">
        <v>413</v>
      </c>
      <c r="L174" s="44"/>
      <c r="M174" s="240" t="s">
        <v>1</v>
      </c>
      <c r="N174" s="241" t="s">
        <v>48</v>
      </c>
      <c r="O174" s="87"/>
      <c r="P174" s="242">
        <f>O174*H174</f>
        <v>0</v>
      </c>
      <c r="Q174" s="242">
        <v>0</v>
      </c>
      <c r="R174" s="242">
        <f>Q174*H174</f>
        <v>0</v>
      </c>
      <c r="S174" s="242">
        <v>0</v>
      </c>
      <c r="T174" s="243">
        <f>S174*H174</f>
        <v>0</v>
      </c>
      <c r="AR174" s="244" t="s">
        <v>125</v>
      </c>
      <c r="AT174" s="244" t="s">
        <v>266</v>
      </c>
      <c r="AU174" s="244" t="s">
        <v>90</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755</v>
      </c>
    </row>
    <row r="175" s="1" customFormat="1">
      <c r="B175" s="39"/>
      <c r="C175" s="40"/>
      <c r="D175" s="246" t="s">
        <v>273</v>
      </c>
      <c r="E175" s="40"/>
      <c r="F175" s="247" t="s">
        <v>7780</v>
      </c>
      <c r="G175" s="40"/>
      <c r="H175" s="40"/>
      <c r="I175" s="151"/>
      <c r="J175" s="40"/>
      <c r="K175" s="40"/>
      <c r="L175" s="44"/>
      <c r="M175" s="248"/>
      <c r="N175" s="87"/>
      <c r="O175" s="87"/>
      <c r="P175" s="87"/>
      <c r="Q175" s="87"/>
      <c r="R175" s="87"/>
      <c r="S175" s="87"/>
      <c r="T175" s="88"/>
      <c r="AT175" s="17" t="s">
        <v>273</v>
      </c>
      <c r="AU175" s="17" t="s">
        <v>90</v>
      </c>
    </row>
    <row r="176" s="1" customFormat="1" ht="16.5" customHeight="1">
      <c r="B176" s="39"/>
      <c r="C176" s="233" t="s">
        <v>563</v>
      </c>
      <c r="D176" s="233" t="s">
        <v>266</v>
      </c>
      <c r="E176" s="234" t="s">
        <v>7821</v>
      </c>
      <c r="F176" s="235" t="s">
        <v>7782</v>
      </c>
      <c r="G176" s="236" t="s">
        <v>1829</v>
      </c>
      <c r="H176" s="237">
        <v>4</v>
      </c>
      <c r="I176" s="238"/>
      <c r="J176" s="239">
        <f>ROUND(I176*H176,2)</f>
        <v>0</v>
      </c>
      <c r="K176" s="235" t="s">
        <v>413</v>
      </c>
      <c r="L176" s="44"/>
      <c r="M176" s="240" t="s">
        <v>1</v>
      </c>
      <c r="N176" s="241" t="s">
        <v>48</v>
      </c>
      <c r="O176" s="87"/>
      <c r="P176" s="242">
        <f>O176*H176</f>
        <v>0</v>
      </c>
      <c r="Q176" s="242">
        <v>0</v>
      </c>
      <c r="R176" s="242">
        <f>Q176*H176</f>
        <v>0</v>
      </c>
      <c r="S176" s="242">
        <v>0</v>
      </c>
      <c r="T176" s="243">
        <f>S176*H176</f>
        <v>0</v>
      </c>
      <c r="AR176" s="244" t="s">
        <v>125</v>
      </c>
      <c r="AT176" s="244" t="s">
        <v>266</v>
      </c>
      <c r="AU176" s="244" t="s">
        <v>90</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125</v>
      </c>
      <c r="BM176" s="244" t="s">
        <v>771</v>
      </c>
    </row>
    <row r="177" s="1" customFormat="1" ht="16.5" customHeight="1">
      <c r="B177" s="39"/>
      <c r="C177" s="233" t="s">
        <v>570</v>
      </c>
      <c r="D177" s="233" t="s">
        <v>266</v>
      </c>
      <c r="E177" s="234" t="s">
        <v>7822</v>
      </c>
      <c r="F177" s="235" t="s">
        <v>7784</v>
      </c>
      <c r="G177" s="236" t="s">
        <v>1829</v>
      </c>
      <c r="H177" s="237">
        <v>3</v>
      </c>
      <c r="I177" s="238"/>
      <c r="J177" s="239">
        <f>ROUND(I177*H177,2)</f>
        <v>0</v>
      </c>
      <c r="K177" s="235" t="s">
        <v>413</v>
      </c>
      <c r="L177" s="44"/>
      <c r="M177" s="240" t="s">
        <v>1</v>
      </c>
      <c r="N177" s="241" t="s">
        <v>48</v>
      </c>
      <c r="O177" s="87"/>
      <c r="P177" s="242">
        <f>O177*H177</f>
        <v>0</v>
      </c>
      <c r="Q177" s="242">
        <v>0</v>
      </c>
      <c r="R177" s="242">
        <f>Q177*H177</f>
        <v>0</v>
      </c>
      <c r="S177" s="242">
        <v>0</v>
      </c>
      <c r="T177" s="243">
        <f>S177*H177</f>
        <v>0</v>
      </c>
      <c r="AR177" s="244" t="s">
        <v>125</v>
      </c>
      <c r="AT177" s="244" t="s">
        <v>266</v>
      </c>
      <c r="AU177" s="244" t="s">
        <v>90</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785</v>
      </c>
    </row>
    <row r="178" s="1" customFormat="1" ht="16.5" customHeight="1">
      <c r="B178" s="39"/>
      <c r="C178" s="233" t="s">
        <v>576</v>
      </c>
      <c r="D178" s="233" t="s">
        <v>266</v>
      </c>
      <c r="E178" s="234" t="s">
        <v>7823</v>
      </c>
      <c r="F178" s="235" t="s">
        <v>7786</v>
      </c>
      <c r="G178" s="236" t="s">
        <v>1829</v>
      </c>
      <c r="H178" s="237">
        <v>3</v>
      </c>
      <c r="I178" s="238"/>
      <c r="J178" s="239">
        <f>ROUND(I178*H178,2)</f>
        <v>0</v>
      </c>
      <c r="K178" s="235" t="s">
        <v>413</v>
      </c>
      <c r="L178" s="44"/>
      <c r="M178" s="240" t="s">
        <v>1</v>
      </c>
      <c r="N178" s="241" t="s">
        <v>48</v>
      </c>
      <c r="O178" s="87"/>
      <c r="P178" s="242">
        <f>O178*H178</f>
        <v>0</v>
      </c>
      <c r="Q178" s="242">
        <v>0</v>
      </c>
      <c r="R178" s="242">
        <f>Q178*H178</f>
        <v>0</v>
      </c>
      <c r="S178" s="242">
        <v>0</v>
      </c>
      <c r="T178" s="243">
        <f>S178*H178</f>
        <v>0</v>
      </c>
      <c r="AR178" s="244" t="s">
        <v>125</v>
      </c>
      <c r="AT178" s="244" t="s">
        <v>266</v>
      </c>
      <c r="AU178" s="244" t="s">
        <v>90</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794</v>
      </c>
    </row>
    <row r="179" s="1" customFormat="1" ht="16.5" customHeight="1">
      <c r="B179" s="39"/>
      <c r="C179" s="233" t="s">
        <v>581</v>
      </c>
      <c r="D179" s="233" t="s">
        <v>266</v>
      </c>
      <c r="E179" s="234" t="s">
        <v>7824</v>
      </c>
      <c r="F179" s="235" t="s">
        <v>7788</v>
      </c>
      <c r="G179" s="236" t="s">
        <v>1829</v>
      </c>
      <c r="H179" s="237">
        <v>1</v>
      </c>
      <c r="I179" s="238"/>
      <c r="J179" s="239">
        <f>ROUND(I179*H179,2)</f>
        <v>0</v>
      </c>
      <c r="K179" s="235" t="s">
        <v>413</v>
      </c>
      <c r="L179" s="44"/>
      <c r="M179" s="240" t="s">
        <v>1</v>
      </c>
      <c r="N179" s="241" t="s">
        <v>48</v>
      </c>
      <c r="O179" s="87"/>
      <c r="P179" s="242">
        <f>O179*H179</f>
        <v>0</v>
      </c>
      <c r="Q179" s="242">
        <v>0</v>
      </c>
      <c r="R179" s="242">
        <f>Q179*H179</f>
        <v>0</v>
      </c>
      <c r="S179" s="242">
        <v>0</v>
      </c>
      <c r="T179" s="243">
        <f>S179*H179</f>
        <v>0</v>
      </c>
      <c r="AR179" s="244" t="s">
        <v>125</v>
      </c>
      <c r="AT179" s="244" t="s">
        <v>266</v>
      </c>
      <c r="AU179" s="244" t="s">
        <v>90</v>
      </c>
      <c r="AY179" s="17" t="s">
        <v>263</v>
      </c>
      <c r="BE179" s="245">
        <f>IF(N179="základní",J179,0)</f>
        <v>0</v>
      </c>
      <c r="BF179" s="245">
        <f>IF(N179="snížená",J179,0)</f>
        <v>0</v>
      </c>
      <c r="BG179" s="245">
        <f>IF(N179="zákl. přenesená",J179,0)</f>
        <v>0</v>
      </c>
      <c r="BH179" s="245">
        <f>IF(N179="sníž. přenesená",J179,0)</f>
        <v>0</v>
      </c>
      <c r="BI179" s="245">
        <f>IF(N179="nulová",J179,0)</f>
        <v>0</v>
      </c>
      <c r="BJ179" s="17" t="s">
        <v>90</v>
      </c>
      <c r="BK179" s="245">
        <f>ROUND(I179*H179,2)</f>
        <v>0</v>
      </c>
      <c r="BL179" s="17" t="s">
        <v>125</v>
      </c>
      <c r="BM179" s="244" t="s">
        <v>800</v>
      </c>
    </row>
    <row r="180" s="1" customFormat="1" ht="16.5" customHeight="1">
      <c r="B180" s="39"/>
      <c r="C180" s="233" t="s">
        <v>585</v>
      </c>
      <c r="D180" s="233" t="s">
        <v>266</v>
      </c>
      <c r="E180" s="234" t="s">
        <v>7825</v>
      </c>
      <c r="F180" s="235" t="s">
        <v>7790</v>
      </c>
      <c r="G180" s="236" t="s">
        <v>1829</v>
      </c>
      <c r="H180" s="237">
        <v>2</v>
      </c>
      <c r="I180" s="238"/>
      <c r="J180" s="239">
        <f>ROUND(I180*H180,2)</f>
        <v>0</v>
      </c>
      <c r="K180" s="235" t="s">
        <v>413</v>
      </c>
      <c r="L180" s="44"/>
      <c r="M180" s="240" t="s">
        <v>1</v>
      </c>
      <c r="N180" s="241" t="s">
        <v>48</v>
      </c>
      <c r="O180" s="87"/>
      <c r="P180" s="242">
        <f>O180*H180</f>
        <v>0</v>
      </c>
      <c r="Q180" s="242">
        <v>0</v>
      </c>
      <c r="R180" s="242">
        <f>Q180*H180</f>
        <v>0</v>
      </c>
      <c r="S180" s="242">
        <v>0</v>
      </c>
      <c r="T180" s="243">
        <f>S180*H180</f>
        <v>0</v>
      </c>
      <c r="AR180" s="244" t="s">
        <v>125</v>
      </c>
      <c r="AT180" s="244" t="s">
        <v>266</v>
      </c>
      <c r="AU180" s="244" t="s">
        <v>90</v>
      </c>
      <c r="AY180" s="17" t="s">
        <v>263</v>
      </c>
      <c r="BE180" s="245">
        <f>IF(N180="základní",J180,0)</f>
        <v>0</v>
      </c>
      <c r="BF180" s="245">
        <f>IF(N180="snížená",J180,0)</f>
        <v>0</v>
      </c>
      <c r="BG180" s="245">
        <f>IF(N180="zákl. přenesená",J180,0)</f>
        <v>0</v>
      </c>
      <c r="BH180" s="245">
        <f>IF(N180="sníž. přenesená",J180,0)</f>
        <v>0</v>
      </c>
      <c r="BI180" s="245">
        <f>IF(N180="nulová",J180,0)</f>
        <v>0</v>
      </c>
      <c r="BJ180" s="17" t="s">
        <v>90</v>
      </c>
      <c r="BK180" s="245">
        <f>ROUND(I180*H180,2)</f>
        <v>0</v>
      </c>
      <c r="BL180" s="17" t="s">
        <v>125</v>
      </c>
      <c r="BM180" s="244" t="s">
        <v>808</v>
      </c>
    </row>
    <row r="181" s="1" customFormat="1" ht="16.5" customHeight="1">
      <c r="B181" s="39"/>
      <c r="C181" s="233" t="s">
        <v>593</v>
      </c>
      <c r="D181" s="233" t="s">
        <v>266</v>
      </c>
      <c r="E181" s="234" t="s">
        <v>7826</v>
      </c>
      <c r="F181" s="235" t="s">
        <v>7792</v>
      </c>
      <c r="G181" s="236" t="s">
        <v>1829</v>
      </c>
      <c r="H181" s="237">
        <v>1</v>
      </c>
      <c r="I181" s="238"/>
      <c r="J181" s="239">
        <f>ROUND(I181*H181,2)</f>
        <v>0</v>
      </c>
      <c r="K181" s="235" t="s">
        <v>413</v>
      </c>
      <c r="L181" s="44"/>
      <c r="M181" s="240" t="s">
        <v>1</v>
      </c>
      <c r="N181" s="241" t="s">
        <v>48</v>
      </c>
      <c r="O181" s="87"/>
      <c r="P181" s="242">
        <f>O181*H181</f>
        <v>0</v>
      </c>
      <c r="Q181" s="242">
        <v>0</v>
      </c>
      <c r="R181" s="242">
        <f>Q181*H181</f>
        <v>0</v>
      </c>
      <c r="S181" s="242">
        <v>0</v>
      </c>
      <c r="T181" s="243">
        <f>S181*H181</f>
        <v>0</v>
      </c>
      <c r="AR181" s="244" t="s">
        <v>125</v>
      </c>
      <c r="AT181" s="244" t="s">
        <v>266</v>
      </c>
      <c r="AU181" s="244" t="s">
        <v>90</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125</v>
      </c>
      <c r="BM181" s="244" t="s">
        <v>816</v>
      </c>
    </row>
    <row r="182" s="1" customFormat="1" ht="16.5" customHeight="1">
      <c r="B182" s="39"/>
      <c r="C182" s="233" t="s">
        <v>600</v>
      </c>
      <c r="D182" s="233" t="s">
        <v>266</v>
      </c>
      <c r="E182" s="234" t="s">
        <v>7827</v>
      </c>
      <c r="F182" s="235" t="s">
        <v>7794</v>
      </c>
      <c r="G182" s="236" t="s">
        <v>1829</v>
      </c>
      <c r="H182" s="237">
        <v>1</v>
      </c>
      <c r="I182" s="238"/>
      <c r="J182" s="239">
        <f>ROUND(I182*H182,2)</f>
        <v>0</v>
      </c>
      <c r="K182" s="235" t="s">
        <v>413</v>
      </c>
      <c r="L182" s="44"/>
      <c r="M182" s="240" t="s">
        <v>1</v>
      </c>
      <c r="N182" s="241" t="s">
        <v>48</v>
      </c>
      <c r="O182" s="87"/>
      <c r="P182" s="242">
        <f>O182*H182</f>
        <v>0</v>
      </c>
      <c r="Q182" s="242">
        <v>0</v>
      </c>
      <c r="R182" s="242">
        <f>Q182*H182</f>
        <v>0</v>
      </c>
      <c r="S182" s="242">
        <v>0</v>
      </c>
      <c r="T182" s="243">
        <f>S182*H182</f>
        <v>0</v>
      </c>
      <c r="AR182" s="244" t="s">
        <v>125</v>
      </c>
      <c r="AT182" s="244" t="s">
        <v>266</v>
      </c>
      <c r="AU182" s="244" t="s">
        <v>90</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830</v>
      </c>
    </row>
    <row r="183" s="1" customFormat="1" ht="16.5" customHeight="1">
      <c r="B183" s="39"/>
      <c r="C183" s="233" t="s">
        <v>605</v>
      </c>
      <c r="D183" s="233" t="s">
        <v>266</v>
      </c>
      <c r="E183" s="234" t="s">
        <v>7828</v>
      </c>
      <c r="F183" s="235" t="s">
        <v>7779</v>
      </c>
      <c r="G183" s="236" t="s">
        <v>1829</v>
      </c>
      <c r="H183" s="237">
        <v>1</v>
      </c>
      <c r="I183" s="238"/>
      <c r="J183" s="239">
        <f>ROUND(I183*H183,2)</f>
        <v>0</v>
      </c>
      <c r="K183" s="235" t="s">
        <v>413</v>
      </c>
      <c r="L183" s="44"/>
      <c r="M183" s="240" t="s">
        <v>1</v>
      </c>
      <c r="N183" s="241" t="s">
        <v>48</v>
      </c>
      <c r="O183" s="87"/>
      <c r="P183" s="242">
        <f>O183*H183</f>
        <v>0</v>
      </c>
      <c r="Q183" s="242">
        <v>0</v>
      </c>
      <c r="R183" s="242">
        <f>Q183*H183</f>
        <v>0</v>
      </c>
      <c r="S183" s="242">
        <v>0</v>
      </c>
      <c r="T183" s="243">
        <f>S183*H183</f>
        <v>0</v>
      </c>
      <c r="AR183" s="244" t="s">
        <v>125</v>
      </c>
      <c r="AT183" s="244" t="s">
        <v>266</v>
      </c>
      <c r="AU183" s="244" t="s">
        <v>90</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852</v>
      </c>
    </row>
    <row r="184" s="1" customFormat="1">
      <c r="B184" s="39"/>
      <c r="C184" s="40"/>
      <c r="D184" s="246" t="s">
        <v>273</v>
      </c>
      <c r="E184" s="40"/>
      <c r="F184" s="247" t="s">
        <v>7780</v>
      </c>
      <c r="G184" s="40"/>
      <c r="H184" s="40"/>
      <c r="I184" s="151"/>
      <c r="J184" s="40"/>
      <c r="K184" s="40"/>
      <c r="L184" s="44"/>
      <c r="M184" s="248"/>
      <c r="N184" s="87"/>
      <c r="O184" s="87"/>
      <c r="P184" s="87"/>
      <c r="Q184" s="87"/>
      <c r="R184" s="87"/>
      <c r="S184" s="87"/>
      <c r="T184" s="88"/>
      <c r="AT184" s="17" t="s">
        <v>273</v>
      </c>
      <c r="AU184" s="17" t="s">
        <v>90</v>
      </c>
    </row>
    <row r="185" s="1" customFormat="1" ht="16.5" customHeight="1">
      <c r="B185" s="39"/>
      <c r="C185" s="233" t="s">
        <v>609</v>
      </c>
      <c r="D185" s="233" t="s">
        <v>266</v>
      </c>
      <c r="E185" s="234" t="s">
        <v>7829</v>
      </c>
      <c r="F185" s="235" t="s">
        <v>7782</v>
      </c>
      <c r="G185" s="236" t="s">
        <v>1829</v>
      </c>
      <c r="H185" s="237">
        <v>3</v>
      </c>
      <c r="I185" s="238"/>
      <c r="J185" s="239">
        <f>ROUND(I185*H185,2)</f>
        <v>0</v>
      </c>
      <c r="K185" s="235" t="s">
        <v>413</v>
      </c>
      <c r="L185" s="44"/>
      <c r="M185" s="240" t="s">
        <v>1</v>
      </c>
      <c r="N185" s="241" t="s">
        <v>48</v>
      </c>
      <c r="O185" s="87"/>
      <c r="P185" s="242">
        <f>O185*H185</f>
        <v>0</v>
      </c>
      <c r="Q185" s="242">
        <v>0</v>
      </c>
      <c r="R185" s="242">
        <f>Q185*H185</f>
        <v>0</v>
      </c>
      <c r="S185" s="242">
        <v>0</v>
      </c>
      <c r="T185" s="243">
        <f>S185*H185</f>
        <v>0</v>
      </c>
      <c r="AR185" s="244" t="s">
        <v>125</v>
      </c>
      <c r="AT185" s="244" t="s">
        <v>266</v>
      </c>
      <c r="AU185" s="244" t="s">
        <v>90</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862</v>
      </c>
    </row>
    <row r="186" s="1" customFormat="1" ht="16.5" customHeight="1">
      <c r="B186" s="39"/>
      <c r="C186" s="233" t="s">
        <v>616</v>
      </c>
      <c r="D186" s="233" t="s">
        <v>266</v>
      </c>
      <c r="E186" s="234" t="s">
        <v>7830</v>
      </c>
      <c r="F186" s="235" t="s">
        <v>7784</v>
      </c>
      <c r="G186" s="236" t="s">
        <v>1829</v>
      </c>
      <c r="H186" s="237">
        <v>3</v>
      </c>
      <c r="I186" s="238"/>
      <c r="J186" s="239">
        <f>ROUND(I186*H186,2)</f>
        <v>0</v>
      </c>
      <c r="K186" s="235" t="s">
        <v>413</v>
      </c>
      <c r="L186" s="44"/>
      <c r="M186" s="240" t="s">
        <v>1</v>
      </c>
      <c r="N186" s="241" t="s">
        <v>48</v>
      </c>
      <c r="O186" s="87"/>
      <c r="P186" s="242">
        <f>O186*H186</f>
        <v>0</v>
      </c>
      <c r="Q186" s="242">
        <v>0</v>
      </c>
      <c r="R186" s="242">
        <f>Q186*H186</f>
        <v>0</v>
      </c>
      <c r="S186" s="242">
        <v>0</v>
      </c>
      <c r="T186" s="243">
        <f>S186*H186</f>
        <v>0</v>
      </c>
      <c r="AR186" s="244" t="s">
        <v>125</v>
      </c>
      <c r="AT186" s="244" t="s">
        <v>266</v>
      </c>
      <c r="AU186" s="244" t="s">
        <v>90</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125</v>
      </c>
      <c r="BM186" s="244" t="s">
        <v>873</v>
      </c>
    </row>
    <row r="187" s="1" customFormat="1" ht="16.5" customHeight="1">
      <c r="B187" s="39"/>
      <c r="C187" s="233" t="s">
        <v>625</v>
      </c>
      <c r="D187" s="233" t="s">
        <v>266</v>
      </c>
      <c r="E187" s="234" t="s">
        <v>7831</v>
      </c>
      <c r="F187" s="235" t="s">
        <v>7786</v>
      </c>
      <c r="G187" s="236" t="s">
        <v>1829</v>
      </c>
      <c r="H187" s="237">
        <v>2</v>
      </c>
      <c r="I187" s="238"/>
      <c r="J187" s="239">
        <f>ROUND(I187*H187,2)</f>
        <v>0</v>
      </c>
      <c r="K187" s="235" t="s">
        <v>413</v>
      </c>
      <c r="L187" s="44"/>
      <c r="M187" s="240" t="s">
        <v>1</v>
      </c>
      <c r="N187" s="241" t="s">
        <v>48</v>
      </c>
      <c r="O187" s="87"/>
      <c r="P187" s="242">
        <f>O187*H187</f>
        <v>0</v>
      </c>
      <c r="Q187" s="242">
        <v>0</v>
      </c>
      <c r="R187" s="242">
        <f>Q187*H187</f>
        <v>0</v>
      </c>
      <c r="S187" s="242">
        <v>0</v>
      </c>
      <c r="T187" s="243">
        <f>S187*H187</f>
        <v>0</v>
      </c>
      <c r="AR187" s="244" t="s">
        <v>125</v>
      </c>
      <c r="AT187" s="244" t="s">
        <v>266</v>
      </c>
      <c r="AU187" s="244" t="s">
        <v>90</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125</v>
      </c>
      <c r="BM187" s="244" t="s">
        <v>895</v>
      </c>
    </row>
    <row r="188" s="1" customFormat="1" ht="16.5" customHeight="1">
      <c r="B188" s="39"/>
      <c r="C188" s="233" t="s">
        <v>629</v>
      </c>
      <c r="D188" s="233" t="s">
        <v>266</v>
      </c>
      <c r="E188" s="234" t="s">
        <v>7832</v>
      </c>
      <c r="F188" s="235" t="s">
        <v>7788</v>
      </c>
      <c r="G188" s="236" t="s">
        <v>1829</v>
      </c>
      <c r="H188" s="237">
        <v>1</v>
      </c>
      <c r="I188" s="238"/>
      <c r="J188" s="239">
        <f>ROUND(I188*H188,2)</f>
        <v>0</v>
      </c>
      <c r="K188" s="235" t="s">
        <v>413</v>
      </c>
      <c r="L188" s="44"/>
      <c r="M188" s="240" t="s">
        <v>1</v>
      </c>
      <c r="N188" s="241" t="s">
        <v>48</v>
      </c>
      <c r="O188" s="87"/>
      <c r="P188" s="242">
        <f>O188*H188</f>
        <v>0</v>
      </c>
      <c r="Q188" s="242">
        <v>0</v>
      </c>
      <c r="R188" s="242">
        <f>Q188*H188</f>
        <v>0</v>
      </c>
      <c r="S188" s="242">
        <v>0</v>
      </c>
      <c r="T188" s="243">
        <f>S188*H188</f>
        <v>0</v>
      </c>
      <c r="AR188" s="244" t="s">
        <v>125</v>
      </c>
      <c r="AT188" s="244" t="s">
        <v>266</v>
      </c>
      <c r="AU188" s="244" t="s">
        <v>90</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906</v>
      </c>
    </row>
    <row r="189" s="1" customFormat="1" ht="16.5" customHeight="1">
      <c r="B189" s="39"/>
      <c r="C189" s="233" t="s">
        <v>633</v>
      </c>
      <c r="D189" s="233" t="s">
        <v>266</v>
      </c>
      <c r="E189" s="234" t="s">
        <v>7833</v>
      </c>
      <c r="F189" s="235" t="s">
        <v>7790</v>
      </c>
      <c r="G189" s="236" t="s">
        <v>1829</v>
      </c>
      <c r="H189" s="237">
        <v>2</v>
      </c>
      <c r="I189" s="238"/>
      <c r="J189" s="239">
        <f>ROUND(I189*H189,2)</f>
        <v>0</v>
      </c>
      <c r="K189" s="235" t="s">
        <v>413</v>
      </c>
      <c r="L189" s="44"/>
      <c r="M189" s="240" t="s">
        <v>1</v>
      </c>
      <c r="N189" s="241" t="s">
        <v>48</v>
      </c>
      <c r="O189" s="87"/>
      <c r="P189" s="242">
        <f>O189*H189</f>
        <v>0</v>
      </c>
      <c r="Q189" s="242">
        <v>0</v>
      </c>
      <c r="R189" s="242">
        <f>Q189*H189</f>
        <v>0</v>
      </c>
      <c r="S189" s="242">
        <v>0</v>
      </c>
      <c r="T189" s="243">
        <f>S189*H189</f>
        <v>0</v>
      </c>
      <c r="AR189" s="244" t="s">
        <v>125</v>
      </c>
      <c r="AT189" s="244" t="s">
        <v>266</v>
      </c>
      <c r="AU189" s="244" t="s">
        <v>90</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917</v>
      </c>
    </row>
    <row r="190" s="1" customFormat="1" ht="16.5" customHeight="1">
      <c r="B190" s="39"/>
      <c r="C190" s="233" t="s">
        <v>638</v>
      </c>
      <c r="D190" s="233" t="s">
        <v>266</v>
      </c>
      <c r="E190" s="234" t="s">
        <v>7834</v>
      </c>
      <c r="F190" s="235" t="s">
        <v>7792</v>
      </c>
      <c r="G190" s="236" t="s">
        <v>1829</v>
      </c>
      <c r="H190" s="237">
        <v>1</v>
      </c>
      <c r="I190" s="238"/>
      <c r="J190" s="239">
        <f>ROUND(I190*H190,2)</f>
        <v>0</v>
      </c>
      <c r="K190" s="235" t="s">
        <v>413</v>
      </c>
      <c r="L190" s="44"/>
      <c r="M190" s="240" t="s">
        <v>1</v>
      </c>
      <c r="N190" s="241" t="s">
        <v>48</v>
      </c>
      <c r="O190" s="87"/>
      <c r="P190" s="242">
        <f>O190*H190</f>
        <v>0</v>
      </c>
      <c r="Q190" s="242">
        <v>0</v>
      </c>
      <c r="R190" s="242">
        <f>Q190*H190</f>
        <v>0</v>
      </c>
      <c r="S190" s="242">
        <v>0</v>
      </c>
      <c r="T190" s="243">
        <f>S190*H190</f>
        <v>0</v>
      </c>
      <c r="AR190" s="244" t="s">
        <v>125</v>
      </c>
      <c r="AT190" s="244" t="s">
        <v>266</v>
      </c>
      <c r="AU190" s="244" t="s">
        <v>90</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927</v>
      </c>
    </row>
    <row r="191" s="1" customFormat="1" ht="16.5" customHeight="1">
      <c r="B191" s="39"/>
      <c r="C191" s="233" t="s">
        <v>643</v>
      </c>
      <c r="D191" s="233" t="s">
        <v>266</v>
      </c>
      <c r="E191" s="234" t="s">
        <v>7835</v>
      </c>
      <c r="F191" s="235" t="s">
        <v>7794</v>
      </c>
      <c r="G191" s="236" t="s">
        <v>1829</v>
      </c>
      <c r="H191" s="237">
        <v>1</v>
      </c>
      <c r="I191" s="238"/>
      <c r="J191" s="239">
        <f>ROUND(I191*H191,2)</f>
        <v>0</v>
      </c>
      <c r="K191" s="235" t="s">
        <v>413</v>
      </c>
      <c r="L191" s="44"/>
      <c r="M191" s="240" t="s">
        <v>1</v>
      </c>
      <c r="N191" s="241" t="s">
        <v>48</v>
      </c>
      <c r="O191" s="87"/>
      <c r="P191" s="242">
        <f>O191*H191</f>
        <v>0</v>
      </c>
      <c r="Q191" s="242">
        <v>0</v>
      </c>
      <c r="R191" s="242">
        <f>Q191*H191</f>
        <v>0</v>
      </c>
      <c r="S191" s="242">
        <v>0</v>
      </c>
      <c r="T191" s="243">
        <f>S191*H191</f>
        <v>0</v>
      </c>
      <c r="AR191" s="244" t="s">
        <v>125</v>
      </c>
      <c r="AT191" s="244" t="s">
        <v>266</v>
      </c>
      <c r="AU191" s="244" t="s">
        <v>90</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943</v>
      </c>
    </row>
    <row r="192" s="1" customFormat="1" ht="16.5" customHeight="1">
      <c r="B192" s="39"/>
      <c r="C192" s="233" t="s">
        <v>676</v>
      </c>
      <c r="D192" s="233" t="s">
        <v>266</v>
      </c>
      <c r="E192" s="234" t="s">
        <v>7836</v>
      </c>
      <c r="F192" s="235" t="s">
        <v>7796</v>
      </c>
      <c r="G192" s="236" t="s">
        <v>1829</v>
      </c>
      <c r="H192" s="237">
        <v>1</v>
      </c>
      <c r="I192" s="238"/>
      <c r="J192" s="239">
        <f>ROUND(I192*H192,2)</f>
        <v>0</v>
      </c>
      <c r="K192" s="235" t="s">
        <v>413</v>
      </c>
      <c r="L192" s="44"/>
      <c r="M192" s="240" t="s">
        <v>1</v>
      </c>
      <c r="N192" s="241" t="s">
        <v>48</v>
      </c>
      <c r="O192" s="87"/>
      <c r="P192" s="242">
        <f>O192*H192</f>
        <v>0</v>
      </c>
      <c r="Q192" s="242">
        <v>0</v>
      </c>
      <c r="R192" s="242">
        <f>Q192*H192</f>
        <v>0</v>
      </c>
      <c r="S192" s="242">
        <v>0</v>
      </c>
      <c r="T192" s="243">
        <f>S192*H192</f>
        <v>0</v>
      </c>
      <c r="AR192" s="244" t="s">
        <v>125</v>
      </c>
      <c r="AT192" s="244" t="s">
        <v>266</v>
      </c>
      <c r="AU192" s="244" t="s">
        <v>90</v>
      </c>
      <c r="AY192" s="17" t="s">
        <v>263</v>
      </c>
      <c r="BE192" s="245">
        <f>IF(N192="základní",J192,0)</f>
        <v>0</v>
      </c>
      <c r="BF192" s="245">
        <f>IF(N192="snížená",J192,0)</f>
        <v>0</v>
      </c>
      <c r="BG192" s="245">
        <f>IF(N192="zákl. přenesená",J192,0)</f>
        <v>0</v>
      </c>
      <c r="BH192" s="245">
        <f>IF(N192="sníž. přenesená",J192,0)</f>
        <v>0</v>
      </c>
      <c r="BI192" s="245">
        <f>IF(N192="nulová",J192,0)</f>
        <v>0</v>
      </c>
      <c r="BJ192" s="17" t="s">
        <v>90</v>
      </c>
      <c r="BK192" s="245">
        <f>ROUND(I192*H192,2)</f>
        <v>0</v>
      </c>
      <c r="BL192" s="17" t="s">
        <v>125</v>
      </c>
      <c r="BM192" s="244" t="s">
        <v>952</v>
      </c>
    </row>
    <row r="193" s="1" customFormat="1">
      <c r="B193" s="39"/>
      <c r="C193" s="40"/>
      <c r="D193" s="246" t="s">
        <v>273</v>
      </c>
      <c r="E193" s="40"/>
      <c r="F193" s="247" t="s">
        <v>7797</v>
      </c>
      <c r="G193" s="40"/>
      <c r="H193" s="40"/>
      <c r="I193" s="151"/>
      <c r="J193" s="40"/>
      <c r="K193" s="40"/>
      <c r="L193" s="44"/>
      <c r="M193" s="248"/>
      <c r="N193" s="87"/>
      <c r="O193" s="87"/>
      <c r="P193" s="87"/>
      <c r="Q193" s="87"/>
      <c r="R193" s="87"/>
      <c r="S193" s="87"/>
      <c r="T193" s="88"/>
      <c r="AT193" s="17" t="s">
        <v>273</v>
      </c>
      <c r="AU193" s="17" t="s">
        <v>90</v>
      </c>
    </row>
    <row r="194" s="1" customFormat="1" ht="16.5" customHeight="1">
      <c r="B194" s="39"/>
      <c r="C194" s="233" t="s">
        <v>680</v>
      </c>
      <c r="D194" s="233" t="s">
        <v>266</v>
      </c>
      <c r="E194" s="234" t="s">
        <v>7837</v>
      </c>
      <c r="F194" s="235" t="s">
        <v>7799</v>
      </c>
      <c r="G194" s="236" t="s">
        <v>1829</v>
      </c>
      <c r="H194" s="237">
        <v>1</v>
      </c>
      <c r="I194" s="238"/>
      <c r="J194" s="239">
        <f>ROUND(I194*H194,2)</f>
        <v>0</v>
      </c>
      <c r="K194" s="235" t="s">
        <v>413</v>
      </c>
      <c r="L194" s="44"/>
      <c r="M194" s="240" t="s">
        <v>1</v>
      </c>
      <c r="N194" s="241" t="s">
        <v>48</v>
      </c>
      <c r="O194" s="87"/>
      <c r="P194" s="242">
        <f>O194*H194</f>
        <v>0</v>
      </c>
      <c r="Q194" s="242">
        <v>0</v>
      </c>
      <c r="R194" s="242">
        <f>Q194*H194</f>
        <v>0</v>
      </c>
      <c r="S194" s="242">
        <v>0</v>
      </c>
      <c r="T194" s="243">
        <f>S194*H194</f>
        <v>0</v>
      </c>
      <c r="AR194" s="244" t="s">
        <v>125</v>
      </c>
      <c r="AT194" s="244" t="s">
        <v>266</v>
      </c>
      <c r="AU194" s="244" t="s">
        <v>90</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125</v>
      </c>
      <c r="BM194" s="244" t="s">
        <v>963</v>
      </c>
    </row>
    <row r="195" s="1" customFormat="1" ht="16.5" customHeight="1">
      <c r="B195" s="39"/>
      <c r="C195" s="233" t="s">
        <v>684</v>
      </c>
      <c r="D195" s="233" t="s">
        <v>266</v>
      </c>
      <c r="E195" s="234" t="s">
        <v>7838</v>
      </c>
      <c r="F195" s="235" t="s">
        <v>7779</v>
      </c>
      <c r="G195" s="236" t="s">
        <v>1829</v>
      </c>
      <c r="H195" s="237">
        <v>1</v>
      </c>
      <c r="I195" s="238"/>
      <c r="J195" s="239">
        <f>ROUND(I195*H195,2)</f>
        <v>0</v>
      </c>
      <c r="K195" s="235" t="s">
        <v>413</v>
      </c>
      <c r="L195" s="44"/>
      <c r="M195" s="240" t="s">
        <v>1</v>
      </c>
      <c r="N195" s="241" t="s">
        <v>48</v>
      </c>
      <c r="O195" s="87"/>
      <c r="P195" s="242">
        <f>O195*H195</f>
        <v>0</v>
      </c>
      <c r="Q195" s="242">
        <v>0</v>
      </c>
      <c r="R195" s="242">
        <f>Q195*H195</f>
        <v>0</v>
      </c>
      <c r="S195" s="242">
        <v>0</v>
      </c>
      <c r="T195" s="243">
        <f>S195*H195</f>
        <v>0</v>
      </c>
      <c r="AR195" s="244" t="s">
        <v>125</v>
      </c>
      <c r="AT195" s="244" t="s">
        <v>266</v>
      </c>
      <c r="AU195" s="244" t="s">
        <v>90</v>
      </c>
      <c r="AY195" s="17" t="s">
        <v>263</v>
      </c>
      <c r="BE195" s="245">
        <f>IF(N195="základní",J195,0)</f>
        <v>0</v>
      </c>
      <c r="BF195" s="245">
        <f>IF(N195="snížená",J195,0)</f>
        <v>0</v>
      </c>
      <c r="BG195" s="245">
        <f>IF(N195="zákl. přenesená",J195,0)</f>
        <v>0</v>
      </c>
      <c r="BH195" s="245">
        <f>IF(N195="sníž. přenesená",J195,0)</f>
        <v>0</v>
      </c>
      <c r="BI195" s="245">
        <f>IF(N195="nulová",J195,0)</f>
        <v>0</v>
      </c>
      <c r="BJ195" s="17" t="s">
        <v>90</v>
      </c>
      <c r="BK195" s="245">
        <f>ROUND(I195*H195,2)</f>
        <v>0</v>
      </c>
      <c r="BL195" s="17" t="s">
        <v>125</v>
      </c>
      <c r="BM195" s="244" t="s">
        <v>971</v>
      </c>
    </row>
    <row r="196" s="1" customFormat="1">
      <c r="B196" s="39"/>
      <c r="C196" s="40"/>
      <c r="D196" s="246" t="s">
        <v>273</v>
      </c>
      <c r="E196" s="40"/>
      <c r="F196" s="247" t="s">
        <v>7780</v>
      </c>
      <c r="G196" s="40"/>
      <c r="H196" s="40"/>
      <c r="I196" s="151"/>
      <c r="J196" s="40"/>
      <c r="K196" s="40"/>
      <c r="L196" s="44"/>
      <c r="M196" s="248"/>
      <c r="N196" s="87"/>
      <c r="O196" s="87"/>
      <c r="P196" s="87"/>
      <c r="Q196" s="87"/>
      <c r="R196" s="87"/>
      <c r="S196" s="87"/>
      <c r="T196" s="88"/>
      <c r="AT196" s="17" t="s">
        <v>273</v>
      </c>
      <c r="AU196" s="17" t="s">
        <v>90</v>
      </c>
    </row>
    <row r="197" s="1" customFormat="1" ht="16.5" customHeight="1">
      <c r="B197" s="39"/>
      <c r="C197" s="233" t="s">
        <v>688</v>
      </c>
      <c r="D197" s="233" t="s">
        <v>266</v>
      </c>
      <c r="E197" s="234" t="s">
        <v>7839</v>
      </c>
      <c r="F197" s="235" t="s">
        <v>7782</v>
      </c>
      <c r="G197" s="236" t="s">
        <v>1829</v>
      </c>
      <c r="H197" s="237">
        <v>4</v>
      </c>
      <c r="I197" s="238"/>
      <c r="J197" s="239">
        <f>ROUND(I197*H197,2)</f>
        <v>0</v>
      </c>
      <c r="K197" s="235" t="s">
        <v>413</v>
      </c>
      <c r="L197" s="44"/>
      <c r="M197" s="240" t="s">
        <v>1</v>
      </c>
      <c r="N197" s="241" t="s">
        <v>48</v>
      </c>
      <c r="O197" s="87"/>
      <c r="P197" s="242">
        <f>O197*H197</f>
        <v>0</v>
      </c>
      <c r="Q197" s="242">
        <v>0</v>
      </c>
      <c r="R197" s="242">
        <f>Q197*H197</f>
        <v>0</v>
      </c>
      <c r="S197" s="242">
        <v>0</v>
      </c>
      <c r="T197" s="243">
        <f>S197*H197</f>
        <v>0</v>
      </c>
      <c r="AR197" s="244" t="s">
        <v>125</v>
      </c>
      <c r="AT197" s="244" t="s">
        <v>266</v>
      </c>
      <c r="AU197" s="244" t="s">
        <v>90</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125</v>
      </c>
      <c r="BM197" s="244" t="s">
        <v>979</v>
      </c>
    </row>
    <row r="198" s="1" customFormat="1" ht="16.5" customHeight="1">
      <c r="B198" s="39"/>
      <c r="C198" s="233" t="s">
        <v>693</v>
      </c>
      <c r="D198" s="233" t="s">
        <v>266</v>
      </c>
      <c r="E198" s="234" t="s">
        <v>7840</v>
      </c>
      <c r="F198" s="235" t="s">
        <v>7784</v>
      </c>
      <c r="G198" s="236" t="s">
        <v>1829</v>
      </c>
      <c r="H198" s="237">
        <v>4</v>
      </c>
      <c r="I198" s="238"/>
      <c r="J198" s="239">
        <f>ROUND(I198*H198,2)</f>
        <v>0</v>
      </c>
      <c r="K198" s="235" t="s">
        <v>413</v>
      </c>
      <c r="L198" s="44"/>
      <c r="M198" s="240" t="s">
        <v>1</v>
      </c>
      <c r="N198" s="241" t="s">
        <v>48</v>
      </c>
      <c r="O198" s="87"/>
      <c r="P198" s="242">
        <f>O198*H198</f>
        <v>0</v>
      </c>
      <c r="Q198" s="242">
        <v>0</v>
      </c>
      <c r="R198" s="242">
        <f>Q198*H198</f>
        <v>0</v>
      </c>
      <c r="S198" s="242">
        <v>0</v>
      </c>
      <c r="T198" s="243">
        <f>S198*H198</f>
        <v>0</v>
      </c>
      <c r="AR198" s="244" t="s">
        <v>125</v>
      </c>
      <c r="AT198" s="244" t="s">
        <v>266</v>
      </c>
      <c r="AU198" s="244" t="s">
        <v>90</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125</v>
      </c>
      <c r="BM198" s="244" t="s">
        <v>993</v>
      </c>
    </row>
    <row r="199" s="1" customFormat="1" ht="16.5" customHeight="1">
      <c r="B199" s="39"/>
      <c r="C199" s="233" t="s">
        <v>697</v>
      </c>
      <c r="D199" s="233" t="s">
        <v>266</v>
      </c>
      <c r="E199" s="234" t="s">
        <v>7841</v>
      </c>
      <c r="F199" s="235" t="s">
        <v>7786</v>
      </c>
      <c r="G199" s="236" t="s">
        <v>1829</v>
      </c>
      <c r="H199" s="237">
        <v>3</v>
      </c>
      <c r="I199" s="238"/>
      <c r="J199" s="239">
        <f>ROUND(I199*H199,2)</f>
        <v>0</v>
      </c>
      <c r="K199" s="235" t="s">
        <v>413</v>
      </c>
      <c r="L199" s="44"/>
      <c r="M199" s="240" t="s">
        <v>1</v>
      </c>
      <c r="N199" s="241" t="s">
        <v>48</v>
      </c>
      <c r="O199" s="87"/>
      <c r="P199" s="242">
        <f>O199*H199</f>
        <v>0</v>
      </c>
      <c r="Q199" s="242">
        <v>0</v>
      </c>
      <c r="R199" s="242">
        <f>Q199*H199</f>
        <v>0</v>
      </c>
      <c r="S199" s="242">
        <v>0</v>
      </c>
      <c r="T199" s="243">
        <f>S199*H199</f>
        <v>0</v>
      </c>
      <c r="AR199" s="244" t="s">
        <v>125</v>
      </c>
      <c r="AT199" s="244" t="s">
        <v>266</v>
      </c>
      <c r="AU199" s="244" t="s">
        <v>90</v>
      </c>
      <c r="AY199" s="17" t="s">
        <v>263</v>
      </c>
      <c r="BE199" s="245">
        <f>IF(N199="základní",J199,0)</f>
        <v>0</v>
      </c>
      <c r="BF199" s="245">
        <f>IF(N199="snížená",J199,0)</f>
        <v>0</v>
      </c>
      <c r="BG199" s="245">
        <f>IF(N199="zákl. přenesená",J199,0)</f>
        <v>0</v>
      </c>
      <c r="BH199" s="245">
        <f>IF(N199="sníž. přenesená",J199,0)</f>
        <v>0</v>
      </c>
      <c r="BI199" s="245">
        <f>IF(N199="nulová",J199,0)</f>
        <v>0</v>
      </c>
      <c r="BJ199" s="17" t="s">
        <v>90</v>
      </c>
      <c r="BK199" s="245">
        <f>ROUND(I199*H199,2)</f>
        <v>0</v>
      </c>
      <c r="BL199" s="17" t="s">
        <v>125</v>
      </c>
      <c r="BM199" s="244" t="s">
        <v>1006</v>
      </c>
    </row>
    <row r="200" s="1" customFormat="1" ht="16.5" customHeight="1">
      <c r="B200" s="39"/>
      <c r="C200" s="233" t="s">
        <v>701</v>
      </c>
      <c r="D200" s="233" t="s">
        <v>266</v>
      </c>
      <c r="E200" s="234" t="s">
        <v>7842</v>
      </c>
      <c r="F200" s="235" t="s">
        <v>7788</v>
      </c>
      <c r="G200" s="236" t="s">
        <v>1829</v>
      </c>
      <c r="H200" s="237">
        <v>1</v>
      </c>
      <c r="I200" s="238"/>
      <c r="J200" s="239">
        <f>ROUND(I200*H200,2)</f>
        <v>0</v>
      </c>
      <c r="K200" s="235" t="s">
        <v>413</v>
      </c>
      <c r="L200" s="44"/>
      <c r="M200" s="240" t="s">
        <v>1</v>
      </c>
      <c r="N200" s="241" t="s">
        <v>48</v>
      </c>
      <c r="O200" s="87"/>
      <c r="P200" s="242">
        <f>O200*H200</f>
        <v>0</v>
      </c>
      <c r="Q200" s="242">
        <v>0</v>
      </c>
      <c r="R200" s="242">
        <f>Q200*H200</f>
        <v>0</v>
      </c>
      <c r="S200" s="242">
        <v>0</v>
      </c>
      <c r="T200" s="243">
        <f>S200*H200</f>
        <v>0</v>
      </c>
      <c r="AR200" s="244" t="s">
        <v>125</v>
      </c>
      <c r="AT200" s="244" t="s">
        <v>266</v>
      </c>
      <c r="AU200" s="244" t="s">
        <v>90</v>
      </c>
      <c r="AY200" s="17" t="s">
        <v>263</v>
      </c>
      <c r="BE200" s="245">
        <f>IF(N200="základní",J200,0)</f>
        <v>0</v>
      </c>
      <c r="BF200" s="245">
        <f>IF(N200="snížená",J200,0)</f>
        <v>0</v>
      </c>
      <c r="BG200" s="245">
        <f>IF(N200="zákl. přenesená",J200,0)</f>
        <v>0</v>
      </c>
      <c r="BH200" s="245">
        <f>IF(N200="sníž. přenesená",J200,0)</f>
        <v>0</v>
      </c>
      <c r="BI200" s="245">
        <f>IF(N200="nulová",J200,0)</f>
        <v>0</v>
      </c>
      <c r="BJ200" s="17" t="s">
        <v>90</v>
      </c>
      <c r="BK200" s="245">
        <f>ROUND(I200*H200,2)</f>
        <v>0</v>
      </c>
      <c r="BL200" s="17" t="s">
        <v>125</v>
      </c>
      <c r="BM200" s="244" t="s">
        <v>1018</v>
      </c>
    </row>
    <row r="201" s="1" customFormat="1" ht="16.5" customHeight="1">
      <c r="B201" s="39"/>
      <c r="C201" s="233" t="s">
        <v>706</v>
      </c>
      <c r="D201" s="233" t="s">
        <v>266</v>
      </c>
      <c r="E201" s="234" t="s">
        <v>7843</v>
      </c>
      <c r="F201" s="235" t="s">
        <v>7790</v>
      </c>
      <c r="G201" s="236" t="s">
        <v>1829</v>
      </c>
      <c r="H201" s="237">
        <v>2</v>
      </c>
      <c r="I201" s="238"/>
      <c r="J201" s="239">
        <f>ROUND(I201*H201,2)</f>
        <v>0</v>
      </c>
      <c r="K201" s="235" t="s">
        <v>413</v>
      </c>
      <c r="L201" s="44"/>
      <c r="M201" s="240" t="s">
        <v>1</v>
      </c>
      <c r="N201" s="241" t="s">
        <v>48</v>
      </c>
      <c r="O201" s="87"/>
      <c r="P201" s="242">
        <f>O201*H201</f>
        <v>0</v>
      </c>
      <c r="Q201" s="242">
        <v>0</v>
      </c>
      <c r="R201" s="242">
        <f>Q201*H201</f>
        <v>0</v>
      </c>
      <c r="S201" s="242">
        <v>0</v>
      </c>
      <c r="T201" s="243">
        <f>S201*H201</f>
        <v>0</v>
      </c>
      <c r="AR201" s="244" t="s">
        <v>125</v>
      </c>
      <c r="AT201" s="244" t="s">
        <v>266</v>
      </c>
      <c r="AU201" s="244" t="s">
        <v>90</v>
      </c>
      <c r="AY201" s="17" t="s">
        <v>263</v>
      </c>
      <c r="BE201" s="245">
        <f>IF(N201="základní",J201,0)</f>
        <v>0</v>
      </c>
      <c r="BF201" s="245">
        <f>IF(N201="snížená",J201,0)</f>
        <v>0</v>
      </c>
      <c r="BG201" s="245">
        <f>IF(N201="zákl. přenesená",J201,0)</f>
        <v>0</v>
      </c>
      <c r="BH201" s="245">
        <f>IF(N201="sníž. přenesená",J201,0)</f>
        <v>0</v>
      </c>
      <c r="BI201" s="245">
        <f>IF(N201="nulová",J201,0)</f>
        <v>0</v>
      </c>
      <c r="BJ201" s="17" t="s">
        <v>90</v>
      </c>
      <c r="BK201" s="245">
        <f>ROUND(I201*H201,2)</f>
        <v>0</v>
      </c>
      <c r="BL201" s="17" t="s">
        <v>125</v>
      </c>
      <c r="BM201" s="244" t="s">
        <v>1028</v>
      </c>
    </row>
    <row r="202" s="1" customFormat="1" ht="16.5" customHeight="1">
      <c r="B202" s="39"/>
      <c r="C202" s="233" t="s">
        <v>715</v>
      </c>
      <c r="D202" s="233" t="s">
        <v>266</v>
      </c>
      <c r="E202" s="234" t="s">
        <v>7844</v>
      </c>
      <c r="F202" s="235" t="s">
        <v>7792</v>
      </c>
      <c r="G202" s="236" t="s">
        <v>1829</v>
      </c>
      <c r="H202" s="237">
        <v>1</v>
      </c>
      <c r="I202" s="238"/>
      <c r="J202" s="239">
        <f>ROUND(I202*H202,2)</f>
        <v>0</v>
      </c>
      <c r="K202" s="235" t="s">
        <v>413</v>
      </c>
      <c r="L202" s="44"/>
      <c r="M202" s="240" t="s">
        <v>1</v>
      </c>
      <c r="N202" s="241" t="s">
        <v>48</v>
      </c>
      <c r="O202" s="87"/>
      <c r="P202" s="242">
        <f>O202*H202</f>
        <v>0</v>
      </c>
      <c r="Q202" s="242">
        <v>0</v>
      </c>
      <c r="R202" s="242">
        <f>Q202*H202</f>
        <v>0</v>
      </c>
      <c r="S202" s="242">
        <v>0</v>
      </c>
      <c r="T202" s="243">
        <f>S202*H202</f>
        <v>0</v>
      </c>
      <c r="AR202" s="244" t="s">
        <v>125</v>
      </c>
      <c r="AT202" s="244" t="s">
        <v>266</v>
      </c>
      <c r="AU202" s="244" t="s">
        <v>90</v>
      </c>
      <c r="AY202" s="17" t="s">
        <v>263</v>
      </c>
      <c r="BE202" s="245">
        <f>IF(N202="základní",J202,0)</f>
        <v>0</v>
      </c>
      <c r="BF202" s="245">
        <f>IF(N202="snížená",J202,0)</f>
        <v>0</v>
      </c>
      <c r="BG202" s="245">
        <f>IF(N202="zákl. přenesená",J202,0)</f>
        <v>0</v>
      </c>
      <c r="BH202" s="245">
        <f>IF(N202="sníž. přenesená",J202,0)</f>
        <v>0</v>
      </c>
      <c r="BI202" s="245">
        <f>IF(N202="nulová",J202,0)</f>
        <v>0</v>
      </c>
      <c r="BJ202" s="17" t="s">
        <v>90</v>
      </c>
      <c r="BK202" s="245">
        <f>ROUND(I202*H202,2)</f>
        <v>0</v>
      </c>
      <c r="BL202" s="17" t="s">
        <v>125</v>
      </c>
      <c r="BM202" s="244" t="s">
        <v>1039</v>
      </c>
    </row>
    <row r="203" s="1" customFormat="1" ht="16.5" customHeight="1">
      <c r="B203" s="39"/>
      <c r="C203" s="233" t="s">
        <v>726</v>
      </c>
      <c r="D203" s="233" t="s">
        <v>266</v>
      </c>
      <c r="E203" s="234" t="s">
        <v>7845</v>
      </c>
      <c r="F203" s="235" t="s">
        <v>7794</v>
      </c>
      <c r="G203" s="236" t="s">
        <v>1829</v>
      </c>
      <c r="H203" s="237">
        <v>1</v>
      </c>
      <c r="I203" s="238"/>
      <c r="J203" s="239">
        <f>ROUND(I203*H203,2)</f>
        <v>0</v>
      </c>
      <c r="K203" s="235" t="s">
        <v>413</v>
      </c>
      <c r="L203" s="44"/>
      <c r="M203" s="240" t="s">
        <v>1</v>
      </c>
      <c r="N203" s="241" t="s">
        <v>48</v>
      </c>
      <c r="O203" s="87"/>
      <c r="P203" s="242">
        <f>O203*H203</f>
        <v>0</v>
      </c>
      <c r="Q203" s="242">
        <v>0</v>
      </c>
      <c r="R203" s="242">
        <f>Q203*H203</f>
        <v>0</v>
      </c>
      <c r="S203" s="242">
        <v>0</v>
      </c>
      <c r="T203" s="243">
        <f>S203*H203</f>
        <v>0</v>
      </c>
      <c r="AR203" s="244" t="s">
        <v>125</v>
      </c>
      <c r="AT203" s="244" t="s">
        <v>266</v>
      </c>
      <c r="AU203" s="244" t="s">
        <v>90</v>
      </c>
      <c r="AY203" s="17" t="s">
        <v>263</v>
      </c>
      <c r="BE203" s="245">
        <f>IF(N203="základní",J203,0)</f>
        <v>0</v>
      </c>
      <c r="BF203" s="245">
        <f>IF(N203="snížená",J203,0)</f>
        <v>0</v>
      </c>
      <c r="BG203" s="245">
        <f>IF(N203="zákl. přenesená",J203,0)</f>
        <v>0</v>
      </c>
      <c r="BH203" s="245">
        <f>IF(N203="sníž. přenesená",J203,0)</f>
        <v>0</v>
      </c>
      <c r="BI203" s="245">
        <f>IF(N203="nulová",J203,0)</f>
        <v>0</v>
      </c>
      <c r="BJ203" s="17" t="s">
        <v>90</v>
      </c>
      <c r="BK203" s="245">
        <f>ROUND(I203*H203,2)</f>
        <v>0</v>
      </c>
      <c r="BL203" s="17" t="s">
        <v>125</v>
      </c>
      <c r="BM203" s="244" t="s">
        <v>1048</v>
      </c>
    </row>
    <row r="204" s="1" customFormat="1" ht="16.5" customHeight="1">
      <c r="B204" s="39"/>
      <c r="C204" s="233" t="s">
        <v>731</v>
      </c>
      <c r="D204" s="233" t="s">
        <v>266</v>
      </c>
      <c r="E204" s="234" t="s">
        <v>7846</v>
      </c>
      <c r="F204" s="235" t="s">
        <v>7847</v>
      </c>
      <c r="G204" s="236" t="s">
        <v>1829</v>
      </c>
      <c r="H204" s="237">
        <v>1</v>
      </c>
      <c r="I204" s="238"/>
      <c r="J204" s="239">
        <f>ROUND(I204*H204,2)</f>
        <v>0</v>
      </c>
      <c r="K204" s="235" t="s">
        <v>413</v>
      </c>
      <c r="L204" s="44"/>
      <c r="M204" s="240" t="s">
        <v>1</v>
      </c>
      <c r="N204" s="241" t="s">
        <v>48</v>
      </c>
      <c r="O204" s="87"/>
      <c r="P204" s="242">
        <f>O204*H204</f>
        <v>0</v>
      </c>
      <c r="Q204" s="242">
        <v>0</v>
      </c>
      <c r="R204" s="242">
        <f>Q204*H204</f>
        <v>0</v>
      </c>
      <c r="S204" s="242">
        <v>0</v>
      </c>
      <c r="T204" s="243">
        <f>S204*H204</f>
        <v>0</v>
      </c>
      <c r="AR204" s="244" t="s">
        <v>125</v>
      </c>
      <c r="AT204" s="244" t="s">
        <v>266</v>
      </c>
      <c r="AU204" s="244" t="s">
        <v>90</v>
      </c>
      <c r="AY204" s="17" t="s">
        <v>263</v>
      </c>
      <c r="BE204" s="245">
        <f>IF(N204="základní",J204,0)</f>
        <v>0</v>
      </c>
      <c r="BF204" s="245">
        <f>IF(N204="snížená",J204,0)</f>
        <v>0</v>
      </c>
      <c r="BG204" s="245">
        <f>IF(N204="zákl. přenesená",J204,0)</f>
        <v>0</v>
      </c>
      <c r="BH204" s="245">
        <f>IF(N204="sníž. přenesená",J204,0)</f>
        <v>0</v>
      </c>
      <c r="BI204" s="245">
        <f>IF(N204="nulová",J204,0)</f>
        <v>0</v>
      </c>
      <c r="BJ204" s="17" t="s">
        <v>90</v>
      </c>
      <c r="BK204" s="245">
        <f>ROUND(I204*H204,2)</f>
        <v>0</v>
      </c>
      <c r="BL204" s="17" t="s">
        <v>125</v>
      </c>
      <c r="BM204" s="244" t="s">
        <v>1063</v>
      </c>
    </row>
    <row r="205" s="1" customFormat="1">
      <c r="B205" s="39"/>
      <c r="C205" s="40"/>
      <c r="D205" s="246" t="s">
        <v>273</v>
      </c>
      <c r="E205" s="40"/>
      <c r="F205" s="247" t="s">
        <v>7848</v>
      </c>
      <c r="G205" s="40"/>
      <c r="H205" s="40"/>
      <c r="I205" s="151"/>
      <c r="J205" s="40"/>
      <c r="K205" s="40"/>
      <c r="L205" s="44"/>
      <c r="M205" s="248"/>
      <c r="N205" s="87"/>
      <c r="O205" s="87"/>
      <c r="P205" s="87"/>
      <c r="Q205" s="87"/>
      <c r="R205" s="87"/>
      <c r="S205" s="87"/>
      <c r="T205" s="88"/>
      <c r="AT205" s="17" t="s">
        <v>273</v>
      </c>
      <c r="AU205" s="17" t="s">
        <v>90</v>
      </c>
    </row>
    <row r="206" s="1" customFormat="1" ht="16.5" customHeight="1">
      <c r="B206" s="39"/>
      <c r="C206" s="233" t="s">
        <v>737</v>
      </c>
      <c r="D206" s="233" t="s">
        <v>266</v>
      </c>
      <c r="E206" s="234" t="s">
        <v>7849</v>
      </c>
      <c r="F206" s="235" t="s">
        <v>7850</v>
      </c>
      <c r="G206" s="236" t="s">
        <v>1829</v>
      </c>
      <c r="H206" s="237">
        <v>1</v>
      </c>
      <c r="I206" s="238"/>
      <c r="J206" s="239">
        <f>ROUND(I206*H206,2)</f>
        <v>0</v>
      </c>
      <c r="K206" s="235" t="s">
        <v>413</v>
      </c>
      <c r="L206" s="44"/>
      <c r="M206" s="240" t="s">
        <v>1</v>
      </c>
      <c r="N206" s="241" t="s">
        <v>48</v>
      </c>
      <c r="O206" s="87"/>
      <c r="P206" s="242">
        <f>O206*H206</f>
        <v>0</v>
      </c>
      <c r="Q206" s="242">
        <v>0</v>
      </c>
      <c r="R206" s="242">
        <f>Q206*H206</f>
        <v>0</v>
      </c>
      <c r="S206" s="242">
        <v>0</v>
      </c>
      <c r="T206" s="243">
        <f>S206*H206</f>
        <v>0</v>
      </c>
      <c r="AR206" s="244" t="s">
        <v>125</v>
      </c>
      <c r="AT206" s="244" t="s">
        <v>266</v>
      </c>
      <c r="AU206" s="244" t="s">
        <v>90</v>
      </c>
      <c r="AY206" s="17" t="s">
        <v>263</v>
      </c>
      <c r="BE206" s="245">
        <f>IF(N206="základní",J206,0)</f>
        <v>0</v>
      </c>
      <c r="BF206" s="245">
        <f>IF(N206="snížená",J206,0)</f>
        <v>0</v>
      </c>
      <c r="BG206" s="245">
        <f>IF(N206="zákl. přenesená",J206,0)</f>
        <v>0</v>
      </c>
      <c r="BH206" s="245">
        <f>IF(N206="sníž. přenesená",J206,0)</f>
        <v>0</v>
      </c>
      <c r="BI206" s="245">
        <f>IF(N206="nulová",J206,0)</f>
        <v>0</v>
      </c>
      <c r="BJ206" s="17" t="s">
        <v>90</v>
      </c>
      <c r="BK206" s="245">
        <f>ROUND(I206*H206,2)</f>
        <v>0</v>
      </c>
      <c r="BL206" s="17" t="s">
        <v>125</v>
      </c>
      <c r="BM206" s="244" t="s">
        <v>1073</v>
      </c>
    </row>
    <row r="207" s="1" customFormat="1">
      <c r="B207" s="39"/>
      <c r="C207" s="40"/>
      <c r="D207" s="246" t="s">
        <v>273</v>
      </c>
      <c r="E207" s="40"/>
      <c r="F207" s="247" t="s">
        <v>7851</v>
      </c>
      <c r="G207" s="40"/>
      <c r="H207" s="40"/>
      <c r="I207" s="151"/>
      <c r="J207" s="40"/>
      <c r="K207" s="40"/>
      <c r="L207" s="44"/>
      <c r="M207" s="248"/>
      <c r="N207" s="87"/>
      <c r="O207" s="87"/>
      <c r="P207" s="87"/>
      <c r="Q207" s="87"/>
      <c r="R207" s="87"/>
      <c r="S207" s="87"/>
      <c r="T207" s="88"/>
      <c r="AT207" s="17" t="s">
        <v>273</v>
      </c>
      <c r="AU207" s="17" t="s">
        <v>90</v>
      </c>
    </row>
    <row r="208" s="1" customFormat="1" ht="16.5" customHeight="1">
      <c r="B208" s="39"/>
      <c r="C208" s="233" t="s">
        <v>742</v>
      </c>
      <c r="D208" s="233" t="s">
        <v>266</v>
      </c>
      <c r="E208" s="234" t="s">
        <v>7852</v>
      </c>
      <c r="F208" s="235" t="s">
        <v>7786</v>
      </c>
      <c r="G208" s="236" t="s">
        <v>1829</v>
      </c>
      <c r="H208" s="237">
        <v>2</v>
      </c>
      <c r="I208" s="238"/>
      <c r="J208" s="239">
        <f>ROUND(I208*H208,2)</f>
        <v>0</v>
      </c>
      <c r="K208" s="235" t="s">
        <v>413</v>
      </c>
      <c r="L208" s="44"/>
      <c r="M208" s="240" t="s">
        <v>1</v>
      </c>
      <c r="N208" s="241" t="s">
        <v>48</v>
      </c>
      <c r="O208" s="87"/>
      <c r="P208" s="242">
        <f>O208*H208</f>
        <v>0</v>
      </c>
      <c r="Q208" s="242">
        <v>0</v>
      </c>
      <c r="R208" s="242">
        <f>Q208*H208</f>
        <v>0</v>
      </c>
      <c r="S208" s="242">
        <v>0</v>
      </c>
      <c r="T208" s="243">
        <f>S208*H208</f>
        <v>0</v>
      </c>
      <c r="AR208" s="244" t="s">
        <v>125</v>
      </c>
      <c r="AT208" s="244" t="s">
        <v>266</v>
      </c>
      <c r="AU208" s="244" t="s">
        <v>90</v>
      </c>
      <c r="AY208" s="17" t="s">
        <v>263</v>
      </c>
      <c r="BE208" s="245">
        <f>IF(N208="základní",J208,0)</f>
        <v>0</v>
      </c>
      <c r="BF208" s="245">
        <f>IF(N208="snížená",J208,0)</f>
        <v>0</v>
      </c>
      <c r="BG208" s="245">
        <f>IF(N208="zákl. přenesená",J208,0)</f>
        <v>0</v>
      </c>
      <c r="BH208" s="245">
        <f>IF(N208="sníž. přenesená",J208,0)</f>
        <v>0</v>
      </c>
      <c r="BI208" s="245">
        <f>IF(N208="nulová",J208,0)</f>
        <v>0</v>
      </c>
      <c r="BJ208" s="17" t="s">
        <v>90</v>
      </c>
      <c r="BK208" s="245">
        <f>ROUND(I208*H208,2)</f>
        <v>0</v>
      </c>
      <c r="BL208" s="17" t="s">
        <v>125</v>
      </c>
      <c r="BM208" s="244" t="s">
        <v>1086</v>
      </c>
    </row>
    <row r="209" s="1" customFormat="1" ht="16.5" customHeight="1">
      <c r="B209" s="39"/>
      <c r="C209" s="233" t="s">
        <v>746</v>
      </c>
      <c r="D209" s="233" t="s">
        <v>266</v>
      </c>
      <c r="E209" s="234" t="s">
        <v>7853</v>
      </c>
      <c r="F209" s="235" t="s">
        <v>7850</v>
      </c>
      <c r="G209" s="236" t="s">
        <v>1829</v>
      </c>
      <c r="H209" s="237">
        <v>1</v>
      </c>
      <c r="I209" s="238"/>
      <c r="J209" s="239">
        <f>ROUND(I209*H209,2)</f>
        <v>0</v>
      </c>
      <c r="K209" s="235" t="s">
        <v>413</v>
      </c>
      <c r="L209" s="44"/>
      <c r="M209" s="240" t="s">
        <v>1</v>
      </c>
      <c r="N209" s="241" t="s">
        <v>48</v>
      </c>
      <c r="O209" s="87"/>
      <c r="P209" s="242">
        <f>O209*H209</f>
        <v>0</v>
      </c>
      <c r="Q209" s="242">
        <v>0</v>
      </c>
      <c r="R209" s="242">
        <f>Q209*H209</f>
        <v>0</v>
      </c>
      <c r="S209" s="242">
        <v>0</v>
      </c>
      <c r="T209" s="243">
        <f>S209*H209</f>
        <v>0</v>
      </c>
      <c r="AR209" s="244" t="s">
        <v>125</v>
      </c>
      <c r="AT209" s="244" t="s">
        <v>266</v>
      </c>
      <c r="AU209" s="244" t="s">
        <v>90</v>
      </c>
      <c r="AY209" s="17" t="s">
        <v>263</v>
      </c>
      <c r="BE209" s="245">
        <f>IF(N209="základní",J209,0)</f>
        <v>0</v>
      </c>
      <c r="BF209" s="245">
        <f>IF(N209="snížená",J209,0)</f>
        <v>0</v>
      </c>
      <c r="BG209" s="245">
        <f>IF(N209="zákl. přenesená",J209,0)</f>
        <v>0</v>
      </c>
      <c r="BH209" s="245">
        <f>IF(N209="sníž. přenesená",J209,0)</f>
        <v>0</v>
      </c>
      <c r="BI209" s="245">
        <f>IF(N209="nulová",J209,0)</f>
        <v>0</v>
      </c>
      <c r="BJ209" s="17" t="s">
        <v>90</v>
      </c>
      <c r="BK209" s="245">
        <f>ROUND(I209*H209,2)</f>
        <v>0</v>
      </c>
      <c r="BL209" s="17" t="s">
        <v>125</v>
      </c>
      <c r="BM209" s="244" t="s">
        <v>1098</v>
      </c>
    </row>
    <row r="210" s="1" customFormat="1">
      <c r="B210" s="39"/>
      <c r="C210" s="40"/>
      <c r="D210" s="246" t="s">
        <v>273</v>
      </c>
      <c r="E210" s="40"/>
      <c r="F210" s="247" t="s">
        <v>7851</v>
      </c>
      <c r="G210" s="40"/>
      <c r="H210" s="40"/>
      <c r="I210" s="151"/>
      <c r="J210" s="40"/>
      <c r="K210" s="40"/>
      <c r="L210" s="44"/>
      <c r="M210" s="248"/>
      <c r="N210" s="87"/>
      <c r="O210" s="87"/>
      <c r="P210" s="87"/>
      <c r="Q210" s="87"/>
      <c r="R210" s="87"/>
      <c r="S210" s="87"/>
      <c r="T210" s="88"/>
      <c r="AT210" s="17" t="s">
        <v>273</v>
      </c>
      <c r="AU210" s="17" t="s">
        <v>90</v>
      </c>
    </row>
    <row r="211" s="1" customFormat="1" ht="16.5" customHeight="1">
      <c r="B211" s="39"/>
      <c r="C211" s="233" t="s">
        <v>751</v>
      </c>
      <c r="D211" s="233" t="s">
        <v>266</v>
      </c>
      <c r="E211" s="234" t="s">
        <v>7854</v>
      </c>
      <c r="F211" s="235" t="s">
        <v>7786</v>
      </c>
      <c r="G211" s="236" t="s">
        <v>1829</v>
      </c>
      <c r="H211" s="237">
        <v>1</v>
      </c>
      <c r="I211" s="238"/>
      <c r="J211" s="239">
        <f>ROUND(I211*H211,2)</f>
        <v>0</v>
      </c>
      <c r="K211" s="235" t="s">
        <v>413</v>
      </c>
      <c r="L211" s="44"/>
      <c r="M211" s="240" t="s">
        <v>1</v>
      </c>
      <c r="N211" s="241" t="s">
        <v>48</v>
      </c>
      <c r="O211" s="87"/>
      <c r="P211" s="242">
        <f>O211*H211</f>
        <v>0</v>
      </c>
      <c r="Q211" s="242">
        <v>0</v>
      </c>
      <c r="R211" s="242">
        <f>Q211*H211</f>
        <v>0</v>
      </c>
      <c r="S211" s="242">
        <v>0</v>
      </c>
      <c r="T211" s="243">
        <f>S211*H211</f>
        <v>0</v>
      </c>
      <c r="AR211" s="244" t="s">
        <v>125</v>
      </c>
      <c r="AT211" s="244" t="s">
        <v>266</v>
      </c>
      <c r="AU211" s="244" t="s">
        <v>90</v>
      </c>
      <c r="AY211" s="17" t="s">
        <v>263</v>
      </c>
      <c r="BE211" s="245">
        <f>IF(N211="základní",J211,0)</f>
        <v>0</v>
      </c>
      <c r="BF211" s="245">
        <f>IF(N211="snížená",J211,0)</f>
        <v>0</v>
      </c>
      <c r="BG211" s="245">
        <f>IF(N211="zákl. přenesená",J211,0)</f>
        <v>0</v>
      </c>
      <c r="BH211" s="245">
        <f>IF(N211="sníž. přenesená",J211,0)</f>
        <v>0</v>
      </c>
      <c r="BI211" s="245">
        <f>IF(N211="nulová",J211,0)</f>
        <v>0</v>
      </c>
      <c r="BJ211" s="17" t="s">
        <v>90</v>
      </c>
      <c r="BK211" s="245">
        <f>ROUND(I211*H211,2)</f>
        <v>0</v>
      </c>
      <c r="BL211" s="17" t="s">
        <v>125</v>
      </c>
      <c r="BM211" s="244" t="s">
        <v>1111</v>
      </c>
    </row>
    <row r="212" s="1" customFormat="1" ht="16.5" customHeight="1">
      <c r="B212" s="39"/>
      <c r="C212" s="233" t="s">
        <v>755</v>
      </c>
      <c r="D212" s="233" t="s">
        <v>266</v>
      </c>
      <c r="E212" s="234" t="s">
        <v>7855</v>
      </c>
      <c r="F212" s="235" t="s">
        <v>7850</v>
      </c>
      <c r="G212" s="236" t="s">
        <v>1829</v>
      </c>
      <c r="H212" s="237">
        <v>1</v>
      </c>
      <c r="I212" s="238"/>
      <c r="J212" s="239">
        <f>ROUND(I212*H212,2)</f>
        <v>0</v>
      </c>
      <c r="K212" s="235" t="s">
        <v>413</v>
      </c>
      <c r="L212" s="44"/>
      <c r="M212" s="240" t="s">
        <v>1</v>
      </c>
      <c r="N212" s="241" t="s">
        <v>48</v>
      </c>
      <c r="O212" s="87"/>
      <c r="P212" s="242">
        <f>O212*H212</f>
        <v>0</v>
      </c>
      <c r="Q212" s="242">
        <v>0</v>
      </c>
      <c r="R212" s="242">
        <f>Q212*H212</f>
        <v>0</v>
      </c>
      <c r="S212" s="242">
        <v>0</v>
      </c>
      <c r="T212" s="243">
        <f>S212*H212</f>
        <v>0</v>
      </c>
      <c r="AR212" s="244" t="s">
        <v>125</v>
      </c>
      <c r="AT212" s="244" t="s">
        <v>266</v>
      </c>
      <c r="AU212" s="244" t="s">
        <v>90</v>
      </c>
      <c r="AY212" s="17" t="s">
        <v>263</v>
      </c>
      <c r="BE212" s="245">
        <f>IF(N212="základní",J212,0)</f>
        <v>0</v>
      </c>
      <c r="BF212" s="245">
        <f>IF(N212="snížená",J212,0)</f>
        <v>0</v>
      </c>
      <c r="BG212" s="245">
        <f>IF(N212="zákl. přenesená",J212,0)</f>
        <v>0</v>
      </c>
      <c r="BH212" s="245">
        <f>IF(N212="sníž. přenesená",J212,0)</f>
        <v>0</v>
      </c>
      <c r="BI212" s="245">
        <f>IF(N212="nulová",J212,0)</f>
        <v>0</v>
      </c>
      <c r="BJ212" s="17" t="s">
        <v>90</v>
      </c>
      <c r="BK212" s="245">
        <f>ROUND(I212*H212,2)</f>
        <v>0</v>
      </c>
      <c r="BL212" s="17" t="s">
        <v>125</v>
      </c>
      <c r="BM212" s="244" t="s">
        <v>1117</v>
      </c>
    </row>
    <row r="213" s="1" customFormat="1">
      <c r="B213" s="39"/>
      <c r="C213" s="40"/>
      <c r="D213" s="246" t="s">
        <v>273</v>
      </c>
      <c r="E213" s="40"/>
      <c r="F213" s="247" t="s">
        <v>7851</v>
      </c>
      <c r="G213" s="40"/>
      <c r="H213" s="40"/>
      <c r="I213" s="151"/>
      <c r="J213" s="40"/>
      <c r="K213" s="40"/>
      <c r="L213" s="44"/>
      <c r="M213" s="248"/>
      <c r="N213" s="87"/>
      <c r="O213" s="87"/>
      <c r="P213" s="87"/>
      <c r="Q213" s="87"/>
      <c r="R213" s="87"/>
      <c r="S213" s="87"/>
      <c r="T213" s="88"/>
      <c r="AT213" s="17" t="s">
        <v>273</v>
      </c>
      <c r="AU213" s="17" t="s">
        <v>90</v>
      </c>
    </row>
    <row r="214" s="1" customFormat="1" ht="16.5" customHeight="1">
      <c r="B214" s="39"/>
      <c r="C214" s="233" t="s">
        <v>760</v>
      </c>
      <c r="D214" s="233" t="s">
        <v>266</v>
      </c>
      <c r="E214" s="234" t="s">
        <v>7856</v>
      </c>
      <c r="F214" s="235" t="s">
        <v>7786</v>
      </c>
      <c r="G214" s="236" t="s">
        <v>1829</v>
      </c>
      <c r="H214" s="237">
        <v>1</v>
      </c>
      <c r="I214" s="238"/>
      <c r="J214" s="239">
        <f>ROUND(I214*H214,2)</f>
        <v>0</v>
      </c>
      <c r="K214" s="235" t="s">
        <v>413</v>
      </c>
      <c r="L214" s="44"/>
      <c r="M214" s="240" t="s">
        <v>1</v>
      </c>
      <c r="N214" s="241" t="s">
        <v>48</v>
      </c>
      <c r="O214" s="87"/>
      <c r="P214" s="242">
        <f>O214*H214</f>
        <v>0</v>
      </c>
      <c r="Q214" s="242">
        <v>0</v>
      </c>
      <c r="R214" s="242">
        <f>Q214*H214</f>
        <v>0</v>
      </c>
      <c r="S214" s="242">
        <v>0</v>
      </c>
      <c r="T214" s="243">
        <f>S214*H214</f>
        <v>0</v>
      </c>
      <c r="AR214" s="244" t="s">
        <v>125</v>
      </c>
      <c r="AT214" s="244" t="s">
        <v>266</v>
      </c>
      <c r="AU214" s="244" t="s">
        <v>90</v>
      </c>
      <c r="AY214" s="17" t="s">
        <v>263</v>
      </c>
      <c r="BE214" s="245">
        <f>IF(N214="základní",J214,0)</f>
        <v>0</v>
      </c>
      <c r="BF214" s="245">
        <f>IF(N214="snížená",J214,0)</f>
        <v>0</v>
      </c>
      <c r="BG214" s="245">
        <f>IF(N214="zákl. přenesená",J214,0)</f>
        <v>0</v>
      </c>
      <c r="BH214" s="245">
        <f>IF(N214="sníž. přenesená",J214,0)</f>
        <v>0</v>
      </c>
      <c r="BI214" s="245">
        <f>IF(N214="nulová",J214,0)</f>
        <v>0</v>
      </c>
      <c r="BJ214" s="17" t="s">
        <v>90</v>
      </c>
      <c r="BK214" s="245">
        <f>ROUND(I214*H214,2)</f>
        <v>0</v>
      </c>
      <c r="BL214" s="17" t="s">
        <v>125</v>
      </c>
      <c r="BM214" s="244" t="s">
        <v>1126</v>
      </c>
    </row>
    <row r="215" s="1" customFormat="1" ht="16.5" customHeight="1">
      <c r="B215" s="39"/>
      <c r="C215" s="233" t="s">
        <v>771</v>
      </c>
      <c r="D215" s="233" t="s">
        <v>266</v>
      </c>
      <c r="E215" s="234" t="s">
        <v>7857</v>
      </c>
      <c r="F215" s="235" t="s">
        <v>7858</v>
      </c>
      <c r="G215" s="236" t="s">
        <v>1829</v>
      </c>
      <c r="H215" s="237">
        <v>1</v>
      </c>
      <c r="I215" s="238"/>
      <c r="J215" s="239">
        <f>ROUND(I215*H215,2)</f>
        <v>0</v>
      </c>
      <c r="K215" s="235" t="s">
        <v>413</v>
      </c>
      <c r="L215" s="44"/>
      <c r="M215" s="240" t="s">
        <v>1</v>
      </c>
      <c r="N215" s="241" t="s">
        <v>48</v>
      </c>
      <c r="O215" s="87"/>
      <c r="P215" s="242">
        <f>O215*H215</f>
        <v>0</v>
      </c>
      <c r="Q215" s="242">
        <v>0</v>
      </c>
      <c r="R215" s="242">
        <f>Q215*H215</f>
        <v>0</v>
      </c>
      <c r="S215" s="242">
        <v>0</v>
      </c>
      <c r="T215" s="243">
        <f>S215*H215</f>
        <v>0</v>
      </c>
      <c r="AR215" s="244" t="s">
        <v>125</v>
      </c>
      <c r="AT215" s="244" t="s">
        <v>266</v>
      </c>
      <c r="AU215" s="244" t="s">
        <v>90</v>
      </c>
      <c r="AY215" s="17" t="s">
        <v>263</v>
      </c>
      <c r="BE215" s="245">
        <f>IF(N215="základní",J215,0)</f>
        <v>0</v>
      </c>
      <c r="BF215" s="245">
        <f>IF(N215="snížená",J215,0)</f>
        <v>0</v>
      </c>
      <c r="BG215" s="245">
        <f>IF(N215="zákl. přenesená",J215,0)</f>
        <v>0</v>
      </c>
      <c r="BH215" s="245">
        <f>IF(N215="sníž. přenesená",J215,0)</f>
        <v>0</v>
      </c>
      <c r="BI215" s="245">
        <f>IF(N215="nulová",J215,0)</f>
        <v>0</v>
      </c>
      <c r="BJ215" s="17" t="s">
        <v>90</v>
      </c>
      <c r="BK215" s="245">
        <f>ROUND(I215*H215,2)</f>
        <v>0</v>
      </c>
      <c r="BL215" s="17" t="s">
        <v>125</v>
      </c>
      <c r="BM215" s="244" t="s">
        <v>1135</v>
      </c>
    </row>
    <row r="216" s="11" customFormat="1" ht="25.92" customHeight="1">
      <c r="B216" s="217"/>
      <c r="C216" s="218"/>
      <c r="D216" s="219" t="s">
        <v>82</v>
      </c>
      <c r="E216" s="220" t="s">
        <v>7859</v>
      </c>
      <c r="F216" s="220" t="s">
        <v>7860</v>
      </c>
      <c r="G216" s="218"/>
      <c r="H216" s="218"/>
      <c r="I216" s="221"/>
      <c r="J216" s="222">
        <f>BK216</f>
        <v>0</v>
      </c>
      <c r="K216" s="218"/>
      <c r="L216" s="223"/>
      <c r="M216" s="224"/>
      <c r="N216" s="225"/>
      <c r="O216" s="225"/>
      <c r="P216" s="226">
        <f>SUM(P217:P249)</f>
        <v>0</v>
      </c>
      <c r="Q216" s="225"/>
      <c r="R216" s="226">
        <f>SUM(R217:R249)</f>
        <v>0</v>
      </c>
      <c r="S216" s="225"/>
      <c r="T216" s="227">
        <f>SUM(T217:T249)</f>
        <v>0</v>
      </c>
      <c r="AR216" s="228" t="s">
        <v>90</v>
      </c>
      <c r="AT216" s="229" t="s">
        <v>82</v>
      </c>
      <c r="AU216" s="229" t="s">
        <v>83</v>
      </c>
      <c r="AY216" s="228" t="s">
        <v>263</v>
      </c>
      <c r="BK216" s="230">
        <f>SUM(BK217:BK249)</f>
        <v>0</v>
      </c>
    </row>
    <row r="217" s="1" customFormat="1" ht="16.5" customHeight="1">
      <c r="B217" s="39"/>
      <c r="C217" s="233" t="s">
        <v>776</v>
      </c>
      <c r="D217" s="233" t="s">
        <v>266</v>
      </c>
      <c r="E217" s="234" t="s">
        <v>7861</v>
      </c>
      <c r="F217" s="235" t="s">
        <v>7862</v>
      </c>
      <c r="G217" s="236" t="s">
        <v>1829</v>
      </c>
      <c r="H217" s="237">
        <v>20</v>
      </c>
      <c r="I217" s="238"/>
      <c r="J217" s="239">
        <f>ROUND(I217*H217,2)</f>
        <v>0</v>
      </c>
      <c r="K217" s="235" t="s">
        <v>413</v>
      </c>
      <c r="L217" s="44"/>
      <c r="M217" s="240" t="s">
        <v>1</v>
      </c>
      <c r="N217" s="241" t="s">
        <v>48</v>
      </c>
      <c r="O217" s="87"/>
      <c r="P217" s="242">
        <f>O217*H217</f>
        <v>0</v>
      </c>
      <c r="Q217" s="242">
        <v>0</v>
      </c>
      <c r="R217" s="242">
        <f>Q217*H217</f>
        <v>0</v>
      </c>
      <c r="S217" s="242">
        <v>0</v>
      </c>
      <c r="T217" s="243">
        <f>S217*H217</f>
        <v>0</v>
      </c>
      <c r="AR217" s="244" t="s">
        <v>125</v>
      </c>
      <c r="AT217" s="244" t="s">
        <v>266</v>
      </c>
      <c r="AU217" s="244" t="s">
        <v>90</v>
      </c>
      <c r="AY217" s="17" t="s">
        <v>263</v>
      </c>
      <c r="BE217" s="245">
        <f>IF(N217="základní",J217,0)</f>
        <v>0</v>
      </c>
      <c r="BF217" s="245">
        <f>IF(N217="snížená",J217,0)</f>
        <v>0</v>
      </c>
      <c r="BG217" s="245">
        <f>IF(N217="zákl. přenesená",J217,0)</f>
        <v>0</v>
      </c>
      <c r="BH217" s="245">
        <f>IF(N217="sníž. přenesená",J217,0)</f>
        <v>0</v>
      </c>
      <c r="BI217" s="245">
        <f>IF(N217="nulová",J217,0)</f>
        <v>0</v>
      </c>
      <c r="BJ217" s="17" t="s">
        <v>90</v>
      </c>
      <c r="BK217" s="245">
        <f>ROUND(I217*H217,2)</f>
        <v>0</v>
      </c>
      <c r="BL217" s="17" t="s">
        <v>125</v>
      </c>
      <c r="BM217" s="244" t="s">
        <v>1146</v>
      </c>
    </row>
    <row r="218" s="1" customFormat="1">
      <c r="B218" s="39"/>
      <c r="C218" s="40"/>
      <c r="D218" s="246" t="s">
        <v>273</v>
      </c>
      <c r="E218" s="40"/>
      <c r="F218" s="247" t="s">
        <v>7863</v>
      </c>
      <c r="G218" s="40"/>
      <c r="H218" s="40"/>
      <c r="I218" s="151"/>
      <c r="J218" s="40"/>
      <c r="K218" s="40"/>
      <c r="L218" s="44"/>
      <c r="M218" s="248"/>
      <c r="N218" s="87"/>
      <c r="O218" s="87"/>
      <c r="P218" s="87"/>
      <c r="Q218" s="87"/>
      <c r="R218" s="87"/>
      <c r="S218" s="87"/>
      <c r="T218" s="88"/>
      <c r="AT218" s="17" t="s">
        <v>273</v>
      </c>
      <c r="AU218" s="17" t="s">
        <v>90</v>
      </c>
    </row>
    <row r="219" s="1" customFormat="1" ht="16.5" customHeight="1">
      <c r="B219" s="39"/>
      <c r="C219" s="233" t="s">
        <v>785</v>
      </c>
      <c r="D219" s="233" t="s">
        <v>266</v>
      </c>
      <c r="E219" s="234" t="s">
        <v>7864</v>
      </c>
      <c r="F219" s="235" t="s">
        <v>7865</v>
      </c>
      <c r="G219" s="236" t="s">
        <v>1829</v>
      </c>
      <c r="H219" s="237">
        <v>4</v>
      </c>
      <c r="I219" s="238"/>
      <c r="J219" s="239">
        <f>ROUND(I219*H219,2)</f>
        <v>0</v>
      </c>
      <c r="K219" s="235" t="s">
        <v>413</v>
      </c>
      <c r="L219" s="44"/>
      <c r="M219" s="240" t="s">
        <v>1</v>
      </c>
      <c r="N219" s="241" t="s">
        <v>48</v>
      </c>
      <c r="O219" s="87"/>
      <c r="P219" s="242">
        <f>O219*H219</f>
        <v>0</v>
      </c>
      <c r="Q219" s="242">
        <v>0</v>
      </c>
      <c r="R219" s="242">
        <f>Q219*H219</f>
        <v>0</v>
      </c>
      <c r="S219" s="242">
        <v>0</v>
      </c>
      <c r="T219" s="243">
        <f>S219*H219</f>
        <v>0</v>
      </c>
      <c r="AR219" s="244" t="s">
        <v>125</v>
      </c>
      <c r="AT219" s="244" t="s">
        <v>266</v>
      </c>
      <c r="AU219" s="244" t="s">
        <v>90</v>
      </c>
      <c r="AY219" s="17" t="s">
        <v>263</v>
      </c>
      <c r="BE219" s="245">
        <f>IF(N219="základní",J219,0)</f>
        <v>0</v>
      </c>
      <c r="BF219" s="245">
        <f>IF(N219="snížená",J219,0)</f>
        <v>0</v>
      </c>
      <c r="BG219" s="245">
        <f>IF(N219="zákl. přenesená",J219,0)</f>
        <v>0</v>
      </c>
      <c r="BH219" s="245">
        <f>IF(N219="sníž. přenesená",J219,0)</f>
        <v>0</v>
      </c>
      <c r="BI219" s="245">
        <f>IF(N219="nulová",J219,0)</f>
        <v>0</v>
      </c>
      <c r="BJ219" s="17" t="s">
        <v>90</v>
      </c>
      <c r="BK219" s="245">
        <f>ROUND(I219*H219,2)</f>
        <v>0</v>
      </c>
      <c r="BL219" s="17" t="s">
        <v>125</v>
      </c>
      <c r="BM219" s="244" t="s">
        <v>1159</v>
      </c>
    </row>
    <row r="220" s="1" customFormat="1">
      <c r="B220" s="39"/>
      <c r="C220" s="40"/>
      <c r="D220" s="246" t="s">
        <v>273</v>
      </c>
      <c r="E220" s="40"/>
      <c r="F220" s="247" t="s">
        <v>7866</v>
      </c>
      <c r="G220" s="40"/>
      <c r="H220" s="40"/>
      <c r="I220" s="151"/>
      <c r="J220" s="40"/>
      <c r="K220" s="40"/>
      <c r="L220" s="44"/>
      <c r="M220" s="248"/>
      <c r="N220" s="87"/>
      <c r="O220" s="87"/>
      <c r="P220" s="87"/>
      <c r="Q220" s="87"/>
      <c r="R220" s="87"/>
      <c r="S220" s="87"/>
      <c r="T220" s="88"/>
      <c r="AT220" s="17" t="s">
        <v>273</v>
      </c>
      <c r="AU220" s="17" t="s">
        <v>90</v>
      </c>
    </row>
    <row r="221" s="1" customFormat="1" ht="16.5" customHeight="1">
      <c r="B221" s="39"/>
      <c r="C221" s="233" t="s">
        <v>788</v>
      </c>
      <c r="D221" s="233" t="s">
        <v>266</v>
      </c>
      <c r="E221" s="234" t="s">
        <v>7867</v>
      </c>
      <c r="F221" s="235" t="s">
        <v>7868</v>
      </c>
      <c r="G221" s="236" t="s">
        <v>1829</v>
      </c>
      <c r="H221" s="237">
        <v>2</v>
      </c>
      <c r="I221" s="238"/>
      <c r="J221" s="239">
        <f>ROUND(I221*H221,2)</f>
        <v>0</v>
      </c>
      <c r="K221" s="235" t="s">
        <v>413</v>
      </c>
      <c r="L221" s="44"/>
      <c r="M221" s="240" t="s">
        <v>1</v>
      </c>
      <c r="N221" s="241" t="s">
        <v>48</v>
      </c>
      <c r="O221" s="87"/>
      <c r="P221" s="242">
        <f>O221*H221</f>
        <v>0</v>
      </c>
      <c r="Q221" s="242">
        <v>0</v>
      </c>
      <c r="R221" s="242">
        <f>Q221*H221</f>
        <v>0</v>
      </c>
      <c r="S221" s="242">
        <v>0</v>
      </c>
      <c r="T221" s="243">
        <f>S221*H221</f>
        <v>0</v>
      </c>
      <c r="AR221" s="244" t="s">
        <v>125</v>
      </c>
      <c r="AT221" s="244" t="s">
        <v>266</v>
      </c>
      <c r="AU221" s="244" t="s">
        <v>90</v>
      </c>
      <c r="AY221" s="17" t="s">
        <v>263</v>
      </c>
      <c r="BE221" s="245">
        <f>IF(N221="základní",J221,0)</f>
        <v>0</v>
      </c>
      <c r="BF221" s="245">
        <f>IF(N221="snížená",J221,0)</f>
        <v>0</v>
      </c>
      <c r="BG221" s="245">
        <f>IF(N221="zákl. přenesená",J221,0)</f>
        <v>0</v>
      </c>
      <c r="BH221" s="245">
        <f>IF(N221="sníž. přenesená",J221,0)</f>
        <v>0</v>
      </c>
      <c r="BI221" s="245">
        <f>IF(N221="nulová",J221,0)</f>
        <v>0</v>
      </c>
      <c r="BJ221" s="17" t="s">
        <v>90</v>
      </c>
      <c r="BK221" s="245">
        <f>ROUND(I221*H221,2)</f>
        <v>0</v>
      </c>
      <c r="BL221" s="17" t="s">
        <v>125</v>
      </c>
      <c r="BM221" s="244" t="s">
        <v>1168</v>
      </c>
    </row>
    <row r="222" s="1" customFormat="1">
      <c r="B222" s="39"/>
      <c r="C222" s="40"/>
      <c r="D222" s="246" t="s">
        <v>273</v>
      </c>
      <c r="E222" s="40"/>
      <c r="F222" s="247" t="s">
        <v>7869</v>
      </c>
      <c r="G222" s="40"/>
      <c r="H222" s="40"/>
      <c r="I222" s="151"/>
      <c r="J222" s="40"/>
      <c r="K222" s="40"/>
      <c r="L222" s="44"/>
      <c r="M222" s="248"/>
      <c r="N222" s="87"/>
      <c r="O222" s="87"/>
      <c r="P222" s="87"/>
      <c r="Q222" s="87"/>
      <c r="R222" s="87"/>
      <c r="S222" s="87"/>
      <c r="T222" s="88"/>
      <c r="AT222" s="17" t="s">
        <v>273</v>
      </c>
      <c r="AU222" s="17" t="s">
        <v>90</v>
      </c>
    </row>
    <row r="223" s="1" customFormat="1" ht="16.5" customHeight="1">
      <c r="B223" s="39"/>
      <c r="C223" s="233" t="s">
        <v>794</v>
      </c>
      <c r="D223" s="233" t="s">
        <v>266</v>
      </c>
      <c r="E223" s="234" t="s">
        <v>3680</v>
      </c>
      <c r="F223" s="235" t="s">
        <v>7870</v>
      </c>
      <c r="G223" s="236" t="s">
        <v>1829</v>
      </c>
      <c r="H223" s="237">
        <v>1</v>
      </c>
      <c r="I223" s="238"/>
      <c r="J223" s="239">
        <f>ROUND(I223*H223,2)</f>
        <v>0</v>
      </c>
      <c r="K223" s="235" t="s">
        <v>413</v>
      </c>
      <c r="L223" s="44"/>
      <c r="M223" s="240" t="s">
        <v>1</v>
      </c>
      <c r="N223" s="241" t="s">
        <v>48</v>
      </c>
      <c r="O223" s="87"/>
      <c r="P223" s="242">
        <f>O223*H223</f>
        <v>0</v>
      </c>
      <c r="Q223" s="242">
        <v>0</v>
      </c>
      <c r="R223" s="242">
        <f>Q223*H223</f>
        <v>0</v>
      </c>
      <c r="S223" s="242">
        <v>0</v>
      </c>
      <c r="T223" s="243">
        <f>S223*H223</f>
        <v>0</v>
      </c>
      <c r="AR223" s="244" t="s">
        <v>125</v>
      </c>
      <c r="AT223" s="244" t="s">
        <v>266</v>
      </c>
      <c r="AU223" s="244" t="s">
        <v>90</v>
      </c>
      <c r="AY223" s="17" t="s">
        <v>263</v>
      </c>
      <c r="BE223" s="245">
        <f>IF(N223="základní",J223,0)</f>
        <v>0</v>
      </c>
      <c r="BF223" s="245">
        <f>IF(N223="snížená",J223,0)</f>
        <v>0</v>
      </c>
      <c r="BG223" s="245">
        <f>IF(N223="zákl. přenesená",J223,0)</f>
        <v>0</v>
      </c>
      <c r="BH223" s="245">
        <f>IF(N223="sníž. přenesená",J223,0)</f>
        <v>0</v>
      </c>
      <c r="BI223" s="245">
        <f>IF(N223="nulová",J223,0)</f>
        <v>0</v>
      </c>
      <c r="BJ223" s="17" t="s">
        <v>90</v>
      </c>
      <c r="BK223" s="245">
        <f>ROUND(I223*H223,2)</f>
        <v>0</v>
      </c>
      <c r="BL223" s="17" t="s">
        <v>125</v>
      </c>
      <c r="BM223" s="244" t="s">
        <v>1174</v>
      </c>
    </row>
    <row r="224" s="1" customFormat="1" ht="16.5" customHeight="1">
      <c r="B224" s="39"/>
      <c r="C224" s="233" t="s">
        <v>798</v>
      </c>
      <c r="D224" s="233" t="s">
        <v>266</v>
      </c>
      <c r="E224" s="234" t="s">
        <v>7871</v>
      </c>
      <c r="F224" s="235" t="s">
        <v>7872</v>
      </c>
      <c r="G224" s="236" t="s">
        <v>1829</v>
      </c>
      <c r="H224" s="237">
        <v>1</v>
      </c>
      <c r="I224" s="238"/>
      <c r="J224" s="239">
        <f>ROUND(I224*H224,2)</f>
        <v>0</v>
      </c>
      <c r="K224" s="235" t="s">
        <v>413</v>
      </c>
      <c r="L224" s="44"/>
      <c r="M224" s="240" t="s">
        <v>1</v>
      </c>
      <c r="N224" s="241" t="s">
        <v>48</v>
      </c>
      <c r="O224" s="87"/>
      <c r="P224" s="242">
        <f>O224*H224</f>
        <v>0</v>
      </c>
      <c r="Q224" s="242">
        <v>0</v>
      </c>
      <c r="R224" s="242">
        <f>Q224*H224</f>
        <v>0</v>
      </c>
      <c r="S224" s="242">
        <v>0</v>
      </c>
      <c r="T224" s="243">
        <f>S224*H224</f>
        <v>0</v>
      </c>
      <c r="AR224" s="244" t="s">
        <v>125</v>
      </c>
      <c r="AT224" s="244" t="s">
        <v>266</v>
      </c>
      <c r="AU224" s="244" t="s">
        <v>90</v>
      </c>
      <c r="AY224" s="17" t="s">
        <v>263</v>
      </c>
      <c r="BE224" s="245">
        <f>IF(N224="základní",J224,0)</f>
        <v>0</v>
      </c>
      <c r="BF224" s="245">
        <f>IF(N224="snížená",J224,0)</f>
        <v>0</v>
      </c>
      <c r="BG224" s="245">
        <f>IF(N224="zákl. přenesená",J224,0)</f>
        <v>0</v>
      </c>
      <c r="BH224" s="245">
        <f>IF(N224="sníž. přenesená",J224,0)</f>
        <v>0</v>
      </c>
      <c r="BI224" s="245">
        <f>IF(N224="nulová",J224,0)</f>
        <v>0</v>
      </c>
      <c r="BJ224" s="17" t="s">
        <v>90</v>
      </c>
      <c r="BK224" s="245">
        <f>ROUND(I224*H224,2)</f>
        <v>0</v>
      </c>
      <c r="BL224" s="17" t="s">
        <v>125</v>
      </c>
      <c r="BM224" s="244" t="s">
        <v>1179</v>
      </c>
    </row>
    <row r="225" s="1" customFormat="1" ht="16.5" customHeight="1">
      <c r="B225" s="39"/>
      <c r="C225" s="233" t="s">
        <v>800</v>
      </c>
      <c r="D225" s="233" t="s">
        <v>266</v>
      </c>
      <c r="E225" s="234" t="s">
        <v>7873</v>
      </c>
      <c r="F225" s="235" t="s">
        <v>7874</v>
      </c>
      <c r="G225" s="236" t="s">
        <v>1829</v>
      </c>
      <c r="H225" s="237">
        <v>1</v>
      </c>
      <c r="I225" s="238"/>
      <c r="J225" s="239">
        <f>ROUND(I225*H225,2)</f>
        <v>0</v>
      </c>
      <c r="K225" s="235" t="s">
        <v>413</v>
      </c>
      <c r="L225" s="44"/>
      <c r="M225" s="240" t="s">
        <v>1</v>
      </c>
      <c r="N225" s="241" t="s">
        <v>48</v>
      </c>
      <c r="O225" s="87"/>
      <c r="P225" s="242">
        <f>O225*H225</f>
        <v>0</v>
      </c>
      <c r="Q225" s="242">
        <v>0</v>
      </c>
      <c r="R225" s="242">
        <f>Q225*H225</f>
        <v>0</v>
      </c>
      <c r="S225" s="242">
        <v>0</v>
      </c>
      <c r="T225" s="243">
        <f>S225*H225</f>
        <v>0</v>
      </c>
      <c r="AR225" s="244" t="s">
        <v>125</v>
      </c>
      <c r="AT225" s="244" t="s">
        <v>266</v>
      </c>
      <c r="AU225" s="244" t="s">
        <v>90</v>
      </c>
      <c r="AY225" s="17" t="s">
        <v>263</v>
      </c>
      <c r="BE225" s="245">
        <f>IF(N225="základní",J225,0)</f>
        <v>0</v>
      </c>
      <c r="BF225" s="245">
        <f>IF(N225="snížená",J225,0)</f>
        <v>0</v>
      </c>
      <c r="BG225" s="245">
        <f>IF(N225="zákl. přenesená",J225,0)</f>
        <v>0</v>
      </c>
      <c r="BH225" s="245">
        <f>IF(N225="sníž. přenesená",J225,0)</f>
        <v>0</v>
      </c>
      <c r="BI225" s="245">
        <f>IF(N225="nulová",J225,0)</f>
        <v>0</v>
      </c>
      <c r="BJ225" s="17" t="s">
        <v>90</v>
      </c>
      <c r="BK225" s="245">
        <f>ROUND(I225*H225,2)</f>
        <v>0</v>
      </c>
      <c r="BL225" s="17" t="s">
        <v>125</v>
      </c>
      <c r="BM225" s="244" t="s">
        <v>1188</v>
      </c>
    </row>
    <row r="226" s="1" customFormat="1">
      <c r="B226" s="39"/>
      <c r="C226" s="40"/>
      <c r="D226" s="246" t="s">
        <v>273</v>
      </c>
      <c r="E226" s="40"/>
      <c r="F226" s="247" t="s">
        <v>7875</v>
      </c>
      <c r="G226" s="40"/>
      <c r="H226" s="40"/>
      <c r="I226" s="151"/>
      <c r="J226" s="40"/>
      <c r="K226" s="40"/>
      <c r="L226" s="44"/>
      <c r="M226" s="248"/>
      <c r="N226" s="87"/>
      <c r="O226" s="87"/>
      <c r="P226" s="87"/>
      <c r="Q226" s="87"/>
      <c r="R226" s="87"/>
      <c r="S226" s="87"/>
      <c r="T226" s="88"/>
      <c r="AT226" s="17" t="s">
        <v>273</v>
      </c>
      <c r="AU226" s="17" t="s">
        <v>90</v>
      </c>
    </row>
    <row r="227" s="1" customFormat="1" ht="16.5" customHeight="1">
      <c r="B227" s="39"/>
      <c r="C227" s="233" t="s">
        <v>804</v>
      </c>
      <c r="D227" s="233" t="s">
        <v>266</v>
      </c>
      <c r="E227" s="234" t="s">
        <v>7876</v>
      </c>
      <c r="F227" s="235" t="s">
        <v>7877</v>
      </c>
      <c r="G227" s="236" t="s">
        <v>1829</v>
      </c>
      <c r="H227" s="237">
        <v>1</v>
      </c>
      <c r="I227" s="238"/>
      <c r="J227" s="239">
        <f>ROUND(I227*H227,2)</f>
        <v>0</v>
      </c>
      <c r="K227" s="235" t="s">
        <v>413</v>
      </c>
      <c r="L227" s="44"/>
      <c r="M227" s="240" t="s">
        <v>1</v>
      </c>
      <c r="N227" s="241" t="s">
        <v>48</v>
      </c>
      <c r="O227" s="87"/>
      <c r="P227" s="242">
        <f>O227*H227</f>
        <v>0</v>
      </c>
      <c r="Q227" s="242">
        <v>0</v>
      </c>
      <c r="R227" s="242">
        <f>Q227*H227</f>
        <v>0</v>
      </c>
      <c r="S227" s="242">
        <v>0</v>
      </c>
      <c r="T227" s="243">
        <f>S227*H227</f>
        <v>0</v>
      </c>
      <c r="AR227" s="244" t="s">
        <v>125</v>
      </c>
      <c r="AT227" s="244" t="s">
        <v>266</v>
      </c>
      <c r="AU227" s="244" t="s">
        <v>90</v>
      </c>
      <c r="AY227" s="17" t="s">
        <v>263</v>
      </c>
      <c r="BE227" s="245">
        <f>IF(N227="základní",J227,0)</f>
        <v>0</v>
      </c>
      <c r="BF227" s="245">
        <f>IF(N227="snížená",J227,0)</f>
        <v>0</v>
      </c>
      <c r="BG227" s="245">
        <f>IF(N227="zákl. přenesená",J227,0)</f>
        <v>0</v>
      </c>
      <c r="BH227" s="245">
        <f>IF(N227="sníž. přenesená",J227,0)</f>
        <v>0</v>
      </c>
      <c r="BI227" s="245">
        <f>IF(N227="nulová",J227,0)</f>
        <v>0</v>
      </c>
      <c r="BJ227" s="17" t="s">
        <v>90</v>
      </c>
      <c r="BK227" s="245">
        <f>ROUND(I227*H227,2)</f>
        <v>0</v>
      </c>
      <c r="BL227" s="17" t="s">
        <v>125</v>
      </c>
      <c r="BM227" s="244" t="s">
        <v>1197</v>
      </c>
    </row>
    <row r="228" s="1" customFormat="1" ht="16.5" customHeight="1">
      <c r="B228" s="39"/>
      <c r="C228" s="233" t="s">
        <v>808</v>
      </c>
      <c r="D228" s="233" t="s">
        <v>266</v>
      </c>
      <c r="E228" s="234" t="s">
        <v>7878</v>
      </c>
      <c r="F228" s="235" t="s">
        <v>7879</v>
      </c>
      <c r="G228" s="236" t="s">
        <v>1829</v>
      </c>
      <c r="H228" s="237">
        <v>1</v>
      </c>
      <c r="I228" s="238"/>
      <c r="J228" s="239">
        <f>ROUND(I228*H228,2)</f>
        <v>0</v>
      </c>
      <c r="K228" s="235" t="s">
        <v>413</v>
      </c>
      <c r="L228" s="44"/>
      <c r="M228" s="240" t="s">
        <v>1</v>
      </c>
      <c r="N228" s="241" t="s">
        <v>48</v>
      </c>
      <c r="O228" s="87"/>
      <c r="P228" s="242">
        <f>O228*H228</f>
        <v>0</v>
      </c>
      <c r="Q228" s="242">
        <v>0</v>
      </c>
      <c r="R228" s="242">
        <f>Q228*H228</f>
        <v>0</v>
      </c>
      <c r="S228" s="242">
        <v>0</v>
      </c>
      <c r="T228" s="243">
        <f>S228*H228</f>
        <v>0</v>
      </c>
      <c r="AR228" s="244" t="s">
        <v>125</v>
      </c>
      <c r="AT228" s="244" t="s">
        <v>266</v>
      </c>
      <c r="AU228" s="244" t="s">
        <v>90</v>
      </c>
      <c r="AY228" s="17" t="s">
        <v>263</v>
      </c>
      <c r="BE228" s="245">
        <f>IF(N228="základní",J228,0)</f>
        <v>0</v>
      </c>
      <c r="BF228" s="245">
        <f>IF(N228="snížená",J228,0)</f>
        <v>0</v>
      </c>
      <c r="BG228" s="245">
        <f>IF(N228="zákl. přenesená",J228,0)</f>
        <v>0</v>
      </c>
      <c r="BH228" s="245">
        <f>IF(N228="sníž. přenesená",J228,0)</f>
        <v>0</v>
      </c>
      <c r="BI228" s="245">
        <f>IF(N228="nulová",J228,0)</f>
        <v>0</v>
      </c>
      <c r="BJ228" s="17" t="s">
        <v>90</v>
      </c>
      <c r="BK228" s="245">
        <f>ROUND(I228*H228,2)</f>
        <v>0</v>
      </c>
      <c r="BL228" s="17" t="s">
        <v>125</v>
      </c>
      <c r="BM228" s="244" t="s">
        <v>1204</v>
      </c>
    </row>
    <row r="229" s="1" customFormat="1">
      <c r="B229" s="39"/>
      <c r="C229" s="40"/>
      <c r="D229" s="246" t="s">
        <v>273</v>
      </c>
      <c r="E229" s="40"/>
      <c r="F229" s="247" t="s">
        <v>7880</v>
      </c>
      <c r="G229" s="40"/>
      <c r="H229" s="40"/>
      <c r="I229" s="151"/>
      <c r="J229" s="40"/>
      <c r="K229" s="40"/>
      <c r="L229" s="44"/>
      <c r="M229" s="248"/>
      <c r="N229" s="87"/>
      <c r="O229" s="87"/>
      <c r="P229" s="87"/>
      <c r="Q229" s="87"/>
      <c r="R229" s="87"/>
      <c r="S229" s="87"/>
      <c r="T229" s="88"/>
      <c r="AT229" s="17" t="s">
        <v>273</v>
      </c>
      <c r="AU229" s="17" t="s">
        <v>90</v>
      </c>
    </row>
    <row r="230" s="1" customFormat="1" ht="16.5" customHeight="1">
      <c r="B230" s="39"/>
      <c r="C230" s="233" t="s">
        <v>812</v>
      </c>
      <c r="D230" s="233" t="s">
        <v>266</v>
      </c>
      <c r="E230" s="234" t="s">
        <v>7876</v>
      </c>
      <c r="F230" s="235" t="s">
        <v>7877</v>
      </c>
      <c r="G230" s="236" t="s">
        <v>1829</v>
      </c>
      <c r="H230" s="237">
        <v>1</v>
      </c>
      <c r="I230" s="238"/>
      <c r="J230" s="239">
        <f>ROUND(I230*H230,2)</f>
        <v>0</v>
      </c>
      <c r="K230" s="235" t="s">
        <v>413</v>
      </c>
      <c r="L230" s="44"/>
      <c r="M230" s="240" t="s">
        <v>1</v>
      </c>
      <c r="N230" s="241" t="s">
        <v>48</v>
      </c>
      <c r="O230" s="87"/>
      <c r="P230" s="242">
        <f>O230*H230</f>
        <v>0</v>
      </c>
      <c r="Q230" s="242">
        <v>0</v>
      </c>
      <c r="R230" s="242">
        <f>Q230*H230</f>
        <v>0</v>
      </c>
      <c r="S230" s="242">
        <v>0</v>
      </c>
      <c r="T230" s="243">
        <f>S230*H230</f>
        <v>0</v>
      </c>
      <c r="AR230" s="244" t="s">
        <v>125</v>
      </c>
      <c r="AT230" s="244" t="s">
        <v>266</v>
      </c>
      <c r="AU230" s="244" t="s">
        <v>90</v>
      </c>
      <c r="AY230" s="17" t="s">
        <v>263</v>
      </c>
      <c r="BE230" s="245">
        <f>IF(N230="základní",J230,0)</f>
        <v>0</v>
      </c>
      <c r="BF230" s="245">
        <f>IF(N230="snížená",J230,0)</f>
        <v>0</v>
      </c>
      <c r="BG230" s="245">
        <f>IF(N230="zákl. přenesená",J230,0)</f>
        <v>0</v>
      </c>
      <c r="BH230" s="245">
        <f>IF(N230="sníž. přenesená",J230,0)</f>
        <v>0</v>
      </c>
      <c r="BI230" s="245">
        <f>IF(N230="nulová",J230,0)</f>
        <v>0</v>
      </c>
      <c r="BJ230" s="17" t="s">
        <v>90</v>
      </c>
      <c r="BK230" s="245">
        <f>ROUND(I230*H230,2)</f>
        <v>0</v>
      </c>
      <c r="BL230" s="17" t="s">
        <v>125</v>
      </c>
      <c r="BM230" s="244" t="s">
        <v>1209</v>
      </c>
    </row>
    <row r="231" s="1" customFormat="1" ht="16.5" customHeight="1">
      <c r="B231" s="39"/>
      <c r="C231" s="233" t="s">
        <v>816</v>
      </c>
      <c r="D231" s="233" t="s">
        <v>266</v>
      </c>
      <c r="E231" s="234" t="s">
        <v>7881</v>
      </c>
      <c r="F231" s="235" t="s">
        <v>7882</v>
      </c>
      <c r="G231" s="236" t="s">
        <v>1829</v>
      </c>
      <c r="H231" s="237">
        <v>1</v>
      </c>
      <c r="I231" s="238"/>
      <c r="J231" s="239">
        <f>ROUND(I231*H231,2)</f>
        <v>0</v>
      </c>
      <c r="K231" s="235" t="s">
        <v>413</v>
      </c>
      <c r="L231" s="44"/>
      <c r="M231" s="240" t="s">
        <v>1</v>
      </c>
      <c r="N231" s="241" t="s">
        <v>48</v>
      </c>
      <c r="O231" s="87"/>
      <c r="P231" s="242">
        <f>O231*H231</f>
        <v>0</v>
      </c>
      <c r="Q231" s="242">
        <v>0</v>
      </c>
      <c r="R231" s="242">
        <f>Q231*H231</f>
        <v>0</v>
      </c>
      <c r="S231" s="242">
        <v>0</v>
      </c>
      <c r="T231" s="243">
        <f>S231*H231</f>
        <v>0</v>
      </c>
      <c r="AR231" s="244" t="s">
        <v>125</v>
      </c>
      <c r="AT231" s="244" t="s">
        <v>266</v>
      </c>
      <c r="AU231" s="244" t="s">
        <v>90</v>
      </c>
      <c r="AY231" s="17" t="s">
        <v>263</v>
      </c>
      <c r="BE231" s="245">
        <f>IF(N231="základní",J231,0)</f>
        <v>0</v>
      </c>
      <c r="BF231" s="245">
        <f>IF(N231="snížená",J231,0)</f>
        <v>0</v>
      </c>
      <c r="BG231" s="245">
        <f>IF(N231="zákl. přenesená",J231,0)</f>
        <v>0</v>
      </c>
      <c r="BH231" s="245">
        <f>IF(N231="sníž. přenesená",J231,0)</f>
        <v>0</v>
      </c>
      <c r="BI231" s="245">
        <f>IF(N231="nulová",J231,0)</f>
        <v>0</v>
      </c>
      <c r="BJ231" s="17" t="s">
        <v>90</v>
      </c>
      <c r="BK231" s="245">
        <f>ROUND(I231*H231,2)</f>
        <v>0</v>
      </c>
      <c r="BL231" s="17" t="s">
        <v>125</v>
      </c>
      <c r="BM231" s="244" t="s">
        <v>1215</v>
      </c>
    </row>
    <row r="232" s="1" customFormat="1">
      <c r="B232" s="39"/>
      <c r="C232" s="40"/>
      <c r="D232" s="246" t="s">
        <v>273</v>
      </c>
      <c r="E232" s="40"/>
      <c r="F232" s="247" t="s">
        <v>7883</v>
      </c>
      <c r="G232" s="40"/>
      <c r="H232" s="40"/>
      <c r="I232" s="151"/>
      <c r="J232" s="40"/>
      <c r="K232" s="40"/>
      <c r="L232" s="44"/>
      <c r="M232" s="248"/>
      <c r="N232" s="87"/>
      <c r="O232" s="87"/>
      <c r="P232" s="87"/>
      <c r="Q232" s="87"/>
      <c r="R232" s="87"/>
      <c r="S232" s="87"/>
      <c r="T232" s="88"/>
      <c r="AT232" s="17" t="s">
        <v>273</v>
      </c>
      <c r="AU232" s="17" t="s">
        <v>90</v>
      </c>
    </row>
    <row r="233" s="1" customFormat="1" ht="16.5" customHeight="1">
      <c r="B233" s="39"/>
      <c r="C233" s="233" t="s">
        <v>819</v>
      </c>
      <c r="D233" s="233" t="s">
        <v>266</v>
      </c>
      <c r="E233" s="234" t="s">
        <v>7884</v>
      </c>
      <c r="F233" s="235" t="s">
        <v>7885</v>
      </c>
      <c r="G233" s="236" t="s">
        <v>1829</v>
      </c>
      <c r="H233" s="237">
        <v>1</v>
      </c>
      <c r="I233" s="238"/>
      <c r="J233" s="239">
        <f>ROUND(I233*H233,2)</f>
        <v>0</v>
      </c>
      <c r="K233" s="235" t="s">
        <v>413</v>
      </c>
      <c r="L233" s="44"/>
      <c r="M233" s="240" t="s">
        <v>1</v>
      </c>
      <c r="N233" s="241" t="s">
        <v>48</v>
      </c>
      <c r="O233" s="87"/>
      <c r="P233" s="242">
        <f>O233*H233</f>
        <v>0</v>
      </c>
      <c r="Q233" s="242">
        <v>0</v>
      </c>
      <c r="R233" s="242">
        <f>Q233*H233</f>
        <v>0</v>
      </c>
      <c r="S233" s="242">
        <v>0</v>
      </c>
      <c r="T233" s="243">
        <f>S233*H233</f>
        <v>0</v>
      </c>
      <c r="AR233" s="244" t="s">
        <v>125</v>
      </c>
      <c r="AT233" s="244" t="s">
        <v>266</v>
      </c>
      <c r="AU233" s="244" t="s">
        <v>90</v>
      </c>
      <c r="AY233" s="17" t="s">
        <v>263</v>
      </c>
      <c r="BE233" s="245">
        <f>IF(N233="základní",J233,0)</f>
        <v>0</v>
      </c>
      <c r="BF233" s="245">
        <f>IF(N233="snížená",J233,0)</f>
        <v>0</v>
      </c>
      <c r="BG233" s="245">
        <f>IF(N233="zákl. přenesená",J233,0)</f>
        <v>0</v>
      </c>
      <c r="BH233" s="245">
        <f>IF(N233="sníž. přenesená",J233,0)</f>
        <v>0</v>
      </c>
      <c r="BI233" s="245">
        <f>IF(N233="nulová",J233,0)</f>
        <v>0</v>
      </c>
      <c r="BJ233" s="17" t="s">
        <v>90</v>
      </c>
      <c r="BK233" s="245">
        <f>ROUND(I233*H233,2)</f>
        <v>0</v>
      </c>
      <c r="BL233" s="17" t="s">
        <v>125</v>
      </c>
      <c r="BM233" s="244" t="s">
        <v>1230</v>
      </c>
    </row>
    <row r="234" s="1" customFormat="1" ht="16.5" customHeight="1">
      <c r="B234" s="39"/>
      <c r="C234" s="233" t="s">
        <v>830</v>
      </c>
      <c r="D234" s="233" t="s">
        <v>266</v>
      </c>
      <c r="E234" s="234" t="s">
        <v>7886</v>
      </c>
      <c r="F234" s="235" t="s">
        <v>7887</v>
      </c>
      <c r="G234" s="236" t="s">
        <v>1829</v>
      </c>
      <c r="H234" s="237">
        <v>1</v>
      </c>
      <c r="I234" s="238"/>
      <c r="J234" s="239">
        <f>ROUND(I234*H234,2)</f>
        <v>0</v>
      </c>
      <c r="K234" s="235" t="s">
        <v>413</v>
      </c>
      <c r="L234" s="44"/>
      <c r="M234" s="240" t="s">
        <v>1</v>
      </c>
      <c r="N234" s="241" t="s">
        <v>48</v>
      </c>
      <c r="O234" s="87"/>
      <c r="P234" s="242">
        <f>O234*H234</f>
        <v>0</v>
      </c>
      <c r="Q234" s="242">
        <v>0</v>
      </c>
      <c r="R234" s="242">
        <f>Q234*H234</f>
        <v>0</v>
      </c>
      <c r="S234" s="242">
        <v>0</v>
      </c>
      <c r="T234" s="243">
        <f>S234*H234</f>
        <v>0</v>
      </c>
      <c r="AR234" s="244" t="s">
        <v>125</v>
      </c>
      <c r="AT234" s="244" t="s">
        <v>266</v>
      </c>
      <c r="AU234" s="244" t="s">
        <v>90</v>
      </c>
      <c r="AY234" s="17" t="s">
        <v>263</v>
      </c>
      <c r="BE234" s="245">
        <f>IF(N234="základní",J234,0)</f>
        <v>0</v>
      </c>
      <c r="BF234" s="245">
        <f>IF(N234="snížená",J234,0)</f>
        <v>0</v>
      </c>
      <c r="BG234" s="245">
        <f>IF(N234="zákl. přenesená",J234,0)</f>
        <v>0</v>
      </c>
      <c r="BH234" s="245">
        <f>IF(N234="sníž. přenesená",J234,0)</f>
        <v>0</v>
      </c>
      <c r="BI234" s="245">
        <f>IF(N234="nulová",J234,0)</f>
        <v>0</v>
      </c>
      <c r="BJ234" s="17" t="s">
        <v>90</v>
      </c>
      <c r="BK234" s="245">
        <f>ROUND(I234*H234,2)</f>
        <v>0</v>
      </c>
      <c r="BL234" s="17" t="s">
        <v>125</v>
      </c>
      <c r="BM234" s="244" t="s">
        <v>1237</v>
      </c>
    </row>
    <row r="235" s="1" customFormat="1">
      <c r="B235" s="39"/>
      <c r="C235" s="40"/>
      <c r="D235" s="246" t="s">
        <v>273</v>
      </c>
      <c r="E235" s="40"/>
      <c r="F235" s="247" t="s">
        <v>7888</v>
      </c>
      <c r="G235" s="40"/>
      <c r="H235" s="40"/>
      <c r="I235" s="151"/>
      <c r="J235" s="40"/>
      <c r="K235" s="40"/>
      <c r="L235" s="44"/>
      <c r="M235" s="248"/>
      <c r="N235" s="87"/>
      <c r="O235" s="87"/>
      <c r="P235" s="87"/>
      <c r="Q235" s="87"/>
      <c r="R235" s="87"/>
      <c r="S235" s="87"/>
      <c r="T235" s="88"/>
      <c r="AT235" s="17" t="s">
        <v>273</v>
      </c>
      <c r="AU235" s="17" t="s">
        <v>90</v>
      </c>
    </row>
    <row r="236" s="1" customFormat="1" ht="16.5" customHeight="1">
      <c r="B236" s="39"/>
      <c r="C236" s="233" t="s">
        <v>836</v>
      </c>
      <c r="D236" s="233" t="s">
        <v>266</v>
      </c>
      <c r="E236" s="234" t="s">
        <v>7889</v>
      </c>
      <c r="F236" s="235" t="s">
        <v>7890</v>
      </c>
      <c r="G236" s="236" t="s">
        <v>1829</v>
      </c>
      <c r="H236" s="237">
        <v>1</v>
      </c>
      <c r="I236" s="238"/>
      <c r="J236" s="239">
        <f>ROUND(I236*H236,2)</f>
        <v>0</v>
      </c>
      <c r="K236" s="235" t="s">
        <v>413</v>
      </c>
      <c r="L236" s="44"/>
      <c r="M236" s="240" t="s">
        <v>1</v>
      </c>
      <c r="N236" s="241" t="s">
        <v>48</v>
      </c>
      <c r="O236" s="87"/>
      <c r="P236" s="242">
        <f>O236*H236</f>
        <v>0</v>
      </c>
      <c r="Q236" s="242">
        <v>0</v>
      </c>
      <c r="R236" s="242">
        <f>Q236*H236</f>
        <v>0</v>
      </c>
      <c r="S236" s="242">
        <v>0</v>
      </c>
      <c r="T236" s="243">
        <f>S236*H236</f>
        <v>0</v>
      </c>
      <c r="AR236" s="244" t="s">
        <v>125</v>
      </c>
      <c r="AT236" s="244" t="s">
        <v>266</v>
      </c>
      <c r="AU236" s="244" t="s">
        <v>90</v>
      </c>
      <c r="AY236" s="17" t="s">
        <v>263</v>
      </c>
      <c r="BE236" s="245">
        <f>IF(N236="základní",J236,0)</f>
        <v>0</v>
      </c>
      <c r="BF236" s="245">
        <f>IF(N236="snížená",J236,0)</f>
        <v>0</v>
      </c>
      <c r="BG236" s="245">
        <f>IF(N236="zákl. přenesená",J236,0)</f>
        <v>0</v>
      </c>
      <c r="BH236" s="245">
        <f>IF(N236="sníž. přenesená",J236,0)</f>
        <v>0</v>
      </c>
      <c r="BI236" s="245">
        <f>IF(N236="nulová",J236,0)</f>
        <v>0</v>
      </c>
      <c r="BJ236" s="17" t="s">
        <v>90</v>
      </c>
      <c r="BK236" s="245">
        <f>ROUND(I236*H236,2)</f>
        <v>0</v>
      </c>
      <c r="BL236" s="17" t="s">
        <v>125</v>
      </c>
      <c r="BM236" s="244" t="s">
        <v>1244</v>
      </c>
    </row>
    <row r="237" s="1" customFormat="1">
      <c r="B237" s="39"/>
      <c r="C237" s="40"/>
      <c r="D237" s="246" t="s">
        <v>273</v>
      </c>
      <c r="E237" s="40"/>
      <c r="F237" s="247" t="s">
        <v>7891</v>
      </c>
      <c r="G237" s="40"/>
      <c r="H237" s="40"/>
      <c r="I237" s="151"/>
      <c r="J237" s="40"/>
      <c r="K237" s="40"/>
      <c r="L237" s="44"/>
      <c r="M237" s="248"/>
      <c r="N237" s="87"/>
      <c r="O237" s="87"/>
      <c r="P237" s="87"/>
      <c r="Q237" s="87"/>
      <c r="R237" s="87"/>
      <c r="S237" s="87"/>
      <c r="T237" s="88"/>
      <c r="AT237" s="17" t="s">
        <v>273</v>
      </c>
      <c r="AU237" s="17" t="s">
        <v>90</v>
      </c>
    </row>
    <row r="238" s="1" customFormat="1" ht="16.5" customHeight="1">
      <c r="B238" s="39"/>
      <c r="C238" s="233" t="s">
        <v>852</v>
      </c>
      <c r="D238" s="233" t="s">
        <v>266</v>
      </c>
      <c r="E238" s="234" t="s">
        <v>7892</v>
      </c>
      <c r="F238" s="235" t="s">
        <v>7893</v>
      </c>
      <c r="G238" s="236" t="s">
        <v>1829</v>
      </c>
      <c r="H238" s="237">
        <v>1</v>
      </c>
      <c r="I238" s="238"/>
      <c r="J238" s="239">
        <f>ROUND(I238*H238,2)</f>
        <v>0</v>
      </c>
      <c r="K238" s="235" t="s">
        <v>413</v>
      </c>
      <c r="L238" s="44"/>
      <c r="M238" s="240" t="s">
        <v>1</v>
      </c>
      <c r="N238" s="241" t="s">
        <v>48</v>
      </c>
      <c r="O238" s="87"/>
      <c r="P238" s="242">
        <f>O238*H238</f>
        <v>0</v>
      </c>
      <c r="Q238" s="242">
        <v>0</v>
      </c>
      <c r="R238" s="242">
        <f>Q238*H238</f>
        <v>0</v>
      </c>
      <c r="S238" s="242">
        <v>0</v>
      </c>
      <c r="T238" s="243">
        <f>S238*H238</f>
        <v>0</v>
      </c>
      <c r="AR238" s="244" t="s">
        <v>125</v>
      </c>
      <c r="AT238" s="244" t="s">
        <v>266</v>
      </c>
      <c r="AU238" s="244" t="s">
        <v>90</v>
      </c>
      <c r="AY238" s="17" t="s">
        <v>263</v>
      </c>
      <c r="BE238" s="245">
        <f>IF(N238="základní",J238,0)</f>
        <v>0</v>
      </c>
      <c r="BF238" s="245">
        <f>IF(N238="snížená",J238,0)</f>
        <v>0</v>
      </c>
      <c r="BG238" s="245">
        <f>IF(N238="zákl. přenesená",J238,0)</f>
        <v>0</v>
      </c>
      <c r="BH238" s="245">
        <f>IF(N238="sníž. přenesená",J238,0)</f>
        <v>0</v>
      </c>
      <c r="BI238" s="245">
        <f>IF(N238="nulová",J238,0)</f>
        <v>0</v>
      </c>
      <c r="BJ238" s="17" t="s">
        <v>90</v>
      </c>
      <c r="BK238" s="245">
        <f>ROUND(I238*H238,2)</f>
        <v>0</v>
      </c>
      <c r="BL238" s="17" t="s">
        <v>125</v>
      </c>
      <c r="BM238" s="244" t="s">
        <v>1259</v>
      </c>
    </row>
    <row r="239" s="1" customFormat="1">
      <c r="B239" s="39"/>
      <c r="C239" s="40"/>
      <c r="D239" s="246" t="s">
        <v>273</v>
      </c>
      <c r="E239" s="40"/>
      <c r="F239" s="247" t="s">
        <v>7894</v>
      </c>
      <c r="G239" s="40"/>
      <c r="H239" s="40"/>
      <c r="I239" s="151"/>
      <c r="J239" s="40"/>
      <c r="K239" s="40"/>
      <c r="L239" s="44"/>
      <c r="M239" s="248"/>
      <c r="N239" s="87"/>
      <c r="O239" s="87"/>
      <c r="P239" s="87"/>
      <c r="Q239" s="87"/>
      <c r="R239" s="87"/>
      <c r="S239" s="87"/>
      <c r="T239" s="88"/>
      <c r="AT239" s="17" t="s">
        <v>273</v>
      </c>
      <c r="AU239" s="17" t="s">
        <v>90</v>
      </c>
    </row>
    <row r="240" s="1" customFormat="1" ht="16.5" customHeight="1">
      <c r="B240" s="39"/>
      <c r="C240" s="233" t="s">
        <v>856</v>
      </c>
      <c r="D240" s="233" t="s">
        <v>266</v>
      </c>
      <c r="E240" s="234" t="s">
        <v>7895</v>
      </c>
      <c r="F240" s="235" t="s">
        <v>7896</v>
      </c>
      <c r="G240" s="236" t="s">
        <v>1829</v>
      </c>
      <c r="H240" s="237">
        <v>4</v>
      </c>
      <c r="I240" s="238"/>
      <c r="J240" s="239">
        <f>ROUND(I240*H240,2)</f>
        <v>0</v>
      </c>
      <c r="K240" s="235" t="s">
        <v>413</v>
      </c>
      <c r="L240" s="44"/>
      <c r="M240" s="240" t="s">
        <v>1</v>
      </c>
      <c r="N240" s="241" t="s">
        <v>48</v>
      </c>
      <c r="O240" s="87"/>
      <c r="P240" s="242">
        <f>O240*H240</f>
        <v>0</v>
      </c>
      <c r="Q240" s="242">
        <v>0</v>
      </c>
      <c r="R240" s="242">
        <f>Q240*H240</f>
        <v>0</v>
      </c>
      <c r="S240" s="242">
        <v>0</v>
      </c>
      <c r="T240" s="243">
        <f>S240*H240</f>
        <v>0</v>
      </c>
      <c r="AR240" s="244" t="s">
        <v>125</v>
      </c>
      <c r="AT240" s="244" t="s">
        <v>266</v>
      </c>
      <c r="AU240" s="244" t="s">
        <v>90</v>
      </c>
      <c r="AY240" s="17" t="s">
        <v>263</v>
      </c>
      <c r="BE240" s="245">
        <f>IF(N240="základní",J240,0)</f>
        <v>0</v>
      </c>
      <c r="BF240" s="245">
        <f>IF(N240="snížená",J240,0)</f>
        <v>0</v>
      </c>
      <c r="BG240" s="245">
        <f>IF(N240="zákl. přenesená",J240,0)</f>
        <v>0</v>
      </c>
      <c r="BH240" s="245">
        <f>IF(N240="sníž. přenesená",J240,0)</f>
        <v>0</v>
      </c>
      <c r="BI240" s="245">
        <f>IF(N240="nulová",J240,0)</f>
        <v>0</v>
      </c>
      <c r="BJ240" s="17" t="s">
        <v>90</v>
      </c>
      <c r="BK240" s="245">
        <f>ROUND(I240*H240,2)</f>
        <v>0</v>
      </c>
      <c r="BL240" s="17" t="s">
        <v>125</v>
      </c>
      <c r="BM240" s="244" t="s">
        <v>1270</v>
      </c>
    </row>
    <row r="241" s="1" customFormat="1">
      <c r="B241" s="39"/>
      <c r="C241" s="40"/>
      <c r="D241" s="246" t="s">
        <v>273</v>
      </c>
      <c r="E241" s="40"/>
      <c r="F241" s="247" t="s">
        <v>7897</v>
      </c>
      <c r="G241" s="40"/>
      <c r="H241" s="40"/>
      <c r="I241" s="151"/>
      <c r="J241" s="40"/>
      <c r="K241" s="40"/>
      <c r="L241" s="44"/>
      <c r="M241" s="248"/>
      <c r="N241" s="87"/>
      <c r="O241" s="87"/>
      <c r="P241" s="87"/>
      <c r="Q241" s="87"/>
      <c r="R241" s="87"/>
      <c r="S241" s="87"/>
      <c r="T241" s="88"/>
      <c r="AT241" s="17" t="s">
        <v>273</v>
      </c>
      <c r="AU241" s="17" t="s">
        <v>90</v>
      </c>
    </row>
    <row r="242" s="1" customFormat="1" ht="16.5" customHeight="1">
      <c r="B242" s="39"/>
      <c r="C242" s="233" t="s">
        <v>862</v>
      </c>
      <c r="D242" s="233" t="s">
        <v>266</v>
      </c>
      <c r="E242" s="234" t="s">
        <v>7898</v>
      </c>
      <c r="F242" s="235" t="s">
        <v>7899</v>
      </c>
      <c r="G242" s="236" t="s">
        <v>1829</v>
      </c>
      <c r="H242" s="237">
        <v>3</v>
      </c>
      <c r="I242" s="238"/>
      <c r="J242" s="239">
        <f>ROUND(I242*H242,2)</f>
        <v>0</v>
      </c>
      <c r="K242" s="235" t="s">
        <v>413</v>
      </c>
      <c r="L242" s="44"/>
      <c r="M242" s="240" t="s">
        <v>1</v>
      </c>
      <c r="N242" s="241" t="s">
        <v>48</v>
      </c>
      <c r="O242" s="87"/>
      <c r="P242" s="242">
        <f>O242*H242</f>
        <v>0</v>
      </c>
      <c r="Q242" s="242">
        <v>0</v>
      </c>
      <c r="R242" s="242">
        <f>Q242*H242</f>
        <v>0</v>
      </c>
      <c r="S242" s="242">
        <v>0</v>
      </c>
      <c r="T242" s="243">
        <f>S242*H242</f>
        <v>0</v>
      </c>
      <c r="AR242" s="244" t="s">
        <v>125</v>
      </c>
      <c r="AT242" s="244" t="s">
        <v>266</v>
      </c>
      <c r="AU242" s="244" t="s">
        <v>90</v>
      </c>
      <c r="AY242" s="17" t="s">
        <v>263</v>
      </c>
      <c r="BE242" s="245">
        <f>IF(N242="základní",J242,0)</f>
        <v>0</v>
      </c>
      <c r="BF242" s="245">
        <f>IF(N242="snížená",J242,0)</f>
        <v>0</v>
      </c>
      <c r="BG242" s="245">
        <f>IF(N242="zákl. přenesená",J242,0)</f>
        <v>0</v>
      </c>
      <c r="BH242" s="245">
        <f>IF(N242="sníž. přenesená",J242,0)</f>
        <v>0</v>
      </c>
      <c r="BI242" s="245">
        <f>IF(N242="nulová",J242,0)</f>
        <v>0</v>
      </c>
      <c r="BJ242" s="17" t="s">
        <v>90</v>
      </c>
      <c r="BK242" s="245">
        <f>ROUND(I242*H242,2)</f>
        <v>0</v>
      </c>
      <c r="BL242" s="17" t="s">
        <v>125</v>
      </c>
      <c r="BM242" s="244" t="s">
        <v>1277</v>
      </c>
    </row>
    <row r="243" s="1" customFormat="1">
      <c r="B243" s="39"/>
      <c r="C243" s="40"/>
      <c r="D243" s="246" t="s">
        <v>273</v>
      </c>
      <c r="E243" s="40"/>
      <c r="F243" s="247" t="s">
        <v>7900</v>
      </c>
      <c r="G243" s="40"/>
      <c r="H243" s="40"/>
      <c r="I243" s="151"/>
      <c r="J243" s="40"/>
      <c r="K243" s="40"/>
      <c r="L243" s="44"/>
      <c r="M243" s="248"/>
      <c r="N243" s="87"/>
      <c r="O243" s="87"/>
      <c r="P243" s="87"/>
      <c r="Q243" s="87"/>
      <c r="R243" s="87"/>
      <c r="S243" s="87"/>
      <c r="T243" s="88"/>
      <c r="AT243" s="17" t="s">
        <v>273</v>
      </c>
      <c r="AU243" s="17" t="s">
        <v>90</v>
      </c>
    </row>
    <row r="244" s="1" customFormat="1" ht="16.5" customHeight="1">
      <c r="B244" s="39"/>
      <c r="C244" s="233" t="s">
        <v>868</v>
      </c>
      <c r="D244" s="233" t="s">
        <v>266</v>
      </c>
      <c r="E244" s="234" t="s">
        <v>7901</v>
      </c>
      <c r="F244" s="235" t="s">
        <v>7902</v>
      </c>
      <c r="G244" s="236" t="s">
        <v>1829</v>
      </c>
      <c r="H244" s="237">
        <v>1</v>
      </c>
      <c r="I244" s="238"/>
      <c r="J244" s="239">
        <f>ROUND(I244*H244,2)</f>
        <v>0</v>
      </c>
      <c r="K244" s="235" t="s">
        <v>413</v>
      </c>
      <c r="L244" s="44"/>
      <c r="M244" s="240" t="s">
        <v>1</v>
      </c>
      <c r="N244" s="241" t="s">
        <v>48</v>
      </c>
      <c r="O244" s="87"/>
      <c r="P244" s="242">
        <f>O244*H244</f>
        <v>0</v>
      </c>
      <c r="Q244" s="242">
        <v>0</v>
      </c>
      <c r="R244" s="242">
        <f>Q244*H244</f>
        <v>0</v>
      </c>
      <c r="S244" s="242">
        <v>0</v>
      </c>
      <c r="T244" s="243">
        <f>S244*H244</f>
        <v>0</v>
      </c>
      <c r="AR244" s="244" t="s">
        <v>125</v>
      </c>
      <c r="AT244" s="244" t="s">
        <v>266</v>
      </c>
      <c r="AU244" s="244" t="s">
        <v>90</v>
      </c>
      <c r="AY244" s="17" t="s">
        <v>263</v>
      </c>
      <c r="BE244" s="245">
        <f>IF(N244="základní",J244,0)</f>
        <v>0</v>
      </c>
      <c r="BF244" s="245">
        <f>IF(N244="snížená",J244,0)</f>
        <v>0</v>
      </c>
      <c r="BG244" s="245">
        <f>IF(N244="zákl. přenesená",J244,0)</f>
        <v>0</v>
      </c>
      <c r="BH244" s="245">
        <f>IF(N244="sníž. přenesená",J244,0)</f>
        <v>0</v>
      </c>
      <c r="BI244" s="245">
        <f>IF(N244="nulová",J244,0)</f>
        <v>0</v>
      </c>
      <c r="BJ244" s="17" t="s">
        <v>90</v>
      </c>
      <c r="BK244" s="245">
        <f>ROUND(I244*H244,2)</f>
        <v>0</v>
      </c>
      <c r="BL244" s="17" t="s">
        <v>125</v>
      </c>
      <c r="BM244" s="244" t="s">
        <v>1286</v>
      </c>
    </row>
    <row r="245" s="1" customFormat="1">
      <c r="B245" s="39"/>
      <c r="C245" s="40"/>
      <c r="D245" s="246" t="s">
        <v>273</v>
      </c>
      <c r="E245" s="40"/>
      <c r="F245" s="247" t="s">
        <v>7903</v>
      </c>
      <c r="G245" s="40"/>
      <c r="H245" s="40"/>
      <c r="I245" s="151"/>
      <c r="J245" s="40"/>
      <c r="K245" s="40"/>
      <c r="L245" s="44"/>
      <c r="M245" s="248"/>
      <c r="N245" s="87"/>
      <c r="O245" s="87"/>
      <c r="P245" s="87"/>
      <c r="Q245" s="87"/>
      <c r="R245" s="87"/>
      <c r="S245" s="87"/>
      <c r="T245" s="88"/>
      <c r="AT245" s="17" t="s">
        <v>273</v>
      </c>
      <c r="AU245" s="17" t="s">
        <v>90</v>
      </c>
    </row>
    <row r="246" s="1" customFormat="1" ht="16.5" customHeight="1">
      <c r="B246" s="39"/>
      <c r="C246" s="233" t="s">
        <v>873</v>
      </c>
      <c r="D246" s="233" t="s">
        <v>266</v>
      </c>
      <c r="E246" s="234" t="s">
        <v>7904</v>
      </c>
      <c r="F246" s="235" t="s">
        <v>7905</v>
      </c>
      <c r="G246" s="236" t="s">
        <v>1829</v>
      </c>
      <c r="H246" s="237">
        <v>8</v>
      </c>
      <c r="I246" s="238"/>
      <c r="J246" s="239">
        <f>ROUND(I246*H246,2)</f>
        <v>0</v>
      </c>
      <c r="K246" s="235" t="s">
        <v>413</v>
      </c>
      <c r="L246" s="44"/>
      <c r="M246" s="240" t="s">
        <v>1</v>
      </c>
      <c r="N246" s="241" t="s">
        <v>48</v>
      </c>
      <c r="O246" s="87"/>
      <c r="P246" s="242">
        <f>O246*H246</f>
        <v>0</v>
      </c>
      <c r="Q246" s="242">
        <v>0</v>
      </c>
      <c r="R246" s="242">
        <f>Q246*H246</f>
        <v>0</v>
      </c>
      <c r="S246" s="242">
        <v>0</v>
      </c>
      <c r="T246" s="243">
        <f>S246*H246</f>
        <v>0</v>
      </c>
      <c r="AR246" s="244" t="s">
        <v>125</v>
      </c>
      <c r="AT246" s="244" t="s">
        <v>266</v>
      </c>
      <c r="AU246" s="244" t="s">
        <v>90</v>
      </c>
      <c r="AY246" s="17" t="s">
        <v>263</v>
      </c>
      <c r="BE246" s="245">
        <f>IF(N246="základní",J246,0)</f>
        <v>0</v>
      </c>
      <c r="BF246" s="245">
        <f>IF(N246="snížená",J246,0)</f>
        <v>0</v>
      </c>
      <c r="BG246" s="245">
        <f>IF(N246="zákl. přenesená",J246,0)</f>
        <v>0</v>
      </c>
      <c r="BH246" s="245">
        <f>IF(N246="sníž. přenesená",J246,0)</f>
        <v>0</v>
      </c>
      <c r="BI246" s="245">
        <f>IF(N246="nulová",J246,0)</f>
        <v>0</v>
      </c>
      <c r="BJ246" s="17" t="s">
        <v>90</v>
      </c>
      <c r="BK246" s="245">
        <f>ROUND(I246*H246,2)</f>
        <v>0</v>
      </c>
      <c r="BL246" s="17" t="s">
        <v>125</v>
      </c>
      <c r="BM246" s="244" t="s">
        <v>1294</v>
      </c>
    </row>
    <row r="247" s="1" customFormat="1">
      <c r="B247" s="39"/>
      <c r="C247" s="40"/>
      <c r="D247" s="246" t="s">
        <v>273</v>
      </c>
      <c r="E247" s="40"/>
      <c r="F247" s="247" t="s">
        <v>7906</v>
      </c>
      <c r="G247" s="40"/>
      <c r="H247" s="40"/>
      <c r="I247" s="151"/>
      <c r="J247" s="40"/>
      <c r="K247" s="40"/>
      <c r="L247" s="44"/>
      <c r="M247" s="248"/>
      <c r="N247" s="87"/>
      <c r="O247" s="87"/>
      <c r="P247" s="87"/>
      <c r="Q247" s="87"/>
      <c r="R247" s="87"/>
      <c r="S247" s="87"/>
      <c r="T247" s="88"/>
      <c r="AT247" s="17" t="s">
        <v>273</v>
      </c>
      <c r="AU247" s="17" t="s">
        <v>90</v>
      </c>
    </row>
    <row r="248" s="1" customFormat="1" ht="16.5" customHeight="1">
      <c r="B248" s="39"/>
      <c r="C248" s="233" t="s">
        <v>888</v>
      </c>
      <c r="D248" s="233" t="s">
        <v>266</v>
      </c>
      <c r="E248" s="234" t="s">
        <v>7907</v>
      </c>
      <c r="F248" s="235" t="s">
        <v>7908</v>
      </c>
      <c r="G248" s="236" t="s">
        <v>1829</v>
      </c>
      <c r="H248" s="237">
        <v>11</v>
      </c>
      <c r="I248" s="238"/>
      <c r="J248" s="239">
        <f>ROUND(I248*H248,2)</f>
        <v>0</v>
      </c>
      <c r="K248" s="235" t="s">
        <v>413</v>
      </c>
      <c r="L248" s="44"/>
      <c r="M248" s="240" t="s">
        <v>1</v>
      </c>
      <c r="N248" s="241" t="s">
        <v>48</v>
      </c>
      <c r="O248" s="87"/>
      <c r="P248" s="242">
        <f>O248*H248</f>
        <v>0</v>
      </c>
      <c r="Q248" s="242">
        <v>0</v>
      </c>
      <c r="R248" s="242">
        <f>Q248*H248</f>
        <v>0</v>
      </c>
      <c r="S248" s="242">
        <v>0</v>
      </c>
      <c r="T248" s="243">
        <f>S248*H248</f>
        <v>0</v>
      </c>
      <c r="AR248" s="244" t="s">
        <v>125</v>
      </c>
      <c r="AT248" s="244" t="s">
        <v>266</v>
      </c>
      <c r="AU248" s="244" t="s">
        <v>90</v>
      </c>
      <c r="AY248" s="17" t="s">
        <v>263</v>
      </c>
      <c r="BE248" s="245">
        <f>IF(N248="základní",J248,0)</f>
        <v>0</v>
      </c>
      <c r="BF248" s="245">
        <f>IF(N248="snížená",J248,0)</f>
        <v>0</v>
      </c>
      <c r="BG248" s="245">
        <f>IF(N248="zákl. přenesená",J248,0)</f>
        <v>0</v>
      </c>
      <c r="BH248" s="245">
        <f>IF(N248="sníž. přenesená",J248,0)</f>
        <v>0</v>
      </c>
      <c r="BI248" s="245">
        <f>IF(N248="nulová",J248,0)</f>
        <v>0</v>
      </c>
      <c r="BJ248" s="17" t="s">
        <v>90</v>
      </c>
      <c r="BK248" s="245">
        <f>ROUND(I248*H248,2)</f>
        <v>0</v>
      </c>
      <c r="BL248" s="17" t="s">
        <v>125</v>
      </c>
      <c r="BM248" s="244" t="s">
        <v>1303</v>
      </c>
    </row>
    <row r="249" s="1" customFormat="1">
      <c r="B249" s="39"/>
      <c r="C249" s="40"/>
      <c r="D249" s="246" t="s">
        <v>273</v>
      </c>
      <c r="E249" s="40"/>
      <c r="F249" s="247" t="s">
        <v>7909</v>
      </c>
      <c r="G249" s="40"/>
      <c r="H249" s="40"/>
      <c r="I249" s="151"/>
      <c r="J249" s="40"/>
      <c r="K249" s="40"/>
      <c r="L249" s="44"/>
      <c r="M249" s="248"/>
      <c r="N249" s="87"/>
      <c r="O249" s="87"/>
      <c r="P249" s="87"/>
      <c r="Q249" s="87"/>
      <c r="R249" s="87"/>
      <c r="S249" s="87"/>
      <c r="T249" s="88"/>
      <c r="AT249" s="17" t="s">
        <v>273</v>
      </c>
      <c r="AU249" s="17" t="s">
        <v>90</v>
      </c>
    </row>
    <row r="250" s="11" customFormat="1" ht="25.92" customHeight="1">
      <c r="B250" s="217"/>
      <c r="C250" s="218"/>
      <c r="D250" s="219" t="s">
        <v>82</v>
      </c>
      <c r="E250" s="220" t="s">
        <v>7910</v>
      </c>
      <c r="F250" s="220" t="s">
        <v>7911</v>
      </c>
      <c r="G250" s="218"/>
      <c r="H250" s="218"/>
      <c r="I250" s="221"/>
      <c r="J250" s="222">
        <f>BK250</f>
        <v>0</v>
      </c>
      <c r="K250" s="218"/>
      <c r="L250" s="223"/>
      <c r="M250" s="224"/>
      <c r="N250" s="225"/>
      <c r="O250" s="225"/>
      <c r="P250" s="226">
        <f>SUM(P251:P286)</f>
        <v>0</v>
      </c>
      <c r="Q250" s="225"/>
      <c r="R250" s="226">
        <f>SUM(R251:R286)</f>
        <v>0</v>
      </c>
      <c r="S250" s="225"/>
      <c r="T250" s="227">
        <f>SUM(T251:T286)</f>
        <v>0</v>
      </c>
      <c r="AR250" s="228" t="s">
        <v>90</v>
      </c>
      <c r="AT250" s="229" t="s">
        <v>82</v>
      </c>
      <c r="AU250" s="229" t="s">
        <v>83</v>
      </c>
      <c r="AY250" s="228" t="s">
        <v>263</v>
      </c>
      <c r="BK250" s="230">
        <f>SUM(BK251:BK286)</f>
        <v>0</v>
      </c>
    </row>
    <row r="251" s="1" customFormat="1" ht="16.5" customHeight="1">
      <c r="B251" s="39"/>
      <c r="C251" s="233" t="s">
        <v>895</v>
      </c>
      <c r="D251" s="233" t="s">
        <v>266</v>
      </c>
      <c r="E251" s="234" t="s">
        <v>7912</v>
      </c>
      <c r="F251" s="235" t="s">
        <v>7913</v>
      </c>
      <c r="G251" s="236" t="s">
        <v>1829</v>
      </c>
      <c r="H251" s="237">
        <v>3</v>
      </c>
      <c r="I251" s="238"/>
      <c r="J251" s="239">
        <f>ROUND(I251*H251,2)</f>
        <v>0</v>
      </c>
      <c r="K251" s="235" t="s">
        <v>413</v>
      </c>
      <c r="L251" s="44"/>
      <c r="M251" s="240" t="s">
        <v>1</v>
      </c>
      <c r="N251" s="241" t="s">
        <v>48</v>
      </c>
      <c r="O251" s="87"/>
      <c r="P251" s="242">
        <f>O251*H251</f>
        <v>0</v>
      </c>
      <c r="Q251" s="242">
        <v>0</v>
      </c>
      <c r="R251" s="242">
        <f>Q251*H251</f>
        <v>0</v>
      </c>
      <c r="S251" s="242">
        <v>0</v>
      </c>
      <c r="T251" s="243">
        <f>S251*H251</f>
        <v>0</v>
      </c>
      <c r="AR251" s="244" t="s">
        <v>125</v>
      </c>
      <c r="AT251" s="244" t="s">
        <v>266</v>
      </c>
      <c r="AU251" s="244" t="s">
        <v>90</v>
      </c>
      <c r="AY251" s="17" t="s">
        <v>263</v>
      </c>
      <c r="BE251" s="245">
        <f>IF(N251="základní",J251,0)</f>
        <v>0</v>
      </c>
      <c r="BF251" s="245">
        <f>IF(N251="snížená",J251,0)</f>
        <v>0</v>
      </c>
      <c r="BG251" s="245">
        <f>IF(N251="zákl. přenesená",J251,0)</f>
        <v>0</v>
      </c>
      <c r="BH251" s="245">
        <f>IF(N251="sníž. přenesená",J251,0)</f>
        <v>0</v>
      </c>
      <c r="BI251" s="245">
        <f>IF(N251="nulová",J251,0)</f>
        <v>0</v>
      </c>
      <c r="BJ251" s="17" t="s">
        <v>90</v>
      </c>
      <c r="BK251" s="245">
        <f>ROUND(I251*H251,2)</f>
        <v>0</v>
      </c>
      <c r="BL251" s="17" t="s">
        <v>125</v>
      </c>
      <c r="BM251" s="244" t="s">
        <v>1316</v>
      </c>
    </row>
    <row r="252" s="1" customFormat="1">
      <c r="B252" s="39"/>
      <c r="C252" s="40"/>
      <c r="D252" s="246" t="s">
        <v>273</v>
      </c>
      <c r="E252" s="40"/>
      <c r="F252" s="247" t="s">
        <v>7914</v>
      </c>
      <c r="G252" s="40"/>
      <c r="H252" s="40"/>
      <c r="I252" s="151"/>
      <c r="J252" s="40"/>
      <c r="K252" s="40"/>
      <c r="L252" s="44"/>
      <c r="M252" s="248"/>
      <c r="N252" s="87"/>
      <c r="O252" s="87"/>
      <c r="P252" s="87"/>
      <c r="Q252" s="87"/>
      <c r="R252" s="87"/>
      <c r="S252" s="87"/>
      <c r="T252" s="88"/>
      <c r="AT252" s="17" t="s">
        <v>273</v>
      </c>
      <c r="AU252" s="17" t="s">
        <v>90</v>
      </c>
    </row>
    <row r="253" s="1" customFormat="1" ht="16.5" customHeight="1">
      <c r="B253" s="39"/>
      <c r="C253" s="233" t="s">
        <v>901</v>
      </c>
      <c r="D253" s="233" t="s">
        <v>266</v>
      </c>
      <c r="E253" s="234" t="s">
        <v>7915</v>
      </c>
      <c r="F253" s="235" t="s">
        <v>7916</v>
      </c>
      <c r="G253" s="236" t="s">
        <v>1829</v>
      </c>
      <c r="H253" s="237">
        <v>5</v>
      </c>
      <c r="I253" s="238"/>
      <c r="J253" s="239">
        <f>ROUND(I253*H253,2)</f>
        <v>0</v>
      </c>
      <c r="K253" s="235" t="s">
        <v>413</v>
      </c>
      <c r="L253" s="44"/>
      <c r="M253" s="240" t="s">
        <v>1</v>
      </c>
      <c r="N253" s="241" t="s">
        <v>48</v>
      </c>
      <c r="O253" s="87"/>
      <c r="P253" s="242">
        <f>O253*H253</f>
        <v>0</v>
      </c>
      <c r="Q253" s="242">
        <v>0</v>
      </c>
      <c r="R253" s="242">
        <f>Q253*H253</f>
        <v>0</v>
      </c>
      <c r="S253" s="242">
        <v>0</v>
      </c>
      <c r="T253" s="243">
        <f>S253*H253</f>
        <v>0</v>
      </c>
      <c r="AR253" s="244" t="s">
        <v>125</v>
      </c>
      <c r="AT253" s="244" t="s">
        <v>266</v>
      </c>
      <c r="AU253" s="244" t="s">
        <v>90</v>
      </c>
      <c r="AY253" s="17" t="s">
        <v>263</v>
      </c>
      <c r="BE253" s="245">
        <f>IF(N253="základní",J253,0)</f>
        <v>0</v>
      </c>
      <c r="BF253" s="245">
        <f>IF(N253="snížená",J253,0)</f>
        <v>0</v>
      </c>
      <c r="BG253" s="245">
        <f>IF(N253="zákl. přenesená",J253,0)</f>
        <v>0</v>
      </c>
      <c r="BH253" s="245">
        <f>IF(N253="sníž. přenesená",J253,0)</f>
        <v>0</v>
      </c>
      <c r="BI253" s="245">
        <f>IF(N253="nulová",J253,0)</f>
        <v>0</v>
      </c>
      <c r="BJ253" s="17" t="s">
        <v>90</v>
      </c>
      <c r="BK253" s="245">
        <f>ROUND(I253*H253,2)</f>
        <v>0</v>
      </c>
      <c r="BL253" s="17" t="s">
        <v>125</v>
      </c>
      <c r="BM253" s="244" t="s">
        <v>1325</v>
      </c>
    </row>
    <row r="254" s="1" customFormat="1">
      <c r="B254" s="39"/>
      <c r="C254" s="40"/>
      <c r="D254" s="246" t="s">
        <v>273</v>
      </c>
      <c r="E254" s="40"/>
      <c r="F254" s="247" t="s">
        <v>7917</v>
      </c>
      <c r="G254" s="40"/>
      <c r="H254" s="40"/>
      <c r="I254" s="151"/>
      <c r="J254" s="40"/>
      <c r="K254" s="40"/>
      <c r="L254" s="44"/>
      <c r="M254" s="248"/>
      <c r="N254" s="87"/>
      <c r="O254" s="87"/>
      <c r="P254" s="87"/>
      <c r="Q254" s="87"/>
      <c r="R254" s="87"/>
      <c r="S254" s="87"/>
      <c r="T254" s="88"/>
      <c r="AT254" s="17" t="s">
        <v>273</v>
      </c>
      <c r="AU254" s="17" t="s">
        <v>90</v>
      </c>
    </row>
    <row r="255" s="1" customFormat="1" ht="16.5" customHeight="1">
      <c r="B255" s="39"/>
      <c r="C255" s="233" t="s">
        <v>906</v>
      </c>
      <c r="D255" s="233" t="s">
        <v>266</v>
      </c>
      <c r="E255" s="234" t="s">
        <v>7918</v>
      </c>
      <c r="F255" s="235" t="s">
        <v>7919</v>
      </c>
      <c r="G255" s="236" t="s">
        <v>1829</v>
      </c>
      <c r="H255" s="237">
        <v>23</v>
      </c>
      <c r="I255" s="238"/>
      <c r="J255" s="239">
        <f>ROUND(I255*H255,2)</f>
        <v>0</v>
      </c>
      <c r="K255" s="235" t="s">
        <v>413</v>
      </c>
      <c r="L255" s="44"/>
      <c r="M255" s="240" t="s">
        <v>1</v>
      </c>
      <c r="N255" s="241" t="s">
        <v>48</v>
      </c>
      <c r="O255" s="87"/>
      <c r="P255" s="242">
        <f>O255*H255</f>
        <v>0</v>
      </c>
      <c r="Q255" s="242">
        <v>0</v>
      </c>
      <c r="R255" s="242">
        <f>Q255*H255</f>
        <v>0</v>
      </c>
      <c r="S255" s="242">
        <v>0</v>
      </c>
      <c r="T255" s="243">
        <f>S255*H255</f>
        <v>0</v>
      </c>
      <c r="AR255" s="244" t="s">
        <v>125</v>
      </c>
      <c r="AT255" s="244" t="s">
        <v>266</v>
      </c>
      <c r="AU255" s="244" t="s">
        <v>90</v>
      </c>
      <c r="AY255" s="17" t="s">
        <v>263</v>
      </c>
      <c r="BE255" s="245">
        <f>IF(N255="základní",J255,0)</f>
        <v>0</v>
      </c>
      <c r="BF255" s="245">
        <f>IF(N255="snížená",J255,0)</f>
        <v>0</v>
      </c>
      <c r="BG255" s="245">
        <f>IF(N255="zákl. přenesená",J255,0)</f>
        <v>0</v>
      </c>
      <c r="BH255" s="245">
        <f>IF(N255="sníž. přenesená",J255,0)</f>
        <v>0</v>
      </c>
      <c r="BI255" s="245">
        <f>IF(N255="nulová",J255,0)</f>
        <v>0</v>
      </c>
      <c r="BJ255" s="17" t="s">
        <v>90</v>
      </c>
      <c r="BK255" s="245">
        <f>ROUND(I255*H255,2)</f>
        <v>0</v>
      </c>
      <c r="BL255" s="17" t="s">
        <v>125</v>
      </c>
      <c r="BM255" s="244" t="s">
        <v>1332</v>
      </c>
    </row>
    <row r="256" s="1" customFormat="1">
      <c r="B256" s="39"/>
      <c r="C256" s="40"/>
      <c r="D256" s="246" t="s">
        <v>273</v>
      </c>
      <c r="E256" s="40"/>
      <c r="F256" s="247" t="s">
        <v>7920</v>
      </c>
      <c r="G256" s="40"/>
      <c r="H256" s="40"/>
      <c r="I256" s="151"/>
      <c r="J256" s="40"/>
      <c r="K256" s="40"/>
      <c r="L256" s="44"/>
      <c r="M256" s="248"/>
      <c r="N256" s="87"/>
      <c r="O256" s="87"/>
      <c r="P256" s="87"/>
      <c r="Q256" s="87"/>
      <c r="R256" s="87"/>
      <c r="S256" s="87"/>
      <c r="T256" s="88"/>
      <c r="AT256" s="17" t="s">
        <v>273</v>
      </c>
      <c r="AU256" s="17" t="s">
        <v>90</v>
      </c>
    </row>
    <row r="257" s="1" customFormat="1" ht="16.5" customHeight="1">
      <c r="B257" s="39"/>
      <c r="C257" s="233" t="s">
        <v>910</v>
      </c>
      <c r="D257" s="233" t="s">
        <v>266</v>
      </c>
      <c r="E257" s="234" t="s">
        <v>7921</v>
      </c>
      <c r="F257" s="235" t="s">
        <v>7922</v>
      </c>
      <c r="G257" s="236" t="s">
        <v>1829</v>
      </c>
      <c r="H257" s="237">
        <v>1</v>
      </c>
      <c r="I257" s="238"/>
      <c r="J257" s="239">
        <f>ROUND(I257*H257,2)</f>
        <v>0</v>
      </c>
      <c r="K257" s="235" t="s">
        <v>413</v>
      </c>
      <c r="L257" s="44"/>
      <c r="M257" s="240" t="s">
        <v>1</v>
      </c>
      <c r="N257" s="241" t="s">
        <v>48</v>
      </c>
      <c r="O257" s="87"/>
      <c r="P257" s="242">
        <f>O257*H257</f>
        <v>0</v>
      </c>
      <c r="Q257" s="242">
        <v>0</v>
      </c>
      <c r="R257" s="242">
        <f>Q257*H257</f>
        <v>0</v>
      </c>
      <c r="S257" s="242">
        <v>0</v>
      </c>
      <c r="T257" s="243">
        <f>S257*H257</f>
        <v>0</v>
      </c>
      <c r="AR257" s="244" t="s">
        <v>125</v>
      </c>
      <c r="AT257" s="244" t="s">
        <v>266</v>
      </c>
      <c r="AU257" s="244" t="s">
        <v>90</v>
      </c>
      <c r="AY257" s="17" t="s">
        <v>263</v>
      </c>
      <c r="BE257" s="245">
        <f>IF(N257="základní",J257,0)</f>
        <v>0</v>
      </c>
      <c r="BF257" s="245">
        <f>IF(N257="snížená",J257,0)</f>
        <v>0</v>
      </c>
      <c r="BG257" s="245">
        <f>IF(N257="zákl. přenesená",J257,0)</f>
        <v>0</v>
      </c>
      <c r="BH257" s="245">
        <f>IF(N257="sníž. přenesená",J257,0)</f>
        <v>0</v>
      </c>
      <c r="BI257" s="245">
        <f>IF(N257="nulová",J257,0)</f>
        <v>0</v>
      </c>
      <c r="BJ257" s="17" t="s">
        <v>90</v>
      </c>
      <c r="BK257" s="245">
        <f>ROUND(I257*H257,2)</f>
        <v>0</v>
      </c>
      <c r="BL257" s="17" t="s">
        <v>125</v>
      </c>
      <c r="BM257" s="244" t="s">
        <v>1343</v>
      </c>
    </row>
    <row r="258" s="1" customFormat="1" ht="16.5" customHeight="1">
      <c r="B258" s="39"/>
      <c r="C258" s="233" t="s">
        <v>917</v>
      </c>
      <c r="D258" s="233" t="s">
        <v>266</v>
      </c>
      <c r="E258" s="234" t="s">
        <v>7923</v>
      </c>
      <c r="F258" s="235" t="s">
        <v>7924</v>
      </c>
      <c r="G258" s="236" t="s">
        <v>1829</v>
      </c>
      <c r="H258" s="237">
        <v>4</v>
      </c>
      <c r="I258" s="238"/>
      <c r="J258" s="239">
        <f>ROUND(I258*H258,2)</f>
        <v>0</v>
      </c>
      <c r="K258" s="235" t="s">
        <v>413</v>
      </c>
      <c r="L258" s="44"/>
      <c r="M258" s="240" t="s">
        <v>1</v>
      </c>
      <c r="N258" s="241" t="s">
        <v>48</v>
      </c>
      <c r="O258" s="87"/>
      <c r="P258" s="242">
        <f>O258*H258</f>
        <v>0</v>
      </c>
      <c r="Q258" s="242">
        <v>0</v>
      </c>
      <c r="R258" s="242">
        <f>Q258*H258</f>
        <v>0</v>
      </c>
      <c r="S258" s="242">
        <v>0</v>
      </c>
      <c r="T258" s="243">
        <f>S258*H258</f>
        <v>0</v>
      </c>
      <c r="AR258" s="244" t="s">
        <v>125</v>
      </c>
      <c r="AT258" s="244" t="s">
        <v>266</v>
      </c>
      <c r="AU258" s="244" t="s">
        <v>90</v>
      </c>
      <c r="AY258" s="17" t="s">
        <v>263</v>
      </c>
      <c r="BE258" s="245">
        <f>IF(N258="základní",J258,0)</f>
        <v>0</v>
      </c>
      <c r="BF258" s="245">
        <f>IF(N258="snížená",J258,0)</f>
        <v>0</v>
      </c>
      <c r="BG258" s="245">
        <f>IF(N258="zákl. přenesená",J258,0)</f>
        <v>0</v>
      </c>
      <c r="BH258" s="245">
        <f>IF(N258="sníž. přenesená",J258,0)</f>
        <v>0</v>
      </c>
      <c r="BI258" s="245">
        <f>IF(N258="nulová",J258,0)</f>
        <v>0</v>
      </c>
      <c r="BJ258" s="17" t="s">
        <v>90</v>
      </c>
      <c r="BK258" s="245">
        <f>ROUND(I258*H258,2)</f>
        <v>0</v>
      </c>
      <c r="BL258" s="17" t="s">
        <v>125</v>
      </c>
      <c r="BM258" s="244" t="s">
        <v>1352</v>
      </c>
    </row>
    <row r="259" s="1" customFormat="1">
      <c r="B259" s="39"/>
      <c r="C259" s="40"/>
      <c r="D259" s="246" t="s">
        <v>273</v>
      </c>
      <c r="E259" s="40"/>
      <c r="F259" s="247" t="s">
        <v>7925</v>
      </c>
      <c r="G259" s="40"/>
      <c r="H259" s="40"/>
      <c r="I259" s="151"/>
      <c r="J259" s="40"/>
      <c r="K259" s="40"/>
      <c r="L259" s="44"/>
      <c r="M259" s="248"/>
      <c r="N259" s="87"/>
      <c r="O259" s="87"/>
      <c r="P259" s="87"/>
      <c r="Q259" s="87"/>
      <c r="R259" s="87"/>
      <c r="S259" s="87"/>
      <c r="T259" s="88"/>
      <c r="AT259" s="17" t="s">
        <v>273</v>
      </c>
      <c r="AU259" s="17" t="s">
        <v>90</v>
      </c>
    </row>
    <row r="260" s="1" customFormat="1" ht="16.5" customHeight="1">
      <c r="B260" s="39"/>
      <c r="C260" s="233" t="s">
        <v>923</v>
      </c>
      <c r="D260" s="233" t="s">
        <v>266</v>
      </c>
      <c r="E260" s="234" t="s">
        <v>7926</v>
      </c>
      <c r="F260" s="235" t="s">
        <v>7924</v>
      </c>
      <c r="G260" s="236" t="s">
        <v>1829</v>
      </c>
      <c r="H260" s="237">
        <v>2</v>
      </c>
      <c r="I260" s="238"/>
      <c r="J260" s="239">
        <f>ROUND(I260*H260,2)</f>
        <v>0</v>
      </c>
      <c r="K260" s="235" t="s">
        <v>413</v>
      </c>
      <c r="L260" s="44"/>
      <c r="M260" s="240" t="s">
        <v>1</v>
      </c>
      <c r="N260" s="241" t="s">
        <v>48</v>
      </c>
      <c r="O260" s="87"/>
      <c r="P260" s="242">
        <f>O260*H260</f>
        <v>0</v>
      </c>
      <c r="Q260" s="242">
        <v>0</v>
      </c>
      <c r="R260" s="242">
        <f>Q260*H260</f>
        <v>0</v>
      </c>
      <c r="S260" s="242">
        <v>0</v>
      </c>
      <c r="T260" s="243">
        <f>S260*H260</f>
        <v>0</v>
      </c>
      <c r="AR260" s="244" t="s">
        <v>125</v>
      </c>
      <c r="AT260" s="244" t="s">
        <v>266</v>
      </c>
      <c r="AU260" s="244" t="s">
        <v>90</v>
      </c>
      <c r="AY260" s="17" t="s">
        <v>263</v>
      </c>
      <c r="BE260" s="245">
        <f>IF(N260="základní",J260,0)</f>
        <v>0</v>
      </c>
      <c r="BF260" s="245">
        <f>IF(N260="snížená",J260,0)</f>
        <v>0</v>
      </c>
      <c r="BG260" s="245">
        <f>IF(N260="zákl. přenesená",J260,0)</f>
        <v>0</v>
      </c>
      <c r="BH260" s="245">
        <f>IF(N260="sníž. přenesená",J260,0)</f>
        <v>0</v>
      </c>
      <c r="BI260" s="245">
        <f>IF(N260="nulová",J260,0)</f>
        <v>0</v>
      </c>
      <c r="BJ260" s="17" t="s">
        <v>90</v>
      </c>
      <c r="BK260" s="245">
        <f>ROUND(I260*H260,2)</f>
        <v>0</v>
      </c>
      <c r="BL260" s="17" t="s">
        <v>125</v>
      </c>
      <c r="BM260" s="244" t="s">
        <v>1361</v>
      </c>
    </row>
    <row r="261" s="1" customFormat="1">
      <c r="B261" s="39"/>
      <c r="C261" s="40"/>
      <c r="D261" s="246" t="s">
        <v>273</v>
      </c>
      <c r="E261" s="40"/>
      <c r="F261" s="247" t="s">
        <v>7927</v>
      </c>
      <c r="G261" s="40"/>
      <c r="H261" s="40"/>
      <c r="I261" s="151"/>
      <c r="J261" s="40"/>
      <c r="K261" s="40"/>
      <c r="L261" s="44"/>
      <c r="M261" s="248"/>
      <c r="N261" s="87"/>
      <c r="O261" s="87"/>
      <c r="P261" s="87"/>
      <c r="Q261" s="87"/>
      <c r="R261" s="87"/>
      <c r="S261" s="87"/>
      <c r="T261" s="88"/>
      <c r="AT261" s="17" t="s">
        <v>273</v>
      </c>
      <c r="AU261" s="17" t="s">
        <v>90</v>
      </c>
    </row>
    <row r="262" s="1" customFormat="1" ht="16.5" customHeight="1">
      <c r="B262" s="39"/>
      <c r="C262" s="233" t="s">
        <v>927</v>
      </c>
      <c r="D262" s="233" t="s">
        <v>266</v>
      </c>
      <c r="E262" s="234" t="s">
        <v>7928</v>
      </c>
      <c r="F262" s="235" t="s">
        <v>7929</v>
      </c>
      <c r="G262" s="236" t="s">
        <v>1829</v>
      </c>
      <c r="H262" s="237">
        <v>18</v>
      </c>
      <c r="I262" s="238"/>
      <c r="J262" s="239">
        <f>ROUND(I262*H262,2)</f>
        <v>0</v>
      </c>
      <c r="K262" s="235" t="s">
        <v>413</v>
      </c>
      <c r="L262" s="44"/>
      <c r="M262" s="240" t="s">
        <v>1</v>
      </c>
      <c r="N262" s="241" t="s">
        <v>48</v>
      </c>
      <c r="O262" s="87"/>
      <c r="P262" s="242">
        <f>O262*H262</f>
        <v>0</v>
      </c>
      <c r="Q262" s="242">
        <v>0</v>
      </c>
      <c r="R262" s="242">
        <f>Q262*H262</f>
        <v>0</v>
      </c>
      <c r="S262" s="242">
        <v>0</v>
      </c>
      <c r="T262" s="243">
        <f>S262*H262</f>
        <v>0</v>
      </c>
      <c r="AR262" s="244" t="s">
        <v>125</v>
      </c>
      <c r="AT262" s="244" t="s">
        <v>266</v>
      </c>
      <c r="AU262" s="244" t="s">
        <v>90</v>
      </c>
      <c r="AY262" s="17" t="s">
        <v>263</v>
      </c>
      <c r="BE262" s="245">
        <f>IF(N262="základní",J262,0)</f>
        <v>0</v>
      </c>
      <c r="BF262" s="245">
        <f>IF(N262="snížená",J262,0)</f>
        <v>0</v>
      </c>
      <c r="BG262" s="245">
        <f>IF(N262="zákl. přenesená",J262,0)</f>
        <v>0</v>
      </c>
      <c r="BH262" s="245">
        <f>IF(N262="sníž. přenesená",J262,0)</f>
        <v>0</v>
      </c>
      <c r="BI262" s="245">
        <f>IF(N262="nulová",J262,0)</f>
        <v>0</v>
      </c>
      <c r="BJ262" s="17" t="s">
        <v>90</v>
      </c>
      <c r="BK262" s="245">
        <f>ROUND(I262*H262,2)</f>
        <v>0</v>
      </c>
      <c r="BL262" s="17" t="s">
        <v>125</v>
      </c>
      <c r="BM262" s="244" t="s">
        <v>1372</v>
      </c>
    </row>
    <row r="263" s="1" customFormat="1">
      <c r="B263" s="39"/>
      <c r="C263" s="40"/>
      <c r="D263" s="246" t="s">
        <v>273</v>
      </c>
      <c r="E263" s="40"/>
      <c r="F263" s="247" t="s">
        <v>7930</v>
      </c>
      <c r="G263" s="40"/>
      <c r="H263" s="40"/>
      <c r="I263" s="151"/>
      <c r="J263" s="40"/>
      <c r="K263" s="40"/>
      <c r="L263" s="44"/>
      <c r="M263" s="248"/>
      <c r="N263" s="87"/>
      <c r="O263" s="87"/>
      <c r="P263" s="87"/>
      <c r="Q263" s="87"/>
      <c r="R263" s="87"/>
      <c r="S263" s="87"/>
      <c r="T263" s="88"/>
      <c r="AT263" s="17" t="s">
        <v>273</v>
      </c>
      <c r="AU263" s="17" t="s">
        <v>90</v>
      </c>
    </row>
    <row r="264" s="1" customFormat="1" ht="16.5" customHeight="1">
      <c r="B264" s="39"/>
      <c r="C264" s="233" t="s">
        <v>931</v>
      </c>
      <c r="D264" s="233" t="s">
        <v>266</v>
      </c>
      <c r="E264" s="234" t="s">
        <v>7931</v>
      </c>
      <c r="F264" s="235" t="s">
        <v>7932</v>
      </c>
      <c r="G264" s="236" t="s">
        <v>1829</v>
      </c>
      <c r="H264" s="237">
        <v>4</v>
      </c>
      <c r="I264" s="238"/>
      <c r="J264" s="239">
        <f>ROUND(I264*H264,2)</f>
        <v>0</v>
      </c>
      <c r="K264" s="235" t="s">
        <v>413</v>
      </c>
      <c r="L264" s="44"/>
      <c r="M264" s="240" t="s">
        <v>1</v>
      </c>
      <c r="N264" s="241" t="s">
        <v>48</v>
      </c>
      <c r="O264" s="87"/>
      <c r="P264" s="242">
        <f>O264*H264</f>
        <v>0</v>
      </c>
      <c r="Q264" s="242">
        <v>0</v>
      </c>
      <c r="R264" s="242">
        <f>Q264*H264</f>
        <v>0</v>
      </c>
      <c r="S264" s="242">
        <v>0</v>
      </c>
      <c r="T264" s="243">
        <f>S264*H264</f>
        <v>0</v>
      </c>
      <c r="AR264" s="244" t="s">
        <v>125</v>
      </c>
      <c r="AT264" s="244" t="s">
        <v>266</v>
      </c>
      <c r="AU264" s="244" t="s">
        <v>90</v>
      </c>
      <c r="AY264" s="17" t="s">
        <v>263</v>
      </c>
      <c r="BE264" s="245">
        <f>IF(N264="základní",J264,0)</f>
        <v>0</v>
      </c>
      <c r="BF264" s="245">
        <f>IF(N264="snížená",J264,0)</f>
        <v>0</v>
      </c>
      <c r="BG264" s="245">
        <f>IF(N264="zákl. přenesená",J264,0)</f>
        <v>0</v>
      </c>
      <c r="BH264" s="245">
        <f>IF(N264="sníž. přenesená",J264,0)</f>
        <v>0</v>
      </c>
      <c r="BI264" s="245">
        <f>IF(N264="nulová",J264,0)</f>
        <v>0</v>
      </c>
      <c r="BJ264" s="17" t="s">
        <v>90</v>
      </c>
      <c r="BK264" s="245">
        <f>ROUND(I264*H264,2)</f>
        <v>0</v>
      </c>
      <c r="BL264" s="17" t="s">
        <v>125</v>
      </c>
      <c r="BM264" s="244" t="s">
        <v>1383</v>
      </c>
    </row>
    <row r="265" s="1" customFormat="1">
      <c r="B265" s="39"/>
      <c r="C265" s="40"/>
      <c r="D265" s="246" t="s">
        <v>273</v>
      </c>
      <c r="E265" s="40"/>
      <c r="F265" s="247" t="s">
        <v>7933</v>
      </c>
      <c r="G265" s="40"/>
      <c r="H265" s="40"/>
      <c r="I265" s="151"/>
      <c r="J265" s="40"/>
      <c r="K265" s="40"/>
      <c r="L265" s="44"/>
      <c r="M265" s="248"/>
      <c r="N265" s="87"/>
      <c r="O265" s="87"/>
      <c r="P265" s="87"/>
      <c r="Q265" s="87"/>
      <c r="R265" s="87"/>
      <c r="S265" s="87"/>
      <c r="T265" s="88"/>
      <c r="AT265" s="17" t="s">
        <v>273</v>
      </c>
      <c r="AU265" s="17" t="s">
        <v>90</v>
      </c>
    </row>
    <row r="266" s="1" customFormat="1" ht="16.5" customHeight="1">
      <c r="B266" s="39"/>
      <c r="C266" s="233" t="s">
        <v>943</v>
      </c>
      <c r="D266" s="233" t="s">
        <v>266</v>
      </c>
      <c r="E266" s="234" t="s">
        <v>7934</v>
      </c>
      <c r="F266" s="235" t="s">
        <v>7935</v>
      </c>
      <c r="G266" s="236" t="s">
        <v>1829</v>
      </c>
      <c r="H266" s="237">
        <v>5</v>
      </c>
      <c r="I266" s="238"/>
      <c r="J266" s="239">
        <f>ROUND(I266*H266,2)</f>
        <v>0</v>
      </c>
      <c r="K266" s="235" t="s">
        <v>413</v>
      </c>
      <c r="L266" s="44"/>
      <c r="M266" s="240" t="s">
        <v>1</v>
      </c>
      <c r="N266" s="241" t="s">
        <v>48</v>
      </c>
      <c r="O266" s="87"/>
      <c r="P266" s="242">
        <f>O266*H266</f>
        <v>0</v>
      </c>
      <c r="Q266" s="242">
        <v>0</v>
      </c>
      <c r="R266" s="242">
        <f>Q266*H266</f>
        <v>0</v>
      </c>
      <c r="S266" s="242">
        <v>0</v>
      </c>
      <c r="T266" s="243">
        <f>S266*H266</f>
        <v>0</v>
      </c>
      <c r="AR266" s="244" t="s">
        <v>125</v>
      </c>
      <c r="AT266" s="244" t="s">
        <v>266</v>
      </c>
      <c r="AU266" s="244" t="s">
        <v>90</v>
      </c>
      <c r="AY266" s="17" t="s">
        <v>263</v>
      </c>
      <c r="BE266" s="245">
        <f>IF(N266="základní",J266,0)</f>
        <v>0</v>
      </c>
      <c r="BF266" s="245">
        <f>IF(N266="snížená",J266,0)</f>
        <v>0</v>
      </c>
      <c r="BG266" s="245">
        <f>IF(N266="zákl. přenesená",J266,0)</f>
        <v>0</v>
      </c>
      <c r="BH266" s="245">
        <f>IF(N266="sníž. přenesená",J266,0)</f>
        <v>0</v>
      </c>
      <c r="BI266" s="245">
        <f>IF(N266="nulová",J266,0)</f>
        <v>0</v>
      </c>
      <c r="BJ266" s="17" t="s">
        <v>90</v>
      </c>
      <c r="BK266" s="245">
        <f>ROUND(I266*H266,2)</f>
        <v>0</v>
      </c>
      <c r="BL266" s="17" t="s">
        <v>125</v>
      </c>
      <c r="BM266" s="244" t="s">
        <v>1394</v>
      </c>
    </row>
    <row r="267" s="1" customFormat="1">
      <c r="B267" s="39"/>
      <c r="C267" s="40"/>
      <c r="D267" s="246" t="s">
        <v>273</v>
      </c>
      <c r="E267" s="40"/>
      <c r="F267" s="247" t="s">
        <v>7936</v>
      </c>
      <c r="G267" s="40"/>
      <c r="H267" s="40"/>
      <c r="I267" s="151"/>
      <c r="J267" s="40"/>
      <c r="K267" s="40"/>
      <c r="L267" s="44"/>
      <c r="M267" s="248"/>
      <c r="N267" s="87"/>
      <c r="O267" s="87"/>
      <c r="P267" s="87"/>
      <c r="Q267" s="87"/>
      <c r="R267" s="87"/>
      <c r="S267" s="87"/>
      <c r="T267" s="88"/>
      <c r="AT267" s="17" t="s">
        <v>273</v>
      </c>
      <c r="AU267" s="17" t="s">
        <v>90</v>
      </c>
    </row>
    <row r="268" s="1" customFormat="1" ht="16.5" customHeight="1">
      <c r="B268" s="39"/>
      <c r="C268" s="233" t="s">
        <v>948</v>
      </c>
      <c r="D268" s="233" t="s">
        <v>266</v>
      </c>
      <c r="E268" s="234" t="s">
        <v>7937</v>
      </c>
      <c r="F268" s="235" t="s">
        <v>7938</v>
      </c>
      <c r="G268" s="236" t="s">
        <v>1829</v>
      </c>
      <c r="H268" s="237">
        <v>11</v>
      </c>
      <c r="I268" s="238"/>
      <c r="J268" s="239">
        <f>ROUND(I268*H268,2)</f>
        <v>0</v>
      </c>
      <c r="K268" s="235" t="s">
        <v>413</v>
      </c>
      <c r="L268" s="44"/>
      <c r="M268" s="240" t="s">
        <v>1</v>
      </c>
      <c r="N268" s="241" t="s">
        <v>48</v>
      </c>
      <c r="O268" s="87"/>
      <c r="P268" s="242">
        <f>O268*H268</f>
        <v>0</v>
      </c>
      <c r="Q268" s="242">
        <v>0</v>
      </c>
      <c r="R268" s="242">
        <f>Q268*H268</f>
        <v>0</v>
      </c>
      <c r="S268" s="242">
        <v>0</v>
      </c>
      <c r="T268" s="243">
        <f>S268*H268</f>
        <v>0</v>
      </c>
      <c r="AR268" s="244" t="s">
        <v>125</v>
      </c>
      <c r="AT268" s="244" t="s">
        <v>266</v>
      </c>
      <c r="AU268" s="244" t="s">
        <v>90</v>
      </c>
      <c r="AY268" s="17" t="s">
        <v>263</v>
      </c>
      <c r="BE268" s="245">
        <f>IF(N268="základní",J268,0)</f>
        <v>0</v>
      </c>
      <c r="BF268" s="245">
        <f>IF(N268="snížená",J268,0)</f>
        <v>0</v>
      </c>
      <c r="BG268" s="245">
        <f>IF(N268="zákl. přenesená",J268,0)</f>
        <v>0</v>
      </c>
      <c r="BH268" s="245">
        <f>IF(N268="sníž. přenesená",J268,0)</f>
        <v>0</v>
      </c>
      <c r="BI268" s="245">
        <f>IF(N268="nulová",J268,0)</f>
        <v>0</v>
      </c>
      <c r="BJ268" s="17" t="s">
        <v>90</v>
      </c>
      <c r="BK268" s="245">
        <f>ROUND(I268*H268,2)</f>
        <v>0</v>
      </c>
      <c r="BL268" s="17" t="s">
        <v>125</v>
      </c>
      <c r="BM268" s="244" t="s">
        <v>1404</v>
      </c>
    </row>
    <row r="269" s="1" customFormat="1">
      <c r="B269" s="39"/>
      <c r="C269" s="40"/>
      <c r="D269" s="246" t="s">
        <v>273</v>
      </c>
      <c r="E269" s="40"/>
      <c r="F269" s="247" t="s">
        <v>7939</v>
      </c>
      <c r="G269" s="40"/>
      <c r="H269" s="40"/>
      <c r="I269" s="151"/>
      <c r="J269" s="40"/>
      <c r="K269" s="40"/>
      <c r="L269" s="44"/>
      <c r="M269" s="248"/>
      <c r="N269" s="87"/>
      <c r="O269" s="87"/>
      <c r="P269" s="87"/>
      <c r="Q269" s="87"/>
      <c r="R269" s="87"/>
      <c r="S269" s="87"/>
      <c r="T269" s="88"/>
      <c r="AT269" s="17" t="s">
        <v>273</v>
      </c>
      <c r="AU269" s="17" t="s">
        <v>90</v>
      </c>
    </row>
    <row r="270" s="1" customFormat="1" ht="16.5" customHeight="1">
      <c r="B270" s="39"/>
      <c r="C270" s="233" t="s">
        <v>952</v>
      </c>
      <c r="D270" s="233" t="s">
        <v>266</v>
      </c>
      <c r="E270" s="234" t="s">
        <v>7940</v>
      </c>
      <c r="F270" s="235" t="s">
        <v>7941</v>
      </c>
      <c r="G270" s="236" t="s">
        <v>1829</v>
      </c>
      <c r="H270" s="237">
        <v>12</v>
      </c>
      <c r="I270" s="238"/>
      <c r="J270" s="239">
        <f>ROUND(I270*H270,2)</f>
        <v>0</v>
      </c>
      <c r="K270" s="235" t="s">
        <v>413</v>
      </c>
      <c r="L270" s="44"/>
      <c r="M270" s="240" t="s">
        <v>1</v>
      </c>
      <c r="N270" s="241" t="s">
        <v>48</v>
      </c>
      <c r="O270" s="87"/>
      <c r="P270" s="242">
        <f>O270*H270</f>
        <v>0</v>
      </c>
      <c r="Q270" s="242">
        <v>0</v>
      </c>
      <c r="R270" s="242">
        <f>Q270*H270</f>
        <v>0</v>
      </c>
      <c r="S270" s="242">
        <v>0</v>
      </c>
      <c r="T270" s="243">
        <f>S270*H270</f>
        <v>0</v>
      </c>
      <c r="AR270" s="244" t="s">
        <v>125</v>
      </c>
      <c r="AT270" s="244" t="s">
        <v>266</v>
      </c>
      <c r="AU270" s="244" t="s">
        <v>90</v>
      </c>
      <c r="AY270" s="17" t="s">
        <v>263</v>
      </c>
      <c r="BE270" s="245">
        <f>IF(N270="základní",J270,0)</f>
        <v>0</v>
      </c>
      <c r="BF270" s="245">
        <f>IF(N270="snížená",J270,0)</f>
        <v>0</v>
      </c>
      <c r="BG270" s="245">
        <f>IF(N270="zákl. přenesená",J270,0)</f>
        <v>0</v>
      </c>
      <c r="BH270" s="245">
        <f>IF(N270="sníž. přenesená",J270,0)</f>
        <v>0</v>
      </c>
      <c r="BI270" s="245">
        <f>IF(N270="nulová",J270,0)</f>
        <v>0</v>
      </c>
      <c r="BJ270" s="17" t="s">
        <v>90</v>
      </c>
      <c r="BK270" s="245">
        <f>ROUND(I270*H270,2)</f>
        <v>0</v>
      </c>
      <c r="BL270" s="17" t="s">
        <v>125</v>
      </c>
      <c r="BM270" s="244" t="s">
        <v>1413</v>
      </c>
    </row>
    <row r="271" s="1" customFormat="1">
      <c r="B271" s="39"/>
      <c r="C271" s="40"/>
      <c r="D271" s="246" t="s">
        <v>273</v>
      </c>
      <c r="E271" s="40"/>
      <c r="F271" s="247" t="s">
        <v>7942</v>
      </c>
      <c r="G271" s="40"/>
      <c r="H271" s="40"/>
      <c r="I271" s="151"/>
      <c r="J271" s="40"/>
      <c r="K271" s="40"/>
      <c r="L271" s="44"/>
      <c r="M271" s="248"/>
      <c r="N271" s="87"/>
      <c r="O271" s="87"/>
      <c r="P271" s="87"/>
      <c r="Q271" s="87"/>
      <c r="R271" s="87"/>
      <c r="S271" s="87"/>
      <c r="T271" s="88"/>
      <c r="AT271" s="17" t="s">
        <v>273</v>
      </c>
      <c r="AU271" s="17" t="s">
        <v>90</v>
      </c>
    </row>
    <row r="272" s="1" customFormat="1" ht="16.5" customHeight="1">
      <c r="B272" s="39"/>
      <c r="C272" s="233" t="s">
        <v>958</v>
      </c>
      <c r="D272" s="233" t="s">
        <v>266</v>
      </c>
      <c r="E272" s="234" t="s">
        <v>7943</v>
      </c>
      <c r="F272" s="235" t="s">
        <v>7944</v>
      </c>
      <c r="G272" s="236" t="s">
        <v>1829</v>
      </c>
      <c r="H272" s="237">
        <v>10</v>
      </c>
      <c r="I272" s="238"/>
      <c r="J272" s="239">
        <f>ROUND(I272*H272,2)</f>
        <v>0</v>
      </c>
      <c r="K272" s="235" t="s">
        <v>413</v>
      </c>
      <c r="L272" s="44"/>
      <c r="M272" s="240" t="s">
        <v>1</v>
      </c>
      <c r="N272" s="241" t="s">
        <v>48</v>
      </c>
      <c r="O272" s="87"/>
      <c r="P272" s="242">
        <f>O272*H272</f>
        <v>0</v>
      </c>
      <c r="Q272" s="242">
        <v>0</v>
      </c>
      <c r="R272" s="242">
        <f>Q272*H272</f>
        <v>0</v>
      </c>
      <c r="S272" s="242">
        <v>0</v>
      </c>
      <c r="T272" s="243">
        <f>S272*H272</f>
        <v>0</v>
      </c>
      <c r="AR272" s="244" t="s">
        <v>125</v>
      </c>
      <c r="AT272" s="244" t="s">
        <v>266</v>
      </c>
      <c r="AU272" s="244" t="s">
        <v>90</v>
      </c>
      <c r="AY272" s="17" t="s">
        <v>263</v>
      </c>
      <c r="BE272" s="245">
        <f>IF(N272="základní",J272,0)</f>
        <v>0</v>
      </c>
      <c r="BF272" s="245">
        <f>IF(N272="snížená",J272,0)</f>
        <v>0</v>
      </c>
      <c r="BG272" s="245">
        <f>IF(N272="zákl. přenesená",J272,0)</f>
        <v>0</v>
      </c>
      <c r="BH272" s="245">
        <f>IF(N272="sníž. přenesená",J272,0)</f>
        <v>0</v>
      </c>
      <c r="BI272" s="245">
        <f>IF(N272="nulová",J272,0)</f>
        <v>0</v>
      </c>
      <c r="BJ272" s="17" t="s">
        <v>90</v>
      </c>
      <c r="BK272" s="245">
        <f>ROUND(I272*H272,2)</f>
        <v>0</v>
      </c>
      <c r="BL272" s="17" t="s">
        <v>125</v>
      </c>
      <c r="BM272" s="244" t="s">
        <v>1424</v>
      </c>
    </row>
    <row r="273" s="1" customFormat="1">
      <c r="B273" s="39"/>
      <c r="C273" s="40"/>
      <c r="D273" s="246" t="s">
        <v>273</v>
      </c>
      <c r="E273" s="40"/>
      <c r="F273" s="247" t="s">
        <v>7945</v>
      </c>
      <c r="G273" s="40"/>
      <c r="H273" s="40"/>
      <c r="I273" s="151"/>
      <c r="J273" s="40"/>
      <c r="K273" s="40"/>
      <c r="L273" s="44"/>
      <c r="M273" s="248"/>
      <c r="N273" s="87"/>
      <c r="O273" s="87"/>
      <c r="P273" s="87"/>
      <c r="Q273" s="87"/>
      <c r="R273" s="87"/>
      <c r="S273" s="87"/>
      <c r="T273" s="88"/>
      <c r="AT273" s="17" t="s">
        <v>273</v>
      </c>
      <c r="AU273" s="17" t="s">
        <v>90</v>
      </c>
    </row>
    <row r="274" s="1" customFormat="1" ht="16.5" customHeight="1">
      <c r="B274" s="39"/>
      <c r="C274" s="233" t="s">
        <v>963</v>
      </c>
      <c r="D274" s="233" t="s">
        <v>266</v>
      </c>
      <c r="E274" s="234" t="s">
        <v>7946</v>
      </c>
      <c r="F274" s="235" t="s">
        <v>7947</v>
      </c>
      <c r="G274" s="236" t="s">
        <v>1829</v>
      </c>
      <c r="H274" s="237">
        <v>10</v>
      </c>
      <c r="I274" s="238"/>
      <c r="J274" s="239">
        <f>ROUND(I274*H274,2)</f>
        <v>0</v>
      </c>
      <c r="K274" s="235" t="s">
        <v>413</v>
      </c>
      <c r="L274" s="44"/>
      <c r="M274" s="240" t="s">
        <v>1</v>
      </c>
      <c r="N274" s="241" t="s">
        <v>48</v>
      </c>
      <c r="O274" s="87"/>
      <c r="P274" s="242">
        <f>O274*H274</f>
        <v>0</v>
      </c>
      <c r="Q274" s="242">
        <v>0</v>
      </c>
      <c r="R274" s="242">
        <f>Q274*H274</f>
        <v>0</v>
      </c>
      <c r="S274" s="242">
        <v>0</v>
      </c>
      <c r="T274" s="243">
        <f>S274*H274</f>
        <v>0</v>
      </c>
      <c r="AR274" s="244" t="s">
        <v>125</v>
      </c>
      <c r="AT274" s="244" t="s">
        <v>266</v>
      </c>
      <c r="AU274" s="244" t="s">
        <v>90</v>
      </c>
      <c r="AY274" s="17" t="s">
        <v>263</v>
      </c>
      <c r="BE274" s="245">
        <f>IF(N274="základní",J274,0)</f>
        <v>0</v>
      </c>
      <c r="BF274" s="245">
        <f>IF(N274="snížená",J274,0)</f>
        <v>0</v>
      </c>
      <c r="BG274" s="245">
        <f>IF(N274="zákl. přenesená",J274,0)</f>
        <v>0</v>
      </c>
      <c r="BH274" s="245">
        <f>IF(N274="sníž. přenesená",J274,0)</f>
        <v>0</v>
      </c>
      <c r="BI274" s="245">
        <f>IF(N274="nulová",J274,0)</f>
        <v>0</v>
      </c>
      <c r="BJ274" s="17" t="s">
        <v>90</v>
      </c>
      <c r="BK274" s="245">
        <f>ROUND(I274*H274,2)</f>
        <v>0</v>
      </c>
      <c r="BL274" s="17" t="s">
        <v>125</v>
      </c>
      <c r="BM274" s="244" t="s">
        <v>1435</v>
      </c>
    </row>
    <row r="275" s="1" customFormat="1" ht="16.5" customHeight="1">
      <c r="B275" s="39"/>
      <c r="C275" s="233" t="s">
        <v>967</v>
      </c>
      <c r="D275" s="233" t="s">
        <v>266</v>
      </c>
      <c r="E275" s="234" t="s">
        <v>7948</v>
      </c>
      <c r="F275" s="235" t="s">
        <v>7949</v>
      </c>
      <c r="G275" s="236" t="s">
        <v>1829</v>
      </c>
      <c r="H275" s="237">
        <v>13</v>
      </c>
      <c r="I275" s="238"/>
      <c r="J275" s="239">
        <f>ROUND(I275*H275,2)</f>
        <v>0</v>
      </c>
      <c r="K275" s="235" t="s">
        <v>413</v>
      </c>
      <c r="L275" s="44"/>
      <c r="M275" s="240" t="s">
        <v>1</v>
      </c>
      <c r="N275" s="241" t="s">
        <v>48</v>
      </c>
      <c r="O275" s="87"/>
      <c r="P275" s="242">
        <f>O275*H275</f>
        <v>0</v>
      </c>
      <c r="Q275" s="242">
        <v>0</v>
      </c>
      <c r="R275" s="242">
        <f>Q275*H275</f>
        <v>0</v>
      </c>
      <c r="S275" s="242">
        <v>0</v>
      </c>
      <c r="T275" s="243">
        <f>S275*H275</f>
        <v>0</v>
      </c>
      <c r="AR275" s="244" t="s">
        <v>125</v>
      </c>
      <c r="AT275" s="244" t="s">
        <v>266</v>
      </c>
      <c r="AU275" s="244" t="s">
        <v>90</v>
      </c>
      <c r="AY275" s="17" t="s">
        <v>263</v>
      </c>
      <c r="BE275" s="245">
        <f>IF(N275="základní",J275,0)</f>
        <v>0</v>
      </c>
      <c r="BF275" s="245">
        <f>IF(N275="snížená",J275,0)</f>
        <v>0</v>
      </c>
      <c r="BG275" s="245">
        <f>IF(N275="zákl. přenesená",J275,0)</f>
        <v>0</v>
      </c>
      <c r="BH275" s="245">
        <f>IF(N275="sníž. přenesená",J275,0)</f>
        <v>0</v>
      </c>
      <c r="BI275" s="245">
        <f>IF(N275="nulová",J275,0)</f>
        <v>0</v>
      </c>
      <c r="BJ275" s="17" t="s">
        <v>90</v>
      </c>
      <c r="BK275" s="245">
        <f>ROUND(I275*H275,2)</f>
        <v>0</v>
      </c>
      <c r="BL275" s="17" t="s">
        <v>125</v>
      </c>
      <c r="BM275" s="244" t="s">
        <v>1453</v>
      </c>
    </row>
    <row r="276" s="1" customFormat="1">
      <c r="B276" s="39"/>
      <c r="C276" s="40"/>
      <c r="D276" s="246" t="s">
        <v>273</v>
      </c>
      <c r="E276" s="40"/>
      <c r="F276" s="247" t="s">
        <v>7950</v>
      </c>
      <c r="G276" s="40"/>
      <c r="H276" s="40"/>
      <c r="I276" s="151"/>
      <c r="J276" s="40"/>
      <c r="K276" s="40"/>
      <c r="L276" s="44"/>
      <c r="M276" s="248"/>
      <c r="N276" s="87"/>
      <c r="O276" s="87"/>
      <c r="P276" s="87"/>
      <c r="Q276" s="87"/>
      <c r="R276" s="87"/>
      <c r="S276" s="87"/>
      <c r="T276" s="88"/>
      <c r="AT276" s="17" t="s">
        <v>273</v>
      </c>
      <c r="AU276" s="17" t="s">
        <v>90</v>
      </c>
    </row>
    <row r="277" s="1" customFormat="1" ht="16.5" customHeight="1">
      <c r="B277" s="39"/>
      <c r="C277" s="233" t="s">
        <v>971</v>
      </c>
      <c r="D277" s="233" t="s">
        <v>266</v>
      </c>
      <c r="E277" s="234" t="s">
        <v>7951</v>
      </c>
      <c r="F277" s="235" t="s">
        <v>7952</v>
      </c>
      <c r="G277" s="236" t="s">
        <v>1829</v>
      </c>
      <c r="H277" s="237">
        <v>13</v>
      </c>
      <c r="I277" s="238"/>
      <c r="J277" s="239">
        <f>ROUND(I277*H277,2)</f>
        <v>0</v>
      </c>
      <c r="K277" s="235" t="s">
        <v>413</v>
      </c>
      <c r="L277" s="44"/>
      <c r="M277" s="240" t="s">
        <v>1</v>
      </c>
      <c r="N277" s="241" t="s">
        <v>48</v>
      </c>
      <c r="O277" s="87"/>
      <c r="P277" s="242">
        <f>O277*H277</f>
        <v>0</v>
      </c>
      <c r="Q277" s="242">
        <v>0</v>
      </c>
      <c r="R277" s="242">
        <f>Q277*H277</f>
        <v>0</v>
      </c>
      <c r="S277" s="242">
        <v>0</v>
      </c>
      <c r="T277" s="243">
        <f>S277*H277</f>
        <v>0</v>
      </c>
      <c r="AR277" s="244" t="s">
        <v>125</v>
      </c>
      <c r="AT277" s="244" t="s">
        <v>266</v>
      </c>
      <c r="AU277" s="244" t="s">
        <v>90</v>
      </c>
      <c r="AY277" s="17" t="s">
        <v>263</v>
      </c>
      <c r="BE277" s="245">
        <f>IF(N277="základní",J277,0)</f>
        <v>0</v>
      </c>
      <c r="BF277" s="245">
        <f>IF(N277="snížená",J277,0)</f>
        <v>0</v>
      </c>
      <c r="BG277" s="245">
        <f>IF(N277="zákl. přenesená",J277,0)</f>
        <v>0</v>
      </c>
      <c r="BH277" s="245">
        <f>IF(N277="sníž. přenesená",J277,0)</f>
        <v>0</v>
      </c>
      <c r="BI277" s="245">
        <f>IF(N277="nulová",J277,0)</f>
        <v>0</v>
      </c>
      <c r="BJ277" s="17" t="s">
        <v>90</v>
      </c>
      <c r="BK277" s="245">
        <f>ROUND(I277*H277,2)</f>
        <v>0</v>
      </c>
      <c r="BL277" s="17" t="s">
        <v>125</v>
      </c>
      <c r="BM277" s="244" t="s">
        <v>1472</v>
      </c>
    </row>
    <row r="278" s="1" customFormat="1">
      <c r="B278" s="39"/>
      <c r="C278" s="40"/>
      <c r="D278" s="246" t="s">
        <v>273</v>
      </c>
      <c r="E278" s="40"/>
      <c r="F278" s="247" t="s">
        <v>7953</v>
      </c>
      <c r="G278" s="40"/>
      <c r="H278" s="40"/>
      <c r="I278" s="151"/>
      <c r="J278" s="40"/>
      <c r="K278" s="40"/>
      <c r="L278" s="44"/>
      <c r="M278" s="248"/>
      <c r="N278" s="87"/>
      <c r="O278" s="87"/>
      <c r="P278" s="87"/>
      <c r="Q278" s="87"/>
      <c r="R278" s="87"/>
      <c r="S278" s="87"/>
      <c r="T278" s="88"/>
      <c r="AT278" s="17" t="s">
        <v>273</v>
      </c>
      <c r="AU278" s="17" t="s">
        <v>90</v>
      </c>
    </row>
    <row r="279" s="1" customFormat="1" ht="16.5" customHeight="1">
      <c r="B279" s="39"/>
      <c r="C279" s="233" t="s">
        <v>975</v>
      </c>
      <c r="D279" s="233" t="s">
        <v>266</v>
      </c>
      <c r="E279" s="234" t="s">
        <v>7954</v>
      </c>
      <c r="F279" s="235" t="s">
        <v>7955</v>
      </c>
      <c r="G279" s="236" t="s">
        <v>1829</v>
      </c>
      <c r="H279" s="237">
        <v>24</v>
      </c>
      <c r="I279" s="238"/>
      <c r="J279" s="239">
        <f>ROUND(I279*H279,2)</f>
        <v>0</v>
      </c>
      <c r="K279" s="235" t="s">
        <v>413</v>
      </c>
      <c r="L279" s="44"/>
      <c r="M279" s="240" t="s">
        <v>1</v>
      </c>
      <c r="N279" s="241" t="s">
        <v>48</v>
      </c>
      <c r="O279" s="87"/>
      <c r="P279" s="242">
        <f>O279*H279</f>
        <v>0</v>
      </c>
      <c r="Q279" s="242">
        <v>0</v>
      </c>
      <c r="R279" s="242">
        <f>Q279*H279</f>
        <v>0</v>
      </c>
      <c r="S279" s="242">
        <v>0</v>
      </c>
      <c r="T279" s="243">
        <f>S279*H279</f>
        <v>0</v>
      </c>
      <c r="AR279" s="244" t="s">
        <v>125</v>
      </c>
      <c r="AT279" s="244" t="s">
        <v>266</v>
      </c>
      <c r="AU279" s="244" t="s">
        <v>90</v>
      </c>
      <c r="AY279" s="17" t="s">
        <v>263</v>
      </c>
      <c r="BE279" s="245">
        <f>IF(N279="základní",J279,0)</f>
        <v>0</v>
      </c>
      <c r="BF279" s="245">
        <f>IF(N279="snížená",J279,0)</f>
        <v>0</v>
      </c>
      <c r="BG279" s="245">
        <f>IF(N279="zákl. přenesená",J279,0)</f>
        <v>0</v>
      </c>
      <c r="BH279" s="245">
        <f>IF(N279="sníž. přenesená",J279,0)</f>
        <v>0</v>
      </c>
      <c r="BI279" s="245">
        <f>IF(N279="nulová",J279,0)</f>
        <v>0</v>
      </c>
      <c r="BJ279" s="17" t="s">
        <v>90</v>
      </c>
      <c r="BK279" s="245">
        <f>ROUND(I279*H279,2)</f>
        <v>0</v>
      </c>
      <c r="BL279" s="17" t="s">
        <v>125</v>
      </c>
      <c r="BM279" s="244" t="s">
        <v>1487</v>
      </c>
    </row>
    <row r="280" s="1" customFormat="1">
      <c r="B280" s="39"/>
      <c r="C280" s="40"/>
      <c r="D280" s="246" t="s">
        <v>273</v>
      </c>
      <c r="E280" s="40"/>
      <c r="F280" s="247" t="s">
        <v>7956</v>
      </c>
      <c r="G280" s="40"/>
      <c r="H280" s="40"/>
      <c r="I280" s="151"/>
      <c r="J280" s="40"/>
      <c r="K280" s="40"/>
      <c r="L280" s="44"/>
      <c r="M280" s="248"/>
      <c r="N280" s="87"/>
      <c r="O280" s="87"/>
      <c r="P280" s="87"/>
      <c r="Q280" s="87"/>
      <c r="R280" s="87"/>
      <c r="S280" s="87"/>
      <c r="T280" s="88"/>
      <c r="AT280" s="17" t="s">
        <v>273</v>
      </c>
      <c r="AU280" s="17" t="s">
        <v>90</v>
      </c>
    </row>
    <row r="281" s="1" customFormat="1" ht="16.5" customHeight="1">
      <c r="B281" s="39"/>
      <c r="C281" s="233" t="s">
        <v>979</v>
      </c>
      <c r="D281" s="233" t="s">
        <v>266</v>
      </c>
      <c r="E281" s="234" t="s">
        <v>7957</v>
      </c>
      <c r="F281" s="235" t="s">
        <v>7958</v>
      </c>
      <c r="G281" s="236" t="s">
        <v>1829</v>
      </c>
      <c r="H281" s="237">
        <v>24</v>
      </c>
      <c r="I281" s="238"/>
      <c r="J281" s="239">
        <f>ROUND(I281*H281,2)</f>
        <v>0</v>
      </c>
      <c r="K281" s="235" t="s">
        <v>413</v>
      </c>
      <c r="L281" s="44"/>
      <c r="M281" s="240" t="s">
        <v>1</v>
      </c>
      <c r="N281" s="241" t="s">
        <v>48</v>
      </c>
      <c r="O281" s="87"/>
      <c r="P281" s="242">
        <f>O281*H281</f>
        <v>0</v>
      </c>
      <c r="Q281" s="242">
        <v>0</v>
      </c>
      <c r="R281" s="242">
        <f>Q281*H281</f>
        <v>0</v>
      </c>
      <c r="S281" s="242">
        <v>0</v>
      </c>
      <c r="T281" s="243">
        <f>S281*H281</f>
        <v>0</v>
      </c>
      <c r="AR281" s="244" t="s">
        <v>125</v>
      </c>
      <c r="AT281" s="244" t="s">
        <v>266</v>
      </c>
      <c r="AU281" s="244" t="s">
        <v>90</v>
      </c>
      <c r="AY281" s="17" t="s">
        <v>263</v>
      </c>
      <c r="BE281" s="245">
        <f>IF(N281="základní",J281,0)</f>
        <v>0</v>
      </c>
      <c r="BF281" s="245">
        <f>IF(N281="snížená",J281,0)</f>
        <v>0</v>
      </c>
      <c r="BG281" s="245">
        <f>IF(N281="zákl. přenesená",J281,0)</f>
        <v>0</v>
      </c>
      <c r="BH281" s="245">
        <f>IF(N281="sníž. přenesená",J281,0)</f>
        <v>0</v>
      </c>
      <c r="BI281" s="245">
        <f>IF(N281="nulová",J281,0)</f>
        <v>0</v>
      </c>
      <c r="BJ281" s="17" t="s">
        <v>90</v>
      </c>
      <c r="BK281" s="245">
        <f>ROUND(I281*H281,2)</f>
        <v>0</v>
      </c>
      <c r="BL281" s="17" t="s">
        <v>125</v>
      </c>
      <c r="BM281" s="244" t="s">
        <v>1497</v>
      </c>
    </row>
    <row r="282" s="1" customFormat="1">
      <c r="B282" s="39"/>
      <c r="C282" s="40"/>
      <c r="D282" s="246" t="s">
        <v>273</v>
      </c>
      <c r="E282" s="40"/>
      <c r="F282" s="247" t="s">
        <v>7959</v>
      </c>
      <c r="G282" s="40"/>
      <c r="H282" s="40"/>
      <c r="I282" s="151"/>
      <c r="J282" s="40"/>
      <c r="K282" s="40"/>
      <c r="L282" s="44"/>
      <c r="M282" s="248"/>
      <c r="N282" s="87"/>
      <c r="O282" s="87"/>
      <c r="P282" s="87"/>
      <c r="Q282" s="87"/>
      <c r="R282" s="87"/>
      <c r="S282" s="87"/>
      <c r="T282" s="88"/>
      <c r="AT282" s="17" t="s">
        <v>273</v>
      </c>
      <c r="AU282" s="17" t="s">
        <v>90</v>
      </c>
    </row>
    <row r="283" s="1" customFormat="1" ht="16.5" customHeight="1">
      <c r="B283" s="39"/>
      <c r="C283" s="233" t="s">
        <v>984</v>
      </c>
      <c r="D283" s="233" t="s">
        <v>266</v>
      </c>
      <c r="E283" s="234" t="s">
        <v>7960</v>
      </c>
      <c r="F283" s="235" t="s">
        <v>7919</v>
      </c>
      <c r="G283" s="236" t="s">
        <v>1829</v>
      </c>
      <c r="H283" s="237">
        <v>2</v>
      </c>
      <c r="I283" s="238"/>
      <c r="J283" s="239">
        <f>ROUND(I283*H283,2)</f>
        <v>0</v>
      </c>
      <c r="K283" s="235" t="s">
        <v>413</v>
      </c>
      <c r="L283" s="44"/>
      <c r="M283" s="240" t="s">
        <v>1</v>
      </c>
      <c r="N283" s="241" t="s">
        <v>48</v>
      </c>
      <c r="O283" s="87"/>
      <c r="P283" s="242">
        <f>O283*H283</f>
        <v>0</v>
      </c>
      <c r="Q283" s="242">
        <v>0</v>
      </c>
      <c r="R283" s="242">
        <f>Q283*H283</f>
        <v>0</v>
      </c>
      <c r="S283" s="242">
        <v>0</v>
      </c>
      <c r="T283" s="243">
        <f>S283*H283</f>
        <v>0</v>
      </c>
      <c r="AR283" s="244" t="s">
        <v>125</v>
      </c>
      <c r="AT283" s="244" t="s">
        <v>266</v>
      </c>
      <c r="AU283" s="244" t="s">
        <v>90</v>
      </c>
      <c r="AY283" s="17" t="s">
        <v>263</v>
      </c>
      <c r="BE283" s="245">
        <f>IF(N283="základní",J283,0)</f>
        <v>0</v>
      </c>
      <c r="BF283" s="245">
        <f>IF(N283="snížená",J283,0)</f>
        <v>0</v>
      </c>
      <c r="BG283" s="245">
        <f>IF(N283="zákl. přenesená",J283,0)</f>
        <v>0</v>
      </c>
      <c r="BH283" s="245">
        <f>IF(N283="sníž. přenesená",J283,0)</f>
        <v>0</v>
      </c>
      <c r="BI283" s="245">
        <f>IF(N283="nulová",J283,0)</f>
        <v>0</v>
      </c>
      <c r="BJ283" s="17" t="s">
        <v>90</v>
      </c>
      <c r="BK283" s="245">
        <f>ROUND(I283*H283,2)</f>
        <v>0</v>
      </c>
      <c r="BL283" s="17" t="s">
        <v>125</v>
      </c>
      <c r="BM283" s="244" t="s">
        <v>1507</v>
      </c>
    </row>
    <row r="284" s="1" customFormat="1">
      <c r="B284" s="39"/>
      <c r="C284" s="40"/>
      <c r="D284" s="246" t="s">
        <v>273</v>
      </c>
      <c r="E284" s="40"/>
      <c r="F284" s="247" t="s">
        <v>7961</v>
      </c>
      <c r="G284" s="40"/>
      <c r="H284" s="40"/>
      <c r="I284" s="151"/>
      <c r="J284" s="40"/>
      <c r="K284" s="40"/>
      <c r="L284" s="44"/>
      <c r="M284" s="248"/>
      <c r="N284" s="87"/>
      <c r="O284" s="87"/>
      <c r="P284" s="87"/>
      <c r="Q284" s="87"/>
      <c r="R284" s="87"/>
      <c r="S284" s="87"/>
      <c r="T284" s="88"/>
      <c r="AT284" s="17" t="s">
        <v>273</v>
      </c>
      <c r="AU284" s="17" t="s">
        <v>90</v>
      </c>
    </row>
    <row r="285" s="1" customFormat="1" ht="16.5" customHeight="1">
      <c r="B285" s="39"/>
      <c r="C285" s="233" t="s">
        <v>993</v>
      </c>
      <c r="D285" s="233" t="s">
        <v>266</v>
      </c>
      <c r="E285" s="234" t="s">
        <v>7962</v>
      </c>
      <c r="F285" s="235" t="s">
        <v>7963</v>
      </c>
      <c r="G285" s="236" t="s">
        <v>1829</v>
      </c>
      <c r="H285" s="237">
        <v>7</v>
      </c>
      <c r="I285" s="238"/>
      <c r="J285" s="239">
        <f>ROUND(I285*H285,2)</f>
        <v>0</v>
      </c>
      <c r="K285" s="235" t="s">
        <v>413</v>
      </c>
      <c r="L285" s="44"/>
      <c r="M285" s="240" t="s">
        <v>1</v>
      </c>
      <c r="N285" s="241" t="s">
        <v>48</v>
      </c>
      <c r="O285" s="87"/>
      <c r="P285" s="242">
        <f>O285*H285</f>
        <v>0</v>
      </c>
      <c r="Q285" s="242">
        <v>0</v>
      </c>
      <c r="R285" s="242">
        <f>Q285*H285</f>
        <v>0</v>
      </c>
      <c r="S285" s="242">
        <v>0</v>
      </c>
      <c r="T285" s="243">
        <f>S285*H285</f>
        <v>0</v>
      </c>
      <c r="AR285" s="244" t="s">
        <v>125</v>
      </c>
      <c r="AT285" s="244" t="s">
        <v>266</v>
      </c>
      <c r="AU285" s="244" t="s">
        <v>90</v>
      </c>
      <c r="AY285" s="17" t="s">
        <v>263</v>
      </c>
      <c r="BE285" s="245">
        <f>IF(N285="základní",J285,0)</f>
        <v>0</v>
      </c>
      <c r="BF285" s="245">
        <f>IF(N285="snížená",J285,0)</f>
        <v>0</v>
      </c>
      <c r="BG285" s="245">
        <f>IF(N285="zákl. přenesená",J285,0)</f>
        <v>0</v>
      </c>
      <c r="BH285" s="245">
        <f>IF(N285="sníž. přenesená",J285,0)</f>
        <v>0</v>
      </c>
      <c r="BI285" s="245">
        <f>IF(N285="nulová",J285,0)</f>
        <v>0</v>
      </c>
      <c r="BJ285" s="17" t="s">
        <v>90</v>
      </c>
      <c r="BK285" s="245">
        <f>ROUND(I285*H285,2)</f>
        <v>0</v>
      </c>
      <c r="BL285" s="17" t="s">
        <v>125</v>
      </c>
      <c r="BM285" s="244" t="s">
        <v>1522</v>
      </c>
    </row>
    <row r="286" s="1" customFormat="1">
      <c r="B286" s="39"/>
      <c r="C286" s="40"/>
      <c r="D286" s="246" t="s">
        <v>273</v>
      </c>
      <c r="E286" s="40"/>
      <c r="F286" s="247" t="s">
        <v>7964</v>
      </c>
      <c r="G286" s="40"/>
      <c r="H286" s="40"/>
      <c r="I286" s="151"/>
      <c r="J286" s="40"/>
      <c r="K286" s="40"/>
      <c r="L286" s="44"/>
      <c r="M286" s="248"/>
      <c r="N286" s="87"/>
      <c r="O286" s="87"/>
      <c r="P286" s="87"/>
      <c r="Q286" s="87"/>
      <c r="R286" s="87"/>
      <c r="S286" s="87"/>
      <c r="T286" s="88"/>
      <c r="AT286" s="17" t="s">
        <v>273</v>
      </c>
      <c r="AU286" s="17" t="s">
        <v>90</v>
      </c>
    </row>
    <row r="287" s="11" customFormat="1" ht="25.92" customHeight="1">
      <c r="B287" s="217"/>
      <c r="C287" s="218"/>
      <c r="D287" s="219" t="s">
        <v>82</v>
      </c>
      <c r="E287" s="220" t="s">
        <v>7965</v>
      </c>
      <c r="F287" s="220" t="s">
        <v>7966</v>
      </c>
      <c r="G287" s="218"/>
      <c r="H287" s="218"/>
      <c r="I287" s="221"/>
      <c r="J287" s="222">
        <f>BK287</f>
        <v>0</v>
      </c>
      <c r="K287" s="218"/>
      <c r="L287" s="223"/>
      <c r="M287" s="224"/>
      <c r="N287" s="225"/>
      <c r="O287" s="225"/>
      <c r="P287" s="226">
        <f>SUM(P288:P309)</f>
        <v>0</v>
      </c>
      <c r="Q287" s="225"/>
      <c r="R287" s="226">
        <f>SUM(R288:R309)</f>
        <v>0</v>
      </c>
      <c r="S287" s="225"/>
      <c r="T287" s="227">
        <f>SUM(T288:T309)</f>
        <v>0</v>
      </c>
      <c r="AR287" s="228" t="s">
        <v>90</v>
      </c>
      <c r="AT287" s="229" t="s">
        <v>82</v>
      </c>
      <c r="AU287" s="229" t="s">
        <v>83</v>
      </c>
      <c r="AY287" s="228" t="s">
        <v>263</v>
      </c>
      <c r="BK287" s="230">
        <f>SUM(BK288:BK309)</f>
        <v>0</v>
      </c>
    </row>
    <row r="288" s="1" customFormat="1" ht="16.5" customHeight="1">
      <c r="B288" s="39"/>
      <c r="C288" s="233" t="s">
        <v>999</v>
      </c>
      <c r="D288" s="233" t="s">
        <v>266</v>
      </c>
      <c r="E288" s="234" t="s">
        <v>7967</v>
      </c>
      <c r="F288" s="235" t="s">
        <v>7879</v>
      </c>
      <c r="G288" s="236" t="s">
        <v>1829</v>
      </c>
      <c r="H288" s="237">
        <v>7</v>
      </c>
      <c r="I288" s="238"/>
      <c r="J288" s="239">
        <f>ROUND(I288*H288,2)</f>
        <v>0</v>
      </c>
      <c r="K288" s="235" t="s">
        <v>413</v>
      </c>
      <c r="L288" s="44"/>
      <c r="M288" s="240" t="s">
        <v>1</v>
      </c>
      <c r="N288" s="241" t="s">
        <v>48</v>
      </c>
      <c r="O288" s="87"/>
      <c r="P288" s="242">
        <f>O288*H288</f>
        <v>0</v>
      </c>
      <c r="Q288" s="242">
        <v>0</v>
      </c>
      <c r="R288" s="242">
        <f>Q288*H288</f>
        <v>0</v>
      </c>
      <c r="S288" s="242">
        <v>0</v>
      </c>
      <c r="T288" s="243">
        <f>S288*H288</f>
        <v>0</v>
      </c>
      <c r="AR288" s="244" t="s">
        <v>125</v>
      </c>
      <c r="AT288" s="244" t="s">
        <v>266</v>
      </c>
      <c r="AU288" s="244" t="s">
        <v>90</v>
      </c>
      <c r="AY288" s="17" t="s">
        <v>263</v>
      </c>
      <c r="BE288" s="245">
        <f>IF(N288="základní",J288,0)</f>
        <v>0</v>
      </c>
      <c r="BF288" s="245">
        <f>IF(N288="snížená",J288,0)</f>
        <v>0</v>
      </c>
      <c r="BG288" s="245">
        <f>IF(N288="zákl. přenesená",J288,0)</f>
        <v>0</v>
      </c>
      <c r="BH288" s="245">
        <f>IF(N288="sníž. přenesená",J288,0)</f>
        <v>0</v>
      </c>
      <c r="BI288" s="245">
        <f>IF(N288="nulová",J288,0)</f>
        <v>0</v>
      </c>
      <c r="BJ288" s="17" t="s">
        <v>90</v>
      </c>
      <c r="BK288" s="245">
        <f>ROUND(I288*H288,2)</f>
        <v>0</v>
      </c>
      <c r="BL288" s="17" t="s">
        <v>125</v>
      </c>
      <c r="BM288" s="244" t="s">
        <v>1539</v>
      </c>
    </row>
    <row r="289" s="1" customFormat="1">
      <c r="B289" s="39"/>
      <c r="C289" s="40"/>
      <c r="D289" s="246" t="s">
        <v>273</v>
      </c>
      <c r="E289" s="40"/>
      <c r="F289" s="247" t="s">
        <v>7968</v>
      </c>
      <c r="G289" s="40"/>
      <c r="H289" s="40"/>
      <c r="I289" s="151"/>
      <c r="J289" s="40"/>
      <c r="K289" s="40"/>
      <c r="L289" s="44"/>
      <c r="M289" s="248"/>
      <c r="N289" s="87"/>
      <c r="O289" s="87"/>
      <c r="P289" s="87"/>
      <c r="Q289" s="87"/>
      <c r="R289" s="87"/>
      <c r="S289" s="87"/>
      <c r="T289" s="88"/>
      <c r="AT289" s="17" t="s">
        <v>273</v>
      </c>
      <c r="AU289" s="17" t="s">
        <v>90</v>
      </c>
    </row>
    <row r="290" s="1" customFormat="1" ht="16.5" customHeight="1">
      <c r="B290" s="39"/>
      <c r="C290" s="233" t="s">
        <v>1006</v>
      </c>
      <c r="D290" s="233" t="s">
        <v>266</v>
      </c>
      <c r="E290" s="234" t="s">
        <v>7969</v>
      </c>
      <c r="F290" s="235" t="s">
        <v>7877</v>
      </c>
      <c r="G290" s="236" t="s">
        <v>1829</v>
      </c>
      <c r="H290" s="237">
        <v>7</v>
      </c>
      <c r="I290" s="238"/>
      <c r="J290" s="239">
        <f>ROUND(I290*H290,2)</f>
        <v>0</v>
      </c>
      <c r="K290" s="235" t="s">
        <v>413</v>
      </c>
      <c r="L290" s="44"/>
      <c r="M290" s="240" t="s">
        <v>1</v>
      </c>
      <c r="N290" s="241" t="s">
        <v>48</v>
      </c>
      <c r="O290" s="87"/>
      <c r="P290" s="242">
        <f>O290*H290</f>
        <v>0</v>
      </c>
      <c r="Q290" s="242">
        <v>0</v>
      </c>
      <c r="R290" s="242">
        <f>Q290*H290</f>
        <v>0</v>
      </c>
      <c r="S290" s="242">
        <v>0</v>
      </c>
      <c r="T290" s="243">
        <f>S290*H290</f>
        <v>0</v>
      </c>
      <c r="AR290" s="244" t="s">
        <v>125</v>
      </c>
      <c r="AT290" s="244" t="s">
        <v>266</v>
      </c>
      <c r="AU290" s="244" t="s">
        <v>90</v>
      </c>
      <c r="AY290" s="17" t="s">
        <v>263</v>
      </c>
      <c r="BE290" s="245">
        <f>IF(N290="základní",J290,0)</f>
        <v>0</v>
      </c>
      <c r="BF290" s="245">
        <f>IF(N290="snížená",J290,0)</f>
        <v>0</v>
      </c>
      <c r="BG290" s="245">
        <f>IF(N290="zákl. přenesená",J290,0)</f>
        <v>0</v>
      </c>
      <c r="BH290" s="245">
        <f>IF(N290="sníž. přenesená",J290,0)</f>
        <v>0</v>
      </c>
      <c r="BI290" s="245">
        <f>IF(N290="nulová",J290,0)</f>
        <v>0</v>
      </c>
      <c r="BJ290" s="17" t="s">
        <v>90</v>
      </c>
      <c r="BK290" s="245">
        <f>ROUND(I290*H290,2)</f>
        <v>0</v>
      </c>
      <c r="BL290" s="17" t="s">
        <v>125</v>
      </c>
      <c r="BM290" s="244" t="s">
        <v>1557</v>
      </c>
    </row>
    <row r="291" s="1" customFormat="1" ht="16.5" customHeight="1">
      <c r="B291" s="39"/>
      <c r="C291" s="233" t="s">
        <v>1013</v>
      </c>
      <c r="D291" s="233" t="s">
        <v>266</v>
      </c>
      <c r="E291" s="234" t="s">
        <v>7970</v>
      </c>
      <c r="F291" s="235" t="s">
        <v>7882</v>
      </c>
      <c r="G291" s="236" t="s">
        <v>1829</v>
      </c>
      <c r="H291" s="237">
        <v>1</v>
      </c>
      <c r="I291" s="238"/>
      <c r="J291" s="239">
        <f>ROUND(I291*H291,2)</f>
        <v>0</v>
      </c>
      <c r="K291" s="235" t="s">
        <v>413</v>
      </c>
      <c r="L291" s="44"/>
      <c r="M291" s="240" t="s">
        <v>1</v>
      </c>
      <c r="N291" s="241" t="s">
        <v>48</v>
      </c>
      <c r="O291" s="87"/>
      <c r="P291" s="242">
        <f>O291*H291</f>
        <v>0</v>
      </c>
      <c r="Q291" s="242">
        <v>0</v>
      </c>
      <c r="R291" s="242">
        <f>Q291*H291</f>
        <v>0</v>
      </c>
      <c r="S291" s="242">
        <v>0</v>
      </c>
      <c r="T291" s="243">
        <f>S291*H291</f>
        <v>0</v>
      </c>
      <c r="AR291" s="244" t="s">
        <v>125</v>
      </c>
      <c r="AT291" s="244" t="s">
        <v>266</v>
      </c>
      <c r="AU291" s="244" t="s">
        <v>90</v>
      </c>
      <c r="AY291" s="17" t="s">
        <v>263</v>
      </c>
      <c r="BE291" s="245">
        <f>IF(N291="základní",J291,0)</f>
        <v>0</v>
      </c>
      <c r="BF291" s="245">
        <f>IF(N291="snížená",J291,0)</f>
        <v>0</v>
      </c>
      <c r="BG291" s="245">
        <f>IF(N291="zákl. přenesená",J291,0)</f>
        <v>0</v>
      </c>
      <c r="BH291" s="245">
        <f>IF(N291="sníž. přenesená",J291,0)</f>
        <v>0</v>
      </c>
      <c r="BI291" s="245">
        <f>IF(N291="nulová",J291,0)</f>
        <v>0</v>
      </c>
      <c r="BJ291" s="17" t="s">
        <v>90</v>
      </c>
      <c r="BK291" s="245">
        <f>ROUND(I291*H291,2)</f>
        <v>0</v>
      </c>
      <c r="BL291" s="17" t="s">
        <v>125</v>
      </c>
      <c r="BM291" s="244" t="s">
        <v>1573</v>
      </c>
    </row>
    <row r="292" s="1" customFormat="1">
      <c r="B292" s="39"/>
      <c r="C292" s="40"/>
      <c r="D292" s="246" t="s">
        <v>273</v>
      </c>
      <c r="E292" s="40"/>
      <c r="F292" s="247" t="s">
        <v>7971</v>
      </c>
      <c r="G292" s="40"/>
      <c r="H292" s="40"/>
      <c r="I292" s="151"/>
      <c r="J292" s="40"/>
      <c r="K292" s="40"/>
      <c r="L292" s="44"/>
      <c r="M292" s="248"/>
      <c r="N292" s="87"/>
      <c r="O292" s="87"/>
      <c r="P292" s="87"/>
      <c r="Q292" s="87"/>
      <c r="R292" s="87"/>
      <c r="S292" s="87"/>
      <c r="T292" s="88"/>
      <c r="AT292" s="17" t="s">
        <v>273</v>
      </c>
      <c r="AU292" s="17" t="s">
        <v>90</v>
      </c>
    </row>
    <row r="293" s="1" customFormat="1" ht="16.5" customHeight="1">
      <c r="B293" s="39"/>
      <c r="C293" s="233" t="s">
        <v>1018</v>
      </c>
      <c r="D293" s="233" t="s">
        <v>266</v>
      </c>
      <c r="E293" s="234" t="s">
        <v>7972</v>
      </c>
      <c r="F293" s="235" t="s">
        <v>7973</v>
      </c>
      <c r="G293" s="236" t="s">
        <v>1829</v>
      </c>
      <c r="H293" s="237">
        <v>1</v>
      </c>
      <c r="I293" s="238"/>
      <c r="J293" s="239">
        <f>ROUND(I293*H293,2)</f>
        <v>0</v>
      </c>
      <c r="K293" s="235" t="s">
        <v>413</v>
      </c>
      <c r="L293" s="44"/>
      <c r="M293" s="240" t="s">
        <v>1</v>
      </c>
      <c r="N293" s="241" t="s">
        <v>48</v>
      </c>
      <c r="O293" s="87"/>
      <c r="P293" s="242">
        <f>O293*H293</f>
        <v>0</v>
      </c>
      <c r="Q293" s="242">
        <v>0</v>
      </c>
      <c r="R293" s="242">
        <f>Q293*H293</f>
        <v>0</v>
      </c>
      <c r="S293" s="242">
        <v>0</v>
      </c>
      <c r="T293" s="243">
        <f>S293*H293</f>
        <v>0</v>
      </c>
      <c r="AR293" s="244" t="s">
        <v>125</v>
      </c>
      <c r="AT293" s="244" t="s">
        <v>266</v>
      </c>
      <c r="AU293" s="244" t="s">
        <v>90</v>
      </c>
      <c r="AY293" s="17" t="s">
        <v>263</v>
      </c>
      <c r="BE293" s="245">
        <f>IF(N293="základní",J293,0)</f>
        <v>0</v>
      </c>
      <c r="BF293" s="245">
        <f>IF(N293="snížená",J293,0)</f>
        <v>0</v>
      </c>
      <c r="BG293" s="245">
        <f>IF(N293="zákl. přenesená",J293,0)</f>
        <v>0</v>
      </c>
      <c r="BH293" s="245">
        <f>IF(N293="sníž. přenesená",J293,0)</f>
        <v>0</v>
      </c>
      <c r="BI293" s="245">
        <f>IF(N293="nulová",J293,0)</f>
        <v>0</v>
      </c>
      <c r="BJ293" s="17" t="s">
        <v>90</v>
      </c>
      <c r="BK293" s="245">
        <f>ROUND(I293*H293,2)</f>
        <v>0</v>
      </c>
      <c r="BL293" s="17" t="s">
        <v>125</v>
      </c>
      <c r="BM293" s="244" t="s">
        <v>1581</v>
      </c>
    </row>
    <row r="294" s="1" customFormat="1">
      <c r="B294" s="39"/>
      <c r="C294" s="40"/>
      <c r="D294" s="246" t="s">
        <v>273</v>
      </c>
      <c r="E294" s="40"/>
      <c r="F294" s="247" t="s">
        <v>7974</v>
      </c>
      <c r="G294" s="40"/>
      <c r="H294" s="40"/>
      <c r="I294" s="151"/>
      <c r="J294" s="40"/>
      <c r="K294" s="40"/>
      <c r="L294" s="44"/>
      <c r="M294" s="248"/>
      <c r="N294" s="87"/>
      <c r="O294" s="87"/>
      <c r="P294" s="87"/>
      <c r="Q294" s="87"/>
      <c r="R294" s="87"/>
      <c r="S294" s="87"/>
      <c r="T294" s="88"/>
      <c r="AT294" s="17" t="s">
        <v>273</v>
      </c>
      <c r="AU294" s="17" t="s">
        <v>90</v>
      </c>
    </row>
    <row r="295" s="1" customFormat="1" ht="16.5" customHeight="1">
      <c r="B295" s="39"/>
      <c r="C295" s="233" t="s">
        <v>1023</v>
      </c>
      <c r="D295" s="233" t="s">
        <v>266</v>
      </c>
      <c r="E295" s="234" t="s">
        <v>7975</v>
      </c>
      <c r="F295" s="235" t="s">
        <v>7976</v>
      </c>
      <c r="G295" s="236" t="s">
        <v>1829</v>
      </c>
      <c r="H295" s="237">
        <v>1</v>
      </c>
      <c r="I295" s="238"/>
      <c r="J295" s="239">
        <f>ROUND(I295*H295,2)</f>
        <v>0</v>
      </c>
      <c r="K295" s="235" t="s">
        <v>413</v>
      </c>
      <c r="L295" s="44"/>
      <c r="M295" s="240" t="s">
        <v>1</v>
      </c>
      <c r="N295" s="241" t="s">
        <v>48</v>
      </c>
      <c r="O295" s="87"/>
      <c r="P295" s="242">
        <f>O295*H295</f>
        <v>0</v>
      </c>
      <c r="Q295" s="242">
        <v>0</v>
      </c>
      <c r="R295" s="242">
        <f>Q295*H295</f>
        <v>0</v>
      </c>
      <c r="S295" s="242">
        <v>0</v>
      </c>
      <c r="T295" s="243">
        <f>S295*H295</f>
        <v>0</v>
      </c>
      <c r="AR295" s="244" t="s">
        <v>125</v>
      </c>
      <c r="AT295" s="244" t="s">
        <v>266</v>
      </c>
      <c r="AU295" s="244" t="s">
        <v>90</v>
      </c>
      <c r="AY295" s="17" t="s">
        <v>263</v>
      </c>
      <c r="BE295" s="245">
        <f>IF(N295="základní",J295,0)</f>
        <v>0</v>
      </c>
      <c r="BF295" s="245">
        <f>IF(N295="snížená",J295,0)</f>
        <v>0</v>
      </c>
      <c r="BG295" s="245">
        <f>IF(N295="zákl. přenesená",J295,0)</f>
        <v>0</v>
      </c>
      <c r="BH295" s="245">
        <f>IF(N295="sníž. přenesená",J295,0)</f>
        <v>0</v>
      </c>
      <c r="BI295" s="245">
        <f>IF(N295="nulová",J295,0)</f>
        <v>0</v>
      </c>
      <c r="BJ295" s="17" t="s">
        <v>90</v>
      </c>
      <c r="BK295" s="245">
        <f>ROUND(I295*H295,2)</f>
        <v>0</v>
      </c>
      <c r="BL295" s="17" t="s">
        <v>125</v>
      </c>
      <c r="BM295" s="244" t="s">
        <v>1596</v>
      </c>
    </row>
    <row r="296" s="1" customFormat="1" ht="16.5" customHeight="1">
      <c r="B296" s="39"/>
      <c r="C296" s="233" t="s">
        <v>1028</v>
      </c>
      <c r="D296" s="233" t="s">
        <v>266</v>
      </c>
      <c r="E296" s="234" t="s">
        <v>7977</v>
      </c>
      <c r="F296" s="235" t="s">
        <v>7978</v>
      </c>
      <c r="G296" s="236" t="s">
        <v>1829</v>
      </c>
      <c r="H296" s="237">
        <v>1</v>
      </c>
      <c r="I296" s="238"/>
      <c r="J296" s="239">
        <f>ROUND(I296*H296,2)</f>
        <v>0</v>
      </c>
      <c r="K296" s="235" t="s">
        <v>413</v>
      </c>
      <c r="L296" s="44"/>
      <c r="M296" s="240" t="s">
        <v>1</v>
      </c>
      <c r="N296" s="241" t="s">
        <v>48</v>
      </c>
      <c r="O296" s="87"/>
      <c r="P296" s="242">
        <f>O296*H296</f>
        <v>0</v>
      </c>
      <c r="Q296" s="242">
        <v>0</v>
      </c>
      <c r="R296" s="242">
        <f>Q296*H296</f>
        <v>0</v>
      </c>
      <c r="S296" s="242">
        <v>0</v>
      </c>
      <c r="T296" s="243">
        <f>S296*H296</f>
        <v>0</v>
      </c>
      <c r="AR296" s="244" t="s">
        <v>125</v>
      </c>
      <c r="AT296" s="244" t="s">
        <v>266</v>
      </c>
      <c r="AU296" s="244" t="s">
        <v>90</v>
      </c>
      <c r="AY296" s="17" t="s">
        <v>263</v>
      </c>
      <c r="BE296" s="245">
        <f>IF(N296="základní",J296,0)</f>
        <v>0</v>
      </c>
      <c r="BF296" s="245">
        <f>IF(N296="snížená",J296,0)</f>
        <v>0</v>
      </c>
      <c r="BG296" s="245">
        <f>IF(N296="zákl. přenesená",J296,0)</f>
        <v>0</v>
      </c>
      <c r="BH296" s="245">
        <f>IF(N296="sníž. přenesená",J296,0)</f>
        <v>0</v>
      </c>
      <c r="BI296" s="245">
        <f>IF(N296="nulová",J296,0)</f>
        <v>0</v>
      </c>
      <c r="BJ296" s="17" t="s">
        <v>90</v>
      </c>
      <c r="BK296" s="245">
        <f>ROUND(I296*H296,2)</f>
        <v>0</v>
      </c>
      <c r="BL296" s="17" t="s">
        <v>125</v>
      </c>
      <c r="BM296" s="244" t="s">
        <v>1607</v>
      </c>
    </row>
    <row r="297" s="1" customFormat="1" ht="16.5" customHeight="1">
      <c r="B297" s="39"/>
      <c r="C297" s="233" t="s">
        <v>1035</v>
      </c>
      <c r="D297" s="233" t="s">
        <v>266</v>
      </c>
      <c r="E297" s="234" t="s">
        <v>7979</v>
      </c>
      <c r="F297" s="235" t="s">
        <v>7980</v>
      </c>
      <c r="G297" s="236" t="s">
        <v>1829</v>
      </c>
      <c r="H297" s="237">
        <v>4</v>
      </c>
      <c r="I297" s="238"/>
      <c r="J297" s="239">
        <f>ROUND(I297*H297,2)</f>
        <v>0</v>
      </c>
      <c r="K297" s="235" t="s">
        <v>413</v>
      </c>
      <c r="L297" s="44"/>
      <c r="M297" s="240" t="s">
        <v>1</v>
      </c>
      <c r="N297" s="241" t="s">
        <v>48</v>
      </c>
      <c r="O297" s="87"/>
      <c r="P297" s="242">
        <f>O297*H297</f>
        <v>0</v>
      </c>
      <c r="Q297" s="242">
        <v>0</v>
      </c>
      <c r="R297" s="242">
        <f>Q297*H297</f>
        <v>0</v>
      </c>
      <c r="S297" s="242">
        <v>0</v>
      </c>
      <c r="T297" s="243">
        <f>S297*H297</f>
        <v>0</v>
      </c>
      <c r="AR297" s="244" t="s">
        <v>125</v>
      </c>
      <c r="AT297" s="244" t="s">
        <v>266</v>
      </c>
      <c r="AU297" s="244" t="s">
        <v>90</v>
      </c>
      <c r="AY297" s="17" t="s">
        <v>263</v>
      </c>
      <c r="BE297" s="245">
        <f>IF(N297="základní",J297,0)</f>
        <v>0</v>
      </c>
      <c r="BF297" s="245">
        <f>IF(N297="snížená",J297,0)</f>
        <v>0</v>
      </c>
      <c r="BG297" s="245">
        <f>IF(N297="zákl. přenesená",J297,0)</f>
        <v>0</v>
      </c>
      <c r="BH297" s="245">
        <f>IF(N297="sníž. přenesená",J297,0)</f>
        <v>0</v>
      </c>
      <c r="BI297" s="245">
        <f>IF(N297="nulová",J297,0)</f>
        <v>0</v>
      </c>
      <c r="BJ297" s="17" t="s">
        <v>90</v>
      </c>
      <c r="BK297" s="245">
        <f>ROUND(I297*H297,2)</f>
        <v>0</v>
      </c>
      <c r="BL297" s="17" t="s">
        <v>125</v>
      </c>
      <c r="BM297" s="244" t="s">
        <v>1620</v>
      </c>
    </row>
    <row r="298" s="1" customFormat="1">
      <c r="B298" s="39"/>
      <c r="C298" s="40"/>
      <c r="D298" s="246" t="s">
        <v>273</v>
      </c>
      <c r="E298" s="40"/>
      <c r="F298" s="247" t="s">
        <v>7981</v>
      </c>
      <c r="G298" s="40"/>
      <c r="H298" s="40"/>
      <c r="I298" s="151"/>
      <c r="J298" s="40"/>
      <c r="K298" s="40"/>
      <c r="L298" s="44"/>
      <c r="M298" s="248"/>
      <c r="N298" s="87"/>
      <c r="O298" s="87"/>
      <c r="P298" s="87"/>
      <c r="Q298" s="87"/>
      <c r="R298" s="87"/>
      <c r="S298" s="87"/>
      <c r="T298" s="88"/>
      <c r="AT298" s="17" t="s">
        <v>273</v>
      </c>
      <c r="AU298" s="17" t="s">
        <v>90</v>
      </c>
    </row>
    <row r="299" s="1" customFormat="1" ht="16.5" customHeight="1">
      <c r="B299" s="39"/>
      <c r="C299" s="233" t="s">
        <v>1039</v>
      </c>
      <c r="D299" s="233" t="s">
        <v>266</v>
      </c>
      <c r="E299" s="234" t="s">
        <v>7982</v>
      </c>
      <c r="F299" s="235" t="s">
        <v>7983</v>
      </c>
      <c r="G299" s="236" t="s">
        <v>1829</v>
      </c>
      <c r="H299" s="237">
        <v>1</v>
      </c>
      <c r="I299" s="238"/>
      <c r="J299" s="239">
        <f>ROUND(I299*H299,2)</f>
        <v>0</v>
      </c>
      <c r="K299" s="235" t="s">
        <v>413</v>
      </c>
      <c r="L299" s="44"/>
      <c r="M299" s="240" t="s">
        <v>1</v>
      </c>
      <c r="N299" s="241" t="s">
        <v>48</v>
      </c>
      <c r="O299" s="87"/>
      <c r="P299" s="242">
        <f>O299*H299</f>
        <v>0</v>
      </c>
      <c r="Q299" s="242">
        <v>0</v>
      </c>
      <c r="R299" s="242">
        <f>Q299*H299</f>
        <v>0</v>
      </c>
      <c r="S299" s="242">
        <v>0</v>
      </c>
      <c r="T299" s="243">
        <f>S299*H299</f>
        <v>0</v>
      </c>
      <c r="AR299" s="244" t="s">
        <v>125</v>
      </c>
      <c r="AT299" s="244" t="s">
        <v>266</v>
      </c>
      <c r="AU299" s="244" t="s">
        <v>90</v>
      </c>
      <c r="AY299" s="17" t="s">
        <v>263</v>
      </c>
      <c r="BE299" s="245">
        <f>IF(N299="základní",J299,0)</f>
        <v>0</v>
      </c>
      <c r="BF299" s="245">
        <f>IF(N299="snížená",J299,0)</f>
        <v>0</v>
      </c>
      <c r="BG299" s="245">
        <f>IF(N299="zákl. přenesená",J299,0)</f>
        <v>0</v>
      </c>
      <c r="BH299" s="245">
        <f>IF(N299="sníž. přenesená",J299,0)</f>
        <v>0</v>
      </c>
      <c r="BI299" s="245">
        <f>IF(N299="nulová",J299,0)</f>
        <v>0</v>
      </c>
      <c r="BJ299" s="17" t="s">
        <v>90</v>
      </c>
      <c r="BK299" s="245">
        <f>ROUND(I299*H299,2)</f>
        <v>0</v>
      </c>
      <c r="BL299" s="17" t="s">
        <v>125</v>
      </c>
      <c r="BM299" s="244" t="s">
        <v>1627</v>
      </c>
    </row>
    <row r="300" s="1" customFormat="1">
      <c r="B300" s="39"/>
      <c r="C300" s="40"/>
      <c r="D300" s="246" t="s">
        <v>273</v>
      </c>
      <c r="E300" s="40"/>
      <c r="F300" s="247" t="s">
        <v>7984</v>
      </c>
      <c r="G300" s="40"/>
      <c r="H300" s="40"/>
      <c r="I300" s="151"/>
      <c r="J300" s="40"/>
      <c r="K300" s="40"/>
      <c r="L300" s="44"/>
      <c r="M300" s="248"/>
      <c r="N300" s="87"/>
      <c r="O300" s="87"/>
      <c r="P300" s="87"/>
      <c r="Q300" s="87"/>
      <c r="R300" s="87"/>
      <c r="S300" s="87"/>
      <c r="T300" s="88"/>
      <c r="AT300" s="17" t="s">
        <v>273</v>
      </c>
      <c r="AU300" s="17" t="s">
        <v>90</v>
      </c>
    </row>
    <row r="301" s="1" customFormat="1" ht="16.5" customHeight="1">
      <c r="B301" s="39"/>
      <c r="C301" s="233" t="s">
        <v>1044</v>
      </c>
      <c r="D301" s="233" t="s">
        <v>266</v>
      </c>
      <c r="E301" s="234" t="s">
        <v>7985</v>
      </c>
      <c r="F301" s="235" t="s">
        <v>7893</v>
      </c>
      <c r="G301" s="236" t="s">
        <v>1829</v>
      </c>
      <c r="H301" s="237">
        <v>4</v>
      </c>
      <c r="I301" s="238"/>
      <c r="J301" s="239">
        <f>ROUND(I301*H301,2)</f>
        <v>0</v>
      </c>
      <c r="K301" s="235" t="s">
        <v>413</v>
      </c>
      <c r="L301" s="44"/>
      <c r="M301" s="240" t="s">
        <v>1</v>
      </c>
      <c r="N301" s="241" t="s">
        <v>48</v>
      </c>
      <c r="O301" s="87"/>
      <c r="P301" s="242">
        <f>O301*H301</f>
        <v>0</v>
      </c>
      <c r="Q301" s="242">
        <v>0</v>
      </c>
      <c r="R301" s="242">
        <f>Q301*H301</f>
        <v>0</v>
      </c>
      <c r="S301" s="242">
        <v>0</v>
      </c>
      <c r="T301" s="243">
        <f>S301*H301</f>
        <v>0</v>
      </c>
      <c r="AR301" s="244" t="s">
        <v>125</v>
      </c>
      <c r="AT301" s="244" t="s">
        <v>266</v>
      </c>
      <c r="AU301" s="244" t="s">
        <v>90</v>
      </c>
      <c r="AY301" s="17" t="s">
        <v>263</v>
      </c>
      <c r="BE301" s="245">
        <f>IF(N301="základní",J301,0)</f>
        <v>0</v>
      </c>
      <c r="BF301" s="245">
        <f>IF(N301="snížená",J301,0)</f>
        <v>0</v>
      </c>
      <c r="BG301" s="245">
        <f>IF(N301="zákl. přenesená",J301,0)</f>
        <v>0</v>
      </c>
      <c r="BH301" s="245">
        <f>IF(N301="sníž. přenesená",J301,0)</f>
        <v>0</v>
      </c>
      <c r="BI301" s="245">
        <f>IF(N301="nulová",J301,0)</f>
        <v>0</v>
      </c>
      <c r="BJ301" s="17" t="s">
        <v>90</v>
      </c>
      <c r="BK301" s="245">
        <f>ROUND(I301*H301,2)</f>
        <v>0</v>
      </c>
      <c r="BL301" s="17" t="s">
        <v>125</v>
      </c>
      <c r="BM301" s="244" t="s">
        <v>1638</v>
      </c>
    </row>
    <row r="302" s="1" customFormat="1">
      <c r="B302" s="39"/>
      <c r="C302" s="40"/>
      <c r="D302" s="246" t="s">
        <v>273</v>
      </c>
      <c r="E302" s="40"/>
      <c r="F302" s="247" t="s">
        <v>7894</v>
      </c>
      <c r="G302" s="40"/>
      <c r="H302" s="40"/>
      <c r="I302" s="151"/>
      <c r="J302" s="40"/>
      <c r="K302" s="40"/>
      <c r="L302" s="44"/>
      <c r="M302" s="248"/>
      <c r="N302" s="87"/>
      <c r="O302" s="87"/>
      <c r="P302" s="87"/>
      <c r="Q302" s="87"/>
      <c r="R302" s="87"/>
      <c r="S302" s="87"/>
      <c r="T302" s="88"/>
      <c r="AT302" s="17" t="s">
        <v>273</v>
      </c>
      <c r="AU302" s="17" t="s">
        <v>90</v>
      </c>
    </row>
    <row r="303" s="1" customFormat="1" ht="16.5" customHeight="1">
      <c r="B303" s="39"/>
      <c r="C303" s="233" t="s">
        <v>1048</v>
      </c>
      <c r="D303" s="233" t="s">
        <v>266</v>
      </c>
      <c r="E303" s="234" t="s">
        <v>7986</v>
      </c>
      <c r="F303" s="235" t="s">
        <v>7893</v>
      </c>
      <c r="G303" s="236" t="s">
        <v>1829</v>
      </c>
      <c r="H303" s="237">
        <v>10</v>
      </c>
      <c r="I303" s="238"/>
      <c r="J303" s="239">
        <f>ROUND(I303*H303,2)</f>
        <v>0</v>
      </c>
      <c r="K303" s="235" t="s">
        <v>413</v>
      </c>
      <c r="L303" s="44"/>
      <c r="M303" s="240" t="s">
        <v>1</v>
      </c>
      <c r="N303" s="241" t="s">
        <v>48</v>
      </c>
      <c r="O303" s="87"/>
      <c r="P303" s="242">
        <f>O303*H303</f>
        <v>0</v>
      </c>
      <c r="Q303" s="242">
        <v>0</v>
      </c>
      <c r="R303" s="242">
        <f>Q303*H303</f>
        <v>0</v>
      </c>
      <c r="S303" s="242">
        <v>0</v>
      </c>
      <c r="T303" s="243">
        <f>S303*H303</f>
        <v>0</v>
      </c>
      <c r="AR303" s="244" t="s">
        <v>125</v>
      </c>
      <c r="AT303" s="244" t="s">
        <v>266</v>
      </c>
      <c r="AU303" s="244" t="s">
        <v>90</v>
      </c>
      <c r="AY303" s="17" t="s">
        <v>263</v>
      </c>
      <c r="BE303" s="245">
        <f>IF(N303="základní",J303,0)</f>
        <v>0</v>
      </c>
      <c r="BF303" s="245">
        <f>IF(N303="snížená",J303,0)</f>
        <v>0</v>
      </c>
      <c r="BG303" s="245">
        <f>IF(N303="zákl. přenesená",J303,0)</f>
        <v>0</v>
      </c>
      <c r="BH303" s="245">
        <f>IF(N303="sníž. přenesená",J303,0)</f>
        <v>0</v>
      </c>
      <c r="BI303" s="245">
        <f>IF(N303="nulová",J303,0)</f>
        <v>0</v>
      </c>
      <c r="BJ303" s="17" t="s">
        <v>90</v>
      </c>
      <c r="BK303" s="245">
        <f>ROUND(I303*H303,2)</f>
        <v>0</v>
      </c>
      <c r="BL303" s="17" t="s">
        <v>125</v>
      </c>
      <c r="BM303" s="244" t="s">
        <v>1661</v>
      </c>
    </row>
    <row r="304" s="1" customFormat="1">
      <c r="B304" s="39"/>
      <c r="C304" s="40"/>
      <c r="D304" s="246" t="s">
        <v>273</v>
      </c>
      <c r="E304" s="40"/>
      <c r="F304" s="247" t="s">
        <v>7987</v>
      </c>
      <c r="G304" s="40"/>
      <c r="H304" s="40"/>
      <c r="I304" s="151"/>
      <c r="J304" s="40"/>
      <c r="K304" s="40"/>
      <c r="L304" s="44"/>
      <c r="M304" s="248"/>
      <c r="N304" s="87"/>
      <c r="O304" s="87"/>
      <c r="P304" s="87"/>
      <c r="Q304" s="87"/>
      <c r="R304" s="87"/>
      <c r="S304" s="87"/>
      <c r="T304" s="88"/>
      <c r="AT304" s="17" t="s">
        <v>273</v>
      </c>
      <c r="AU304" s="17" t="s">
        <v>90</v>
      </c>
    </row>
    <row r="305" s="1" customFormat="1" ht="16.5" customHeight="1">
      <c r="B305" s="39"/>
      <c r="C305" s="233" t="s">
        <v>1055</v>
      </c>
      <c r="D305" s="233" t="s">
        <v>266</v>
      </c>
      <c r="E305" s="234" t="s">
        <v>7988</v>
      </c>
      <c r="F305" s="235" t="s">
        <v>7885</v>
      </c>
      <c r="G305" s="236" t="s">
        <v>1829</v>
      </c>
      <c r="H305" s="237">
        <v>2</v>
      </c>
      <c r="I305" s="238"/>
      <c r="J305" s="239">
        <f>ROUND(I305*H305,2)</f>
        <v>0</v>
      </c>
      <c r="K305" s="235" t="s">
        <v>413</v>
      </c>
      <c r="L305" s="44"/>
      <c r="M305" s="240" t="s">
        <v>1</v>
      </c>
      <c r="N305" s="241" t="s">
        <v>48</v>
      </c>
      <c r="O305" s="87"/>
      <c r="P305" s="242">
        <f>O305*H305</f>
        <v>0</v>
      </c>
      <c r="Q305" s="242">
        <v>0</v>
      </c>
      <c r="R305" s="242">
        <f>Q305*H305</f>
        <v>0</v>
      </c>
      <c r="S305" s="242">
        <v>0</v>
      </c>
      <c r="T305" s="243">
        <f>S305*H305</f>
        <v>0</v>
      </c>
      <c r="AR305" s="244" t="s">
        <v>125</v>
      </c>
      <c r="AT305" s="244" t="s">
        <v>266</v>
      </c>
      <c r="AU305" s="244" t="s">
        <v>90</v>
      </c>
      <c r="AY305" s="17" t="s">
        <v>263</v>
      </c>
      <c r="BE305" s="245">
        <f>IF(N305="základní",J305,0)</f>
        <v>0</v>
      </c>
      <c r="BF305" s="245">
        <f>IF(N305="snížená",J305,0)</f>
        <v>0</v>
      </c>
      <c r="BG305" s="245">
        <f>IF(N305="zákl. přenesená",J305,0)</f>
        <v>0</v>
      </c>
      <c r="BH305" s="245">
        <f>IF(N305="sníž. přenesená",J305,0)</f>
        <v>0</v>
      </c>
      <c r="BI305" s="245">
        <f>IF(N305="nulová",J305,0)</f>
        <v>0</v>
      </c>
      <c r="BJ305" s="17" t="s">
        <v>90</v>
      </c>
      <c r="BK305" s="245">
        <f>ROUND(I305*H305,2)</f>
        <v>0</v>
      </c>
      <c r="BL305" s="17" t="s">
        <v>125</v>
      </c>
      <c r="BM305" s="244" t="s">
        <v>1674</v>
      </c>
    </row>
    <row r="306" s="1" customFormat="1" ht="16.5" customHeight="1">
      <c r="B306" s="39"/>
      <c r="C306" s="233" t="s">
        <v>1063</v>
      </c>
      <c r="D306" s="233" t="s">
        <v>266</v>
      </c>
      <c r="E306" s="234" t="s">
        <v>7989</v>
      </c>
      <c r="F306" s="235" t="s">
        <v>7887</v>
      </c>
      <c r="G306" s="236" t="s">
        <v>1829</v>
      </c>
      <c r="H306" s="237">
        <v>1</v>
      </c>
      <c r="I306" s="238"/>
      <c r="J306" s="239">
        <f>ROUND(I306*H306,2)</f>
        <v>0</v>
      </c>
      <c r="K306" s="235" t="s">
        <v>413</v>
      </c>
      <c r="L306" s="44"/>
      <c r="M306" s="240" t="s">
        <v>1</v>
      </c>
      <c r="N306" s="241" t="s">
        <v>48</v>
      </c>
      <c r="O306" s="87"/>
      <c r="P306" s="242">
        <f>O306*H306</f>
        <v>0</v>
      </c>
      <c r="Q306" s="242">
        <v>0</v>
      </c>
      <c r="R306" s="242">
        <f>Q306*H306</f>
        <v>0</v>
      </c>
      <c r="S306" s="242">
        <v>0</v>
      </c>
      <c r="T306" s="243">
        <f>S306*H306</f>
        <v>0</v>
      </c>
      <c r="AR306" s="244" t="s">
        <v>125</v>
      </c>
      <c r="AT306" s="244" t="s">
        <v>266</v>
      </c>
      <c r="AU306" s="244" t="s">
        <v>90</v>
      </c>
      <c r="AY306" s="17" t="s">
        <v>263</v>
      </c>
      <c r="BE306" s="245">
        <f>IF(N306="základní",J306,0)</f>
        <v>0</v>
      </c>
      <c r="BF306" s="245">
        <f>IF(N306="snížená",J306,0)</f>
        <v>0</v>
      </c>
      <c r="BG306" s="245">
        <f>IF(N306="zákl. přenesená",J306,0)</f>
        <v>0</v>
      </c>
      <c r="BH306" s="245">
        <f>IF(N306="sníž. přenesená",J306,0)</f>
        <v>0</v>
      </c>
      <c r="BI306" s="245">
        <f>IF(N306="nulová",J306,0)</f>
        <v>0</v>
      </c>
      <c r="BJ306" s="17" t="s">
        <v>90</v>
      </c>
      <c r="BK306" s="245">
        <f>ROUND(I306*H306,2)</f>
        <v>0</v>
      </c>
      <c r="BL306" s="17" t="s">
        <v>125</v>
      </c>
      <c r="BM306" s="244" t="s">
        <v>1691</v>
      </c>
    </row>
    <row r="307" s="1" customFormat="1">
      <c r="B307" s="39"/>
      <c r="C307" s="40"/>
      <c r="D307" s="246" t="s">
        <v>273</v>
      </c>
      <c r="E307" s="40"/>
      <c r="F307" s="247" t="s">
        <v>7888</v>
      </c>
      <c r="G307" s="40"/>
      <c r="H307" s="40"/>
      <c r="I307" s="151"/>
      <c r="J307" s="40"/>
      <c r="K307" s="40"/>
      <c r="L307" s="44"/>
      <c r="M307" s="248"/>
      <c r="N307" s="87"/>
      <c r="O307" s="87"/>
      <c r="P307" s="87"/>
      <c r="Q307" s="87"/>
      <c r="R307" s="87"/>
      <c r="S307" s="87"/>
      <c r="T307" s="88"/>
      <c r="AT307" s="17" t="s">
        <v>273</v>
      </c>
      <c r="AU307" s="17" t="s">
        <v>90</v>
      </c>
    </row>
    <row r="308" s="1" customFormat="1" ht="16.5" customHeight="1">
      <c r="B308" s="39"/>
      <c r="C308" s="233" t="s">
        <v>1068</v>
      </c>
      <c r="D308" s="233" t="s">
        <v>266</v>
      </c>
      <c r="E308" s="234" t="s">
        <v>7990</v>
      </c>
      <c r="F308" s="235" t="s">
        <v>7890</v>
      </c>
      <c r="G308" s="236" t="s">
        <v>1829</v>
      </c>
      <c r="H308" s="237">
        <v>1</v>
      </c>
      <c r="I308" s="238"/>
      <c r="J308" s="239">
        <f>ROUND(I308*H308,2)</f>
        <v>0</v>
      </c>
      <c r="K308" s="235" t="s">
        <v>413</v>
      </c>
      <c r="L308" s="44"/>
      <c r="M308" s="240" t="s">
        <v>1</v>
      </c>
      <c r="N308" s="241" t="s">
        <v>48</v>
      </c>
      <c r="O308" s="87"/>
      <c r="P308" s="242">
        <f>O308*H308</f>
        <v>0</v>
      </c>
      <c r="Q308" s="242">
        <v>0</v>
      </c>
      <c r="R308" s="242">
        <f>Q308*H308</f>
        <v>0</v>
      </c>
      <c r="S308" s="242">
        <v>0</v>
      </c>
      <c r="T308" s="243">
        <f>S308*H308</f>
        <v>0</v>
      </c>
      <c r="AR308" s="244" t="s">
        <v>125</v>
      </c>
      <c r="AT308" s="244" t="s">
        <v>266</v>
      </c>
      <c r="AU308" s="244" t="s">
        <v>90</v>
      </c>
      <c r="AY308" s="17" t="s">
        <v>263</v>
      </c>
      <c r="BE308" s="245">
        <f>IF(N308="základní",J308,0)</f>
        <v>0</v>
      </c>
      <c r="BF308" s="245">
        <f>IF(N308="snížená",J308,0)</f>
        <v>0</v>
      </c>
      <c r="BG308" s="245">
        <f>IF(N308="zákl. přenesená",J308,0)</f>
        <v>0</v>
      </c>
      <c r="BH308" s="245">
        <f>IF(N308="sníž. přenesená",J308,0)</f>
        <v>0</v>
      </c>
      <c r="BI308" s="245">
        <f>IF(N308="nulová",J308,0)</f>
        <v>0</v>
      </c>
      <c r="BJ308" s="17" t="s">
        <v>90</v>
      </c>
      <c r="BK308" s="245">
        <f>ROUND(I308*H308,2)</f>
        <v>0</v>
      </c>
      <c r="BL308" s="17" t="s">
        <v>125</v>
      </c>
      <c r="BM308" s="244" t="s">
        <v>1701</v>
      </c>
    </row>
    <row r="309" s="1" customFormat="1">
      <c r="B309" s="39"/>
      <c r="C309" s="40"/>
      <c r="D309" s="246" t="s">
        <v>273</v>
      </c>
      <c r="E309" s="40"/>
      <c r="F309" s="247" t="s">
        <v>7891</v>
      </c>
      <c r="G309" s="40"/>
      <c r="H309" s="40"/>
      <c r="I309" s="151"/>
      <c r="J309" s="40"/>
      <c r="K309" s="40"/>
      <c r="L309" s="44"/>
      <c r="M309" s="248"/>
      <c r="N309" s="87"/>
      <c r="O309" s="87"/>
      <c r="P309" s="87"/>
      <c r="Q309" s="87"/>
      <c r="R309" s="87"/>
      <c r="S309" s="87"/>
      <c r="T309" s="88"/>
      <c r="AT309" s="17" t="s">
        <v>273</v>
      </c>
      <c r="AU309" s="17" t="s">
        <v>90</v>
      </c>
    </row>
    <row r="310" s="11" customFormat="1" ht="25.92" customHeight="1">
      <c r="B310" s="217"/>
      <c r="C310" s="218"/>
      <c r="D310" s="219" t="s">
        <v>82</v>
      </c>
      <c r="E310" s="220" t="s">
        <v>7991</v>
      </c>
      <c r="F310" s="220" t="s">
        <v>7992</v>
      </c>
      <c r="G310" s="218"/>
      <c r="H310" s="218"/>
      <c r="I310" s="221"/>
      <c r="J310" s="222">
        <f>BK310</f>
        <v>0</v>
      </c>
      <c r="K310" s="218"/>
      <c r="L310" s="223"/>
      <c r="M310" s="224"/>
      <c r="N310" s="225"/>
      <c r="O310" s="225"/>
      <c r="P310" s="226">
        <f>SUM(P311:P333)</f>
        <v>0</v>
      </c>
      <c r="Q310" s="225"/>
      <c r="R310" s="226">
        <f>SUM(R311:R333)</f>
        <v>0</v>
      </c>
      <c r="S310" s="225"/>
      <c r="T310" s="227">
        <f>SUM(T311:T333)</f>
        <v>0</v>
      </c>
      <c r="AR310" s="228" t="s">
        <v>90</v>
      </c>
      <c r="AT310" s="229" t="s">
        <v>82</v>
      </c>
      <c r="AU310" s="229" t="s">
        <v>83</v>
      </c>
      <c r="AY310" s="228" t="s">
        <v>263</v>
      </c>
      <c r="BK310" s="230">
        <f>SUM(BK311:BK333)</f>
        <v>0</v>
      </c>
    </row>
    <row r="311" s="1" customFormat="1" ht="16.5" customHeight="1">
      <c r="B311" s="39"/>
      <c r="C311" s="233" t="s">
        <v>1073</v>
      </c>
      <c r="D311" s="233" t="s">
        <v>266</v>
      </c>
      <c r="E311" s="234" t="s">
        <v>7993</v>
      </c>
      <c r="F311" s="235" t="s">
        <v>7994</v>
      </c>
      <c r="G311" s="236" t="s">
        <v>1829</v>
      </c>
      <c r="H311" s="237">
        <v>1</v>
      </c>
      <c r="I311" s="238"/>
      <c r="J311" s="239">
        <f>ROUND(I311*H311,2)</f>
        <v>0</v>
      </c>
      <c r="K311" s="235" t="s">
        <v>413</v>
      </c>
      <c r="L311" s="44"/>
      <c r="M311" s="240" t="s">
        <v>1</v>
      </c>
      <c r="N311" s="241" t="s">
        <v>48</v>
      </c>
      <c r="O311" s="87"/>
      <c r="P311" s="242">
        <f>O311*H311</f>
        <v>0</v>
      </c>
      <c r="Q311" s="242">
        <v>0</v>
      </c>
      <c r="R311" s="242">
        <f>Q311*H311</f>
        <v>0</v>
      </c>
      <c r="S311" s="242">
        <v>0</v>
      </c>
      <c r="T311" s="243">
        <f>S311*H311</f>
        <v>0</v>
      </c>
      <c r="AR311" s="244" t="s">
        <v>125</v>
      </c>
      <c r="AT311" s="244" t="s">
        <v>266</v>
      </c>
      <c r="AU311" s="244" t="s">
        <v>90</v>
      </c>
      <c r="AY311" s="17" t="s">
        <v>263</v>
      </c>
      <c r="BE311" s="245">
        <f>IF(N311="základní",J311,0)</f>
        <v>0</v>
      </c>
      <c r="BF311" s="245">
        <f>IF(N311="snížená",J311,0)</f>
        <v>0</v>
      </c>
      <c r="BG311" s="245">
        <f>IF(N311="zákl. přenesená",J311,0)</f>
        <v>0</v>
      </c>
      <c r="BH311" s="245">
        <f>IF(N311="sníž. přenesená",J311,0)</f>
        <v>0</v>
      </c>
      <c r="BI311" s="245">
        <f>IF(N311="nulová",J311,0)</f>
        <v>0</v>
      </c>
      <c r="BJ311" s="17" t="s">
        <v>90</v>
      </c>
      <c r="BK311" s="245">
        <f>ROUND(I311*H311,2)</f>
        <v>0</v>
      </c>
      <c r="BL311" s="17" t="s">
        <v>125</v>
      </c>
      <c r="BM311" s="244" t="s">
        <v>1709</v>
      </c>
    </row>
    <row r="312" s="1" customFormat="1">
      <c r="B312" s="39"/>
      <c r="C312" s="40"/>
      <c r="D312" s="246" t="s">
        <v>273</v>
      </c>
      <c r="E312" s="40"/>
      <c r="F312" s="247" t="s">
        <v>7995</v>
      </c>
      <c r="G312" s="40"/>
      <c r="H312" s="40"/>
      <c r="I312" s="151"/>
      <c r="J312" s="40"/>
      <c r="K312" s="40"/>
      <c r="L312" s="44"/>
      <c r="M312" s="248"/>
      <c r="N312" s="87"/>
      <c r="O312" s="87"/>
      <c r="P312" s="87"/>
      <c r="Q312" s="87"/>
      <c r="R312" s="87"/>
      <c r="S312" s="87"/>
      <c r="T312" s="88"/>
      <c r="AT312" s="17" t="s">
        <v>273</v>
      </c>
      <c r="AU312" s="17" t="s">
        <v>90</v>
      </c>
    </row>
    <row r="313" s="1" customFormat="1" ht="16.5" customHeight="1">
      <c r="B313" s="39"/>
      <c r="C313" s="233" t="s">
        <v>1083</v>
      </c>
      <c r="D313" s="233" t="s">
        <v>266</v>
      </c>
      <c r="E313" s="234" t="s">
        <v>7996</v>
      </c>
      <c r="F313" s="235" t="s">
        <v>7997</v>
      </c>
      <c r="G313" s="236" t="s">
        <v>1829</v>
      </c>
      <c r="H313" s="237">
        <v>1</v>
      </c>
      <c r="I313" s="238"/>
      <c r="J313" s="239">
        <f>ROUND(I313*H313,2)</f>
        <v>0</v>
      </c>
      <c r="K313" s="235" t="s">
        <v>413</v>
      </c>
      <c r="L313" s="44"/>
      <c r="M313" s="240" t="s">
        <v>1</v>
      </c>
      <c r="N313" s="241" t="s">
        <v>48</v>
      </c>
      <c r="O313" s="87"/>
      <c r="P313" s="242">
        <f>O313*H313</f>
        <v>0</v>
      </c>
      <c r="Q313" s="242">
        <v>0</v>
      </c>
      <c r="R313" s="242">
        <f>Q313*H313</f>
        <v>0</v>
      </c>
      <c r="S313" s="242">
        <v>0</v>
      </c>
      <c r="T313" s="243">
        <f>S313*H313</f>
        <v>0</v>
      </c>
      <c r="AR313" s="244" t="s">
        <v>125</v>
      </c>
      <c r="AT313" s="244" t="s">
        <v>266</v>
      </c>
      <c r="AU313" s="244" t="s">
        <v>90</v>
      </c>
      <c r="AY313" s="17" t="s">
        <v>263</v>
      </c>
      <c r="BE313" s="245">
        <f>IF(N313="základní",J313,0)</f>
        <v>0</v>
      </c>
      <c r="BF313" s="245">
        <f>IF(N313="snížená",J313,0)</f>
        <v>0</v>
      </c>
      <c r="BG313" s="245">
        <f>IF(N313="zákl. přenesená",J313,0)</f>
        <v>0</v>
      </c>
      <c r="BH313" s="245">
        <f>IF(N313="sníž. přenesená",J313,0)</f>
        <v>0</v>
      </c>
      <c r="BI313" s="245">
        <f>IF(N313="nulová",J313,0)</f>
        <v>0</v>
      </c>
      <c r="BJ313" s="17" t="s">
        <v>90</v>
      </c>
      <c r="BK313" s="245">
        <f>ROUND(I313*H313,2)</f>
        <v>0</v>
      </c>
      <c r="BL313" s="17" t="s">
        <v>125</v>
      </c>
      <c r="BM313" s="244" t="s">
        <v>1717</v>
      </c>
    </row>
    <row r="314" s="1" customFormat="1" ht="16.5" customHeight="1">
      <c r="B314" s="39"/>
      <c r="C314" s="233" t="s">
        <v>1086</v>
      </c>
      <c r="D314" s="233" t="s">
        <v>266</v>
      </c>
      <c r="E314" s="234" t="s">
        <v>7998</v>
      </c>
      <c r="F314" s="235" t="s">
        <v>7999</v>
      </c>
      <c r="G314" s="236" t="s">
        <v>1829</v>
      </c>
      <c r="H314" s="237">
        <v>1</v>
      </c>
      <c r="I314" s="238"/>
      <c r="J314" s="239">
        <f>ROUND(I314*H314,2)</f>
        <v>0</v>
      </c>
      <c r="K314" s="235" t="s">
        <v>413</v>
      </c>
      <c r="L314" s="44"/>
      <c r="M314" s="240" t="s">
        <v>1</v>
      </c>
      <c r="N314" s="241" t="s">
        <v>48</v>
      </c>
      <c r="O314" s="87"/>
      <c r="P314" s="242">
        <f>O314*H314</f>
        <v>0</v>
      </c>
      <c r="Q314" s="242">
        <v>0</v>
      </c>
      <c r="R314" s="242">
        <f>Q314*H314</f>
        <v>0</v>
      </c>
      <c r="S314" s="242">
        <v>0</v>
      </c>
      <c r="T314" s="243">
        <f>S314*H314</f>
        <v>0</v>
      </c>
      <c r="AR314" s="244" t="s">
        <v>125</v>
      </c>
      <c r="AT314" s="244" t="s">
        <v>266</v>
      </c>
      <c r="AU314" s="244" t="s">
        <v>90</v>
      </c>
      <c r="AY314" s="17" t="s">
        <v>263</v>
      </c>
      <c r="BE314" s="245">
        <f>IF(N314="základní",J314,0)</f>
        <v>0</v>
      </c>
      <c r="BF314" s="245">
        <f>IF(N314="snížená",J314,0)</f>
        <v>0</v>
      </c>
      <c r="BG314" s="245">
        <f>IF(N314="zákl. přenesená",J314,0)</f>
        <v>0</v>
      </c>
      <c r="BH314" s="245">
        <f>IF(N314="sníž. přenesená",J314,0)</f>
        <v>0</v>
      </c>
      <c r="BI314" s="245">
        <f>IF(N314="nulová",J314,0)</f>
        <v>0</v>
      </c>
      <c r="BJ314" s="17" t="s">
        <v>90</v>
      </c>
      <c r="BK314" s="245">
        <f>ROUND(I314*H314,2)</f>
        <v>0</v>
      </c>
      <c r="BL314" s="17" t="s">
        <v>125</v>
      </c>
      <c r="BM314" s="244" t="s">
        <v>1725</v>
      </c>
    </row>
    <row r="315" s="1" customFormat="1" ht="16.5" customHeight="1">
      <c r="B315" s="39"/>
      <c r="C315" s="233" t="s">
        <v>1093</v>
      </c>
      <c r="D315" s="233" t="s">
        <v>266</v>
      </c>
      <c r="E315" s="234" t="s">
        <v>8000</v>
      </c>
      <c r="F315" s="235" t="s">
        <v>8001</v>
      </c>
      <c r="G315" s="236" t="s">
        <v>1829</v>
      </c>
      <c r="H315" s="237">
        <v>1</v>
      </c>
      <c r="I315" s="238"/>
      <c r="J315" s="239">
        <f>ROUND(I315*H315,2)</f>
        <v>0</v>
      </c>
      <c r="K315" s="235" t="s">
        <v>413</v>
      </c>
      <c r="L315" s="44"/>
      <c r="M315" s="240" t="s">
        <v>1</v>
      </c>
      <c r="N315" s="241" t="s">
        <v>48</v>
      </c>
      <c r="O315" s="87"/>
      <c r="P315" s="242">
        <f>O315*H315</f>
        <v>0</v>
      </c>
      <c r="Q315" s="242">
        <v>0</v>
      </c>
      <c r="R315" s="242">
        <f>Q315*H315</f>
        <v>0</v>
      </c>
      <c r="S315" s="242">
        <v>0</v>
      </c>
      <c r="T315" s="243">
        <f>S315*H315</f>
        <v>0</v>
      </c>
      <c r="AR315" s="244" t="s">
        <v>125</v>
      </c>
      <c r="AT315" s="244" t="s">
        <v>266</v>
      </c>
      <c r="AU315" s="244" t="s">
        <v>90</v>
      </c>
      <c r="AY315" s="17" t="s">
        <v>263</v>
      </c>
      <c r="BE315" s="245">
        <f>IF(N315="základní",J315,0)</f>
        <v>0</v>
      </c>
      <c r="BF315" s="245">
        <f>IF(N315="snížená",J315,0)</f>
        <v>0</v>
      </c>
      <c r="BG315" s="245">
        <f>IF(N315="zákl. přenesená",J315,0)</f>
        <v>0</v>
      </c>
      <c r="BH315" s="245">
        <f>IF(N315="sníž. přenesená",J315,0)</f>
        <v>0</v>
      </c>
      <c r="BI315" s="245">
        <f>IF(N315="nulová",J315,0)</f>
        <v>0</v>
      </c>
      <c r="BJ315" s="17" t="s">
        <v>90</v>
      </c>
      <c r="BK315" s="245">
        <f>ROUND(I315*H315,2)</f>
        <v>0</v>
      </c>
      <c r="BL315" s="17" t="s">
        <v>125</v>
      </c>
      <c r="BM315" s="244" t="s">
        <v>1733</v>
      </c>
    </row>
    <row r="316" s="1" customFormat="1" ht="16.5" customHeight="1">
      <c r="B316" s="39"/>
      <c r="C316" s="233" t="s">
        <v>1098</v>
      </c>
      <c r="D316" s="233" t="s">
        <v>266</v>
      </c>
      <c r="E316" s="234" t="s">
        <v>8002</v>
      </c>
      <c r="F316" s="235" t="s">
        <v>8003</v>
      </c>
      <c r="G316" s="236" t="s">
        <v>1829</v>
      </c>
      <c r="H316" s="237">
        <v>1</v>
      </c>
      <c r="I316" s="238"/>
      <c r="J316" s="239">
        <f>ROUND(I316*H316,2)</f>
        <v>0</v>
      </c>
      <c r="K316" s="235" t="s">
        <v>413</v>
      </c>
      <c r="L316" s="44"/>
      <c r="M316" s="240" t="s">
        <v>1</v>
      </c>
      <c r="N316" s="241" t="s">
        <v>48</v>
      </c>
      <c r="O316" s="87"/>
      <c r="P316" s="242">
        <f>O316*H316</f>
        <v>0</v>
      </c>
      <c r="Q316" s="242">
        <v>0</v>
      </c>
      <c r="R316" s="242">
        <f>Q316*H316</f>
        <v>0</v>
      </c>
      <c r="S316" s="242">
        <v>0</v>
      </c>
      <c r="T316" s="243">
        <f>S316*H316</f>
        <v>0</v>
      </c>
      <c r="AR316" s="244" t="s">
        <v>125</v>
      </c>
      <c r="AT316" s="244" t="s">
        <v>266</v>
      </c>
      <c r="AU316" s="244" t="s">
        <v>90</v>
      </c>
      <c r="AY316" s="17" t="s">
        <v>263</v>
      </c>
      <c r="BE316" s="245">
        <f>IF(N316="základní",J316,0)</f>
        <v>0</v>
      </c>
      <c r="BF316" s="245">
        <f>IF(N316="snížená",J316,0)</f>
        <v>0</v>
      </c>
      <c r="BG316" s="245">
        <f>IF(N316="zákl. přenesená",J316,0)</f>
        <v>0</v>
      </c>
      <c r="BH316" s="245">
        <f>IF(N316="sníž. přenesená",J316,0)</f>
        <v>0</v>
      </c>
      <c r="BI316" s="245">
        <f>IF(N316="nulová",J316,0)</f>
        <v>0</v>
      </c>
      <c r="BJ316" s="17" t="s">
        <v>90</v>
      </c>
      <c r="BK316" s="245">
        <f>ROUND(I316*H316,2)</f>
        <v>0</v>
      </c>
      <c r="BL316" s="17" t="s">
        <v>125</v>
      </c>
      <c r="BM316" s="244" t="s">
        <v>1741</v>
      </c>
    </row>
    <row r="317" s="1" customFormat="1">
      <c r="B317" s="39"/>
      <c r="C317" s="40"/>
      <c r="D317" s="246" t="s">
        <v>273</v>
      </c>
      <c r="E317" s="40"/>
      <c r="F317" s="247" t="s">
        <v>8004</v>
      </c>
      <c r="G317" s="40"/>
      <c r="H317" s="40"/>
      <c r="I317" s="151"/>
      <c r="J317" s="40"/>
      <c r="K317" s="40"/>
      <c r="L317" s="44"/>
      <c r="M317" s="248"/>
      <c r="N317" s="87"/>
      <c r="O317" s="87"/>
      <c r="P317" s="87"/>
      <c r="Q317" s="87"/>
      <c r="R317" s="87"/>
      <c r="S317" s="87"/>
      <c r="T317" s="88"/>
      <c r="AT317" s="17" t="s">
        <v>273</v>
      </c>
      <c r="AU317" s="17" t="s">
        <v>90</v>
      </c>
    </row>
    <row r="318" s="1" customFormat="1" ht="16.5" customHeight="1">
      <c r="B318" s="39"/>
      <c r="C318" s="233" t="s">
        <v>1102</v>
      </c>
      <c r="D318" s="233" t="s">
        <v>266</v>
      </c>
      <c r="E318" s="234" t="s">
        <v>8005</v>
      </c>
      <c r="F318" s="235" t="s">
        <v>7997</v>
      </c>
      <c r="G318" s="236" t="s">
        <v>1829</v>
      </c>
      <c r="H318" s="237">
        <v>1</v>
      </c>
      <c r="I318" s="238"/>
      <c r="J318" s="239">
        <f>ROUND(I318*H318,2)</f>
        <v>0</v>
      </c>
      <c r="K318" s="235" t="s">
        <v>413</v>
      </c>
      <c r="L318" s="44"/>
      <c r="M318" s="240" t="s">
        <v>1</v>
      </c>
      <c r="N318" s="241" t="s">
        <v>48</v>
      </c>
      <c r="O318" s="87"/>
      <c r="P318" s="242">
        <f>O318*H318</f>
        <v>0</v>
      </c>
      <c r="Q318" s="242">
        <v>0</v>
      </c>
      <c r="R318" s="242">
        <f>Q318*H318</f>
        <v>0</v>
      </c>
      <c r="S318" s="242">
        <v>0</v>
      </c>
      <c r="T318" s="243">
        <f>S318*H318</f>
        <v>0</v>
      </c>
      <c r="AR318" s="244" t="s">
        <v>125</v>
      </c>
      <c r="AT318" s="244" t="s">
        <v>266</v>
      </c>
      <c r="AU318" s="244" t="s">
        <v>90</v>
      </c>
      <c r="AY318" s="17" t="s">
        <v>263</v>
      </c>
      <c r="BE318" s="245">
        <f>IF(N318="základní",J318,0)</f>
        <v>0</v>
      </c>
      <c r="BF318" s="245">
        <f>IF(N318="snížená",J318,0)</f>
        <v>0</v>
      </c>
      <c r="BG318" s="245">
        <f>IF(N318="zákl. přenesená",J318,0)</f>
        <v>0</v>
      </c>
      <c r="BH318" s="245">
        <f>IF(N318="sníž. přenesená",J318,0)</f>
        <v>0</v>
      </c>
      <c r="BI318" s="245">
        <f>IF(N318="nulová",J318,0)</f>
        <v>0</v>
      </c>
      <c r="BJ318" s="17" t="s">
        <v>90</v>
      </c>
      <c r="BK318" s="245">
        <f>ROUND(I318*H318,2)</f>
        <v>0</v>
      </c>
      <c r="BL318" s="17" t="s">
        <v>125</v>
      </c>
      <c r="BM318" s="244" t="s">
        <v>1749</v>
      </c>
    </row>
    <row r="319" s="1" customFormat="1" ht="16.5" customHeight="1">
      <c r="B319" s="39"/>
      <c r="C319" s="233" t="s">
        <v>1111</v>
      </c>
      <c r="D319" s="233" t="s">
        <v>266</v>
      </c>
      <c r="E319" s="234" t="s">
        <v>8006</v>
      </c>
      <c r="F319" s="235" t="s">
        <v>7999</v>
      </c>
      <c r="G319" s="236" t="s">
        <v>1829</v>
      </c>
      <c r="H319" s="237">
        <v>1</v>
      </c>
      <c r="I319" s="238"/>
      <c r="J319" s="239">
        <f>ROUND(I319*H319,2)</f>
        <v>0</v>
      </c>
      <c r="K319" s="235" t="s">
        <v>413</v>
      </c>
      <c r="L319" s="44"/>
      <c r="M319" s="240" t="s">
        <v>1</v>
      </c>
      <c r="N319" s="241" t="s">
        <v>48</v>
      </c>
      <c r="O319" s="87"/>
      <c r="P319" s="242">
        <f>O319*H319</f>
        <v>0</v>
      </c>
      <c r="Q319" s="242">
        <v>0</v>
      </c>
      <c r="R319" s="242">
        <f>Q319*H319</f>
        <v>0</v>
      </c>
      <c r="S319" s="242">
        <v>0</v>
      </c>
      <c r="T319" s="243">
        <f>S319*H319</f>
        <v>0</v>
      </c>
      <c r="AR319" s="244" t="s">
        <v>125</v>
      </c>
      <c r="AT319" s="244" t="s">
        <v>266</v>
      </c>
      <c r="AU319" s="244" t="s">
        <v>90</v>
      </c>
      <c r="AY319" s="17" t="s">
        <v>263</v>
      </c>
      <c r="BE319" s="245">
        <f>IF(N319="základní",J319,0)</f>
        <v>0</v>
      </c>
      <c r="BF319" s="245">
        <f>IF(N319="snížená",J319,0)</f>
        <v>0</v>
      </c>
      <c r="BG319" s="245">
        <f>IF(N319="zákl. přenesená",J319,0)</f>
        <v>0</v>
      </c>
      <c r="BH319" s="245">
        <f>IF(N319="sníž. přenesená",J319,0)</f>
        <v>0</v>
      </c>
      <c r="BI319" s="245">
        <f>IF(N319="nulová",J319,0)</f>
        <v>0</v>
      </c>
      <c r="BJ319" s="17" t="s">
        <v>90</v>
      </c>
      <c r="BK319" s="245">
        <f>ROUND(I319*H319,2)</f>
        <v>0</v>
      </c>
      <c r="BL319" s="17" t="s">
        <v>125</v>
      </c>
      <c r="BM319" s="244" t="s">
        <v>1757</v>
      </c>
    </row>
    <row r="320" s="1" customFormat="1" ht="16.5" customHeight="1">
      <c r="B320" s="39"/>
      <c r="C320" s="233" t="s">
        <v>1114</v>
      </c>
      <c r="D320" s="233" t="s">
        <v>266</v>
      </c>
      <c r="E320" s="234" t="s">
        <v>8007</v>
      </c>
      <c r="F320" s="235" t="s">
        <v>8008</v>
      </c>
      <c r="G320" s="236" t="s">
        <v>1829</v>
      </c>
      <c r="H320" s="237">
        <v>1</v>
      </c>
      <c r="I320" s="238"/>
      <c r="J320" s="239">
        <f>ROUND(I320*H320,2)</f>
        <v>0</v>
      </c>
      <c r="K320" s="235" t="s">
        <v>413</v>
      </c>
      <c r="L320" s="44"/>
      <c r="M320" s="240" t="s">
        <v>1</v>
      </c>
      <c r="N320" s="241" t="s">
        <v>48</v>
      </c>
      <c r="O320" s="87"/>
      <c r="P320" s="242">
        <f>O320*H320</f>
        <v>0</v>
      </c>
      <c r="Q320" s="242">
        <v>0</v>
      </c>
      <c r="R320" s="242">
        <f>Q320*H320</f>
        <v>0</v>
      </c>
      <c r="S320" s="242">
        <v>0</v>
      </c>
      <c r="T320" s="243">
        <f>S320*H320</f>
        <v>0</v>
      </c>
      <c r="AR320" s="244" t="s">
        <v>125</v>
      </c>
      <c r="AT320" s="244" t="s">
        <v>266</v>
      </c>
      <c r="AU320" s="244" t="s">
        <v>90</v>
      </c>
      <c r="AY320" s="17" t="s">
        <v>263</v>
      </c>
      <c r="BE320" s="245">
        <f>IF(N320="základní",J320,0)</f>
        <v>0</v>
      </c>
      <c r="BF320" s="245">
        <f>IF(N320="snížená",J320,0)</f>
        <v>0</v>
      </c>
      <c r="BG320" s="245">
        <f>IF(N320="zákl. přenesená",J320,0)</f>
        <v>0</v>
      </c>
      <c r="BH320" s="245">
        <f>IF(N320="sníž. přenesená",J320,0)</f>
        <v>0</v>
      </c>
      <c r="BI320" s="245">
        <f>IF(N320="nulová",J320,0)</f>
        <v>0</v>
      </c>
      <c r="BJ320" s="17" t="s">
        <v>90</v>
      </c>
      <c r="BK320" s="245">
        <f>ROUND(I320*H320,2)</f>
        <v>0</v>
      </c>
      <c r="BL320" s="17" t="s">
        <v>125</v>
      </c>
      <c r="BM320" s="244" t="s">
        <v>1765</v>
      </c>
    </row>
    <row r="321" s="1" customFormat="1" ht="16.5" customHeight="1">
      <c r="B321" s="39"/>
      <c r="C321" s="233" t="s">
        <v>1117</v>
      </c>
      <c r="D321" s="233" t="s">
        <v>266</v>
      </c>
      <c r="E321" s="234" t="s">
        <v>8009</v>
      </c>
      <c r="F321" s="235" t="s">
        <v>8010</v>
      </c>
      <c r="G321" s="236" t="s">
        <v>1829</v>
      </c>
      <c r="H321" s="237">
        <v>1</v>
      </c>
      <c r="I321" s="238"/>
      <c r="J321" s="239">
        <f>ROUND(I321*H321,2)</f>
        <v>0</v>
      </c>
      <c r="K321" s="235" t="s">
        <v>413</v>
      </c>
      <c r="L321" s="44"/>
      <c r="M321" s="240" t="s">
        <v>1</v>
      </c>
      <c r="N321" s="241" t="s">
        <v>48</v>
      </c>
      <c r="O321" s="87"/>
      <c r="P321" s="242">
        <f>O321*H321</f>
        <v>0</v>
      </c>
      <c r="Q321" s="242">
        <v>0</v>
      </c>
      <c r="R321" s="242">
        <f>Q321*H321</f>
        <v>0</v>
      </c>
      <c r="S321" s="242">
        <v>0</v>
      </c>
      <c r="T321" s="243">
        <f>S321*H321</f>
        <v>0</v>
      </c>
      <c r="AR321" s="244" t="s">
        <v>125</v>
      </c>
      <c r="AT321" s="244" t="s">
        <v>266</v>
      </c>
      <c r="AU321" s="244" t="s">
        <v>90</v>
      </c>
      <c r="AY321" s="17" t="s">
        <v>263</v>
      </c>
      <c r="BE321" s="245">
        <f>IF(N321="základní",J321,0)</f>
        <v>0</v>
      </c>
      <c r="BF321" s="245">
        <f>IF(N321="snížená",J321,0)</f>
        <v>0</v>
      </c>
      <c r="BG321" s="245">
        <f>IF(N321="zákl. přenesená",J321,0)</f>
        <v>0</v>
      </c>
      <c r="BH321" s="245">
        <f>IF(N321="sníž. přenesená",J321,0)</f>
        <v>0</v>
      </c>
      <c r="BI321" s="245">
        <f>IF(N321="nulová",J321,0)</f>
        <v>0</v>
      </c>
      <c r="BJ321" s="17" t="s">
        <v>90</v>
      </c>
      <c r="BK321" s="245">
        <f>ROUND(I321*H321,2)</f>
        <v>0</v>
      </c>
      <c r="BL321" s="17" t="s">
        <v>125</v>
      </c>
      <c r="BM321" s="244" t="s">
        <v>1773</v>
      </c>
    </row>
    <row r="322" s="1" customFormat="1">
      <c r="B322" s="39"/>
      <c r="C322" s="40"/>
      <c r="D322" s="246" t="s">
        <v>273</v>
      </c>
      <c r="E322" s="40"/>
      <c r="F322" s="247" t="s">
        <v>8011</v>
      </c>
      <c r="G322" s="40"/>
      <c r="H322" s="40"/>
      <c r="I322" s="151"/>
      <c r="J322" s="40"/>
      <c r="K322" s="40"/>
      <c r="L322" s="44"/>
      <c r="M322" s="248"/>
      <c r="N322" s="87"/>
      <c r="O322" s="87"/>
      <c r="P322" s="87"/>
      <c r="Q322" s="87"/>
      <c r="R322" s="87"/>
      <c r="S322" s="87"/>
      <c r="T322" s="88"/>
      <c r="AT322" s="17" t="s">
        <v>273</v>
      </c>
      <c r="AU322" s="17" t="s">
        <v>90</v>
      </c>
    </row>
    <row r="323" s="1" customFormat="1" ht="16.5" customHeight="1">
      <c r="B323" s="39"/>
      <c r="C323" s="233" t="s">
        <v>1121</v>
      </c>
      <c r="D323" s="233" t="s">
        <v>266</v>
      </c>
      <c r="E323" s="234" t="s">
        <v>8012</v>
      </c>
      <c r="F323" s="235" t="s">
        <v>8013</v>
      </c>
      <c r="G323" s="236" t="s">
        <v>1829</v>
      </c>
      <c r="H323" s="237">
        <v>1</v>
      </c>
      <c r="I323" s="238"/>
      <c r="J323" s="239">
        <f>ROUND(I323*H323,2)</f>
        <v>0</v>
      </c>
      <c r="K323" s="235" t="s">
        <v>413</v>
      </c>
      <c r="L323" s="44"/>
      <c r="M323" s="240" t="s">
        <v>1</v>
      </c>
      <c r="N323" s="241" t="s">
        <v>48</v>
      </c>
      <c r="O323" s="87"/>
      <c r="P323" s="242">
        <f>O323*H323</f>
        <v>0</v>
      </c>
      <c r="Q323" s="242">
        <v>0</v>
      </c>
      <c r="R323" s="242">
        <f>Q323*H323</f>
        <v>0</v>
      </c>
      <c r="S323" s="242">
        <v>0</v>
      </c>
      <c r="T323" s="243">
        <f>S323*H323</f>
        <v>0</v>
      </c>
      <c r="AR323" s="244" t="s">
        <v>125</v>
      </c>
      <c r="AT323" s="244" t="s">
        <v>266</v>
      </c>
      <c r="AU323" s="244" t="s">
        <v>90</v>
      </c>
      <c r="AY323" s="17" t="s">
        <v>263</v>
      </c>
      <c r="BE323" s="245">
        <f>IF(N323="základní",J323,0)</f>
        <v>0</v>
      </c>
      <c r="BF323" s="245">
        <f>IF(N323="snížená",J323,0)</f>
        <v>0</v>
      </c>
      <c r="BG323" s="245">
        <f>IF(N323="zákl. přenesená",J323,0)</f>
        <v>0</v>
      </c>
      <c r="BH323" s="245">
        <f>IF(N323="sníž. přenesená",J323,0)</f>
        <v>0</v>
      </c>
      <c r="BI323" s="245">
        <f>IF(N323="nulová",J323,0)</f>
        <v>0</v>
      </c>
      <c r="BJ323" s="17" t="s">
        <v>90</v>
      </c>
      <c r="BK323" s="245">
        <f>ROUND(I323*H323,2)</f>
        <v>0</v>
      </c>
      <c r="BL323" s="17" t="s">
        <v>125</v>
      </c>
      <c r="BM323" s="244" t="s">
        <v>1781</v>
      </c>
    </row>
    <row r="324" s="1" customFormat="1">
      <c r="B324" s="39"/>
      <c r="C324" s="40"/>
      <c r="D324" s="246" t="s">
        <v>273</v>
      </c>
      <c r="E324" s="40"/>
      <c r="F324" s="247" t="s">
        <v>8014</v>
      </c>
      <c r="G324" s="40"/>
      <c r="H324" s="40"/>
      <c r="I324" s="151"/>
      <c r="J324" s="40"/>
      <c r="K324" s="40"/>
      <c r="L324" s="44"/>
      <c r="M324" s="248"/>
      <c r="N324" s="87"/>
      <c r="O324" s="87"/>
      <c r="P324" s="87"/>
      <c r="Q324" s="87"/>
      <c r="R324" s="87"/>
      <c r="S324" s="87"/>
      <c r="T324" s="88"/>
      <c r="AT324" s="17" t="s">
        <v>273</v>
      </c>
      <c r="AU324" s="17" t="s">
        <v>90</v>
      </c>
    </row>
    <row r="325" s="1" customFormat="1" ht="16.5" customHeight="1">
      <c r="B325" s="39"/>
      <c r="C325" s="233" t="s">
        <v>1126</v>
      </c>
      <c r="D325" s="233" t="s">
        <v>266</v>
      </c>
      <c r="E325" s="234" t="s">
        <v>8015</v>
      </c>
      <c r="F325" s="235" t="s">
        <v>7997</v>
      </c>
      <c r="G325" s="236" t="s">
        <v>1829</v>
      </c>
      <c r="H325" s="237">
        <v>1</v>
      </c>
      <c r="I325" s="238"/>
      <c r="J325" s="239">
        <f>ROUND(I325*H325,2)</f>
        <v>0</v>
      </c>
      <c r="K325" s="235" t="s">
        <v>413</v>
      </c>
      <c r="L325" s="44"/>
      <c r="M325" s="240" t="s">
        <v>1</v>
      </c>
      <c r="N325" s="241" t="s">
        <v>48</v>
      </c>
      <c r="O325" s="87"/>
      <c r="P325" s="242">
        <f>O325*H325</f>
        <v>0</v>
      </c>
      <c r="Q325" s="242">
        <v>0</v>
      </c>
      <c r="R325" s="242">
        <f>Q325*H325</f>
        <v>0</v>
      </c>
      <c r="S325" s="242">
        <v>0</v>
      </c>
      <c r="T325" s="243">
        <f>S325*H325</f>
        <v>0</v>
      </c>
      <c r="AR325" s="244" t="s">
        <v>125</v>
      </c>
      <c r="AT325" s="244" t="s">
        <v>266</v>
      </c>
      <c r="AU325" s="244" t="s">
        <v>90</v>
      </c>
      <c r="AY325" s="17" t="s">
        <v>263</v>
      </c>
      <c r="BE325" s="245">
        <f>IF(N325="základní",J325,0)</f>
        <v>0</v>
      </c>
      <c r="BF325" s="245">
        <f>IF(N325="snížená",J325,0)</f>
        <v>0</v>
      </c>
      <c r="BG325" s="245">
        <f>IF(N325="zákl. přenesená",J325,0)</f>
        <v>0</v>
      </c>
      <c r="BH325" s="245">
        <f>IF(N325="sníž. přenesená",J325,0)</f>
        <v>0</v>
      </c>
      <c r="BI325" s="245">
        <f>IF(N325="nulová",J325,0)</f>
        <v>0</v>
      </c>
      <c r="BJ325" s="17" t="s">
        <v>90</v>
      </c>
      <c r="BK325" s="245">
        <f>ROUND(I325*H325,2)</f>
        <v>0</v>
      </c>
      <c r="BL325" s="17" t="s">
        <v>125</v>
      </c>
      <c r="BM325" s="244" t="s">
        <v>1789</v>
      </c>
    </row>
    <row r="326" s="1" customFormat="1" ht="16.5" customHeight="1">
      <c r="B326" s="39"/>
      <c r="C326" s="233" t="s">
        <v>1131</v>
      </c>
      <c r="D326" s="233" t="s">
        <v>266</v>
      </c>
      <c r="E326" s="234" t="s">
        <v>8016</v>
      </c>
      <c r="F326" s="235" t="s">
        <v>7999</v>
      </c>
      <c r="G326" s="236" t="s">
        <v>1829</v>
      </c>
      <c r="H326" s="237">
        <v>1</v>
      </c>
      <c r="I326" s="238"/>
      <c r="J326" s="239">
        <f>ROUND(I326*H326,2)</f>
        <v>0</v>
      </c>
      <c r="K326" s="235" t="s">
        <v>413</v>
      </c>
      <c r="L326" s="44"/>
      <c r="M326" s="240" t="s">
        <v>1</v>
      </c>
      <c r="N326" s="241" t="s">
        <v>48</v>
      </c>
      <c r="O326" s="87"/>
      <c r="P326" s="242">
        <f>O326*H326</f>
        <v>0</v>
      </c>
      <c r="Q326" s="242">
        <v>0</v>
      </c>
      <c r="R326" s="242">
        <f>Q326*H326</f>
        <v>0</v>
      </c>
      <c r="S326" s="242">
        <v>0</v>
      </c>
      <c r="T326" s="243">
        <f>S326*H326</f>
        <v>0</v>
      </c>
      <c r="AR326" s="244" t="s">
        <v>125</v>
      </c>
      <c r="AT326" s="244" t="s">
        <v>266</v>
      </c>
      <c r="AU326" s="244" t="s">
        <v>90</v>
      </c>
      <c r="AY326" s="17" t="s">
        <v>263</v>
      </c>
      <c r="BE326" s="245">
        <f>IF(N326="základní",J326,0)</f>
        <v>0</v>
      </c>
      <c r="BF326" s="245">
        <f>IF(N326="snížená",J326,0)</f>
        <v>0</v>
      </c>
      <c r="BG326" s="245">
        <f>IF(N326="zákl. přenesená",J326,0)</f>
        <v>0</v>
      </c>
      <c r="BH326" s="245">
        <f>IF(N326="sníž. přenesená",J326,0)</f>
        <v>0</v>
      </c>
      <c r="BI326" s="245">
        <f>IF(N326="nulová",J326,0)</f>
        <v>0</v>
      </c>
      <c r="BJ326" s="17" t="s">
        <v>90</v>
      </c>
      <c r="BK326" s="245">
        <f>ROUND(I326*H326,2)</f>
        <v>0</v>
      </c>
      <c r="BL326" s="17" t="s">
        <v>125</v>
      </c>
      <c r="BM326" s="244" t="s">
        <v>1797</v>
      </c>
    </row>
    <row r="327" s="1" customFormat="1" ht="16.5" customHeight="1">
      <c r="B327" s="39"/>
      <c r="C327" s="233" t="s">
        <v>1135</v>
      </c>
      <c r="D327" s="233" t="s">
        <v>266</v>
      </c>
      <c r="E327" s="234" t="s">
        <v>8017</v>
      </c>
      <c r="F327" s="235" t="s">
        <v>8001</v>
      </c>
      <c r="G327" s="236" t="s">
        <v>1829</v>
      </c>
      <c r="H327" s="237">
        <v>1</v>
      </c>
      <c r="I327" s="238"/>
      <c r="J327" s="239">
        <f>ROUND(I327*H327,2)</f>
        <v>0</v>
      </c>
      <c r="K327" s="235" t="s">
        <v>413</v>
      </c>
      <c r="L327" s="44"/>
      <c r="M327" s="240" t="s">
        <v>1</v>
      </c>
      <c r="N327" s="241" t="s">
        <v>48</v>
      </c>
      <c r="O327" s="87"/>
      <c r="P327" s="242">
        <f>O327*H327</f>
        <v>0</v>
      </c>
      <c r="Q327" s="242">
        <v>0</v>
      </c>
      <c r="R327" s="242">
        <f>Q327*H327</f>
        <v>0</v>
      </c>
      <c r="S327" s="242">
        <v>0</v>
      </c>
      <c r="T327" s="243">
        <f>S327*H327</f>
        <v>0</v>
      </c>
      <c r="AR327" s="244" t="s">
        <v>125</v>
      </c>
      <c r="AT327" s="244" t="s">
        <v>266</v>
      </c>
      <c r="AU327" s="244" t="s">
        <v>90</v>
      </c>
      <c r="AY327" s="17" t="s">
        <v>263</v>
      </c>
      <c r="BE327" s="245">
        <f>IF(N327="základní",J327,0)</f>
        <v>0</v>
      </c>
      <c r="BF327" s="245">
        <f>IF(N327="snížená",J327,0)</f>
        <v>0</v>
      </c>
      <c r="BG327" s="245">
        <f>IF(N327="zákl. přenesená",J327,0)</f>
        <v>0</v>
      </c>
      <c r="BH327" s="245">
        <f>IF(N327="sníž. přenesená",J327,0)</f>
        <v>0</v>
      </c>
      <c r="BI327" s="245">
        <f>IF(N327="nulová",J327,0)</f>
        <v>0</v>
      </c>
      <c r="BJ327" s="17" t="s">
        <v>90</v>
      </c>
      <c r="BK327" s="245">
        <f>ROUND(I327*H327,2)</f>
        <v>0</v>
      </c>
      <c r="BL327" s="17" t="s">
        <v>125</v>
      </c>
      <c r="BM327" s="244" t="s">
        <v>1805</v>
      </c>
    </row>
    <row r="328" s="1" customFormat="1" ht="16.5" customHeight="1">
      <c r="B328" s="39"/>
      <c r="C328" s="233" t="s">
        <v>1140</v>
      </c>
      <c r="D328" s="233" t="s">
        <v>266</v>
      </c>
      <c r="E328" s="234" t="s">
        <v>8018</v>
      </c>
      <c r="F328" s="235" t="s">
        <v>8010</v>
      </c>
      <c r="G328" s="236" t="s">
        <v>1829</v>
      </c>
      <c r="H328" s="237">
        <v>1</v>
      </c>
      <c r="I328" s="238"/>
      <c r="J328" s="239">
        <f>ROUND(I328*H328,2)</f>
        <v>0</v>
      </c>
      <c r="K328" s="235" t="s">
        <v>413</v>
      </c>
      <c r="L328" s="44"/>
      <c r="M328" s="240" t="s">
        <v>1</v>
      </c>
      <c r="N328" s="241" t="s">
        <v>48</v>
      </c>
      <c r="O328" s="87"/>
      <c r="P328" s="242">
        <f>O328*H328</f>
        <v>0</v>
      </c>
      <c r="Q328" s="242">
        <v>0</v>
      </c>
      <c r="R328" s="242">
        <f>Q328*H328</f>
        <v>0</v>
      </c>
      <c r="S328" s="242">
        <v>0</v>
      </c>
      <c r="T328" s="243">
        <f>S328*H328</f>
        <v>0</v>
      </c>
      <c r="AR328" s="244" t="s">
        <v>125</v>
      </c>
      <c r="AT328" s="244" t="s">
        <v>266</v>
      </c>
      <c r="AU328" s="244" t="s">
        <v>90</v>
      </c>
      <c r="AY328" s="17" t="s">
        <v>263</v>
      </c>
      <c r="BE328" s="245">
        <f>IF(N328="základní",J328,0)</f>
        <v>0</v>
      </c>
      <c r="BF328" s="245">
        <f>IF(N328="snížená",J328,0)</f>
        <v>0</v>
      </c>
      <c r="BG328" s="245">
        <f>IF(N328="zákl. přenesená",J328,0)</f>
        <v>0</v>
      </c>
      <c r="BH328" s="245">
        <f>IF(N328="sníž. přenesená",J328,0)</f>
        <v>0</v>
      </c>
      <c r="BI328" s="245">
        <f>IF(N328="nulová",J328,0)</f>
        <v>0</v>
      </c>
      <c r="BJ328" s="17" t="s">
        <v>90</v>
      </c>
      <c r="BK328" s="245">
        <f>ROUND(I328*H328,2)</f>
        <v>0</v>
      </c>
      <c r="BL328" s="17" t="s">
        <v>125</v>
      </c>
      <c r="BM328" s="244" t="s">
        <v>1812</v>
      </c>
    </row>
    <row r="329" s="1" customFormat="1">
      <c r="B329" s="39"/>
      <c r="C329" s="40"/>
      <c r="D329" s="246" t="s">
        <v>273</v>
      </c>
      <c r="E329" s="40"/>
      <c r="F329" s="247" t="s">
        <v>8011</v>
      </c>
      <c r="G329" s="40"/>
      <c r="H329" s="40"/>
      <c r="I329" s="151"/>
      <c r="J329" s="40"/>
      <c r="K329" s="40"/>
      <c r="L329" s="44"/>
      <c r="M329" s="248"/>
      <c r="N329" s="87"/>
      <c r="O329" s="87"/>
      <c r="P329" s="87"/>
      <c r="Q329" s="87"/>
      <c r="R329" s="87"/>
      <c r="S329" s="87"/>
      <c r="T329" s="88"/>
      <c r="AT329" s="17" t="s">
        <v>273</v>
      </c>
      <c r="AU329" s="17" t="s">
        <v>90</v>
      </c>
    </row>
    <row r="330" s="1" customFormat="1" ht="16.5" customHeight="1">
      <c r="B330" s="39"/>
      <c r="C330" s="233" t="s">
        <v>1146</v>
      </c>
      <c r="D330" s="233" t="s">
        <v>266</v>
      </c>
      <c r="E330" s="234" t="s">
        <v>8019</v>
      </c>
      <c r="F330" s="235" t="s">
        <v>8010</v>
      </c>
      <c r="G330" s="236" t="s">
        <v>1829</v>
      </c>
      <c r="H330" s="237">
        <v>1</v>
      </c>
      <c r="I330" s="238"/>
      <c r="J330" s="239">
        <f>ROUND(I330*H330,2)</f>
        <v>0</v>
      </c>
      <c r="K330" s="235" t="s">
        <v>413</v>
      </c>
      <c r="L330" s="44"/>
      <c r="M330" s="240" t="s">
        <v>1</v>
      </c>
      <c r="N330" s="241" t="s">
        <v>48</v>
      </c>
      <c r="O330" s="87"/>
      <c r="P330" s="242">
        <f>O330*H330</f>
        <v>0</v>
      </c>
      <c r="Q330" s="242">
        <v>0</v>
      </c>
      <c r="R330" s="242">
        <f>Q330*H330</f>
        <v>0</v>
      </c>
      <c r="S330" s="242">
        <v>0</v>
      </c>
      <c r="T330" s="243">
        <f>S330*H330</f>
        <v>0</v>
      </c>
      <c r="AR330" s="244" t="s">
        <v>125</v>
      </c>
      <c r="AT330" s="244" t="s">
        <v>266</v>
      </c>
      <c r="AU330" s="244" t="s">
        <v>90</v>
      </c>
      <c r="AY330" s="17" t="s">
        <v>263</v>
      </c>
      <c r="BE330" s="245">
        <f>IF(N330="základní",J330,0)</f>
        <v>0</v>
      </c>
      <c r="BF330" s="245">
        <f>IF(N330="snížená",J330,0)</f>
        <v>0</v>
      </c>
      <c r="BG330" s="245">
        <f>IF(N330="zákl. přenesená",J330,0)</f>
        <v>0</v>
      </c>
      <c r="BH330" s="245">
        <f>IF(N330="sníž. přenesená",J330,0)</f>
        <v>0</v>
      </c>
      <c r="BI330" s="245">
        <f>IF(N330="nulová",J330,0)</f>
        <v>0</v>
      </c>
      <c r="BJ330" s="17" t="s">
        <v>90</v>
      </c>
      <c r="BK330" s="245">
        <f>ROUND(I330*H330,2)</f>
        <v>0</v>
      </c>
      <c r="BL330" s="17" t="s">
        <v>125</v>
      </c>
      <c r="BM330" s="244" t="s">
        <v>1820</v>
      </c>
    </row>
    <row r="331" s="1" customFormat="1">
      <c r="B331" s="39"/>
      <c r="C331" s="40"/>
      <c r="D331" s="246" t="s">
        <v>273</v>
      </c>
      <c r="E331" s="40"/>
      <c r="F331" s="247" t="s">
        <v>8011</v>
      </c>
      <c r="G331" s="40"/>
      <c r="H331" s="40"/>
      <c r="I331" s="151"/>
      <c r="J331" s="40"/>
      <c r="K331" s="40"/>
      <c r="L331" s="44"/>
      <c r="M331" s="248"/>
      <c r="N331" s="87"/>
      <c r="O331" s="87"/>
      <c r="P331" s="87"/>
      <c r="Q331" s="87"/>
      <c r="R331" s="87"/>
      <c r="S331" s="87"/>
      <c r="T331" s="88"/>
      <c r="AT331" s="17" t="s">
        <v>273</v>
      </c>
      <c r="AU331" s="17" t="s">
        <v>90</v>
      </c>
    </row>
    <row r="332" s="1" customFormat="1" ht="16.5" customHeight="1">
      <c r="B332" s="39"/>
      <c r="C332" s="233" t="s">
        <v>1152</v>
      </c>
      <c r="D332" s="233" t="s">
        <v>266</v>
      </c>
      <c r="E332" s="234" t="s">
        <v>8020</v>
      </c>
      <c r="F332" s="235" t="s">
        <v>8021</v>
      </c>
      <c r="G332" s="236" t="s">
        <v>1829</v>
      </c>
      <c r="H332" s="237">
        <v>1</v>
      </c>
      <c r="I332" s="238"/>
      <c r="J332" s="239">
        <f>ROUND(I332*H332,2)</f>
        <v>0</v>
      </c>
      <c r="K332" s="235" t="s">
        <v>413</v>
      </c>
      <c r="L332" s="44"/>
      <c r="M332" s="240" t="s">
        <v>1</v>
      </c>
      <c r="N332" s="241" t="s">
        <v>48</v>
      </c>
      <c r="O332" s="87"/>
      <c r="P332" s="242">
        <f>O332*H332</f>
        <v>0</v>
      </c>
      <c r="Q332" s="242">
        <v>0</v>
      </c>
      <c r="R332" s="242">
        <f>Q332*H332</f>
        <v>0</v>
      </c>
      <c r="S332" s="242">
        <v>0</v>
      </c>
      <c r="T332" s="243">
        <f>S332*H332</f>
        <v>0</v>
      </c>
      <c r="AR332" s="244" t="s">
        <v>125</v>
      </c>
      <c r="AT332" s="244" t="s">
        <v>266</v>
      </c>
      <c r="AU332" s="244" t="s">
        <v>90</v>
      </c>
      <c r="AY332" s="17" t="s">
        <v>263</v>
      </c>
      <c r="BE332" s="245">
        <f>IF(N332="základní",J332,0)</f>
        <v>0</v>
      </c>
      <c r="BF332" s="245">
        <f>IF(N332="snížená",J332,0)</f>
        <v>0</v>
      </c>
      <c r="BG332" s="245">
        <f>IF(N332="zákl. přenesená",J332,0)</f>
        <v>0</v>
      </c>
      <c r="BH332" s="245">
        <f>IF(N332="sníž. přenesená",J332,0)</f>
        <v>0</v>
      </c>
      <c r="BI332" s="245">
        <f>IF(N332="nulová",J332,0)</f>
        <v>0</v>
      </c>
      <c r="BJ332" s="17" t="s">
        <v>90</v>
      </c>
      <c r="BK332" s="245">
        <f>ROUND(I332*H332,2)</f>
        <v>0</v>
      </c>
      <c r="BL332" s="17" t="s">
        <v>125</v>
      </c>
      <c r="BM332" s="244" t="s">
        <v>1832</v>
      </c>
    </row>
    <row r="333" s="1" customFormat="1" ht="16.5" customHeight="1">
      <c r="B333" s="39"/>
      <c r="C333" s="233" t="s">
        <v>1159</v>
      </c>
      <c r="D333" s="233" t="s">
        <v>266</v>
      </c>
      <c r="E333" s="234" t="s">
        <v>8022</v>
      </c>
      <c r="F333" s="235" t="s">
        <v>8023</v>
      </c>
      <c r="G333" s="236" t="s">
        <v>1829</v>
      </c>
      <c r="H333" s="237">
        <v>1</v>
      </c>
      <c r="I333" s="238"/>
      <c r="J333" s="239">
        <f>ROUND(I333*H333,2)</f>
        <v>0</v>
      </c>
      <c r="K333" s="235" t="s">
        <v>413</v>
      </c>
      <c r="L333" s="44"/>
      <c r="M333" s="240" t="s">
        <v>1</v>
      </c>
      <c r="N333" s="241" t="s">
        <v>48</v>
      </c>
      <c r="O333" s="87"/>
      <c r="P333" s="242">
        <f>O333*H333</f>
        <v>0</v>
      </c>
      <c r="Q333" s="242">
        <v>0</v>
      </c>
      <c r="R333" s="242">
        <f>Q333*H333</f>
        <v>0</v>
      </c>
      <c r="S333" s="242">
        <v>0</v>
      </c>
      <c r="T333" s="243">
        <f>S333*H333</f>
        <v>0</v>
      </c>
      <c r="AR333" s="244" t="s">
        <v>125</v>
      </c>
      <c r="AT333" s="244" t="s">
        <v>266</v>
      </c>
      <c r="AU333" s="244" t="s">
        <v>90</v>
      </c>
      <c r="AY333" s="17" t="s">
        <v>263</v>
      </c>
      <c r="BE333" s="245">
        <f>IF(N333="základní",J333,0)</f>
        <v>0</v>
      </c>
      <c r="BF333" s="245">
        <f>IF(N333="snížená",J333,0)</f>
        <v>0</v>
      </c>
      <c r="BG333" s="245">
        <f>IF(N333="zákl. přenesená",J333,0)</f>
        <v>0</v>
      </c>
      <c r="BH333" s="245">
        <f>IF(N333="sníž. přenesená",J333,0)</f>
        <v>0</v>
      </c>
      <c r="BI333" s="245">
        <f>IF(N333="nulová",J333,0)</f>
        <v>0</v>
      </c>
      <c r="BJ333" s="17" t="s">
        <v>90</v>
      </c>
      <c r="BK333" s="245">
        <f>ROUND(I333*H333,2)</f>
        <v>0</v>
      </c>
      <c r="BL333" s="17" t="s">
        <v>125</v>
      </c>
      <c r="BM333" s="244" t="s">
        <v>1840</v>
      </c>
    </row>
    <row r="334" s="11" customFormat="1" ht="25.92" customHeight="1">
      <c r="B334" s="217"/>
      <c r="C334" s="218"/>
      <c r="D334" s="219" t="s">
        <v>82</v>
      </c>
      <c r="E334" s="220" t="s">
        <v>8024</v>
      </c>
      <c r="F334" s="220" t="s">
        <v>8025</v>
      </c>
      <c r="G334" s="218"/>
      <c r="H334" s="218"/>
      <c r="I334" s="221"/>
      <c r="J334" s="222">
        <f>BK334</f>
        <v>0</v>
      </c>
      <c r="K334" s="218"/>
      <c r="L334" s="223"/>
      <c r="M334" s="224"/>
      <c r="N334" s="225"/>
      <c r="O334" s="225"/>
      <c r="P334" s="226">
        <f>SUM(P335:P338)</f>
        <v>0</v>
      </c>
      <c r="Q334" s="225"/>
      <c r="R334" s="226">
        <f>SUM(R335:R338)</f>
        <v>0</v>
      </c>
      <c r="S334" s="225"/>
      <c r="T334" s="227">
        <f>SUM(T335:T338)</f>
        <v>0</v>
      </c>
      <c r="AR334" s="228" t="s">
        <v>90</v>
      </c>
      <c r="AT334" s="229" t="s">
        <v>82</v>
      </c>
      <c r="AU334" s="229" t="s">
        <v>83</v>
      </c>
      <c r="AY334" s="228" t="s">
        <v>263</v>
      </c>
      <c r="BK334" s="230">
        <f>SUM(BK335:BK338)</f>
        <v>0</v>
      </c>
    </row>
    <row r="335" s="1" customFormat="1" ht="16.5" customHeight="1">
      <c r="B335" s="39"/>
      <c r="C335" s="233" t="s">
        <v>1165</v>
      </c>
      <c r="D335" s="233" t="s">
        <v>266</v>
      </c>
      <c r="E335" s="234" t="s">
        <v>8026</v>
      </c>
      <c r="F335" s="235" t="s">
        <v>8027</v>
      </c>
      <c r="G335" s="236" t="s">
        <v>1829</v>
      </c>
      <c r="H335" s="237">
        <v>784</v>
      </c>
      <c r="I335" s="238"/>
      <c r="J335" s="239">
        <f>ROUND(I335*H335,2)</f>
        <v>0</v>
      </c>
      <c r="K335" s="235" t="s">
        <v>413</v>
      </c>
      <c r="L335" s="44"/>
      <c r="M335" s="240" t="s">
        <v>1</v>
      </c>
      <c r="N335" s="241" t="s">
        <v>48</v>
      </c>
      <c r="O335" s="87"/>
      <c r="P335" s="242">
        <f>O335*H335</f>
        <v>0</v>
      </c>
      <c r="Q335" s="242">
        <v>0</v>
      </c>
      <c r="R335" s="242">
        <f>Q335*H335</f>
        <v>0</v>
      </c>
      <c r="S335" s="242">
        <v>0</v>
      </c>
      <c r="T335" s="243">
        <f>S335*H335</f>
        <v>0</v>
      </c>
      <c r="AR335" s="244" t="s">
        <v>125</v>
      </c>
      <c r="AT335" s="244" t="s">
        <v>266</v>
      </c>
      <c r="AU335" s="244" t="s">
        <v>90</v>
      </c>
      <c r="AY335" s="17" t="s">
        <v>263</v>
      </c>
      <c r="BE335" s="245">
        <f>IF(N335="základní",J335,0)</f>
        <v>0</v>
      </c>
      <c r="BF335" s="245">
        <f>IF(N335="snížená",J335,0)</f>
        <v>0</v>
      </c>
      <c r="BG335" s="245">
        <f>IF(N335="zákl. přenesená",J335,0)</f>
        <v>0</v>
      </c>
      <c r="BH335" s="245">
        <f>IF(N335="sníž. přenesená",J335,0)</f>
        <v>0</v>
      </c>
      <c r="BI335" s="245">
        <f>IF(N335="nulová",J335,0)</f>
        <v>0</v>
      </c>
      <c r="BJ335" s="17" t="s">
        <v>90</v>
      </c>
      <c r="BK335" s="245">
        <f>ROUND(I335*H335,2)</f>
        <v>0</v>
      </c>
      <c r="BL335" s="17" t="s">
        <v>125</v>
      </c>
      <c r="BM335" s="244" t="s">
        <v>1848</v>
      </c>
    </row>
    <row r="336" s="1" customFormat="1" ht="16.5" customHeight="1">
      <c r="B336" s="39"/>
      <c r="C336" s="233" t="s">
        <v>1168</v>
      </c>
      <c r="D336" s="233" t="s">
        <v>266</v>
      </c>
      <c r="E336" s="234" t="s">
        <v>8028</v>
      </c>
      <c r="F336" s="235" t="s">
        <v>8029</v>
      </c>
      <c r="G336" s="236" t="s">
        <v>1829</v>
      </c>
      <c r="H336" s="237">
        <v>784</v>
      </c>
      <c r="I336" s="238"/>
      <c r="J336" s="239">
        <f>ROUND(I336*H336,2)</f>
        <v>0</v>
      </c>
      <c r="K336" s="235" t="s">
        <v>413</v>
      </c>
      <c r="L336" s="44"/>
      <c r="M336" s="240" t="s">
        <v>1</v>
      </c>
      <c r="N336" s="241" t="s">
        <v>48</v>
      </c>
      <c r="O336" s="87"/>
      <c r="P336" s="242">
        <f>O336*H336</f>
        <v>0</v>
      </c>
      <c r="Q336" s="242">
        <v>0</v>
      </c>
      <c r="R336" s="242">
        <f>Q336*H336</f>
        <v>0</v>
      </c>
      <c r="S336" s="242">
        <v>0</v>
      </c>
      <c r="T336" s="243">
        <f>S336*H336</f>
        <v>0</v>
      </c>
      <c r="AR336" s="244" t="s">
        <v>125</v>
      </c>
      <c r="AT336" s="244" t="s">
        <v>266</v>
      </c>
      <c r="AU336" s="244" t="s">
        <v>90</v>
      </c>
      <c r="AY336" s="17" t="s">
        <v>263</v>
      </c>
      <c r="BE336" s="245">
        <f>IF(N336="základní",J336,0)</f>
        <v>0</v>
      </c>
      <c r="BF336" s="245">
        <f>IF(N336="snížená",J336,0)</f>
        <v>0</v>
      </c>
      <c r="BG336" s="245">
        <f>IF(N336="zákl. přenesená",J336,0)</f>
        <v>0</v>
      </c>
      <c r="BH336" s="245">
        <f>IF(N336="sníž. přenesená",J336,0)</f>
        <v>0</v>
      </c>
      <c r="BI336" s="245">
        <f>IF(N336="nulová",J336,0)</f>
        <v>0</v>
      </c>
      <c r="BJ336" s="17" t="s">
        <v>90</v>
      </c>
      <c r="BK336" s="245">
        <f>ROUND(I336*H336,2)</f>
        <v>0</v>
      </c>
      <c r="BL336" s="17" t="s">
        <v>125</v>
      </c>
      <c r="BM336" s="244" t="s">
        <v>1856</v>
      </c>
    </row>
    <row r="337" s="1" customFormat="1" ht="16.5" customHeight="1">
      <c r="B337" s="39"/>
      <c r="C337" s="233" t="s">
        <v>1171</v>
      </c>
      <c r="D337" s="233" t="s">
        <v>266</v>
      </c>
      <c r="E337" s="234" t="s">
        <v>8030</v>
      </c>
      <c r="F337" s="235" t="s">
        <v>8031</v>
      </c>
      <c r="G337" s="236" t="s">
        <v>1829</v>
      </c>
      <c r="H337" s="237">
        <v>30</v>
      </c>
      <c r="I337" s="238"/>
      <c r="J337" s="239">
        <f>ROUND(I337*H337,2)</f>
        <v>0</v>
      </c>
      <c r="K337" s="235" t="s">
        <v>413</v>
      </c>
      <c r="L337" s="44"/>
      <c r="M337" s="240" t="s">
        <v>1</v>
      </c>
      <c r="N337" s="241" t="s">
        <v>48</v>
      </c>
      <c r="O337" s="87"/>
      <c r="P337" s="242">
        <f>O337*H337</f>
        <v>0</v>
      </c>
      <c r="Q337" s="242">
        <v>0</v>
      </c>
      <c r="R337" s="242">
        <f>Q337*H337</f>
        <v>0</v>
      </c>
      <c r="S337" s="242">
        <v>0</v>
      </c>
      <c r="T337" s="243">
        <f>S337*H337</f>
        <v>0</v>
      </c>
      <c r="AR337" s="244" t="s">
        <v>125</v>
      </c>
      <c r="AT337" s="244" t="s">
        <v>266</v>
      </c>
      <c r="AU337" s="244" t="s">
        <v>90</v>
      </c>
      <c r="AY337" s="17" t="s">
        <v>263</v>
      </c>
      <c r="BE337" s="245">
        <f>IF(N337="základní",J337,0)</f>
        <v>0</v>
      </c>
      <c r="BF337" s="245">
        <f>IF(N337="snížená",J337,0)</f>
        <v>0</v>
      </c>
      <c r="BG337" s="245">
        <f>IF(N337="zákl. přenesená",J337,0)</f>
        <v>0</v>
      </c>
      <c r="BH337" s="245">
        <f>IF(N337="sníž. přenesená",J337,0)</f>
        <v>0</v>
      </c>
      <c r="BI337" s="245">
        <f>IF(N337="nulová",J337,0)</f>
        <v>0</v>
      </c>
      <c r="BJ337" s="17" t="s">
        <v>90</v>
      </c>
      <c r="BK337" s="245">
        <f>ROUND(I337*H337,2)</f>
        <v>0</v>
      </c>
      <c r="BL337" s="17" t="s">
        <v>125</v>
      </c>
      <c r="BM337" s="244" t="s">
        <v>1864</v>
      </c>
    </row>
    <row r="338" s="1" customFormat="1">
      <c r="B338" s="39"/>
      <c r="C338" s="40"/>
      <c r="D338" s="246" t="s">
        <v>273</v>
      </c>
      <c r="E338" s="40"/>
      <c r="F338" s="247" t="s">
        <v>8032</v>
      </c>
      <c r="G338" s="40"/>
      <c r="H338" s="40"/>
      <c r="I338" s="151"/>
      <c r="J338" s="40"/>
      <c r="K338" s="40"/>
      <c r="L338" s="44"/>
      <c r="M338" s="248"/>
      <c r="N338" s="87"/>
      <c r="O338" s="87"/>
      <c r="P338" s="87"/>
      <c r="Q338" s="87"/>
      <c r="R338" s="87"/>
      <c r="S338" s="87"/>
      <c r="T338" s="88"/>
      <c r="AT338" s="17" t="s">
        <v>273</v>
      </c>
      <c r="AU338" s="17" t="s">
        <v>90</v>
      </c>
    </row>
    <row r="339" s="11" customFormat="1" ht="25.92" customHeight="1">
      <c r="B339" s="217"/>
      <c r="C339" s="218"/>
      <c r="D339" s="219" t="s">
        <v>82</v>
      </c>
      <c r="E339" s="220" t="s">
        <v>8033</v>
      </c>
      <c r="F339" s="220" t="s">
        <v>8034</v>
      </c>
      <c r="G339" s="218"/>
      <c r="H339" s="218"/>
      <c r="I339" s="221"/>
      <c r="J339" s="222">
        <f>BK339</f>
        <v>0</v>
      </c>
      <c r="K339" s="218"/>
      <c r="L339" s="223"/>
      <c r="M339" s="224"/>
      <c r="N339" s="225"/>
      <c r="O339" s="225"/>
      <c r="P339" s="226">
        <f>SUM(P340:P350)</f>
        <v>0</v>
      </c>
      <c r="Q339" s="225"/>
      <c r="R339" s="226">
        <f>SUM(R340:R350)</f>
        <v>0</v>
      </c>
      <c r="S339" s="225"/>
      <c r="T339" s="227">
        <f>SUM(T340:T350)</f>
        <v>0</v>
      </c>
      <c r="AR339" s="228" t="s">
        <v>90</v>
      </c>
      <c r="AT339" s="229" t="s">
        <v>82</v>
      </c>
      <c r="AU339" s="229" t="s">
        <v>83</v>
      </c>
      <c r="AY339" s="228" t="s">
        <v>263</v>
      </c>
      <c r="BK339" s="230">
        <f>SUM(BK340:BK350)</f>
        <v>0</v>
      </c>
    </row>
    <row r="340" s="1" customFormat="1" ht="16.5" customHeight="1">
      <c r="B340" s="39"/>
      <c r="C340" s="233" t="s">
        <v>1174</v>
      </c>
      <c r="D340" s="233" t="s">
        <v>266</v>
      </c>
      <c r="E340" s="234" t="s">
        <v>8035</v>
      </c>
      <c r="F340" s="235" t="s">
        <v>8036</v>
      </c>
      <c r="G340" s="236" t="s">
        <v>1829</v>
      </c>
      <c r="H340" s="237">
        <v>1</v>
      </c>
      <c r="I340" s="238"/>
      <c r="J340" s="239">
        <f>ROUND(I340*H340,2)</f>
        <v>0</v>
      </c>
      <c r="K340" s="235" t="s">
        <v>413</v>
      </c>
      <c r="L340" s="44"/>
      <c r="M340" s="240" t="s">
        <v>1</v>
      </c>
      <c r="N340" s="241" t="s">
        <v>48</v>
      </c>
      <c r="O340" s="87"/>
      <c r="P340" s="242">
        <f>O340*H340</f>
        <v>0</v>
      </c>
      <c r="Q340" s="242">
        <v>0</v>
      </c>
      <c r="R340" s="242">
        <f>Q340*H340</f>
        <v>0</v>
      </c>
      <c r="S340" s="242">
        <v>0</v>
      </c>
      <c r="T340" s="243">
        <f>S340*H340</f>
        <v>0</v>
      </c>
      <c r="AR340" s="244" t="s">
        <v>125</v>
      </c>
      <c r="AT340" s="244" t="s">
        <v>266</v>
      </c>
      <c r="AU340" s="244" t="s">
        <v>90</v>
      </c>
      <c r="AY340" s="17" t="s">
        <v>263</v>
      </c>
      <c r="BE340" s="245">
        <f>IF(N340="základní",J340,0)</f>
        <v>0</v>
      </c>
      <c r="BF340" s="245">
        <f>IF(N340="snížená",J340,0)</f>
        <v>0</v>
      </c>
      <c r="BG340" s="245">
        <f>IF(N340="zákl. přenesená",J340,0)</f>
        <v>0</v>
      </c>
      <c r="BH340" s="245">
        <f>IF(N340="sníž. přenesená",J340,0)</f>
        <v>0</v>
      </c>
      <c r="BI340" s="245">
        <f>IF(N340="nulová",J340,0)</f>
        <v>0</v>
      </c>
      <c r="BJ340" s="17" t="s">
        <v>90</v>
      </c>
      <c r="BK340" s="245">
        <f>ROUND(I340*H340,2)</f>
        <v>0</v>
      </c>
      <c r="BL340" s="17" t="s">
        <v>125</v>
      </c>
      <c r="BM340" s="244" t="s">
        <v>1872</v>
      </c>
    </row>
    <row r="341" s="1" customFormat="1">
      <c r="B341" s="39"/>
      <c r="C341" s="40"/>
      <c r="D341" s="246" t="s">
        <v>273</v>
      </c>
      <c r="E341" s="40"/>
      <c r="F341" s="247" t="s">
        <v>8037</v>
      </c>
      <c r="G341" s="40"/>
      <c r="H341" s="40"/>
      <c r="I341" s="151"/>
      <c r="J341" s="40"/>
      <c r="K341" s="40"/>
      <c r="L341" s="44"/>
      <c r="M341" s="248"/>
      <c r="N341" s="87"/>
      <c r="O341" s="87"/>
      <c r="P341" s="87"/>
      <c r="Q341" s="87"/>
      <c r="R341" s="87"/>
      <c r="S341" s="87"/>
      <c r="T341" s="88"/>
      <c r="AT341" s="17" t="s">
        <v>273</v>
      </c>
      <c r="AU341" s="17" t="s">
        <v>90</v>
      </c>
    </row>
    <row r="342" s="1" customFormat="1" ht="16.5" customHeight="1">
      <c r="B342" s="39"/>
      <c r="C342" s="233" t="s">
        <v>1176</v>
      </c>
      <c r="D342" s="233" t="s">
        <v>266</v>
      </c>
      <c r="E342" s="234" t="s">
        <v>8038</v>
      </c>
      <c r="F342" s="235" t="s">
        <v>8039</v>
      </c>
      <c r="G342" s="236" t="s">
        <v>1829</v>
      </c>
      <c r="H342" s="237">
        <v>3</v>
      </c>
      <c r="I342" s="238"/>
      <c r="J342" s="239">
        <f>ROUND(I342*H342,2)</f>
        <v>0</v>
      </c>
      <c r="K342" s="235" t="s">
        <v>413</v>
      </c>
      <c r="L342" s="44"/>
      <c r="M342" s="240" t="s">
        <v>1</v>
      </c>
      <c r="N342" s="241" t="s">
        <v>48</v>
      </c>
      <c r="O342" s="87"/>
      <c r="P342" s="242">
        <f>O342*H342</f>
        <v>0</v>
      </c>
      <c r="Q342" s="242">
        <v>0</v>
      </c>
      <c r="R342" s="242">
        <f>Q342*H342</f>
        <v>0</v>
      </c>
      <c r="S342" s="242">
        <v>0</v>
      </c>
      <c r="T342" s="243">
        <f>S342*H342</f>
        <v>0</v>
      </c>
      <c r="AR342" s="244" t="s">
        <v>125</v>
      </c>
      <c r="AT342" s="244" t="s">
        <v>266</v>
      </c>
      <c r="AU342" s="244" t="s">
        <v>90</v>
      </c>
      <c r="AY342" s="17" t="s">
        <v>263</v>
      </c>
      <c r="BE342" s="245">
        <f>IF(N342="základní",J342,0)</f>
        <v>0</v>
      </c>
      <c r="BF342" s="245">
        <f>IF(N342="snížená",J342,0)</f>
        <v>0</v>
      </c>
      <c r="BG342" s="245">
        <f>IF(N342="zákl. přenesená",J342,0)</f>
        <v>0</v>
      </c>
      <c r="BH342" s="245">
        <f>IF(N342="sníž. přenesená",J342,0)</f>
        <v>0</v>
      </c>
      <c r="BI342" s="245">
        <f>IF(N342="nulová",J342,0)</f>
        <v>0</v>
      </c>
      <c r="BJ342" s="17" t="s">
        <v>90</v>
      </c>
      <c r="BK342" s="245">
        <f>ROUND(I342*H342,2)</f>
        <v>0</v>
      </c>
      <c r="BL342" s="17" t="s">
        <v>125</v>
      </c>
      <c r="BM342" s="244" t="s">
        <v>1880</v>
      </c>
    </row>
    <row r="343" s="1" customFormat="1" ht="16.5" customHeight="1">
      <c r="B343" s="39"/>
      <c r="C343" s="233" t="s">
        <v>1179</v>
      </c>
      <c r="D343" s="233" t="s">
        <v>266</v>
      </c>
      <c r="E343" s="234" t="s">
        <v>8040</v>
      </c>
      <c r="F343" s="235" t="s">
        <v>8041</v>
      </c>
      <c r="G343" s="236" t="s">
        <v>1829</v>
      </c>
      <c r="H343" s="237">
        <v>1</v>
      </c>
      <c r="I343" s="238"/>
      <c r="J343" s="239">
        <f>ROUND(I343*H343,2)</f>
        <v>0</v>
      </c>
      <c r="K343" s="235" t="s">
        <v>413</v>
      </c>
      <c r="L343" s="44"/>
      <c r="M343" s="240" t="s">
        <v>1</v>
      </c>
      <c r="N343" s="241" t="s">
        <v>48</v>
      </c>
      <c r="O343" s="87"/>
      <c r="P343" s="242">
        <f>O343*H343</f>
        <v>0</v>
      </c>
      <c r="Q343" s="242">
        <v>0</v>
      </c>
      <c r="R343" s="242">
        <f>Q343*H343</f>
        <v>0</v>
      </c>
      <c r="S343" s="242">
        <v>0</v>
      </c>
      <c r="T343" s="243">
        <f>S343*H343</f>
        <v>0</v>
      </c>
      <c r="AR343" s="244" t="s">
        <v>125</v>
      </c>
      <c r="AT343" s="244" t="s">
        <v>266</v>
      </c>
      <c r="AU343" s="244" t="s">
        <v>90</v>
      </c>
      <c r="AY343" s="17" t="s">
        <v>263</v>
      </c>
      <c r="BE343" s="245">
        <f>IF(N343="základní",J343,0)</f>
        <v>0</v>
      </c>
      <c r="BF343" s="245">
        <f>IF(N343="snížená",J343,0)</f>
        <v>0</v>
      </c>
      <c r="BG343" s="245">
        <f>IF(N343="zákl. přenesená",J343,0)</f>
        <v>0</v>
      </c>
      <c r="BH343" s="245">
        <f>IF(N343="sníž. přenesená",J343,0)</f>
        <v>0</v>
      </c>
      <c r="BI343" s="245">
        <f>IF(N343="nulová",J343,0)</f>
        <v>0</v>
      </c>
      <c r="BJ343" s="17" t="s">
        <v>90</v>
      </c>
      <c r="BK343" s="245">
        <f>ROUND(I343*H343,2)</f>
        <v>0</v>
      </c>
      <c r="BL343" s="17" t="s">
        <v>125</v>
      </c>
      <c r="BM343" s="244" t="s">
        <v>1888</v>
      </c>
    </row>
    <row r="344" s="1" customFormat="1" ht="16.5" customHeight="1">
      <c r="B344" s="39"/>
      <c r="C344" s="233" t="s">
        <v>1183</v>
      </c>
      <c r="D344" s="233" t="s">
        <v>266</v>
      </c>
      <c r="E344" s="234" t="s">
        <v>8042</v>
      </c>
      <c r="F344" s="235" t="s">
        <v>8043</v>
      </c>
      <c r="G344" s="236" t="s">
        <v>1829</v>
      </c>
      <c r="H344" s="237">
        <v>1</v>
      </c>
      <c r="I344" s="238"/>
      <c r="J344" s="239">
        <f>ROUND(I344*H344,2)</f>
        <v>0</v>
      </c>
      <c r="K344" s="235" t="s">
        <v>413</v>
      </c>
      <c r="L344" s="44"/>
      <c r="M344" s="240" t="s">
        <v>1</v>
      </c>
      <c r="N344" s="241" t="s">
        <v>48</v>
      </c>
      <c r="O344" s="87"/>
      <c r="P344" s="242">
        <f>O344*H344</f>
        <v>0</v>
      </c>
      <c r="Q344" s="242">
        <v>0</v>
      </c>
      <c r="R344" s="242">
        <f>Q344*H344</f>
        <v>0</v>
      </c>
      <c r="S344" s="242">
        <v>0</v>
      </c>
      <c r="T344" s="243">
        <f>S344*H344</f>
        <v>0</v>
      </c>
      <c r="AR344" s="244" t="s">
        <v>125</v>
      </c>
      <c r="AT344" s="244" t="s">
        <v>266</v>
      </c>
      <c r="AU344" s="244" t="s">
        <v>90</v>
      </c>
      <c r="AY344" s="17" t="s">
        <v>263</v>
      </c>
      <c r="BE344" s="245">
        <f>IF(N344="základní",J344,0)</f>
        <v>0</v>
      </c>
      <c r="BF344" s="245">
        <f>IF(N344="snížená",J344,0)</f>
        <v>0</v>
      </c>
      <c r="BG344" s="245">
        <f>IF(N344="zákl. přenesená",J344,0)</f>
        <v>0</v>
      </c>
      <c r="BH344" s="245">
        <f>IF(N344="sníž. přenesená",J344,0)</f>
        <v>0</v>
      </c>
      <c r="BI344" s="245">
        <f>IF(N344="nulová",J344,0)</f>
        <v>0</v>
      </c>
      <c r="BJ344" s="17" t="s">
        <v>90</v>
      </c>
      <c r="BK344" s="245">
        <f>ROUND(I344*H344,2)</f>
        <v>0</v>
      </c>
      <c r="BL344" s="17" t="s">
        <v>125</v>
      </c>
      <c r="BM344" s="244" t="s">
        <v>1896</v>
      </c>
    </row>
    <row r="345" s="1" customFormat="1" ht="16.5" customHeight="1">
      <c r="B345" s="39"/>
      <c r="C345" s="233" t="s">
        <v>1188</v>
      </c>
      <c r="D345" s="233" t="s">
        <v>266</v>
      </c>
      <c r="E345" s="234" t="s">
        <v>8044</v>
      </c>
      <c r="F345" s="235" t="s">
        <v>8045</v>
      </c>
      <c r="G345" s="236" t="s">
        <v>1829</v>
      </c>
      <c r="H345" s="237">
        <v>20</v>
      </c>
      <c r="I345" s="238"/>
      <c r="J345" s="239">
        <f>ROUND(I345*H345,2)</f>
        <v>0</v>
      </c>
      <c r="K345" s="235" t="s">
        <v>413</v>
      </c>
      <c r="L345" s="44"/>
      <c r="M345" s="240" t="s">
        <v>1</v>
      </c>
      <c r="N345" s="241" t="s">
        <v>48</v>
      </c>
      <c r="O345" s="87"/>
      <c r="P345" s="242">
        <f>O345*H345</f>
        <v>0</v>
      </c>
      <c r="Q345" s="242">
        <v>0</v>
      </c>
      <c r="R345" s="242">
        <f>Q345*H345</f>
        <v>0</v>
      </c>
      <c r="S345" s="242">
        <v>0</v>
      </c>
      <c r="T345" s="243">
        <f>S345*H345</f>
        <v>0</v>
      </c>
      <c r="AR345" s="244" t="s">
        <v>125</v>
      </c>
      <c r="AT345" s="244" t="s">
        <v>266</v>
      </c>
      <c r="AU345" s="244" t="s">
        <v>90</v>
      </c>
      <c r="AY345" s="17" t="s">
        <v>263</v>
      </c>
      <c r="BE345" s="245">
        <f>IF(N345="základní",J345,0)</f>
        <v>0</v>
      </c>
      <c r="BF345" s="245">
        <f>IF(N345="snížená",J345,0)</f>
        <v>0</v>
      </c>
      <c r="BG345" s="245">
        <f>IF(N345="zákl. přenesená",J345,0)</f>
        <v>0</v>
      </c>
      <c r="BH345" s="245">
        <f>IF(N345="sníž. přenesená",J345,0)</f>
        <v>0</v>
      </c>
      <c r="BI345" s="245">
        <f>IF(N345="nulová",J345,0)</f>
        <v>0</v>
      </c>
      <c r="BJ345" s="17" t="s">
        <v>90</v>
      </c>
      <c r="BK345" s="245">
        <f>ROUND(I345*H345,2)</f>
        <v>0</v>
      </c>
      <c r="BL345" s="17" t="s">
        <v>125</v>
      </c>
      <c r="BM345" s="244" t="s">
        <v>1904</v>
      </c>
    </row>
    <row r="346" s="1" customFormat="1" ht="16.5" customHeight="1">
      <c r="B346" s="39"/>
      <c r="C346" s="233" t="s">
        <v>1192</v>
      </c>
      <c r="D346" s="233" t="s">
        <v>266</v>
      </c>
      <c r="E346" s="234" t="s">
        <v>8046</v>
      </c>
      <c r="F346" s="235" t="s">
        <v>8047</v>
      </c>
      <c r="G346" s="236" t="s">
        <v>1829</v>
      </c>
      <c r="H346" s="237">
        <v>1</v>
      </c>
      <c r="I346" s="238"/>
      <c r="J346" s="239">
        <f>ROUND(I346*H346,2)</f>
        <v>0</v>
      </c>
      <c r="K346" s="235" t="s">
        <v>413</v>
      </c>
      <c r="L346" s="44"/>
      <c r="M346" s="240" t="s">
        <v>1</v>
      </c>
      <c r="N346" s="241" t="s">
        <v>48</v>
      </c>
      <c r="O346" s="87"/>
      <c r="P346" s="242">
        <f>O346*H346</f>
        <v>0</v>
      </c>
      <c r="Q346" s="242">
        <v>0</v>
      </c>
      <c r="R346" s="242">
        <f>Q346*H346</f>
        <v>0</v>
      </c>
      <c r="S346" s="242">
        <v>0</v>
      </c>
      <c r="T346" s="243">
        <f>S346*H346</f>
        <v>0</v>
      </c>
      <c r="AR346" s="244" t="s">
        <v>125</v>
      </c>
      <c r="AT346" s="244" t="s">
        <v>266</v>
      </c>
      <c r="AU346" s="244" t="s">
        <v>90</v>
      </c>
      <c r="AY346" s="17" t="s">
        <v>263</v>
      </c>
      <c r="BE346" s="245">
        <f>IF(N346="základní",J346,0)</f>
        <v>0</v>
      </c>
      <c r="BF346" s="245">
        <f>IF(N346="snížená",J346,0)</f>
        <v>0</v>
      </c>
      <c r="BG346" s="245">
        <f>IF(N346="zákl. přenesená",J346,0)</f>
        <v>0</v>
      </c>
      <c r="BH346" s="245">
        <f>IF(N346="sníž. přenesená",J346,0)</f>
        <v>0</v>
      </c>
      <c r="BI346" s="245">
        <f>IF(N346="nulová",J346,0)</f>
        <v>0</v>
      </c>
      <c r="BJ346" s="17" t="s">
        <v>90</v>
      </c>
      <c r="BK346" s="245">
        <f>ROUND(I346*H346,2)</f>
        <v>0</v>
      </c>
      <c r="BL346" s="17" t="s">
        <v>125</v>
      </c>
      <c r="BM346" s="244" t="s">
        <v>1912</v>
      </c>
    </row>
    <row r="347" s="1" customFormat="1" ht="16.5" customHeight="1">
      <c r="B347" s="39"/>
      <c r="C347" s="233" t="s">
        <v>1197</v>
      </c>
      <c r="D347" s="233" t="s">
        <v>266</v>
      </c>
      <c r="E347" s="234" t="s">
        <v>8048</v>
      </c>
      <c r="F347" s="235" t="s">
        <v>8049</v>
      </c>
      <c r="G347" s="236" t="s">
        <v>1829</v>
      </c>
      <c r="H347" s="237">
        <v>1</v>
      </c>
      <c r="I347" s="238"/>
      <c r="J347" s="239">
        <f>ROUND(I347*H347,2)</f>
        <v>0</v>
      </c>
      <c r="K347" s="235" t="s">
        <v>413</v>
      </c>
      <c r="L347" s="44"/>
      <c r="M347" s="240" t="s">
        <v>1</v>
      </c>
      <c r="N347" s="241" t="s">
        <v>48</v>
      </c>
      <c r="O347" s="87"/>
      <c r="P347" s="242">
        <f>O347*H347</f>
        <v>0</v>
      </c>
      <c r="Q347" s="242">
        <v>0</v>
      </c>
      <c r="R347" s="242">
        <f>Q347*H347</f>
        <v>0</v>
      </c>
      <c r="S347" s="242">
        <v>0</v>
      </c>
      <c r="T347" s="243">
        <f>S347*H347</f>
        <v>0</v>
      </c>
      <c r="AR347" s="244" t="s">
        <v>125</v>
      </c>
      <c r="AT347" s="244" t="s">
        <v>266</v>
      </c>
      <c r="AU347" s="244" t="s">
        <v>90</v>
      </c>
      <c r="AY347" s="17" t="s">
        <v>263</v>
      </c>
      <c r="BE347" s="245">
        <f>IF(N347="základní",J347,0)</f>
        <v>0</v>
      </c>
      <c r="BF347" s="245">
        <f>IF(N347="snížená",J347,0)</f>
        <v>0</v>
      </c>
      <c r="BG347" s="245">
        <f>IF(N347="zákl. přenesená",J347,0)</f>
        <v>0</v>
      </c>
      <c r="BH347" s="245">
        <f>IF(N347="sníž. přenesená",J347,0)</f>
        <v>0</v>
      </c>
      <c r="BI347" s="245">
        <f>IF(N347="nulová",J347,0)</f>
        <v>0</v>
      </c>
      <c r="BJ347" s="17" t="s">
        <v>90</v>
      </c>
      <c r="BK347" s="245">
        <f>ROUND(I347*H347,2)</f>
        <v>0</v>
      </c>
      <c r="BL347" s="17" t="s">
        <v>125</v>
      </c>
      <c r="BM347" s="244" t="s">
        <v>1920</v>
      </c>
    </row>
    <row r="348" s="1" customFormat="1" ht="16.5" customHeight="1">
      <c r="B348" s="39"/>
      <c r="C348" s="233" t="s">
        <v>1199</v>
      </c>
      <c r="D348" s="233" t="s">
        <v>266</v>
      </c>
      <c r="E348" s="234" t="s">
        <v>8050</v>
      </c>
      <c r="F348" s="235" t="s">
        <v>8051</v>
      </c>
      <c r="G348" s="236" t="s">
        <v>1829</v>
      </c>
      <c r="H348" s="237">
        <v>1</v>
      </c>
      <c r="I348" s="238"/>
      <c r="J348" s="239">
        <f>ROUND(I348*H348,2)</f>
        <v>0</v>
      </c>
      <c r="K348" s="235" t="s">
        <v>413</v>
      </c>
      <c r="L348" s="44"/>
      <c r="M348" s="240" t="s">
        <v>1</v>
      </c>
      <c r="N348" s="241" t="s">
        <v>48</v>
      </c>
      <c r="O348" s="87"/>
      <c r="P348" s="242">
        <f>O348*H348</f>
        <v>0</v>
      </c>
      <c r="Q348" s="242">
        <v>0</v>
      </c>
      <c r="R348" s="242">
        <f>Q348*H348</f>
        <v>0</v>
      </c>
      <c r="S348" s="242">
        <v>0</v>
      </c>
      <c r="T348" s="243">
        <f>S348*H348</f>
        <v>0</v>
      </c>
      <c r="AR348" s="244" t="s">
        <v>125</v>
      </c>
      <c r="AT348" s="244" t="s">
        <v>266</v>
      </c>
      <c r="AU348" s="244" t="s">
        <v>90</v>
      </c>
      <c r="AY348" s="17" t="s">
        <v>263</v>
      </c>
      <c r="BE348" s="245">
        <f>IF(N348="základní",J348,0)</f>
        <v>0</v>
      </c>
      <c r="BF348" s="245">
        <f>IF(N348="snížená",J348,0)</f>
        <v>0</v>
      </c>
      <c r="BG348" s="245">
        <f>IF(N348="zákl. přenesená",J348,0)</f>
        <v>0</v>
      </c>
      <c r="BH348" s="245">
        <f>IF(N348="sníž. přenesená",J348,0)</f>
        <v>0</v>
      </c>
      <c r="BI348" s="245">
        <f>IF(N348="nulová",J348,0)</f>
        <v>0</v>
      </c>
      <c r="BJ348" s="17" t="s">
        <v>90</v>
      </c>
      <c r="BK348" s="245">
        <f>ROUND(I348*H348,2)</f>
        <v>0</v>
      </c>
      <c r="BL348" s="17" t="s">
        <v>125</v>
      </c>
      <c r="BM348" s="244" t="s">
        <v>1928</v>
      </c>
    </row>
    <row r="349" s="1" customFormat="1" ht="16.5" customHeight="1">
      <c r="B349" s="39"/>
      <c r="C349" s="233" t="s">
        <v>1204</v>
      </c>
      <c r="D349" s="233" t="s">
        <v>266</v>
      </c>
      <c r="E349" s="234" t="s">
        <v>8052</v>
      </c>
      <c r="F349" s="235" t="s">
        <v>8053</v>
      </c>
      <c r="G349" s="236" t="s">
        <v>1829</v>
      </c>
      <c r="H349" s="237">
        <v>1</v>
      </c>
      <c r="I349" s="238"/>
      <c r="J349" s="239">
        <f>ROUND(I349*H349,2)</f>
        <v>0</v>
      </c>
      <c r="K349" s="235" t="s">
        <v>413</v>
      </c>
      <c r="L349" s="44"/>
      <c r="M349" s="240" t="s">
        <v>1</v>
      </c>
      <c r="N349" s="241" t="s">
        <v>48</v>
      </c>
      <c r="O349" s="87"/>
      <c r="P349" s="242">
        <f>O349*H349</f>
        <v>0</v>
      </c>
      <c r="Q349" s="242">
        <v>0</v>
      </c>
      <c r="R349" s="242">
        <f>Q349*H349</f>
        <v>0</v>
      </c>
      <c r="S349" s="242">
        <v>0</v>
      </c>
      <c r="T349" s="243">
        <f>S349*H349</f>
        <v>0</v>
      </c>
      <c r="AR349" s="244" t="s">
        <v>125</v>
      </c>
      <c r="AT349" s="244" t="s">
        <v>266</v>
      </c>
      <c r="AU349" s="244" t="s">
        <v>90</v>
      </c>
      <c r="AY349" s="17" t="s">
        <v>263</v>
      </c>
      <c r="BE349" s="245">
        <f>IF(N349="základní",J349,0)</f>
        <v>0</v>
      </c>
      <c r="BF349" s="245">
        <f>IF(N349="snížená",J349,0)</f>
        <v>0</v>
      </c>
      <c r="BG349" s="245">
        <f>IF(N349="zákl. přenesená",J349,0)</f>
        <v>0</v>
      </c>
      <c r="BH349" s="245">
        <f>IF(N349="sníž. přenesená",J349,0)</f>
        <v>0</v>
      </c>
      <c r="BI349" s="245">
        <f>IF(N349="nulová",J349,0)</f>
        <v>0</v>
      </c>
      <c r="BJ349" s="17" t="s">
        <v>90</v>
      </c>
      <c r="BK349" s="245">
        <f>ROUND(I349*H349,2)</f>
        <v>0</v>
      </c>
      <c r="BL349" s="17" t="s">
        <v>125</v>
      </c>
      <c r="BM349" s="244" t="s">
        <v>1936</v>
      </c>
    </row>
    <row r="350" s="1" customFormat="1">
      <c r="B350" s="39"/>
      <c r="C350" s="40"/>
      <c r="D350" s="246" t="s">
        <v>273</v>
      </c>
      <c r="E350" s="40"/>
      <c r="F350" s="247" t="s">
        <v>8054</v>
      </c>
      <c r="G350" s="40"/>
      <c r="H350" s="40"/>
      <c r="I350" s="151"/>
      <c r="J350" s="40"/>
      <c r="K350" s="40"/>
      <c r="L350" s="44"/>
      <c r="M350" s="248"/>
      <c r="N350" s="87"/>
      <c r="O350" s="87"/>
      <c r="P350" s="87"/>
      <c r="Q350" s="87"/>
      <c r="R350" s="87"/>
      <c r="S350" s="87"/>
      <c r="T350" s="88"/>
      <c r="AT350" s="17" t="s">
        <v>273</v>
      </c>
      <c r="AU350" s="17" t="s">
        <v>90</v>
      </c>
    </row>
    <row r="351" s="11" customFormat="1" ht="25.92" customHeight="1">
      <c r="B351" s="217"/>
      <c r="C351" s="218"/>
      <c r="D351" s="219" t="s">
        <v>82</v>
      </c>
      <c r="E351" s="220" t="s">
        <v>8055</v>
      </c>
      <c r="F351" s="220" t="s">
        <v>8056</v>
      </c>
      <c r="G351" s="218"/>
      <c r="H351" s="218"/>
      <c r="I351" s="221"/>
      <c r="J351" s="222">
        <f>BK351</f>
        <v>0</v>
      </c>
      <c r="K351" s="218"/>
      <c r="L351" s="223"/>
      <c r="M351" s="224"/>
      <c r="N351" s="225"/>
      <c r="O351" s="225"/>
      <c r="P351" s="226">
        <f>SUM(P352:P367)</f>
        <v>0</v>
      </c>
      <c r="Q351" s="225"/>
      <c r="R351" s="226">
        <f>SUM(R352:R367)</f>
        <v>0</v>
      </c>
      <c r="S351" s="225"/>
      <c r="T351" s="227">
        <f>SUM(T352:T367)</f>
        <v>0</v>
      </c>
      <c r="AR351" s="228" t="s">
        <v>90</v>
      </c>
      <c r="AT351" s="229" t="s">
        <v>82</v>
      </c>
      <c r="AU351" s="229" t="s">
        <v>83</v>
      </c>
      <c r="AY351" s="228" t="s">
        <v>263</v>
      </c>
      <c r="BK351" s="230">
        <f>SUM(BK352:BK367)</f>
        <v>0</v>
      </c>
    </row>
    <row r="352" s="1" customFormat="1" ht="16.5" customHeight="1">
      <c r="B352" s="39"/>
      <c r="C352" s="233" t="s">
        <v>1206</v>
      </c>
      <c r="D352" s="233" t="s">
        <v>266</v>
      </c>
      <c r="E352" s="234" t="s">
        <v>8057</v>
      </c>
      <c r="F352" s="235" t="s">
        <v>8058</v>
      </c>
      <c r="G352" s="236" t="s">
        <v>1829</v>
      </c>
      <c r="H352" s="237">
        <v>1</v>
      </c>
      <c r="I352" s="238"/>
      <c r="J352" s="239">
        <f>ROUND(I352*H352,2)</f>
        <v>0</v>
      </c>
      <c r="K352" s="235" t="s">
        <v>413</v>
      </c>
      <c r="L352" s="44"/>
      <c r="M352" s="240" t="s">
        <v>1</v>
      </c>
      <c r="N352" s="241" t="s">
        <v>48</v>
      </c>
      <c r="O352" s="87"/>
      <c r="P352" s="242">
        <f>O352*H352</f>
        <v>0</v>
      </c>
      <c r="Q352" s="242">
        <v>0</v>
      </c>
      <c r="R352" s="242">
        <f>Q352*H352</f>
        <v>0</v>
      </c>
      <c r="S352" s="242">
        <v>0</v>
      </c>
      <c r="T352" s="243">
        <f>S352*H352</f>
        <v>0</v>
      </c>
      <c r="AR352" s="244" t="s">
        <v>125</v>
      </c>
      <c r="AT352" s="244" t="s">
        <v>266</v>
      </c>
      <c r="AU352" s="244" t="s">
        <v>90</v>
      </c>
      <c r="AY352" s="17" t="s">
        <v>263</v>
      </c>
      <c r="BE352" s="245">
        <f>IF(N352="základní",J352,0)</f>
        <v>0</v>
      </c>
      <c r="BF352" s="245">
        <f>IF(N352="snížená",J352,0)</f>
        <v>0</v>
      </c>
      <c r="BG352" s="245">
        <f>IF(N352="zákl. přenesená",J352,0)</f>
        <v>0</v>
      </c>
      <c r="BH352" s="245">
        <f>IF(N352="sníž. přenesená",J352,0)</f>
        <v>0</v>
      </c>
      <c r="BI352" s="245">
        <f>IF(N352="nulová",J352,0)</f>
        <v>0</v>
      </c>
      <c r="BJ352" s="17" t="s">
        <v>90</v>
      </c>
      <c r="BK352" s="245">
        <f>ROUND(I352*H352,2)</f>
        <v>0</v>
      </c>
      <c r="BL352" s="17" t="s">
        <v>125</v>
      </c>
      <c r="BM352" s="244" t="s">
        <v>1944</v>
      </c>
    </row>
    <row r="353" s="1" customFormat="1">
      <c r="B353" s="39"/>
      <c r="C353" s="40"/>
      <c r="D353" s="246" t="s">
        <v>273</v>
      </c>
      <c r="E353" s="40"/>
      <c r="F353" s="247" t="s">
        <v>8059</v>
      </c>
      <c r="G353" s="40"/>
      <c r="H353" s="40"/>
      <c r="I353" s="151"/>
      <c r="J353" s="40"/>
      <c r="K353" s="40"/>
      <c r="L353" s="44"/>
      <c r="M353" s="248"/>
      <c r="N353" s="87"/>
      <c r="O353" s="87"/>
      <c r="P353" s="87"/>
      <c r="Q353" s="87"/>
      <c r="R353" s="87"/>
      <c r="S353" s="87"/>
      <c r="T353" s="88"/>
      <c r="AT353" s="17" t="s">
        <v>273</v>
      </c>
      <c r="AU353" s="17" t="s">
        <v>90</v>
      </c>
    </row>
    <row r="354" s="1" customFormat="1" ht="16.5" customHeight="1">
      <c r="B354" s="39"/>
      <c r="C354" s="233" t="s">
        <v>1209</v>
      </c>
      <c r="D354" s="233" t="s">
        <v>266</v>
      </c>
      <c r="E354" s="234" t="s">
        <v>8060</v>
      </c>
      <c r="F354" s="235" t="s">
        <v>8058</v>
      </c>
      <c r="G354" s="236" t="s">
        <v>1829</v>
      </c>
      <c r="H354" s="237">
        <v>1</v>
      </c>
      <c r="I354" s="238"/>
      <c r="J354" s="239">
        <f>ROUND(I354*H354,2)</f>
        <v>0</v>
      </c>
      <c r="K354" s="235" t="s">
        <v>413</v>
      </c>
      <c r="L354" s="44"/>
      <c r="M354" s="240" t="s">
        <v>1</v>
      </c>
      <c r="N354" s="241" t="s">
        <v>48</v>
      </c>
      <c r="O354" s="87"/>
      <c r="P354" s="242">
        <f>O354*H354</f>
        <v>0</v>
      </c>
      <c r="Q354" s="242">
        <v>0</v>
      </c>
      <c r="R354" s="242">
        <f>Q354*H354</f>
        <v>0</v>
      </c>
      <c r="S354" s="242">
        <v>0</v>
      </c>
      <c r="T354" s="243">
        <f>S354*H354</f>
        <v>0</v>
      </c>
      <c r="AR354" s="244" t="s">
        <v>125</v>
      </c>
      <c r="AT354" s="244" t="s">
        <v>266</v>
      </c>
      <c r="AU354" s="244" t="s">
        <v>90</v>
      </c>
      <c r="AY354" s="17" t="s">
        <v>263</v>
      </c>
      <c r="BE354" s="245">
        <f>IF(N354="základní",J354,0)</f>
        <v>0</v>
      </c>
      <c r="BF354" s="245">
        <f>IF(N354="snížená",J354,0)</f>
        <v>0</v>
      </c>
      <c r="BG354" s="245">
        <f>IF(N354="zákl. přenesená",J354,0)</f>
        <v>0</v>
      </c>
      <c r="BH354" s="245">
        <f>IF(N354="sníž. přenesená",J354,0)</f>
        <v>0</v>
      </c>
      <c r="BI354" s="245">
        <f>IF(N354="nulová",J354,0)</f>
        <v>0</v>
      </c>
      <c r="BJ354" s="17" t="s">
        <v>90</v>
      </c>
      <c r="BK354" s="245">
        <f>ROUND(I354*H354,2)</f>
        <v>0</v>
      </c>
      <c r="BL354" s="17" t="s">
        <v>125</v>
      </c>
      <c r="BM354" s="244" t="s">
        <v>1952</v>
      </c>
    </row>
    <row r="355" s="1" customFormat="1">
      <c r="B355" s="39"/>
      <c r="C355" s="40"/>
      <c r="D355" s="246" t="s">
        <v>273</v>
      </c>
      <c r="E355" s="40"/>
      <c r="F355" s="247" t="s">
        <v>8061</v>
      </c>
      <c r="G355" s="40"/>
      <c r="H355" s="40"/>
      <c r="I355" s="151"/>
      <c r="J355" s="40"/>
      <c r="K355" s="40"/>
      <c r="L355" s="44"/>
      <c r="M355" s="248"/>
      <c r="N355" s="87"/>
      <c r="O355" s="87"/>
      <c r="P355" s="87"/>
      <c r="Q355" s="87"/>
      <c r="R355" s="87"/>
      <c r="S355" s="87"/>
      <c r="T355" s="88"/>
      <c r="AT355" s="17" t="s">
        <v>273</v>
      </c>
      <c r="AU355" s="17" t="s">
        <v>90</v>
      </c>
    </row>
    <row r="356" s="1" customFormat="1" ht="16.5" customHeight="1">
      <c r="B356" s="39"/>
      <c r="C356" s="233" t="s">
        <v>1213</v>
      </c>
      <c r="D356" s="233" t="s">
        <v>266</v>
      </c>
      <c r="E356" s="234" t="s">
        <v>8062</v>
      </c>
      <c r="F356" s="235" t="s">
        <v>8058</v>
      </c>
      <c r="G356" s="236" t="s">
        <v>1829</v>
      </c>
      <c r="H356" s="237">
        <v>1</v>
      </c>
      <c r="I356" s="238"/>
      <c r="J356" s="239">
        <f>ROUND(I356*H356,2)</f>
        <v>0</v>
      </c>
      <c r="K356" s="235" t="s">
        <v>413</v>
      </c>
      <c r="L356" s="44"/>
      <c r="M356" s="240" t="s">
        <v>1</v>
      </c>
      <c r="N356" s="241" t="s">
        <v>48</v>
      </c>
      <c r="O356" s="87"/>
      <c r="P356" s="242">
        <f>O356*H356</f>
        <v>0</v>
      </c>
      <c r="Q356" s="242">
        <v>0</v>
      </c>
      <c r="R356" s="242">
        <f>Q356*H356</f>
        <v>0</v>
      </c>
      <c r="S356" s="242">
        <v>0</v>
      </c>
      <c r="T356" s="243">
        <f>S356*H356</f>
        <v>0</v>
      </c>
      <c r="AR356" s="244" t="s">
        <v>125</v>
      </c>
      <c r="AT356" s="244" t="s">
        <v>266</v>
      </c>
      <c r="AU356" s="244" t="s">
        <v>90</v>
      </c>
      <c r="AY356" s="17" t="s">
        <v>263</v>
      </c>
      <c r="BE356" s="245">
        <f>IF(N356="základní",J356,0)</f>
        <v>0</v>
      </c>
      <c r="BF356" s="245">
        <f>IF(N356="snížená",J356,0)</f>
        <v>0</v>
      </c>
      <c r="BG356" s="245">
        <f>IF(N356="zákl. přenesená",J356,0)</f>
        <v>0</v>
      </c>
      <c r="BH356" s="245">
        <f>IF(N356="sníž. přenesená",J356,0)</f>
        <v>0</v>
      </c>
      <c r="BI356" s="245">
        <f>IF(N356="nulová",J356,0)</f>
        <v>0</v>
      </c>
      <c r="BJ356" s="17" t="s">
        <v>90</v>
      </c>
      <c r="BK356" s="245">
        <f>ROUND(I356*H356,2)</f>
        <v>0</v>
      </c>
      <c r="BL356" s="17" t="s">
        <v>125</v>
      </c>
      <c r="BM356" s="244" t="s">
        <v>1960</v>
      </c>
    </row>
    <row r="357" s="1" customFormat="1">
      <c r="B357" s="39"/>
      <c r="C357" s="40"/>
      <c r="D357" s="246" t="s">
        <v>273</v>
      </c>
      <c r="E357" s="40"/>
      <c r="F357" s="247" t="s">
        <v>8063</v>
      </c>
      <c r="G357" s="40"/>
      <c r="H357" s="40"/>
      <c r="I357" s="151"/>
      <c r="J357" s="40"/>
      <c r="K357" s="40"/>
      <c r="L357" s="44"/>
      <c r="M357" s="248"/>
      <c r="N357" s="87"/>
      <c r="O357" s="87"/>
      <c r="P357" s="87"/>
      <c r="Q357" s="87"/>
      <c r="R357" s="87"/>
      <c r="S357" s="87"/>
      <c r="T357" s="88"/>
      <c r="AT357" s="17" t="s">
        <v>273</v>
      </c>
      <c r="AU357" s="17" t="s">
        <v>90</v>
      </c>
    </row>
    <row r="358" s="1" customFormat="1" ht="16.5" customHeight="1">
      <c r="B358" s="39"/>
      <c r="C358" s="233" t="s">
        <v>1215</v>
      </c>
      <c r="D358" s="233" t="s">
        <v>266</v>
      </c>
      <c r="E358" s="234" t="s">
        <v>8064</v>
      </c>
      <c r="F358" s="235" t="s">
        <v>8065</v>
      </c>
      <c r="G358" s="236" t="s">
        <v>1829</v>
      </c>
      <c r="H358" s="237">
        <v>1</v>
      </c>
      <c r="I358" s="238"/>
      <c r="J358" s="239">
        <f>ROUND(I358*H358,2)</f>
        <v>0</v>
      </c>
      <c r="K358" s="235" t="s">
        <v>413</v>
      </c>
      <c r="L358" s="44"/>
      <c r="M358" s="240" t="s">
        <v>1</v>
      </c>
      <c r="N358" s="241" t="s">
        <v>48</v>
      </c>
      <c r="O358" s="87"/>
      <c r="P358" s="242">
        <f>O358*H358</f>
        <v>0</v>
      </c>
      <c r="Q358" s="242">
        <v>0</v>
      </c>
      <c r="R358" s="242">
        <f>Q358*H358</f>
        <v>0</v>
      </c>
      <c r="S358" s="242">
        <v>0</v>
      </c>
      <c r="T358" s="243">
        <f>S358*H358</f>
        <v>0</v>
      </c>
      <c r="AR358" s="244" t="s">
        <v>125</v>
      </c>
      <c r="AT358" s="244" t="s">
        <v>266</v>
      </c>
      <c r="AU358" s="244" t="s">
        <v>90</v>
      </c>
      <c r="AY358" s="17" t="s">
        <v>263</v>
      </c>
      <c r="BE358" s="245">
        <f>IF(N358="základní",J358,0)</f>
        <v>0</v>
      </c>
      <c r="BF358" s="245">
        <f>IF(N358="snížená",J358,0)</f>
        <v>0</v>
      </c>
      <c r="BG358" s="245">
        <f>IF(N358="zákl. přenesená",J358,0)</f>
        <v>0</v>
      </c>
      <c r="BH358" s="245">
        <f>IF(N358="sníž. přenesená",J358,0)</f>
        <v>0</v>
      </c>
      <c r="BI358" s="245">
        <f>IF(N358="nulová",J358,0)</f>
        <v>0</v>
      </c>
      <c r="BJ358" s="17" t="s">
        <v>90</v>
      </c>
      <c r="BK358" s="245">
        <f>ROUND(I358*H358,2)</f>
        <v>0</v>
      </c>
      <c r="BL358" s="17" t="s">
        <v>125</v>
      </c>
      <c r="BM358" s="244" t="s">
        <v>1968</v>
      </c>
    </row>
    <row r="359" s="1" customFormat="1">
      <c r="B359" s="39"/>
      <c r="C359" s="40"/>
      <c r="D359" s="246" t="s">
        <v>273</v>
      </c>
      <c r="E359" s="40"/>
      <c r="F359" s="247" t="s">
        <v>8066</v>
      </c>
      <c r="G359" s="40"/>
      <c r="H359" s="40"/>
      <c r="I359" s="151"/>
      <c r="J359" s="40"/>
      <c r="K359" s="40"/>
      <c r="L359" s="44"/>
      <c r="M359" s="248"/>
      <c r="N359" s="87"/>
      <c r="O359" s="87"/>
      <c r="P359" s="87"/>
      <c r="Q359" s="87"/>
      <c r="R359" s="87"/>
      <c r="S359" s="87"/>
      <c r="T359" s="88"/>
      <c r="AT359" s="17" t="s">
        <v>273</v>
      </c>
      <c r="AU359" s="17" t="s">
        <v>90</v>
      </c>
    </row>
    <row r="360" s="1" customFormat="1" ht="16.5" customHeight="1">
      <c r="B360" s="39"/>
      <c r="C360" s="233" t="s">
        <v>1219</v>
      </c>
      <c r="D360" s="233" t="s">
        <v>266</v>
      </c>
      <c r="E360" s="234" t="s">
        <v>8067</v>
      </c>
      <c r="F360" s="235" t="s">
        <v>8065</v>
      </c>
      <c r="G360" s="236" t="s">
        <v>1829</v>
      </c>
      <c r="H360" s="237">
        <v>1</v>
      </c>
      <c r="I360" s="238"/>
      <c r="J360" s="239">
        <f>ROUND(I360*H360,2)</f>
        <v>0</v>
      </c>
      <c r="K360" s="235" t="s">
        <v>413</v>
      </c>
      <c r="L360" s="44"/>
      <c r="M360" s="240" t="s">
        <v>1</v>
      </c>
      <c r="N360" s="241" t="s">
        <v>48</v>
      </c>
      <c r="O360" s="87"/>
      <c r="P360" s="242">
        <f>O360*H360</f>
        <v>0</v>
      </c>
      <c r="Q360" s="242">
        <v>0</v>
      </c>
      <c r="R360" s="242">
        <f>Q360*H360</f>
        <v>0</v>
      </c>
      <c r="S360" s="242">
        <v>0</v>
      </c>
      <c r="T360" s="243">
        <f>S360*H360</f>
        <v>0</v>
      </c>
      <c r="AR360" s="244" t="s">
        <v>125</v>
      </c>
      <c r="AT360" s="244" t="s">
        <v>266</v>
      </c>
      <c r="AU360" s="244" t="s">
        <v>90</v>
      </c>
      <c r="AY360" s="17" t="s">
        <v>263</v>
      </c>
      <c r="BE360" s="245">
        <f>IF(N360="základní",J360,0)</f>
        <v>0</v>
      </c>
      <c r="BF360" s="245">
        <f>IF(N360="snížená",J360,0)</f>
        <v>0</v>
      </c>
      <c r="BG360" s="245">
        <f>IF(N360="zákl. přenesená",J360,0)</f>
        <v>0</v>
      </c>
      <c r="BH360" s="245">
        <f>IF(N360="sníž. přenesená",J360,0)</f>
        <v>0</v>
      </c>
      <c r="BI360" s="245">
        <f>IF(N360="nulová",J360,0)</f>
        <v>0</v>
      </c>
      <c r="BJ360" s="17" t="s">
        <v>90</v>
      </c>
      <c r="BK360" s="245">
        <f>ROUND(I360*H360,2)</f>
        <v>0</v>
      </c>
      <c r="BL360" s="17" t="s">
        <v>125</v>
      </c>
      <c r="BM360" s="244" t="s">
        <v>1976</v>
      </c>
    </row>
    <row r="361" s="1" customFormat="1">
      <c r="B361" s="39"/>
      <c r="C361" s="40"/>
      <c r="D361" s="246" t="s">
        <v>273</v>
      </c>
      <c r="E361" s="40"/>
      <c r="F361" s="247" t="s">
        <v>8068</v>
      </c>
      <c r="G361" s="40"/>
      <c r="H361" s="40"/>
      <c r="I361" s="151"/>
      <c r="J361" s="40"/>
      <c r="K361" s="40"/>
      <c r="L361" s="44"/>
      <c r="M361" s="248"/>
      <c r="N361" s="87"/>
      <c r="O361" s="87"/>
      <c r="P361" s="87"/>
      <c r="Q361" s="87"/>
      <c r="R361" s="87"/>
      <c r="S361" s="87"/>
      <c r="T361" s="88"/>
      <c r="AT361" s="17" t="s">
        <v>273</v>
      </c>
      <c r="AU361" s="17" t="s">
        <v>90</v>
      </c>
    </row>
    <row r="362" s="1" customFormat="1" ht="16.5" customHeight="1">
      <c r="B362" s="39"/>
      <c r="C362" s="233" t="s">
        <v>1230</v>
      </c>
      <c r="D362" s="233" t="s">
        <v>266</v>
      </c>
      <c r="E362" s="234" t="s">
        <v>8069</v>
      </c>
      <c r="F362" s="235" t="s">
        <v>8065</v>
      </c>
      <c r="G362" s="236" t="s">
        <v>1829</v>
      </c>
      <c r="H362" s="237">
        <v>1</v>
      </c>
      <c r="I362" s="238"/>
      <c r="J362" s="239">
        <f>ROUND(I362*H362,2)</f>
        <v>0</v>
      </c>
      <c r="K362" s="235" t="s">
        <v>413</v>
      </c>
      <c r="L362" s="44"/>
      <c r="M362" s="240" t="s">
        <v>1</v>
      </c>
      <c r="N362" s="241" t="s">
        <v>48</v>
      </c>
      <c r="O362" s="87"/>
      <c r="P362" s="242">
        <f>O362*H362</f>
        <v>0</v>
      </c>
      <c r="Q362" s="242">
        <v>0</v>
      </c>
      <c r="R362" s="242">
        <f>Q362*H362</f>
        <v>0</v>
      </c>
      <c r="S362" s="242">
        <v>0</v>
      </c>
      <c r="T362" s="243">
        <f>S362*H362</f>
        <v>0</v>
      </c>
      <c r="AR362" s="244" t="s">
        <v>125</v>
      </c>
      <c r="AT362" s="244" t="s">
        <v>266</v>
      </c>
      <c r="AU362" s="244" t="s">
        <v>90</v>
      </c>
      <c r="AY362" s="17" t="s">
        <v>263</v>
      </c>
      <c r="BE362" s="245">
        <f>IF(N362="základní",J362,0)</f>
        <v>0</v>
      </c>
      <c r="BF362" s="245">
        <f>IF(N362="snížená",J362,0)</f>
        <v>0</v>
      </c>
      <c r="BG362" s="245">
        <f>IF(N362="zákl. přenesená",J362,0)</f>
        <v>0</v>
      </c>
      <c r="BH362" s="245">
        <f>IF(N362="sníž. přenesená",J362,0)</f>
        <v>0</v>
      </c>
      <c r="BI362" s="245">
        <f>IF(N362="nulová",J362,0)</f>
        <v>0</v>
      </c>
      <c r="BJ362" s="17" t="s">
        <v>90</v>
      </c>
      <c r="BK362" s="245">
        <f>ROUND(I362*H362,2)</f>
        <v>0</v>
      </c>
      <c r="BL362" s="17" t="s">
        <v>125</v>
      </c>
      <c r="BM362" s="244" t="s">
        <v>1984</v>
      </c>
    </row>
    <row r="363" s="1" customFormat="1">
      <c r="B363" s="39"/>
      <c r="C363" s="40"/>
      <c r="D363" s="246" t="s">
        <v>273</v>
      </c>
      <c r="E363" s="40"/>
      <c r="F363" s="247" t="s">
        <v>8070</v>
      </c>
      <c r="G363" s="40"/>
      <c r="H363" s="40"/>
      <c r="I363" s="151"/>
      <c r="J363" s="40"/>
      <c r="K363" s="40"/>
      <c r="L363" s="44"/>
      <c r="M363" s="248"/>
      <c r="N363" s="87"/>
      <c r="O363" s="87"/>
      <c r="P363" s="87"/>
      <c r="Q363" s="87"/>
      <c r="R363" s="87"/>
      <c r="S363" s="87"/>
      <c r="T363" s="88"/>
      <c r="AT363" s="17" t="s">
        <v>273</v>
      </c>
      <c r="AU363" s="17" t="s">
        <v>90</v>
      </c>
    </row>
    <row r="364" s="1" customFormat="1" ht="16.5" customHeight="1">
      <c r="B364" s="39"/>
      <c r="C364" s="233" t="s">
        <v>1234</v>
      </c>
      <c r="D364" s="233" t="s">
        <v>266</v>
      </c>
      <c r="E364" s="234" t="s">
        <v>8071</v>
      </c>
      <c r="F364" s="235" t="s">
        <v>8072</v>
      </c>
      <c r="G364" s="236" t="s">
        <v>1829</v>
      </c>
      <c r="H364" s="237">
        <v>1</v>
      </c>
      <c r="I364" s="238"/>
      <c r="J364" s="239">
        <f>ROUND(I364*H364,2)</f>
        <v>0</v>
      </c>
      <c r="K364" s="235" t="s">
        <v>413</v>
      </c>
      <c r="L364" s="44"/>
      <c r="M364" s="240" t="s">
        <v>1</v>
      </c>
      <c r="N364" s="241" t="s">
        <v>48</v>
      </c>
      <c r="O364" s="87"/>
      <c r="P364" s="242">
        <f>O364*H364</f>
        <v>0</v>
      </c>
      <c r="Q364" s="242">
        <v>0</v>
      </c>
      <c r="R364" s="242">
        <f>Q364*H364</f>
        <v>0</v>
      </c>
      <c r="S364" s="242">
        <v>0</v>
      </c>
      <c r="T364" s="243">
        <f>S364*H364</f>
        <v>0</v>
      </c>
      <c r="AR364" s="244" t="s">
        <v>125</v>
      </c>
      <c r="AT364" s="244" t="s">
        <v>266</v>
      </c>
      <c r="AU364" s="244" t="s">
        <v>90</v>
      </c>
      <c r="AY364" s="17" t="s">
        <v>263</v>
      </c>
      <c r="BE364" s="245">
        <f>IF(N364="základní",J364,0)</f>
        <v>0</v>
      </c>
      <c r="BF364" s="245">
        <f>IF(N364="snížená",J364,0)</f>
        <v>0</v>
      </c>
      <c r="BG364" s="245">
        <f>IF(N364="zákl. přenesená",J364,0)</f>
        <v>0</v>
      </c>
      <c r="BH364" s="245">
        <f>IF(N364="sníž. přenesená",J364,0)</f>
        <v>0</v>
      </c>
      <c r="BI364" s="245">
        <f>IF(N364="nulová",J364,0)</f>
        <v>0</v>
      </c>
      <c r="BJ364" s="17" t="s">
        <v>90</v>
      </c>
      <c r="BK364" s="245">
        <f>ROUND(I364*H364,2)</f>
        <v>0</v>
      </c>
      <c r="BL364" s="17" t="s">
        <v>125</v>
      </c>
      <c r="BM364" s="244" t="s">
        <v>1992</v>
      </c>
    </row>
    <row r="365" s="1" customFormat="1">
      <c r="B365" s="39"/>
      <c r="C365" s="40"/>
      <c r="D365" s="246" t="s">
        <v>273</v>
      </c>
      <c r="E365" s="40"/>
      <c r="F365" s="247" t="s">
        <v>8073</v>
      </c>
      <c r="G365" s="40"/>
      <c r="H365" s="40"/>
      <c r="I365" s="151"/>
      <c r="J365" s="40"/>
      <c r="K365" s="40"/>
      <c r="L365" s="44"/>
      <c r="M365" s="248"/>
      <c r="N365" s="87"/>
      <c r="O365" s="87"/>
      <c r="P365" s="87"/>
      <c r="Q365" s="87"/>
      <c r="R365" s="87"/>
      <c r="S365" s="87"/>
      <c r="T365" s="88"/>
      <c r="AT365" s="17" t="s">
        <v>273</v>
      </c>
      <c r="AU365" s="17" t="s">
        <v>90</v>
      </c>
    </row>
    <row r="366" s="1" customFormat="1" ht="16.5" customHeight="1">
      <c r="B366" s="39"/>
      <c r="C366" s="233" t="s">
        <v>1237</v>
      </c>
      <c r="D366" s="233" t="s">
        <v>266</v>
      </c>
      <c r="E366" s="234" t="s">
        <v>8074</v>
      </c>
      <c r="F366" s="235" t="s">
        <v>8075</v>
      </c>
      <c r="G366" s="236" t="s">
        <v>1829</v>
      </c>
      <c r="H366" s="237">
        <v>1</v>
      </c>
      <c r="I366" s="238"/>
      <c r="J366" s="239">
        <f>ROUND(I366*H366,2)</f>
        <v>0</v>
      </c>
      <c r="K366" s="235" t="s">
        <v>413</v>
      </c>
      <c r="L366" s="44"/>
      <c r="M366" s="240" t="s">
        <v>1</v>
      </c>
      <c r="N366" s="241" t="s">
        <v>48</v>
      </c>
      <c r="O366" s="87"/>
      <c r="P366" s="242">
        <f>O366*H366</f>
        <v>0</v>
      </c>
      <c r="Q366" s="242">
        <v>0</v>
      </c>
      <c r="R366" s="242">
        <f>Q366*H366</f>
        <v>0</v>
      </c>
      <c r="S366" s="242">
        <v>0</v>
      </c>
      <c r="T366" s="243">
        <f>S366*H366</f>
        <v>0</v>
      </c>
      <c r="AR366" s="244" t="s">
        <v>125</v>
      </c>
      <c r="AT366" s="244" t="s">
        <v>266</v>
      </c>
      <c r="AU366" s="244" t="s">
        <v>90</v>
      </c>
      <c r="AY366" s="17" t="s">
        <v>263</v>
      </c>
      <c r="BE366" s="245">
        <f>IF(N366="základní",J366,0)</f>
        <v>0</v>
      </c>
      <c r="BF366" s="245">
        <f>IF(N366="snížená",J366,0)</f>
        <v>0</v>
      </c>
      <c r="BG366" s="245">
        <f>IF(N366="zákl. přenesená",J366,0)</f>
        <v>0</v>
      </c>
      <c r="BH366" s="245">
        <f>IF(N366="sníž. přenesená",J366,0)</f>
        <v>0</v>
      </c>
      <c r="BI366" s="245">
        <f>IF(N366="nulová",J366,0)</f>
        <v>0</v>
      </c>
      <c r="BJ366" s="17" t="s">
        <v>90</v>
      </c>
      <c r="BK366" s="245">
        <f>ROUND(I366*H366,2)</f>
        <v>0</v>
      </c>
      <c r="BL366" s="17" t="s">
        <v>125</v>
      </c>
      <c r="BM366" s="244" t="s">
        <v>2000</v>
      </c>
    </row>
    <row r="367" s="1" customFormat="1">
      <c r="B367" s="39"/>
      <c r="C367" s="40"/>
      <c r="D367" s="246" t="s">
        <v>273</v>
      </c>
      <c r="E367" s="40"/>
      <c r="F367" s="247" t="s">
        <v>8076</v>
      </c>
      <c r="G367" s="40"/>
      <c r="H367" s="40"/>
      <c r="I367" s="151"/>
      <c r="J367" s="40"/>
      <c r="K367" s="40"/>
      <c r="L367" s="44"/>
      <c r="M367" s="248"/>
      <c r="N367" s="87"/>
      <c r="O367" s="87"/>
      <c r="P367" s="87"/>
      <c r="Q367" s="87"/>
      <c r="R367" s="87"/>
      <c r="S367" s="87"/>
      <c r="T367" s="88"/>
      <c r="AT367" s="17" t="s">
        <v>273</v>
      </c>
      <c r="AU367" s="17" t="s">
        <v>90</v>
      </c>
    </row>
    <row r="368" s="11" customFormat="1" ht="25.92" customHeight="1">
      <c r="B368" s="217"/>
      <c r="C368" s="218"/>
      <c r="D368" s="219" t="s">
        <v>82</v>
      </c>
      <c r="E368" s="220" t="s">
        <v>8077</v>
      </c>
      <c r="F368" s="220" t="s">
        <v>8078</v>
      </c>
      <c r="G368" s="218"/>
      <c r="H368" s="218"/>
      <c r="I368" s="221"/>
      <c r="J368" s="222">
        <f>BK368</f>
        <v>0</v>
      </c>
      <c r="K368" s="218"/>
      <c r="L368" s="223"/>
      <c r="M368" s="224"/>
      <c r="N368" s="225"/>
      <c r="O368" s="225"/>
      <c r="P368" s="226">
        <f>SUM(P369:P385)</f>
        <v>0</v>
      </c>
      <c r="Q368" s="225"/>
      <c r="R368" s="226">
        <f>SUM(R369:R385)</f>
        <v>0</v>
      </c>
      <c r="S368" s="225"/>
      <c r="T368" s="227">
        <f>SUM(T369:T385)</f>
        <v>0</v>
      </c>
      <c r="AR368" s="228" t="s">
        <v>90</v>
      </c>
      <c r="AT368" s="229" t="s">
        <v>82</v>
      </c>
      <c r="AU368" s="229" t="s">
        <v>83</v>
      </c>
      <c r="AY368" s="228" t="s">
        <v>263</v>
      </c>
      <c r="BK368" s="230">
        <f>SUM(BK369:BK385)</f>
        <v>0</v>
      </c>
    </row>
    <row r="369" s="1" customFormat="1" ht="16.5" customHeight="1">
      <c r="B369" s="39"/>
      <c r="C369" s="233" t="s">
        <v>1241</v>
      </c>
      <c r="D369" s="233" t="s">
        <v>266</v>
      </c>
      <c r="E369" s="234" t="s">
        <v>8079</v>
      </c>
      <c r="F369" s="235" t="s">
        <v>8080</v>
      </c>
      <c r="G369" s="236" t="s">
        <v>396</v>
      </c>
      <c r="H369" s="237">
        <v>7800</v>
      </c>
      <c r="I369" s="238"/>
      <c r="J369" s="239">
        <f>ROUND(I369*H369,2)</f>
        <v>0</v>
      </c>
      <c r="K369" s="235" t="s">
        <v>413</v>
      </c>
      <c r="L369" s="44"/>
      <c r="M369" s="240" t="s">
        <v>1</v>
      </c>
      <c r="N369" s="241" t="s">
        <v>48</v>
      </c>
      <c r="O369" s="87"/>
      <c r="P369" s="242">
        <f>O369*H369</f>
        <v>0</v>
      </c>
      <c r="Q369" s="242">
        <v>0</v>
      </c>
      <c r="R369" s="242">
        <f>Q369*H369</f>
        <v>0</v>
      </c>
      <c r="S369" s="242">
        <v>0</v>
      </c>
      <c r="T369" s="243">
        <f>S369*H369</f>
        <v>0</v>
      </c>
      <c r="AR369" s="244" t="s">
        <v>125</v>
      </c>
      <c r="AT369" s="244" t="s">
        <v>266</v>
      </c>
      <c r="AU369" s="244" t="s">
        <v>90</v>
      </c>
      <c r="AY369" s="17" t="s">
        <v>263</v>
      </c>
      <c r="BE369" s="245">
        <f>IF(N369="základní",J369,0)</f>
        <v>0</v>
      </c>
      <c r="BF369" s="245">
        <f>IF(N369="snížená",J369,0)</f>
        <v>0</v>
      </c>
      <c r="BG369" s="245">
        <f>IF(N369="zákl. přenesená",J369,0)</f>
        <v>0</v>
      </c>
      <c r="BH369" s="245">
        <f>IF(N369="sníž. přenesená",J369,0)</f>
        <v>0</v>
      </c>
      <c r="BI369" s="245">
        <f>IF(N369="nulová",J369,0)</f>
        <v>0</v>
      </c>
      <c r="BJ369" s="17" t="s">
        <v>90</v>
      </c>
      <c r="BK369" s="245">
        <f>ROUND(I369*H369,2)</f>
        <v>0</v>
      </c>
      <c r="BL369" s="17" t="s">
        <v>125</v>
      </c>
      <c r="BM369" s="244" t="s">
        <v>2008</v>
      </c>
    </row>
    <row r="370" s="1" customFormat="1" ht="16.5" customHeight="1">
      <c r="B370" s="39"/>
      <c r="C370" s="233" t="s">
        <v>1244</v>
      </c>
      <c r="D370" s="233" t="s">
        <v>266</v>
      </c>
      <c r="E370" s="234" t="s">
        <v>8081</v>
      </c>
      <c r="F370" s="235" t="s">
        <v>8082</v>
      </c>
      <c r="G370" s="236" t="s">
        <v>396</v>
      </c>
      <c r="H370" s="237">
        <v>2500</v>
      </c>
      <c r="I370" s="238"/>
      <c r="J370" s="239">
        <f>ROUND(I370*H370,2)</f>
        <v>0</v>
      </c>
      <c r="K370" s="235" t="s">
        <v>413</v>
      </c>
      <c r="L370" s="44"/>
      <c r="M370" s="240" t="s">
        <v>1</v>
      </c>
      <c r="N370" s="241" t="s">
        <v>48</v>
      </c>
      <c r="O370" s="87"/>
      <c r="P370" s="242">
        <f>O370*H370</f>
        <v>0</v>
      </c>
      <c r="Q370" s="242">
        <v>0</v>
      </c>
      <c r="R370" s="242">
        <f>Q370*H370</f>
        <v>0</v>
      </c>
      <c r="S370" s="242">
        <v>0</v>
      </c>
      <c r="T370" s="243">
        <f>S370*H370</f>
        <v>0</v>
      </c>
      <c r="AR370" s="244" t="s">
        <v>125</v>
      </c>
      <c r="AT370" s="244" t="s">
        <v>266</v>
      </c>
      <c r="AU370" s="244" t="s">
        <v>90</v>
      </c>
      <c r="AY370" s="17" t="s">
        <v>263</v>
      </c>
      <c r="BE370" s="245">
        <f>IF(N370="základní",J370,0)</f>
        <v>0</v>
      </c>
      <c r="BF370" s="245">
        <f>IF(N370="snížená",J370,0)</f>
        <v>0</v>
      </c>
      <c r="BG370" s="245">
        <f>IF(N370="zákl. přenesená",J370,0)</f>
        <v>0</v>
      </c>
      <c r="BH370" s="245">
        <f>IF(N370="sníž. přenesená",J370,0)</f>
        <v>0</v>
      </c>
      <c r="BI370" s="245">
        <f>IF(N370="nulová",J370,0)</f>
        <v>0</v>
      </c>
      <c r="BJ370" s="17" t="s">
        <v>90</v>
      </c>
      <c r="BK370" s="245">
        <f>ROUND(I370*H370,2)</f>
        <v>0</v>
      </c>
      <c r="BL370" s="17" t="s">
        <v>125</v>
      </c>
      <c r="BM370" s="244" t="s">
        <v>2016</v>
      </c>
    </row>
    <row r="371" s="1" customFormat="1" ht="16.5" customHeight="1">
      <c r="B371" s="39"/>
      <c r="C371" s="233" t="s">
        <v>1250</v>
      </c>
      <c r="D371" s="233" t="s">
        <v>266</v>
      </c>
      <c r="E371" s="234" t="s">
        <v>8083</v>
      </c>
      <c r="F371" s="235" t="s">
        <v>8084</v>
      </c>
      <c r="G371" s="236" t="s">
        <v>396</v>
      </c>
      <c r="H371" s="237">
        <v>1600</v>
      </c>
      <c r="I371" s="238"/>
      <c r="J371" s="239">
        <f>ROUND(I371*H371,2)</f>
        <v>0</v>
      </c>
      <c r="K371" s="235" t="s">
        <v>413</v>
      </c>
      <c r="L371" s="44"/>
      <c r="M371" s="240" t="s">
        <v>1</v>
      </c>
      <c r="N371" s="241" t="s">
        <v>48</v>
      </c>
      <c r="O371" s="87"/>
      <c r="P371" s="242">
        <f>O371*H371</f>
        <v>0</v>
      </c>
      <c r="Q371" s="242">
        <v>0</v>
      </c>
      <c r="R371" s="242">
        <f>Q371*H371</f>
        <v>0</v>
      </c>
      <c r="S371" s="242">
        <v>0</v>
      </c>
      <c r="T371" s="243">
        <f>S371*H371</f>
        <v>0</v>
      </c>
      <c r="AR371" s="244" t="s">
        <v>125</v>
      </c>
      <c r="AT371" s="244" t="s">
        <v>266</v>
      </c>
      <c r="AU371" s="244" t="s">
        <v>90</v>
      </c>
      <c r="AY371" s="17" t="s">
        <v>263</v>
      </c>
      <c r="BE371" s="245">
        <f>IF(N371="základní",J371,0)</f>
        <v>0</v>
      </c>
      <c r="BF371" s="245">
        <f>IF(N371="snížená",J371,0)</f>
        <v>0</v>
      </c>
      <c r="BG371" s="245">
        <f>IF(N371="zákl. přenesená",J371,0)</f>
        <v>0</v>
      </c>
      <c r="BH371" s="245">
        <f>IF(N371="sníž. přenesená",J371,0)</f>
        <v>0</v>
      </c>
      <c r="BI371" s="245">
        <f>IF(N371="nulová",J371,0)</f>
        <v>0</v>
      </c>
      <c r="BJ371" s="17" t="s">
        <v>90</v>
      </c>
      <c r="BK371" s="245">
        <f>ROUND(I371*H371,2)</f>
        <v>0</v>
      </c>
      <c r="BL371" s="17" t="s">
        <v>125</v>
      </c>
      <c r="BM371" s="244" t="s">
        <v>2024</v>
      </c>
    </row>
    <row r="372" s="1" customFormat="1" ht="16.5" customHeight="1">
      <c r="B372" s="39"/>
      <c r="C372" s="233" t="s">
        <v>1259</v>
      </c>
      <c r="D372" s="233" t="s">
        <v>266</v>
      </c>
      <c r="E372" s="234" t="s">
        <v>8085</v>
      </c>
      <c r="F372" s="235" t="s">
        <v>8086</v>
      </c>
      <c r="G372" s="236" t="s">
        <v>396</v>
      </c>
      <c r="H372" s="237">
        <v>0</v>
      </c>
      <c r="I372" s="238"/>
      <c r="J372" s="239">
        <f>ROUND(I372*H372,2)</f>
        <v>0</v>
      </c>
      <c r="K372" s="235" t="s">
        <v>413</v>
      </c>
      <c r="L372" s="44"/>
      <c r="M372" s="240" t="s">
        <v>1</v>
      </c>
      <c r="N372" s="241" t="s">
        <v>48</v>
      </c>
      <c r="O372" s="87"/>
      <c r="P372" s="242">
        <f>O372*H372</f>
        <v>0</v>
      </c>
      <c r="Q372" s="242">
        <v>0</v>
      </c>
      <c r="R372" s="242">
        <f>Q372*H372</f>
        <v>0</v>
      </c>
      <c r="S372" s="242">
        <v>0</v>
      </c>
      <c r="T372" s="243">
        <f>S372*H372</f>
        <v>0</v>
      </c>
      <c r="AR372" s="244" t="s">
        <v>125</v>
      </c>
      <c r="AT372" s="244" t="s">
        <v>266</v>
      </c>
      <c r="AU372" s="244" t="s">
        <v>90</v>
      </c>
      <c r="AY372" s="17" t="s">
        <v>263</v>
      </c>
      <c r="BE372" s="245">
        <f>IF(N372="základní",J372,0)</f>
        <v>0</v>
      </c>
      <c r="BF372" s="245">
        <f>IF(N372="snížená",J372,0)</f>
        <v>0</v>
      </c>
      <c r="BG372" s="245">
        <f>IF(N372="zákl. přenesená",J372,0)</f>
        <v>0</v>
      </c>
      <c r="BH372" s="245">
        <f>IF(N372="sníž. přenesená",J372,0)</f>
        <v>0</v>
      </c>
      <c r="BI372" s="245">
        <f>IF(N372="nulová",J372,0)</f>
        <v>0</v>
      </c>
      <c r="BJ372" s="17" t="s">
        <v>90</v>
      </c>
      <c r="BK372" s="245">
        <f>ROUND(I372*H372,2)</f>
        <v>0</v>
      </c>
      <c r="BL372" s="17" t="s">
        <v>125</v>
      </c>
      <c r="BM372" s="244" t="s">
        <v>2032</v>
      </c>
    </row>
    <row r="373" s="1" customFormat="1" ht="16.5" customHeight="1">
      <c r="B373" s="39"/>
      <c r="C373" s="233" t="s">
        <v>1264</v>
      </c>
      <c r="D373" s="233" t="s">
        <v>266</v>
      </c>
      <c r="E373" s="234" t="s">
        <v>8087</v>
      </c>
      <c r="F373" s="235" t="s">
        <v>8088</v>
      </c>
      <c r="G373" s="236" t="s">
        <v>396</v>
      </c>
      <c r="H373" s="237">
        <v>2600</v>
      </c>
      <c r="I373" s="238"/>
      <c r="J373" s="239">
        <f>ROUND(I373*H373,2)</f>
        <v>0</v>
      </c>
      <c r="K373" s="235" t="s">
        <v>413</v>
      </c>
      <c r="L373" s="44"/>
      <c r="M373" s="240" t="s">
        <v>1</v>
      </c>
      <c r="N373" s="241" t="s">
        <v>48</v>
      </c>
      <c r="O373" s="87"/>
      <c r="P373" s="242">
        <f>O373*H373</f>
        <v>0</v>
      </c>
      <c r="Q373" s="242">
        <v>0</v>
      </c>
      <c r="R373" s="242">
        <f>Q373*H373</f>
        <v>0</v>
      </c>
      <c r="S373" s="242">
        <v>0</v>
      </c>
      <c r="T373" s="243">
        <f>S373*H373</f>
        <v>0</v>
      </c>
      <c r="AR373" s="244" t="s">
        <v>125</v>
      </c>
      <c r="AT373" s="244" t="s">
        <v>266</v>
      </c>
      <c r="AU373" s="244" t="s">
        <v>90</v>
      </c>
      <c r="AY373" s="17" t="s">
        <v>263</v>
      </c>
      <c r="BE373" s="245">
        <f>IF(N373="základní",J373,0)</f>
        <v>0</v>
      </c>
      <c r="BF373" s="245">
        <f>IF(N373="snížená",J373,0)</f>
        <v>0</v>
      </c>
      <c r="BG373" s="245">
        <f>IF(N373="zákl. přenesená",J373,0)</f>
        <v>0</v>
      </c>
      <c r="BH373" s="245">
        <f>IF(N373="sníž. přenesená",J373,0)</f>
        <v>0</v>
      </c>
      <c r="BI373" s="245">
        <f>IF(N373="nulová",J373,0)</f>
        <v>0</v>
      </c>
      <c r="BJ373" s="17" t="s">
        <v>90</v>
      </c>
      <c r="BK373" s="245">
        <f>ROUND(I373*H373,2)</f>
        <v>0</v>
      </c>
      <c r="BL373" s="17" t="s">
        <v>125</v>
      </c>
      <c r="BM373" s="244" t="s">
        <v>2040</v>
      </c>
    </row>
    <row r="374" s="1" customFormat="1" ht="16.5" customHeight="1">
      <c r="B374" s="39"/>
      <c r="C374" s="233" t="s">
        <v>1270</v>
      </c>
      <c r="D374" s="233" t="s">
        <v>266</v>
      </c>
      <c r="E374" s="234" t="s">
        <v>8089</v>
      </c>
      <c r="F374" s="235" t="s">
        <v>8090</v>
      </c>
      <c r="G374" s="236" t="s">
        <v>396</v>
      </c>
      <c r="H374" s="237">
        <v>350</v>
      </c>
      <c r="I374" s="238"/>
      <c r="J374" s="239">
        <f>ROUND(I374*H374,2)</f>
        <v>0</v>
      </c>
      <c r="K374" s="235" t="s">
        <v>413</v>
      </c>
      <c r="L374" s="44"/>
      <c r="M374" s="240" t="s">
        <v>1</v>
      </c>
      <c r="N374" s="241" t="s">
        <v>48</v>
      </c>
      <c r="O374" s="87"/>
      <c r="P374" s="242">
        <f>O374*H374</f>
        <v>0</v>
      </c>
      <c r="Q374" s="242">
        <v>0</v>
      </c>
      <c r="R374" s="242">
        <f>Q374*H374</f>
        <v>0</v>
      </c>
      <c r="S374" s="242">
        <v>0</v>
      </c>
      <c r="T374" s="243">
        <f>S374*H374</f>
        <v>0</v>
      </c>
      <c r="AR374" s="244" t="s">
        <v>125</v>
      </c>
      <c r="AT374" s="244" t="s">
        <v>266</v>
      </c>
      <c r="AU374" s="244" t="s">
        <v>90</v>
      </c>
      <c r="AY374" s="17" t="s">
        <v>263</v>
      </c>
      <c r="BE374" s="245">
        <f>IF(N374="základní",J374,0)</f>
        <v>0</v>
      </c>
      <c r="BF374" s="245">
        <f>IF(N374="snížená",J374,0)</f>
        <v>0</v>
      </c>
      <c r="BG374" s="245">
        <f>IF(N374="zákl. přenesená",J374,0)</f>
        <v>0</v>
      </c>
      <c r="BH374" s="245">
        <f>IF(N374="sníž. přenesená",J374,0)</f>
        <v>0</v>
      </c>
      <c r="BI374" s="245">
        <f>IF(N374="nulová",J374,0)</f>
        <v>0</v>
      </c>
      <c r="BJ374" s="17" t="s">
        <v>90</v>
      </c>
      <c r="BK374" s="245">
        <f>ROUND(I374*H374,2)</f>
        <v>0</v>
      </c>
      <c r="BL374" s="17" t="s">
        <v>125</v>
      </c>
      <c r="BM374" s="244" t="s">
        <v>2048</v>
      </c>
    </row>
    <row r="375" s="1" customFormat="1" ht="16.5" customHeight="1">
      <c r="B375" s="39"/>
      <c r="C375" s="233" t="s">
        <v>1275</v>
      </c>
      <c r="D375" s="233" t="s">
        <v>266</v>
      </c>
      <c r="E375" s="234" t="s">
        <v>8091</v>
      </c>
      <c r="F375" s="235" t="s">
        <v>8092</v>
      </c>
      <c r="G375" s="236" t="s">
        <v>396</v>
      </c>
      <c r="H375" s="237">
        <v>250</v>
      </c>
      <c r="I375" s="238"/>
      <c r="J375" s="239">
        <f>ROUND(I375*H375,2)</f>
        <v>0</v>
      </c>
      <c r="K375" s="235" t="s">
        <v>413</v>
      </c>
      <c r="L375" s="44"/>
      <c r="M375" s="240" t="s">
        <v>1</v>
      </c>
      <c r="N375" s="241" t="s">
        <v>48</v>
      </c>
      <c r="O375" s="87"/>
      <c r="P375" s="242">
        <f>O375*H375</f>
        <v>0</v>
      </c>
      <c r="Q375" s="242">
        <v>0</v>
      </c>
      <c r="R375" s="242">
        <f>Q375*H375</f>
        <v>0</v>
      </c>
      <c r="S375" s="242">
        <v>0</v>
      </c>
      <c r="T375" s="243">
        <f>S375*H375</f>
        <v>0</v>
      </c>
      <c r="AR375" s="244" t="s">
        <v>125</v>
      </c>
      <c r="AT375" s="244" t="s">
        <v>266</v>
      </c>
      <c r="AU375" s="244" t="s">
        <v>90</v>
      </c>
      <c r="AY375" s="17" t="s">
        <v>263</v>
      </c>
      <c r="BE375" s="245">
        <f>IF(N375="základní",J375,0)</f>
        <v>0</v>
      </c>
      <c r="BF375" s="245">
        <f>IF(N375="snížená",J375,0)</f>
        <v>0</v>
      </c>
      <c r="BG375" s="245">
        <f>IF(N375="zákl. přenesená",J375,0)</f>
        <v>0</v>
      </c>
      <c r="BH375" s="245">
        <f>IF(N375="sníž. přenesená",J375,0)</f>
        <v>0</v>
      </c>
      <c r="BI375" s="245">
        <f>IF(N375="nulová",J375,0)</f>
        <v>0</v>
      </c>
      <c r="BJ375" s="17" t="s">
        <v>90</v>
      </c>
      <c r="BK375" s="245">
        <f>ROUND(I375*H375,2)</f>
        <v>0</v>
      </c>
      <c r="BL375" s="17" t="s">
        <v>125</v>
      </c>
      <c r="BM375" s="244" t="s">
        <v>2058</v>
      </c>
    </row>
    <row r="376" s="1" customFormat="1" ht="16.5" customHeight="1">
      <c r="B376" s="39"/>
      <c r="C376" s="233" t="s">
        <v>1277</v>
      </c>
      <c r="D376" s="233" t="s">
        <v>266</v>
      </c>
      <c r="E376" s="234" t="s">
        <v>8093</v>
      </c>
      <c r="F376" s="235" t="s">
        <v>8094</v>
      </c>
      <c r="G376" s="236" t="s">
        <v>396</v>
      </c>
      <c r="H376" s="237">
        <v>650</v>
      </c>
      <c r="I376" s="238"/>
      <c r="J376" s="239">
        <f>ROUND(I376*H376,2)</f>
        <v>0</v>
      </c>
      <c r="K376" s="235" t="s">
        <v>413</v>
      </c>
      <c r="L376" s="44"/>
      <c r="M376" s="240" t="s">
        <v>1</v>
      </c>
      <c r="N376" s="241" t="s">
        <v>48</v>
      </c>
      <c r="O376" s="87"/>
      <c r="P376" s="242">
        <f>O376*H376</f>
        <v>0</v>
      </c>
      <c r="Q376" s="242">
        <v>0</v>
      </c>
      <c r="R376" s="242">
        <f>Q376*H376</f>
        <v>0</v>
      </c>
      <c r="S376" s="242">
        <v>0</v>
      </c>
      <c r="T376" s="243">
        <f>S376*H376</f>
        <v>0</v>
      </c>
      <c r="AR376" s="244" t="s">
        <v>125</v>
      </c>
      <c r="AT376" s="244" t="s">
        <v>266</v>
      </c>
      <c r="AU376" s="244" t="s">
        <v>90</v>
      </c>
      <c r="AY376" s="17" t="s">
        <v>263</v>
      </c>
      <c r="BE376" s="245">
        <f>IF(N376="základní",J376,0)</f>
        <v>0</v>
      </c>
      <c r="BF376" s="245">
        <f>IF(N376="snížená",J376,0)</f>
        <v>0</v>
      </c>
      <c r="BG376" s="245">
        <f>IF(N376="zákl. přenesená",J376,0)</f>
        <v>0</v>
      </c>
      <c r="BH376" s="245">
        <f>IF(N376="sníž. přenesená",J376,0)</f>
        <v>0</v>
      </c>
      <c r="BI376" s="245">
        <f>IF(N376="nulová",J376,0)</f>
        <v>0</v>
      </c>
      <c r="BJ376" s="17" t="s">
        <v>90</v>
      </c>
      <c r="BK376" s="245">
        <f>ROUND(I376*H376,2)</f>
        <v>0</v>
      </c>
      <c r="BL376" s="17" t="s">
        <v>125</v>
      </c>
      <c r="BM376" s="244" t="s">
        <v>2075</v>
      </c>
    </row>
    <row r="377" s="1" customFormat="1" ht="16.5" customHeight="1">
      <c r="B377" s="39"/>
      <c r="C377" s="233" t="s">
        <v>1282</v>
      </c>
      <c r="D377" s="233" t="s">
        <v>266</v>
      </c>
      <c r="E377" s="234" t="s">
        <v>8095</v>
      </c>
      <c r="F377" s="235" t="s">
        <v>8096</v>
      </c>
      <c r="G377" s="236" t="s">
        <v>396</v>
      </c>
      <c r="H377" s="237">
        <v>90</v>
      </c>
      <c r="I377" s="238"/>
      <c r="J377" s="239">
        <f>ROUND(I377*H377,2)</f>
        <v>0</v>
      </c>
      <c r="K377" s="235" t="s">
        <v>413</v>
      </c>
      <c r="L377" s="44"/>
      <c r="M377" s="240" t="s">
        <v>1</v>
      </c>
      <c r="N377" s="241" t="s">
        <v>48</v>
      </c>
      <c r="O377" s="87"/>
      <c r="P377" s="242">
        <f>O377*H377</f>
        <v>0</v>
      </c>
      <c r="Q377" s="242">
        <v>0</v>
      </c>
      <c r="R377" s="242">
        <f>Q377*H377</f>
        <v>0</v>
      </c>
      <c r="S377" s="242">
        <v>0</v>
      </c>
      <c r="T377" s="243">
        <f>S377*H377</f>
        <v>0</v>
      </c>
      <c r="AR377" s="244" t="s">
        <v>125</v>
      </c>
      <c r="AT377" s="244" t="s">
        <v>266</v>
      </c>
      <c r="AU377" s="244" t="s">
        <v>90</v>
      </c>
      <c r="AY377" s="17" t="s">
        <v>263</v>
      </c>
      <c r="BE377" s="245">
        <f>IF(N377="základní",J377,0)</f>
        <v>0</v>
      </c>
      <c r="BF377" s="245">
        <f>IF(N377="snížená",J377,0)</f>
        <v>0</v>
      </c>
      <c r="BG377" s="245">
        <f>IF(N377="zákl. přenesená",J377,0)</f>
        <v>0</v>
      </c>
      <c r="BH377" s="245">
        <f>IF(N377="sníž. přenesená",J377,0)</f>
        <v>0</v>
      </c>
      <c r="BI377" s="245">
        <f>IF(N377="nulová",J377,0)</f>
        <v>0</v>
      </c>
      <c r="BJ377" s="17" t="s">
        <v>90</v>
      </c>
      <c r="BK377" s="245">
        <f>ROUND(I377*H377,2)</f>
        <v>0</v>
      </c>
      <c r="BL377" s="17" t="s">
        <v>125</v>
      </c>
      <c r="BM377" s="244" t="s">
        <v>2084</v>
      </c>
    </row>
    <row r="378" s="1" customFormat="1" ht="16.5" customHeight="1">
      <c r="B378" s="39"/>
      <c r="C378" s="233" t="s">
        <v>1286</v>
      </c>
      <c r="D378" s="233" t="s">
        <v>266</v>
      </c>
      <c r="E378" s="234" t="s">
        <v>8097</v>
      </c>
      <c r="F378" s="235" t="s">
        <v>8098</v>
      </c>
      <c r="G378" s="236" t="s">
        <v>396</v>
      </c>
      <c r="H378" s="237">
        <v>180</v>
      </c>
      <c r="I378" s="238"/>
      <c r="J378" s="239">
        <f>ROUND(I378*H378,2)</f>
        <v>0</v>
      </c>
      <c r="K378" s="235" t="s">
        <v>413</v>
      </c>
      <c r="L378" s="44"/>
      <c r="M378" s="240" t="s">
        <v>1</v>
      </c>
      <c r="N378" s="241" t="s">
        <v>48</v>
      </c>
      <c r="O378" s="87"/>
      <c r="P378" s="242">
        <f>O378*H378</f>
        <v>0</v>
      </c>
      <c r="Q378" s="242">
        <v>0</v>
      </c>
      <c r="R378" s="242">
        <f>Q378*H378</f>
        <v>0</v>
      </c>
      <c r="S378" s="242">
        <v>0</v>
      </c>
      <c r="T378" s="243">
        <f>S378*H378</f>
        <v>0</v>
      </c>
      <c r="AR378" s="244" t="s">
        <v>125</v>
      </c>
      <c r="AT378" s="244" t="s">
        <v>266</v>
      </c>
      <c r="AU378" s="244" t="s">
        <v>90</v>
      </c>
      <c r="AY378" s="17" t="s">
        <v>263</v>
      </c>
      <c r="BE378" s="245">
        <f>IF(N378="základní",J378,0)</f>
        <v>0</v>
      </c>
      <c r="BF378" s="245">
        <f>IF(N378="snížená",J378,0)</f>
        <v>0</v>
      </c>
      <c r="BG378" s="245">
        <f>IF(N378="zákl. přenesená",J378,0)</f>
        <v>0</v>
      </c>
      <c r="BH378" s="245">
        <f>IF(N378="sníž. přenesená",J378,0)</f>
        <v>0</v>
      </c>
      <c r="BI378" s="245">
        <f>IF(N378="nulová",J378,0)</f>
        <v>0</v>
      </c>
      <c r="BJ378" s="17" t="s">
        <v>90</v>
      </c>
      <c r="BK378" s="245">
        <f>ROUND(I378*H378,2)</f>
        <v>0</v>
      </c>
      <c r="BL378" s="17" t="s">
        <v>125</v>
      </c>
      <c r="BM378" s="244" t="s">
        <v>2092</v>
      </c>
    </row>
    <row r="379" s="1" customFormat="1" ht="16.5" customHeight="1">
      <c r="B379" s="39"/>
      <c r="C379" s="233" t="s">
        <v>1289</v>
      </c>
      <c r="D379" s="233" t="s">
        <v>266</v>
      </c>
      <c r="E379" s="234" t="s">
        <v>8099</v>
      </c>
      <c r="F379" s="235" t="s">
        <v>8100</v>
      </c>
      <c r="G379" s="236" t="s">
        <v>396</v>
      </c>
      <c r="H379" s="237">
        <v>80</v>
      </c>
      <c r="I379" s="238"/>
      <c r="J379" s="239">
        <f>ROUND(I379*H379,2)</f>
        <v>0</v>
      </c>
      <c r="K379" s="235" t="s">
        <v>413</v>
      </c>
      <c r="L379" s="44"/>
      <c r="M379" s="240" t="s">
        <v>1</v>
      </c>
      <c r="N379" s="241" t="s">
        <v>48</v>
      </c>
      <c r="O379" s="87"/>
      <c r="P379" s="242">
        <f>O379*H379</f>
        <v>0</v>
      </c>
      <c r="Q379" s="242">
        <v>0</v>
      </c>
      <c r="R379" s="242">
        <f>Q379*H379</f>
        <v>0</v>
      </c>
      <c r="S379" s="242">
        <v>0</v>
      </c>
      <c r="T379" s="243">
        <f>S379*H379</f>
        <v>0</v>
      </c>
      <c r="AR379" s="244" t="s">
        <v>125</v>
      </c>
      <c r="AT379" s="244" t="s">
        <v>266</v>
      </c>
      <c r="AU379" s="244" t="s">
        <v>90</v>
      </c>
      <c r="AY379" s="17" t="s">
        <v>263</v>
      </c>
      <c r="BE379" s="245">
        <f>IF(N379="základní",J379,0)</f>
        <v>0</v>
      </c>
      <c r="BF379" s="245">
        <f>IF(N379="snížená",J379,0)</f>
        <v>0</v>
      </c>
      <c r="BG379" s="245">
        <f>IF(N379="zákl. přenesená",J379,0)</f>
        <v>0</v>
      </c>
      <c r="BH379" s="245">
        <f>IF(N379="sníž. přenesená",J379,0)</f>
        <v>0</v>
      </c>
      <c r="BI379" s="245">
        <f>IF(N379="nulová",J379,0)</f>
        <v>0</v>
      </c>
      <c r="BJ379" s="17" t="s">
        <v>90</v>
      </c>
      <c r="BK379" s="245">
        <f>ROUND(I379*H379,2)</f>
        <v>0</v>
      </c>
      <c r="BL379" s="17" t="s">
        <v>125</v>
      </c>
      <c r="BM379" s="244" t="s">
        <v>2101</v>
      </c>
    </row>
    <row r="380" s="1" customFormat="1" ht="16.5" customHeight="1">
      <c r="B380" s="39"/>
      <c r="C380" s="233" t="s">
        <v>1294</v>
      </c>
      <c r="D380" s="233" t="s">
        <v>266</v>
      </c>
      <c r="E380" s="234" t="s">
        <v>8101</v>
      </c>
      <c r="F380" s="235" t="s">
        <v>8102</v>
      </c>
      <c r="G380" s="236" t="s">
        <v>396</v>
      </c>
      <c r="H380" s="237">
        <v>850</v>
      </c>
      <c r="I380" s="238"/>
      <c r="J380" s="239">
        <f>ROUND(I380*H380,2)</f>
        <v>0</v>
      </c>
      <c r="K380" s="235" t="s">
        <v>413</v>
      </c>
      <c r="L380" s="44"/>
      <c r="M380" s="240" t="s">
        <v>1</v>
      </c>
      <c r="N380" s="241" t="s">
        <v>48</v>
      </c>
      <c r="O380" s="87"/>
      <c r="P380" s="242">
        <f>O380*H380</f>
        <v>0</v>
      </c>
      <c r="Q380" s="242">
        <v>0</v>
      </c>
      <c r="R380" s="242">
        <f>Q380*H380</f>
        <v>0</v>
      </c>
      <c r="S380" s="242">
        <v>0</v>
      </c>
      <c r="T380" s="243">
        <f>S380*H380</f>
        <v>0</v>
      </c>
      <c r="AR380" s="244" t="s">
        <v>125</v>
      </c>
      <c r="AT380" s="244" t="s">
        <v>266</v>
      </c>
      <c r="AU380" s="244" t="s">
        <v>90</v>
      </c>
      <c r="AY380" s="17" t="s">
        <v>263</v>
      </c>
      <c r="BE380" s="245">
        <f>IF(N380="základní",J380,0)</f>
        <v>0</v>
      </c>
      <c r="BF380" s="245">
        <f>IF(N380="snížená",J380,0)</f>
        <v>0</v>
      </c>
      <c r="BG380" s="245">
        <f>IF(N380="zákl. přenesená",J380,0)</f>
        <v>0</v>
      </c>
      <c r="BH380" s="245">
        <f>IF(N380="sníž. přenesená",J380,0)</f>
        <v>0</v>
      </c>
      <c r="BI380" s="245">
        <f>IF(N380="nulová",J380,0)</f>
        <v>0</v>
      </c>
      <c r="BJ380" s="17" t="s">
        <v>90</v>
      </c>
      <c r="BK380" s="245">
        <f>ROUND(I380*H380,2)</f>
        <v>0</v>
      </c>
      <c r="BL380" s="17" t="s">
        <v>125</v>
      </c>
      <c r="BM380" s="244" t="s">
        <v>2109</v>
      </c>
    </row>
    <row r="381" s="1" customFormat="1" ht="16.5" customHeight="1">
      <c r="B381" s="39"/>
      <c r="C381" s="233" t="s">
        <v>1299</v>
      </c>
      <c r="D381" s="233" t="s">
        <v>266</v>
      </c>
      <c r="E381" s="234" t="s">
        <v>8103</v>
      </c>
      <c r="F381" s="235" t="s">
        <v>8104</v>
      </c>
      <c r="G381" s="236" t="s">
        <v>396</v>
      </c>
      <c r="H381" s="237">
        <v>300</v>
      </c>
      <c r="I381" s="238"/>
      <c r="J381" s="239">
        <f>ROUND(I381*H381,2)</f>
        <v>0</v>
      </c>
      <c r="K381" s="235" t="s">
        <v>413</v>
      </c>
      <c r="L381" s="44"/>
      <c r="M381" s="240" t="s">
        <v>1</v>
      </c>
      <c r="N381" s="241" t="s">
        <v>48</v>
      </c>
      <c r="O381" s="87"/>
      <c r="P381" s="242">
        <f>O381*H381</f>
        <v>0</v>
      </c>
      <c r="Q381" s="242">
        <v>0</v>
      </c>
      <c r="R381" s="242">
        <f>Q381*H381</f>
        <v>0</v>
      </c>
      <c r="S381" s="242">
        <v>0</v>
      </c>
      <c r="T381" s="243">
        <f>S381*H381</f>
        <v>0</v>
      </c>
      <c r="AR381" s="244" t="s">
        <v>125</v>
      </c>
      <c r="AT381" s="244" t="s">
        <v>266</v>
      </c>
      <c r="AU381" s="244" t="s">
        <v>90</v>
      </c>
      <c r="AY381" s="17" t="s">
        <v>263</v>
      </c>
      <c r="BE381" s="245">
        <f>IF(N381="základní",J381,0)</f>
        <v>0</v>
      </c>
      <c r="BF381" s="245">
        <f>IF(N381="snížená",J381,0)</f>
        <v>0</v>
      </c>
      <c r="BG381" s="245">
        <f>IF(N381="zákl. přenesená",J381,0)</f>
        <v>0</v>
      </c>
      <c r="BH381" s="245">
        <f>IF(N381="sníž. přenesená",J381,0)</f>
        <v>0</v>
      </c>
      <c r="BI381" s="245">
        <f>IF(N381="nulová",J381,0)</f>
        <v>0</v>
      </c>
      <c r="BJ381" s="17" t="s">
        <v>90</v>
      </c>
      <c r="BK381" s="245">
        <f>ROUND(I381*H381,2)</f>
        <v>0</v>
      </c>
      <c r="BL381" s="17" t="s">
        <v>125</v>
      </c>
      <c r="BM381" s="244" t="s">
        <v>2117</v>
      </c>
    </row>
    <row r="382" s="1" customFormat="1" ht="16.5" customHeight="1">
      <c r="B382" s="39"/>
      <c r="C382" s="233" t="s">
        <v>1303</v>
      </c>
      <c r="D382" s="233" t="s">
        <v>266</v>
      </c>
      <c r="E382" s="234" t="s">
        <v>8105</v>
      </c>
      <c r="F382" s="235" t="s">
        <v>8106</v>
      </c>
      <c r="G382" s="236" t="s">
        <v>396</v>
      </c>
      <c r="H382" s="237">
        <v>400</v>
      </c>
      <c r="I382" s="238"/>
      <c r="J382" s="239">
        <f>ROUND(I382*H382,2)</f>
        <v>0</v>
      </c>
      <c r="K382" s="235" t="s">
        <v>413</v>
      </c>
      <c r="L382" s="44"/>
      <c r="M382" s="240" t="s">
        <v>1</v>
      </c>
      <c r="N382" s="241" t="s">
        <v>48</v>
      </c>
      <c r="O382" s="87"/>
      <c r="P382" s="242">
        <f>O382*H382</f>
        <v>0</v>
      </c>
      <c r="Q382" s="242">
        <v>0</v>
      </c>
      <c r="R382" s="242">
        <f>Q382*H382</f>
        <v>0</v>
      </c>
      <c r="S382" s="242">
        <v>0</v>
      </c>
      <c r="T382" s="243">
        <f>S382*H382</f>
        <v>0</v>
      </c>
      <c r="AR382" s="244" t="s">
        <v>125</v>
      </c>
      <c r="AT382" s="244" t="s">
        <v>266</v>
      </c>
      <c r="AU382" s="244" t="s">
        <v>90</v>
      </c>
      <c r="AY382" s="17" t="s">
        <v>263</v>
      </c>
      <c r="BE382" s="245">
        <f>IF(N382="základní",J382,0)</f>
        <v>0</v>
      </c>
      <c r="BF382" s="245">
        <f>IF(N382="snížená",J382,0)</f>
        <v>0</v>
      </c>
      <c r="BG382" s="245">
        <f>IF(N382="zákl. přenesená",J382,0)</f>
        <v>0</v>
      </c>
      <c r="BH382" s="245">
        <f>IF(N382="sníž. přenesená",J382,0)</f>
        <v>0</v>
      </c>
      <c r="BI382" s="245">
        <f>IF(N382="nulová",J382,0)</f>
        <v>0</v>
      </c>
      <c r="BJ382" s="17" t="s">
        <v>90</v>
      </c>
      <c r="BK382" s="245">
        <f>ROUND(I382*H382,2)</f>
        <v>0</v>
      </c>
      <c r="BL382" s="17" t="s">
        <v>125</v>
      </c>
      <c r="BM382" s="244" t="s">
        <v>2125</v>
      </c>
    </row>
    <row r="383" s="1" customFormat="1" ht="16.5" customHeight="1">
      <c r="B383" s="39"/>
      <c r="C383" s="233" t="s">
        <v>1310</v>
      </c>
      <c r="D383" s="233" t="s">
        <v>266</v>
      </c>
      <c r="E383" s="234" t="s">
        <v>8107</v>
      </c>
      <c r="F383" s="235" t="s">
        <v>8108</v>
      </c>
      <c r="G383" s="236" t="s">
        <v>396</v>
      </c>
      <c r="H383" s="237">
        <v>400</v>
      </c>
      <c r="I383" s="238"/>
      <c r="J383" s="239">
        <f>ROUND(I383*H383,2)</f>
        <v>0</v>
      </c>
      <c r="K383" s="235" t="s">
        <v>413</v>
      </c>
      <c r="L383" s="44"/>
      <c r="M383" s="240" t="s">
        <v>1</v>
      </c>
      <c r="N383" s="241" t="s">
        <v>48</v>
      </c>
      <c r="O383" s="87"/>
      <c r="P383" s="242">
        <f>O383*H383</f>
        <v>0</v>
      </c>
      <c r="Q383" s="242">
        <v>0</v>
      </c>
      <c r="R383" s="242">
        <f>Q383*H383</f>
        <v>0</v>
      </c>
      <c r="S383" s="242">
        <v>0</v>
      </c>
      <c r="T383" s="243">
        <f>S383*H383</f>
        <v>0</v>
      </c>
      <c r="AR383" s="244" t="s">
        <v>125</v>
      </c>
      <c r="AT383" s="244" t="s">
        <v>266</v>
      </c>
      <c r="AU383" s="244" t="s">
        <v>90</v>
      </c>
      <c r="AY383" s="17" t="s">
        <v>263</v>
      </c>
      <c r="BE383" s="245">
        <f>IF(N383="základní",J383,0)</f>
        <v>0</v>
      </c>
      <c r="BF383" s="245">
        <f>IF(N383="snížená",J383,0)</f>
        <v>0</v>
      </c>
      <c r="BG383" s="245">
        <f>IF(N383="zákl. přenesená",J383,0)</f>
        <v>0</v>
      </c>
      <c r="BH383" s="245">
        <f>IF(N383="sníž. přenesená",J383,0)</f>
        <v>0</v>
      </c>
      <c r="BI383" s="245">
        <f>IF(N383="nulová",J383,0)</f>
        <v>0</v>
      </c>
      <c r="BJ383" s="17" t="s">
        <v>90</v>
      </c>
      <c r="BK383" s="245">
        <f>ROUND(I383*H383,2)</f>
        <v>0</v>
      </c>
      <c r="BL383" s="17" t="s">
        <v>125</v>
      </c>
      <c r="BM383" s="244" t="s">
        <v>2133</v>
      </c>
    </row>
    <row r="384" s="1" customFormat="1" ht="16.5" customHeight="1">
      <c r="B384" s="39"/>
      <c r="C384" s="233" t="s">
        <v>1316</v>
      </c>
      <c r="D384" s="233" t="s">
        <v>266</v>
      </c>
      <c r="E384" s="234" t="s">
        <v>8109</v>
      </c>
      <c r="F384" s="235" t="s">
        <v>8110</v>
      </c>
      <c r="G384" s="236" t="s">
        <v>1829</v>
      </c>
      <c r="H384" s="237">
        <v>50</v>
      </c>
      <c r="I384" s="238"/>
      <c r="J384" s="239">
        <f>ROUND(I384*H384,2)</f>
        <v>0</v>
      </c>
      <c r="K384" s="235" t="s">
        <v>413</v>
      </c>
      <c r="L384" s="44"/>
      <c r="M384" s="240" t="s">
        <v>1</v>
      </c>
      <c r="N384" s="241" t="s">
        <v>48</v>
      </c>
      <c r="O384" s="87"/>
      <c r="P384" s="242">
        <f>O384*H384</f>
        <v>0</v>
      </c>
      <c r="Q384" s="242">
        <v>0</v>
      </c>
      <c r="R384" s="242">
        <f>Q384*H384</f>
        <v>0</v>
      </c>
      <c r="S384" s="242">
        <v>0</v>
      </c>
      <c r="T384" s="243">
        <f>S384*H384</f>
        <v>0</v>
      </c>
      <c r="AR384" s="244" t="s">
        <v>125</v>
      </c>
      <c r="AT384" s="244" t="s">
        <v>266</v>
      </c>
      <c r="AU384" s="244" t="s">
        <v>90</v>
      </c>
      <c r="AY384" s="17" t="s">
        <v>263</v>
      </c>
      <c r="BE384" s="245">
        <f>IF(N384="základní",J384,0)</f>
        <v>0</v>
      </c>
      <c r="BF384" s="245">
        <f>IF(N384="snížená",J384,0)</f>
        <v>0</v>
      </c>
      <c r="BG384" s="245">
        <f>IF(N384="zákl. přenesená",J384,0)</f>
        <v>0</v>
      </c>
      <c r="BH384" s="245">
        <f>IF(N384="sníž. přenesená",J384,0)</f>
        <v>0</v>
      </c>
      <c r="BI384" s="245">
        <f>IF(N384="nulová",J384,0)</f>
        <v>0</v>
      </c>
      <c r="BJ384" s="17" t="s">
        <v>90</v>
      </c>
      <c r="BK384" s="245">
        <f>ROUND(I384*H384,2)</f>
        <v>0</v>
      </c>
      <c r="BL384" s="17" t="s">
        <v>125</v>
      </c>
      <c r="BM384" s="244" t="s">
        <v>2141</v>
      </c>
    </row>
    <row r="385" s="1" customFormat="1">
      <c r="B385" s="39"/>
      <c r="C385" s="40"/>
      <c r="D385" s="246" t="s">
        <v>273</v>
      </c>
      <c r="E385" s="40"/>
      <c r="F385" s="247" t="s">
        <v>8111</v>
      </c>
      <c r="G385" s="40"/>
      <c r="H385" s="40"/>
      <c r="I385" s="151"/>
      <c r="J385" s="40"/>
      <c r="K385" s="40"/>
      <c r="L385" s="44"/>
      <c r="M385" s="248"/>
      <c r="N385" s="87"/>
      <c r="O385" s="87"/>
      <c r="P385" s="87"/>
      <c r="Q385" s="87"/>
      <c r="R385" s="87"/>
      <c r="S385" s="87"/>
      <c r="T385" s="88"/>
      <c r="AT385" s="17" t="s">
        <v>273</v>
      </c>
      <c r="AU385" s="17" t="s">
        <v>90</v>
      </c>
    </row>
    <row r="386" s="11" customFormat="1" ht="25.92" customHeight="1">
      <c r="B386" s="217"/>
      <c r="C386" s="218"/>
      <c r="D386" s="219" t="s">
        <v>82</v>
      </c>
      <c r="E386" s="220" t="s">
        <v>5157</v>
      </c>
      <c r="F386" s="220" t="s">
        <v>8112</v>
      </c>
      <c r="G386" s="218"/>
      <c r="H386" s="218"/>
      <c r="I386" s="221"/>
      <c r="J386" s="222">
        <f>BK386</f>
        <v>0</v>
      </c>
      <c r="K386" s="218"/>
      <c r="L386" s="223"/>
      <c r="M386" s="224"/>
      <c r="N386" s="225"/>
      <c r="O386" s="225"/>
      <c r="P386" s="226">
        <f>SUM(P387:P388)</f>
        <v>0</v>
      </c>
      <c r="Q386" s="225"/>
      <c r="R386" s="226">
        <f>SUM(R387:R388)</f>
        <v>0</v>
      </c>
      <c r="S386" s="225"/>
      <c r="T386" s="227">
        <f>SUM(T387:T388)</f>
        <v>0</v>
      </c>
      <c r="AR386" s="228" t="s">
        <v>90</v>
      </c>
      <c r="AT386" s="229" t="s">
        <v>82</v>
      </c>
      <c r="AU386" s="229" t="s">
        <v>83</v>
      </c>
      <c r="AY386" s="228" t="s">
        <v>263</v>
      </c>
      <c r="BK386" s="230">
        <f>SUM(BK387:BK388)</f>
        <v>0</v>
      </c>
    </row>
    <row r="387" s="1" customFormat="1" ht="16.5" customHeight="1">
      <c r="B387" s="39"/>
      <c r="C387" s="233" t="s">
        <v>1321</v>
      </c>
      <c r="D387" s="233" t="s">
        <v>266</v>
      </c>
      <c r="E387" s="234" t="s">
        <v>8113</v>
      </c>
      <c r="F387" s="235" t="s">
        <v>8112</v>
      </c>
      <c r="G387" s="236" t="s">
        <v>1829</v>
      </c>
      <c r="H387" s="237">
        <v>1</v>
      </c>
      <c r="I387" s="238"/>
      <c r="J387" s="239">
        <f>ROUND(I387*H387,2)</f>
        <v>0</v>
      </c>
      <c r="K387" s="235" t="s">
        <v>413</v>
      </c>
      <c r="L387" s="44"/>
      <c r="M387" s="240" t="s">
        <v>1</v>
      </c>
      <c r="N387" s="241" t="s">
        <v>48</v>
      </c>
      <c r="O387" s="87"/>
      <c r="P387" s="242">
        <f>O387*H387</f>
        <v>0</v>
      </c>
      <c r="Q387" s="242">
        <v>0</v>
      </c>
      <c r="R387" s="242">
        <f>Q387*H387</f>
        <v>0</v>
      </c>
      <c r="S387" s="242">
        <v>0</v>
      </c>
      <c r="T387" s="243">
        <f>S387*H387</f>
        <v>0</v>
      </c>
      <c r="AR387" s="244" t="s">
        <v>125</v>
      </c>
      <c r="AT387" s="244" t="s">
        <v>266</v>
      </c>
      <c r="AU387" s="244" t="s">
        <v>90</v>
      </c>
      <c r="AY387" s="17" t="s">
        <v>263</v>
      </c>
      <c r="BE387" s="245">
        <f>IF(N387="základní",J387,0)</f>
        <v>0</v>
      </c>
      <c r="BF387" s="245">
        <f>IF(N387="snížená",J387,0)</f>
        <v>0</v>
      </c>
      <c r="BG387" s="245">
        <f>IF(N387="zákl. přenesená",J387,0)</f>
        <v>0</v>
      </c>
      <c r="BH387" s="245">
        <f>IF(N387="sníž. přenesená",J387,0)</f>
        <v>0</v>
      </c>
      <c r="BI387" s="245">
        <f>IF(N387="nulová",J387,0)</f>
        <v>0</v>
      </c>
      <c r="BJ387" s="17" t="s">
        <v>90</v>
      </c>
      <c r="BK387" s="245">
        <f>ROUND(I387*H387,2)</f>
        <v>0</v>
      </c>
      <c r="BL387" s="17" t="s">
        <v>125</v>
      </c>
      <c r="BM387" s="244" t="s">
        <v>2149</v>
      </c>
    </row>
    <row r="388" s="1" customFormat="1">
      <c r="B388" s="39"/>
      <c r="C388" s="40"/>
      <c r="D388" s="246" t="s">
        <v>273</v>
      </c>
      <c r="E388" s="40"/>
      <c r="F388" s="247" t="s">
        <v>8114</v>
      </c>
      <c r="G388" s="40"/>
      <c r="H388" s="40"/>
      <c r="I388" s="151"/>
      <c r="J388" s="40"/>
      <c r="K388" s="40"/>
      <c r="L388" s="44"/>
      <c r="M388" s="248"/>
      <c r="N388" s="87"/>
      <c r="O388" s="87"/>
      <c r="P388" s="87"/>
      <c r="Q388" s="87"/>
      <c r="R388" s="87"/>
      <c r="S388" s="87"/>
      <c r="T388" s="88"/>
      <c r="AT388" s="17" t="s">
        <v>273</v>
      </c>
      <c r="AU388" s="17" t="s">
        <v>90</v>
      </c>
    </row>
    <row r="389" s="11" customFormat="1" ht="25.92" customHeight="1">
      <c r="B389" s="217"/>
      <c r="C389" s="218"/>
      <c r="D389" s="219" t="s">
        <v>82</v>
      </c>
      <c r="E389" s="220" t="s">
        <v>5163</v>
      </c>
      <c r="F389" s="220" t="s">
        <v>8115</v>
      </c>
      <c r="G389" s="218"/>
      <c r="H389" s="218"/>
      <c r="I389" s="221"/>
      <c r="J389" s="222">
        <f>BK389</f>
        <v>0</v>
      </c>
      <c r="K389" s="218"/>
      <c r="L389" s="223"/>
      <c r="M389" s="224"/>
      <c r="N389" s="225"/>
      <c r="O389" s="225"/>
      <c r="P389" s="226">
        <f>SUM(P390:P391)</f>
        <v>0</v>
      </c>
      <c r="Q389" s="225"/>
      <c r="R389" s="226">
        <f>SUM(R390:R391)</f>
        <v>0</v>
      </c>
      <c r="S389" s="225"/>
      <c r="T389" s="227">
        <f>SUM(T390:T391)</f>
        <v>0</v>
      </c>
      <c r="AR389" s="228" t="s">
        <v>90</v>
      </c>
      <c r="AT389" s="229" t="s">
        <v>82</v>
      </c>
      <c r="AU389" s="229" t="s">
        <v>83</v>
      </c>
      <c r="AY389" s="228" t="s">
        <v>263</v>
      </c>
      <c r="BK389" s="230">
        <f>SUM(BK390:BK391)</f>
        <v>0</v>
      </c>
    </row>
    <row r="390" s="1" customFormat="1" ht="16.5" customHeight="1">
      <c r="B390" s="39"/>
      <c r="C390" s="233" t="s">
        <v>1325</v>
      </c>
      <c r="D390" s="233" t="s">
        <v>266</v>
      </c>
      <c r="E390" s="234" t="s">
        <v>8116</v>
      </c>
      <c r="F390" s="235" t="s">
        <v>8117</v>
      </c>
      <c r="G390" s="236" t="s">
        <v>1829</v>
      </c>
      <c r="H390" s="237">
        <v>1</v>
      </c>
      <c r="I390" s="238"/>
      <c r="J390" s="239">
        <f>ROUND(I390*H390,2)</f>
        <v>0</v>
      </c>
      <c r="K390" s="235" t="s">
        <v>413</v>
      </c>
      <c r="L390" s="44"/>
      <c r="M390" s="240" t="s">
        <v>1</v>
      </c>
      <c r="N390" s="241" t="s">
        <v>48</v>
      </c>
      <c r="O390" s="87"/>
      <c r="P390" s="242">
        <f>O390*H390</f>
        <v>0</v>
      </c>
      <c r="Q390" s="242">
        <v>0</v>
      </c>
      <c r="R390" s="242">
        <f>Q390*H390</f>
        <v>0</v>
      </c>
      <c r="S390" s="242">
        <v>0</v>
      </c>
      <c r="T390" s="243">
        <f>S390*H390</f>
        <v>0</v>
      </c>
      <c r="AR390" s="244" t="s">
        <v>125</v>
      </c>
      <c r="AT390" s="244" t="s">
        <v>266</v>
      </c>
      <c r="AU390" s="244" t="s">
        <v>90</v>
      </c>
      <c r="AY390" s="17" t="s">
        <v>263</v>
      </c>
      <c r="BE390" s="245">
        <f>IF(N390="základní",J390,0)</f>
        <v>0</v>
      </c>
      <c r="BF390" s="245">
        <f>IF(N390="snížená",J390,0)</f>
        <v>0</v>
      </c>
      <c r="BG390" s="245">
        <f>IF(N390="zákl. přenesená",J390,0)</f>
        <v>0</v>
      </c>
      <c r="BH390" s="245">
        <f>IF(N390="sníž. přenesená",J390,0)</f>
        <v>0</v>
      </c>
      <c r="BI390" s="245">
        <f>IF(N390="nulová",J390,0)</f>
        <v>0</v>
      </c>
      <c r="BJ390" s="17" t="s">
        <v>90</v>
      </c>
      <c r="BK390" s="245">
        <f>ROUND(I390*H390,2)</f>
        <v>0</v>
      </c>
      <c r="BL390" s="17" t="s">
        <v>125</v>
      </c>
      <c r="BM390" s="244" t="s">
        <v>2157</v>
      </c>
    </row>
    <row r="391" s="1" customFormat="1">
      <c r="B391" s="39"/>
      <c r="C391" s="40"/>
      <c r="D391" s="246" t="s">
        <v>273</v>
      </c>
      <c r="E391" s="40"/>
      <c r="F391" s="247" t="s">
        <v>8118</v>
      </c>
      <c r="G391" s="40"/>
      <c r="H391" s="40"/>
      <c r="I391" s="151"/>
      <c r="J391" s="40"/>
      <c r="K391" s="40"/>
      <c r="L391" s="44"/>
      <c r="M391" s="248"/>
      <c r="N391" s="87"/>
      <c r="O391" s="87"/>
      <c r="P391" s="87"/>
      <c r="Q391" s="87"/>
      <c r="R391" s="87"/>
      <c r="S391" s="87"/>
      <c r="T391" s="88"/>
      <c r="AT391" s="17" t="s">
        <v>273</v>
      </c>
      <c r="AU391" s="17" t="s">
        <v>90</v>
      </c>
    </row>
    <row r="392" s="11" customFormat="1" ht="25.92" customHeight="1">
      <c r="B392" s="217"/>
      <c r="C392" s="218"/>
      <c r="D392" s="219" t="s">
        <v>82</v>
      </c>
      <c r="E392" s="220" t="s">
        <v>5200</v>
      </c>
      <c r="F392" s="220" t="s">
        <v>8119</v>
      </c>
      <c r="G392" s="218"/>
      <c r="H392" s="218"/>
      <c r="I392" s="221"/>
      <c r="J392" s="222">
        <f>BK392</f>
        <v>0</v>
      </c>
      <c r="K392" s="218"/>
      <c r="L392" s="223"/>
      <c r="M392" s="224"/>
      <c r="N392" s="225"/>
      <c r="O392" s="225"/>
      <c r="P392" s="226">
        <f>P393</f>
        <v>0</v>
      </c>
      <c r="Q392" s="225"/>
      <c r="R392" s="226">
        <f>R393</f>
        <v>0</v>
      </c>
      <c r="S392" s="225"/>
      <c r="T392" s="227">
        <f>T393</f>
        <v>0</v>
      </c>
      <c r="AR392" s="228" t="s">
        <v>90</v>
      </c>
      <c r="AT392" s="229" t="s">
        <v>82</v>
      </c>
      <c r="AU392" s="229" t="s">
        <v>83</v>
      </c>
      <c r="AY392" s="228" t="s">
        <v>263</v>
      </c>
      <c r="BK392" s="230">
        <f>BK393</f>
        <v>0</v>
      </c>
    </row>
    <row r="393" s="1" customFormat="1" ht="16.5" customHeight="1">
      <c r="B393" s="39"/>
      <c r="C393" s="233" t="s">
        <v>1330</v>
      </c>
      <c r="D393" s="233" t="s">
        <v>266</v>
      </c>
      <c r="E393" s="234" t="s">
        <v>8120</v>
      </c>
      <c r="F393" s="235" t="s">
        <v>8121</v>
      </c>
      <c r="G393" s="236" t="s">
        <v>1829</v>
      </c>
      <c r="H393" s="237">
        <v>1</v>
      </c>
      <c r="I393" s="238"/>
      <c r="J393" s="239">
        <f>ROUND(I393*H393,2)</f>
        <v>0</v>
      </c>
      <c r="K393" s="235" t="s">
        <v>413</v>
      </c>
      <c r="L393" s="44"/>
      <c r="M393" s="314" t="s">
        <v>1</v>
      </c>
      <c r="N393" s="315" t="s">
        <v>48</v>
      </c>
      <c r="O393" s="250"/>
      <c r="P393" s="316">
        <f>O393*H393</f>
        <v>0</v>
      </c>
      <c r="Q393" s="316">
        <v>0</v>
      </c>
      <c r="R393" s="316">
        <f>Q393*H393</f>
        <v>0</v>
      </c>
      <c r="S393" s="316">
        <v>0</v>
      </c>
      <c r="T393" s="317">
        <f>S393*H393</f>
        <v>0</v>
      </c>
      <c r="AR393" s="244" t="s">
        <v>125</v>
      </c>
      <c r="AT393" s="244" t="s">
        <v>266</v>
      </c>
      <c r="AU393" s="244" t="s">
        <v>90</v>
      </c>
      <c r="AY393" s="17" t="s">
        <v>263</v>
      </c>
      <c r="BE393" s="245">
        <f>IF(N393="základní",J393,0)</f>
        <v>0</v>
      </c>
      <c r="BF393" s="245">
        <f>IF(N393="snížená",J393,0)</f>
        <v>0</v>
      </c>
      <c r="BG393" s="245">
        <f>IF(N393="zákl. přenesená",J393,0)</f>
        <v>0</v>
      </c>
      <c r="BH393" s="245">
        <f>IF(N393="sníž. přenesená",J393,0)</f>
        <v>0</v>
      </c>
      <c r="BI393" s="245">
        <f>IF(N393="nulová",J393,0)</f>
        <v>0</v>
      </c>
      <c r="BJ393" s="17" t="s">
        <v>90</v>
      </c>
      <c r="BK393" s="245">
        <f>ROUND(I393*H393,2)</f>
        <v>0</v>
      </c>
      <c r="BL393" s="17" t="s">
        <v>125</v>
      </c>
      <c r="BM393" s="244" t="s">
        <v>2165</v>
      </c>
    </row>
    <row r="394" s="1" customFormat="1" ht="6.96" customHeight="1">
      <c r="B394" s="62"/>
      <c r="C394" s="63"/>
      <c r="D394" s="63"/>
      <c r="E394" s="63"/>
      <c r="F394" s="63"/>
      <c r="G394" s="63"/>
      <c r="H394" s="63"/>
      <c r="I394" s="184"/>
      <c r="J394" s="63"/>
      <c r="K394" s="63"/>
      <c r="L394" s="44"/>
    </row>
  </sheetData>
  <sheetProtection sheet="1" autoFilter="0" formatColumns="0" formatRows="0" objects="1" scenarios="1" spinCount="100000" saltValue="UOdVcHJ2q1yGdiW693S9eDW7Ea3B6seTutewSfvp+HeoonPpwBL/+BBFX/KSVPdyxbJzFdDuMUSyHTBbqHJsSQ==" hashValue="2zVsoYxSvJkXPeEtQqj3glfRcoLLwaCwnsnKHOrnfhwnHiPDYgSR7I2OjtYz+TBDvQitoEhtCSU3nZxurpN0hg==" algorithmName="SHA-512" password="E785"/>
  <autoFilter ref="C135:K393"/>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91</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s="1" customFormat="1" ht="12" customHeight="1">
      <c r="B8" s="44"/>
      <c r="D8" s="149" t="s">
        <v>235</v>
      </c>
      <c r="I8" s="151"/>
      <c r="L8" s="44"/>
    </row>
    <row r="9" s="1" customFormat="1" ht="36.96" customHeight="1">
      <c r="B9" s="44"/>
      <c r="E9" s="152" t="s">
        <v>236</v>
      </c>
      <c r="F9" s="1"/>
      <c r="G9" s="1"/>
      <c r="H9" s="1"/>
      <c r="I9" s="151"/>
      <c r="L9" s="44"/>
    </row>
    <row r="10" s="1" customFormat="1">
      <c r="B10" s="44"/>
      <c r="I10" s="151"/>
      <c r="L10" s="44"/>
    </row>
    <row r="11" s="1" customFormat="1" ht="12" customHeight="1">
      <c r="B11" s="44"/>
      <c r="D11" s="149" t="s">
        <v>18</v>
      </c>
      <c r="F11" s="137" t="s">
        <v>19</v>
      </c>
      <c r="I11" s="153" t="s">
        <v>20</v>
      </c>
      <c r="J11" s="137" t="s">
        <v>1</v>
      </c>
      <c r="L11" s="44"/>
    </row>
    <row r="12" s="1" customFormat="1" ht="12" customHeight="1">
      <c r="B12" s="44"/>
      <c r="D12" s="149" t="s">
        <v>22</v>
      </c>
      <c r="F12" s="137" t="s">
        <v>23</v>
      </c>
      <c r="I12" s="153" t="s">
        <v>24</v>
      </c>
      <c r="J12" s="154" t="str">
        <f>'Rekapitulace stavby'!AN8</f>
        <v>16. 10. 2019</v>
      </c>
      <c r="L12" s="44"/>
    </row>
    <row r="13" s="1" customFormat="1" ht="10.8" customHeight="1">
      <c r="B13" s="44"/>
      <c r="I13" s="151"/>
      <c r="L13" s="44"/>
    </row>
    <row r="14" s="1" customFormat="1" ht="12" customHeight="1">
      <c r="B14" s="44"/>
      <c r="D14" s="149" t="s">
        <v>30</v>
      </c>
      <c r="I14" s="153" t="s">
        <v>31</v>
      </c>
      <c r="J14" s="137" t="s">
        <v>1</v>
      </c>
      <c r="L14" s="44"/>
    </row>
    <row r="15" s="1" customFormat="1" ht="18" customHeight="1">
      <c r="B15" s="44"/>
      <c r="E15" s="137" t="s">
        <v>32</v>
      </c>
      <c r="I15" s="153" t="s">
        <v>33</v>
      </c>
      <c r="J15" s="137" t="s">
        <v>1</v>
      </c>
      <c r="L15" s="44"/>
    </row>
    <row r="16" s="1" customFormat="1" ht="6.96" customHeight="1">
      <c r="B16" s="44"/>
      <c r="I16" s="151"/>
      <c r="L16" s="44"/>
    </row>
    <row r="17" s="1" customFormat="1" ht="12" customHeight="1">
      <c r="B17" s="44"/>
      <c r="D17" s="149" t="s">
        <v>34</v>
      </c>
      <c r="I17" s="153" t="s">
        <v>31</v>
      </c>
      <c r="J17" s="33" t="str">
        <f>'Rekapitulace stavby'!AN13</f>
        <v>Vyplň údaj</v>
      </c>
      <c r="L17" s="44"/>
    </row>
    <row r="18" s="1" customFormat="1" ht="18" customHeight="1">
      <c r="B18" s="44"/>
      <c r="E18" s="33" t="str">
        <f>'Rekapitulace stavby'!E14</f>
        <v>Vyplň údaj</v>
      </c>
      <c r="F18" s="137"/>
      <c r="G18" s="137"/>
      <c r="H18" s="137"/>
      <c r="I18" s="153" t="s">
        <v>33</v>
      </c>
      <c r="J18" s="33" t="str">
        <f>'Rekapitulace stavby'!AN14</f>
        <v>Vyplň údaj</v>
      </c>
      <c r="L18" s="44"/>
    </row>
    <row r="19" s="1" customFormat="1" ht="6.96" customHeight="1">
      <c r="B19" s="44"/>
      <c r="I19" s="151"/>
      <c r="L19" s="44"/>
    </row>
    <row r="20" s="1" customFormat="1" ht="12" customHeight="1">
      <c r="B20" s="44"/>
      <c r="D20" s="149" t="s">
        <v>36</v>
      </c>
      <c r="I20" s="153" t="s">
        <v>31</v>
      </c>
      <c r="J20" s="137" t="s">
        <v>1</v>
      </c>
      <c r="L20" s="44"/>
    </row>
    <row r="21" s="1" customFormat="1" ht="18" customHeight="1">
      <c r="B21" s="44"/>
      <c r="E21" s="137" t="s">
        <v>37</v>
      </c>
      <c r="I21" s="153" t="s">
        <v>33</v>
      </c>
      <c r="J21" s="137" t="s">
        <v>1</v>
      </c>
      <c r="L21" s="44"/>
    </row>
    <row r="22" s="1" customFormat="1" ht="6.96" customHeight="1">
      <c r="B22" s="44"/>
      <c r="I22" s="151"/>
      <c r="L22" s="44"/>
    </row>
    <row r="23" s="1" customFormat="1" ht="12" customHeight="1">
      <c r="B23" s="44"/>
      <c r="D23" s="149" t="s">
        <v>39</v>
      </c>
      <c r="I23" s="153" t="s">
        <v>31</v>
      </c>
      <c r="J23" s="137" t="str">
        <f>IF('Rekapitulace stavby'!AN19="","",'Rekapitulace stavby'!AN19)</f>
        <v/>
      </c>
      <c r="L23" s="44"/>
    </row>
    <row r="24" s="1" customFormat="1" ht="18" customHeight="1">
      <c r="B24" s="44"/>
      <c r="E24" s="137" t="str">
        <f>IF('Rekapitulace stavby'!E20="","",'Rekapitulace stavby'!E20)</f>
        <v xml:space="preserve"> </v>
      </c>
      <c r="I24" s="153" t="s">
        <v>33</v>
      </c>
      <c r="J24" s="137" t="str">
        <f>IF('Rekapitulace stavby'!AN20="","",'Rekapitulace stavby'!AN20)</f>
        <v/>
      </c>
      <c r="L24" s="44"/>
    </row>
    <row r="25" s="1" customFormat="1" ht="6.96" customHeight="1">
      <c r="B25" s="44"/>
      <c r="I25" s="151"/>
      <c r="L25" s="44"/>
    </row>
    <row r="26" s="1" customFormat="1" ht="12" customHeight="1">
      <c r="B26" s="44"/>
      <c r="D26" s="149" t="s">
        <v>41</v>
      </c>
      <c r="I26" s="151"/>
      <c r="L26" s="44"/>
    </row>
    <row r="27" s="7" customFormat="1" ht="89.25" customHeight="1">
      <c r="B27" s="155"/>
      <c r="E27" s="156" t="s">
        <v>42</v>
      </c>
      <c r="F27" s="156"/>
      <c r="G27" s="156"/>
      <c r="H27" s="156"/>
      <c r="I27" s="157"/>
      <c r="L27" s="155"/>
    </row>
    <row r="28" s="1" customFormat="1" ht="6.96" customHeight="1">
      <c r="B28" s="44"/>
      <c r="I28" s="151"/>
      <c r="L28" s="44"/>
    </row>
    <row r="29" s="1" customFormat="1" ht="6.96" customHeight="1">
      <c r="B29" s="44"/>
      <c r="D29" s="79"/>
      <c r="E29" s="79"/>
      <c r="F29" s="79"/>
      <c r="G29" s="79"/>
      <c r="H29" s="79"/>
      <c r="I29" s="158"/>
      <c r="J29" s="79"/>
      <c r="K29" s="79"/>
      <c r="L29" s="44"/>
    </row>
    <row r="30" s="1" customFormat="1" ht="25.44" customHeight="1">
      <c r="B30" s="44"/>
      <c r="D30" s="159" t="s">
        <v>43</v>
      </c>
      <c r="I30" s="151"/>
      <c r="J30" s="160">
        <f>ROUND(J122, 2)</f>
        <v>0</v>
      </c>
      <c r="L30" s="44"/>
    </row>
    <row r="31" s="1" customFormat="1" ht="6.96" customHeight="1">
      <c r="B31" s="44"/>
      <c r="D31" s="79"/>
      <c r="E31" s="79"/>
      <c r="F31" s="79"/>
      <c r="G31" s="79"/>
      <c r="H31" s="79"/>
      <c r="I31" s="158"/>
      <c r="J31" s="79"/>
      <c r="K31" s="79"/>
      <c r="L31" s="44"/>
    </row>
    <row r="32" s="1" customFormat="1" ht="14.4" customHeight="1">
      <c r="B32" s="44"/>
      <c r="F32" s="161" t="s">
        <v>45</v>
      </c>
      <c r="I32" s="162" t="s">
        <v>44</v>
      </c>
      <c r="J32" s="161" t="s">
        <v>46</v>
      </c>
      <c r="L32" s="44"/>
    </row>
    <row r="33" s="1" customFormat="1" ht="14.4" customHeight="1">
      <c r="B33" s="44"/>
      <c r="D33" s="163" t="s">
        <v>47</v>
      </c>
      <c r="E33" s="149" t="s">
        <v>48</v>
      </c>
      <c r="F33" s="164">
        <f>ROUND((SUM(BE122:BE149)),  2)</f>
        <v>0</v>
      </c>
      <c r="I33" s="165">
        <v>0.20999999999999999</v>
      </c>
      <c r="J33" s="164">
        <f>ROUND(((SUM(BE122:BE149))*I33),  2)</f>
        <v>0</v>
      </c>
      <c r="L33" s="44"/>
    </row>
    <row r="34" s="1" customFormat="1" ht="14.4" customHeight="1">
      <c r="B34" s="44"/>
      <c r="E34" s="149" t="s">
        <v>49</v>
      </c>
      <c r="F34" s="164">
        <f>ROUND((SUM(BF122:BF149)),  2)</f>
        <v>0</v>
      </c>
      <c r="I34" s="165">
        <v>0.14999999999999999</v>
      </c>
      <c r="J34" s="164">
        <f>ROUND(((SUM(BF122:BF149))*I34),  2)</f>
        <v>0</v>
      </c>
      <c r="L34" s="44"/>
    </row>
    <row r="35" hidden="1" s="1" customFormat="1" ht="14.4" customHeight="1">
      <c r="B35" s="44"/>
      <c r="E35" s="149" t="s">
        <v>50</v>
      </c>
      <c r="F35" s="164">
        <f>ROUND((SUM(BG122:BG149)),  2)</f>
        <v>0</v>
      </c>
      <c r="I35" s="165">
        <v>0.20999999999999999</v>
      </c>
      <c r="J35" s="164">
        <f>0</f>
        <v>0</v>
      </c>
      <c r="L35" s="44"/>
    </row>
    <row r="36" hidden="1" s="1" customFormat="1" ht="14.4" customHeight="1">
      <c r="B36" s="44"/>
      <c r="E36" s="149" t="s">
        <v>51</v>
      </c>
      <c r="F36" s="164">
        <f>ROUND((SUM(BH122:BH149)),  2)</f>
        <v>0</v>
      </c>
      <c r="I36" s="165">
        <v>0.14999999999999999</v>
      </c>
      <c r="J36" s="164">
        <f>0</f>
        <v>0</v>
      </c>
      <c r="L36" s="44"/>
    </row>
    <row r="37" hidden="1" s="1" customFormat="1" ht="14.4" customHeight="1">
      <c r="B37" s="44"/>
      <c r="E37" s="149" t="s">
        <v>52</v>
      </c>
      <c r="F37" s="164">
        <f>ROUND((SUM(BI122:BI149)),  2)</f>
        <v>0</v>
      </c>
      <c r="I37" s="165">
        <v>0</v>
      </c>
      <c r="J37" s="164">
        <f>0</f>
        <v>0</v>
      </c>
      <c r="L37" s="44"/>
    </row>
    <row r="38" s="1" customFormat="1" ht="6.96" customHeight="1">
      <c r="B38" s="44"/>
      <c r="I38" s="151"/>
      <c r="L38" s="44"/>
    </row>
    <row r="39" s="1" customFormat="1" ht="25.44" customHeight="1">
      <c r="B39" s="44"/>
      <c r="C39" s="166"/>
      <c r="D39" s="167" t="s">
        <v>53</v>
      </c>
      <c r="E39" s="168"/>
      <c r="F39" s="168"/>
      <c r="G39" s="169" t="s">
        <v>54</v>
      </c>
      <c r="H39" s="170" t="s">
        <v>55</v>
      </c>
      <c r="I39" s="171"/>
      <c r="J39" s="172">
        <f>SUM(J30:J37)</f>
        <v>0</v>
      </c>
      <c r="K39" s="173"/>
      <c r="L39" s="44"/>
    </row>
    <row r="40" s="1" customFormat="1" ht="14.4" customHeight="1">
      <c r="B40" s="44"/>
      <c r="I40" s="151"/>
      <c r="L40" s="44"/>
    </row>
    <row r="41" ht="14.4" customHeight="1">
      <c r="B41" s="20"/>
      <c r="L41" s="20"/>
    </row>
    <row r="42" ht="14.4" customHeight="1">
      <c r="B42" s="20"/>
      <c r="L42" s="20"/>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s="1" customFormat="1" ht="12" customHeight="1">
      <c r="B86" s="39"/>
      <c r="C86" s="32" t="s">
        <v>235</v>
      </c>
      <c r="D86" s="40"/>
      <c r="E86" s="40"/>
      <c r="F86" s="40"/>
      <c r="G86" s="40"/>
      <c r="H86" s="40"/>
      <c r="I86" s="151"/>
      <c r="J86" s="40"/>
      <c r="K86" s="40"/>
      <c r="L86" s="44"/>
    </row>
    <row r="87" s="1" customFormat="1" ht="16.5" customHeight="1">
      <c r="B87" s="39"/>
      <c r="C87" s="40"/>
      <c r="D87" s="40"/>
      <c r="E87" s="72" t="str">
        <f>E9</f>
        <v xml:space="preserve">VON - Vedlejší a ostatní náklady stavby </v>
      </c>
      <c r="F87" s="40"/>
      <c r="G87" s="40"/>
      <c r="H87" s="40"/>
      <c r="I87" s="151"/>
      <c r="J87" s="40"/>
      <c r="K87" s="40"/>
      <c r="L87" s="44"/>
    </row>
    <row r="88" s="1" customFormat="1" ht="6.96" customHeight="1">
      <c r="B88" s="39"/>
      <c r="C88" s="40"/>
      <c r="D88" s="40"/>
      <c r="E88" s="40"/>
      <c r="F88" s="40"/>
      <c r="G88" s="40"/>
      <c r="H88" s="40"/>
      <c r="I88" s="151"/>
      <c r="J88" s="40"/>
      <c r="K88" s="40"/>
      <c r="L88" s="44"/>
    </row>
    <row r="89" s="1" customFormat="1" ht="12" customHeight="1">
      <c r="B89" s="39"/>
      <c r="C89" s="32" t="s">
        <v>22</v>
      </c>
      <c r="D89" s="40"/>
      <c r="E89" s="40"/>
      <c r="F89" s="27" t="str">
        <f>F12</f>
        <v>Ostrava</v>
      </c>
      <c r="G89" s="40"/>
      <c r="H89" s="40"/>
      <c r="I89" s="153" t="s">
        <v>24</v>
      </c>
      <c r="J89" s="75" t="str">
        <f>IF(J12="","",J12)</f>
        <v>16. 10. 2019</v>
      </c>
      <c r="K89" s="40"/>
      <c r="L89" s="44"/>
    </row>
    <row r="90" s="1" customFormat="1" ht="6.96" customHeight="1">
      <c r="B90" s="39"/>
      <c r="C90" s="40"/>
      <c r="D90" s="40"/>
      <c r="E90" s="40"/>
      <c r="F90" s="40"/>
      <c r="G90" s="40"/>
      <c r="H90" s="40"/>
      <c r="I90" s="151"/>
      <c r="J90" s="40"/>
      <c r="K90" s="40"/>
      <c r="L90" s="44"/>
    </row>
    <row r="91" s="1" customFormat="1" ht="27.9" customHeight="1">
      <c r="B91" s="39"/>
      <c r="C91" s="32" t="s">
        <v>30</v>
      </c>
      <c r="D91" s="40"/>
      <c r="E91" s="40"/>
      <c r="F91" s="27" t="str">
        <f>E15</f>
        <v xml:space="preserve">OSTRAVSKÁ UNIVERZITA </v>
      </c>
      <c r="G91" s="40"/>
      <c r="H91" s="40"/>
      <c r="I91" s="153" t="s">
        <v>36</v>
      </c>
      <c r="J91" s="37" t="str">
        <f>E21</f>
        <v>KANIA a.s., Ostrava</v>
      </c>
      <c r="K91" s="40"/>
      <c r="L91" s="44"/>
    </row>
    <row r="92" s="1" customFormat="1" ht="15.15" customHeight="1">
      <c r="B92" s="39"/>
      <c r="C92" s="32" t="s">
        <v>34</v>
      </c>
      <c r="D92" s="40"/>
      <c r="E92" s="40"/>
      <c r="F92" s="27" t="str">
        <f>IF(E18="","",E18)</f>
        <v>Vyplň údaj</v>
      </c>
      <c r="G92" s="40"/>
      <c r="H92" s="40"/>
      <c r="I92" s="153" t="s">
        <v>39</v>
      </c>
      <c r="J92" s="37" t="str">
        <f>E24</f>
        <v xml:space="preserve"> </v>
      </c>
      <c r="K92" s="40"/>
      <c r="L92" s="44"/>
    </row>
    <row r="93" s="1" customFormat="1" ht="10.32" customHeight="1">
      <c r="B93" s="39"/>
      <c r="C93" s="40"/>
      <c r="D93" s="40"/>
      <c r="E93" s="40"/>
      <c r="F93" s="40"/>
      <c r="G93" s="40"/>
      <c r="H93" s="40"/>
      <c r="I93" s="151"/>
      <c r="J93" s="40"/>
      <c r="K93" s="40"/>
      <c r="L93" s="44"/>
    </row>
    <row r="94" s="1" customFormat="1" ht="29.28" customHeight="1">
      <c r="B94" s="39"/>
      <c r="C94" s="189" t="s">
        <v>238</v>
      </c>
      <c r="D94" s="190"/>
      <c r="E94" s="190"/>
      <c r="F94" s="190"/>
      <c r="G94" s="190"/>
      <c r="H94" s="190"/>
      <c r="I94" s="191"/>
      <c r="J94" s="192" t="s">
        <v>239</v>
      </c>
      <c r="K94" s="190"/>
      <c r="L94" s="44"/>
    </row>
    <row r="95" s="1" customFormat="1" ht="10.32" customHeight="1">
      <c r="B95" s="39"/>
      <c r="C95" s="40"/>
      <c r="D95" s="40"/>
      <c r="E95" s="40"/>
      <c r="F95" s="40"/>
      <c r="G95" s="40"/>
      <c r="H95" s="40"/>
      <c r="I95" s="151"/>
      <c r="J95" s="40"/>
      <c r="K95" s="40"/>
      <c r="L95" s="44"/>
    </row>
    <row r="96" s="1" customFormat="1" ht="22.8" customHeight="1">
      <c r="B96" s="39"/>
      <c r="C96" s="193" t="s">
        <v>240</v>
      </c>
      <c r="D96" s="40"/>
      <c r="E96" s="40"/>
      <c r="F96" s="40"/>
      <c r="G96" s="40"/>
      <c r="H96" s="40"/>
      <c r="I96" s="151"/>
      <c r="J96" s="106">
        <f>J122</f>
        <v>0</v>
      </c>
      <c r="K96" s="40"/>
      <c r="L96" s="44"/>
      <c r="AU96" s="17" t="s">
        <v>241</v>
      </c>
    </row>
    <row r="97" s="8" customFormat="1" ht="24.96" customHeight="1">
      <c r="B97" s="194"/>
      <c r="C97" s="195"/>
      <c r="D97" s="196" t="s">
        <v>242</v>
      </c>
      <c r="E97" s="197"/>
      <c r="F97" s="197"/>
      <c r="G97" s="197"/>
      <c r="H97" s="197"/>
      <c r="I97" s="198"/>
      <c r="J97" s="199">
        <f>J123</f>
        <v>0</v>
      </c>
      <c r="K97" s="195"/>
      <c r="L97" s="200"/>
    </row>
    <row r="98" s="9" customFormat="1" ht="19.92" customHeight="1">
      <c r="B98" s="201"/>
      <c r="C98" s="129"/>
      <c r="D98" s="202" t="s">
        <v>243</v>
      </c>
      <c r="E98" s="203"/>
      <c r="F98" s="203"/>
      <c r="G98" s="203"/>
      <c r="H98" s="203"/>
      <c r="I98" s="204"/>
      <c r="J98" s="205">
        <f>J124</f>
        <v>0</v>
      </c>
      <c r="K98" s="129"/>
      <c r="L98" s="206"/>
    </row>
    <row r="99" s="9" customFormat="1" ht="19.92" customHeight="1">
      <c r="B99" s="201"/>
      <c r="C99" s="129"/>
      <c r="D99" s="202" t="s">
        <v>244</v>
      </c>
      <c r="E99" s="203"/>
      <c r="F99" s="203"/>
      <c r="G99" s="203"/>
      <c r="H99" s="203"/>
      <c r="I99" s="204"/>
      <c r="J99" s="205">
        <f>J133</f>
        <v>0</v>
      </c>
      <c r="K99" s="129"/>
      <c r="L99" s="206"/>
    </row>
    <row r="100" s="9" customFormat="1" ht="19.92" customHeight="1">
      <c r="B100" s="201"/>
      <c r="C100" s="129"/>
      <c r="D100" s="202" t="s">
        <v>245</v>
      </c>
      <c r="E100" s="203"/>
      <c r="F100" s="203"/>
      <c r="G100" s="203"/>
      <c r="H100" s="203"/>
      <c r="I100" s="204"/>
      <c r="J100" s="205">
        <f>J136</f>
        <v>0</v>
      </c>
      <c r="K100" s="129"/>
      <c r="L100" s="206"/>
    </row>
    <row r="101" s="9" customFormat="1" ht="19.92" customHeight="1">
      <c r="B101" s="201"/>
      <c r="C101" s="129"/>
      <c r="D101" s="202" t="s">
        <v>246</v>
      </c>
      <c r="E101" s="203"/>
      <c r="F101" s="203"/>
      <c r="G101" s="203"/>
      <c r="H101" s="203"/>
      <c r="I101" s="204"/>
      <c r="J101" s="205">
        <f>J142</f>
        <v>0</v>
      </c>
      <c r="K101" s="129"/>
      <c r="L101" s="206"/>
    </row>
    <row r="102" s="9" customFormat="1" ht="19.92" customHeight="1">
      <c r="B102" s="201"/>
      <c r="C102" s="129"/>
      <c r="D102" s="202" t="s">
        <v>247</v>
      </c>
      <c r="E102" s="203"/>
      <c r="F102" s="203"/>
      <c r="G102" s="203"/>
      <c r="H102" s="203"/>
      <c r="I102" s="204"/>
      <c r="J102" s="205">
        <f>J147</f>
        <v>0</v>
      </c>
      <c r="K102" s="129"/>
      <c r="L102" s="206"/>
    </row>
    <row r="103" s="1" customFormat="1" ht="21.84" customHeight="1">
      <c r="B103" s="39"/>
      <c r="C103" s="40"/>
      <c r="D103" s="40"/>
      <c r="E103" s="40"/>
      <c r="F103" s="40"/>
      <c r="G103" s="40"/>
      <c r="H103" s="40"/>
      <c r="I103" s="151"/>
      <c r="J103" s="40"/>
      <c r="K103" s="40"/>
      <c r="L103" s="44"/>
    </row>
    <row r="104" s="1" customFormat="1" ht="6.96" customHeight="1">
      <c r="B104" s="62"/>
      <c r="C104" s="63"/>
      <c r="D104" s="63"/>
      <c r="E104" s="63"/>
      <c r="F104" s="63"/>
      <c r="G104" s="63"/>
      <c r="H104" s="63"/>
      <c r="I104" s="184"/>
      <c r="J104" s="63"/>
      <c r="K104" s="63"/>
      <c r="L104" s="44"/>
    </row>
    <row r="108" s="1" customFormat="1" ht="6.96" customHeight="1">
      <c r="B108" s="64"/>
      <c r="C108" s="65"/>
      <c r="D108" s="65"/>
      <c r="E108" s="65"/>
      <c r="F108" s="65"/>
      <c r="G108" s="65"/>
      <c r="H108" s="65"/>
      <c r="I108" s="187"/>
      <c r="J108" s="65"/>
      <c r="K108" s="65"/>
      <c r="L108" s="44"/>
    </row>
    <row r="109" s="1" customFormat="1" ht="24.96" customHeight="1">
      <c r="B109" s="39"/>
      <c r="C109" s="23" t="s">
        <v>248</v>
      </c>
      <c r="D109" s="40"/>
      <c r="E109" s="40"/>
      <c r="F109" s="40"/>
      <c r="G109" s="40"/>
      <c r="H109" s="40"/>
      <c r="I109" s="151"/>
      <c r="J109" s="40"/>
      <c r="K109" s="40"/>
      <c r="L109" s="44"/>
    </row>
    <row r="110" s="1" customFormat="1" ht="6.96" customHeight="1">
      <c r="B110" s="39"/>
      <c r="C110" s="40"/>
      <c r="D110" s="40"/>
      <c r="E110" s="40"/>
      <c r="F110" s="40"/>
      <c r="G110" s="40"/>
      <c r="H110" s="40"/>
      <c r="I110" s="151"/>
      <c r="J110" s="40"/>
      <c r="K110" s="40"/>
      <c r="L110" s="44"/>
    </row>
    <row r="111" s="1" customFormat="1" ht="12" customHeight="1">
      <c r="B111" s="39"/>
      <c r="C111" s="32" t="s">
        <v>16</v>
      </c>
      <c r="D111" s="40"/>
      <c r="E111" s="40"/>
      <c r="F111" s="40"/>
      <c r="G111" s="40"/>
      <c r="H111" s="40"/>
      <c r="I111" s="151"/>
      <c r="J111" s="40"/>
      <c r="K111" s="40"/>
      <c r="L111" s="44"/>
    </row>
    <row r="112" s="1" customFormat="1" ht="16.5" customHeight="1">
      <c r="B112" s="39"/>
      <c r="C112" s="40"/>
      <c r="D112" s="40"/>
      <c r="E112" s="188" t="str">
        <f>E7</f>
        <v>R4 - Nová budova fakulty umění</v>
      </c>
      <c r="F112" s="32"/>
      <c r="G112" s="32"/>
      <c r="H112" s="32"/>
      <c r="I112" s="151"/>
      <c r="J112" s="40"/>
      <c r="K112" s="40"/>
      <c r="L112" s="44"/>
    </row>
    <row r="113" s="1" customFormat="1" ht="12" customHeight="1">
      <c r="B113" s="39"/>
      <c r="C113" s="32" t="s">
        <v>235</v>
      </c>
      <c r="D113" s="40"/>
      <c r="E113" s="40"/>
      <c r="F113" s="40"/>
      <c r="G113" s="40"/>
      <c r="H113" s="40"/>
      <c r="I113" s="151"/>
      <c r="J113" s="40"/>
      <c r="K113" s="40"/>
      <c r="L113" s="44"/>
    </row>
    <row r="114" s="1" customFormat="1" ht="16.5" customHeight="1">
      <c r="B114" s="39"/>
      <c r="C114" s="40"/>
      <c r="D114" s="40"/>
      <c r="E114" s="72" t="str">
        <f>E9</f>
        <v xml:space="preserve">VON - Vedlejší a ostatní náklady stavby </v>
      </c>
      <c r="F114" s="40"/>
      <c r="G114" s="40"/>
      <c r="H114" s="40"/>
      <c r="I114" s="151"/>
      <c r="J114" s="40"/>
      <c r="K114" s="40"/>
      <c r="L114" s="44"/>
    </row>
    <row r="115" s="1" customFormat="1" ht="6.96" customHeight="1">
      <c r="B115" s="39"/>
      <c r="C115" s="40"/>
      <c r="D115" s="40"/>
      <c r="E115" s="40"/>
      <c r="F115" s="40"/>
      <c r="G115" s="40"/>
      <c r="H115" s="40"/>
      <c r="I115" s="151"/>
      <c r="J115" s="40"/>
      <c r="K115" s="40"/>
      <c r="L115" s="44"/>
    </row>
    <row r="116" s="1" customFormat="1" ht="12" customHeight="1">
      <c r="B116" s="39"/>
      <c r="C116" s="32" t="s">
        <v>22</v>
      </c>
      <c r="D116" s="40"/>
      <c r="E116" s="40"/>
      <c r="F116" s="27" t="str">
        <f>F12</f>
        <v>Ostrava</v>
      </c>
      <c r="G116" s="40"/>
      <c r="H116" s="40"/>
      <c r="I116" s="153" t="s">
        <v>24</v>
      </c>
      <c r="J116" s="75" t="str">
        <f>IF(J12="","",J12)</f>
        <v>16. 10. 2019</v>
      </c>
      <c r="K116" s="40"/>
      <c r="L116" s="44"/>
    </row>
    <row r="117" s="1" customFormat="1" ht="6.96" customHeight="1">
      <c r="B117" s="39"/>
      <c r="C117" s="40"/>
      <c r="D117" s="40"/>
      <c r="E117" s="40"/>
      <c r="F117" s="40"/>
      <c r="G117" s="40"/>
      <c r="H117" s="40"/>
      <c r="I117" s="151"/>
      <c r="J117" s="40"/>
      <c r="K117" s="40"/>
      <c r="L117" s="44"/>
    </row>
    <row r="118" s="1" customFormat="1" ht="27.9" customHeight="1">
      <c r="B118" s="39"/>
      <c r="C118" s="32" t="s">
        <v>30</v>
      </c>
      <c r="D118" s="40"/>
      <c r="E118" s="40"/>
      <c r="F118" s="27" t="str">
        <f>E15</f>
        <v xml:space="preserve">OSTRAVSKÁ UNIVERZITA </v>
      </c>
      <c r="G118" s="40"/>
      <c r="H118" s="40"/>
      <c r="I118" s="153" t="s">
        <v>36</v>
      </c>
      <c r="J118" s="37" t="str">
        <f>E21</f>
        <v>KANIA a.s., Ostrava</v>
      </c>
      <c r="K118" s="40"/>
      <c r="L118" s="44"/>
    </row>
    <row r="119" s="1" customFormat="1" ht="15.15" customHeight="1">
      <c r="B119" s="39"/>
      <c r="C119" s="32" t="s">
        <v>34</v>
      </c>
      <c r="D119" s="40"/>
      <c r="E119" s="40"/>
      <c r="F119" s="27" t="str">
        <f>IF(E18="","",E18)</f>
        <v>Vyplň údaj</v>
      </c>
      <c r="G119" s="40"/>
      <c r="H119" s="40"/>
      <c r="I119" s="153" t="s">
        <v>39</v>
      </c>
      <c r="J119" s="37" t="str">
        <f>E24</f>
        <v xml:space="preserve"> </v>
      </c>
      <c r="K119" s="40"/>
      <c r="L119" s="44"/>
    </row>
    <row r="120" s="1" customFormat="1" ht="10.32" customHeight="1">
      <c r="B120" s="39"/>
      <c r="C120" s="40"/>
      <c r="D120" s="40"/>
      <c r="E120" s="40"/>
      <c r="F120" s="40"/>
      <c r="G120" s="40"/>
      <c r="H120" s="40"/>
      <c r="I120" s="151"/>
      <c r="J120" s="40"/>
      <c r="K120" s="40"/>
      <c r="L120" s="44"/>
    </row>
    <row r="121" s="10" customFormat="1" ht="29.28" customHeight="1">
      <c r="B121" s="207"/>
      <c r="C121" s="208" t="s">
        <v>249</v>
      </c>
      <c r="D121" s="209" t="s">
        <v>68</v>
      </c>
      <c r="E121" s="209" t="s">
        <v>64</v>
      </c>
      <c r="F121" s="209" t="s">
        <v>65</v>
      </c>
      <c r="G121" s="209" t="s">
        <v>250</v>
      </c>
      <c r="H121" s="209" t="s">
        <v>251</v>
      </c>
      <c r="I121" s="210" t="s">
        <v>252</v>
      </c>
      <c r="J121" s="209" t="s">
        <v>239</v>
      </c>
      <c r="K121" s="211" t="s">
        <v>253</v>
      </c>
      <c r="L121" s="212"/>
      <c r="M121" s="96" t="s">
        <v>1</v>
      </c>
      <c r="N121" s="97" t="s">
        <v>47</v>
      </c>
      <c r="O121" s="97" t="s">
        <v>254</v>
      </c>
      <c r="P121" s="97" t="s">
        <v>255</v>
      </c>
      <c r="Q121" s="97" t="s">
        <v>256</v>
      </c>
      <c r="R121" s="97" t="s">
        <v>257</v>
      </c>
      <c r="S121" s="97" t="s">
        <v>258</v>
      </c>
      <c r="T121" s="98" t="s">
        <v>259</v>
      </c>
    </row>
    <row r="122" s="1" customFormat="1" ht="22.8" customHeight="1">
      <c r="B122" s="39"/>
      <c r="C122" s="103" t="s">
        <v>260</v>
      </c>
      <c r="D122" s="40"/>
      <c r="E122" s="40"/>
      <c r="F122" s="40"/>
      <c r="G122" s="40"/>
      <c r="H122" s="40"/>
      <c r="I122" s="151"/>
      <c r="J122" s="213">
        <f>BK122</f>
        <v>0</v>
      </c>
      <c r="K122" s="40"/>
      <c r="L122" s="44"/>
      <c r="M122" s="99"/>
      <c r="N122" s="100"/>
      <c r="O122" s="100"/>
      <c r="P122" s="214">
        <f>P123</f>
        <v>0</v>
      </c>
      <c r="Q122" s="100"/>
      <c r="R122" s="214">
        <f>R123</f>
        <v>0</v>
      </c>
      <c r="S122" s="100"/>
      <c r="T122" s="215">
        <f>T123</f>
        <v>0</v>
      </c>
      <c r="AT122" s="17" t="s">
        <v>82</v>
      </c>
      <c r="AU122" s="17" t="s">
        <v>241</v>
      </c>
      <c r="BK122" s="216">
        <f>BK123</f>
        <v>0</v>
      </c>
    </row>
    <row r="123" s="11" customFormat="1" ht="25.92" customHeight="1">
      <c r="B123" s="217"/>
      <c r="C123" s="218"/>
      <c r="D123" s="219" t="s">
        <v>82</v>
      </c>
      <c r="E123" s="220" t="s">
        <v>261</v>
      </c>
      <c r="F123" s="220" t="s">
        <v>261</v>
      </c>
      <c r="G123" s="218"/>
      <c r="H123" s="218"/>
      <c r="I123" s="221"/>
      <c r="J123" s="222">
        <f>BK123</f>
        <v>0</v>
      </c>
      <c r="K123" s="218"/>
      <c r="L123" s="223"/>
      <c r="M123" s="224"/>
      <c r="N123" s="225"/>
      <c r="O123" s="225"/>
      <c r="P123" s="226">
        <f>P124+P133+P136+P142+P147</f>
        <v>0</v>
      </c>
      <c r="Q123" s="225"/>
      <c r="R123" s="226">
        <f>R124+R133+R136+R142+R147</f>
        <v>0</v>
      </c>
      <c r="S123" s="225"/>
      <c r="T123" s="227">
        <f>T124+T133+T136+T142+T147</f>
        <v>0</v>
      </c>
      <c r="AR123" s="228" t="s">
        <v>262</v>
      </c>
      <c r="AT123" s="229" t="s">
        <v>82</v>
      </c>
      <c r="AU123" s="229" t="s">
        <v>83</v>
      </c>
      <c r="AY123" s="228" t="s">
        <v>263</v>
      </c>
      <c r="BK123" s="230">
        <f>BK124+BK133+BK136+BK142+BK147</f>
        <v>0</v>
      </c>
    </row>
    <row r="124" s="11" customFormat="1" ht="22.8" customHeight="1">
      <c r="B124" s="217"/>
      <c r="C124" s="218"/>
      <c r="D124" s="219" t="s">
        <v>82</v>
      </c>
      <c r="E124" s="231" t="s">
        <v>264</v>
      </c>
      <c r="F124" s="231" t="s">
        <v>265</v>
      </c>
      <c r="G124" s="218"/>
      <c r="H124" s="218"/>
      <c r="I124" s="221"/>
      <c r="J124" s="232">
        <f>BK124</f>
        <v>0</v>
      </c>
      <c r="K124" s="218"/>
      <c r="L124" s="223"/>
      <c r="M124" s="224"/>
      <c r="N124" s="225"/>
      <c r="O124" s="225"/>
      <c r="P124" s="226">
        <f>SUM(P125:P132)</f>
        <v>0</v>
      </c>
      <c r="Q124" s="225"/>
      <c r="R124" s="226">
        <f>SUM(R125:R132)</f>
        <v>0</v>
      </c>
      <c r="S124" s="225"/>
      <c r="T124" s="227">
        <f>SUM(T125:T132)</f>
        <v>0</v>
      </c>
      <c r="AR124" s="228" t="s">
        <v>262</v>
      </c>
      <c r="AT124" s="229" t="s">
        <v>82</v>
      </c>
      <c r="AU124" s="229" t="s">
        <v>90</v>
      </c>
      <c r="AY124" s="228" t="s">
        <v>263</v>
      </c>
      <c r="BK124" s="230">
        <f>SUM(BK125:BK132)</f>
        <v>0</v>
      </c>
    </row>
    <row r="125" s="1" customFormat="1" ht="16.5" customHeight="1">
      <c r="B125" s="39"/>
      <c r="C125" s="233" t="s">
        <v>90</v>
      </c>
      <c r="D125" s="233" t="s">
        <v>266</v>
      </c>
      <c r="E125" s="234" t="s">
        <v>267</v>
      </c>
      <c r="F125" s="235" t="s">
        <v>268</v>
      </c>
      <c r="G125" s="236" t="s">
        <v>269</v>
      </c>
      <c r="H125" s="237">
        <v>1</v>
      </c>
      <c r="I125" s="238"/>
      <c r="J125" s="239">
        <f>ROUND(I125*H125,2)</f>
        <v>0</v>
      </c>
      <c r="K125" s="235" t="s">
        <v>270</v>
      </c>
      <c r="L125" s="44"/>
      <c r="M125" s="240" t="s">
        <v>1</v>
      </c>
      <c r="N125" s="241" t="s">
        <v>48</v>
      </c>
      <c r="O125" s="87"/>
      <c r="P125" s="242">
        <f>O125*H125</f>
        <v>0</v>
      </c>
      <c r="Q125" s="242">
        <v>0</v>
      </c>
      <c r="R125" s="242">
        <f>Q125*H125</f>
        <v>0</v>
      </c>
      <c r="S125" s="242">
        <v>0</v>
      </c>
      <c r="T125" s="243">
        <f>S125*H125</f>
        <v>0</v>
      </c>
      <c r="AR125" s="244" t="s">
        <v>271</v>
      </c>
      <c r="AT125" s="244" t="s">
        <v>266</v>
      </c>
      <c r="AU125" s="244" t="s">
        <v>92</v>
      </c>
      <c r="AY125" s="17" t="s">
        <v>263</v>
      </c>
      <c r="BE125" s="245">
        <f>IF(N125="základní",J125,0)</f>
        <v>0</v>
      </c>
      <c r="BF125" s="245">
        <f>IF(N125="snížená",J125,0)</f>
        <v>0</v>
      </c>
      <c r="BG125" s="245">
        <f>IF(N125="zákl. přenesená",J125,0)</f>
        <v>0</v>
      </c>
      <c r="BH125" s="245">
        <f>IF(N125="sníž. přenesená",J125,0)</f>
        <v>0</v>
      </c>
      <c r="BI125" s="245">
        <f>IF(N125="nulová",J125,0)</f>
        <v>0</v>
      </c>
      <c r="BJ125" s="17" t="s">
        <v>90</v>
      </c>
      <c r="BK125" s="245">
        <f>ROUND(I125*H125,2)</f>
        <v>0</v>
      </c>
      <c r="BL125" s="17" t="s">
        <v>271</v>
      </c>
      <c r="BM125" s="244" t="s">
        <v>272</v>
      </c>
    </row>
    <row r="126" s="1" customFormat="1">
      <c r="B126" s="39"/>
      <c r="C126" s="40"/>
      <c r="D126" s="246" t="s">
        <v>273</v>
      </c>
      <c r="E126" s="40"/>
      <c r="F126" s="247" t="s">
        <v>274</v>
      </c>
      <c r="G126" s="40"/>
      <c r="H126" s="40"/>
      <c r="I126" s="151"/>
      <c r="J126" s="40"/>
      <c r="K126" s="40"/>
      <c r="L126" s="44"/>
      <c r="M126" s="248"/>
      <c r="N126" s="87"/>
      <c r="O126" s="87"/>
      <c r="P126" s="87"/>
      <c r="Q126" s="87"/>
      <c r="R126" s="87"/>
      <c r="S126" s="87"/>
      <c r="T126" s="88"/>
      <c r="AT126" s="17" t="s">
        <v>273</v>
      </c>
      <c r="AU126" s="17" t="s">
        <v>92</v>
      </c>
    </row>
    <row r="127" s="1" customFormat="1" ht="16.5" customHeight="1">
      <c r="B127" s="39"/>
      <c r="C127" s="233" t="s">
        <v>92</v>
      </c>
      <c r="D127" s="233" t="s">
        <v>266</v>
      </c>
      <c r="E127" s="234" t="s">
        <v>275</v>
      </c>
      <c r="F127" s="235" t="s">
        <v>276</v>
      </c>
      <c r="G127" s="236" t="s">
        <v>269</v>
      </c>
      <c r="H127" s="237">
        <v>1</v>
      </c>
      <c r="I127" s="238"/>
      <c r="J127" s="239">
        <f>ROUND(I127*H127,2)</f>
        <v>0</v>
      </c>
      <c r="K127" s="235" t="s">
        <v>270</v>
      </c>
      <c r="L127" s="44"/>
      <c r="M127" s="240" t="s">
        <v>1</v>
      </c>
      <c r="N127" s="241" t="s">
        <v>48</v>
      </c>
      <c r="O127" s="87"/>
      <c r="P127" s="242">
        <f>O127*H127</f>
        <v>0</v>
      </c>
      <c r="Q127" s="242">
        <v>0</v>
      </c>
      <c r="R127" s="242">
        <f>Q127*H127</f>
        <v>0</v>
      </c>
      <c r="S127" s="242">
        <v>0</v>
      </c>
      <c r="T127" s="243">
        <f>S127*H127</f>
        <v>0</v>
      </c>
      <c r="AR127" s="244" t="s">
        <v>271</v>
      </c>
      <c r="AT127" s="244" t="s">
        <v>266</v>
      </c>
      <c r="AU127" s="244" t="s">
        <v>92</v>
      </c>
      <c r="AY127" s="17" t="s">
        <v>263</v>
      </c>
      <c r="BE127" s="245">
        <f>IF(N127="základní",J127,0)</f>
        <v>0</v>
      </c>
      <c r="BF127" s="245">
        <f>IF(N127="snížená",J127,0)</f>
        <v>0</v>
      </c>
      <c r="BG127" s="245">
        <f>IF(N127="zákl. přenesená",J127,0)</f>
        <v>0</v>
      </c>
      <c r="BH127" s="245">
        <f>IF(N127="sníž. přenesená",J127,0)</f>
        <v>0</v>
      </c>
      <c r="BI127" s="245">
        <f>IF(N127="nulová",J127,0)</f>
        <v>0</v>
      </c>
      <c r="BJ127" s="17" t="s">
        <v>90</v>
      </c>
      <c r="BK127" s="245">
        <f>ROUND(I127*H127,2)</f>
        <v>0</v>
      </c>
      <c r="BL127" s="17" t="s">
        <v>271</v>
      </c>
      <c r="BM127" s="244" t="s">
        <v>277</v>
      </c>
    </row>
    <row r="128" s="1" customFormat="1">
      <c r="B128" s="39"/>
      <c r="C128" s="40"/>
      <c r="D128" s="246" t="s">
        <v>273</v>
      </c>
      <c r="E128" s="40"/>
      <c r="F128" s="247" t="s">
        <v>278</v>
      </c>
      <c r="G128" s="40"/>
      <c r="H128" s="40"/>
      <c r="I128" s="151"/>
      <c r="J128" s="40"/>
      <c r="K128" s="40"/>
      <c r="L128" s="44"/>
      <c r="M128" s="248"/>
      <c r="N128" s="87"/>
      <c r="O128" s="87"/>
      <c r="P128" s="87"/>
      <c r="Q128" s="87"/>
      <c r="R128" s="87"/>
      <c r="S128" s="87"/>
      <c r="T128" s="88"/>
      <c r="AT128" s="17" t="s">
        <v>273</v>
      </c>
      <c r="AU128" s="17" t="s">
        <v>92</v>
      </c>
    </row>
    <row r="129" s="1" customFormat="1" ht="16.5" customHeight="1">
      <c r="B129" s="39"/>
      <c r="C129" s="233" t="s">
        <v>112</v>
      </c>
      <c r="D129" s="233" t="s">
        <v>266</v>
      </c>
      <c r="E129" s="234" t="s">
        <v>279</v>
      </c>
      <c r="F129" s="235" t="s">
        <v>280</v>
      </c>
      <c r="G129" s="236" t="s">
        <v>269</v>
      </c>
      <c r="H129" s="237">
        <v>1</v>
      </c>
      <c r="I129" s="238"/>
      <c r="J129" s="239">
        <f>ROUND(I129*H129,2)</f>
        <v>0</v>
      </c>
      <c r="K129" s="235" t="s">
        <v>270</v>
      </c>
      <c r="L129" s="44"/>
      <c r="M129" s="240" t="s">
        <v>1</v>
      </c>
      <c r="N129" s="241" t="s">
        <v>48</v>
      </c>
      <c r="O129" s="87"/>
      <c r="P129" s="242">
        <f>O129*H129</f>
        <v>0</v>
      </c>
      <c r="Q129" s="242">
        <v>0</v>
      </c>
      <c r="R129" s="242">
        <f>Q129*H129</f>
        <v>0</v>
      </c>
      <c r="S129" s="242">
        <v>0</v>
      </c>
      <c r="T129" s="243">
        <f>S129*H129</f>
        <v>0</v>
      </c>
      <c r="AR129" s="244" t="s">
        <v>271</v>
      </c>
      <c r="AT129" s="244" t="s">
        <v>266</v>
      </c>
      <c r="AU129" s="244" t="s">
        <v>92</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271</v>
      </c>
      <c r="BM129" s="244" t="s">
        <v>281</v>
      </c>
    </row>
    <row r="130" s="1" customFormat="1">
      <c r="B130" s="39"/>
      <c r="C130" s="40"/>
      <c r="D130" s="246" t="s">
        <v>273</v>
      </c>
      <c r="E130" s="40"/>
      <c r="F130" s="247" t="s">
        <v>282</v>
      </c>
      <c r="G130" s="40"/>
      <c r="H130" s="40"/>
      <c r="I130" s="151"/>
      <c r="J130" s="40"/>
      <c r="K130" s="40"/>
      <c r="L130" s="44"/>
      <c r="M130" s="248"/>
      <c r="N130" s="87"/>
      <c r="O130" s="87"/>
      <c r="P130" s="87"/>
      <c r="Q130" s="87"/>
      <c r="R130" s="87"/>
      <c r="S130" s="87"/>
      <c r="T130" s="88"/>
      <c r="AT130" s="17" t="s">
        <v>273</v>
      </c>
      <c r="AU130" s="17" t="s">
        <v>92</v>
      </c>
    </row>
    <row r="131" s="1" customFormat="1" ht="16.5" customHeight="1">
      <c r="B131" s="39"/>
      <c r="C131" s="233" t="s">
        <v>125</v>
      </c>
      <c r="D131" s="233" t="s">
        <v>266</v>
      </c>
      <c r="E131" s="234" t="s">
        <v>283</v>
      </c>
      <c r="F131" s="235" t="s">
        <v>284</v>
      </c>
      <c r="G131" s="236" t="s">
        <v>269</v>
      </c>
      <c r="H131" s="237">
        <v>1</v>
      </c>
      <c r="I131" s="238"/>
      <c r="J131" s="239">
        <f>ROUND(I131*H131,2)</f>
        <v>0</v>
      </c>
      <c r="K131" s="235" t="s">
        <v>270</v>
      </c>
      <c r="L131" s="44"/>
      <c r="M131" s="240" t="s">
        <v>1</v>
      </c>
      <c r="N131" s="241" t="s">
        <v>48</v>
      </c>
      <c r="O131" s="87"/>
      <c r="P131" s="242">
        <f>O131*H131</f>
        <v>0</v>
      </c>
      <c r="Q131" s="242">
        <v>0</v>
      </c>
      <c r="R131" s="242">
        <f>Q131*H131</f>
        <v>0</v>
      </c>
      <c r="S131" s="242">
        <v>0</v>
      </c>
      <c r="T131" s="243">
        <f>S131*H131</f>
        <v>0</v>
      </c>
      <c r="AR131" s="244" t="s">
        <v>271</v>
      </c>
      <c r="AT131" s="244" t="s">
        <v>266</v>
      </c>
      <c r="AU131" s="244" t="s">
        <v>92</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271</v>
      </c>
      <c r="BM131" s="244" t="s">
        <v>285</v>
      </c>
    </row>
    <row r="132" s="1" customFormat="1">
      <c r="B132" s="39"/>
      <c r="C132" s="40"/>
      <c r="D132" s="246" t="s">
        <v>273</v>
      </c>
      <c r="E132" s="40"/>
      <c r="F132" s="247" t="s">
        <v>286</v>
      </c>
      <c r="G132" s="40"/>
      <c r="H132" s="40"/>
      <c r="I132" s="151"/>
      <c r="J132" s="40"/>
      <c r="K132" s="40"/>
      <c r="L132" s="44"/>
      <c r="M132" s="248"/>
      <c r="N132" s="87"/>
      <c r="O132" s="87"/>
      <c r="P132" s="87"/>
      <c r="Q132" s="87"/>
      <c r="R132" s="87"/>
      <c r="S132" s="87"/>
      <c r="T132" s="88"/>
      <c r="AT132" s="17" t="s">
        <v>273</v>
      </c>
      <c r="AU132" s="17" t="s">
        <v>92</v>
      </c>
    </row>
    <row r="133" s="11" customFormat="1" ht="22.8" customHeight="1">
      <c r="B133" s="217"/>
      <c r="C133" s="218"/>
      <c r="D133" s="219" t="s">
        <v>82</v>
      </c>
      <c r="E133" s="231" t="s">
        <v>287</v>
      </c>
      <c r="F133" s="231" t="s">
        <v>288</v>
      </c>
      <c r="G133" s="218"/>
      <c r="H133" s="218"/>
      <c r="I133" s="221"/>
      <c r="J133" s="232">
        <f>BK133</f>
        <v>0</v>
      </c>
      <c r="K133" s="218"/>
      <c r="L133" s="223"/>
      <c r="M133" s="224"/>
      <c r="N133" s="225"/>
      <c r="O133" s="225"/>
      <c r="P133" s="226">
        <f>SUM(P134:P135)</f>
        <v>0</v>
      </c>
      <c r="Q133" s="225"/>
      <c r="R133" s="226">
        <f>SUM(R134:R135)</f>
        <v>0</v>
      </c>
      <c r="S133" s="225"/>
      <c r="T133" s="227">
        <f>SUM(T134:T135)</f>
        <v>0</v>
      </c>
      <c r="AR133" s="228" t="s">
        <v>262</v>
      </c>
      <c r="AT133" s="229" t="s">
        <v>82</v>
      </c>
      <c r="AU133" s="229" t="s">
        <v>90</v>
      </c>
      <c r="AY133" s="228" t="s">
        <v>263</v>
      </c>
      <c r="BK133" s="230">
        <f>SUM(BK134:BK135)</f>
        <v>0</v>
      </c>
    </row>
    <row r="134" s="1" customFormat="1" ht="16.5" customHeight="1">
      <c r="B134" s="39"/>
      <c r="C134" s="233" t="s">
        <v>262</v>
      </c>
      <c r="D134" s="233" t="s">
        <v>266</v>
      </c>
      <c r="E134" s="234" t="s">
        <v>289</v>
      </c>
      <c r="F134" s="235" t="s">
        <v>290</v>
      </c>
      <c r="G134" s="236" t="s">
        <v>1</v>
      </c>
      <c r="H134" s="237">
        <v>0</v>
      </c>
      <c r="I134" s="238"/>
      <c r="J134" s="239">
        <f>ROUND(I134*H134,2)</f>
        <v>0</v>
      </c>
      <c r="K134" s="235" t="s">
        <v>270</v>
      </c>
      <c r="L134" s="44"/>
      <c r="M134" s="240" t="s">
        <v>1</v>
      </c>
      <c r="N134" s="241" t="s">
        <v>48</v>
      </c>
      <c r="O134" s="87"/>
      <c r="P134" s="242">
        <f>O134*H134</f>
        <v>0</v>
      </c>
      <c r="Q134" s="242">
        <v>0</v>
      </c>
      <c r="R134" s="242">
        <f>Q134*H134</f>
        <v>0</v>
      </c>
      <c r="S134" s="242">
        <v>0</v>
      </c>
      <c r="T134" s="243">
        <f>S134*H134</f>
        <v>0</v>
      </c>
      <c r="AR134" s="244" t="s">
        <v>271</v>
      </c>
      <c r="AT134" s="244" t="s">
        <v>266</v>
      </c>
      <c r="AU134" s="244" t="s">
        <v>92</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271</v>
      </c>
      <c r="BM134" s="244" t="s">
        <v>291</v>
      </c>
    </row>
    <row r="135" s="1" customFormat="1">
      <c r="B135" s="39"/>
      <c r="C135" s="40"/>
      <c r="D135" s="246" t="s">
        <v>273</v>
      </c>
      <c r="E135" s="40"/>
      <c r="F135" s="247" t="s">
        <v>292</v>
      </c>
      <c r="G135" s="40"/>
      <c r="H135" s="40"/>
      <c r="I135" s="151"/>
      <c r="J135" s="40"/>
      <c r="K135" s="40"/>
      <c r="L135" s="44"/>
      <c r="M135" s="248"/>
      <c r="N135" s="87"/>
      <c r="O135" s="87"/>
      <c r="P135" s="87"/>
      <c r="Q135" s="87"/>
      <c r="R135" s="87"/>
      <c r="S135" s="87"/>
      <c r="T135" s="88"/>
      <c r="AT135" s="17" t="s">
        <v>273</v>
      </c>
      <c r="AU135" s="17" t="s">
        <v>92</v>
      </c>
    </row>
    <row r="136" s="11" customFormat="1" ht="22.8" customHeight="1">
      <c r="B136" s="217"/>
      <c r="C136" s="218"/>
      <c r="D136" s="219" t="s">
        <v>82</v>
      </c>
      <c r="E136" s="231" t="s">
        <v>293</v>
      </c>
      <c r="F136" s="231" t="s">
        <v>294</v>
      </c>
      <c r="G136" s="218"/>
      <c r="H136" s="218"/>
      <c r="I136" s="221"/>
      <c r="J136" s="232">
        <f>BK136</f>
        <v>0</v>
      </c>
      <c r="K136" s="218"/>
      <c r="L136" s="223"/>
      <c r="M136" s="224"/>
      <c r="N136" s="225"/>
      <c r="O136" s="225"/>
      <c r="P136" s="226">
        <f>SUM(P137:P141)</f>
        <v>0</v>
      </c>
      <c r="Q136" s="225"/>
      <c r="R136" s="226">
        <f>SUM(R137:R141)</f>
        <v>0</v>
      </c>
      <c r="S136" s="225"/>
      <c r="T136" s="227">
        <f>SUM(T137:T141)</f>
        <v>0</v>
      </c>
      <c r="AR136" s="228" t="s">
        <v>262</v>
      </c>
      <c r="AT136" s="229" t="s">
        <v>82</v>
      </c>
      <c r="AU136" s="229" t="s">
        <v>90</v>
      </c>
      <c r="AY136" s="228" t="s">
        <v>263</v>
      </c>
      <c r="BK136" s="230">
        <f>SUM(BK137:BK141)</f>
        <v>0</v>
      </c>
    </row>
    <row r="137" s="1" customFormat="1" ht="16.5" customHeight="1">
      <c r="B137" s="39"/>
      <c r="C137" s="233" t="s">
        <v>295</v>
      </c>
      <c r="D137" s="233" t="s">
        <v>266</v>
      </c>
      <c r="E137" s="234" t="s">
        <v>296</v>
      </c>
      <c r="F137" s="235" t="s">
        <v>297</v>
      </c>
      <c r="G137" s="236" t="s">
        <v>1</v>
      </c>
      <c r="H137" s="237">
        <v>0</v>
      </c>
      <c r="I137" s="238"/>
      <c r="J137" s="239">
        <f>ROUND(I137*H137,2)</f>
        <v>0</v>
      </c>
      <c r="K137" s="235" t="s">
        <v>270</v>
      </c>
      <c r="L137" s="44"/>
      <c r="M137" s="240" t="s">
        <v>1</v>
      </c>
      <c r="N137" s="241" t="s">
        <v>48</v>
      </c>
      <c r="O137" s="87"/>
      <c r="P137" s="242">
        <f>O137*H137</f>
        <v>0</v>
      </c>
      <c r="Q137" s="242">
        <v>0</v>
      </c>
      <c r="R137" s="242">
        <f>Q137*H137</f>
        <v>0</v>
      </c>
      <c r="S137" s="242">
        <v>0</v>
      </c>
      <c r="T137" s="243">
        <f>S137*H137</f>
        <v>0</v>
      </c>
      <c r="AR137" s="244" t="s">
        <v>271</v>
      </c>
      <c r="AT137" s="244" t="s">
        <v>266</v>
      </c>
      <c r="AU137" s="244" t="s">
        <v>92</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271</v>
      </c>
      <c r="BM137" s="244" t="s">
        <v>298</v>
      </c>
    </row>
    <row r="138" s="1" customFormat="1">
      <c r="B138" s="39"/>
      <c r="C138" s="40"/>
      <c r="D138" s="246" t="s">
        <v>273</v>
      </c>
      <c r="E138" s="40"/>
      <c r="F138" s="247" t="s">
        <v>292</v>
      </c>
      <c r="G138" s="40"/>
      <c r="H138" s="40"/>
      <c r="I138" s="151"/>
      <c r="J138" s="40"/>
      <c r="K138" s="40"/>
      <c r="L138" s="44"/>
      <c r="M138" s="248"/>
      <c r="N138" s="87"/>
      <c r="O138" s="87"/>
      <c r="P138" s="87"/>
      <c r="Q138" s="87"/>
      <c r="R138" s="87"/>
      <c r="S138" s="87"/>
      <c r="T138" s="88"/>
      <c r="AT138" s="17" t="s">
        <v>273</v>
      </c>
      <c r="AU138" s="17" t="s">
        <v>92</v>
      </c>
    </row>
    <row r="139" s="1" customFormat="1" ht="16.5" customHeight="1">
      <c r="B139" s="39"/>
      <c r="C139" s="233" t="s">
        <v>299</v>
      </c>
      <c r="D139" s="233" t="s">
        <v>266</v>
      </c>
      <c r="E139" s="234" t="s">
        <v>300</v>
      </c>
      <c r="F139" s="235" t="s">
        <v>301</v>
      </c>
      <c r="G139" s="236" t="s">
        <v>1</v>
      </c>
      <c r="H139" s="237">
        <v>0</v>
      </c>
      <c r="I139" s="238"/>
      <c r="J139" s="239">
        <f>ROUND(I139*H139,2)</f>
        <v>0</v>
      </c>
      <c r="K139" s="235" t="s">
        <v>270</v>
      </c>
      <c r="L139" s="44"/>
      <c r="M139" s="240" t="s">
        <v>1</v>
      </c>
      <c r="N139" s="241" t="s">
        <v>48</v>
      </c>
      <c r="O139" s="87"/>
      <c r="P139" s="242">
        <f>O139*H139</f>
        <v>0</v>
      </c>
      <c r="Q139" s="242">
        <v>0</v>
      </c>
      <c r="R139" s="242">
        <f>Q139*H139</f>
        <v>0</v>
      </c>
      <c r="S139" s="242">
        <v>0</v>
      </c>
      <c r="T139" s="243">
        <f>S139*H139</f>
        <v>0</v>
      </c>
      <c r="AR139" s="244" t="s">
        <v>271</v>
      </c>
      <c r="AT139" s="244" t="s">
        <v>266</v>
      </c>
      <c r="AU139" s="244" t="s">
        <v>92</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271</v>
      </c>
      <c r="BM139" s="244" t="s">
        <v>302</v>
      </c>
    </row>
    <row r="140" s="1" customFormat="1" ht="16.5" customHeight="1">
      <c r="B140" s="39"/>
      <c r="C140" s="233" t="s">
        <v>303</v>
      </c>
      <c r="D140" s="233" t="s">
        <v>266</v>
      </c>
      <c r="E140" s="234" t="s">
        <v>304</v>
      </c>
      <c r="F140" s="235" t="s">
        <v>305</v>
      </c>
      <c r="G140" s="236" t="s">
        <v>1</v>
      </c>
      <c r="H140" s="237">
        <v>0</v>
      </c>
      <c r="I140" s="238"/>
      <c r="J140" s="239">
        <f>ROUND(I140*H140,2)</f>
        <v>0</v>
      </c>
      <c r="K140" s="235" t="s">
        <v>270</v>
      </c>
      <c r="L140" s="44"/>
      <c r="M140" s="240" t="s">
        <v>1</v>
      </c>
      <c r="N140" s="241" t="s">
        <v>48</v>
      </c>
      <c r="O140" s="87"/>
      <c r="P140" s="242">
        <f>O140*H140</f>
        <v>0</v>
      </c>
      <c r="Q140" s="242">
        <v>0</v>
      </c>
      <c r="R140" s="242">
        <f>Q140*H140</f>
        <v>0</v>
      </c>
      <c r="S140" s="242">
        <v>0</v>
      </c>
      <c r="T140" s="243">
        <f>S140*H140</f>
        <v>0</v>
      </c>
      <c r="AR140" s="244" t="s">
        <v>271</v>
      </c>
      <c r="AT140" s="244" t="s">
        <v>266</v>
      </c>
      <c r="AU140" s="244" t="s">
        <v>92</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271</v>
      </c>
      <c r="BM140" s="244" t="s">
        <v>306</v>
      </c>
    </row>
    <row r="141" s="1" customFormat="1">
      <c r="B141" s="39"/>
      <c r="C141" s="40"/>
      <c r="D141" s="246" t="s">
        <v>273</v>
      </c>
      <c r="E141" s="40"/>
      <c r="F141" s="247" t="s">
        <v>307</v>
      </c>
      <c r="G141" s="40"/>
      <c r="H141" s="40"/>
      <c r="I141" s="151"/>
      <c r="J141" s="40"/>
      <c r="K141" s="40"/>
      <c r="L141" s="44"/>
      <c r="M141" s="248"/>
      <c r="N141" s="87"/>
      <c r="O141" s="87"/>
      <c r="P141" s="87"/>
      <c r="Q141" s="87"/>
      <c r="R141" s="87"/>
      <c r="S141" s="87"/>
      <c r="T141" s="88"/>
      <c r="AT141" s="17" t="s">
        <v>273</v>
      </c>
      <c r="AU141" s="17" t="s">
        <v>92</v>
      </c>
    </row>
    <row r="142" s="11" customFormat="1" ht="22.8" customHeight="1">
      <c r="B142" s="217"/>
      <c r="C142" s="218"/>
      <c r="D142" s="219" t="s">
        <v>82</v>
      </c>
      <c r="E142" s="231" t="s">
        <v>308</v>
      </c>
      <c r="F142" s="231" t="s">
        <v>309</v>
      </c>
      <c r="G142" s="218"/>
      <c r="H142" s="218"/>
      <c r="I142" s="221"/>
      <c r="J142" s="232">
        <f>BK142</f>
        <v>0</v>
      </c>
      <c r="K142" s="218"/>
      <c r="L142" s="223"/>
      <c r="M142" s="224"/>
      <c r="N142" s="225"/>
      <c r="O142" s="225"/>
      <c r="P142" s="226">
        <f>SUM(P143:P146)</f>
        <v>0</v>
      </c>
      <c r="Q142" s="225"/>
      <c r="R142" s="226">
        <f>SUM(R143:R146)</f>
        <v>0</v>
      </c>
      <c r="S142" s="225"/>
      <c r="T142" s="227">
        <f>SUM(T143:T146)</f>
        <v>0</v>
      </c>
      <c r="AR142" s="228" t="s">
        <v>262</v>
      </c>
      <c r="AT142" s="229" t="s">
        <v>82</v>
      </c>
      <c r="AU142" s="229" t="s">
        <v>90</v>
      </c>
      <c r="AY142" s="228" t="s">
        <v>263</v>
      </c>
      <c r="BK142" s="230">
        <f>SUM(BK143:BK146)</f>
        <v>0</v>
      </c>
    </row>
    <row r="143" s="1" customFormat="1" ht="16.5" customHeight="1">
      <c r="B143" s="39"/>
      <c r="C143" s="233" t="s">
        <v>310</v>
      </c>
      <c r="D143" s="233" t="s">
        <v>266</v>
      </c>
      <c r="E143" s="234" t="s">
        <v>311</v>
      </c>
      <c r="F143" s="235" t="s">
        <v>312</v>
      </c>
      <c r="G143" s="236" t="s">
        <v>269</v>
      </c>
      <c r="H143" s="237">
        <v>1</v>
      </c>
      <c r="I143" s="238"/>
      <c r="J143" s="239">
        <f>ROUND(I143*H143,2)</f>
        <v>0</v>
      </c>
      <c r="K143" s="235" t="s">
        <v>270</v>
      </c>
      <c r="L143" s="44"/>
      <c r="M143" s="240" t="s">
        <v>1</v>
      </c>
      <c r="N143" s="241" t="s">
        <v>48</v>
      </c>
      <c r="O143" s="87"/>
      <c r="P143" s="242">
        <f>O143*H143</f>
        <v>0</v>
      </c>
      <c r="Q143" s="242">
        <v>0</v>
      </c>
      <c r="R143" s="242">
        <f>Q143*H143</f>
        <v>0</v>
      </c>
      <c r="S143" s="242">
        <v>0</v>
      </c>
      <c r="T143" s="243">
        <f>S143*H143</f>
        <v>0</v>
      </c>
      <c r="AR143" s="244" t="s">
        <v>271</v>
      </c>
      <c r="AT143" s="244" t="s">
        <v>266</v>
      </c>
      <c r="AU143" s="244" t="s">
        <v>92</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271</v>
      </c>
      <c r="BM143" s="244" t="s">
        <v>313</v>
      </c>
    </row>
    <row r="144" s="1" customFormat="1">
      <c r="B144" s="39"/>
      <c r="C144" s="40"/>
      <c r="D144" s="246" t="s">
        <v>273</v>
      </c>
      <c r="E144" s="40"/>
      <c r="F144" s="247" t="s">
        <v>314</v>
      </c>
      <c r="G144" s="40"/>
      <c r="H144" s="40"/>
      <c r="I144" s="151"/>
      <c r="J144" s="40"/>
      <c r="K144" s="40"/>
      <c r="L144" s="44"/>
      <c r="M144" s="248"/>
      <c r="N144" s="87"/>
      <c r="O144" s="87"/>
      <c r="P144" s="87"/>
      <c r="Q144" s="87"/>
      <c r="R144" s="87"/>
      <c r="S144" s="87"/>
      <c r="T144" s="88"/>
      <c r="AT144" s="17" t="s">
        <v>273</v>
      </c>
      <c r="AU144" s="17" t="s">
        <v>92</v>
      </c>
    </row>
    <row r="145" s="1" customFormat="1" ht="16.5" customHeight="1">
      <c r="B145" s="39"/>
      <c r="C145" s="233" t="s">
        <v>315</v>
      </c>
      <c r="D145" s="233" t="s">
        <v>266</v>
      </c>
      <c r="E145" s="234" t="s">
        <v>316</v>
      </c>
      <c r="F145" s="235" t="s">
        <v>317</v>
      </c>
      <c r="G145" s="236" t="s">
        <v>269</v>
      </c>
      <c r="H145" s="237">
        <v>1</v>
      </c>
      <c r="I145" s="238"/>
      <c r="J145" s="239">
        <f>ROUND(I145*H145,2)</f>
        <v>0</v>
      </c>
      <c r="K145" s="235" t="s">
        <v>270</v>
      </c>
      <c r="L145" s="44"/>
      <c r="M145" s="240" t="s">
        <v>1</v>
      </c>
      <c r="N145" s="241" t="s">
        <v>48</v>
      </c>
      <c r="O145" s="87"/>
      <c r="P145" s="242">
        <f>O145*H145</f>
        <v>0</v>
      </c>
      <c r="Q145" s="242">
        <v>0</v>
      </c>
      <c r="R145" s="242">
        <f>Q145*H145</f>
        <v>0</v>
      </c>
      <c r="S145" s="242">
        <v>0</v>
      </c>
      <c r="T145" s="243">
        <f>S145*H145</f>
        <v>0</v>
      </c>
      <c r="AR145" s="244" t="s">
        <v>271</v>
      </c>
      <c r="AT145" s="244" t="s">
        <v>266</v>
      </c>
      <c r="AU145" s="244" t="s">
        <v>92</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271</v>
      </c>
      <c r="BM145" s="244" t="s">
        <v>318</v>
      </c>
    </row>
    <row r="146" s="1" customFormat="1">
      <c r="B146" s="39"/>
      <c r="C146" s="40"/>
      <c r="D146" s="246" t="s">
        <v>273</v>
      </c>
      <c r="E146" s="40"/>
      <c r="F146" s="247" t="s">
        <v>319</v>
      </c>
      <c r="G146" s="40"/>
      <c r="H146" s="40"/>
      <c r="I146" s="151"/>
      <c r="J146" s="40"/>
      <c r="K146" s="40"/>
      <c r="L146" s="44"/>
      <c r="M146" s="248"/>
      <c r="N146" s="87"/>
      <c r="O146" s="87"/>
      <c r="P146" s="87"/>
      <c r="Q146" s="87"/>
      <c r="R146" s="87"/>
      <c r="S146" s="87"/>
      <c r="T146" s="88"/>
      <c r="AT146" s="17" t="s">
        <v>273</v>
      </c>
      <c r="AU146" s="17" t="s">
        <v>92</v>
      </c>
    </row>
    <row r="147" s="11" customFormat="1" ht="22.8" customHeight="1">
      <c r="B147" s="217"/>
      <c r="C147" s="218"/>
      <c r="D147" s="219" t="s">
        <v>82</v>
      </c>
      <c r="E147" s="231" t="s">
        <v>320</v>
      </c>
      <c r="F147" s="231" t="s">
        <v>321</v>
      </c>
      <c r="G147" s="218"/>
      <c r="H147" s="218"/>
      <c r="I147" s="221"/>
      <c r="J147" s="232">
        <f>BK147</f>
        <v>0</v>
      </c>
      <c r="K147" s="218"/>
      <c r="L147" s="223"/>
      <c r="M147" s="224"/>
      <c r="N147" s="225"/>
      <c r="O147" s="225"/>
      <c r="P147" s="226">
        <f>SUM(P148:P149)</f>
        <v>0</v>
      </c>
      <c r="Q147" s="225"/>
      <c r="R147" s="226">
        <f>SUM(R148:R149)</f>
        <v>0</v>
      </c>
      <c r="S147" s="225"/>
      <c r="T147" s="227">
        <f>SUM(T148:T149)</f>
        <v>0</v>
      </c>
      <c r="AR147" s="228" t="s">
        <v>262</v>
      </c>
      <c r="AT147" s="229" t="s">
        <v>82</v>
      </c>
      <c r="AU147" s="229" t="s">
        <v>90</v>
      </c>
      <c r="AY147" s="228" t="s">
        <v>263</v>
      </c>
      <c r="BK147" s="230">
        <f>SUM(BK148:BK149)</f>
        <v>0</v>
      </c>
    </row>
    <row r="148" s="1" customFormat="1" ht="16.5" customHeight="1">
      <c r="B148" s="39"/>
      <c r="C148" s="233" t="s">
        <v>322</v>
      </c>
      <c r="D148" s="233" t="s">
        <v>266</v>
      </c>
      <c r="E148" s="234" t="s">
        <v>323</v>
      </c>
      <c r="F148" s="235" t="s">
        <v>321</v>
      </c>
      <c r="G148" s="236" t="s">
        <v>269</v>
      </c>
      <c r="H148" s="237">
        <v>1</v>
      </c>
      <c r="I148" s="238"/>
      <c r="J148" s="239">
        <f>ROUND(I148*H148,2)</f>
        <v>0</v>
      </c>
      <c r="K148" s="235" t="s">
        <v>270</v>
      </c>
      <c r="L148" s="44"/>
      <c r="M148" s="240" t="s">
        <v>1</v>
      </c>
      <c r="N148" s="241" t="s">
        <v>48</v>
      </c>
      <c r="O148" s="87"/>
      <c r="P148" s="242">
        <f>O148*H148</f>
        <v>0</v>
      </c>
      <c r="Q148" s="242">
        <v>0</v>
      </c>
      <c r="R148" s="242">
        <f>Q148*H148</f>
        <v>0</v>
      </c>
      <c r="S148" s="242">
        <v>0</v>
      </c>
      <c r="T148" s="243">
        <f>S148*H148</f>
        <v>0</v>
      </c>
      <c r="AR148" s="244" t="s">
        <v>271</v>
      </c>
      <c r="AT148" s="244" t="s">
        <v>266</v>
      </c>
      <c r="AU148" s="244" t="s">
        <v>92</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271</v>
      </c>
      <c r="BM148" s="244" t="s">
        <v>324</v>
      </c>
    </row>
    <row r="149" s="1" customFormat="1">
      <c r="B149" s="39"/>
      <c r="C149" s="40"/>
      <c r="D149" s="246" t="s">
        <v>273</v>
      </c>
      <c r="E149" s="40"/>
      <c r="F149" s="247" t="s">
        <v>325</v>
      </c>
      <c r="G149" s="40"/>
      <c r="H149" s="40"/>
      <c r="I149" s="151"/>
      <c r="J149" s="40"/>
      <c r="K149" s="40"/>
      <c r="L149" s="44"/>
      <c r="M149" s="249"/>
      <c r="N149" s="250"/>
      <c r="O149" s="250"/>
      <c r="P149" s="250"/>
      <c r="Q149" s="250"/>
      <c r="R149" s="250"/>
      <c r="S149" s="250"/>
      <c r="T149" s="251"/>
      <c r="AT149" s="17" t="s">
        <v>273</v>
      </c>
      <c r="AU149" s="17" t="s">
        <v>92</v>
      </c>
    </row>
    <row r="150" s="1" customFormat="1" ht="6.96" customHeight="1">
      <c r="B150" s="62"/>
      <c r="C150" s="63"/>
      <c r="D150" s="63"/>
      <c r="E150" s="63"/>
      <c r="F150" s="63"/>
      <c r="G150" s="63"/>
      <c r="H150" s="63"/>
      <c r="I150" s="184"/>
      <c r="J150" s="63"/>
      <c r="K150" s="63"/>
      <c r="L150" s="44"/>
    </row>
  </sheetData>
  <sheetProtection sheet="1" autoFilter="0" formatColumns="0" formatRows="0" objects="1" scenarios="1" spinCount="100000" saltValue="gtuCJcbejUqhoXde8V5mU4woHKSfpO9wVqDWjPzNe34q33Diw1iQT/K9zvU29T3pHzqfGBar1kfhYVekhu3tBw==" hashValue="YN1Tlm1TeWgLWbnnBjvvAk4ONl1cb0jgTg+2zPuDHFKN/g6GSUvVsumvuL/phbjmAeD2BbELUs1WaydlZa6iiQ==" algorithmName="SHA-512" password="E785"/>
  <autoFilter ref="C121:K149"/>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160</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3443</v>
      </c>
      <c r="I12" s="151"/>
      <c r="L12" s="44"/>
    </row>
    <row r="13" s="1" customFormat="1" ht="36.96" customHeight="1">
      <c r="B13" s="44"/>
      <c r="E13" s="152" t="s">
        <v>8122</v>
      </c>
      <c r="F13" s="1"/>
      <c r="G13" s="1"/>
      <c r="H13" s="1"/>
      <c r="I13" s="151"/>
      <c r="L13" s="44"/>
    </row>
    <row r="14" s="1" customFormat="1">
      <c r="B14" s="44"/>
      <c r="I14" s="151"/>
      <c r="L14" s="44"/>
    </row>
    <row r="15" s="1" customFormat="1" ht="12" customHeight="1">
      <c r="B15" s="44"/>
      <c r="D15" s="149" t="s">
        <v>18</v>
      </c>
      <c r="F15" s="137" t="s">
        <v>19</v>
      </c>
      <c r="I15" s="153" t="s">
        <v>20</v>
      </c>
      <c r="J15" s="137" t="s">
        <v>1</v>
      </c>
      <c r="L15" s="44"/>
    </row>
    <row r="16" s="1" customFormat="1" ht="12" customHeight="1">
      <c r="B16" s="44"/>
      <c r="D16" s="149" t="s">
        <v>22</v>
      </c>
      <c r="F16" s="137" t="s">
        <v>23</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
        <v>1</v>
      </c>
      <c r="L18" s="44"/>
    </row>
    <row r="19" s="1" customFormat="1" ht="18" customHeight="1">
      <c r="B19" s="44"/>
      <c r="E19" s="137" t="s">
        <v>32</v>
      </c>
      <c r="I19" s="153" t="s">
        <v>33</v>
      </c>
      <c r="J19" s="137" t="s">
        <v>1</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
        <v>1</v>
      </c>
      <c r="L24" s="44"/>
    </row>
    <row r="25" s="1" customFormat="1" ht="18" customHeight="1">
      <c r="B25" s="44"/>
      <c r="E25" s="137" t="s">
        <v>37</v>
      </c>
      <c r="I25" s="153" t="s">
        <v>33</v>
      </c>
      <c r="J25" s="137" t="s">
        <v>1</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ROUND(J125,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ROUND((SUM(BE125:BE132)),  2)</f>
        <v>0</v>
      </c>
      <c r="I37" s="165">
        <v>0.20999999999999999</v>
      </c>
      <c r="J37" s="164">
        <f>ROUND(((SUM(BE125:BE132))*I37),  2)</f>
        <v>0</v>
      </c>
      <c r="L37" s="44"/>
    </row>
    <row r="38" s="1" customFormat="1" ht="14.4" customHeight="1">
      <c r="B38" s="44"/>
      <c r="E38" s="149" t="s">
        <v>49</v>
      </c>
      <c r="F38" s="164">
        <f>ROUND((SUM(BF125:BF132)),  2)</f>
        <v>0</v>
      </c>
      <c r="I38" s="165">
        <v>0.14999999999999999</v>
      </c>
      <c r="J38" s="164">
        <f>ROUND(((SUM(BF125:BF132))*I38),  2)</f>
        <v>0</v>
      </c>
      <c r="L38" s="44"/>
    </row>
    <row r="39" hidden="1" s="1" customFormat="1" ht="14.4" customHeight="1">
      <c r="B39" s="44"/>
      <c r="E39" s="149" t="s">
        <v>50</v>
      </c>
      <c r="F39" s="164">
        <f>ROUND((SUM(BG125:BG132)),  2)</f>
        <v>0</v>
      </c>
      <c r="I39" s="165">
        <v>0.20999999999999999</v>
      </c>
      <c r="J39" s="164">
        <f>0</f>
        <v>0</v>
      </c>
      <c r="L39" s="44"/>
    </row>
    <row r="40" hidden="1" s="1" customFormat="1" ht="14.4" customHeight="1">
      <c r="B40" s="44"/>
      <c r="E40" s="149" t="s">
        <v>51</v>
      </c>
      <c r="F40" s="164">
        <f>ROUND((SUM(BH125:BH132)),  2)</f>
        <v>0</v>
      </c>
      <c r="I40" s="165">
        <v>0.14999999999999999</v>
      </c>
      <c r="J40" s="164">
        <f>0</f>
        <v>0</v>
      </c>
      <c r="L40" s="44"/>
    </row>
    <row r="41" hidden="1" s="1" customFormat="1" ht="14.4" customHeight="1">
      <c r="B41" s="44"/>
      <c r="E41" s="149" t="s">
        <v>52</v>
      </c>
      <c r="F41" s="164">
        <f>ROUND((SUM(BI125:BI132)),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D.2.01.2 - Výtahy</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Ostrava</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J125</f>
        <v>0</v>
      </c>
      <c r="K100" s="40"/>
      <c r="L100" s="44"/>
      <c r="AU100" s="17" t="s">
        <v>241</v>
      </c>
    </row>
    <row r="101" s="8" customFormat="1" ht="24.96" customHeight="1">
      <c r="B101" s="194"/>
      <c r="C101" s="195"/>
      <c r="D101" s="196" t="s">
        <v>8123</v>
      </c>
      <c r="E101" s="197"/>
      <c r="F101" s="197"/>
      <c r="G101" s="197"/>
      <c r="H101" s="197"/>
      <c r="I101" s="198"/>
      <c r="J101" s="199">
        <f>J126</f>
        <v>0</v>
      </c>
      <c r="K101" s="195"/>
      <c r="L101" s="200"/>
    </row>
    <row r="102" s="1" customFormat="1" ht="21.84" customHeight="1">
      <c r="B102" s="39"/>
      <c r="C102" s="40"/>
      <c r="D102" s="40"/>
      <c r="E102" s="40"/>
      <c r="F102" s="40"/>
      <c r="G102" s="40"/>
      <c r="H102" s="40"/>
      <c r="I102" s="151"/>
      <c r="J102" s="40"/>
      <c r="K102" s="40"/>
      <c r="L102" s="44"/>
    </row>
    <row r="103" s="1" customFormat="1" ht="6.96" customHeight="1">
      <c r="B103" s="62"/>
      <c r="C103" s="63"/>
      <c r="D103" s="63"/>
      <c r="E103" s="63"/>
      <c r="F103" s="63"/>
      <c r="G103" s="63"/>
      <c r="H103" s="63"/>
      <c r="I103" s="184"/>
      <c r="J103" s="63"/>
      <c r="K103" s="63"/>
      <c r="L103" s="44"/>
    </row>
    <row r="107" s="1" customFormat="1" ht="6.96" customHeight="1">
      <c r="B107" s="64"/>
      <c r="C107" s="65"/>
      <c r="D107" s="65"/>
      <c r="E107" s="65"/>
      <c r="F107" s="65"/>
      <c r="G107" s="65"/>
      <c r="H107" s="65"/>
      <c r="I107" s="187"/>
      <c r="J107" s="65"/>
      <c r="K107" s="65"/>
      <c r="L107" s="44"/>
    </row>
    <row r="108" s="1" customFormat="1" ht="24.96" customHeight="1">
      <c r="B108" s="39"/>
      <c r="C108" s="23" t="s">
        <v>248</v>
      </c>
      <c r="D108" s="40"/>
      <c r="E108" s="40"/>
      <c r="F108" s="40"/>
      <c r="G108" s="40"/>
      <c r="H108" s="40"/>
      <c r="I108" s="151"/>
      <c r="J108" s="40"/>
      <c r="K108" s="40"/>
      <c r="L108" s="44"/>
    </row>
    <row r="109" s="1" customFormat="1" ht="6.96" customHeight="1">
      <c r="B109" s="39"/>
      <c r="C109" s="40"/>
      <c r="D109" s="40"/>
      <c r="E109" s="40"/>
      <c r="F109" s="40"/>
      <c r="G109" s="40"/>
      <c r="H109" s="40"/>
      <c r="I109" s="151"/>
      <c r="J109" s="40"/>
      <c r="K109" s="40"/>
      <c r="L109" s="44"/>
    </row>
    <row r="110" s="1" customFormat="1" ht="12" customHeight="1">
      <c r="B110" s="39"/>
      <c r="C110" s="32" t="s">
        <v>16</v>
      </c>
      <c r="D110" s="40"/>
      <c r="E110" s="40"/>
      <c r="F110" s="40"/>
      <c r="G110" s="40"/>
      <c r="H110" s="40"/>
      <c r="I110" s="151"/>
      <c r="J110" s="40"/>
      <c r="K110" s="40"/>
      <c r="L110" s="44"/>
    </row>
    <row r="111" s="1" customFormat="1" ht="16.5" customHeight="1">
      <c r="B111" s="39"/>
      <c r="C111" s="40"/>
      <c r="D111" s="40"/>
      <c r="E111" s="188" t="str">
        <f>E7</f>
        <v>R4 - Nová budova fakulty umění</v>
      </c>
      <c r="F111" s="32"/>
      <c r="G111" s="32"/>
      <c r="H111" s="32"/>
      <c r="I111" s="151"/>
      <c r="J111" s="40"/>
      <c r="K111" s="40"/>
      <c r="L111" s="44"/>
    </row>
    <row r="112" ht="12" customHeight="1">
      <c r="B112" s="21"/>
      <c r="C112" s="32" t="s">
        <v>235</v>
      </c>
      <c r="D112" s="22"/>
      <c r="E112" s="22"/>
      <c r="F112" s="22"/>
      <c r="G112" s="22"/>
      <c r="H112" s="22"/>
      <c r="I112" s="143"/>
      <c r="J112" s="22"/>
      <c r="K112" s="22"/>
      <c r="L112" s="20"/>
    </row>
    <row r="113" ht="16.5" customHeight="1">
      <c r="B113" s="21"/>
      <c r="C113" s="22"/>
      <c r="D113" s="22"/>
      <c r="E113" s="188" t="s">
        <v>326</v>
      </c>
      <c r="F113" s="22"/>
      <c r="G113" s="22"/>
      <c r="H113" s="22"/>
      <c r="I113" s="143"/>
      <c r="J113" s="22"/>
      <c r="K113" s="22"/>
      <c r="L113" s="20"/>
    </row>
    <row r="114" ht="12" customHeight="1">
      <c r="B114" s="21"/>
      <c r="C114" s="32" t="s">
        <v>327</v>
      </c>
      <c r="D114" s="22"/>
      <c r="E114" s="22"/>
      <c r="F114" s="22"/>
      <c r="G114" s="22"/>
      <c r="H114" s="22"/>
      <c r="I114" s="143"/>
      <c r="J114" s="22"/>
      <c r="K114" s="22"/>
      <c r="L114" s="20"/>
    </row>
    <row r="115" s="1" customFormat="1" ht="16.5" customHeight="1">
      <c r="B115" s="39"/>
      <c r="C115" s="40"/>
      <c r="D115" s="40"/>
      <c r="E115" s="313" t="s">
        <v>7762</v>
      </c>
      <c r="F115" s="40"/>
      <c r="G115" s="40"/>
      <c r="H115" s="40"/>
      <c r="I115" s="151"/>
      <c r="J115" s="40"/>
      <c r="K115" s="40"/>
      <c r="L115" s="44"/>
    </row>
    <row r="116" s="1" customFormat="1" ht="12" customHeight="1">
      <c r="B116" s="39"/>
      <c r="C116" s="32" t="s">
        <v>3443</v>
      </c>
      <c r="D116" s="40"/>
      <c r="E116" s="40"/>
      <c r="F116" s="40"/>
      <c r="G116" s="40"/>
      <c r="H116" s="40"/>
      <c r="I116" s="151"/>
      <c r="J116" s="40"/>
      <c r="K116" s="40"/>
      <c r="L116" s="44"/>
    </row>
    <row r="117" s="1" customFormat="1" ht="16.5" customHeight="1">
      <c r="B117" s="39"/>
      <c r="C117" s="40"/>
      <c r="D117" s="40"/>
      <c r="E117" s="72" t="str">
        <f>E13</f>
        <v>D.2.01.2 - Výtahy</v>
      </c>
      <c r="F117" s="40"/>
      <c r="G117" s="40"/>
      <c r="H117" s="40"/>
      <c r="I117" s="151"/>
      <c r="J117" s="40"/>
      <c r="K117" s="40"/>
      <c r="L117" s="44"/>
    </row>
    <row r="118" s="1" customFormat="1" ht="6.96" customHeight="1">
      <c r="B118" s="39"/>
      <c r="C118" s="40"/>
      <c r="D118" s="40"/>
      <c r="E118" s="40"/>
      <c r="F118" s="40"/>
      <c r="G118" s="40"/>
      <c r="H118" s="40"/>
      <c r="I118" s="151"/>
      <c r="J118" s="40"/>
      <c r="K118" s="40"/>
      <c r="L118" s="44"/>
    </row>
    <row r="119" s="1" customFormat="1" ht="12" customHeight="1">
      <c r="B119" s="39"/>
      <c r="C119" s="32" t="s">
        <v>22</v>
      </c>
      <c r="D119" s="40"/>
      <c r="E119" s="40"/>
      <c r="F119" s="27" t="str">
        <f>F16</f>
        <v>Ostrava</v>
      </c>
      <c r="G119" s="40"/>
      <c r="H119" s="40"/>
      <c r="I119" s="153" t="s">
        <v>24</v>
      </c>
      <c r="J119" s="75" t="str">
        <f>IF(J16="","",J16)</f>
        <v>16. 10. 2019</v>
      </c>
      <c r="K119" s="40"/>
      <c r="L119" s="44"/>
    </row>
    <row r="120" s="1" customFormat="1" ht="6.96" customHeight="1">
      <c r="B120" s="39"/>
      <c r="C120" s="40"/>
      <c r="D120" s="40"/>
      <c r="E120" s="40"/>
      <c r="F120" s="40"/>
      <c r="G120" s="40"/>
      <c r="H120" s="40"/>
      <c r="I120" s="151"/>
      <c r="J120" s="40"/>
      <c r="K120" s="40"/>
      <c r="L120" s="44"/>
    </row>
    <row r="121" s="1" customFormat="1" ht="27.9" customHeight="1">
      <c r="B121" s="39"/>
      <c r="C121" s="32" t="s">
        <v>30</v>
      </c>
      <c r="D121" s="40"/>
      <c r="E121" s="40"/>
      <c r="F121" s="27" t="str">
        <f>E19</f>
        <v xml:space="preserve">OSTRAVSKÁ UNIVERZITA </v>
      </c>
      <c r="G121" s="40"/>
      <c r="H121" s="40"/>
      <c r="I121" s="153" t="s">
        <v>36</v>
      </c>
      <c r="J121" s="37" t="str">
        <f>E25</f>
        <v>KANIA a.s., Ostrava</v>
      </c>
      <c r="K121" s="40"/>
      <c r="L121" s="44"/>
    </row>
    <row r="122" s="1" customFormat="1" ht="15.15" customHeight="1">
      <c r="B122" s="39"/>
      <c r="C122" s="32" t="s">
        <v>34</v>
      </c>
      <c r="D122" s="40"/>
      <c r="E122" s="40"/>
      <c r="F122" s="27" t="str">
        <f>IF(E22="","",E22)</f>
        <v>Vyplň údaj</v>
      </c>
      <c r="G122" s="40"/>
      <c r="H122" s="40"/>
      <c r="I122" s="153" t="s">
        <v>39</v>
      </c>
      <c r="J122" s="37" t="str">
        <f>E28</f>
        <v xml:space="preserve"> </v>
      </c>
      <c r="K122" s="40"/>
      <c r="L122" s="44"/>
    </row>
    <row r="123" s="1" customFormat="1" ht="10.32" customHeight="1">
      <c r="B123" s="39"/>
      <c r="C123" s="40"/>
      <c r="D123" s="40"/>
      <c r="E123" s="40"/>
      <c r="F123" s="40"/>
      <c r="G123" s="40"/>
      <c r="H123" s="40"/>
      <c r="I123" s="151"/>
      <c r="J123" s="40"/>
      <c r="K123" s="40"/>
      <c r="L123" s="44"/>
    </row>
    <row r="124" s="10" customFormat="1" ht="29.28" customHeight="1">
      <c r="B124" s="207"/>
      <c r="C124" s="208" t="s">
        <v>249</v>
      </c>
      <c r="D124" s="209" t="s">
        <v>68</v>
      </c>
      <c r="E124" s="209" t="s">
        <v>64</v>
      </c>
      <c r="F124" s="209" t="s">
        <v>65</v>
      </c>
      <c r="G124" s="209" t="s">
        <v>250</v>
      </c>
      <c r="H124" s="209" t="s">
        <v>251</v>
      </c>
      <c r="I124" s="210" t="s">
        <v>252</v>
      </c>
      <c r="J124" s="209" t="s">
        <v>239</v>
      </c>
      <c r="K124" s="211" t="s">
        <v>253</v>
      </c>
      <c r="L124" s="212"/>
      <c r="M124" s="96" t="s">
        <v>1</v>
      </c>
      <c r="N124" s="97" t="s">
        <v>47</v>
      </c>
      <c r="O124" s="97" t="s">
        <v>254</v>
      </c>
      <c r="P124" s="97" t="s">
        <v>255</v>
      </c>
      <c r="Q124" s="97" t="s">
        <v>256</v>
      </c>
      <c r="R124" s="97" t="s">
        <v>257</v>
      </c>
      <c r="S124" s="97" t="s">
        <v>258</v>
      </c>
      <c r="T124" s="98" t="s">
        <v>259</v>
      </c>
    </row>
    <row r="125" s="1" customFormat="1" ht="22.8" customHeight="1">
      <c r="B125" s="39"/>
      <c r="C125" s="103" t="s">
        <v>260</v>
      </c>
      <c r="D125" s="40"/>
      <c r="E125" s="40"/>
      <c r="F125" s="40"/>
      <c r="G125" s="40"/>
      <c r="H125" s="40"/>
      <c r="I125" s="151"/>
      <c r="J125" s="213">
        <f>BK125</f>
        <v>0</v>
      </c>
      <c r="K125" s="40"/>
      <c r="L125" s="44"/>
      <c r="M125" s="99"/>
      <c r="N125" s="100"/>
      <c r="O125" s="100"/>
      <c r="P125" s="214">
        <f>P126</f>
        <v>0</v>
      </c>
      <c r="Q125" s="100"/>
      <c r="R125" s="214">
        <f>R126</f>
        <v>0</v>
      </c>
      <c r="S125" s="100"/>
      <c r="T125" s="215">
        <f>T126</f>
        <v>0</v>
      </c>
      <c r="AT125" s="17" t="s">
        <v>82</v>
      </c>
      <c r="AU125" s="17" t="s">
        <v>241</v>
      </c>
      <c r="BK125" s="216">
        <f>BK126</f>
        <v>0</v>
      </c>
    </row>
    <row r="126" s="11" customFormat="1" ht="25.92" customHeight="1">
      <c r="B126" s="217"/>
      <c r="C126" s="218"/>
      <c r="D126" s="219" t="s">
        <v>82</v>
      </c>
      <c r="E126" s="220" t="s">
        <v>2696</v>
      </c>
      <c r="F126" s="220" t="s">
        <v>8124</v>
      </c>
      <c r="G126" s="218"/>
      <c r="H126" s="218"/>
      <c r="I126" s="221"/>
      <c r="J126" s="222">
        <f>BK126</f>
        <v>0</v>
      </c>
      <c r="K126" s="218"/>
      <c r="L126" s="223"/>
      <c r="M126" s="224"/>
      <c r="N126" s="225"/>
      <c r="O126" s="225"/>
      <c r="P126" s="226">
        <f>SUM(P127:P132)</f>
        <v>0</v>
      </c>
      <c r="Q126" s="225"/>
      <c r="R126" s="226">
        <f>SUM(R127:R132)</f>
        <v>0</v>
      </c>
      <c r="S126" s="225"/>
      <c r="T126" s="227">
        <f>SUM(T127:T132)</f>
        <v>0</v>
      </c>
      <c r="AR126" s="228" t="s">
        <v>125</v>
      </c>
      <c r="AT126" s="229" t="s">
        <v>82</v>
      </c>
      <c r="AU126" s="229" t="s">
        <v>83</v>
      </c>
      <c r="AY126" s="228" t="s">
        <v>263</v>
      </c>
      <c r="BK126" s="230">
        <f>SUM(BK127:BK132)</f>
        <v>0</v>
      </c>
    </row>
    <row r="127" s="1" customFormat="1" ht="16.5" customHeight="1">
      <c r="B127" s="39"/>
      <c r="C127" s="233" t="s">
        <v>90</v>
      </c>
      <c r="D127" s="233" t="s">
        <v>266</v>
      </c>
      <c r="E127" s="234" t="s">
        <v>8125</v>
      </c>
      <c r="F127" s="235" t="s">
        <v>8126</v>
      </c>
      <c r="G127" s="236" t="s">
        <v>269</v>
      </c>
      <c r="H127" s="237">
        <v>1</v>
      </c>
      <c r="I127" s="238"/>
      <c r="J127" s="239">
        <f>ROUND(I127*H127,2)</f>
        <v>0</v>
      </c>
      <c r="K127" s="235" t="s">
        <v>413</v>
      </c>
      <c r="L127" s="44"/>
      <c r="M127" s="240" t="s">
        <v>1</v>
      </c>
      <c r="N127" s="241" t="s">
        <v>48</v>
      </c>
      <c r="O127" s="87"/>
      <c r="P127" s="242">
        <f>O127*H127</f>
        <v>0</v>
      </c>
      <c r="Q127" s="242">
        <v>0</v>
      </c>
      <c r="R127" s="242">
        <f>Q127*H127</f>
        <v>0</v>
      </c>
      <c r="S127" s="242">
        <v>0</v>
      </c>
      <c r="T127" s="243">
        <f>S127*H127</f>
        <v>0</v>
      </c>
      <c r="AR127" s="244" t="s">
        <v>2701</v>
      </c>
      <c r="AT127" s="244" t="s">
        <v>266</v>
      </c>
      <c r="AU127" s="244" t="s">
        <v>90</v>
      </c>
      <c r="AY127" s="17" t="s">
        <v>263</v>
      </c>
      <c r="BE127" s="245">
        <f>IF(N127="základní",J127,0)</f>
        <v>0</v>
      </c>
      <c r="BF127" s="245">
        <f>IF(N127="snížená",J127,0)</f>
        <v>0</v>
      </c>
      <c r="BG127" s="245">
        <f>IF(N127="zákl. přenesená",J127,0)</f>
        <v>0</v>
      </c>
      <c r="BH127" s="245">
        <f>IF(N127="sníž. přenesená",J127,0)</f>
        <v>0</v>
      </c>
      <c r="BI127" s="245">
        <f>IF(N127="nulová",J127,0)</f>
        <v>0</v>
      </c>
      <c r="BJ127" s="17" t="s">
        <v>90</v>
      </c>
      <c r="BK127" s="245">
        <f>ROUND(I127*H127,2)</f>
        <v>0</v>
      </c>
      <c r="BL127" s="17" t="s">
        <v>2701</v>
      </c>
      <c r="BM127" s="244" t="s">
        <v>8127</v>
      </c>
    </row>
    <row r="128" s="1" customFormat="1">
      <c r="B128" s="39"/>
      <c r="C128" s="40"/>
      <c r="D128" s="246" t="s">
        <v>273</v>
      </c>
      <c r="E128" s="40"/>
      <c r="F128" s="247" t="s">
        <v>8128</v>
      </c>
      <c r="G128" s="40"/>
      <c r="H128" s="40"/>
      <c r="I128" s="151"/>
      <c r="J128" s="40"/>
      <c r="K128" s="40"/>
      <c r="L128" s="44"/>
      <c r="M128" s="248"/>
      <c r="N128" s="87"/>
      <c r="O128" s="87"/>
      <c r="P128" s="87"/>
      <c r="Q128" s="87"/>
      <c r="R128" s="87"/>
      <c r="S128" s="87"/>
      <c r="T128" s="88"/>
      <c r="AT128" s="17" t="s">
        <v>273</v>
      </c>
      <c r="AU128" s="17" t="s">
        <v>90</v>
      </c>
    </row>
    <row r="129" s="1" customFormat="1" ht="16.5" customHeight="1">
      <c r="B129" s="39"/>
      <c r="C129" s="233" t="s">
        <v>92</v>
      </c>
      <c r="D129" s="233" t="s">
        <v>266</v>
      </c>
      <c r="E129" s="234" t="s">
        <v>8129</v>
      </c>
      <c r="F129" s="235" t="s">
        <v>8130</v>
      </c>
      <c r="G129" s="236" t="s">
        <v>269</v>
      </c>
      <c r="H129" s="237">
        <v>1</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2701</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2701</v>
      </c>
      <c r="BM129" s="244" t="s">
        <v>8131</v>
      </c>
    </row>
    <row r="130" s="1" customFormat="1">
      <c r="B130" s="39"/>
      <c r="C130" s="40"/>
      <c r="D130" s="246" t="s">
        <v>273</v>
      </c>
      <c r="E130" s="40"/>
      <c r="F130" s="247" t="s">
        <v>8132</v>
      </c>
      <c r="G130" s="40"/>
      <c r="H130" s="40"/>
      <c r="I130" s="151"/>
      <c r="J130" s="40"/>
      <c r="K130" s="40"/>
      <c r="L130" s="44"/>
      <c r="M130" s="248"/>
      <c r="N130" s="87"/>
      <c r="O130" s="87"/>
      <c r="P130" s="87"/>
      <c r="Q130" s="87"/>
      <c r="R130" s="87"/>
      <c r="S130" s="87"/>
      <c r="T130" s="88"/>
      <c r="AT130" s="17" t="s">
        <v>273</v>
      </c>
      <c r="AU130" s="17" t="s">
        <v>90</v>
      </c>
    </row>
    <row r="131" s="1" customFormat="1" ht="16.5" customHeight="1">
      <c r="B131" s="39"/>
      <c r="C131" s="233" t="s">
        <v>112</v>
      </c>
      <c r="D131" s="233" t="s">
        <v>266</v>
      </c>
      <c r="E131" s="234" t="s">
        <v>8133</v>
      </c>
      <c r="F131" s="235" t="s">
        <v>8134</v>
      </c>
      <c r="G131" s="236" t="s">
        <v>269</v>
      </c>
      <c r="H131" s="237">
        <v>1</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2701</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2701</v>
      </c>
      <c r="BM131" s="244" t="s">
        <v>8135</v>
      </c>
    </row>
    <row r="132" s="1" customFormat="1">
      <c r="B132" s="39"/>
      <c r="C132" s="40"/>
      <c r="D132" s="246" t="s">
        <v>273</v>
      </c>
      <c r="E132" s="40"/>
      <c r="F132" s="247" t="s">
        <v>8136</v>
      </c>
      <c r="G132" s="40"/>
      <c r="H132" s="40"/>
      <c r="I132" s="151"/>
      <c r="J132" s="40"/>
      <c r="K132" s="40"/>
      <c r="L132" s="44"/>
      <c r="M132" s="249"/>
      <c r="N132" s="250"/>
      <c r="O132" s="250"/>
      <c r="P132" s="250"/>
      <c r="Q132" s="250"/>
      <c r="R132" s="250"/>
      <c r="S132" s="250"/>
      <c r="T132" s="251"/>
      <c r="AT132" s="17" t="s">
        <v>273</v>
      </c>
      <c r="AU132" s="17" t="s">
        <v>90</v>
      </c>
    </row>
    <row r="133" s="1" customFormat="1" ht="6.96" customHeight="1">
      <c r="B133" s="62"/>
      <c r="C133" s="63"/>
      <c r="D133" s="63"/>
      <c r="E133" s="63"/>
      <c r="F133" s="63"/>
      <c r="G133" s="63"/>
      <c r="H133" s="63"/>
      <c r="I133" s="184"/>
      <c r="J133" s="63"/>
      <c r="K133" s="63"/>
      <c r="L133" s="44"/>
    </row>
  </sheetData>
  <sheetProtection sheet="1" autoFilter="0" formatColumns="0" formatRows="0" objects="1" scenarios="1" spinCount="100000" saltValue="GIO+aoUsa9516YgcwUNAL8z9gAqp6waMO0UstgxNcUDWeEGMQVTknHFca+XhPP3UmKHDDnNVjfpoVgLIRAyMAw==" hashValue="vWGisyh3q2VvDTaYHZ0UNyapxnvIaDnatFEWO8EnBenTG2yf8483blgbX92lbMlDoBfbtJhvP6Z1+m7RBjamEw==" algorithmName="SHA-512" password="E785"/>
  <autoFilter ref="C124:K13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165</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6881</v>
      </c>
      <c r="I12" s="151"/>
      <c r="L12" s="44"/>
    </row>
    <row r="13" s="1" customFormat="1" ht="36.96" customHeight="1">
      <c r="B13" s="44"/>
      <c r="E13" s="152" t="s">
        <v>8137</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ROUND(J130,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ROUND((SUM(BE130:BE202)),  2)</f>
        <v>0</v>
      </c>
      <c r="I37" s="165">
        <v>0.20999999999999999</v>
      </c>
      <c r="J37" s="164">
        <f>ROUND(((SUM(BE130:BE202))*I37),  2)</f>
        <v>0</v>
      </c>
      <c r="L37" s="44"/>
    </row>
    <row r="38" s="1" customFormat="1" ht="14.4" customHeight="1">
      <c r="B38" s="44"/>
      <c r="E38" s="149" t="s">
        <v>49</v>
      </c>
      <c r="F38" s="164">
        <f>ROUND((SUM(BF130:BF202)),  2)</f>
        <v>0</v>
      </c>
      <c r="I38" s="165">
        <v>0.14999999999999999</v>
      </c>
      <c r="J38" s="164">
        <f>ROUND(((SUM(BF130:BF202))*I38),  2)</f>
        <v>0</v>
      </c>
      <c r="L38" s="44"/>
    </row>
    <row r="39" hidden="1" s="1" customFormat="1" ht="14.4" customHeight="1">
      <c r="B39" s="44"/>
      <c r="E39" s="149" t="s">
        <v>50</v>
      </c>
      <c r="F39" s="164">
        <f>ROUND((SUM(BG130:BG202)),  2)</f>
        <v>0</v>
      </c>
      <c r="I39" s="165">
        <v>0.20999999999999999</v>
      </c>
      <c r="J39" s="164">
        <f>0</f>
        <v>0</v>
      </c>
      <c r="L39" s="44"/>
    </row>
    <row r="40" hidden="1" s="1" customFormat="1" ht="14.4" customHeight="1">
      <c r="B40" s="44"/>
      <c r="E40" s="149" t="s">
        <v>51</v>
      </c>
      <c r="F40" s="164">
        <f>ROUND((SUM(BH130:BH202)),  2)</f>
        <v>0</v>
      </c>
      <c r="I40" s="165">
        <v>0.14999999999999999</v>
      </c>
      <c r="J40" s="164">
        <f>0</f>
        <v>0</v>
      </c>
      <c r="L40" s="44"/>
    </row>
    <row r="41" hidden="1" s="1" customFormat="1" ht="14.4" customHeight="1">
      <c r="B41" s="44"/>
      <c r="E41" s="149" t="s">
        <v>52</v>
      </c>
      <c r="F41" s="164">
        <f>ROUND((SUM(BI130:BI202)),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D2-01.3 EPS - EPS</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J130</f>
        <v>0</v>
      </c>
      <c r="K100" s="40"/>
      <c r="L100" s="44"/>
      <c r="AU100" s="17" t="s">
        <v>241</v>
      </c>
    </row>
    <row r="101" s="8" customFormat="1" ht="24.96" customHeight="1">
      <c r="B101" s="194"/>
      <c r="C101" s="195"/>
      <c r="D101" s="196" t="s">
        <v>7466</v>
      </c>
      <c r="E101" s="197"/>
      <c r="F101" s="197"/>
      <c r="G101" s="197"/>
      <c r="H101" s="197"/>
      <c r="I101" s="198"/>
      <c r="J101" s="199">
        <f>J131</f>
        <v>0</v>
      </c>
      <c r="K101" s="195"/>
      <c r="L101" s="200"/>
    </row>
    <row r="102" s="8" customFormat="1" ht="24.96" customHeight="1">
      <c r="B102" s="194"/>
      <c r="C102" s="195"/>
      <c r="D102" s="196" t="s">
        <v>8138</v>
      </c>
      <c r="E102" s="197"/>
      <c r="F102" s="197"/>
      <c r="G102" s="197"/>
      <c r="H102" s="197"/>
      <c r="I102" s="198"/>
      <c r="J102" s="199">
        <f>J171</f>
        <v>0</v>
      </c>
      <c r="K102" s="195"/>
      <c r="L102" s="200"/>
    </row>
    <row r="103" s="8" customFormat="1" ht="24.96" customHeight="1">
      <c r="B103" s="194"/>
      <c r="C103" s="195"/>
      <c r="D103" s="196" t="s">
        <v>8139</v>
      </c>
      <c r="E103" s="197"/>
      <c r="F103" s="197"/>
      <c r="G103" s="197"/>
      <c r="H103" s="197"/>
      <c r="I103" s="198"/>
      <c r="J103" s="199">
        <f>J187</f>
        <v>0</v>
      </c>
      <c r="K103" s="195"/>
      <c r="L103" s="200"/>
    </row>
    <row r="104" s="8" customFormat="1" ht="24.96" customHeight="1">
      <c r="B104" s="194"/>
      <c r="C104" s="195"/>
      <c r="D104" s="196" t="s">
        <v>8140</v>
      </c>
      <c r="E104" s="197"/>
      <c r="F104" s="197"/>
      <c r="G104" s="197"/>
      <c r="H104" s="197"/>
      <c r="I104" s="198"/>
      <c r="J104" s="199">
        <f>J191</f>
        <v>0</v>
      </c>
      <c r="K104" s="195"/>
      <c r="L104" s="200"/>
    </row>
    <row r="105" s="8" customFormat="1" ht="24.96" customHeight="1">
      <c r="B105" s="194"/>
      <c r="C105" s="195"/>
      <c r="D105" s="196" t="s">
        <v>355</v>
      </c>
      <c r="E105" s="197"/>
      <c r="F105" s="197"/>
      <c r="G105" s="197"/>
      <c r="H105" s="197"/>
      <c r="I105" s="198"/>
      <c r="J105" s="199">
        <f>J199</f>
        <v>0</v>
      </c>
      <c r="K105" s="195"/>
      <c r="L105" s="200"/>
    </row>
    <row r="106" s="9" customFormat="1" ht="19.92" customHeight="1">
      <c r="B106" s="201"/>
      <c r="C106" s="129"/>
      <c r="D106" s="202" t="s">
        <v>8141</v>
      </c>
      <c r="E106" s="203"/>
      <c r="F106" s="203"/>
      <c r="G106" s="203"/>
      <c r="H106" s="203"/>
      <c r="I106" s="204"/>
      <c r="J106" s="205">
        <f>J200</f>
        <v>0</v>
      </c>
      <c r="K106" s="129"/>
      <c r="L106" s="206"/>
    </row>
    <row r="107" s="1" customFormat="1" ht="21.84" customHeight="1">
      <c r="B107" s="39"/>
      <c r="C107" s="40"/>
      <c r="D107" s="40"/>
      <c r="E107" s="40"/>
      <c r="F107" s="40"/>
      <c r="G107" s="40"/>
      <c r="H107" s="40"/>
      <c r="I107" s="151"/>
      <c r="J107" s="40"/>
      <c r="K107" s="40"/>
      <c r="L107" s="44"/>
    </row>
    <row r="108" s="1" customFormat="1" ht="6.96" customHeight="1">
      <c r="B108" s="62"/>
      <c r="C108" s="63"/>
      <c r="D108" s="63"/>
      <c r="E108" s="63"/>
      <c r="F108" s="63"/>
      <c r="G108" s="63"/>
      <c r="H108" s="63"/>
      <c r="I108" s="184"/>
      <c r="J108" s="63"/>
      <c r="K108" s="63"/>
      <c r="L108" s="44"/>
    </row>
    <row r="112" s="1" customFormat="1" ht="6.96" customHeight="1">
      <c r="B112" s="64"/>
      <c r="C112" s="65"/>
      <c r="D112" s="65"/>
      <c r="E112" s="65"/>
      <c r="F112" s="65"/>
      <c r="G112" s="65"/>
      <c r="H112" s="65"/>
      <c r="I112" s="187"/>
      <c r="J112" s="65"/>
      <c r="K112" s="65"/>
      <c r="L112" s="44"/>
    </row>
    <row r="113" s="1" customFormat="1" ht="24.96" customHeight="1">
      <c r="B113" s="39"/>
      <c r="C113" s="23" t="s">
        <v>248</v>
      </c>
      <c r="D113" s="40"/>
      <c r="E113" s="40"/>
      <c r="F113" s="40"/>
      <c r="G113" s="40"/>
      <c r="H113" s="40"/>
      <c r="I113" s="151"/>
      <c r="J113" s="40"/>
      <c r="K113" s="40"/>
      <c r="L113" s="44"/>
    </row>
    <row r="114" s="1" customFormat="1" ht="6.96" customHeight="1">
      <c r="B114" s="39"/>
      <c r="C114" s="40"/>
      <c r="D114" s="40"/>
      <c r="E114" s="40"/>
      <c r="F114" s="40"/>
      <c r="G114" s="40"/>
      <c r="H114" s="40"/>
      <c r="I114" s="151"/>
      <c r="J114" s="40"/>
      <c r="K114" s="40"/>
      <c r="L114" s="44"/>
    </row>
    <row r="115" s="1" customFormat="1" ht="12" customHeight="1">
      <c r="B115" s="39"/>
      <c r="C115" s="32" t="s">
        <v>16</v>
      </c>
      <c r="D115" s="40"/>
      <c r="E115" s="40"/>
      <c r="F115" s="40"/>
      <c r="G115" s="40"/>
      <c r="H115" s="40"/>
      <c r="I115" s="151"/>
      <c r="J115" s="40"/>
      <c r="K115" s="40"/>
      <c r="L115" s="44"/>
    </row>
    <row r="116" s="1" customFormat="1" ht="16.5" customHeight="1">
      <c r="B116" s="39"/>
      <c r="C116" s="40"/>
      <c r="D116" s="40"/>
      <c r="E116" s="188" t="str">
        <f>E7</f>
        <v>R4 - Nová budova fakulty umění</v>
      </c>
      <c r="F116" s="32"/>
      <c r="G116" s="32"/>
      <c r="H116" s="32"/>
      <c r="I116" s="151"/>
      <c r="J116" s="40"/>
      <c r="K116" s="40"/>
      <c r="L116" s="44"/>
    </row>
    <row r="117" ht="12" customHeight="1">
      <c r="B117" s="21"/>
      <c r="C117" s="32" t="s">
        <v>235</v>
      </c>
      <c r="D117" s="22"/>
      <c r="E117" s="22"/>
      <c r="F117" s="22"/>
      <c r="G117" s="22"/>
      <c r="H117" s="22"/>
      <c r="I117" s="143"/>
      <c r="J117" s="22"/>
      <c r="K117" s="22"/>
      <c r="L117" s="20"/>
    </row>
    <row r="118" ht="16.5" customHeight="1">
      <c r="B118" s="21"/>
      <c r="C118" s="22"/>
      <c r="D118" s="22"/>
      <c r="E118" s="188" t="s">
        <v>326</v>
      </c>
      <c r="F118" s="22"/>
      <c r="G118" s="22"/>
      <c r="H118" s="22"/>
      <c r="I118" s="143"/>
      <c r="J118" s="22"/>
      <c r="K118" s="22"/>
      <c r="L118" s="20"/>
    </row>
    <row r="119" ht="12" customHeight="1">
      <c r="B119" s="21"/>
      <c r="C119" s="32" t="s">
        <v>327</v>
      </c>
      <c r="D119" s="22"/>
      <c r="E119" s="22"/>
      <c r="F119" s="22"/>
      <c r="G119" s="22"/>
      <c r="H119" s="22"/>
      <c r="I119" s="143"/>
      <c r="J119" s="22"/>
      <c r="K119" s="22"/>
      <c r="L119" s="20"/>
    </row>
    <row r="120" s="1" customFormat="1" ht="16.5" customHeight="1">
      <c r="B120" s="39"/>
      <c r="C120" s="40"/>
      <c r="D120" s="40"/>
      <c r="E120" s="313" t="s">
        <v>7762</v>
      </c>
      <c r="F120" s="40"/>
      <c r="G120" s="40"/>
      <c r="H120" s="40"/>
      <c r="I120" s="151"/>
      <c r="J120" s="40"/>
      <c r="K120" s="40"/>
      <c r="L120" s="44"/>
    </row>
    <row r="121" s="1" customFormat="1" ht="12" customHeight="1">
      <c r="B121" s="39"/>
      <c r="C121" s="32" t="s">
        <v>6881</v>
      </c>
      <c r="D121" s="40"/>
      <c r="E121" s="40"/>
      <c r="F121" s="40"/>
      <c r="G121" s="40"/>
      <c r="H121" s="40"/>
      <c r="I121" s="151"/>
      <c r="J121" s="40"/>
      <c r="K121" s="40"/>
      <c r="L121" s="44"/>
    </row>
    <row r="122" s="1" customFormat="1" ht="16.5" customHeight="1">
      <c r="B122" s="39"/>
      <c r="C122" s="40"/>
      <c r="D122" s="40"/>
      <c r="E122" s="72" t="str">
        <f>E13</f>
        <v>D2-01.3 EPS - EPS</v>
      </c>
      <c r="F122" s="40"/>
      <c r="G122" s="40"/>
      <c r="H122" s="40"/>
      <c r="I122" s="151"/>
      <c r="J122" s="40"/>
      <c r="K122" s="40"/>
      <c r="L122" s="44"/>
    </row>
    <row r="123" s="1" customFormat="1" ht="6.96" customHeight="1">
      <c r="B123" s="39"/>
      <c r="C123" s="40"/>
      <c r="D123" s="40"/>
      <c r="E123" s="40"/>
      <c r="F123" s="40"/>
      <c r="G123" s="40"/>
      <c r="H123" s="40"/>
      <c r="I123" s="151"/>
      <c r="J123" s="40"/>
      <c r="K123" s="40"/>
      <c r="L123" s="44"/>
    </row>
    <row r="124" s="1" customFormat="1" ht="12" customHeight="1">
      <c r="B124" s="39"/>
      <c r="C124" s="32" t="s">
        <v>22</v>
      </c>
      <c r="D124" s="40"/>
      <c r="E124" s="40"/>
      <c r="F124" s="27" t="str">
        <f>F16</f>
        <v xml:space="preserve"> </v>
      </c>
      <c r="G124" s="40"/>
      <c r="H124" s="40"/>
      <c r="I124" s="153" t="s">
        <v>24</v>
      </c>
      <c r="J124" s="75" t="str">
        <f>IF(J16="","",J16)</f>
        <v>16. 10. 2019</v>
      </c>
      <c r="K124" s="40"/>
      <c r="L124" s="44"/>
    </row>
    <row r="125" s="1" customFormat="1" ht="6.96" customHeight="1">
      <c r="B125" s="39"/>
      <c r="C125" s="40"/>
      <c r="D125" s="40"/>
      <c r="E125" s="40"/>
      <c r="F125" s="40"/>
      <c r="G125" s="40"/>
      <c r="H125" s="40"/>
      <c r="I125" s="151"/>
      <c r="J125" s="40"/>
      <c r="K125" s="40"/>
      <c r="L125" s="44"/>
    </row>
    <row r="126" s="1" customFormat="1" ht="27.9" customHeight="1">
      <c r="B126" s="39"/>
      <c r="C126" s="32" t="s">
        <v>30</v>
      </c>
      <c r="D126" s="40"/>
      <c r="E126" s="40"/>
      <c r="F126" s="27" t="str">
        <f>E19</f>
        <v xml:space="preserve">OSTRAVSKÁ UNIVERZITA </v>
      </c>
      <c r="G126" s="40"/>
      <c r="H126" s="40"/>
      <c r="I126" s="153" t="s">
        <v>36</v>
      </c>
      <c r="J126" s="37" t="str">
        <f>E25</f>
        <v>KANIA a.s., Ostrava</v>
      </c>
      <c r="K126" s="40"/>
      <c r="L126" s="44"/>
    </row>
    <row r="127" s="1" customFormat="1" ht="15.15" customHeight="1">
      <c r="B127" s="39"/>
      <c r="C127" s="32" t="s">
        <v>34</v>
      </c>
      <c r="D127" s="40"/>
      <c r="E127" s="40"/>
      <c r="F127" s="27" t="str">
        <f>IF(E22="","",E22)</f>
        <v>Vyplň údaj</v>
      </c>
      <c r="G127" s="40"/>
      <c r="H127" s="40"/>
      <c r="I127" s="153" t="s">
        <v>39</v>
      </c>
      <c r="J127" s="37" t="str">
        <f>E28</f>
        <v xml:space="preserve"> </v>
      </c>
      <c r="K127" s="40"/>
      <c r="L127" s="44"/>
    </row>
    <row r="128" s="1" customFormat="1" ht="10.32" customHeight="1">
      <c r="B128" s="39"/>
      <c r="C128" s="40"/>
      <c r="D128" s="40"/>
      <c r="E128" s="40"/>
      <c r="F128" s="40"/>
      <c r="G128" s="40"/>
      <c r="H128" s="40"/>
      <c r="I128" s="151"/>
      <c r="J128" s="40"/>
      <c r="K128" s="40"/>
      <c r="L128" s="44"/>
    </row>
    <row r="129" s="10" customFormat="1" ht="29.28" customHeight="1">
      <c r="B129" s="207"/>
      <c r="C129" s="208" t="s">
        <v>249</v>
      </c>
      <c r="D129" s="209" t="s">
        <v>68</v>
      </c>
      <c r="E129" s="209" t="s">
        <v>64</v>
      </c>
      <c r="F129" s="209" t="s">
        <v>65</v>
      </c>
      <c r="G129" s="209" t="s">
        <v>250</v>
      </c>
      <c r="H129" s="209" t="s">
        <v>251</v>
      </c>
      <c r="I129" s="210" t="s">
        <v>252</v>
      </c>
      <c r="J129" s="209" t="s">
        <v>239</v>
      </c>
      <c r="K129" s="211" t="s">
        <v>253</v>
      </c>
      <c r="L129" s="212"/>
      <c r="M129" s="96" t="s">
        <v>1</v>
      </c>
      <c r="N129" s="97" t="s">
        <v>47</v>
      </c>
      <c r="O129" s="97" t="s">
        <v>254</v>
      </c>
      <c r="P129" s="97" t="s">
        <v>255</v>
      </c>
      <c r="Q129" s="97" t="s">
        <v>256</v>
      </c>
      <c r="R129" s="97" t="s">
        <v>257</v>
      </c>
      <c r="S129" s="97" t="s">
        <v>258</v>
      </c>
      <c r="T129" s="98" t="s">
        <v>259</v>
      </c>
    </row>
    <row r="130" s="1" customFormat="1" ht="22.8" customHeight="1">
      <c r="B130" s="39"/>
      <c r="C130" s="103" t="s">
        <v>260</v>
      </c>
      <c r="D130" s="40"/>
      <c r="E130" s="40"/>
      <c r="F130" s="40"/>
      <c r="G130" s="40"/>
      <c r="H130" s="40"/>
      <c r="I130" s="151"/>
      <c r="J130" s="213">
        <f>BK130</f>
        <v>0</v>
      </c>
      <c r="K130" s="40"/>
      <c r="L130" s="44"/>
      <c r="M130" s="99"/>
      <c r="N130" s="100"/>
      <c r="O130" s="100"/>
      <c r="P130" s="214">
        <f>P131+P171+P187+P191+P199</f>
        <v>0</v>
      </c>
      <c r="Q130" s="100"/>
      <c r="R130" s="214">
        <f>R131+R171+R187+R191+R199</f>
        <v>0</v>
      </c>
      <c r="S130" s="100"/>
      <c r="T130" s="215">
        <f>T131+T171+T187+T191+T199</f>
        <v>0</v>
      </c>
      <c r="AT130" s="17" t="s">
        <v>82</v>
      </c>
      <c r="AU130" s="17" t="s">
        <v>241</v>
      </c>
      <c r="BK130" s="216">
        <f>BK131+BK171+BK187+BK191+BK199</f>
        <v>0</v>
      </c>
    </row>
    <row r="131" s="11" customFormat="1" ht="25.92" customHeight="1">
      <c r="B131" s="217"/>
      <c r="C131" s="218"/>
      <c r="D131" s="219" t="s">
        <v>82</v>
      </c>
      <c r="E131" s="220" t="s">
        <v>4733</v>
      </c>
      <c r="F131" s="220" t="s">
        <v>7467</v>
      </c>
      <c r="G131" s="218"/>
      <c r="H131" s="218"/>
      <c r="I131" s="221"/>
      <c r="J131" s="222">
        <f>BK131</f>
        <v>0</v>
      </c>
      <c r="K131" s="218"/>
      <c r="L131" s="223"/>
      <c r="M131" s="224"/>
      <c r="N131" s="225"/>
      <c r="O131" s="225"/>
      <c r="P131" s="226">
        <f>SUM(P132:P170)</f>
        <v>0</v>
      </c>
      <c r="Q131" s="225"/>
      <c r="R131" s="226">
        <f>SUM(R132:R170)</f>
        <v>0</v>
      </c>
      <c r="S131" s="225"/>
      <c r="T131" s="227">
        <f>SUM(T132:T170)</f>
        <v>0</v>
      </c>
      <c r="AR131" s="228" t="s">
        <v>90</v>
      </c>
      <c r="AT131" s="229" t="s">
        <v>82</v>
      </c>
      <c r="AU131" s="229" t="s">
        <v>83</v>
      </c>
      <c r="AY131" s="228" t="s">
        <v>263</v>
      </c>
      <c r="BK131" s="230">
        <f>SUM(BK132:BK170)</f>
        <v>0</v>
      </c>
    </row>
    <row r="132" s="1" customFormat="1" ht="16.5" customHeight="1">
      <c r="B132" s="39"/>
      <c r="C132" s="233" t="s">
        <v>90</v>
      </c>
      <c r="D132" s="233" t="s">
        <v>266</v>
      </c>
      <c r="E132" s="234" t="s">
        <v>8142</v>
      </c>
      <c r="F132" s="235" t="s">
        <v>8143</v>
      </c>
      <c r="G132" s="236" t="s">
        <v>1829</v>
      </c>
      <c r="H132" s="237">
        <v>1</v>
      </c>
      <c r="I132" s="238"/>
      <c r="J132" s="239">
        <f>ROUND(I132*H132,2)</f>
        <v>0</v>
      </c>
      <c r="K132" s="235" t="s">
        <v>7470</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92</v>
      </c>
    </row>
    <row r="133" s="1" customFormat="1" ht="16.5" customHeight="1">
      <c r="B133" s="39"/>
      <c r="C133" s="233" t="s">
        <v>92</v>
      </c>
      <c r="D133" s="233" t="s">
        <v>266</v>
      </c>
      <c r="E133" s="234" t="s">
        <v>8144</v>
      </c>
      <c r="F133" s="235" t="s">
        <v>8145</v>
      </c>
      <c r="G133" s="236" t="s">
        <v>1829</v>
      </c>
      <c r="H133" s="237">
        <v>2</v>
      </c>
      <c r="I133" s="238"/>
      <c r="J133" s="239">
        <f>ROUND(I133*H133,2)</f>
        <v>0</v>
      </c>
      <c r="K133" s="235" t="s">
        <v>7470</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125</v>
      </c>
    </row>
    <row r="134" s="1" customFormat="1" ht="16.5" customHeight="1">
      <c r="B134" s="39"/>
      <c r="C134" s="233" t="s">
        <v>112</v>
      </c>
      <c r="D134" s="233" t="s">
        <v>266</v>
      </c>
      <c r="E134" s="234" t="s">
        <v>8146</v>
      </c>
      <c r="F134" s="235" t="s">
        <v>8147</v>
      </c>
      <c r="G134" s="236" t="s">
        <v>1829</v>
      </c>
      <c r="H134" s="237">
        <v>1</v>
      </c>
      <c r="I134" s="238"/>
      <c r="J134" s="239">
        <f>ROUND(I134*H134,2)</f>
        <v>0</v>
      </c>
      <c r="K134" s="235" t="s">
        <v>7470</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295</v>
      </c>
    </row>
    <row r="135" s="1" customFormat="1" ht="16.5" customHeight="1">
      <c r="B135" s="39"/>
      <c r="C135" s="233" t="s">
        <v>125</v>
      </c>
      <c r="D135" s="233" t="s">
        <v>266</v>
      </c>
      <c r="E135" s="234" t="s">
        <v>8148</v>
      </c>
      <c r="F135" s="235" t="s">
        <v>8149</v>
      </c>
      <c r="G135" s="236" t="s">
        <v>1829</v>
      </c>
      <c r="H135" s="237">
        <v>1</v>
      </c>
      <c r="I135" s="238"/>
      <c r="J135" s="239">
        <f>ROUND(I135*H135,2)</f>
        <v>0</v>
      </c>
      <c r="K135" s="235" t="s">
        <v>7470</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303</v>
      </c>
    </row>
    <row r="136" s="1" customFormat="1" ht="16.5" customHeight="1">
      <c r="B136" s="39"/>
      <c r="C136" s="233" t="s">
        <v>262</v>
      </c>
      <c r="D136" s="233" t="s">
        <v>266</v>
      </c>
      <c r="E136" s="234" t="s">
        <v>8150</v>
      </c>
      <c r="F136" s="235" t="s">
        <v>8151</v>
      </c>
      <c r="G136" s="236" t="s">
        <v>1829</v>
      </c>
      <c r="H136" s="237">
        <v>1</v>
      </c>
      <c r="I136" s="238"/>
      <c r="J136" s="239">
        <f>ROUND(I136*H136,2)</f>
        <v>0</v>
      </c>
      <c r="K136" s="235" t="s">
        <v>7470</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315</v>
      </c>
    </row>
    <row r="137" s="1" customFormat="1" ht="16.5" customHeight="1">
      <c r="B137" s="39"/>
      <c r="C137" s="233" t="s">
        <v>295</v>
      </c>
      <c r="D137" s="233" t="s">
        <v>266</v>
      </c>
      <c r="E137" s="234" t="s">
        <v>8152</v>
      </c>
      <c r="F137" s="235" t="s">
        <v>8153</v>
      </c>
      <c r="G137" s="236" t="s">
        <v>1829</v>
      </c>
      <c r="H137" s="237">
        <v>4</v>
      </c>
      <c r="I137" s="238"/>
      <c r="J137" s="239">
        <f>ROUND(I137*H137,2)</f>
        <v>0</v>
      </c>
      <c r="K137" s="235" t="s">
        <v>7470</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430</v>
      </c>
    </row>
    <row r="138" s="1" customFormat="1" ht="16.5" customHeight="1">
      <c r="B138" s="39"/>
      <c r="C138" s="233" t="s">
        <v>299</v>
      </c>
      <c r="D138" s="233" t="s">
        <v>266</v>
      </c>
      <c r="E138" s="234" t="s">
        <v>8154</v>
      </c>
      <c r="F138" s="235" t="s">
        <v>8155</v>
      </c>
      <c r="G138" s="236" t="s">
        <v>1829</v>
      </c>
      <c r="H138" s="237">
        <v>1</v>
      </c>
      <c r="I138" s="238"/>
      <c r="J138" s="239">
        <f>ROUND(I138*H138,2)</f>
        <v>0</v>
      </c>
      <c r="K138" s="235" t="s">
        <v>7470</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440</v>
      </c>
    </row>
    <row r="139" s="1" customFormat="1" ht="16.5" customHeight="1">
      <c r="B139" s="39"/>
      <c r="C139" s="233" t="s">
        <v>303</v>
      </c>
      <c r="D139" s="233" t="s">
        <v>266</v>
      </c>
      <c r="E139" s="234" t="s">
        <v>8156</v>
      </c>
      <c r="F139" s="235" t="s">
        <v>8157</v>
      </c>
      <c r="G139" s="236" t="s">
        <v>1829</v>
      </c>
      <c r="H139" s="237">
        <v>1</v>
      </c>
      <c r="I139" s="238"/>
      <c r="J139" s="239">
        <f>ROUND(I139*H139,2)</f>
        <v>0</v>
      </c>
      <c r="K139" s="235" t="s">
        <v>7470</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452</v>
      </c>
    </row>
    <row r="140" s="1" customFormat="1" ht="16.5" customHeight="1">
      <c r="B140" s="39"/>
      <c r="C140" s="233" t="s">
        <v>310</v>
      </c>
      <c r="D140" s="233" t="s">
        <v>266</v>
      </c>
      <c r="E140" s="234" t="s">
        <v>8158</v>
      </c>
      <c r="F140" s="235" t="s">
        <v>8159</v>
      </c>
      <c r="G140" s="236" t="s">
        <v>1829</v>
      </c>
      <c r="H140" s="237">
        <v>1</v>
      </c>
      <c r="I140" s="238"/>
      <c r="J140" s="239">
        <f>ROUND(I140*H140,2)</f>
        <v>0</v>
      </c>
      <c r="K140" s="235" t="s">
        <v>7470</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465</v>
      </c>
    </row>
    <row r="141" s="1" customFormat="1" ht="16.5" customHeight="1">
      <c r="B141" s="39"/>
      <c r="C141" s="233" t="s">
        <v>315</v>
      </c>
      <c r="D141" s="233" t="s">
        <v>266</v>
      </c>
      <c r="E141" s="234" t="s">
        <v>8160</v>
      </c>
      <c r="F141" s="235" t="s">
        <v>8161</v>
      </c>
      <c r="G141" s="236" t="s">
        <v>1829</v>
      </c>
      <c r="H141" s="237">
        <v>2</v>
      </c>
      <c r="I141" s="238"/>
      <c r="J141" s="239">
        <f>ROUND(I141*H141,2)</f>
        <v>0</v>
      </c>
      <c r="K141" s="235" t="s">
        <v>7470</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475</v>
      </c>
    </row>
    <row r="142" s="1" customFormat="1" ht="16.5" customHeight="1">
      <c r="B142" s="39"/>
      <c r="C142" s="233" t="s">
        <v>322</v>
      </c>
      <c r="D142" s="233" t="s">
        <v>266</v>
      </c>
      <c r="E142" s="234" t="s">
        <v>8162</v>
      </c>
      <c r="F142" s="235" t="s">
        <v>8147</v>
      </c>
      <c r="G142" s="236" t="s">
        <v>1829</v>
      </c>
      <c r="H142" s="237">
        <v>1</v>
      </c>
      <c r="I142" s="238"/>
      <c r="J142" s="239">
        <f>ROUND(I142*H142,2)</f>
        <v>0</v>
      </c>
      <c r="K142" s="235" t="s">
        <v>7470</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490</v>
      </c>
    </row>
    <row r="143" s="1" customFormat="1" ht="16.5" customHeight="1">
      <c r="B143" s="39"/>
      <c r="C143" s="233" t="s">
        <v>430</v>
      </c>
      <c r="D143" s="233" t="s">
        <v>266</v>
      </c>
      <c r="E143" s="234" t="s">
        <v>8163</v>
      </c>
      <c r="F143" s="235" t="s">
        <v>8155</v>
      </c>
      <c r="G143" s="236" t="s">
        <v>1829</v>
      </c>
      <c r="H143" s="237">
        <v>1</v>
      </c>
      <c r="I143" s="238"/>
      <c r="J143" s="239">
        <f>ROUND(I143*H143,2)</f>
        <v>0</v>
      </c>
      <c r="K143" s="235" t="s">
        <v>7470</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506</v>
      </c>
    </row>
    <row r="144" s="1" customFormat="1" ht="16.5" customHeight="1">
      <c r="B144" s="39"/>
      <c r="C144" s="233" t="s">
        <v>435</v>
      </c>
      <c r="D144" s="233" t="s">
        <v>266</v>
      </c>
      <c r="E144" s="234" t="s">
        <v>8164</v>
      </c>
      <c r="F144" s="235" t="s">
        <v>8165</v>
      </c>
      <c r="G144" s="236" t="s">
        <v>1829</v>
      </c>
      <c r="H144" s="237">
        <v>275</v>
      </c>
      <c r="I144" s="238"/>
      <c r="J144" s="239">
        <f>ROUND(I144*H144,2)</f>
        <v>0</v>
      </c>
      <c r="K144" s="235" t="s">
        <v>7470</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515</v>
      </c>
    </row>
    <row r="145" s="1" customFormat="1" ht="16.5" customHeight="1">
      <c r="B145" s="39"/>
      <c r="C145" s="233" t="s">
        <v>440</v>
      </c>
      <c r="D145" s="233" t="s">
        <v>266</v>
      </c>
      <c r="E145" s="234" t="s">
        <v>8166</v>
      </c>
      <c r="F145" s="235" t="s">
        <v>8167</v>
      </c>
      <c r="G145" s="236" t="s">
        <v>1829</v>
      </c>
      <c r="H145" s="237">
        <v>4</v>
      </c>
      <c r="I145" s="238"/>
      <c r="J145" s="239">
        <f>ROUND(I145*H145,2)</f>
        <v>0</v>
      </c>
      <c r="K145" s="235" t="s">
        <v>7470</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529</v>
      </c>
    </row>
    <row r="146" s="1" customFormat="1" ht="16.5" customHeight="1">
      <c r="B146" s="39"/>
      <c r="C146" s="233" t="s">
        <v>8</v>
      </c>
      <c r="D146" s="233" t="s">
        <v>266</v>
      </c>
      <c r="E146" s="234" t="s">
        <v>8168</v>
      </c>
      <c r="F146" s="235" t="s">
        <v>8169</v>
      </c>
      <c r="G146" s="236" t="s">
        <v>1829</v>
      </c>
      <c r="H146" s="237">
        <v>2</v>
      </c>
      <c r="I146" s="238"/>
      <c r="J146" s="239">
        <f>ROUND(I146*H146,2)</f>
        <v>0</v>
      </c>
      <c r="K146" s="235" t="s">
        <v>7470</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547</v>
      </c>
    </row>
    <row r="147" s="1" customFormat="1" ht="16.5" customHeight="1">
      <c r="B147" s="39"/>
      <c r="C147" s="233" t="s">
        <v>452</v>
      </c>
      <c r="D147" s="233" t="s">
        <v>266</v>
      </c>
      <c r="E147" s="234" t="s">
        <v>8170</v>
      </c>
      <c r="F147" s="235" t="s">
        <v>8171</v>
      </c>
      <c r="G147" s="236" t="s">
        <v>396</v>
      </c>
      <c r="H147" s="237">
        <v>320</v>
      </c>
      <c r="I147" s="238"/>
      <c r="J147" s="239">
        <f>ROUND(I147*H147,2)</f>
        <v>0</v>
      </c>
      <c r="K147" s="235" t="s">
        <v>7470</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563</v>
      </c>
    </row>
    <row r="148" s="1" customFormat="1" ht="16.5" customHeight="1">
      <c r="B148" s="39"/>
      <c r="C148" s="233" t="s">
        <v>460</v>
      </c>
      <c r="D148" s="233" t="s">
        <v>266</v>
      </c>
      <c r="E148" s="234" t="s">
        <v>8172</v>
      </c>
      <c r="F148" s="235" t="s">
        <v>8173</v>
      </c>
      <c r="G148" s="236" t="s">
        <v>1829</v>
      </c>
      <c r="H148" s="237">
        <v>640</v>
      </c>
      <c r="I148" s="238"/>
      <c r="J148" s="239">
        <f>ROUND(I148*H148,2)</f>
        <v>0</v>
      </c>
      <c r="K148" s="235" t="s">
        <v>7470</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576</v>
      </c>
    </row>
    <row r="149" s="1" customFormat="1" ht="16.5" customHeight="1">
      <c r="B149" s="39"/>
      <c r="C149" s="233" t="s">
        <v>465</v>
      </c>
      <c r="D149" s="233" t="s">
        <v>266</v>
      </c>
      <c r="E149" s="234" t="s">
        <v>8174</v>
      </c>
      <c r="F149" s="235" t="s">
        <v>8175</v>
      </c>
      <c r="G149" s="236" t="s">
        <v>1829</v>
      </c>
      <c r="H149" s="237">
        <v>279</v>
      </c>
      <c r="I149" s="238"/>
      <c r="J149" s="239">
        <f>ROUND(I149*H149,2)</f>
        <v>0</v>
      </c>
      <c r="K149" s="235" t="s">
        <v>7470</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585</v>
      </c>
    </row>
    <row r="150" s="1" customFormat="1" ht="16.5" customHeight="1">
      <c r="B150" s="39"/>
      <c r="C150" s="233" t="s">
        <v>470</v>
      </c>
      <c r="D150" s="233" t="s">
        <v>266</v>
      </c>
      <c r="E150" s="234" t="s">
        <v>8176</v>
      </c>
      <c r="F150" s="235" t="s">
        <v>8177</v>
      </c>
      <c r="G150" s="236" t="s">
        <v>1829</v>
      </c>
      <c r="H150" s="237">
        <v>23</v>
      </c>
      <c r="I150" s="238"/>
      <c r="J150" s="239">
        <f>ROUND(I150*H150,2)</f>
        <v>0</v>
      </c>
      <c r="K150" s="235" t="s">
        <v>7470</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600</v>
      </c>
    </row>
    <row r="151" s="1" customFormat="1" ht="16.5" customHeight="1">
      <c r="B151" s="39"/>
      <c r="C151" s="233" t="s">
        <v>475</v>
      </c>
      <c r="D151" s="233" t="s">
        <v>266</v>
      </c>
      <c r="E151" s="234" t="s">
        <v>8178</v>
      </c>
      <c r="F151" s="235" t="s">
        <v>8179</v>
      </c>
      <c r="G151" s="236" t="s">
        <v>1829</v>
      </c>
      <c r="H151" s="237">
        <v>23</v>
      </c>
      <c r="I151" s="238"/>
      <c r="J151" s="239">
        <f>ROUND(I151*H151,2)</f>
        <v>0</v>
      </c>
      <c r="K151" s="235" t="s">
        <v>7470</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609</v>
      </c>
    </row>
    <row r="152" s="1" customFormat="1" ht="16.5" customHeight="1">
      <c r="B152" s="39"/>
      <c r="C152" s="233" t="s">
        <v>7</v>
      </c>
      <c r="D152" s="233" t="s">
        <v>266</v>
      </c>
      <c r="E152" s="234" t="s">
        <v>8180</v>
      </c>
      <c r="F152" s="235" t="s">
        <v>8181</v>
      </c>
      <c r="G152" s="236" t="s">
        <v>1829</v>
      </c>
      <c r="H152" s="237">
        <v>8</v>
      </c>
      <c r="I152" s="238"/>
      <c r="J152" s="239">
        <f>ROUND(I152*H152,2)</f>
        <v>0</v>
      </c>
      <c r="K152" s="235" t="s">
        <v>7470</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625</v>
      </c>
    </row>
    <row r="153" s="1" customFormat="1" ht="16.5" customHeight="1">
      <c r="B153" s="39"/>
      <c r="C153" s="233" t="s">
        <v>490</v>
      </c>
      <c r="D153" s="233" t="s">
        <v>266</v>
      </c>
      <c r="E153" s="234" t="s">
        <v>8182</v>
      </c>
      <c r="F153" s="235" t="s">
        <v>8183</v>
      </c>
      <c r="G153" s="236" t="s">
        <v>1829</v>
      </c>
      <c r="H153" s="237">
        <v>5</v>
      </c>
      <c r="I153" s="238"/>
      <c r="J153" s="239">
        <f>ROUND(I153*H153,2)</f>
        <v>0</v>
      </c>
      <c r="K153" s="235" t="s">
        <v>7470</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633</v>
      </c>
    </row>
    <row r="154" s="1" customFormat="1" ht="16.5" customHeight="1">
      <c r="B154" s="39"/>
      <c r="C154" s="233" t="s">
        <v>500</v>
      </c>
      <c r="D154" s="233" t="s">
        <v>266</v>
      </c>
      <c r="E154" s="234" t="s">
        <v>8184</v>
      </c>
      <c r="F154" s="235" t="s">
        <v>8185</v>
      </c>
      <c r="G154" s="236" t="s">
        <v>1829</v>
      </c>
      <c r="H154" s="237">
        <v>13</v>
      </c>
      <c r="I154" s="238"/>
      <c r="J154" s="239">
        <f>ROUND(I154*H154,2)</f>
        <v>0</v>
      </c>
      <c r="K154" s="235" t="s">
        <v>7470</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643</v>
      </c>
    </row>
    <row r="155" s="1" customFormat="1" ht="16.5" customHeight="1">
      <c r="B155" s="39"/>
      <c r="C155" s="233" t="s">
        <v>506</v>
      </c>
      <c r="D155" s="233" t="s">
        <v>266</v>
      </c>
      <c r="E155" s="234" t="s">
        <v>8186</v>
      </c>
      <c r="F155" s="235" t="s">
        <v>8187</v>
      </c>
      <c r="G155" s="236" t="s">
        <v>1829</v>
      </c>
      <c r="H155" s="237">
        <v>2</v>
      </c>
      <c r="I155" s="238"/>
      <c r="J155" s="239">
        <f>ROUND(I155*H155,2)</f>
        <v>0</v>
      </c>
      <c r="K155" s="235" t="s">
        <v>7470</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680</v>
      </c>
    </row>
    <row r="156" s="1" customFormat="1" ht="16.5" customHeight="1">
      <c r="B156" s="39"/>
      <c r="C156" s="233" t="s">
        <v>511</v>
      </c>
      <c r="D156" s="233" t="s">
        <v>266</v>
      </c>
      <c r="E156" s="234" t="s">
        <v>8188</v>
      </c>
      <c r="F156" s="235" t="s">
        <v>8189</v>
      </c>
      <c r="G156" s="236" t="s">
        <v>1829</v>
      </c>
      <c r="H156" s="237">
        <v>4</v>
      </c>
      <c r="I156" s="238"/>
      <c r="J156" s="239">
        <f>ROUND(I156*H156,2)</f>
        <v>0</v>
      </c>
      <c r="K156" s="235" t="s">
        <v>7470</v>
      </c>
      <c r="L156" s="44"/>
      <c r="M156" s="240" t="s">
        <v>1</v>
      </c>
      <c r="N156" s="241" t="s">
        <v>48</v>
      </c>
      <c r="O156" s="87"/>
      <c r="P156" s="242">
        <f>O156*H156</f>
        <v>0</v>
      </c>
      <c r="Q156" s="242">
        <v>0</v>
      </c>
      <c r="R156" s="242">
        <f>Q156*H156</f>
        <v>0</v>
      </c>
      <c r="S156" s="242">
        <v>0</v>
      </c>
      <c r="T156" s="243">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688</v>
      </c>
    </row>
    <row r="157" s="1" customFormat="1" ht="16.5" customHeight="1">
      <c r="B157" s="39"/>
      <c r="C157" s="233" t="s">
        <v>515</v>
      </c>
      <c r="D157" s="233" t="s">
        <v>266</v>
      </c>
      <c r="E157" s="234" t="s">
        <v>8190</v>
      </c>
      <c r="F157" s="235" t="s">
        <v>8191</v>
      </c>
      <c r="G157" s="236" t="s">
        <v>7300</v>
      </c>
      <c r="H157" s="237">
        <v>1</v>
      </c>
      <c r="I157" s="238"/>
      <c r="J157" s="239">
        <f>ROUND(I157*H157,2)</f>
        <v>0</v>
      </c>
      <c r="K157" s="235" t="s">
        <v>7470</v>
      </c>
      <c r="L157" s="44"/>
      <c r="M157" s="240" t="s">
        <v>1</v>
      </c>
      <c r="N157" s="241" t="s">
        <v>48</v>
      </c>
      <c r="O157" s="87"/>
      <c r="P157" s="242">
        <f>O157*H157</f>
        <v>0</v>
      </c>
      <c r="Q157" s="242">
        <v>0</v>
      </c>
      <c r="R157" s="242">
        <f>Q157*H157</f>
        <v>0</v>
      </c>
      <c r="S157" s="242">
        <v>0</v>
      </c>
      <c r="T157" s="243">
        <f>S157*H157</f>
        <v>0</v>
      </c>
      <c r="AR157" s="244" t="s">
        <v>125</v>
      </c>
      <c r="AT157" s="244" t="s">
        <v>266</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697</v>
      </c>
    </row>
    <row r="158" s="1" customFormat="1" ht="16.5" customHeight="1">
      <c r="B158" s="39"/>
      <c r="C158" s="233" t="s">
        <v>523</v>
      </c>
      <c r="D158" s="233" t="s">
        <v>266</v>
      </c>
      <c r="E158" s="234" t="s">
        <v>8192</v>
      </c>
      <c r="F158" s="235" t="s">
        <v>8193</v>
      </c>
      <c r="G158" s="236" t="s">
        <v>1829</v>
      </c>
      <c r="H158" s="237">
        <v>1</v>
      </c>
      <c r="I158" s="238"/>
      <c r="J158" s="239">
        <f>ROUND(I158*H158,2)</f>
        <v>0</v>
      </c>
      <c r="K158" s="235" t="s">
        <v>7470</v>
      </c>
      <c r="L158" s="44"/>
      <c r="M158" s="240" t="s">
        <v>1</v>
      </c>
      <c r="N158" s="241" t="s">
        <v>48</v>
      </c>
      <c r="O158" s="87"/>
      <c r="P158" s="242">
        <f>O158*H158</f>
        <v>0</v>
      </c>
      <c r="Q158" s="242">
        <v>0</v>
      </c>
      <c r="R158" s="242">
        <f>Q158*H158</f>
        <v>0</v>
      </c>
      <c r="S158" s="242">
        <v>0</v>
      </c>
      <c r="T158" s="243">
        <f>S158*H158</f>
        <v>0</v>
      </c>
      <c r="AR158" s="244" t="s">
        <v>125</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706</v>
      </c>
    </row>
    <row r="159" s="1" customFormat="1" ht="16.5" customHeight="1">
      <c r="B159" s="39"/>
      <c r="C159" s="233" t="s">
        <v>529</v>
      </c>
      <c r="D159" s="233" t="s">
        <v>266</v>
      </c>
      <c r="E159" s="234" t="s">
        <v>8194</v>
      </c>
      <c r="F159" s="235" t="s">
        <v>8195</v>
      </c>
      <c r="G159" s="236" t="s">
        <v>1829</v>
      </c>
      <c r="H159" s="237">
        <v>1</v>
      </c>
      <c r="I159" s="238"/>
      <c r="J159" s="239">
        <f>ROUND(I159*H159,2)</f>
        <v>0</v>
      </c>
      <c r="K159" s="235" t="s">
        <v>7470</v>
      </c>
      <c r="L159" s="44"/>
      <c r="M159" s="240" t="s">
        <v>1</v>
      </c>
      <c r="N159" s="241" t="s">
        <v>48</v>
      </c>
      <c r="O159" s="87"/>
      <c r="P159" s="242">
        <f>O159*H159</f>
        <v>0</v>
      </c>
      <c r="Q159" s="242">
        <v>0</v>
      </c>
      <c r="R159" s="242">
        <f>Q159*H159</f>
        <v>0</v>
      </c>
      <c r="S159" s="242">
        <v>0</v>
      </c>
      <c r="T159" s="243">
        <f>S159*H159</f>
        <v>0</v>
      </c>
      <c r="AR159" s="244" t="s">
        <v>125</v>
      </c>
      <c r="AT159" s="244" t="s">
        <v>266</v>
      </c>
      <c r="AU159" s="244" t="s">
        <v>90</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726</v>
      </c>
    </row>
    <row r="160" s="1" customFormat="1" ht="16.5" customHeight="1">
      <c r="B160" s="39"/>
      <c r="C160" s="233" t="s">
        <v>538</v>
      </c>
      <c r="D160" s="233" t="s">
        <v>266</v>
      </c>
      <c r="E160" s="234" t="s">
        <v>8196</v>
      </c>
      <c r="F160" s="235" t="s">
        <v>8197</v>
      </c>
      <c r="G160" s="236" t="s">
        <v>366</v>
      </c>
      <c r="H160" s="237">
        <v>12</v>
      </c>
      <c r="I160" s="238"/>
      <c r="J160" s="239">
        <f>ROUND(I160*H160,2)</f>
        <v>0</v>
      </c>
      <c r="K160" s="235" t="s">
        <v>7470</v>
      </c>
      <c r="L160" s="44"/>
      <c r="M160" s="240" t="s">
        <v>1</v>
      </c>
      <c r="N160" s="241" t="s">
        <v>48</v>
      </c>
      <c r="O160" s="87"/>
      <c r="P160" s="242">
        <f>O160*H160</f>
        <v>0</v>
      </c>
      <c r="Q160" s="242">
        <v>0</v>
      </c>
      <c r="R160" s="242">
        <f>Q160*H160</f>
        <v>0</v>
      </c>
      <c r="S160" s="242">
        <v>0</v>
      </c>
      <c r="T160" s="243">
        <f>S160*H160</f>
        <v>0</v>
      </c>
      <c r="AR160" s="244" t="s">
        <v>125</v>
      </c>
      <c r="AT160" s="244" t="s">
        <v>266</v>
      </c>
      <c r="AU160" s="244" t="s">
        <v>90</v>
      </c>
      <c r="AY160" s="17" t="s">
        <v>263</v>
      </c>
      <c r="BE160" s="245">
        <f>IF(N160="základní",J160,0)</f>
        <v>0</v>
      </c>
      <c r="BF160" s="245">
        <f>IF(N160="snížená",J160,0)</f>
        <v>0</v>
      </c>
      <c r="BG160" s="245">
        <f>IF(N160="zákl. přenesená",J160,0)</f>
        <v>0</v>
      </c>
      <c r="BH160" s="245">
        <f>IF(N160="sníž. přenesená",J160,0)</f>
        <v>0</v>
      </c>
      <c r="BI160" s="245">
        <f>IF(N160="nulová",J160,0)</f>
        <v>0</v>
      </c>
      <c r="BJ160" s="17" t="s">
        <v>90</v>
      </c>
      <c r="BK160" s="245">
        <f>ROUND(I160*H160,2)</f>
        <v>0</v>
      </c>
      <c r="BL160" s="17" t="s">
        <v>125</v>
      </c>
      <c r="BM160" s="244" t="s">
        <v>737</v>
      </c>
    </row>
    <row r="161" s="1" customFormat="1" ht="16.5" customHeight="1">
      <c r="B161" s="39"/>
      <c r="C161" s="233" t="s">
        <v>547</v>
      </c>
      <c r="D161" s="233" t="s">
        <v>266</v>
      </c>
      <c r="E161" s="234" t="s">
        <v>8198</v>
      </c>
      <c r="F161" s="235" t="s">
        <v>8199</v>
      </c>
      <c r="G161" s="236" t="s">
        <v>1829</v>
      </c>
      <c r="H161" s="237">
        <v>1</v>
      </c>
      <c r="I161" s="238"/>
      <c r="J161" s="239">
        <f>ROUND(I161*H161,2)</f>
        <v>0</v>
      </c>
      <c r="K161" s="235" t="s">
        <v>7470</v>
      </c>
      <c r="L161" s="44"/>
      <c r="M161" s="240" t="s">
        <v>1</v>
      </c>
      <c r="N161" s="241" t="s">
        <v>48</v>
      </c>
      <c r="O161" s="87"/>
      <c r="P161" s="242">
        <f>O161*H161</f>
        <v>0</v>
      </c>
      <c r="Q161" s="242">
        <v>0</v>
      </c>
      <c r="R161" s="242">
        <f>Q161*H161</f>
        <v>0</v>
      </c>
      <c r="S161" s="242">
        <v>0</v>
      </c>
      <c r="T161" s="243">
        <f>S161*H161</f>
        <v>0</v>
      </c>
      <c r="AR161" s="244" t="s">
        <v>125</v>
      </c>
      <c r="AT161" s="244" t="s">
        <v>266</v>
      </c>
      <c r="AU161" s="244" t="s">
        <v>90</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746</v>
      </c>
    </row>
    <row r="162" s="1" customFormat="1" ht="16.5" customHeight="1">
      <c r="B162" s="39"/>
      <c r="C162" s="233" t="s">
        <v>556</v>
      </c>
      <c r="D162" s="233" t="s">
        <v>266</v>
      </c>
      <c r="E162" s="234" t="s">
        <v>8200</v>
      </c>
      <c r="F162" s="235" t="s">
        <v>8201</v>
      </c>
      <c r="G162" s="236" t="s">
        <v>1829</v>
      </c>
      <c r="H162" s="237">
        <v>35</v>
      </c>
      <c r="I162" s="238"/>
      <c r="J162" s="239">
        <f>ROUND(I162*H162,2)</f>
        <v>0</v>
      </c>
      <c r="K162" s="235" t="s">
        <v>7470</v>
      </c>
      <c r="L162" s="44"/>
      <c r="M162" s="240" t="s">
        <v>1</v>
      </c>
      <c r="N162" s="241" t="s">
        <v>48</v>
      </c>
      <c r="O162" s="87"/>
      <c r="P162" s="242">
        <f>O162*H162</f>
        <v>0</v>
      </c>
      <c r="Q162" s="242">
        <v>0</v>
      </c>
      <c r="R162" s="242">
        <f>Q162*H162</f>
        <v>0</v>
      </c>
      <c r="S162" s="242">
        <v>0</v>
      </c>
      <c r="T162" s="243">
        <f>S162*H162</f>
        <v>0</v>
      </c>
      <c r="AR162" s="244" t="s">
        <v>125</v>
      </c>
      <c r="AT162" s="244" t="s">
        <v>266</v>
      </c>
      <c r="AU162" s="244" t="s">
        <v>90</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755</v>
      </c>
    </row>
    <row r="163" s="1" customFormat="1" ht="24" customHeight="1">
      <c r="B163" s="39"/>
      <c r="C163" s="233" t="s">
        <v>563</v>
      </c>
      <c r="D163" s="233" t="s">
        <v>266</v>
      </c>
      <c r="E163" s="234" t="s">
        <v>8202</v>
      </c>
      <c r="F163" s="235" t="s">
        <v>8203</v>
      </c>
      <c r="G163" s="236" t="s">
        <v>1829</v>
      </c>
      <c r="H163" s="237">
        <v>4</v>
      </c>
      <c r="I163" s="238"/>
      <c r="J163" s="239">
        <f>ROUND(I163*H163,2)</f>
        <v>0</v>
      </c>
      <c r="K163" s="235" t="s">
        <v>7470</v>
      </c>
      <c r="L163" s="44"/>
      <c r="M163" s="240" t="s">
        <v>1</v>
      </c>
      <c r="N163" s="241" t="s">
        <v>48</v>
      </c>
      <c r="O163" s="87"/>
      <c r="P163" s="242">
        <f>O163*H163</f>
        <v>0</v>
      </c>
      <c r="Q163" s="242">
        <v>0</v>
      </c>
      <c r="R163" s="242">
        <f>Q163*H163</f>
        <v>0</v>
      </c>
      <c r="S163" s="242">
        <v>0</v>
      </c>
      <c r="T163" s="243">
        <f>S163*H163</f>
        <v>0</v>
      </c>
      <c r="AR163" s="244" t="s">
        <v>125</v>
      </c>
      <c r="AT163" s="244" t="s">
        <v>266</v>
      </c>
      <c r="AU163" s="244" t="s">
        <v>90</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771</v>
      </c>
    </row>
    <row r="164" s="1" customFormat="1" ht="16.5" customHeight="1">
      <c r="B164" s="39"/>
      <c r="C164" s="233" t="s">
        <v>570</v>
      </c>
      <c r="D164" s="233" t="s">
        <v>266</v>
      </c>
      <c r="E164" s="234" t="s">
        <v>8204</v>
      </c>
      <c r="F164" s="235" t="s">
        <v>8205</v>
      </c>
      <c r="G164" s="236" t="s">
        <v>1829</v>
      </c>
      <c r="H164" s="237">
        <v>350</v>
      </c>
      <c r="I164" s="238"/>
      <c r="J164" s="239">
        <f>ROUND(I164*H164,2)</f>
        <v>0</v>
      </c>
      <c r="K164" s="235" t="s">
        <v>7470</v>
      </c>
      <c r="L164" s="44"/>
      <c r="M164" s="240" t="s">
        <v>1</v>
      </c>
      <c r="N164" s="241" t="s">
        <v>48</v>
      </c>
      <c r="O164" s="87"/>
      <c r="P164" s="242">
        <f>O164*H164</f>
        <v>0</v>
      </c>
      <c r="Q164" s="242">
        <v>0</v>
      </c>
      <c r="R164" s="242">
        <f>Q164*H164</f>
        <v>0</v>
      </c>
      <c r="S164" s="242">
        <v>0</v>
      </c>
      <c r="T164" s="243">
        <f>S164*H164</f>
        <v>0</v>
      </c>
      <c r="AR164" s="244" t="s">
        <v>125</v>
      </c>
      <c r="AT164" s="244" t="s">
        <v>266</v>
      </c>
      <c r="AU164" s="244" t="s">
        <v>90</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785</v>
      </c>
    </row>
    <row r="165" s="1" customFormat="1" ht="16.5" customHeight="1">
      <c r="B165" s="39"/>
      <c r="C165" s="233" t="s">
        <v>576</v>
      </c>
      <c r="D165" s="233" t="s">
        <v>266</v>
      </c>
      <c r="E165" s="234" t="s">
        <v>8206</v>
      </c>
      <c r="F165" s="235" t="s">
        <v>8207</v>
      </c>
      <c r="G165" s="236" t="s">
        <v>396</v>
      </c>
      <c r="H165" s="237">
        <v>6644</v>
      </c>
      <c r="I165" s="238"/>
      <c r="J165" s="239">
        <f>ROUND(I165*H165,2)</f>
        <v>0</v>
      </c>
      <c r="K165" s="235" t="s">
        <v>7470</v>
      </c>
      <c r="L165" s="44"/>
      <c r="M165" s="240" t="s">
        <v>1</v>
      </c>
      <c r="N165" s="241" t="s">
        <v>48</v>
      </c>
      <c r="O165" s="87"/>
      <c r="P165" s="242">
        <f>O165*H165</f>
        <v>0</v>
      </c>
      <c r="Q165" s="242">
        <v>0</v>
      </c>
      <c r="R165" s="242">
        <f>Q165*H165</f>
        <v>0</v>
      </c>
      <c r="S165" s="242">
        <v>0</v>
      </c>
      <c r="T165" s="243">
        <f>S165*H165</f>
        <v>0</v>
      </c>
      <c r="AR165" s="244" t="s">
        <v>125</v>
      </c>
      <c r="AT165" s="244" t="s">
        <v>266</v>
      </c>
      <c r="AU165" s="244" t="s">
        <v>90</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794</v>
      </c>
    </row>
    <row r="166" s="1" customFormat="1" ht="24" customHeight="1">
      <c r="B166" s="39"/>
      <c r="C166" s="233" t="s">
        <v>581</v>
      </c>
      <c r="D166" s="233" t="s">
        <v>266</v>
      </c>
      <c r="E166" s="234" t="s">
        <v>8208</v>
      </c>
      <c r="F166" s="235" t="s">
        <v>8209</v>
      </c>
      <c r="G166" s="236" t="s">
        <v>396</v>
      </c>
      <c r="H166" s="237">
        <v>2140</v>
      </c>
      <c r="I166" s="238"/>
      <c r="J166" s="239">
        <f>ROUND(I166*H166,2)</f>
        <v>0</v>
      </c>
      <c r="K166" s="235" t="s">
        <v>7470</v>
      </c>
      <c r="L166" s="44"/>
      <c r="M166" s="240" t="s">
        <v>1</v>
      </c>
      <c r="N166" s="241" t="s">
        <v>48</v>
      </c>
      <c r="O166" s="87"/>
      <c r="P166" s="242">
        <f>O166*H166</f>
        <v>0</v>
      </c>
      <c r="Q166" s="242">
        <v>0</v>
      </c>
      <c r="R166" s="242">
        <f>Q166*H166</f>
        <v>0</v>
      </c>
      <c r="S166" s="242">
        <v>0</v>
      </c>
      <c r="T166" s="243">
        <f>S166*H166</f>
        <v>0</v>
      </c>
      <c r="AR166" s="244" t="s">
        <v>125</v>
      </c>
      <c r="AT166" s="244" t="s">
        <v>266</v>
      </c>
      <c r="AU166" s="244" t="s">
        <v>90</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800</v>
      </c>
    </row>
    <row r="167" s="1" customFormat="1" ht="24" customHeight="1">
      <c r="B167" s="39"/>
      <c r="C167" s="233" t="s">
        <v>585</v>
      </c>
      <c r="D167" s="233" t="s">
        <v>266</v>
      </c>
      <c r="E167" s="234" t="s">
        <v>8210</v>
      </c>
      <c r="F167" s="235" t="s">
        <v>8211</v>
      </c>
      <c r="G167" s="236" t="s">
        <v>396</v>
      </c>
      <c r="H167" s="237">
        <v>480</v>
      </c>
      <c r="I167" s="238"/>
      <c r="J167" s="239">
        <f>ROUND(I167*H167,2)</f>
        <v>0</v>
      </c>
      <c r="K167" s="235" t="s">
        <v>7470</v>
      </c>
      <c r="L167" s="44"/>
      <c r="M167" s="240" t="s">
        <v>1</v>
      </c>
      <c r="N167" s="241" t="s">
        <v>48</v>
      </c>
      <c r="O167" s="87"/>
      <c r="P167" s="242">
        <f>O167*H167</f>
        <v>0</v>
      </c>
      <c r="Q167" s="242">
        <v>0</v>
      </c>
      <c r="R167" s="242">
        <f>Q167*H167</f>
        <v>0</v>
      </c>
      <c r="S167" s="242">
        <v>0</v>
      </c>
      <c r="T167" s="243">
        <f>S167*H167</f>
        <v>0</v>
      </c>
      <c r="AR167" s="244" t="s">
        <v>125</v>
      </c>
      <c r="AT167" s="244" t="s">
        <v>266</v>
      </c>
      <c r="AU167" s="244" t="s">
        <v>90</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808</v>
      </c>
    </row>
    <row r="168" s="1" customFormat="1" ht="36" customHeight="1">
      <c r="B168" s="39"/>
      <c r="C168" s="233" t="s">
        <v>593</v>
      </c>
      <c r="D168" s="233" t="s">
        <v>266</v>
      </c>
      <c r="E168" s="234" t="s">
        <v>8212</v>
      </c>
      <c r="F168" s="235" t="s">
        <v>8213</v>
      </c>
      <c r="G168" s="236" t="s">
        <v>396</v>
      </c>
      <c r="H168" s="237">
        <v>380</v>
      </c>
      <c r="I168" s="238"/>
      <c r="J168" s="239">
        <f>ROUND(I168*H168,2)</f>
        <v>0</v>
      </c>
      <c r="K168" s="235" t="s">
        <v>7470</v>
      </c>
      <c r="L168" s="44"/>
      <c r="M168" s="240" t="s">
        <v>1</v>
      </c>
      <c r="N168" s="241" t="s">
        <v>48</v>
      </c>
      <c r="O168" s="87"/>
      <c r="P168" s="242">
        <f>O168*H168</f>
        <v>0</v>
      </c>
      <c r="Q168" s="242">
        <v>0</v>
      </c>
      <c r="R168" s="242">
        <f>Q168*H168</f>
        <v>0</v>
      </c>
      <c r="S168" s="242">
        <v>0</v>
      </c>
      <c r="T168" s="243">
        <f>S168*H168</f>
        <v>0</v>
      </c>
      <c r="AR168" s="244" t="s">
        <v>125</v>
      </c>
      <c r="AT168" s="244" t="s">
        <v>266</v>
      </c>
      <c r="AU168" s="244" t="s">
        <v>90</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816</v>
      </c>
    </row>
    <row r="169" s="1" customFormat="1" ht="24" customHeight="1">
      <c r="B169" s="39"/>
      <c r="C169" s="233" t="s">
        <v>600</v>
      </c>
      <c r="D169" s="233" t="s">
        <v>266</v>
      </c>
      <c r="E169" s="234" t="s">
        <v>8214</v>
      </c>
      <c r="F169" s="235" t="s">
        <v>8215</v>
      </c>
      <c r="G169" s="236" t="s">
        <v>396</v>
      </c>
      <c r="H169" s="237">
        <v>180</v>
      </c>
      <c r="I169" s="238"/>
      <c r="J169" s="239">
        <f>ROUND(I169*H169,2)</f>
        <v>0</v>
      </c>
      <c r="K169" s="235" t="s">
        <v>7470</v>
      </c>
      <c r="L169" s="44"/>
      <c r="M169" s="240" t="s">
        <v>1</v>
      </c>
      <c r="N169" s="241" t="s">
        <v>48</v>
      </c>
      <c r="O169" s="87"/>
      <c r="P169" s="242">
        <f>O169*H169</f>
        <v>0</v>
      </c>
      <c r="Q169" s="242">
        <v>0</v>
      </c>
      <c r="R169" s="242">
        <f>Q169*H169</f>
        <v>0</v>
      </c>
      <c r="S169" s="242">
        <v>0</v>
      </c>
      <c r="T169" s="243">
        <f>S169*H169</f>
        <v>0</v>
      </c>
      <c r="AR169" s="244" t="s">
        <v>125</v>
      </c>
      <c r="AT169" s="244" t="s">
        <v>266</v>
      </c>
      <c r="AU169" s="244" t="s">
        <v>90</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830</v>
      </c>
    </row>
    <row r="170" s="1" customFormat="1" ht="24" customHeight="1">
      <c r="B170" s="39"/>
      <c r="C170" s="233" t="s">
        <v>605</v>
      </c>
      <c r="D170" s="233" t="s">
        <v>266</v>
      </c>
      <c r="E170" s="234" t="s">
        <v>8216</v>
      </c>
      <c r="F170" s="235" t="s">
        <v>8217</v>
      </c>
      <c r="G170" s="236" t="s">
        <v>396</v>
      </c>
      <c r="H170" s="237">
        <v>90</v>
      </c>
      <c r="I170" s="238"/>
      <c r="J170" s="239">
        <f>ROUND(I170*H170,2)</f>
        <v>0</v>
      </c>
      <c r="K170" s="235" t="s">
        <v>7470</v>
      </c>
      <c r="L170" s="44"/>
      <c r="M170" s="240" t="s">
        <v>1</v>
      </c>
      <c r="N170" s="241" t="s">
        <v>48</v>
      </c>
      <c r="O170" s="87"/>
      <c r="P170" s="242">
        <f>O170*H170</f>
        <v>0</v>
      </c>
      <c r="Q170" s="242">
        <v>0</v>
      </c>
      <c r="R170" s="242">
        <f>Q170*H170</f>
        <v>0</v>
      </c>
      <c r="S170" s="242">
        <v>0</v>
      </c>
      <c r="T170" s="243">
        <f>S170*H170</f>
        <v>0</v>
      </c>
      <c r="AR170" s="244" t="s">
        <v>125</v>
      </c>
      <c r="AT170" s="244" t="s">
        <v>266</v>
      </c>
      <c r="AU170" s="244" t="s">
        <v>90</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852</v>
      </c>
    </row>
    <row r="171" s="11" customFormat="1" ht="25.92" customHeight="1">
      <c r="B171" s="217"/>
      <c r="C171" s="218"/>
      <c r="D171" s="219" t="s">
        <v>82</v>
      </c>
      <c r="E171" s="220" t="s">
        <v>4761</v>
      </c>
      <c r="F171" s="220" t="s">
        <v>8218</v>
      </c>
      <c r="G171" s="218"/>
      <c r="H171" s="218"/>
      <c r="I171" s="221"/>
      <c r="J171" s="222">
        <f>BK171</f>
        <v>0</v>
      </c>
      <c r="K171" s="218"/>
      <c r="L171" s="223"/>
      <c r="M171" s="224"/>
      <c r="N171" s="225"/>
      <c r="O171" s="225"/>
      <c r="P171" s="226">
        <f>SUM(P172:P186)</f>
        <v>0</v>
      </c>
      <c r="Q171" s="225"/>
      <c r="R171" s="226">
        <f>SUM(R172:R186)</f>
        <v>0</v>
      </c>
      <c r="S171" s="225"/>
      <c r="T171" s="227">
        <f>SUM(T172:T186)</f>
        <v>0</v>
      </c>
      <c r="AR171" s="228" t="s">
        <v>90</v>
      </c>
      <c r="AT171" s="229" t="s">
        <v>82</v>
      </c>
      <c r="AU171" s="229" t="s">
        <v>83</v>
      </c>
      <c r="AY171" s="228" t="s">
        <v>263</v>
      </c>
      <c r="BK171" s="230">
        <f>SUM(BK172:BK186)</f>
        <v>0</v>
      </c>
    </row>
    <row r="172" s="1" customFormat="1" ht="16.5" customHeight="1">
      <c r="B172" s="39"/>
      <c r="C172" s="233" t="s">
        <v>609</v>
      </c>
      <c r="D172" s="233" t="s">
        <v>266</v>
      </c>
      <c r="E172" s="234" t="s">
        <v>8219</v>
      </c>
      <c r="F172" s="235" t="s">
        <v>8220</v>
      </c>
      <c r="G172" s="236" t="s">
        <v>396</v>
      </c>
      <c r="H172" s="237">
        <v>580</v>
      </c>
      <c r="I172" s="238"/>
      <c r="J172" s="239">
        <f>ROUND(I172*H172,2)</f>
        <v>0</v>
      </c>
      <c r="K172" s="235" t="s">
        <v>7470</v>
      </c>
      <c r="L172" s="44"/>
      <c r="M172" s="240" t="s">
        <v>1</v>
      </c>
      <c r="N172" s="241" t="s">
        <v>48</v>
      </c>
      <c r="O172" s="87"/>
      <c r="P172" s="242">
        <f>O172*H172</f>
        <v>0</v>
      </c>
      <c r="Q172" s="242">
        <v>0</v>
      </c>
      <c r="R172" s="242">
        <f>Q172*H172</f>
        <v>0</v>
      </c>
      <c r="S172" s="242">
        <v>0</v>
      </c>
      <c r="T172" s="243">
        <f>S172*H172</f>
        <v>0</v>
      </c>
      <c r="AR172" s="244" t="s">
        <v>125</v>
      </c>
      <c r="AT172" s="244" t="s">
        <v>266</v>
      </c>
      <c r="AU172" s="244" t="s">
        <v>90</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125</v>
      </c>
      <c r="BM172" s="244" t="s">
        <v>862</v>
      </c>
    </row>
    <row r="173" s="1" customFormat="1" ht="16.5" customHeight="1">
      <c r="B173" s="39"/>
      <c r="C173" s="233" t="s">
        <v>616</v>
      </c>
      <c r="D173" s="233" t="s">
        <v>266</v>
      </c>
      <c r="E173" s="234" t="s">
        <v>8221</v>
      </c>
      <c r="F173" s="235" t="s">
        <v>8222</v>
      </c>
      <c r="G173" s="236" t="s">
        <v>1829</v>
      </c>
      <c r="H173" s="237">
        <v>290</v>
      </c>
      <c r="I173" s="238"/>
      <c r="J173" s="239">
        <f>ROUND(I173*H173,2)</f>
        <v>0</v>
      </c>
      <c r="K173" s="235" t="s">
        <v>7470</v>
      </c>
      <c r="L173" s="44"/>
      <c r="M173" s="240" t="s">
        <v>1</v>
      </c>
      <c r="N173" s="241" t="s">
        <v>48</v>
      </c>
      <c r="O173" s="87"/>
      <c r="P173" s="242">
        <f>O173*H173</f>
        <v>0</v>
      </c>
      <c r="Q173" s="242">
        <v>0</v>
      </c>
      <c r="R173" s="242">
        <f>Q173*H173</f>
        <v>0</v>
      </c>
      <c r="S173" s="242">
        <v>0</v>
      </c>
      <c r="T173" s="243">
        <f>S173*H173</f>
        <v>0</v>
      </c>
      <c r="AR173" s="244" t="s">
        <v>125</v>
      </c>
      <c r="AT173" s="244" t="s">
        <v>266</v>
      </c>
      <c r="AU173" s="244" t="s">
        <v>90</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873</v>
      </c>
    </row>
    <row r="174" s="1" customFormat="1" ht="16.5" customHeight="1">
      <c r="B174" s="39"/>
      <c r="C174" s="233" t="s">
        <v>625</v>
      </c>
      <c r="D174" s="233" t="s">
        <v>266</v>
      </c>
      <c r="E174" s="234" t="s">
        <v>8223</v>
      </c>
      <c r="F174" s="235" t="s">
        <v>8224</v>
      </c>
      <c r="G174" s="236" t="s">
        <v>1829</v>
      </c>
      <c r="H174" s="237">
        <v>30</v>
      </c>
      <c r="I174" s="238"/>
      <c r="J174" s="239">
        <f>ROUND(I174*H174,2)</f>
        <v>0</v>
      </c>
      <c r="K174" s="235" t="s">
        <v>7470</v>
      </c>
      <c r="L174" s="44"/>
      <c r="M174" s="240" t="s">
        <v>1</v>
      </c>
      <c r="N174" s="241" t="s">
        <v>48</v>
      </c>
      <c r="O174" s="87"/>
      <c r="P174" s="242">
        <f>O174*H174</f>
        <v>0</v>
      </c>
      <c r="Q174" s="242">
        <v>0</v>
      </c>
      <c r="R174" s="242">
        <f>Q174*H174</f>
        <v>0</v>
      </c>
      <c r="S174" s="242">
        <v>0</v>
      </c>
      <c r="T174" s="243">
        <f>S174*H174</f>
        <v>0</v>
      </c>
      <c r="AR174" s="244" t="s">
        <v>125</v>
      </c>
      <c r="AT174" s="244" t="s">
        <v>266</v>
      </c>
      <c r="AU174" s="244" t="s">
        <v>90</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895</v>
      </c>
    </row>
    <row r="175" s="1" customFormat="1" ht="16.5" customHeight="1">
      <c r="B175" s="39"/>
      <c r="C175" s="233" t="s">
        <v>629</v>
      </c>
      <c r="D175" s="233" t="s">
        <v>266</v>
      </c>
      <c r="E175" s="234" t="s">
        <v>8225</v>
      </c>
      <c r="F175" s="235" t="s">
        <v>8226</v>
      </c>
      <c r="G175" s="236" t="s">
        <v>1829</v>
      </c>
      <c r="H175" s="237">
        <v>30</v>
      </c>
      <c r="I175" s="238"/>
      <c r="J175" s="239">
        <f>ROUND(I175*H175,2)</f>
        <v>0</v>
      </c>
      <c r="K175" s="235" t="s">
        <v>7470</v>
      </c>
      <c r="L175" s="44"/>
      <c r="M175" s="240" t="s">
        <v>1</v>
      </c>
      <c r="N175" s="241" t="s">
        <v>48</v>
      </c>
      <c r="O175" s="87"/>
      <c r="P175" s="242">
        <f>O175*H175</f>
        <v>0</v>
      </c>
      <c r="Q175" s="242">
        <v>0</v>
      </c>
      <c r="R175" s="242">
        <f>Q175*H175</f>
        <v>0</v>
      </c>
      <c r="S175" s="242">
        <v>0</v>
      </c>
      <c r="T175" s="243">
        <f>S175*H175</f>
        <v>0</v>
      </c>
      <c r="AR175" s="244" t="s">
        <v>125</v>
      </c>
      <c r="AT175" s="244" t="s">
        <v>266</v>
      </c>
      <c r="AU175" s="244" t="s">
        <v>90</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125</v>
      </c>
      <c r="BM175" s="244" t="s">
        <v>906</v>
      </c>
    </row>
    <row r="176" s="1" customFormat="1" ht="16.5" customHeight="1">
      <c r="B176" s="39"/>
      <c r="C176" s="233" t="s">
        <v>633</v>
      </c>
      <c r="D176" s="233" t="s">
        <v>266</v>
      </c>
      <c r="E176" s="234" t="s">
        <v>8227</v>
      </c>
      <c r="F176" s="235" t="s">
        <v>8228</v>
      </c>
      <c r="G176" s="236" t="s">
        <v>1829</v>
      </c>
      <c r="H176" s="237">
        <v>290</v>
      </c>
      <c r="I176" s="238"/>
      <c r="J176" s="239">
        <f>ROUND(I176*H176,2)</f>
        <v>0</v>
      </c>
      <c r="K176" s="235" t="s">
        <v>7470</v>
      </c>
      <c r="L176" s="44"/>
      <c r="M176" s="240" t="s">
        <v>1</v>
      </c>
      <c r="N176" s="241" t="s">
        <v>48</v>
      </c>
      <c r="O176" s="87"/>
      <c r="P176" s="242">
        <f>O176*H176</f>
        <v>0</v>
      </c>
      <c r="Q176" s="242">
        <v>0</v>
      </c>
      <c r="R176" s="242">
        <f>Q176*H176</f>
        <v>0</v>
      </c>
      <c r="S176" s="242">
        <v>0</v>
      </c>
      <c r="T176" s="243">
        <f>S176*H176</f>
        <v>0</v>
      </c>
      <c r="AR176" s="244" t="s">
        <v>125</v>
      </c>
      <c r="AT176" s="244" t="s">
        <v>266</v>
      </c>
      <c r="AU176" s="244" t="s">
        <v>90</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125</v>
      </c>
      <c r="BM176" s="244" t="s">
        <v>917</v>
      </c>
    </row>
    <row r="177" s="1" customFormat="1" ht="16.5" customHeight="1">
      <c r="B177" s="39"/>
      <c r="C177" s="233" t="s">
        <v>638</v>
      </c>
      <c r="D177" s="233" t="s">
        <v>266</v>
      </c>
      <c r="E177" s="234" t="s">
        <v>8229</v>
      </c>
      <c r="F177" s="235" t="s">
        <v>8230</v>
      </c>
      <c r="G177" s="236" t="s">
        <v>396</v>
      </c>
      <c r="H177" s="237">
        <v>450</v>
      </c>
      <c r="I177" s="238"/>
      <c r="J177" s="239">
        <f>ROUND(I177*H177,2)</f>
        <v>0</v>
      </c>
      <c r="K177" s="235" t="s">
        <v>7470</v>
      </c>
      <c r="L177" s="44"/>
      <c r="M177" s="240" t="s">
        <v>1</v>
      </c>
      <c r="N177" s="241" t="s">
        <v>48</v>
      </c>
      <c r="O177" s="87"/>
      <c r="P177" s="242">
        <f>O177*H177</f>
        <v>0</v>
      </c>
      <c r="Q177" s="242">
        <v>0</v>
      </c>
      <c r="R177" s="242">
        <f>Q177*H177</f>
        <v>0</v>
      </c>
      <c r="S177" s="242">
        <v>0</v>
      </c>
      <c r="T177" s="243">
        <f>S177*H177</f>
        <v>0</v>
      </c>
      <c r="AR177" s="244" t="s">
        <v>125</v>
      </c>
      <c r="AT177" s="244" t="s">
        <v>266</v>
      </c>
      <c r="AU177" s="244" t="s">
        <v>90</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927</v>
      </c>
    </row>
    <row r="178" s="1" customFormat="1" ht="16.5" customHeight="1">
      <c r="B178" s="39"/>
      <c r="C178" s="233" t="s">
        <v>643</v>
      </c>
      <c r="D178" s="233" t="s">
        <v>266</v>
      </c>
      <c r="E178" s="234" t="s">
        <v>8231</v>
      </c>
      <c r="F178" s="235" t="s">
        <v>8232</v>
      </c>
      <c r="G178" s="236" t="s">
        <v>1829</v>
      </c>
      <c r="H178" s="237">
        <v>260</v>
      </c>
      <c r="I178" s="238"/>
      <c r="J178" s="239">
        <f>ROUND(I178*H178,2)</f>
        <v>0</v>
      </c>
      <c r="K178" s="235" t="s">
        <v>7470</v>
      </c>
      <c r="L178" s="44"/>
      <c r="M178" s="240" t="s">
        <v>1</v>
      </c>
      <c r="N178" s="241" t="s">
        <v>48</v>
      </c>
      <c r="O178" s="87"/>
      <c r="P178" s="242">
        <f>O178*H178</f>
        <v>0</v>
      </c>
      <c r="Q178" s="242">
        <v>0</v>
      </c>
      <c r="R178" s="242">
        <f>Q178*H178</f>
        <v>0</v>
      </c>
      <c r="S178" s="242">
        <v>0</v>
      </c>
      <c r="T178" s="243">
        <f>S178*H178</f>
        <v>0</v>
      </c>
      <c r="AR178" s="244" t="s">
        <v>125</v>
      </c>
      <c r="AT178" s="244" t="s">
        <v>266</v>
      </c>
      <c r="AU178" s="244" t="s">
        <v>90</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943</v>
      </c>
    </row>
    <row r="179" s="1" customFormat="1" ht="16.5" customHeight="1">
      <c r="B179" s="39"/>
      <c r="C179" s="233" t="s">
        <v>676</v>
      </c>
      <c r="D179" s="233" t="s">
        <v>266</v>
      </c>
      <c r="E179" s="234" t="s">
        <v>8233</v>
      </c>
      <c r="F179" s="235" t="s">
        <v>8234</v>
      </c>
      <c r="G179" s="236" t="s">
        <v>1829</v>
      </c>
      <c r="H179" s="237">
        <v>520</v>
      </c>
      <c r="I179" s="238"/>
      <c r="J179" s="239">
        <f>ROUND(I179*H179,2)</f>
        <v>0</v>
      </c>
      <c r="K179" s="235" t="s">
        <v>7470</v>
      </c>
      <c r="L179" s="44"/>
      <c r="M179" s="240" t="s">
        <v>1</v>
      </c>
      <c r="N179" s="241" t="s">
        <v>48</v>
      </c>
      <c r="O179" s="87"/>
      <c r="P179" s="242">
        <f>O179*H179</f>
        <v>0</v>
      </c>
      <c r="Q179" s="242">
        <v>0</v>
      </c>
      <c r="R179" s="242">
        <f>Q179*H179</f>
        <v>0</v>
      </c>
      <c r="S179" s="242">
        <v>0</v>
      </c>
      <c r="T179" s="243">
        <f>S179*H179</f>
        <v>0</v>
      </c>
      <c r="AR179" s="244" t="s">
        <v>125</v>
      </c>
      <c r="AT179" s="244" t="s">
        <v>266</v>
      </c>
      <c r="AU179" s="244" t="s">
        <v>90</v>
      </c>
      <c r="AY179" s="17" t="s">
        <v>263</v>
      </c>
      <c r="BE179" s="245">
        <f>IF(N179="základní",J179,0)</f>
        <v>0</v>
      </c>
      <c r="BF179" s="245">
        <f>IF(N179="snížená",J179,0)</f>
        <v>0</v>
      </c>
      <c r="BG179" s="245">
        <f>IF(N179="zákl. přenesená",J179,0)</f>
        <v>0</v>
      </c>
      <c r="BH179" s="245">
        <f>IF(N179="sníž. přenesená",J179,0)</f>
        <v>0</v>
      </c>
      <c r="BI179" s="245">
        <f>IF(N179="nulová",J179,0)</f>
        <v>0</v>
      </c>
      <c r="BJ179" s="17" t="s">
        <v>90</v>
      </c>
      <c r="BK179" s="245">
        <f>ROUND(I179*H179,2)</f>
        <v>0</v>
      </c>
      <c r="BL179" s="17" t="s">
        <v>125</v>
      </c>
      <c r="BM179" s="244" t="s">
        <v>952</v>
      </c>
    </row>
    <row r="180" s="1" customFormat="1" ht="16.5" customHeight="1">
      <c r="B180" s="39"/>
      <c r="C180" s="233" t="s">
        <v>680</v>
      </c>
      <c r="D180" s="233" t="s">
        <v>266</v>
      </c>
      <c r="E180" s="234" t="s">
        <v>8235</v>
      </c>
      <c r="F180" s="235" t="s">
        <v>8236</v>
      </c>
      <c r="G180" s="236" t="s">
        <v>1829</v>
      </c>
      <c r="H180" s="237">
        <v>1560</v>
      </c>
      <c r="I180" s="238"/>
      <c r="J180" s="239">
        <f>ROUND(I180*H180,2)</f>
        <v>0</v>
      </c>
      <c r="K180" s="235" t="s">
        <v>7470</v>
      </c>
      <c r="L180" s="44"/>
      <c r="M180" s="240" t="s">
        <v>1</v>
      </c>
      <c r="N180" s="241" t="s">
        <v>48</v>
      </c>
      <c r="O180" s="87"/>
      <c r="P180" s="242">
        <f>O180*H180</f>
        <v>0</v>
      </c>
      <c r="Q180" s="242">
        <v>0</v>
      </c>
      <c r="R180" s="242">
        <f>Q180*H180</f>
        <v>0</v>
      </c>
      <c r="S180" s="242">
        <v>0</v>
      </c>
      <c r="T180" s="243">
        <f>S180*H180</f>
        <v>0</v>
      </c>
      <c r="AR180" s="244" t="s">
        <v>125</v>
      </c>
      <c r="AT180" s="244" t="s">
        <v>266</v>
      </c>
      <c r="AU180" s="244" t="s">
        <v>90</v>
      </c>
      <c r="AY180" s="17" t="s">
        <v>263</v>
      </c>
      <c r="BE180" s="245">
        <f>IF(N180="základní",J180,0)</f>
        <v>0</v>
      </c>
      <c r="BF180" s="245">
        <f>IF(N180="snížená",J180,0)</f>
        <v>0</v>
      </c>
      <c r="BG180" s="245">
        <f>IF(N180="zákl. přenesená",J180,0)</f>
        <v>0</v>
      </c>
      <c r="BH180" s="245">
        <f>IF(N180="sníž. přenesená",J180,0)</f>
        <v>0</v>
      </c>
      <c r="BI180" s="245">
        <f>IF(N180="nulová",J180,0)</f>
        <v>0</v>
      </c>
      <c r="BJ180" s="17" t="s">
        <v>90</v>
      </c>
      <c r="BK180" s="245">
        <f>ROUND(I180*H180,2)</f>
        <v>0</v>
      </c>
      <c r="BL180" s="17" t="s">
        <v>125</v>
      </c>
      <c r="BM180" s="244" t="s">
        <v>963</v>
      </c>
    </row>
    <row r="181" s="1" customFormat="1" ht="16.5" customHeight="1">
      <c r="B181" s="39"/>
      <c r="C181" s="233" t="s">
        <v>684</v>
      </c>
      <c r="D181" s="233" t="s">
        <v>266</v>
      </c>
      <c r="E181" s="234" t="s">
        <v>8237</v>
      </c>
      <c r="F181" s="235" t="s">
        <v>7100</v>
      </c>
      <c r="G181" s="236" t="s">
        <v>1829</v>
      </c>
      <c r="H181" s="237">
        <v>1040</v>
      </c>
      <c r="I181" s="238"/>
      <c r="J181" s="239">
        <f>ROUND(I181*H181,2)</f>
        <v>0</v>
      </c>
      <c r="K181" s="235" t="s">
        <v>7470</v>
      </c>
      <c r="L181" s="44"/>
      <c r="M181" s="240" t="s">
        <v>1</v>
      </c>
      <c r="N181" s="241" t="s">
        <v>48</v>
      </c>
      <c r="O181" s="87"/>
      <c r="P181" s="242">
        <f>O181*H181</f>
        <v>0</v>
      </c>
      <c r="Q181" s="242">
        <v>0</v>
      </c>
      <c r="R181" s="242">
        <f>Q181*H181</f>
        <v>0</v>
      </c>
      <c r="S181" s="242">
        <v>0</v>
      </c>
      <c r="T181" s="243">
        <f>S181*H181</f>
        <v>0</v>
      </c>
      <c r="AR181" s="244" t="s">
        <v>125</v>
      </c>
      <c r="AT181" s="244" t="s">
        <v>266</v>
      </c>
      <c r="AU181" s="244" t="s">
        <v>90</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125</v>
      </c>
      <c r="BM181" s="244" t="s">
        <v>971</v>
      </c>
    </row>
    <row r="182" s="1" customFormat="1" ht="16.5" customHeight="1">
      <c r="B182" s="39"/>
      <c r="C182" s="233" t="s">
        <v>688</v>
      </c>
      <c r="D182" s="233" t="s">
        <v>266</v>
      </c>
      <c r="E182" s="234" t="s">
        <v>8238</v>
      </c>
      <c r="F182" s="235" t="s">
        <v>8239</v>
      </c>
      <c r="G182" s="236" t="s">
        <v>1829</v>
      </c>
      <c r="H182" s="237">
        <v>1040</v>
      </c>
      <c r="I182" s="238"/>
      <c r="J182" s="239">
        <f>ROUND(I182*H182,2)</f>
        <v>0</v>
      </c>
      <c r="K182" s="235" t="s">
        <v>7470</v>
      </c>
      <c r="L182" s="44"/>
      <c r="M182" s="240" t="s">
        <v>1</v>
      </c>
      <c r="N182" s="241" t="s">
        <v>48</v>
      </c>
      <c r="O182" s="87"/>
      <c r="P182" s="242">
        <f>O182*H182</f>
        <v>0</v>
      </c>
      <c r="Q182" s="242">
        <v>0</v>
      </c>
      <c r="R182" s="242">
        <f>Q182*H182</f>
        <v>0</v>
      </c>
      <c r="S182" s="242">
        <v>0</v>
      </c>
      <c r="T182" s="243">
        <f>S182*H182</f>
        <v>0</v>
      </c>
      <c r="AR182" s="244" t="s">
        <v>125</v>
      </c>
      <c r="AT182" s="244" t="s">
        <v>266</v>
      </c>
      <c r="AU182" s="244" t="s">
        <v>90</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979</v>
      </c>
    </row>
    <row r="183" s="1" customFormat="1" ht="24" customHeight="1">
      <c r="B183" s="39"/>
      <c r="C183" s="233" t="s">
        <v>693</v>
      </c>
      <c r="D183" s="233" t="s">
        <v>266</v>
      </c>
      <c r="E183" s="234" t="s">
        <v>8240</v>
      </c>
      <c r="F183" s="235" t="s">
        <v>8241</v>
      </c>
      <c r="G183" s="236" t="s">
        <v>1829</v>
      </c>
      <c r="H183" s="237">
        <v>1480</v>
      </c>
      <c r="I183" s="238"/>
      <c r="J183" s="239">
        <f>ROUND(I183*H183,2)</f>
        <v>0</v>
      </c>
      <c r="K183" s="235" t="s">
        <v>7470</v>
      </c>
      <c r="L183" s="44"/>
      <c r="M183" s="240" t="s">
        <v>1</v>
      </c>
      <c r="N183" s="241" t="s">
        <v>48</v>
      </c>
      <c r="O183" s="87"/>
      <c r="P183" s="242">
        <f>O183*H183</f>
        <v>0</v>
      </c>
      <c r="Q183" s="242">
        <v>0</v>
      </c>
      <c r="R183" s="242">
        <f>Q183*H183</f>
        <v>0</v>
      </c>
      <c r="S183" s="242">
        <v>0</v>
      </c>
      <c r="T183" s="243">
        <f>S183*H183</f>
        <v>0</v>
      </c>
      <c r="AR183" s="244" t="s">
        <v>125</v>
      </c>
      <c r="AT183" s="244" t="s">
        <v>266</v>
      </c>
      <c r="AU183" s="244" t="s">
        <v>90</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993</v>
      </c>
    </row>
    <row r="184" s="1" customFormat="1" ht="16.5" customHeight="1">
      <c r="B184" s="39"/>
      <c r="C184" s="233" t="s">
        <v>697</v>
      </c>
      <c r="D184" s="233" t="s">
        <v>266</v>
      </c>
      <c r="E184" s="234" t="s">
        <v>8242</v>
      </c>
      <c r="F184" s="235" t="s">
        <v>8243</v>
      </c>
      <c r="G184" s="236" t="s">
        <v>1829</v>
      </c>
      <c r="H184" s="237">
        <v>1480</v>
      </c>
      <c r="I184" s="238"/>
      <c r="J184" s="239">
        <f>ROUND(I184*H184,2)</f>
        <v>0</v>
      </c>
      <c r="K184" s="235" t="s">
        <v>7470</v>
      </c>
      <c r="L184" s="44"/>
      <c r="M184" s="240" t="s">
        <v>1</v>
      </c>
      <c r="N184" s="241" t="s">
        <v>48</v>
      </c>
      <c r="O184" s="87"/>
      <c r="P184" s="242">
        <f>O184*H184</f>
        <v>0</v>
      </c>
      <c r="Q184" s="242">
        <v>0</v>
      </c>
      <c r="R184" s="242">
        <f>Q184*H184</f>
        <v>0</v>
      </c>
      <c r="S184" s="242">
        <v>0</v>
      </c>
      <c r="T184" s="243">
        <f>S184*H184</f>
        <v>0</v>
      </c>
      <c r="AR184" s="244" t="s">
        <v>125</v>
      </c>
      <c r="AT184" s="244" t="s">
        <v>266</v>
      </c>
      <c r="AU184" s="244" t="s">
        <v>90</v>
      </c>
      <c r="AY184" s="17" t="s">
        <v>263</v>
      </c>
      <c r="BE184" s="245">
        <f>IF(N184="základní",J184,0)</f>
        <v>0</v>
      </c>
      <c r="BF184" s="245">
        <f>IF(N184="snížená",J184,0)</f>
        <v>0</v>
      </c>
      <c r="BG184" s="245">
        <f>IF(N184="zákl. přenesená",J184,0)</f>
        <v>0</v>
      </c>
      <c r="BH184" s="245">
        <f>IF(N184="sníž. přenesená",J184,0)</f>
        <v>0</v>
      </c>
      <c r="BI184" s="245">
        <f>IF(N184="nulová",J184,0)</f>
        <v>0</v>
      </c>
      <c r="BJ184" s="17" t="s">
        <v>90</v>
      </c>
      <c r="BK184" s="245">
        <f>ROUND(I184*H184,2)</f>
        <v>0</v>
      </c>
      <c r="BL184" s="17" t="s">
        <v>125</v>
      </c>
      <c r="BM184" s="244" t="s">
        <v>1006</v>
      </c>
    </row>
    <row r="185" s="1" customFormat="1" ht="16.5" customHeight="1">
      <c r="B185" s="39"/>
      <c r="C185" s="233" t="s">
        <v>701</v>
      </c>
      <c r="D185" s="233" t="s">
        <v>266</v>
      </c>
      <c r="E185" s="234" t="s">
        <v>8244</v>
      </c>
      <c r="F185" s="235" t="s">
        <v>8245</v>
      </c>
      <c r="G185" s="236" t="s">
        <v>396</v>
      </c>
      <c r="H185" s="237">
        <v>180</v>
      </c>
      <c r="I185" s="238"/>
      <c r="J185" s="239">
        <f>ROUND(I185*H185,2)</f>
        <v>0</v>
      </c>
      <c r="K185" s="235" t="s">
        <v>7470</v>
      </c>
      <c r="L185" s="44"/>
      <c r="M185" s="240" t="s">
        <v>1</v>
      </c>
      <c r="N185" s="241" t="s">
        <v>48</v>
      </c>
      <c r="O185" s="87"/>
      <c r="P185" s="242">
        <f>O185*H185</f>
        <v>0</v>
      </c>
      <c r="Q185" s="242">
        <v>0</v>
      </c>
      <c r="R185" s="242">
        <f>Q185*H185</f>
        <v>0</v>
      </c>
      <c r="S185" s="242">
        <v>0</v>
      </c>
      <c r="T185" s="243">
        <f>S185*H185</f>
        <v>0</v>
      </c>
      <c r="AR185" s="244" t="s">
        <v>125</v>
      </c>
      <c r="AT185" s="244" t="s">
        <v>266</v>
      </c>
      <c r="AU185" s="244" t="s">
        <v>90</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1018</v>
      </c>
    </row>
    <row r="186" s="1" customFormat="1" ht="16.5" customHeight="1">
      <c r="B186" s="39"/>
      <c r="C186" s="233" t="s">
        <v>706</v>
      </c>
      <c r="D186" s="233" t="s">
        <v>266</v>
      </c>
      <c r="E186" s="234" t="s">
        <v>8246</v>
      </c>
      <c r="F186" s="235" t="s">
        <v>8247</v>
      </c>
      <c r="G186" s="236" t="s">
        <v>1829</v>
      </c>
      <c r="H186" s="237">
        <v>180</v>
      </c>
      <c r="I186" s="238"/>
      <c r="J186" s="239">
        <f>ROUND(I186*H186,2)</f>
        <v>0</v>
      </c>
      <c r="K186" s="235" t="s">
        <v>7470</v>
      </c>
      <c r="L186" s="44"/>
      <c r="M186" s="240" t="s">
        <v>1</v>
      </c>
      <c r="N186" s="241" t="s">
        <v>48</v>
      </c>
      <c r="O186" s="87"/>
      <c r="P186" s="242">
        <f>O186*H186</f>
        <v>0</v>
      </c>
      <c r="Q186" s="242">
        <v>0</v>
      </c>
      <c r="R186" s="242">
        <f>Q186*H186</f>
        <v>0</v>
      </c>
      <c r="S186" s="242">
        <v>0</v>
      </c>
      <c r="T186" s="243">
        <f>S186*H186</f>
        <v>0</v>
      </c>
      <c r="AR186" s="244" t="s">
        <v>125</v>
      </c>
      <c r="AT186" s="244" t="s">
        <v>266</v>
      </c>
      <c r="AU186" s="244" t="s">
        <v>90</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125</v>
      </c>
      <c r="BM186" s="244" t="s">
        <v>1028</v>
      </c>
    </row>
    <row r="187" s="11" customFormat="1" ht="25.92" customHeight="1">
      <c r="B187" s="217"/>
      <c r="C187" s="218"/>
      <c r="D187" s="219" t="s">
        <v>82</v>
      </c>
      <c r="E187" s="220" t="s">
        <v>4780</v>
      </c>
      <c r="F187" s="220" t="s">
        <v>8248</v>
      </c>
      <c r="G187" s="218"/>
      <c r="H187" s="218"/>
      <c r="I187" s="221"/>
      <c r="J187" s="222">
        <f>BK187</f>
        <v>0</v>
      </c>
      <c r="K187" s="218"/>
      <c r="L187" s="223"/>
      <c r="M187" s="224"/>
      <c r="N187" s="225"/>
      <c r="O187" s="225"/>
      <c r="P187" s="226">
        <f>SUM(P188:P190)</f>
        <v>0</v>
      </c>
      <c r="Q187" s="225"/>
      <c r="R187" s="226">
        <f>SUM(R188:R190)</f>
        <v>0</v>
      </c>
      <c r="S187" s="225"/>
      <c r="T187" s="227">
        <f>SUM(T188:T190)</f>
        <v>0</v>
      </c>
      <c r="AR187" s="228" t="s">
        <v>90</v>
      </c>
      <c r="AT187" s="229" t="s">
        <v>82</v>
      </c>
      <c r="AU187" s="229" t="s">
        <v>83</v>
      </c>
      <c r="AY187" s="228" t="s">
        <v>263</v>
      </c>
      <c r="BK187" s="230">
        <f>SUM(BK188:BK190)</f>
        <v>0</v>
      </c>
    </row>
    <row r="188" s="1" customFormat="1" ht="16.5" customHeight="1">
      <c r="B188" s="39"/>
      <c r="C188" s="233" t="s">
        <v>715</v>
      </c>
      <c r="D188" s="233" t="s">
        <v>266</v>
      </c>
      <c r="E188" s="234" t="s">
        <v>8249</v>
      </c>
      <c r="F188" s="235" t="s">
        <v>8250</v>
      </c>
      <c r="G188" s="236" t="s">
        <v>396</v>
      </c>
      <c r="H188" s="237">
        <v>24</v>
      </c>
      <c r="I188" s="238"/>
      <c r="J188" s="239">
        <f>ROUND(I188*H188,2)</f>
        <v>0</v>
      </c>
      <c r="K188" s="235" t="s">
        <v>7470</v>
      </c>
      <c r="L188" s="44"/>
      <c r="M188" s="240" t="s">
        <v>1</v>
      </c>
      <c r="N188" s="241" t="s">
        <v>48</v>
      </c>
      <c r="O188" s="87"/>
      <c r="P188" s="242">
        <f>O188*H188</f>
        <v>0</v>
      </c>
      <c r="Q188" s="242">
        <v>0</v>
      </c>
      <c r="R188" s="242">
        <f>Q188*H188</f>
        <v>0</v>
      </c>
      <c r="S188" s="242">
        <v>0</v>
      </c>
      <c r="T188" s="243">
        <f>S188*H188</f>
        <v>0</v>
      </c>
      <c r="AR188" s="244" t="s">
        <v>125</v>
      </c>
      <c r="AT188" s="244" t="s">
        <v>266</v>
      </c>
      <c r="AU188" s="244" t="s">
        <v>90</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1039</v>
      </c>
    </row>
    <row r="189" s="1" customFormat="1" ht="16.5" customHeight="1">
      <c r="B189" s="39"/>
      <c r="C189" s="233" t="s">
        <v>726</v>
      </c>
      <c r="D189" s="233" t="s">
        <v>266</v>
      </c>
      <c r="E189" s="234" t="s">
        <v>8251</v>
      </c>
      <c r="F189" s="235" t="s">
        <v>8252</v>
      </c>
      <c r="G189" s="236" t="s">
        <v>1829</v>
      </c>
      <c r="H189" s="237">
        <v>12</v>
      </c>
      <c r="I189" s="238"/>
      <c r="J189" s="239">
        <f>ROUND(I189*H189,2)</f>
        <v>0</v>
      </c>
      <c r="K189" s="235" t="s">
        <v>7470</v>
      </c>
      <c r="L189" s="44"/>
      <c r="M189" s="240" t="s">
        <v>1</v>
      </c>
      <c r="N189" s="241" t="s">
        <v>48</v>
      </c>
      <c r="O189" s="87"/>
      <c r="P189" s="242">
        <f>O189*H189</f>
        <v>0</v>
      </c>
      <c r="Q189" s="242">
        <v>0</v>
      </c>
      <c r="R189" s="242">
        <f>Q189*H189</f>
        <v>0</v>
      </c>
      <c r="S189" s="242">
        <v>0</v>
      </c>
      <c r="T189" s="243">
        <f>S189*H189</f>
        <v>0</v>
      </c>
      <c r="AR189" s="244" t="s">
        <v>125</v>
      </c>
      <c r="AT189" s="244" t="s">
        <v>266</v>
      </c>
      <c r="AU189" s="244" t="s">
        <v>90</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1048</v>
      </c>
    </row>
    <row r="190" s="1" customFormat="1" ht="16.5" customHeight="1">
      <c r="B190" s="39"/>
      <c r="C190" s="233" t="s">
        <v>731</v>
      </c>
      <c r="D190" s="233" t="s">
        <v>266</v>
      </c>
      <c r="E190" s="234" t="s">
        <v>8253</v>
      </c>
      <c r="F190" s="235" t="s">
        <v>8254</v>
      </c>
      <c r="G190" s="236" t="s">
        <v>1829</v>
      </c>
      <c r="H190" s="237">
        <v>6</v>
      </c>
      <c r="I190" s="238"/>
      <c r="J190" s="239">
        <f>ROUND(I190*H190,2)</f>
        <v>0</v>
      </c>
      <c r="K190" s="235" t="s">
        <v>7470</v>
      </c>
      <c r="L190" s="44"/>
      <c r="M190" s="240" t="s">
        <v>1</v>
      </c>
      <c r="N190" s="241" t="s">
        <v>48</v>
      </c>
      <c r="O190" s="87"/>
      <c r="P190" s="242">
        <f>O190*H190</f>
        <v>0</v>
      </c>
      <c r="Q190" s="242">
        <v>0</v>
      </c>
      <c r="R190" s="242">
        <f>Q190*H190</f>
        <v>0</v>
      </c>
      <c r="S190" s="242">
        <v>0</v>
      </c>
      <c r="T190" s="243">
        <f>S190*H190</f>
        <v>0</v>
      </c>
      <c r="AR190" s="244" t="s">
        <v>125</v>
      </c>
      <c r="AT190" s="244" t="s">
        <v>266</v>
      </c>
      <c r="AU190" s="244" t="s">
        <v>90</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1063</v>
      </c>
    </row>
    <row r="191" s="11" customFormat="1" ht="25.92" customHeight="1">
      <c r="B191" s="217"/>
      <c r="C191" s="218"/>
      <c r="D191" s="219" t="s">
        <v>82</v>
      </c>
      <c r="E191" s="220" t="s">
        <v>8255</v>
      </c>
      <c r="F191" s="220" t="s">
        <v>2719</v>
      </c>
      <c r="G191" s="218"/>
      <c r="H191" s="218"/>
      <c r="I191" s="221"/>
      <c r="J191" s="222">
        <f>BK191</f>
        <v>0</v>
      </c>
      <c r="K191" s="218"/>
      <c r="L191" s="223"/>
      <c r="M191" s="224"/>
      <c r="N191" s="225"/>
      <c r="O191" s="225"/>
      <c r="P191" s="226">
        <f>SUM(P192:P198)</f>
        <v>0</v>
      </c>
      <c r="Q191" s="225"/>
      <c r="R191" s="226">
        <f>SUM(R192:R198)</f>
        <v>0</v>
      </c>
      <c r="S191" s="225"/>
      <c r="T191" s="227">
        <f>SUM(T192:T198)</f>
        <v>0</v>
      </c>
      <c r="AR191" s="228" t="s">
        <v>90</v>
      </c>
      <c r="AT191" s="229" t="s">
        <v>82</v>
      </c>
      <c r="AU191" s="229" t="s">
        <v>83</v>
      </c>
      <c r="AY191" s="228" t="s">
        <v>263</v>
      </c>
      <c r="BK191" s="230">
        <f>SUM(BK192:BK198)</f>
        <v>0</v>
      </c>
    </row>
    <row r="192" s="1" customFormat="1" ht="16.5" customHeight="1">
      <c r="B192" s="39"/>
      <c r="C192" s="233" t="s">
        <v>737</v>
      </c>
      <c r="D192" s="233" t="s">
        <v>266</v>
      </c>
      <c r="E192" s="234" t="s">
        <v>8256</v>
      </c>
      <c r="F192" s="235" t="s">
        <v>8257</v>
      </c>
      <c r="G192" s="236" t="s">
        <v>366</v>
      </c>
      <c r="H192" s="237">
        <v>32</v>
      </c>
      <c r="I192" s="238"/>
      <c r="J192" s="239">
        <f>ROUND(I192*H192,2)</f>
        <v>0</v>
      </c>
      <c r="K192" s="235" t="s">
        <v>7470</v>
      </c>
      <c r="L192" s="44"/>
      <c r="M192" s="240" t="s">
        <v>1</v>
      </c>
      <c r="N192" s="241" t="s">
        <v>48</v>
      </c>
      <c r="O192" s="87"/>
      <c r="P192" s="242">
        <f>O192*H192</f>
        <v>0</v>
      </c>
      <c r="Q192" s="242">
        <v>0</v>
      </c>
      <c r="R192" s="242">
        <f>Q192*H192</f>
        <v>0</v>
      </c>
      <c r="S192" s="242">
        <v>0</v>
      </c>
      <c r="T192" s="243">
        <f>S192*H192</f>
        <v>0</v>
      </c>
      <c r="AR192" s="244" t="s">
        <v>125</v>
      </c>
      <c r="AT192" s="244" t="s">
        <v>266</v>
      </c>
      <c r="AU192" s="244" t="s">
        <v>90</v>
      </c>
      <c r="AY192" s="17" t="s">
        <v>263</v>
      </c>
      <c r="BE192" s="245">
        <f>IF(N192="základní",J192,0)</f>
        <v>0</v>
      </c>
      <c r="BF192" s="245">
        <f>IF(N192="snížená",J192,0)</f>
        <v>0</v>
      </c>
      <c r="BG192" s="245">
        <f>IF(N192="zákl. přenesená",J192,0)</f>
        <v>0</v>
      </c>
      <c r="BH192" s="245">
        <f>IF(N192="sníž. přenesená",J192,0)</f>
        <v>0</v>
      </c>
      <c r="BI192" s="245">
        <f>IF(N192="nulová",J192,0)</f>
        <v>0</v>
      </c>
      <c r="BJ192" s="17" t="s">
        <v>90</v>
      </c>
      <c r="BK192" s="245">
        <f>ROUND(I192*H192,2)</f>
        <v>0</v>
      </c>
      <c r="BL192" s="17" t="s">
        <v>125</v>
      </c>
      <c r="BM192" s="244" t="s">
        <v>1073</v>
      </c>
    </row>
    <row r="193" s="1" customFormat="1" ht="16.5" customHeight="1">
      <c r="B193" s="39"/>
      <c r="C193" s="233" t="s">
        <v>742</v>
      </c>
      <c r="D193" s="233" t="s">
        <v>266</v>
      </c>
      <c r="E193" s="234" t="s">
        <v>8258</v>
      </c>
      <c r="F193" s="235" t="s">
        <v>7480</v>
      </c>
      <c r="G193" s="236" t="s">
        <v>366</v>
      </c>
      <c r="H193" s="237">
        <v>24</v>
      </c>
      <c r="I193" s="238"/>
      <c r="J193" s="239">
        <f>ROUND(I193*H193,2)</f>
        <v>0</v>
      </c>
      <c r="K193" s="235" t="s">
        <v>7470</v>
      </c>
      <c r="L193" s="44"/>
      <c r="M193" s="240" t="s">
        <v>1</v>
      </c>
      <c r="N193" s="241" t="s">
        <v>48</v>
      </c>
      <c r="O193" s="87"/>
      <c r="P193" s="242">
        <f>O193*H193</f>
        <v>0</v>
      </c>
      <c r="Q193" s="242">
        <v>0</v>
      </c>
      <c r="R193" s="242">
        <f>Q193*H193</f>
        <v>0</v>
      </c>
      <c r="S193" s="242">
        <v>0</v>
      </c>
      <c r="T193" s="243">
        <f>S193*H193</f>
        <v>0</v>
      </c>
      <c r="AR193" s="244" t="s">
        <v>125</v>
      </c>
      <c r="AT193" s="244" t="s">
        <v>266</v>
      </c>
      <c r="AU193" s="244" t="s">
        <v>90</v>
      </c>
      <c r="AY193" s="17" t="s">
        <v>263</v>
      </c>
      <c r="BE193" s="245">
        <f>IF(N193="základní",J193,0)</f>
        <v>0</v>
      </c>
      <c r="BF193" s="245">
        <f>IF(N193="snížená",J193,0)</f>
        <v>0</v>
      </c>
      <c r="BG193" s="245">
        <f>IF(N193="zákl. přenesená",J193,0)</f>
        <v>0</v>
      </c>
      <c r="BH193" s="245">
        <f>IF(N193="sníž. přenesená",J193,0)</f>
        <v>0</v>
      </c>
      <c r="BI193" s="245">
        <f>IF(N193="nulová",J193,0)</f>
        <v>0</v>
      </c>
      <c r="BJ193" s="17" t="s">
        <v>90</v>
      </c>
      <c r="BK193" s="245">
        <f>ROUND(I193*H193,2)</f>
        <v>0</v>
      </c>
      <c r="BL193" s="17" t="s">
        <v>125</v>
      </c>
      <c r="BM193" s="244" t="s">
        <v>1086</v>
      </c>
    </row>
    <row r="194" s="1" customFormat="1" ht="16.5" customHeight="1">
      <c r="B194" s="39"/>
      <c r="C194" s="233" t="s">
        <v>746</v>
      </c>
      <c r="D194" s="233" t="s">
        <v>266</v>
      </c>
      <c r="E194" s="234" t="s">
        <v>8259</v>
      </c>
      <c r="F194" s="235" t="s">
        <v>7482</v>
      </c>
      <c r="G194" s="236" t="s">
        <v>366</v>
      </c>
      <c r="H194" s="237">
        <v>60</v>
      </c>
      <c r="I194" s="238"/>
      <c r="J194" s="239">
        <f>ROUND(I194*H194,2)</f>
        <v>0</v>
      </c>
      <c r="K194" s="235" t="s">
        <v>7470</v>
      </c>
      <c r="L194" s="44"/>
      <c r="M194" s="240" t="s">
        <v>1</v>
      </c>
      <c r="N194" s="241" t="s">
        <v>48</v>
      </c>
      <c r="O194" s="87"/>
      <c r="P194" s="242">
        <f>O194*H194</f>
        <v>0</v>
      </c>
      <c r="Q194" s="242">
        <v>0</v>
      </c>
      <c r="R194" s="242">
        <f>Q194*H194</f>
        <v>0</v>
      </c>
      <c r="S194" s="242">
        <v>0</v>
      </c>
      <c r="T194" s="243">
        <f>S194*H194</f>
        <v>0</v>
      </c>
      <c r="AR194" s="244" t="s">
        <v>125</v>
      </c>
      <c r="AT194" s="244" t="s">
        <v>266</v>
      </c>
      <c r="AU194" s="244" t="s">
        <v>90</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125</v>
      </c>
      <c r="BM194" s="244" t="s">
        <v>1098</v>
      </c>
    </row>
    <row r="195" s="1" customFormat="1" ht="16.5" customHeight="1">
      <c r="B195" s="39"/>
      <c r="C195" s="233" t="s">
        <v>751</v>
      </c>
      <c r="D195" s="233" t="s">
        <v>266</v>
      </c>
      <c r="E195" s="234" t="s">
        <v>8260</v>
      </c>
      <c r="F195" s="235" t="s">
        <v>7757</v>
      </c>
      <c r="G195" s="236" t="s">
        <v>366</v>
      </c>
      <c r="H195" s="237">
        <v>80</v>
      </c>
      <c r="I195" s="238"/>
      <c r="J195" s="239">
        <f>ROUND(I195*H195,2)</f>
        <v>0</v>
      </c>
      <c r="K195" s="235" t="s">
        <v>7470</v>
      </c>
      <c r="L195" s="44"/>
      <c r="M195" s="240" t="s">
        <v>1</v>
      </c>
      <c r="N195" s="241" t="s">
        <v>48</v>
      </c>
      <c r="O195" s="87"/>
      <c r="P195" s="242">
        <f>O195*H195</f>
        <v>0</v>
      </c>
      <c r="Q195" s="242">
        <v>0</v>
      </c>
      <c r="R195" s="242">
        <f>Q195*H195</f>
        <v>0</v>
      </c>
      <c r="S195" s="242">
        <v>0</v>
      </c>
      <c r="T195" s="243">
        <f>S195*H195</f>
        <v>0</v>
      </c>
      <c r="AR195" s="244" t="s">
        <v>125</v>
      </c>
      <c r="AT195" s="244" t="s">
        <v>266</v>
      </c>
      <c r="AU195" s="244" t="s">
        <v>90</v>
      </c>
      <c r="AY195" s="17" t="s">
        <v>263</v>
      </c>
      <c r="BE195" s="245">
        <f>IF(N195="základní",J195,0)</f>
        <v>0</v>
      </c>
      <c r="BF195" s="245">
        <f>IF(N195="snížená",J195,0)</f>
        <v>0</v>
      </c>
      <c r="BG195" s="245">
        <f>IF(N195="zákl. přenesená",J195,0)</f>
        <v>0</v>
      </c>
      <c r="BH195" s="245">
        <f>IF(N195="sníž. přenesená",J195,0)</f>
        <v>0</v>
      </c>
      <c r="BI195" s="245">
        <f>IF(N195="nulová",J195,0)</f>
        <v>0</v>
      </c>
      <c r="BJ195" s="17" t="s">
        <v>90</v>
      </c>
      <c r="BK195" s="245">
        <f>ROUND(I195*H195,2)</f>
        <v>0</v>
      </c>
      <c r="BL195" s="17" t="s">
        <v>125</v>
      </c>
      <c r="BM195" s="244" t="s">
        <v>1111</v>
      </c>
    </row>
    <row r="196" s="1" customFormat="1" ht="16.5" customHeight="1">
      <c r="B196" s="39"/>
      <c r="C196" s="233" t="s">
        <v>755</v>
      </c>
      <c r="D196" s="233" t="s">
        <v>266</v>
      </c>
      <c r="E196" s="234" t="s">
        <v>8261</v>
      </c>
      <c r="F196" s="235" t="s">
        <v>7616</v>
      </c>
      <c r="G196" s="236" t="s">
        <v>366</v>
      </c>
      <c r="H196" s="237">
        <v>16</v>
      </c>
      <c r="I196" s="238"/>
      <c r="J196" s="239">
        <f>ROUND(I196*H196,2)</f>
        <v>0</v>
      </c>
      <c r="K196" s="235" t="s">
        <v>7470</v>
      </c>
      <c r="L196" s="44"/>
      <c r="M196" s="240" t="s">
        <v>1</v>
      </c>
      <c r="N196" s="241" t="s">
        <v>48</v>
      </c>
      <c r="O196" s="87"/>
      <c r="P196" s="242">
        <f>O196*H196</f>
        <v>0</v>
      </c>
      <c r="Q196" s="242">
        <v>0</v>
      </c>
      <c r="R196" s="242">
        <f>Q196*H196</f>
        <v>0</v>
      </c>
      <c r="S196" s="242">
        <v>0</v>
      </c>
      <c r="T196" s="243">
        <f>S196*H196</f>
        <v>0</v>
      </c>
      <c r="AR196" s="244" t="s">
        <v>125</v>
      </c>
      <c r="AT196" s="244" t="s">
        <v>266</v>
      </c>
      <c r="AU196" s="244" t="s">
        <v>90</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125</v>
      </c>
      <c r="BM196" s="244" t="s">
        <v>1117</v>
      </c>
    </row>
    <row r="197" s="1" customFormat="1" ht="16.5" customHeight="1">
      <c r="B197" s="39"/>
      <c r="C197" s="233" t="s">
        <v>760</v>
      </c>
      <c r="D197" s="233" t="s">
        <v>266</v>
      </c>
      <c r="E197" s="234" t="s">
        <v>8262</v>
      </c>
      <c r="F197" s="235" t="s">
        <v>7760</v>
      </c>
      <c r="G197" s="236" t="s">
        <v>366</v>
      </c>
      <c r="H197" s="237">
        <v>36</v>
      </c>
      <c r="I197" s="238"/>
      <c r="J197" s="239">
        <f>ROUND(I197*H197,2)</f>
        <v>0</v>
      </c>
      <c r="K197" s="235" t="s">
        <v>7470</v>
      </c>
      <c r="L197" s="44"/>
      <c r="M197" s="240" t="s">
        <v>1</v>
      </c>
      <c r="N197" s="241" t="s">
        <v>48</v>
      </c>
      <c r="O197" s="87"/>
      <c r="P197" s="242">
        <f>O197*H197</f>
        <v>0</v>
      </c>
      <c r="Q197" s="242">
        <v>0</v>
      </c>
      <c r="R197" s="242">
        <f>Q197*H197</f>
        <v>0</v>
      </c>
      <c r="S197" s="242">
        <v>0</v>
      </c>
      <c r="T197" s="243">
        <f>S197*H197</f>
        <v>0</v>
      </c>
      <c r="AR197" s="244" t="s">
        <v>125</v>
      </c>
      <c r="AT197" s="244" t="s">
        <v>266</v>
      </c>
      <c r="AU197" s="244" t="s">
        <v>90</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125</v>
      </c>
      <c r="BM197" s="244" t="s">
        <v>1126</v>
      </c>
    </row>
    <row r="198" s="1" customFormat="1" ht="16.5" customHeight="1">
      <c r="B198" s="39"/>
      <c r="C198" s="233" t="s">
        <v>771</v>
      </c>
      <c r="D198" s="233" t="s">
        <v>266</v>
      </c>
      <c r="E198" s="234" t="s">
        <v>8263</v>
      </c>
      <c r="F198" s="235" t="s">
        <v>7618</v>
      </c>
      <c r="G198" s="236" t="s">
        <v>366</v>
      </c>
      <c r="H198" s="237">
        <v>16</v>
      </c>
      <c r="I198" s="238"/>
      <c r="J198" s="239">
        <f>ROUND(I198*H198,2)</f>
        <v>0</v>
      </c>
      <c r="K198" s="235" t="s">
        <v>7470</v>
      </c>
      <c r="L198" s="44"/>
      <c r="M198" s="240" t="s">
        <v>1</v>
      </c>
      <c r="N198" s="241" t="s">
        <v>48</v>
      </c>
      <c r="O198" s="87"/>
      <c r="P198" s="242">
        <f>O198*H198</f>
        <v>0</v>
      </c>
      <c r="Q198" s="242">
        <v>0</v>
      </c>
      <c r="R198" s="242">
        <f>Q198*H198</f>
        <v>0</v>
      </c>
      <c r="S198" s="242">
        <v>0</v>
      </c>
      <c r="T198" s="243">
        <f>S198*H198</f>
        <v>0</v>
      </c>
      <c r="AR198" s="244" t="s">
        <v>125</v>
      </c>
      <c r="AT198" s="244" t="s">
        <v>266</v>
      </c>
      <c r="AU198" s="244" t="s">
        <v>90</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125</v>
      </c>
      <c r="BM198" s="244" t="s">
        <v>1135</v>
      </c>
    </row>
    <row r="199" s="11" customFormat="1" ht="25.92" customHeight="1">
      <c r="B199" s="217"/>
      <c r="C199" s="218"/>
      <c r="D199" s="219" t="s">
        <v>82</v>
      </c>
      <c r="E199" s="220" t="s">
        <v>2719</v>
      </c>
      <c r="F199" s="220" t="s">
        <v>2719</v>
      </c>
      <c r="G199" s="218"/>
      <c r="H199" s="218"/>
      <c r="I199" s="221"/>
      <c r="J199" s="222">
        <f>BK199</f>
        <v>0</v>
      </c>
      <c r="K199" s="218"/>
      <c r="L199" s="223"/>
      <c r="M199" s="224"/>
      <c r="N199" s="225"/>
      <c r="O199" s="225"/>
      <c r="P199" s="226">
        <f>P200</f>
        <v>0</v>
      </c>
      <c r="Q199" s="225"/>
      <c r="R199" s="226">
        <f>R200</f>
        <v>0</v>
      </c>
      <c r="S199" s="225"/>
      <c r="T199" s="227">
        <f>T200</f>
        <v>0</v>
      </c>
      <c r="AR199" s="228" t="s">
        <v>125</v>
      </c>
      <c r="AT199" s="229" t="s">
        <v>82</v>
      </c>
      <c r="AU199" s="229" t="s">
        <v>83</v>
      </c>
      <c r="AY199" s="228" t="s">
        <v>263</v>
      </c>
      <c r="BK199" s="230">
        <f>BK200</f>
        <v>0</v>
      </c>
    </row>
    <row r="200" s="11" customFormat="1" ht="22.8" customHeight="1">
      <c r="B200" s="217"/>
      <c r="C200" s="218"/>
      <c r="D200" s="219" t="s">
        <v>82</v>
      </c>
      <c r="E200" s="231" t="s">
        <v>3095</v>
      </c>
      <c r="F200" s="231" t="s">
        <v>8264</v>
      </c>
      <c r="G200" s="218"/>
      <c r="H200" s="218"/>
      <c r="I200" s="221"/>
      <c r="J200" s="232">
        <f>BK200</f>
        <v>0</v>
      </c>
      <c r="K200" s="218"/>
      <c r="L200" s="223"/>
      <c r="M200" s="224"/>
      <c r="N200" s="225"/>
      <c r="O200" s="225"/>
      <c r="P200" s="226">
        <f>SUM(P201:P202)</f>
        <v>0</v>
      </c>
      <c r="Q200" s="225"/>
      <c r="R200" s="226">
        <f>SUM(R201:R202)</f>
        <v>0</v>
      </c>
      <c r="S200" s="225"/>
      <c r="T200" s="227">
        <f>SUM(T201:T202)</f>
        <v>0</v>
      </c>
      <c r="AR200" s="228" t="s">
        <v>125</v>
      </c>
      <c r="AT200" s="229" t="s">
        <v>82</v>
      </c>
      <c r="AU200" s="229" t="s">
        <v>90</v>
      </c>
      <c r="AY200" s="228" t="s">
        <v>263</v>
      </c>
      <c r="BK200" s="230">
        <f>SUM(BK201:BK202)</f>
        <v>0</v>
      </c>
    </row>
    <row r="201" s="1" customFormat="1" ht="16.5" customHeight="1">
      <c r="B201" s="39"/>
      <c r="C201" s="233" t="s">
        <v>776</v>
      </c>
      <c r="D201" s="233" t="s">
        <v>266</v>
      </c>
      <c r="E201" s="234" t="s">
        <v>3098</v>
      </c>
      <c r="F201" s="235" t="s">
        <v>7672</v>
      </c>
      <c r="G201" s="236" t="s">
        <v>269</v>
      </c>
      <c r="H201" s="237">
        <v>1</v>
      </c>
      <c r="I201" s="238"/>
      <c r="J201" s="239">
        <f>ROUND(I201*H201,2)</f>
        <v>0</v>
      </c>
      <c r="K201" s="235" t="s">
        <v>413</v>
      </c>
      <c r="L201" s="44"/>
      <c r="M201" s="240" t="s">
        <v>1</v>
      </c>
      <c r="N201" s="241" t="s">
        <v>48</v>
      </c>
      <c r="O201" s="87"/>
      <c r="P201" s="242">
        <f>O201*H201</f>
        <v>0</v>
      </c>
      <c r="Q201" s="242">
        <v>0</v>
      </c>
      <c r="R201" s="242">
        <f>Q201*H201</f>
        <v>0</v>
      </c>
      <c r="S201" s="242">
        <v>0</v>
      </c>
      <c r="T201" s="243">
        <f>S201*H201</f>
        <v>0</v>
      </c>
      <c r="AR201" s="244" t="s">
        <v>2701</v>
      </c>
      <c r="AT201" s="244" t="s">
        <v>266</v>
      </c>
      <c r="AU201" s="244" t="s">
        <v>92</v>
      </c>
      <c r="AY201" s="17" t="s">
        <v>263</v>
      </c>
      <c r="BE201" s="245">
        <f>IF(N201="základní",J201,0)</f>
        <v>0</v>
      </c>
      <c r="BF201" s="245">
        <f>IF(N201="snížená",J201,0)</f>
        <v>0</v>
      </c>
      <c r="BG201" s="245">
        <f>IF(N201="zákl. přenesená",J201,0)</f>
        <v>0</v>
      </c>
      <c r="BH201" s="245">
        <f>IF(N201="sníž. přenesená",J201,0)</f>
        <v>0</v>
      </c>
      <c r="BI201" s="245">
        <f>IF(N201="nulová",J201,0)</f>
        <v>0</v>
      </c>
      <c r="BJ201" s="17" t="s">
        <v>90</v>
      </c>
      <c r="BK201" s="245">
        <f>ROUND(I201*H201,2)</f>
        <v>0</v>
      </c>
      <c r="BL201" s="17" t="s">
        <v>2701</v>
      </c>
      <c r="BM201" s="244" t="s">
        <v>8265</v>
      </c>
    </row>
    <row r="202" s="1" customFormat="1" ht="16.5" customHeight="1">
      <c r="B202" s="39"/>
      <c r="C202" s="233" t="s">
        <v>785</v>
      </c>
      <c r="D202" s="233" t="s">
        <v>266</v>
      </c>
      <c r="E202" s="234" t="s">
        <v>3102</v>
      </c>
      <c r="F202" s="235" t="s">
        <v>7674</v>
      </c>
      <c r="G202" s="236" t="s">
        <v>269</v>
      </c>
      <c r="H202" s="237">
        <v>1</v>
      </c>
      <c r="I202" s="238"/>
      <c r="J202" s="239">
        <f>ROUND(I202*H202,2)</f>
        <v>0</v>
      </c>
      <c r="K202" s="235" t="s">
        <v>413</v>
      </c>
      <c r="L202" s="44"/>
      <c r="M202" s="314" t="s">
        <v>1</v>
      </c>
      <c r="N202" s="315" t="s">
        <v>48</v>
      </c>
      <c r="O202" s="250"/>
      <c r="P202" s="316">
        <f>O202*H202</f>
        <v>0</v>
      </c>
      <c r="Q202" s="316">
        <v>0</v>
      </c>
      <c r="R202" s="316">
        <f>Q202*H202</f>
        <v>0</v>
      </c>
      <c r="S202" s="316">
        <v>0</v>
      </c>
      <c r="T202" s="317">
        <f>S202*H202</f>
        <v>0</v>
      </c>
      <c r="AR202" s="244" t="s">
        <v>2701</v>
      </c>
      <c r="AT202" s="244" t="s">
        <v>266</v>
      </c>
      <c r="AU202" s="244" t="s">
        <v>92</v>
      </c>
      <c r="AY202" s="17" t="s">
        <v>263</v>
      </c>
      <c r="BE202" s="245">
        <f>IF(N202="základní",J202,0)</f>
        <v>0</v>
      </c>
      <c r="BF202" s="245">
        <f>IF(N202="snížená",J202,0)</f>
        <v>0</v>
      </c>
      <c r="BG202" s="245">
        <f>IF(N202="zákl. přenesená",J202,0)</f>
        <v>0</v>
      </c>
      <c r="BH202" s="245">
        <f>IF(N202="sníž. přenesená",J202,0)</f>
        <v>0</v>
      </c>
      <c r="BI202" s="245">
        <f>IF(N202="nulová",J202,0)</f>
        <v>0</v>
      </c>
      <c r="BJ202" s="17" t="s">
        <v>90</v>
      </c>
      <c r="BK202" s="245">
        <f>ROUND(I202*H202,2)</f>
        <v>0</v>
      </c>
      <c r="BL202" s="17" t="s">
        <v>2701</v>
      </c>
      <c r="BM202" s="244" t="s">
        <v>8266</v>
      </c>
    </row>
    <row r="203" s="1" customFormat="1" ht="6.96" customHeight="1">
      <c r="B203" s="62"/>
      <c r="C203" s="63"/>
      <c r="D203" s="63"/>
      <c r="E203" s="63"/>
      <c r="F203" s="63"/>
      <c r="G203" s="63"/>
      <c r="H203" s="63"/>
      <c r="I203" s="184"/>
      <c r="J203" s="63"/>
      <c r="K203" s="63"/>
      <c r="L203" s="44"/>
    </row>
  </sheetData>
  <sheetProtection sheet="1" autoFilter="0" formatColumns="0" formatRows="0" objects="1" scenarios="1" spinCount="100000" saltValue="h3JuhNLV8yCyzBk7U18x4n2QnTJL7xciHTGcndt0gT//WYThxT00FJo6WTzuVwqG1bVoPYLarAH3ysvAGqC3WA==" hashValue="WsMS7bjuVIJkos+NvYGQJelxo9ZnQerSijRWi9ylHe+5n1gITs0pJqDsDs/6cJ1ISTbjfiky6qo/pAKm5hp1lA==" algorithmName="SHA-512" password="E785"/>
  <autoFilter ref="C129:K202"/>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168</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6881</v>
      </c>
      <c r="I12" s="151"/>
      <c r="L12" s="44"/>
    </row>
    <row r="13" s="1" customFormat="1" ht="36.96" customHeight="1">
      <c r="B13" s="44"/>
      <c r="E13" s="152" t="s">
        <v>8267</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ROUND(J125,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ROUND((SUM(BE125:BE155)),  2)</f>
        <v>0</v>
      </c>
      <c r="I37" s="165">
        <v>0.20999999999999999</v>
      </c>
      <c r="J37" s="164">
        <f>ROUND(((SUM(BE125:BE155))*I37),  2)</f>
        <v>0</v>
      </c>
      <c r="L37" s="44"/>
    </row>
    <row r="38" s="1" customFormat="1" ht="14.4" customHeight="1">
      <c r="B38" s="44"/>
      <c r="E38" s="149" t="s">
        <v>49</v>
      </c>
      <c r="F38" s="164">
        <f>ROUND((SUM(BF125:BF155)),  2)</f>
        <v>0</v>
      </c>
      <c r="I38" s="165">
        <v>0.14999999999999999</v>
      </c>
      <c r="J38" s="164">
        <f>ROUND(((SUM(BF125:BF155))*I38),  2)</f>
        <v>0</v>
      </c>
      <c r="L38" s="44"/>
    </row>
    <row r="39" hidden="1" s="1" customFormat="1" ht="14.4" customHeight="1">
      <c r="B39" s="44"/>
      <c r="E39" s="149" t="s">
        <v>50</v>
      </c>
      <c r="F39" s="164">
        <f>ROUND((SUM(BG125:BG155)),  2)</f>
        <v>0</v>
      </c>
      <c r="I39" s="165">
        <v>0.20999999999999999</v>
      </c>
      <c r="J39" s="164">
        <f>0</f>
        <v>0</v>
      </c>
      <c r="L39" s="44"/>
    </row>
    <row r="40" hidden="1" s="1" customFormat="1" ht="14.4" customHeight="1">
      <c r="B40" s="44"/>
      <c r="E40" s="149" t="s">
        <v>51</v>
      </c>
      <c r="F40" s="164">
        <f>ROUND((SUM(BH125:BH155)),  2)</f>
        <v>0</v>
      </c>
      <c r="I40" s="165">
        <v>0.14999999999999999</v>
      </c>
      <c r="J40" s="164">
        <f>0</f>
        <v>0</v>
      </c>
      <c r="L40" s="44"/>
    </row>
    <row r="41" hidden="1" s="1" customFormat="1" ht="14.4" customHeight="1">
      <c r="B41" s="44"/>
      <c r="E41" s="149" t="s">
        <v>52</v>
      </c>
      <c r="F41" s="164">
        <f>ROUND((SUM(BI125:BI155)),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D2-01.3 KT EPS - KT EPS</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J125</f>
        <v>0</v>
      </c>
      <c r="K100" s="40"/>
      <c r="L100" s="44"/>
      <c r="AU100" s="17" t="s">
        <v>241</v>
      </c>
    </row>
    <row r="101" s="8" customFormat="1" ht="24.96" customHeight="1">
      <c r="B101" s="194"/>
      <c r="C101" s="195"/>
      <c r="D101" s="196" t="s">
        <v>7485</v>
      </c>
      <c r="E101" s="197"/>
      <c r="F101" s="197"/>
      <c r="G101" s="197"/>
      <c r="H101" s="197"/>
      <c r="I101" s="198"/>
      <c r="J101" s="199">
        <f>J126</f>
        <v>0</v>
      </c>
      <c r="K101" s="195"/>
      <c r="L101" s="200"/>
    </row>
    <row r="102" s="1" customFormat="1" ht="21.84" customHeight="1">
      <c r="B102" s="39"/>
      <c r="C102" s="40"/>
      <c r="D102" s="40"/>
      <c r="E102" s="40"/>
      <c r="F102" s="40"/>
      <c r="G102" s="40"/>
      <c r="H102" s="40"/>
      <c r="I102" s="151"/>
      <c r="J102" s="40"/>
      <c r="K102" s="40"/>
      <c r="L102" s="44"/>
    </row>
    <row r="103" s="1" customFormat="1" ht="6.96" customHeight="1">
      <c r="B103" s="62"/>
      <c r="C103" s="63"/>
      <c r="D103" s="63"/>
      <c r="E103" s="63"/>
      <c r="F103" s="63"/>
      <c r="G103" s="63"/>
      <c r="H103" s="63"/>
      <c r="I103" s="184"/>
      <c r="J103" s="63"/>
      <c r="K103" s="63"/>
      <c r="L103" s="44"/>
    </row>
    <row r="107" s="1" customFormat="1" ht="6.96" customHeight="1">
      <c r="B107" s="64"/>
      <c r="C107" s="65"/>
      <c r="D107" s="65"/>
      <c r="E107" s="65"/>
      <c r="F107" s="65"/>
      <c r="G107" s="65"/>
      <c r="H107" s="65"/>
      <c r="I107" s="187"/>
      <c r="J107" s="65"/>
      <c r="K107" s="65"/>
      <c r="L107" s="44"/>
    </row>
    <row r="108" s="1" customFormat="1" ht="24.96" customHeight="1">
      <c r="B108" s="39"/>
      <c r="C108" s="23" t="s">
        <v>248</v>
      </c>
      <c r="D108" s="40"/>
      <c r="E108" s="40"/>
      <c r="F108" s="40"/>
      <c r="G108" s="40"/>
      <c r="H108" s="40"/>
      <c r="I108" s="151"/>
      <c r="J108" s="40"/>
      <c r="K108" s="40"/>
      <c r="L108" s="44"/>
    </row>
    <row r="109" s="1" customFormat="1" ht="6.96" customHeight="1">
      <c r="B109" s="39"/>
      <c r="C109" s="40"/>
      <c r="D109" s="40"/>
      <c r="E109" s="40"/>
      <c r="F109" s="40"/>
      <c r="G109" s="40"/>
      <c r="H109" s="40"/>
      <c r="I109" s="151"/>
      <c r="J109" s="40"/>
      <c r="K109" s="40"/>
      <c r="L109" s="44"/>
    </row>
    <row r="110" s="1" customFormat="1" ht="12" customHeight="1">
      <c r="B110" s="39"/>
      <c r="C110" s="32" t="s">
        <v>16</v>
      </c>
      <c r="D110" s="40"/>
      <c r="E110" s="40"/>
      <c r="F110" s="40"/>
      <c r="G110" s="40"/>
      <c r="H110" s="40"/>
      <c r="I110" s="151"/>
      <c r="J110" s="40"/>
      <c r="K110" s="40"/>
      <c r="L110" s="44"/>
    </row>
    <row r="111" s="1" customFormat="1" ht="16.5" customHeight="1">
      <c r="B111" s="39"/>
      <c r="C111" s="40"/>
      <c r="D111" s="40"/>
      <c r="E111" s="188" t="str">
        <f>E7</f>
        <v>R4 - Nová budova fakulty umění</v>
      </c>
      <c r="F111" s="32"/>
      <c r="G111" s="32"/>
      <c r="H111" s="32"/>
      <c r="I111" s="151"/>
      <c r="J111" s="40"/>
      <c r="K111" s="40"/>
      <c r="L111" s="44"/>
    </row>
    <row r="112" ht="12" customHeight="1">
      <c r="B112" s="21"/>
      <c r="C112" s="32" t="s">
        <v>235</v>
      </c>
      <c r="D112" s="22"/>
      <c r="E112" s="22"/>
      <c r="F112" s="22"/>
      <c r="G112" s="22"/>
      <c r="H112" s="22"/>
      <c r="I112" s="143"/>
      <c r="J112" s="22"/>
      <c r="K112" s="22"/>
      <c r="L112" s="20"/>
    </row>
    <row r="113" ht="16.5" customHeight="1">
      <c r="B113" s="21"/>
      <c r="C113" s="22"/>
      <c r="D113" s="22"/>
      <c r="E113" s="188" t="s">
        <v>326</v>
      </c>
      <c r="F113" s="22"/>
      <c r="G113" s="22"/>
      <c r="H113" s="22"/>
      <c r="I113" s="143"/>
      <c r="J113" s="22"/>
      <c r="K113" s="22"/>
      <c r="L113" s="20"/>
    </row>
    <row r="114" ht="12" customHeight="1">
      <c r="B114" s="21"/>
      <c r="C114" s="32" t="s">
        <v>327</v>
      </c>
      <c r="D114" s="22"/>
      <c r="E114" s="22"/>
      <c r="F114" s="22"/>
      <c r="G114" s="22"/>
      <c r="H114" s="22"/>
      <c r="I114" s="143"/>
      <c r="J114" s="22"/>
      <c r="K114" s="22"/>
      <c r="L114" s="20"/>
    </row>
    <row r="115" s="1" customFormat="1" ht="16.5" customHeight="1">
      <c r="B115" s="39"/>
      <c r="C115" s="40"/>
      <c r="D115" s="40"/>
      <c r="E115" s="313" t="s">
        <v>7762</v>
      </c>
      <c r="F115" s="40"/>
      <c r="G115" s="40"/>
      <c r="H115" s="40"/>
      <c r="I115" s="151"/>
      <c r="J115" s="40"/>
      <c r="K115" s="40"/>
      <c r="L115" s="44"/>
    </row>
    <row r="116" s="1" customFormat="1" ht="12" customHeight="1">
      <c r="B116" s="39"/>
      <c r="C116" s="32" t="s">
        <v>6881</v>
      </c>
      <c r="D116" s="40"/>
      <c r="E116" s="40"/>
      <c r="F116" s="40"/>
      <c r="G116" s="40"/>
      <c r="H116" s="40"/>
      <c r="I116" s="151"/>
      <c r="J116" s="40"/>
      <c r="K116" s="40"/>
      <c r="L116" s="44"/>
    </row>
    <row r="117" s="1" customFormat="1" ht="16.5" customHeight="1">
      <c r="B117" s="39"/>
      <c r="C117" s="40"/>
      <c r="D117" s="40"/>
      <c r="E117" s="72" t="str">
        <f>E13</f>
        <v>D2-01.3 KT EPS - KT EPS</v>
      </c>
      <c r="F117" s="40"/>
      <c r="G117" s="40"/>
      <c r="H117" s="40"/>
      <c r="I117" s="151"/>
      <c r="J117" s="40"/>
      <c r="K117" s="40"/>
      <c r="L117" s="44"/>
    </row>
    <row r="118" s="1" customFormat="1" ht="6.96" customHeight="1">
      <c r="B118" s="39"/>
      <c r="C118" s="40"/>
      <c r="D118" s="40"/>
      <c r="E118" s="40"/>
      <c r="F118" s="40"/>
      <c r="G118" s="40"/>
      <c r="H118" s="40"/>
      <c r="I118" s="151"/>
      <c r="J118" s="40"/>
      <c r="K118" s="40"/>
      <c r="L118" s="44"/>
    </row>
    <row r="119" s="1" customFormat="1" ht="12" customHeight="1">
      <c r="B119" s="39"/>
      <c r="C119" s="32" t="s">
        <v>22</v>
      </c>
      <c r="D119" s="40"/>
      <c r="E119" s="40"/>
      <c r="F119" s="27" t="str">
        <f>F16</f>
        <v xml:space="preserve"> </v>
      </c>
      <c r="G119" s="40"/>
      <c r="H119" s="40"/>
      <c r="I119" s="153" t="s">
        <v>24</v>
      </c>
      <c r="J119" s="75" t="str">
        <f>IF(J16="","",J16)</f>
        <v>16. 10. 2019</v>
      </c>
      <c r="K119" s="40"/>
      <c r="L119" s="44"/>
    </row>
    <row r="120" s="1" customFormat="1" ht="6.96" customHeight="1">
      <c r="B120" s="39"/>
      <c r="C120" s="40"/>
      <c r="D120" s="40"/>
      <c r="E120" s="40"/>
      <c r="F120" s="40"/>
      <c r="G120" s="40"/>
      <c r="H120" s="40"/>
      <c r="I120" s="151"/>
      <c r="J120" s="40"/>
      <c r="K120" s="40"/>
      <c r="L120" s="44"/>
    </row>
    <row r="121" s="1" customFormat="1" ht="27.9" customHeight="1">
      <c r="B121" s="39"/>
      <c r="C121" s="32" t="s">
        <v>30</v>
      </c>
      <c r="D121" s="40"/>
      <c r="E121" s="40"/>
      <c r="F121" s="27" t="str">
        <f>E19</f>
        <v xml:space="preserve">OSTRAVSKÁ UNIVERZITA </v>
      </c>
      <c r="G121" s="40"/>
      <c r="H121" s="40"/>
      <c r="I121" s="153" t="s">
        <v>36</v>
      </c>
      <c r="J121" s="37" t="str">
        <f>E25</f>
        <v>KANIA a.s., Ostrava</v>
      </c>
      <c r="K121" s="40"/>
      <c r="L121" s="44"/>
    </row>
    <row r="122" s="1" customFormat="1" ht="15.15" customHeight="1">
      <c r="B122" s="39"/>
      <c r="C122" s="32" t="s">
        <v>34</v>
      </c>
      <c r="D122" s="40"/>
      <c r="E122" s="40"/>
      <c r="F122" s="27" t="str">
        <f>IF(E22="","",E22)</f>
        <v>Vyplň údaj</v>
      </c>
      <c r="G122" s="40"/>
      <c r="H122" s="40"/>
      <c r="I122" s="153" t="s">
        <v>39</v>
      </c>
      <c r="J122" s="37" t="str">
        <f>E28</f>
        <v xml:space="preserve"> </v>
      </c>
      <c r="K122" s="40"/>
      <c r="L122" s="44"/>
    </row>
    <row r="123" s="1" customFormat="1" ht="10.32" customHeight="1">
      <c r="B123" s="39"/>
      <c r="C123" s="40"/>
      <c r="D123" s="40"/>
      <c r="E123" s="40"/>
      <c r="F123" s="40"/>
      <c r="G123" s="40"/>
      <c r="H123" s="40"/>
      <c r="I123" s="151"/>
      <c r="J123" s="40"/>
      <c r="K123" s="40"/>
      <c r="L123" s="44"/>
    </row>
    <row r="124" s="10" customFormat="1" ht="29.28" customHeight="1">
      <c r="B124" s="207"/>
      <c r="C124" s="208" t="s">
        <v>249</v>
      </c>
      <c r="D124" s="209" t="s">
        <v>68</v>
      </c>
      <c r="E124" s="209" t="s">
        <v>64</v>
      </c>
      <c r="F124" s="209" t="s">
        <v>65</v>
      </c>
      <c r="G124" s="209" t="s">
        <v>250</v>
      </c>
      <c r="H124" s="209" t="s">
        <v>251</v>
      </c>
      <c r="I124" s="210" t="s">
        <v>252</v>
      </c>
      <c r="J124" s="209" t="s">
        <v>239</v>
      </c>
      <c r="K124" s="211" t="s">
        <v>253</v>
      </c>
      <c r="L124" s="212"/>
      <c r="M124" s="96" t="s">
        <v>1</v>
      </c>
      <c r="N124" s="97" t="s">
        <v>47</v>
      </c>
      <c r="O124" s="97" t="s">
        <v>254</v>
      </c>
      <c r="P124" s="97" t="s">
        <v>255</v>
      </c>
      <c r="Q124" s="97" t="s">
        <v>256</v>
      </c>
      <c r="R124" s="97" t="s">
        <v>257</v>
      </c>
      <c r="S124" s="97" t="s">
        <v>258</v>
      </c>
      <c r="T124" s="98" t="s">
        <v>259</v>
      </c>
    </row>
    <row r="125" s="1" customFormat="1" ht="22.8" customHeight="1">
      <c r="B125" s="39"/>
      <c r="C125" s="103" t="s">
        <v>260</v>
      </c>
      <c r="D125" s="40"/>
      <c r="E125" s="40"/>
      <c r="F125" s="40"/>
      <c r="G125" s="40"/>
      <c r="H125" s="40"/>
      <c r="I125" s="151"/>
      <c r="J125" s="213">
        <f>BK125</f>
        <v>0</v>
      </c>
      <c r="K125" s="40"/>
      <c r="L125" s="44"/>
      <c r="M125" s="99"/>
      <c r="N125" s="100"/>
      <c r="O125" s="100"/>
      <c r="P125" s="214">
        <f>P126</f>
        <v>0</v>
      </c>
      <c r="Q125" s="100"/>
      <c r="R125" s="214">
        <f>R126</f>
        <v>0</v>
      </c>
      <c r="S125" s="100"/>
      <c r="T125" s="215">
        <f>T126</f>
        <v>0</v>
      </c>
      <c r="AT125" s="17" t="s">
        <v>82</v>
      </c>
      <c r="AU125" s="17" t="s">
        <v>241</v>
      </c>
      <c r="BK125" s="216">
        <f>BK126</f>
        <v>0</v>
      </c>
    </row>
    <row r="126" s="11" customFormat="1" ht="25.92" customHeight="1">
      <c r="B126" s="217"/>
      <c r="C126" s="218"/>
      <c r="D126" s="219" t="s">
        <v>82</v>
      </c>
      <c r="E126" s="220" t="s">
        <v>4733</v>
      </c>
      <c r="F126" s="220" t="s">
        <v>7486</v>
      </c>
      <c r="G126" s="218"/>
      <c r="H126" s="218"/>
      <c r="I126" s="221"/>
      <c r="J126" s="222">
        <f>BK126</f>
        <v>0</v>
      </c>
      <c r="K126" s="218"/>
      <c r="L126" s="223"/>
      <c r="M126" s="224"/>
      <c r="N126" s="225"/>
      <c r="O126" s="225"/>
      <c r="P126" s="226">
        <f>SUM(P127:P155)</f>
        <v>0</v>
      </c>
      <c r="Q126" s="225"/>
      <c r="R126" s="226">
        <f>SUM(R127:R155)</f>
        <v>0</v>
      </c>
      <c r="S126" s="225"/>
      <c r="T126" s="227">
        <f>SUM(T127:T155)</f>
        <v>0</v>
      </c>
      <c r="AR126" s="228" t="s">
        <v>90</v>
      </c>
      <c r="AT126" s="229" t="s">
        <v>82</v>
      </c>
      <c r="AU126" s="229" t="s">
        <v>83</v>
      </c>
      <c r="AY126" s="228" t="s">
        <v>263</v>
      </c>
      <c r="BK126" s="230">
        <f>SUM(BK127:BK155)</f>
        <v>0</v>
      </c>
    </row>
    <row r="127" s="1" customFormat="1" ht="16.5" customHeight="1">
      <c r="B127" s="39"/>
      <c r="C127" s="233" t="s">
        <v>90</v>
      </c>
      <c r="D127" s="233" t="s">
        <v>266</v>
      </c>
      <c r="E127" s="234" t="s">
        <v>8268</v>
      </c>
      <c r="F127" s="235" t="s">
        <v>7498</v>
      </c>
      <c r="G127" s="236" t="s">
        <v>396</v>
      </c>
      <c r="H127" s="237">
        <v>1500</v>
      </c>
      <c r="I127" s="238"/>
      <c r="J127" s="239">
        <f>ROUND(I127*H127,2)</f>
        <v>0</v>
      </c>
      <c r="K127" s="235" t="s">
        <v>7470</v>
      </c>
      <c r="L127" s="44"/>
      <c r="M127" s="240" t="s">
        <v>1</v>
      </c>
      <c r="N127" s="241" t="s">
        <v>48</v>
      </c>
      <c r="O127" s="87"/>
      <c r="P127" s="242">
        <f>O127*H127</f>
        <v>0</v>
      </c>
      <c r="Q127" s="242">
        <v>0</v>
      </c>
      <c r="R127" s="242">
        <f>Q127*H127</f>
        <v>0</v>
      </c>
      <c r="S127" s="242">
        <v>0</v>
      </c>
      <c r="T127" s="243">
        <f>S127*H127</f>
        <v>0</v>
      </c>
      <c r="AR127" s="244" t="s">
        <v>125</v>
      </c>
      <c r="AT127" s="244" t="s">
        <v>266</v>
      </c>
      <c r="AU127" s="244" t="s">
        <v>90</v>
      </c>
      <c r="AY127" s="17" t="s">
        <v>263</v>
      </c>
      <c r="BE127" s="245">
        <f>IF(N127="základní",J127,0)</f>
        <v>0</v>
      </c>
      <c r="BF127" s="245">
        <f>IF(N127="snížená",J127,0)</f>
        <v>0</v>
      </c>
      <c r="BG127" s="245">
        <f>IF(N127="zákl. přenesená",J127,0)</f>
        <v>0</v>
      </c>
      <c r="BH127" s="245">
        <f>IF(N127="sníž. přenesená",J127,0)</f>
        <v>0</v>
      </c>
      <c r="BI127" s="245">
        <f>IF(N127="nulová",J127,0)</f>
        <v>0</v>
      </c>
      <c r="BJ127" s="17" t="s">
        <v>90</v>
      </c>
      <c r="BK127" s="245">
        <f>ROUND(I127*H127,2)</f>
        <v>0</v>
      </c>
      <c r="BL127" s="17" t="s">
        <v>125</v>
      </c>
      <c r="BM127" s="244" t="s">
        <v>92</v>
      </c>
    </row>
    <row r="128" s="1" customFormat="1" ht="16.5" customHeight="1">
      <c r="B128" s="39"/>
      <c r="C128" s="233" t="s">
        <v>92</v>
      </c>
      <c r="D128" s="233" t="s">
        <v>266</v>
      </c>
      <c r="E128" s="234" t="s">
        <v>8269</v>
      </c>
      <c r="F128" s="235" t="s">
        <v>7500</v>
      </c>
      <c r="G128" s="236" t="s">
        <v>396</v>
      </c>
      <c r="H128" s="237">
        <v>250</v>
      </c>
      <c r="I128" s="238"/>
      <c r="J128" s="239">
        <f>ROUND(I128*H128,2)</f>
        <v>0</v>
      </c>
      <c r="K128" s="235" t="s">
        <v>7470</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125</v>
      </c>
    </row>
    <row r="129" s="1" customFormat="1" ht="16.5" customHeight="1">
      <c r="B129" s="39"/>
      <c r="C129" s="233" t="s">
        <v>112</v>
      </c>
      <c r="D129" s="233" t="s">
        <v>266</v>
      </c>
      <c r="E129" s="234" t="s">
        <v>8270</v>
      </c>
      <c r="F129" s="235" t="s">
        <v>7508</v>
      </c>
      <c r="G129" s="236" t="s">
        <v>1829</v>
      </c>
      <c r="H129" s="237">
        <v>150</v>
      </c>
      <c r="I129" s="238"/>
      <c r="J129" s="239">
        <f>ROUND(I129*H129,2)</f>
        <v>0</v>
      </c>
      <c r="K129" s="235" t="s">
        <v>7470</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295</v>
      </c>
    </row>
    <row r="130" s="1" customFormat="1" ht="16.5" customHeight="1">
      <c r="B130" s="39"/>
      <c r="C130" s="233" t="s">
        <v>125</v>
      </c>
      <c r="D130" s="233" t="s">
        <v>266</v>
      </c>
      <c r="E130" s="234" t="s">
        <v>8271</v>
      </c>
      <c r="F130" s="235" t="s">
        <v>7512</v>
      </c>
      <c r="G130" s="236" t="s">
        <v>1829</v>
      </c>
      <c r="H130" s="237">
        <v>20</v>
      </c>
      <c r="I130" s="238"/>
      <c r="J130" s="239">
        <f>ROUND(I130*H130,2)</f>
        <v>0</v>
      </c>
      <c r="K130" s="235" t="s">
        <v>7470</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303</v>
      </c>
    </row>
    <row r="131" s="1" customFormat="1" ht="16.5" customHeight="1">
      <c r="B131" s="39"/>
      <c r="C131" s="233" t="s">
        <v>262</v>
      </c>
      <c r="D131" s="233" t="s">
        <v>266</v>
      </c>
      <c r="E131" s="234" t="s">
        <v>8272</v>
      </c>
      <c r="F131" s="235" t="s">
        <v>7514</v>
      </c>
      <c r="G131" s="236" t="s">
        <v>1829</v>
      </c>
      <c r="H131" s="237">
        <v>15</v>
      </c>
      <c r="I131" s="238"/>
      <c r="J131" s="239">
        <f>ROUND(I131*H131,2)</f>
        <v>0</v>
      </c>
      <c r="K131" s="235" t="s">
        <v>7470</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315</v>
      </c>
    </row>
    <row r="132" s="1" customFormat="1" ht="16.5" customHeight="1">
      <c r="B132" s="39"/>
      <c r="C132" s="233" t="s">
        <v>295</v>
      </c>
      <c r="D132" s="233" t="s">
        <v>266</v>
      </c>
      <c r="E132" s="234" t="s">
        <v>8273</v>
      </c>
      <c r="F132" s="235" t="s">
        <v>7516</v>
      </c>
      <c r="G132" s="236" t="s">
        <v>1829</v>
      </c>
      <c r="H132" s="237">
        <v>2</v>
      </c>
      <c r="I132" s="238"/>
      <c r="J132" s="239">
        <f>ROUND(I132*H132,2)</f>
        <v>0</v>
      </c>
      <c r="K132" s="235" t="s">
        <v>7470</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430</v>
      </c>
    </row>
    <row r="133" s="1" customFormat="1" ht="16.5" customHeight="1">
      <c r="B133" s="39"/>
      <c r="C133" s="233" t="s">
        <v>299</v>
      </c>
      <c r="D133" s="233" t="s">
        <v>266</v>
      </c>
      <c r="E133" s="234" t="s">
        <v>8274</v>
      </c>
      <c r="F133" s="235" t="s">
        <v>7526</v>
      </c>
      <c r="G133" s="236" t="s">
        <v>396</v>
      </c>
      <c r="H133" s="237">
        <v>450</v>
      </c>
      <c r="I133" s="238"/>
      <c r="J133" s="239">
        <f>ROUND(I133*H133,2)</f>
        <v>0</v>
      </c>
      <c r="K133" s="235" t="s">
        <v>7470</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440</v>
      </c>
    </row>
    <row r="134" s="1" customFormat="1" ht="16.5" customHeight="1">
      <c r="B134" s="39"/>
      <c r="C134" s="233" t="s">
        <v>303</v>
      </c>
      <c r="D134" s="233" t="s">
        <v>266</v>
      </c>
      <c r="E134" s="234" t="s">
        <v>8275</v>
      </c>
      <c r="F134" s="235" t="s">
        <v>7528</v>
      </c>
      <c r="G134" s="236" t="s">
        <v>396</v>
      </c>
      <c r="H134" s="237">
        <v>120</v>
      </c>
      <c r="I134" s="238"/>
      <c r="J134" s="239">
        <f>ROUND(I134*H134,2)</f>
        <v>0</v>
      </c>
      <c r="K134" s="235" t="s">
        <v>7470</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452</v>
      </c>
    </row>
    <row r="135" s="1" customFormat="1" ht="16.5" customHeight="1">
      <c r="B135" s="39"/>
      <c r="C135" s="233" t="s">
        <v>310</v>
      </c>
      <c r="D135" s="233" t="s">
        <v>266</v>
      </c>
      <c r="E135" s="234" t="s">
        <v>8276</v>
      </c>
      <c r="F135" s="235" t="s">
        <v>7537</v>
      </c>
      <c r="G135" s="236" t="s">
        <v>1829</v>
      </c>
      <c r="H135" s="237">
        <v>8</v>
      </c>
      <c r="I135" s="238"/>
      <c r="J135" s="239">
        <f>ROUND(I135*H135,2)</f>
        <v>0</v>
      </c>
      <c r="K135" s="235" t="s">
        <v>7470</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465</v>
      </c>
    </row>
    <row r="136" s="1" customFormat="1" ht="16.5" customHeight="1">
      <c r="B136" s="39"/>
      <c r="C136" s="233" t="s">
        <v>315</v>
      </c>
      <c r="D136" s="233" t="s">
        <v>266</v>
      </c>
      <c r="E136" s="234" t="s">
        <v>8277</v>
      </c>
      <c r="F136" s="235" t="s">
        <v>7539</v>
      </c>
      <c r="G136" s="236" t="s">
        <v>1829</v>
      </c>
      <c r="H136" s="237">
        <v>1250</v>
      </c>
      <c r="I136" s="238"/>
      <c r="J136" s="239">
        <f>ROUND(I136*H136,2)</f>
        <v>0</v>
      </c>
      <c r="K136" s="235" t="s">
        <v>7470</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475</v>
      </c>
    </row>
    <row r="137" s="1" customFormat="1" ht="16.5" customHeight="1">
      <c r="B137" s="39"/>
      <c r="C137" s="233" t="s">
        <v>322</v>
      </c>
      <c r="D137" s="233" t="s">
        <v>266</v>
      </c>
      <c r="E137" s="234" t="s">
        <v>8278</v>
      </c>
      <c r="F137" s="235" t="s">
        <v>7541</v>
      </c>
      <c r="G137" s="236" t="s">
        <v>1829</v>
      </c>
      <c r="H137" s="237">
        <v>1200</v>
      </c>
      <c r="I137" s="238"/>
      <c r="J137" s="239">
        <f>ROUND(I137*H137,2)</f>
        <v>0</v>
      </c>
      <c r="K137" s="235" t="s">
        <v>7470</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490</v>
      </c>
    </row>
    <row r="138" s="1" customFormat="1" ht="16.5" customHeight="1">
      <c r="B138" s="39"/>
      <c r="C138" s="233" t="s">
        <v>430</v>
      </c>
      <c r="D138" s="233" t="s">
        <v>266</v>
      </c>
      <c r="E138" s="234" t="s">
        <v>8279</v>
      </c>
      <c r="F138" s="235" t="s">
        <v>7543</v>
      </c>
      <c r="G138" s="236" t="s">
        <v>396</v>
      </c>
      <c r="H138" s="237">
        <v>1250</v>
      </c>
      <c r="I138" s="238"/>
      <c r="J138" s="239">
        <f>ROUND(I138*H138,2)</f>
        <v>0</v>
      </c>
      <c r="K138" s="235" t="s">
        <v>7470</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506</v>
      </c>
    </row>
    <row r="139" s="1" customFormat="1" ht="16.5" customHeight="1">
      <c r="B139" s="39"/>
      <c r="C139" s="233" t="s">
        <v>435</v>
      </c>
      <c r="D139" s="233" t="s">
        <v>266</v>
      </c>
      <c r="E139" s="234" t="s">
        <v>8280</v>
      </c>
      <c r="F139" s="235" t="s">
        <v>7546</v>
      </c>
      <c r="G139" s="236" t="s">
        <v>1829</v>
      </c>
      <c r="H139" s="237">
        <v>17</v>
      </c>
      <c r="I139" s="238"/>
      <c r="J139" s="239">
        <f>ROUND(I139*H139,2)</f>
        <v>0</v>
      </c>
      <c r="K139" s="235" t="s">
        <v>7470</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515</v>
      </c>
    </row>
    <row r="140" s="1" customFormat="1" ht="16.5" customHeight="1">
      <c r="B140" s="39"/>
      <c r="C140" s="233" t="s">
        <v>440</v>
      </c>
      <c r="D140" s="233" t="s">
        <v>266</v>
      </c>
      <c r="E140" s="234" t="s">
        <v>8281</v>
      </c>
      <c r="F140" s="235" t="s">
        <v>7028</v>
      </c>
      <c r="G140" s="236" t="s">
        <v>396</v>
      </c>
      <c r="H140" s="237">
        <v>450</v>
      </c>
      <c r="I140" s="238"/>
      <c r="J140" s="239">
        <f>ROUND(I140*H140,2)</f>
        <v>0</v>
      </c>
      <c r="K140" s="235" t="s">
        <v>7470</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529</v>
      </c>
    </row>
    <row r="141" s="1" customFormat="1" ht="16.5" customHeight="1">
      <c r="B141" s="39"/>
      <c r="C141" s="233" t="s">
        <v>8</v>
      </c>
      <c r="D141" s="233" t="s">
        <v>266</v>
      </c>
      <c r="E141" s="234" t="s">
        <v>8282</v>
      </c>
      <c r="F141" s="235" t="s">
        <v>7030</v>
      </c>
      <c r="G141" s="236" t="s">
        <v>1829</v>
      </c>
      <c r="H141" s="237">
        <v>50</v>
      </c>
      <c r="I141" s="238"/>
      <c r="J141" s="239">
        <f>ROUND(I141*H141,2)</f>
        <v>0</v>
      </c>
      <c r="K141" s="235" t="s">
        <v>7470</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547</v>
      </c>
    </row>
    <row r="142" s="1" customFormat="1" ht="16.5" customHeight="1">
      <c r="B142" s="39"/>
      <c r="C142" s="233" t="s">
        <v>452</v>
      </c>
      <c r="D142" s="233" t="s">
        <v>266</v>
      </c>
      <c r="E142" s="234" t="s">
        <v>8283</v>
      </c>
      <c r="F142" s="235" t="s">
        <v>7550</v>
      </c>
      <c r="G142" s="236" t="s">
        <v>1829</v>
      </c>
      <c r="H142" s="237">
        <v>40</v>
      </c>
      <c r="I142" s="238"/>
      <c r="J142" s="239">
        <f>ROUND(I142*H142,2)</f>
        <v>0</v>
      </c>
      <c r="K142" s="235" t="s">
        <v>7470</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563</v>
      </c>
    </row>
    <row r="143" s="1" customFormat="1" ht="16.5" customHeight="1">
      <c r="B143" s="39"/>
      <c r="C143" s="233" t="s">
        <v>460</v>
      </c>
      <c r="D143" s="233" t="s">
        <v>266</v>
      </c>
      <c r="E143" s="234" t="s">
        <v>8284</v>
      </c>
      <c r="F143" s="235" t="s">
        <v>7552</v>
      </c>
      <c r="G143" s="236" t="s">
        <v>396</v>
      </c>
      <c r="H143" s="237">
        <v>500</v>
      </c>
      <c r="I143" s="238"/>
      <c r="J143" s="239">
        <f>ROUND(I143*H143,2)</f>
        <v>0</v>
      </c>
      <c r="K143" s="235" t="s">
        <v>7470</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576</v>
      </c>
    </row>
    <row r="144" s="1" customFormat="1" ht="16.5" customHeight="1">
      <c r="B144" s="39"/>
      <c r="C144" s="233" t="s">
        <v>465</v>
      </c>
      <c r="D144" s="233" t="s">
        <v>266</v>
      </c>
      <c r="E144" s="234" t="s">
        <v>8285</v>
      </c>
      <c r="F144" s="235" t="s">
        <v>7554</v>
      </c>
      <c r="G144" s="236" t="s">
        <v>396</v>
      </c>
      <c r="H144" s="237">
        <v>40</v>
      </c>
      <c r="I144" s="238"/>
      <c r="J144" s="239">
        <f>ROUND(I144*H144,2)</f>
        <v>0</v>
      </c>
      <c r="K144" s="235" t="s">
        <v>7470</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585</v>
      </c>
    </row>
    <row r="145" s="1" customFormat="1" ht="16.5" customHeight="1">
      <c r="B145" s="39"/>
      <c r="C145" s="233" t="s">
        <v>470</v>
      </c>
      <c r="D145" s="233" t="s">
        <v>266</v>
      </c>
      <c r="E145" s="234" t="s">
        <v>8286</v>
      </c>
      <c r="F145" s="235" t="s">
        <v>7054</v>
      </c>
      <c r="G145" s="236" t="s">
        <v>366</v>
      </c>
      <c r="H145" s="237">
        <v>32</v>
      </c>
      <c r="I145" s="238"/>
      <c r="J145" s="239">
        <f>ROUND(I145*H145,2)</f>
        <v>0</v>
      </c>
      <c r="K145" s="235" t="s">
        <v>7470</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600</v>
      </c>
    </row>
    <row r="146" s="1" customFormat="1" ht="16.5" customHeight="1">
      <c r="B146" s="39"/>
      <c r="C146" s="233" t="s">
        <v>475</v>
      </c>
      <c r="D146" s="233" t="s">
        <v>266</v>
      </c>
      <c r="E146" s="234" t="s">
        <v>8287</v>
      </c>
      <c r="F146" s="235" t="s">
        <v>7557</v>
      </c>
      <c r="G146" s="236" t="s">
        <v>407</v>
      </c>
      <c r="H146" s="237">
        <v>1.2</v>
      </c>
      <c r="I146" s="238"/>
      <c r="J146" s="239">
        <f>ROUND(I146*H146,2)</f>
        <v>0</v>
      </c>
      <c r="K146" s="235" t="s">
        <v>7470</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609</v>
      </c>
    </row>
    <row r="147" s="1" customFormat="1" ht="16.5" customHeight="1">
      <c r="B147" s="39"/>
      <c r="C147" s="233" t="s">
        <v>7</v>
      </c>
      <c r="D147" s="233" t="s">
        <v>266</v>
      </c>
      <c r="E147" s="234" t="s">
        <v>8288</v>
      </c>
      <c r="F147" s="235" t="s">
        <v>7559</v>
      </c>
      <c r="G147" s="236" t="s">
        <v>2485</v>
      </c>
      <c r="H147" s="237">
        <v>80</v>
      </c>
      <c r="I147" s="238"/>
      <c r="J147" s="239">
        <f>ROUND(I147*H147,2)</f>
        <v>0</v>
      </c>
      <c r="K147" s="235" t="s">
        <v>7470</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625</v>
      </c>
    </row>
    <row r="148" s="1" customFormat="1" ht="16.5" customHeight="1">
      <c r="B148" s="39"/>
      <c r="C148" s="233" t="s">
        <v>490</v>
      </c>
      <c r="D148" s="233" t="s">
        <v>266</v>
      </c>
      <c r="E148" s="234" t="s">
        <v>8289</v>
      </c>
      <c r="F148" s="235" t="s">
        <v>8290</v>
      </c>
      <c r="G148" s="236" t="s">
        <v>366</v>
      </c>
      <c r="H148" s="237">
        <v>40</v>
      </c>
      <c r="I148" s="238"/>
      <c r="J148" s="239">
        <f>ROUND(I148*H148,2)</f>
        <v>0</v>
      </c>
      <c r="K148" s="235" t="s">
        <v>7470</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633</v>
      </c>
    </row>
    <row r="149" s="1" customFormat="1" ht="16.5" customHeight="1">
      <c r="B149" s="39"/>
      <c r="C149" s="233" t="s">
        <v>500</v>
      </c>
      <c r="D149" s="233" t="s">
        <v>266</v>
      </c>
      <c r="E149" s="234" t="s">
        <v>8291</v>
      </c>
      <c r="F149" s="235" t="s">
        <v>7563</v>
      </c>
      <c r="G149" s="236" t="s">
        <v>1829</v>
      </c>
      <c r="H149" s="237">
        <v>2</v>
      </c>
      <c r="I149" s="238"/>
      <c r="J149" s="239">
        <f>ROUND(I149*H149,2)</f>
        <v>0</v>
      </c>
      <c r="K149" s="235" t="s">
        <v>7470</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643</v>
      </c>
    </row>
    <row r="150" s="1" customFormat="1" ht="16.5" customHeight="1">
      <c r="B150" s="39"/>
      <c r="C150" s="233" t="s">
        <v>506</v>
      </c>
      <c r="D150" s="233" t="s">
        <v>266</v>
      </c>
      <c r="E150" s="234" t="s">
        <v>8292</v>
      </c>
      <c r="F150" s="235" t="s">
        <v>7565</v>
      </c>
      <c r="G150" s="236" t="s">
        <v>403</v>
      </c>
      <c r="H150" s="237">
        <v>1.7</v>
      </c>
      <c r="I150" s="238"/>
      <c r="J150" s="239">
        <f>ROUND(I150*H150,2)</f>
        <v>0</v>
      </c>
      <c r="K150" s="235" t="s">
        <v>7470</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680</v>
      </c>
    </row>
    <row r="151" s="1" customFormat="1" ht="16.5" customHeight="1">
      <c r="B151" s="39"/>
      <c r="C151" s="233" t="s">
        <v>511</v>
      </c>
      <c r="D151" s="233" t="s">
        <v>266</v>
      </c>
      <c r="E151" s="234" t="s">
        <v>8293</v>
      </c>
      <c r="F151" s="235" t="s">
        <v>7567</v>
      </c>
      <c r="G151" s="236" t="s">
        <v>403</v>
      </c>
      <c r="H151" s="237">
        <v>1.7</v>
      </c>
      <c r="I151" s="238"/>
      <c r="J151" s="239">
        <f>ROUND(I151*H151,2)</f>
        <v>0</v>
      </c>
      <c r="K151" s="235" t="s">
        <v>7470</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688</v>
      </c>
    </row>
    <row r="152" s="1" customFormat="1" ht="16.5" customHeight="1">
      <c r="B152" s="39"/>
      <c r="C152" s="233" t="s">
        <v>515</v>
      </c>
      <c r="D152" s="233" t="s">
        <v>266</v>
      </c>
      <c r="E152" s="234" t="s">
        <v>8294</v>
      </c>
      <c r="F152" s="235" t="s">
        <v>7569</v>
      </c>
      <c r="G152" s="236" t="s">
        <v>403</v>
      </c>
      <c r="H152" s="237">
        <v>1.7</v>
      </c>
      <c r="I152" s="238"/>
      <c r="J152" s="239">
        <f>ROUND(I152*H152,2)</f>
        <v>0</v>
      </c>
      <c r="K152" s="235" t="s">
        <v>7470</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697</v>
      </c>
    </row>
    <row r="153" s="1" customFormat="1" ht="16.5" customHeight="1">
      <c r="B153" s="39"/>
      <c r="C153" s="233" t="s">
        <v>523</v>
      </c>
      <c r="D153" s="233" t="s">
        <v>266</v>
      </c>
      <c r="E153" s="234" t="s">
        <v>8295</v>
      </c>
      <c r="F153" s="235" t="s">
        <v>7571</v>
      </c>
      <c r="G153" s="236" t="s">
        <v>7572</v>
      </c>
      <c r="H153" s="237">
        <v>40</v>
      </c>
      <c r="I153" s="238"/>
      <c r="J153" s="239">
        <f>ROUND(I153*H153,2)</f>
        <v>0</v>
      </c>
      <c r="K153" s="235" t="s">
        <v>7470</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706</v>
      </c>
    </row>
    <row r="154" s="1" customFormat="1" ht="16.5" customHeight="1">
      <c r="B154" s="39"/>
      <c r="C154" s="233" t="s">
        <v>529</v>
      </c>
      <c r="D154" s="233" t="s">
        <v>266</v>
      </c>
      <c r="E154" s="234" t="s">
        <v>8296</v>
      </c>
      <c r="F154" s="235" t="s">
        <v>7574</v>
      </c>
      <c r="G154" s="236" t="s">
        <v>366</v>
      </c>
      <c r="H154" s="237">
        <v>32</v>
      </c>
      <c r="I154" s="238"/>
      <c r="J154" s="239">
        <f>ROUND(I154*H154,2)</f>
        <v>0</v>
      </c>
      <c r="K154" s="235" t="s">
        <v>7470</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726</v>
      </c>
    </row>
    <row r="155" s="1" customFormat="1" ht="16.5" customHeight="1">
      <c r="B155" s="39"/>
      <c r="C155" s="233" t="s">
        <v>538</v>
      </c>
      <c r="D155" s="233" t="s">
        <v>266</v>
      </c>
      <c r="E155" s="234" t="s">
        <v>8297</v>
      </c>
      <c r="F155" s="235" t="s">
        <v>7480</v>
      </c>
      <c r="G155" s="236" t="s">
        <v>366</v>
      </c>
      <c r="H155" s="237">
        <v>32</v>
      </c>
      <c r="I155" s="238"/>
      <c r="J155" s="239">
        <f>ROUND(I155*H155,2)</f>
        <v>0</v>
      </c>
      <c r="K155" s="235" t="s">
        <v>7470</v>
      </c>
      <c r="L155" s="44"/>
      <c r="M155" s="314" t="s">
        <v>1</v>
      </c>
      <c r="N155" s="315" t="s">
        <v>48</v>
      </c>
      <c r="O155" s="250"/>
      <c r="P155" s="316">
        <f>O155*H155</f>
        <v>0</v>
      </c>
      <c r="Q155" s="316">
        <v>0</v>
      </c>
      <c r="R155" s="316">
        <f>Q155*H155</f>
        <v>0</v>
      </c>
      <c r="S155" s="316">
        <v>0</v>
      </c>
      <c r="T155" s="317">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737</v>
      </c>
    </row>
    <row r="156" s="1" customFormat="1" ht="6.96" customHeight="1">
      <c r="B156" s="62"/>
      <c r="C156" s="63"/>
      <c r="D156" s="63"/>
      <c r="E156" s="63"/>
      <c r="F156" s="63"/>
      <c r="G156" s="63"/>
      <c r="H156" s="63"/>
      <c r="I156" s="184"/>
      <c r="J156" s="63"/>
      <c r="K156" s="63"/>
      <c r="L156" s="44"/>
    </row>
  </sheetData>
  <sheetProtection sheet="1" autoFilter="0" formatColumns="0" formatRows="0" objects="1" scenarios="1" spinCount="100000" saltValue="+dh34QYMpdbml4ehk2TIf5l2fVztTH5j9edpnUWteHZog/vgjKGYzYlRRdi4bzN+A/frOUO5B05t25FC7PHbQA==" hashValue="Qmas1E0vZRUrZTTKrfjFuK2JIX9swWpCrnHqBKZI6SiSQJL1Y4jxoXPjoVGmv7LxPtkWZhJrKXpImT2iMJEO0A==" algorithmName="SHA-512" password="E785"/>
  <autoFilter ref="C124:K155"/>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174</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6881</v>
      </c>
      <c r="I12" s="151"/>
      <c r="L12" s="44"/>
    </row>
    <row r="13" s="1" customFormat="1" ht="36.96" customHeight="1">
      <c r="B13" s="44"/>
      <c r="E13" s="152" t="s">
        <v>8298</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114.75" customHeight="1">
      <c r="B31" s="155"/>
      <c r="E31" s="156" t="s">
        <v>8299</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ROUND(J128,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ROUND((SUM(BE128:BE154)),  2)</f>
        <v>0</v>
      </c>
      <c r="I37" s="165">
        <v>0.20999999999999999</v>
      </c>
      <c r="J37" s="164">
        <f>ROUND(((SUM(BE128:BE154))*I37),  2)</f>
        <v>0</v>
      </c>
      <c r="L37" s="44"/>
    </row>
    <row r="38" s="1" customFormat="1" ht="14.4" customHeight="1">
      <c r="B38" s="44"/>
      <c r="E38" s="149" t="s">
        <v>49</v>
      </c>
      <c r="F38" s="164">
        <f>ROUND((SUM(BF128:BF154)),  2)</f>
        <v>0</v>
      </c>
      <c r="I38" s="165">
        <v>0.14999999999999999</v>
      </c>
      <c r="J38" s="164">
        <f>ROUND(((SUM(BF128:BF154))*I38),  2)</f>
        <v>0</v>
      </c>
      <c r="L38" s="44"/>
    </row>
    <row r="39" hidden="1" s="1" customFormat="1" ht="14.4" customHeight="1">
      <c r="B39" s="44"/>
      <c r="E39" s="149" t="s">
        <v>50</v>
      </c>
      <c r="F39" s="164">
        <f>ROUND((SUM(BG128:BG154)),  2)</f>
        <v>0</v>
      </c>
      <c r="I39" s="165">
        <v>0.20999999999999999</v>
      </c>
      <c r="J39" s="164">
        <f>0</f>
        <v>0</v>
      </c>
      <c r="L39" s="44"/>
    </row>
    <row r="40" hidden="1" s="1" customFormat="1" ht="14.4" customHeight="1">
      <c r="B40" s="44"/>
      <c r="E40" s="149" t="s">
        <v>51</v>
      </c>
      <c r="F40" s="164">
        <f>ROUND((SUM(BH128:BH154)),  2)</f>
        <v>0</v>
      </c>
      <c r="I40" s="165">
        <v>0.14999999999999999</v>
      </c>
      <c r="J40" s="164">
        <f>0</f>
        <v>0</v>
      </c>
      <c r="L40" s="44"/>
    </row>
    <row r="41" hidden="1" s="1" customFormat="1" ht="14.4" customHeight="1">
      <c r="B41" s="44"/>
      <c r="E41" s="149" t="s">
        <v>52</v>
      </c>
      <c r="F41" s="164">
        <f>ROUND((SUM(BI128:BI154)),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D2-01.4 EKV - EKV</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J128</f>
        <v>0</v>
      </c>
      <c r="K100" s="40"/>
      <c r="L100" s="44"/>
      <c r="AU100" s="17" t="s">
        <v>241</v>
      </c>
    </row>
    <row r="101" s="8" customFormat="1" ht="24.96" customHeight="1">
      <c r="B101" s="194"/>
      <c r="C101" s="195"/>
      <c r="D101" s="196" t="s">
        <v>7466</v>
      </c>
      <c r="E101" s="197"/>
      <c r="F101" s="197"/>
      <c r="G101" s="197"/>
      <c r="H101" s="197"/>
      <c r="I101" s="198"/>
      <c r="J101" s="199">
        <f>J129</f>
        <v>0</v>
      </c>
      <c r="K101" s="195"/>
      <c r="L101" s="200"/>
    </row>
    <row r="102" s="8" customFormat="1" ht="24.96" customHeight="1">
      <c r="B102" s="194"/>
      <c r="C102" s="195"/>
      <c r="D102" s="196" t="s">
        <v>7061</v>
      </c>
      <c r="E102" s="197"/>
      <c r="F102" s="197"/>
      <c r="G102" s="197"/>
      <c r="H102" s="197"/>
      <c r="I102" s="198"/>
      <c r="J102" s="199">
        <f>J135</f>
        <v>0</v>
      </c>
      <c r="K102" s="195"/>
      <c r="L102" s="200"/>
    </row>
    <row r="103" s="8" customFormat="1" ht="24.96" customHeight="1">
      <c r="B103" s="194"/>
      <c r="C103" s="195"/>
      <c r="D103" s="196" t="s">
        <v>355</v>
      </c>
      <c r="E103" s="197"/>
      <c r="F103" s="197"/>
      <c r="G103" s="197"/>
      <c r="H103" s="197"/>
      <c r="I103" s="198"/>
      <c r="J103" s="199">
        <f>J151</f>
        <v>0</v>
      </c>
      <c r="K103" s="195"/>
      <c r="L103" s="200"/>
    </row>
    <row r="104" s="9" customFormat="1" ht="19.92" customHeight="1">
      <c r="B104" s="201"/>
      <c r="C104" s="129"/>
      <c r="D104" s="202" t="s">
        <v>8300</v>
      </c>
      <c r="E104" s="203"/>
      <c r="F104" s="203"/>
      <c r="G104" s="203"/>
      <c r="H104" s="203"/>
      <c r="I104" s="204"/>
      <c r="J104" s="205">
        <f>J152</f>
        <v>0</v>
      </c>
      <c r="K104" s="129"/>
      <c r="L104" s="206"/>
    </row>
    <row r="105" s="1" customFormat="1" ht="21.84" customHeight="1">
      <c r="B105" s="39"/>
      <c r="C105" s="40"/>
      <c r="D105" s="40"/>
      <c r="E105" s="40"/>
      <c r="F105" s="40"/>
      <c r="G105" s="40"/>
      <c r="H105" s="40"/>
      <c r="I105" s="151"/>
      <c r="J105" s="40"/>
      <c r="K105" s="40"/>
      <c r="L105" s="44"/>
    </row>
    <row r="106" s="1" customFormat="1" ht="6.96" customHeight="1">
      <c r="B106" s="62"/>
      <c r="C106" s="63"/>
      <c r="D106" s="63"/>
      <c r="E106" s="63"/>
      <c r="F106" s="63"/>
      <c r="G106" s="63"/>
      <c r="H106" s="63"/>
      <c r="I106" s="184"/>
      <c r="J106" s="63"/>
      <c r="K106" s="63"/>
      <c r="L106" s="44"/>
    </row>
    <row r="110" s="1" customFormat="1" ht="6.96" customHeight="1">
      <c r="B110" s="64"/>
      <c r="C110" s="65"/>
      <c r="D110" s="65"/>
      <c r="E110" s="65"/>
      <c r="F110" s="65"/>
      <c r="G110" s="65"/>
      <c r="H110" s="65"/>
      <c r="I110" s="187"/>
      <c r="J110" s="65"/>
      <c r="K110" s="65"/>
      <c r="L110" s="44"/>
    </row>
    <row r="111" s="1" customFormat="1" ht="24.96" customHeight="1">
      <c r="B111" s="39"/>
      <c r="C111" s="23" t="s">
        <v>248</v>
      </c>
      <c r="D111" s="40"/>
      <c r="E111" s="40"/>
      <c r="F111" s="40"/>
      <c r="G111" s="40"/>
      <c r="H111" s="40"/>
      <c r="I111" s="151"/>
      <c r="J111" s="40"/>
      <c r="K111" s="40"/>
      <c r="L111" s="44"/>
    </row>
    <row r="112" s="1" customFormat="1" ht="6.96" customHeight="1">
      <c r="B112" s="39"/>
      <c r="C112" s="40"/>
      <c r="D112" s="40"/>
      <c r="E112" s="40"/>
      <c r="F112" s="40"/>
      <c r="G112" s="40"/>
      <c r="H112" s="40"/>
      <c r="I112" s="151"/>
      <c r="J112" s="40"/>
      <c r="K112" s="40"/>
      <c r="L112" s="44"/>
    </row>
    <row r="113" s="1" customFormat="1" ht="12" customHeight="1">
      <c r="B113" s="39"/>
      <c r="C113" s="32" t="s">
        <v>16</v>
      </c>
      <c r="D113" s="40"/>
      <c r="E113" s="40"/>
      <c r="F113" s="40"/>
      <c r="G113" s="40"/>
      <c r="H113" s="40"/>
      <c r="I113" s="151"/>
      <c r="J113" s="40"/>
      <c r="K113" s="40"/>
      <c r="L113" s="44"/>
    </row>
    <row r="114" s="1" customFormat="1" ht="16.5" customHeight="1">
      <c r="B114" s="39"/>
      <c r="C114" s="40"/>
      <c r="D114" s="40"/>
      <c r="E114" s="188" t="str">
        <f>E7</f>
        <v>R4 - Nová budova fakulty umění</v>
      </c>
      <c r="F114" s="32"/>
      <c r="G114" s="32"/>
      <c r="H114" s="32"/>
      <c r="I114" s="151"/>
      <c r="J114" s="40"/>
      <c r="K114" s="40"/>
      <c r="L114" s="44"/>
    </row>
    <row r="115" ht="12" customHeight="1">
      <c r="B115" s="21"/>
      <c r="C115" s="32" t="s">
        <v>235</v>
      </c>
      <c r="D115" s="22"/>
      <c r="E115" s="22"/>
      <c r="F115" s="22"/>
      <c r="G115" s="22"/>
      <c r="H115" s="22"/>
      <c r="I115" s="143"/>
      <c r="J115" s="22"/>
      <c r="K115" s="22"/>
      <c r="L115" s="20"/>
    </row>
    <row r="116" ht="16.5" customHeight="1">
      <c r="B116" s="21"/>
      <c r="C116" s="22"/>
      <c r="D116" s="22"/>
      <c r="E116" s="188" t="s">
        <v>326</v>
      </c>
      <c r="F116" s="22"/>
      <c r="G116" s="22"/>
      <c r="H116" s="22"/>
      <c r="I116" s="143"/>
      <c r="J116" s="22"/>
      <c r="K116" s="22"/>
      <c r="L116" s="20"/>
    </row>
    <row r="117" ht="12" customHeight="1">
      <c r="B117" s="21"/>
      <c r="C117" s="32" t="s">
        <v>327</v>
      </c>
      <c r="D117" s="22"/>
      <c r="E117" s="22"/>
      <c r="F117" s="22"/>
      <c r="G117" s="22"/>
      <c r="H117" s="22"/>
      <c r="I117" s="143"/>
      <c r="J117" s="22"/>
      <c r="K117" s="22"/>
      <c r="L117" s="20"/>
    </row>
    <row r="118" s="1" customFormat="1" ht="16.5" customHeight="1">
      <c r="B118" s="39"/>
      <c r="C118" s="40"/>
      <c r="D118" s="40"/>
      <c r="E118" s="313" t="s">
        <v>7762</v>
      </c>
      <c r="F118" s="40"/>
      <c r="G118" s="40"/>
      <c r="H118" s="40"/>
      <c r="I118" s="151"/>
      <c r="J118" s="40"/>
      <c r="K118" s="40"/>
      <c r="L118" s="44"/>
    </row>
    <row r="119" s="1" customFormat="1" ht="12" customHeight="1">
      <c r="B119" s="39"/>
      <c r="C119" s="32" t="s">
        <v>6881</v>
      </c>
      <c r="D119" s="40"/>
      <c r="E119" s="40"/>
      <c r="F119" s="40"/>
      <c r="G119" s="40"/>
      <c r="H119" s="40"/>
      <c r="I119" s="151"/>
      <c r="J119" s="40"/>
      <c r="K119" s="40"/>
      <c r="L119" s="44"/>
    </row>
    <row r="120" s="1" customFormat="1" ht="16.5" customHeight="1">
      <c r="B120" s="39"/>
      <c r="C120" s="40"/>
      <c r="D120" s="40"/>
      <c r="E120" s="72" t="str">
        <f>E13</f>
        <v>D2-01.4 EKV - EKV</v>
      </c>
      <c r="F120" s="40"/>
      <c r="G120" s="40"/>
      <c r="H120" s="40"/>
      <c r="I120" s="151"/>
      <c r="J120" s="40"/>
      <c r="K120" s="40"/>
      <c r="L120" s="44"/>
    </row>
    <row r="121" s="1" customFormat="1" ht="6.96" customHeight="1">
      <c r="B121" s="39"/>
      <c r="C121" s="40"/>
      <c r="D121" s="40"/>
      <c r="E121" s="40"/>
      <c r="F121" s="40"/>
      <c r="G121" s="40"/>
      <c r="H121" s="40"/>
      <c r="I121" s="151"/>
      <c r="J121" s="40"/>
      <c r="K121" s="40"/>
      <c r="L121" s="44"/>
    </row>
    <row r="122" s="1" customFormat="1" ht="12" customHeight="1">
      <c r="B122" s="39"/>
      <c r="C122" s="32" t="s">
        <v>22</v>
      </c>
      <c r="D122" s="40"/>
      <c r="E122" s="40"/>
      <c r="F122" s="27" t="str">
        <f>F16</f>
        <v xml:space="preserve"> </v>
      </c>
      <c r="G122" s="40"/>
      <c r="H122" s="40"/>
      <c r="I122" s="153" t="s">
        <v>24</v>
      </c>
      <c r="J122" s="75" t="str">
        <f>IF(J16="","",J16)</f>
        <v>16. 10. 2019</v>
      </c>
      <c r="K122" s="40"/>
      <c r="L122" s="44"/>
    </row>
    <row r="123" s="1" customFormat="1" ht="6.96" customHeight="1">
      <c r="B123" s="39"/>
      <c r="C123" s="40"/>
      <c r="D123" s="40"/>
      <c r="E123" s="40"/>
      <c r="F123" s="40"/>
      <c r="G123" s="40"/>
      <c r="H123" s="40"/>
      <c r="I123" s="151"/>
      <c r="J123" s="40"/>
      <c r="K123" s="40"/>
      <c r="L123" s="44"/>
    </row>
    <row r="124" s="1" customFormat="1" ht="27.9" customHeight="1">
      <c r="B124" s="39"/>
      <c r="C124" s="32" t="s">
        <v>30</v>
      </c>
      <c r="D124" s="40"/>
      <c r="E124" s="40"/>
      <c r="F124" s="27" t="str">
        <f>E19</f>
        <v xml:space="preserve">OSTRAVSKÁ UNIVERZITA </v>
      </c>
      <c r="G124" s="40"/>
      <c r="H124" s="40"/>
      <c r="I124" s="153" t="s">
        <v>36</v>
      </c>
      <c r="J124" s="37" t="str">
        <f>E25</f>
        <v>KANIA a.s., Ostrava</v>
      </c>
      <c r="K124" s="40"/>
      <c r="L124" s="44"/>
    </row>
    <row r="125" s="1" customFormat="1" ht="15.15" customHeight="1">
      <c r="B125" s="39"/>
      <c r="C125" s="32" t="s">
        <v>34</v>
      </c>
      <c r="D125" s="40"/>
      <c r="E125" s="40"/>
      <c r="F125" s="27" t="str">
        <f>IF(E22="","",E22)</f>
        <v>Vyplň údaj</v>
      </c>
      <c r="G125" s="40"/>
      <c r="H125" s="40"/>
      <c r="I125" s="153" t="s">
        <v>39</v>
      </c>
      <c r="J125" s="37" t="str">
        <f>E28</f>
        <v xml:space="preserve"> </v>
      </c>
      <c r="K125" s="40"/>
      <c r="L125" s="44"/>
    </row>
    <row r="126" s="1" customFormat="1" ht="10.32" customHeight="1">
      <c r="B126" s="39"/>
      <c r="C126" s="40"/>
      <c r="D126" s="40"/>
      <c r="E126" s="40"/>
      <c r="F126" s="40"/>
      <c r="G126" s="40"/>
      <c r="H126" s="40"/>
      <c r="I126" s="151"/>
      <c r="J126" s="40"/>
      <c r="K126" s="40"/>
      <c r="L126" s="44"/>
    </row>
    <row r="127" s="10" customFormat="1" ht="29.28" customHeight="1">
      <c r="B127" s="207"/>
      <c r="C127" s="208" t="s">
        <v>249</v>
      </c>
      <c r="D127" s="209" t="s">
        <v>68</v>
      </c>
      <c r="E127" s="209" t="s">
        <v>64</v>
      </c>
      <c r="F127" s="209" t="s">
        <v>65</v>
      </c>
      <c r="G127" s="209" t="s">
        <v>250</v>
      </c>
      <c r="H127" s="209" t="s">
        <v>251</v>
      </c>
      <c r="I127" s="210" t="s">
        <v>252</v>
      </c>
      <c r="J127" s="209" t="s">
        <v>239</v>
      </c>
      <c r="K127" s="211" t="s">
        <v>253</v>
      </c>
      <c r="L127" s="212"/>
      <c r="M127" s="96" t="s">
        <v>1</v>
      </c>
      <c r="N127" s="97" t="s">
        <v>47</v>
      </c>
      <c r="O127" s="97" t="s">
        <v>254</v>
      </c>
      <c r="P127" s="97" t="s">
        <v>255</v>
      </c>
      <c r="Q127" s="97" t="s">
        <v>256</v>
      </c>
      <c r="R127" s="97" t="s">
        <v>257</v>
      </c>
      <c r="S127" s="97" t="s">
        <v>258</v>
      </c>
      <c r="T127" s="98" t="s">
        <v>259</v>
      </c>
    </row>
    <row r="128" s="1" customFormat="1" ht="22.8" customHeight="1">
      <c r="B128" s="39"/>
      <c r="C128" s="103" t="s">
        <v>260</v>
      </c>
      <c r="D128" s="40"/>
      <c r="E128" s="40"/>
      <c r="F128" s="40"/>
      <c r="G128" s="40"/>
      <c r="H128" s="40"/>
      <c r="I128" s="151"/>
      <c r="J128" s="213">
        <f>BK128</f>
        <v>0</v>
      </c>
      <c r="K128" s="40"/>
      <c r="L128" s="44"/>
      <c r="M128" s="99"/>
      <c r="N128" s="100"/>
      <c r="O128" s="100"/>
      <c r="P128" s="214">
        <f>P129+P135+P151</f>
        <v>0</v>
      </c>
      <c r="Q128" s="100"/>
      <c r="R128" s="214">
        <f>R129+R135+R151</f>
        <v>0</v>
      </c>
      <c r="S128" s="100"/>
      <c r="T128" s="215">
        <f>T129+T135+T151</f>
        <v>0</v>
      </c>
      <c r="AT128" s="17" t="s">
        <v>82</v>
      </c>
      <c r="AU128" s="17" t="s">
        <v>241</v>
      </c>
      <c r="BK128" s="216">
        <f>BK129+BK135+BK151</f>
        <v>0</v>
      </c>
    </row>
    <row r="129" s="11" customFormat="1" ht="25.92" customHeight="1">
      <c r="B129" s="217"/>
      <c r="C129" s="218"/>
      <c r="D129" s="219" t="s">
        <v>82</v>
      </c>
      <c r="E129" s="220" t="s">
        <v>4733</v>
      </c>
      <c r="F129" s="220" t="s">
        <v>7467</v>
      </c>
      <c r="G129" s="218"/>
      <c r="H129" s="218"/>
      <c r="I129" s="221"/>
      <c r="J129" s="222">
        <f>BK129</f>
        <v>0</v>
      </c>
      <c r="K129" s="218"/>
      <c r="L129" s="223"/>
      <c r="M129" s="224"/>
      <c r="N129" s="225"/>
      <c r="O129" s="225"/>
      <c r="P129" s="226">
        <f>SUM(P130:P134)</f>
        <v>0</v>
      </c>
      <c r="Q129" s="225"/>
      <c r="R129" s="226">
        <f>SUM(R130:R134)</f>
        <v>0</v>
      </c>
      <c r="S129" s="225"/>
      <c r="T129" s="227">
        <f>SUM(T130:T134)</f>
        <v>0</v>
      </c>
      <c r="AR129" s="228" t="s">
        <v>90</v>
      </c>
      <c r="AT129" s="229" t="s">
        <v>82</v>
      </c>
      <c r="AU129" s="229" t="s">
        <v>83</v>
      </c>
      <c r="AY129" s="228" t="s">
        <v>263</v>
      </c>
      <c r="BK129" s="230">
        <f>SUM(BK130:BK134)</f>
        <v>0</v>
      </c>
    </row>
    <row r="130" s="1" customFormat="1" ht="16.5" customHeight="1">
      <c r="B130" s="39"/>
      <c r="C130" s="233" t="s">
        <v>90</v>
      </c>
      <c r="D130" s="233" t="s">
        <v>266</v>
      </c>
      <c r="E130" s="234" t="s">
        <v>8301</v>
      </c>
      <c r="F130" s="235" t="s">
        <v>8302</v>
      </c>
      <c r="G130" s="236" t="s">
        <v>1829</v>
      </c>
      <c r="H130" s="237">
        <v>1</v>
      </c>
      <c r="I130" s="238"/>
      <c r="J130" s="239">
        <f>ROUND(I130*H130,2)</f>
        <v>0</v>
      </c>
      <c r="K130" s="235" t="s">
        <v>7470</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92</v>
      </c>
    </row>
    <row r="131" s="1" customFormat="1" ht="16.5" customHeight="1">
      <c r="B131" s="39"/>
      <c r="C131" s="233" t="s">
        <v>92</v>
      </c>
      <c r="D131" s="233" t="s">
        <v>266</v>
      </c>
      <c r="E131" s="234" t="s">
        <v>8303</v>
      </c>
      <c r="F131" s="235" t="s">
        <v>8304</v>
      </c>
      <c r="G131" s="236" t="s">
        <v>1829</v>
      </c>
      <c r="H131" s="237">
        <v>1</v>
      </c>
      <c r="I131" s="238"/>
      <c r="J131" s="239">
        <f>ROUND(I131*H131,2)</f>
        <v>0</v>
      </c>
      <c r="K131" s="235" t="s">
        <v>7470</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125</v>
      </c>
    </row>
    <row r="132" s="1" customFormat="1" ht="16.5" customHeight="1">
      <c r="B132" s="39"/>
      <c r="C132" s="233" t="s">
        <v>112</v>
      </c>
      <c r="D132" s="233" t="s">
        <v>266</v>
      </c>
      <c r="E132" s="234" t="s">
        <v>8305</v>
      </c>
      <c r="F132" s="235" t="s">
        <v>8306</v>
      </c>
      <c r="G132" s="236" t="s">
        <v>1829</v>
      </c>
      <c r="H132" s="237">
        <v>17</v>
      </c>
      <c r="I132" s="238"/>
      <c r="J132" s="239">
        <f>ROUND(I132*H132,2)</f>
        <v>0</v>
      </c>
      <c r="K132" s="235" t="s">
        <v>7470</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295</v>
      </c>
    </row>
    <row r="133" s="1" customFormat="1" ht="16.5" customHeight="1">
      <c r="B133" s="39"/>
      <c r="C133" s="233" t="s">
        <v>125</v>
      </c>
      <c r="D133" s="233" t="s">
        <v>266</v>
      </c>
      <c r="E133" s="234" t="s">
        <v>8307</v>
      </c>
      <c r="F133" s="235" t="s">
        <v>8308</v>
      </c>
      <c r="G133" s="236" t="s">
        <v>1829</v>
      </c>
      <c r="H133" s="237">
        <v>17</v>
      </c>
      <c r="I133" s="238"/>
      <c r="J133" s="239">
        <f>ROUND(I133*H133,2)</f>
        <v>0</v>
      </c>
      <c r="K133" s="235" t="s">
        <v>7470</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303</v>
      </c>
    </row>
    <row r="134" s="1" customFormat="1" ht="24" customHeight="1">
      <c r="B134" s="39"/>
      <c r="C134" s="233" t="s">
        <v>262</v>
      </c>
      <c r="D134" s="233" t="s">
        <v>266</v>
      </c>
      <c r="E134" s="234" t="s">
        <v>8309</v>
      </c>
      <c r="F134" s="235" t="s">
        <v>8310</v>
      </c>
      <c r="G134" s="236" t="s">
        <v>1829</v>
      </c>
      <c r="H134" s="237">
        <v>3</v>
      </c>
      <c r="I134" s="238"/>
      <c r="J134" s="239">
        <f>ROUND(I134*H134,2)</f>
        <v>0</v>
      </c>
      <c r="K134" s="235" t="s">
        <v>7470</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315</v>
      </c>
    </row>
    <row r="135" s="11" customFormat="1" ht="25.92" customHeight="1">
      <c r="B135" s="217"/>
      <c r="C135" s="218"/>
      <c r="D135" s="219" t="s">
        <v>82</v>
      </c>
      <c r="E135" s="220" t="s">
        <v>4761</v>
      </c>
      <c r="F135" s="220" t="s">
        <v>2719</v>
      </c>
      <c r="G135" s="218"/>
      <c r="H135" s="218"/>
      <c r="I135" s="221"/>
      <c r="J135" s="222">
        <f>BK135</f>
        <v>0</v>
      </c>
      <c r="K135" s="218"/>
      <c r="L135" s="223"/>
      <c r="M135" s="224"/>
      <c r="N135" s="225"/>
      <c r="O135" s="225"/>
      <c r="P135" s="226">
        <f>SUM(P136:P150)</f>
        <v>0</v>
      </c>
      <c r="Q135" s="225"/>
      <c r="R135" s="226">
        <f>SUM(R136:R150)</f>
        <v>0</v>
      </c>
      <c r="S135" s="225"/>
      <c r="T135" s="227">
        <f>SUM(T136:T150)</f>
        <v>0</v>
      </c>
      <c r="AR135" s="228" t="s">
        <v>90</v>
      </c>
      <c r="AT135" s="229" t="s">
        <v>82</v>
      </c>
      <c r="AU135" s="229" t="s">
        <v>83</v>
      </c>
      <c r="AY135" s="228" t="s">
        <v>263</v>
      </c>
      <c r="BK135" s="230">
        <f>SUM(BK136:BK150)</f>
        <v>0</v>
      </c>
    </row>
    <row r="136" s="1" customFormat="1" ht="16.5" customHeight="1">
      <c r="B136" s="39"/>
      <c r="C136" s="233" t="s">
        <v>295</v>
      </c>
      <c r="D136" s="233" t="s">
        <v>266</v>
      </c>
      <c r="E136" s="234" t="s">
        <v>8311</v>
      </c>
      <c r="F136" s="235" t="s">
        <v>8312</v>
      </c>
      <c r="G136" s="236" t="s">
        <v>1829</v>
      </c>
      <c r="H136" s="237">
        <v>20</v>
      </c>
      <c r="I136" s="238"/>
      <c r="J136" s="239">
        <f>ROUND(I136*H136,2)</f>
        <v>0</v>
      </c>
      <c r="K136" s="235" t="s">
        <v>7470</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430</v>
      </c>
    </row>
    <row r="137" s="1" customFormat="1" ht="16.5" customHeight="1">
      <c r="B137" s="39"/>
      <c r="C137" s="233" t="s">
        <v>299</v>
      </c>
      <c r="D137" s="233" t="s">
        <v>266</v>
      </c>
      <c r="E137" s="234" t="s">
        <v>8313</v>
      </c>
      <c r="F137" s="235" t="s">
        <v>8314</v>
      </c>
      <c r="G137" s="236" t="s">
        <v>1829</v>
      </c>
      <c r="H137" s="237">
        <v>5</v>
      </c>
      <c r="I137" s="238"/>
      <c r="J137" s="239">
        <f>ROUND(I137*H137,2)</f>
        <v>0</v>
      </c>
      <c r="K137" s="235" t="s">
        <v>7470</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440</v>
      </c>
    </row>
    <row r="138" s="1" customFormat="1" ht="16.5" customHeight="1">
      <c r="B138" s="39"/>
      <c r="C138" s="233" t="s">
        <v>303</v>
      </c>
      <c r="D138" s="233" t="s">
        <v>266</v>
      </c>
      <c r="E138" s="234" t="s">
        <v>8315</v>
      </c>
      <c r="F138" s="235" t="s">
        <v>8316</v>
      </c>
      <c r="G138" s="236" t="s">
        <v>396</v>
      </c>
      <c r="H138" s="237">
        <v>880</v>
      </c>
      <c r="I138" s="238"/>
      <c r="J138" s="239">
        <f>ROUND(I138*H138,2)</f>
        <v>0</v>
      </c>
      <c r="K138" s="235" t="s">
        <v>7470</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452</v>
      </c>
    </row>
    <row r="139" s="1" customFormat="1" ht="16.5" customHeight="1">
      <c r="B139" s="39"/>
      <c r="C139" s="233" t="s">
        <v>310</v>
      </c>
      <c r="D139" s="233" t="s">
        <v>266</v>
      </c>
      <c r="E139" s="234" t="s">
        <v>8317</v>
      </c>
      <c r="F139" s="235" t="s">
        <v>8318</v>
      </c>
      <c r="G139" s="236" t="s">
        <v>396</v>
      </c>
      <c r="H139" s="237">
        <v>450</v>
      </c>
      <c r="I139" s="238"/>
      <c r="J139" s="239">
        <f>ROUND(I139*H139,2)</f>
        <v>0</v>
      </c>
      <c r="K139" s="235" t="s">
        <v>7470</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465</v>
      </c>
    </row>
    <row r="140" s="1" customFormat="1" ht="16.5" customHeight="1">
      <c r="B140" s="39"/>
      <c r="C140" s="233" t="s">
        <v>315</v>
      </c>
      <c r="D140" s="233" t="s">
        <v>266</v>
      </c>
      <c r="E140" s="234" t="s">
        <v>8319</v>
      </c>
      <c r="F140" s="235" t="s">
        <v>8320</v>
      </c>
      <c r="G140" s="236" t="s">
        <v>396</v>
      </c>
      <c r="H140" s="237">
        <v>880</v>
      </c>
      <c r="I140" s="238"/>
      <c r="J140" s="239">
        <f>ROUND(I140*H140,2)</f>
        <v>0</v>
      </c>
      <c r="K140" s="235" t="s">
        <v>7470</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475</v>
      </c>
    </row>
    <row r="141" s="1" customFormat="1" ht="16.5" customHeight="1">
      <c r="B141" s="39"/>
      <c r="C141" s="233" t="s">
        <v>322</v>
      </c>
      <c r="D141" s="233" t="s">
        <v>266</v>
      </c>
      <c r="E141" s="234" t="s">
        <v>8321</v>
      </c>
      <c r="F141" s="235" t="s">
        <v>8322</v>
      </c>
      <c r="G141" s="236" t="s">
        <v>396</v>
      </c>
      <c r="H141" s="237">
        <v>210</v>
      </c>
      <c r="I141" s="238"/>
      <c r="J141" s="239">
        <f>ROUND(I141*H141,2)</f>
        <v>0</v>
      </c>
      <c r="K141" s="235" t="s">
        <v>7470</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490</v>
      </c>
    </row>
    <row r="142" s="1" customFormat="1" ht="16.5" customHeight="1">
      <c r="B142" s="39"/>
      <c r="C142" s="233" t="s">
        <v>430</v>
      </c>
      <c r="D142" s="233" t="s">
        <v>266</v>
      </c>
      <c r="E142" s="234" t="s">
        <v>8323</v>
      </c>
      <c r="F142" s="235" t="s">
        <v>8324</v>
      </c>
      <c r="G142" s="236" t="s">
        <v>1829</v>
      </c>
      <c r="H142" s="237">
        <v>1</v>
      </c>
      <c r="I142" s="238"/>
      <c r="J142" s="239">
        <f>ROUND(I142*H142,2)</f>
        <v>0</v>
      </c>
      <c r="K142" s="235" t="s">
        <v>7470</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506</v>
      </c>
    </row>
    <row r="143" s="1" customFormat="1" ht="16.5" customHeight="1">
      <c r="B143" s="39"/>
      <c r="C143" s="233" t="s">
        <v>435</v>
      </c>
      <c r="D143" s="233" t="s">
        <v>266</v>
      </c>
      <c r="E143" s="234" t="s">
        <v>8325</v>
      </c>
      <c r="F143" s="235" t="s">
        <v>8326</v>
      </c>
      <c r="G143" s="236" t="s">
        <v>1829</v>
      </c>
      <c r="H143" s="237">
        <v>1</v>
      </c>
      <c r="I143" s="238"/>
      <c r="J143" s="239">
        <f>ROUND(I143*H143,2)</f>
        <v>0</v>
      </c>
      <c r="K143" s="235" t="s">
        <v>7470</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515</v>
      </c>
    </row>
    <row r="144" s="1" customFormat="1" ht="16.5" customHeight="1">
      <c r="B144" s="39"/>
      <c r="C144" s="233" t="s">
        <v>440</v>
      </c>
      <c r="D144" s="233" t="s">
        <v>266</v>
      </c>
      <c r="E144" s="234" t="s">
        <v>8327</v>
      </c>
      <c r="F144" s="235" t="s">
        <v>7480</v>
      </c>
      <c r="G144" s="236" t="s">
        <v>7300</v>
      </c>
      <c r="H144" s="237">
        <v>1</v>
      </c>
      <c r="I144" s="238"/>
      <c r="J144" s="239">
        <f>ROUND(I144*H144,2)</f>
        <v>0</v>
      </c>
      <c r="K144" s="235" t="s">
        <v>7470</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529</v>
      </c>
    </row>
    <row r="145" s="1" customFormat="1" ht="16.5" customHeight="1">
      <c r="B145" s="39"/>
      <c r="C145" s="233" t="s">
        <v>8</v>
      </c>
      <c r="D145" s="233" t="s">
        <v>266</v>
      </c>
      <c r="E145" s="234" t="s">
        <v>8328</v>
      </c>
      <c r="F145" s="235" t="s">
        <v>7482</v>
      </c>
      <c r="G145" s="236" t="s">
        <v>366</v>
      </c>
      <c r="H145" s="237">
        <v>24</v>
      </c>
      <c r="I145" s="238"/>
      <c r="J145" s="239">
        <f>ROUND(I145*H145,2)</f>
        <v>0</v>
      </c>
      <c r="K145" s="235" t="s">
        <v>7470</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547</v>
      </c>
    </row>
    <row r="146" s="1" customFormat="1" ht="16.5" customHeight="1">
      <c r="B146" s="39"/>
      <c r="C146" s="233" t="s">
        <v>452</v>
      </c>
      <c r="D146" s="233" t="s">
        <v>266</v>
      </c>
      <c r="E146" s="234" t="s">
        <v>8329</v>
      </c>
      <c r="F146" s="235" t="s">
        <v>8330</v>
      </c>
      <c r="G146" s="236" t="s">
        <v>366</v>
      </c>
      <c r="H146" s="237">
        <v>40</v>
      </c>
      <c r="I146" s="238"/>
      <c r="J146" s="239">
        <f>ROUND(I146*H146,2)</f>
        <v>0</v>
      </c>
      <c r="K146" s="235" t="s">
        <v>7470</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563</v>
      </c>
    </row>
    <row r="147" s="1" customFormat="1" ht="16.5" customHeight="1">
      <c r="B147" s="39"/>
      <c r="C147" s="233" t="s">
        <v>460</v>
      </c>
      <c r="D147" s="233" t="s">
        <v>266</v>
      </c>
      <c r="E147" s="234" t="s">
        <v>8331</v>
      </c>
      <c r="F147" s="235" t="s">
        <v>7757</v>
      </c>
      <c r="G147" s="236" t="s">
        <v>366</v>
      </c>
      <c r="H147" s="237">
        <v>32</v>
      </c>
      <c r="I147" s="238"/>
      <c r="J147" s="239">
        <f>ROUND(I147*H147,2)</f>
        <v>0</v>
      </c>
      <c r="K147" s="235" t="s">
        <v>7470</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576</v>
      </c>
    </row>
    <row r="148" s="1" customFormat="1" ht="16.5" customHeight="1">
      <c r="B148" s="39"/>
      <c r="C148" s="233" t="s">
        <v>465</v>
      </c>
      <c r="D148" s="233" t="s">
        <v>266</v>
      </c>
      <c r="E148" s="234" t="s">
        <v>8332</v>
      </c>
      <c r="F148" s="235" t="s">
        <v>7616</v>
      </c>
      <c r="G148" s="236" t="s">
        <v>366</v>
      </c>
      <c r="H148" s="237">
        <v>8</v>
      </c>
      <c r="I148" s="238"/>
      <c r="J148" s="239">
        <f>ROUND(I148*H148,2)</f>
        <v>0</v>
      </c>
      <c r="K148" s="235" t="s">
        <v>7470</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585</v>
      </c>
    </row>
    <row r="149" s="1" customFormat="1" ht="16.5" customHeight="1">
      <c r="B149" s="39"/>
      <c r="C149" s="233" t="s">
        <v>470</v>
      </c>
      <c r="D149" s="233" t="s">
        <v>266</v>
      </c>
      <c r="E149" s="234" t="s">
        <v>8333</v>
      </c>
      <c r="F149" s="235" t="s">
        <v>7760</v>
      </c>
      <c r="G149" s="236" t="s">
        <v>366</v>
      </c>
      <c r="H149" s="237">
        <v>12</v>
      </c>
      <c r="I149" s="238"/>
      <c r="J149" s="239">
        <f>ROUND(I149*H149,2)</f>
        <v>0</v>
      </c>
      <c r="K149" s="235" t="s">
        <v>7470</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600</v>
      </c>
    </row>
    <row r="150" s="1" customFormat="1" ht="16.5" customHeight="1">
      <c r="B150" s="39"/>
      <c r="C150" s="233" t="s">
        <v>475</v>
      </c>
      <c r="D150" s="233" t="s">
        <v>266</v>
      </c>
      <c r="E150" s="234" t="s">
        <v>8334</v>
      </c>
      <c r="F150" s="235" t="s">
        <v>7618</v>
      </c>
      <c r="G150" s="236" t="s">
        <v>366</v>
      </c>
      <c r="H150" s="237">
        <v>12</v>
      </c>
      <c r="I150" s="238"/>
      <c r="J150" s="239">
        <f>ROUND(I150*H150,2)</f>
        <v>0</v>
      </c>
      <c r="K150" s="235" t="s">
        <v>7470</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609</v>
      </c>
    </row>
    <row r="151" s="11" customFormat="1" ht="25.92" customHeight="1">
      <c r="B151" s="217"/>
      <c r="C151" s="218"/>
      <c r="D151" s="219" t="s">
        <v>82</v>
      </c>
      <c r="E151" s="220" t="s">
        <v>2719</v>
      </c>
      <c r="F151" s="220" t="s">
        <v>2719</v>
      </c>
      <c r="G151" s="218"/>
      <c r="H151" s="218"/>
      <c r="I151" s="221"/>
      <c r="J151" s="222">
        <f>BK151</f>
        <v>0</v>
      </c>
      <c r="K151" s="218"/>
      <c r="L151" s="223"/>
      <c r="M151" s="224"/>
      <c r="N151" s="225"/>
      <c r="O151" s="225"/>
      <c r="P151" s="226">
        <f>P152</f>
        <v>0</v>
      </c>
      <c r="Q151" s="225"/>
      <c r="R151" s="226">
        <f>R152</f>
        <v>0</v>
      </c>
      <c r="S151" s="225"/>
      <c r="T151" s="227">
        <f>T152</f>
        <v>0</v>
      </c>
      <c r="AR151" s="228" t="s">
        <v>125</v>
      </c>
      <c r="AT151" s="229" t="s">
        <v>82</v>
      </c>
      <c r="AU151" s="229" t="s">
        <v>83</v>
      </c>
      <c r="AY151" s="228" t="s">
        <v>263</v>
      </c>
      <c r="BK151" s="230">
        <f>BK152</f>
        <v>0</v>
      </c>
    </row>
    <row r="152" s="11" customFormat="1" ht="22.8" customHeight="1">
      <c r="B152" s="217"/>
      <c r="C152" s="218"/>
      <c r="D152" s="219" t="s">
        <v>82</v>
      </c>
      <c r="E152" s="231" t="s">
        <v>3095</v>
      </c>
      <c r="F152" s="231" t="s">
        <v>8335</v>
      </c>
      <c r="G152" s="218"/>
      <c r="H152" s="218"/>
      <c r="I152" s="221"/>
      <c r="J152" s="232">
        <f>BK152</f>
        <v>0</v>
      </c>
      <c r="K152" s="218"/>
      <c r="L152" s="223"/>
      <c r="M152" s="224"/>
      <c r="N152" s="225"/>
      <c r="O152" s="225"/>
      <c r="P152" s="226">
        <f>SUM(P153:P154)</f>
        <v>0</v>
      </c>
      <c r="Q152" s="225"/>
      <c r="R152" s="226">
        <f>SUM(R153:R154)</f>
        <v>0</v>
      </c>
      <c r="S152" s="225"/>
      <c r="T152" s="227">
        <f>SUM(T153:T154)</f>
        <v>0</v>
      </c>
      <c r="AR152" s="228" t="s">
        <v>125</v>
      </c>
      <c r="AT152" s="229" t="s">
        <v>82</v>
      </c>
      <c r="AU152" s="229" t="s">
        <v>90</v>
      </c>
      <c r="AY152" s="228" t="s">
        <v>263</v>
      </c>
      <c r="BK152" s="230">
        <f>SUM(BK153:BK154)</f>
        <v>0</v>
      </c>
    </row>
    <row r="153" s="1" customFormat="1" ht="16.5" customHeight="1">
      <c r="B153" s="39"/>
      <c r="C153" s="233" t="s">
        <v>7</v>
      </c>
      <c r="D153" s="233" t="s">
        <v>266</v>
      </c>
      <c r="E153" s="234" t="s">
        <v>3098</v>
      </c>
      <c r="F153" s="235" t="s">
        <v>7672</v>
      </c>
      <c r="G153" s="236" t="s">
        <v>269</v>
      </c>
      <c r="H153" s="237">
        <v>1</v>
      </c>
      <c r="I153" s="238"/>
      <c r="J153" s="239">
        <f>ROUND(I153*H153,2)</f>
        <v>0</v>
      </c>
      <c r="K153" s="235" t="s">
        <v>413</v>
      </c>
      <c r="L153" s="44"/>
      <c r="M153" s="240" t="s">
        <v>1</v>
      </c>
      <c r="N153" s="241" t="s">
        <v>48</v>
      </c>
      <c r="O153" s="87"/>
      <c r="P153" s="242">
        <f>O153*H153</f>
        <v>0</v>
      </c>
      <c r="Q153" s="242">
        <v>0</v>
      </c>
      <c r="R153" s="242">
        <f>Q153*H153</f>
        <v>0</v>
      </c>
      <c r="S153" s="242">
        <v>0</v>
      </c>
      <c r="T153" s="243">
        <f>S153*H153</f>
        <v>0</v>
      </c>
      <c r="AR153" s="244" t="s">
        <v>2701</v>
      </c>
      <c r="AT153" s="244" t="s">
        <v>266</v>
      </c>
      <c r="AU153" s="244" t="s">
        <v>92</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2701</v>
      </c>
      <c r="BM153" s="244" t="s">
        <v>8336</v>
      </c>
    </row>
    <row r="154" s="1" customFormat="1" ht="16.5" customHeight="1">
      <c r="B154" s="39"/>
      <c r="C154" s="233" t="s">
        <v>490</v>
      </c>
      <c r="D154" s="233" t="s">
        <v>266</v>
      </c>
      <c r="E154" s="234" t="s">
        <v>3102</v>
      </c>
      <c r="F154" s="235" t="s">
        <v>7674</v>
      </c>
      <c r="G154" s="236" t="s">
        <v>269</v>
      </c>
      <c r="H154" s="237">
        <v>1</v>
      </c>
      <c r="I154" s="238"/>
      <c r="J154" s="239">
        <f>ROUND(I154*H154,2)</f>
        <v>0</v>
      </c>
      <c r="K154" s="235" t="s">
        <v>413</v>
      </c>
      <c r="L154" s="44"/>
      <c r="M154" s="314" t="s">
        <v>1</v>
      </c>
      <c r="N154" s="315" t="s">
        <v>48</v>
      </c>
      <c r="O154" s="250"/>
      <c r="P154" s="316">
        <f>O154*H154</f>
        <v>0</v>
      </c>
      <c r="Q154" s="316">
        <v>0</v>
      </c>
      <c r="R154" s="316">
        <f>Q154*H154</f>
        <v>0</v>
      </c>
      <c r="S154" s="316">
        <v>0</v>
      </c>
      <c r="T154" s="317">
        <f>S154*H154</f>
        <v>0</v>
      </c>
      <c r="AR154" s="244" t="s">
        <v>2701</v>
      </c>
      <c r="AT154" s="244" t="s">
        <v>266</v>
      </c>
      <c r="AU154" s="244" t="s">
        <v>92</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2701</v>
      </c>
      <c r="BM154" s="244" t="s">
        <v>8337</v>
      </c>
    </row>
    <row r="155" s="1" customFormat="1" ht="6.96" customHeight="1">
      <c r="B155" s="62"/>
      <c r="C155" s="63"/>
      <c r="D155" s="63"/>
      <c r="E155" s="63"/>
      <c r="F155" s="63"/>
      <c r="G155" s="63"/>
      <c r="H155" s="63"/>
      <c r="I155" s="184"/>
      <c r="J155" s="63"/>
      <c r="K155" s="63"/>
      <c r="L155" s="44"/>
    </row>
  </sheetData>
  <sheetProtection sheet="1" autoFilter="0" formatColumns="0" formatRows="0" objects="1" scenarios="1" spinCount="100000" saltValue="fbaefk7tcWM2Jvtw7SsY5406lP0omgUapSzJKRp478/p5fRkDdfF7FJmEUmYcmHNOQH++52bXaVWF+7YDi55qg==" hashValue="5octtgh731sAe2PZgYMUqDBL2iEG9ziA3BrwAjBjQW1tV/NxDDvrCXfthHuvF5niiLSTefZq/T3LJWkVpLFjeA==" algorithmName="SHA-512" password="E785"/>
  <autoFilter ref="C127:K154"/>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177</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6881</v>
      </c>
      <c r="I12" s="151"/>
      <c r="L12" s="44"/>
    </row>
    <row r="13" s="1" customFormat="1" ht="36.96" customHeight="1">
      <c r="B13" s="44"/>
      <c r="E13" s="152" t="s">
        <v>8338</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102" customHeight="1">
      <c r="B31" s="155"/>
      <c r="E31" s="156" t="s">
        <v>8339</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ROUND(J126,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ROUND((SUM(BE126:BE154)),  2)</f>
        <v>0</v>
      </c>
      <c r="I37" s="165">
        <v>0.20999999999999999</v>
      </c>
      <c r="J37" s="164">
        <f>ROUND(((SUM(BE126:BE154))*I37),  2)</f>
        <v>0</v>
      </c>
      <c r="L37" s="44"/>
    </row>
    <row r="38" s="1" customFormat="1" ht="14.4" customHeight="1">
      <c r="B38" s="44"/>
      <c r="E38" s="149" t="s">
        <v>49</v>
      </c>
      <c r="F38" s="164">
        <f>ROUND((SUM(BF126:BF154)),  2)</f>
        <v>0</v>
      </c>
      <c r="I38" s="165">
        <v>0.14999999999999999</v>
      </c>
      <c r="J38" s="164">
        <f>ROUND(((SUM(BF126:BF154))*I38),  2)</f>
        <v>0</v>
      </c>
      <c r="L38" s="44"/>
    </row>
    <row r="39" hidden="1" s="1" customFormat="1" ht="14.4" customHeight="1">
      <c r="B39" s="44"/>
      <c r="E39" s="149" t="s">
        <v>50</v>
      </c>
      <c r="F39" s="164">
        <f>ROUND((SUM(BG126:BG154)),  2)</f>
        <v>0</v>
      </c>
      <c r="I39" s="165">
        <v>0.20999999999999999</v>
      </c>
      <c r="J39" s="164">
        <f>0</f>
        <v>0</v>
      </c>
      <c r="L39" s="44"/>
    </row>
    <row r="40" hidden="1" s="1" customFormat="1" ht="14.4" customHeight="1">
      <c r="B40" s="44"/>
      <c r="E40" s="149" t="s">
        <v>51</v>
      </c>
      <c r="F40" s="164">
        <f>ROUND((SUM(BH126:BH154)),  2)</f>
        <v>0</v>
      </c>
      <c r="I40" s="165">
        <v>0.14999999999999999</v>
      </c>
      <c r="J40" s="164">
        <f>0</f>
        <v>0</v>
      </c>
      <c r="L40" s="44"/>
    </row>
    <row r="41" hidden="1" s="1" customFormat="1" ht="14.4" customHeight="1">
      <c r="B41" s="44"/>
      <c r="E41" s="149" t="s">
        <v>52</v>
      </c>
      <c r="F41" s="164">
        <f>ROUND((SUM(BI126:BI154)),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D2-01.4 PZTS - PZTS</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J126</f>
        <v>0</v>
      </c>
      <c r="K100" s="40"/>
      <c r="L100" s="44"/>
      <c r="AU100" s="17" t="s">
        <v>241</v>
      </c>
    </row>
    <row r="101" s="8" customFormat="1" ht="24.96" customHeight="1">
      <c r="B101" s="194"/>
      <c r="C101" s="195"/>
      <c r="D101" s="196" t="s">
        <v>7466</v>
      </c>
      <c r="E101" s="197"/>
      <c r="F101" s="197"/>
      <c r="G101" s="197"/>
      <c r="H101" s="197"/>
      <c r="I101" s="198"/>
      <c r="J101" s="199">
        <f>J127</f>
        <v>0</v>
      </c>
      <c r="K101" s="195"/>
      <c r="L101" s="200"/>
    </row>
    <row r="102" s="8" customFormat="1" ht="24.96" customHeight="1">
      <c r="B102" s="194"/>
      <c r="C102" s="195"/>
      <c r="D102" s="196" t="s">
        <v>7061</v>
      </c>
      <c r="E102" s="197"/>
      <c r="F102" s="197"/>
      <c r="G102" s="197"/>
      <c r="H102" s="197"/>
      <c r="I102" s="198"/>
      <c r="J102" s="199">
        <f>J148</f>
        <v>0</v>
      </c>
      <c r="K102" s="195"/>
      <c r="L102" s="200"/>
    </row>
    <row r="103" s="1" customFormat="1" ht="21.84" customHeight="1">
      <c r="B103" s="39"/>
      <c r="C103" s="40"/>
      <c r="D103" s="40"/>
      <c r="E103" s="40"/>
      <c r="F103" s="40"/>
      <c r="G103" s="40"/>
      <c r="H103" s="40"/>
      <c r="I103" s="151"/>
      <c r="J103" s="40"/>
      <c r="K103" s="40"/>
      <c r="L103" s="44"/>
    </row>
    <row r="104" s="1" customFormat="1" ht="6.96" customHeight="1">
      <c r="B104" s="62"/>
      <c r="C104" s="63"/>
      <c r="D104" s="63"/>
      <c r="E104" s="63"/>
      <c r="F104" s="63"/>
      <c r="G104" s="63"/>
      <c r="H104" s="63"/>
      <c r="I104" s="184"/>
      <c r="J104" s="63"/>
      <c r="K104" s="63"/>
      <c r="L104" s="44"/>
    </row>
    <row r="108" s="1" customFormat="1" ht="6.96" customHeight="1">
      <c r="B108" s="64"/>
      <c r="C108" s="65"/>
      <c r="D108" s="65"/>
      <c r="E108" s="65"/>
      <c r="F108" s="65"/>
      <c r="G108" s="65"/>
      <c r="H108" s="65"/>
      <c r="I108" s="187"/>
      <c r="J108" s="65"/>
      <c r="K108" s="65"/>
      <c r="L108" s="44"/>
    </row>
    <row r="109" s="1" customFormat="1" ht="24.96" customHeight="1">
      <c r="B109" s="39"/>
      <c r="C109" s="23" t="s">
        <v>248</v>
      </c>
      <c r="D109" s="40"/>
      <c r="E109" s="40"/>
      <c r="F109" s="40"/>
      <c r="G109" s="40"/>
      <c r="H109" s="40"/>
      <c r="I109" s="151"/>
      <c r="J109" s="40"/>
      <c r="K109" s="40"/>
      <c r="L109" s="44"/>
    </row>
    <row r="110" s="1" customFormat="1" ht="6.96" customHeight="1">
      <c r="B110" s="39"/>
      <c r="C110" s="40"/>
      <c r="D110" s="40"/>
      <c r="E110" s="40"/>
      <c r="F110" s="40"/>
      <c r="G110" s="40"/>
      <c r="H110" s="40"/>
      <c r="I110" s="151"/>
      <c r="J110" s="40"/>
      <c r="K110" s="40"/>
      <c r="L110" s="44"/>
    </row>
    <row r="111" s="1" customFormat="1" ht="12" customHeight="1">
      <c r="B111" s="39"/>
      <c r="C111" s="32" t="s">
        <v>16</v>
      </c>
      <c r="D111" s="40"/>
      <c r="E111" s="40"/>
      <c r="F111" s="40"/>
      <c r="G111" s="40"/>
      <c r="H111" s="40"/>
      <c r="I111" s="151"/>
      <c r="J111" s="40"/>
      <c r="K111" s="40"/>
      <c r="L111" s="44"/>
    </row>
    <row r="112" s="1" customFormat="1" ht="16.5" customHeight="1">
      <c r="B112" s="39"/>
      <c r="C112" s="40"/>
      <c r="D112" s="40"/>
      <c r="E112" s="188" t="str">
        <f>E7</f>
        <v>R4 - Nová budova fakulty umění</v>
      </c>
      <c r="F112" s="32"/>
      <c r="G112" s="32"/>
      <c r="H112" s="32"/>
      <c r="I112" s="151"/>
      <c r="J112" s="40"/>
      <c r="K112" s="40"/>
      <c r="L112" s="44"/>
    </row>
    <row r="113" ht="12" customHeight="1">
      <c r="B113" s="21"/>
      <c r="C113" s="32" t="s">
        <v>235</v>
      </c>
      <c r="D113" s="22"/>
      <c r="E113" s="22"/>
      <c r="F113" s="22"/>
      <c r="G113" s="22"/>
      <c r="H113" s="22"/>
      <c r="I113" s="143"/>
      <c r="J113" s="22"/>
      <c r="K113" s="22"/>
      <c r="L113" s="20"/>
    </row>
    <row r="114" ht="16.5" customHeight="1">
      <c r="B114" s="21"/>
      <c r="C114" s="22"/>
      <c r="D114" s="22"/>
      <c r="E114" s="188" t="s">
        <v>326</v>
      </c>
      <c r="F114" s="22"/>
      <c r="G114" s="22"/>
      <c r="H114" s="22"/>
      <c r="I114" s="143"/>
      <c r="J114" s="22"/>
      <c r="K114" s="22"/>
      <c r="L114" s="20"/>
    </row>
    <row r="115" ht="12" customHeight="1">
      <c r="B115" s="21"/>
      <c r="C115" s="32" t="s">
        <v>327</v>
      </c>
      <c r="D115" s="22"/>
      <c r="E115" s="22"/>
      <c r="F115" s="22"/>
      <c r="G115" s="22"/>
      <c r="H115" s="22"/>
      <c r="I115" s="143"/>
      <c r="J115" s="22"/>
      <c r="K115" s="22"/>
      <c r="L115" s="20"/>
    </row>
    <row r="116" s="1" customFormat="1" ht="16.5" customHeight="1">
      <c r="B116" s="39"/>
      <c r="C116" s="40"/>
      <c r="D116" s="40"/>
      <c r="E116" s="313" t="s">
        <v>7762</v>
      </c>
      <c r="F116" s="40"/>
      <c r="G116" s="40"/>
      <c r="H116" s="40"/>
      <c r="I116" s="151"/>
      <c r="J116" s="40"/>
      <c r="K116" s="40"/>
      <c r="L116" s="44"/>
    </row>
    <row r="117" s="1" customFormat="1" ht="12" customHeight="1">
      <c r="B117" s="39"/>
      <c r="C117" s="32" t="s">
        <v>6881</v>
      </c>
      <c r="D117" s="40"/>
      <c r="E117" s="40"/>
      <c r="F117" s="40"/>
      <c r="G117" s="40"/>
      <c r="H117" s="40"/>
      <c r="I117" s="151"/>
      <c r="J117" s="40"/>
      <c r="K117" s="40"/>
      <c r="L117" s="44"/>
    </row>
    <row r="118" s="1" customFormat="1" ht="16.5" customHeight="1">
      <c r="B118" s="39"/>
      <c r="C118" s="40"/>
      <c r="D118" s="40"/>
      <c r="E118" s="72" t="str">
        <f>E13</f>
        <v>D2-01.4 PZTS - PZTS</v>
      </c>
      <c r="F118" s="40"/>
      <c r="G118" s="40"/>
      <c r="H118" s="40"/>
      <c r="I118" s="151"/>
      <c r="J118" s="40"/>
      <c r="K118" s="40"/>
      <c r="L118" s="44"/>
    </row>
    <row r="119" s="1" customFormat="1" ht="6.96" customHeight="1">
      <c r="B119" s="39"/>
      <c r="C119" s="40"/>
      <c r="D119" s="40"/>
      <c r="E119" s="40"/>
      <c r="F119" s="40"/>
      <c r="G119" s="40"/>
      <c r="H119" s="40"/>
      <c r="I119" s="151"/>
      <c r="J119" s="40"/>
      <c r="K119" s="40"/>
      <c r="L119" s="44"/>
    </row>
    <row r="120" s="1" customFormat="1" ht="12" customHeight="1">
      <c r="B120" s="39"/>
      <c r="C120" s="32" t="s">
        <v>22</v>
      </c>
      <c r="D120" s="40"/>
      <c r="E120" s="40"/>
      <c r="F120" s="27" t="str">
        <f>F16</f>
        <v xml:space="preserve"> </v>
      </c>
      <c r="G120" s="40"/>
      <c r="H120" s="40"/>
      <c r="I120" s="153" t="s">
        <v>24</v>
      </c>
      <c r="J120" s="75" t="str">
        <f>IF(J16="","",J16)</f>
        <v>16. 10. 2019</v>
      </c>
      <c r="K120" s="40"/>
      <c r="L120" s="44"/>
    </row>
    <row r="121" s="1" customFormat="1" ht="6.96" customHeight="1">
      <c r="B121" s="39"/>
      <c r="C121" s="40"/>
      <c r="D121" s="40"/>
      <c r="E121" s="40"/>
      <c r="F121" s="40"/>
      <c r="G121" s="40"/>
      <c r="H121" s="40"/>
      <c r="I121" s="151"/>
      <c r="J121" s="40"/>
      <c r="K121" s="40"/>
      <c r="L121" s="44"/>
    </row>
    <row r="122" s="1" customFormat="1" ht="27.9" customHeight="1">
      <c r="B122" s="39"/>
      <c r="C122" s="32" t="s">
        <v>30</v>
      </c>
      <c r="D122" s="40"/>
      <c r="E122" s="40"/>
      <c r="F122" s="27" t="str">
        <f>E19</f>
        <v xml:space="preserve">OSTRAVSKÁ UNIVERZITA </v>
      </c>
      <c r="G122" s="40"/>
      <c r="H122" s="40"/>
      <c r="I122" s="153" t="s">
        <v>36</v>
      </c>
      <c r="J122" s="37" t="str">
        <f>E25</f>
        <v>KANIA a.s., Ostrava</v>
      </c>
      <c r="K122" s="40"/>
      <c r="L122" s="44"/>
    </row>
    <row r="123" s="1" customFormat="1" ht="15.15" customHeight="1">
      <c r="B123" s="39"/>
      <c r="C123" s="32" t="s">
        <v>34</v>
      </c>
      <c r="D123" s="40"/>
      <c r="E123" s="40"/>
      <c r="F123" s="27" t="str">
        <f>IF(E22="","",E22)</f>
        <v>Vyplň údaj</v>
      </c>
      <c r="G123" s="40"/>
      <c r="H123" s="40"/>
      <c r="I123" s="153" t="s">
        <v>39</v>
      </c>
      <c r="J123" s="37" t="str">
        <f>E28</f>
        <v xml:space="preserve"> </v>
      </c>
      <c r="K123" s="40"/>
      <c r="L123" s="44"/>
    </row>
    <row r="124" s="1" customFormat="1" ht="10.32" customHeight="1">
      <c r="B124" s="39"/>
      <c r="C124" s="40"/>
      <c r="D124" s="40"/>
      <c r="E124" s="40"/>
      <c r="F124" s="40"/>
      <c r="G124" s="40"/>
      <c r="H124" s="40"/>
      <c r="I124" s="151"/>
      <c r="J124" s="40"/>
      <c r="K124" s="40"/>
      <c r="L124" s="44"/>
    </row>
    <row r="125" s="10" customFormat="1" ht="29.28" customHeight="1">
      <c r="B125" s="207"/>
      <c r="C125" s="208" t="s">
        <v>249</v>
      </c>
      <c r="D125" s="209" t="s">
        <v>68</v>
      </c>
      <c r="E125" s="209" t="s">
        <v>64</v>
      </c>
      <c r="F125" s="209" t="s">
        <v>65</v>
      </c>
      <c r="G125" s="209" t="s">
        <v>250</v>
      </c>
      <c r="H125" s="209" t="s">
        <v>251</v>
      </c>
      <c r="I125" s="210" t="s">
        <v>252</v>
      </c>
      <c r="J125" s="209" t="s">
        <v>239</v>
      </c>
      <c r="K125" s="211" t="s">
        <v>253</v>
      </c>
      <c r="L125" s="212"/>
      <c r="M125" s="96" t="s">
        <v>1</v>
      </c>
      <c r="N125" s="97" t="s">
        <v>47</v>
      </c>
      <c r="O125" s="97" t="s">
        <v>254</v>
      </c>
      <c r="P125" s="97" t="s">
        <v>255</v>
      </c>
      <c r="Q125" s="97" t="s">
        <v>256</v>
      </c>
      <c r="R125" s="97" t="s">
        <v>257</v>
      </c>
      <c r="S125" s="97" t="s">
        <v>258</v>
      </c>
      <c r="T125" s="98" t="s">
        <v>259</v>
      </c>
    </row>
    <row r="126" s="1" customFormat="1" ht="22.8" customHeight="1">
      <c r="B126" s="39"/>
      <c r="C126" s="103" t="s">
        <v>260</v>
      </c>
      <c r="D126" s="40"/>
      <c r="E126" s="40"/>
      <c r="F126" s="40"/>
      <c r="G126" s="40"/>
      <c r="H126" s="40"/>
      <c r="I126" s="151"/>
      <c r="J126" s="213">
        <f>BK126</f>
        <v>0</v>
      </c>
      <c r="K126" s="40"/>
      <c r="L126" s="44"/>
      <c r="M126" s="99"/>
      <c r="N126" s="100"/>
      <c r="O126" s="100"/>
      <c r="P126" s="214">
        <f>P127+P148</f>
        <v>0</v>
      </c>
      <c r="Q126" s="100"/>
      <c r="R126" s="214">
        <f>R127+R148</f>
        <v>0</v>
      </c>
      <c r="S126" s="100"/>
      <c r="T126" s="215">
        <f>T127+T148</f>
        <v>0</v>
      </c>
      <c r="AT126" s="17" t="s">
        <v>82</v>
      </c>
      <c r="AU126" s="17" t="s">
        <v>241</v>
      </c>
      <c r="BK126" s="216">
        <f>BK127+BK148</f>
        <v>0</v>
      </c>
    </row>
    <row r="127" s="11" customFormat="1" ht="25.92" customHeight="1">
      <c r="B127" s="217"/>
      <c r="C127" s="218"/>
      <c r="D127" s="219" t="s">
        <v>82</v>
      </c>
      <c r="E127" s="220" t="s">
        <v>4733</v>
      </c>
      <c r="F127" s="220" t="s">
        <v>7467</v>
      </c>
      <c r="G127" s="218"/>
      <c r="H127" s="218"/>
      <c r="I127" s="221"/>
      <c r="J127" s="222">
        <f>BK127</f>
        <v>0</v>
      </c>
      <c r="K127" s="218"/>
      <c r="L127" s="223"/>
      <c r="M127" s="224"/>
      <c r="N127" s="225"/>
      <c r="O127" s="225"/>
      <c r="P127" s="226">
        <f>SUM(P128:P147)</f>
        <v>0</v>
      </c>
      <c r="Q127" s="225"/>
      <c r="R127" s="226">
        <f>SUM(R128:R147)</f>
        <v>0</v>
      </c>
      <c r="S127" s="225"/>
      <c r="T127" s="227">
        <f>SUM(T128:T147)</f>
        <v>0</v>
      </c>
      <c r="AR127" s="228" t="s">
        <v>90</v>
      </c>
      <c r="AT127" s="229" t="s">
        <v>82</v>
      </c>
      <c r="AU127" s="229" t="s">
        <v>83</v>
      </c>
      <c r="AY127" s="228" t="s">
        <v>263</v>
      </c>
      <c r="BK127" s="230">
        <f>SUM(BK128:BK147)</f>
        <v>0</v>
      </c>
    </row>
    <row r="128" s="1" customFormat="1" ht="24" customHeight="1">
      <c r="B128" s="39"/>
      <c r="C128" s="233" t="s">
        <v>90</v>
      </c>
      <c r="D128" s="233" t="s">
        <v>266</v>
      </c>
      <c r="E128" s="234" t="s">
        <v>8340</v>
      </c>
      <c r="F128" s="235" t="s">
        <v>8341</v>
      </c>
      <c r="G128" s="236" t="s">
        <v>1829</v>
      </c>
      <c r="H128" s="237">
        <v>1</v>
      </c>
      <c r="I128" s="238"/>
      <c r="J128" s="239">
        <f>ROUND(I128*H128,2)</f>
        <v>0</v>
      </c>
      <c r="K128" s="235" t="s">
        <v>7470</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92</v>
      </c>
    </row>
    <row r="129" s="1" customFormat="1" ht="16.5" customHeight="1">
      <c r="B129" s="39"/>
      <c r="C129" s="233" t="s">
        <v>92</v>
      </c>
      <c r="D129" s="233" t="s">
        <v>266</v>
      </c>
      <c r="E129" s="234" t="s">
        <v>8342</v>
      </c>
      <c r="F129" s="235" t="s">
        <v>8343</v>
      </c>
      <c r="G129" s="236" t="s">
        <v>1829</v>
      </c>
      <c r="H129" s="237">
        <v>2</v>
      </c>
      <c r="I129" s="238"/>
      <c r="J129" s="239">
        <f>ROUND(I129*H129,2)</f>
        <v>0</v>
      </c>
      <c r="K129" s="235" t="s">
        <v>7470</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125</v>
      </c>
    </row>
    <row r="130" s="1" customFormat="1" ht="16.5" customHeight="1">
      <c r="B130" s="39"/>
      <c r="C130" s="233" t="s">
        <v>112</v>
      </c>
      <c r="D130" s="233" t="s">
        <v>266</v>
      </c>
      <c r="E130" s="234" t="s">
        <v>8344</v>
      </c>
      <c r="F130" s="235" t="s">
        <v>8345</v>
      </c>
      <c r="G130" s="236" t="s">
        <v>1829</v>
      </c>
      <c r="H130" s="237">
        <v>1</v>
      </c>
      <c r="I130" s="238"/>
      <c r="J130" s="239">
        <f>ROUND(I130*H130,2)</f>
        <v>0</v>
      </c>
      <c r="K130" s="235" t="s">
        <v>7470</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295</v>
      </c>
    </row>
    <row r="131" s="1" customFormat="1" ht="16.5" customHeight="1">
      <c r="B131" s="39"/>
      <c r="C131" s="233" t="s">
        <v>125</v>
      </c>
      <c r="D131" s="233" t="s">
        <v>266</v>
      </c>
      <c r="E131" s="234" t="s">
        <v>8346</v>
      </c>
      <c r="F131" s="235" t="s">
        <v>8347</v>
      </c>
      <c r="G131" s="236" t="s">
        <v>1829</v>
      </c>
      <c r="H131" s="237">
        <v>18</v>
      </c>
      <c r="I131" s="238"/>
      <c r="J131" s="239">
        <f>ROUND(I131*H131,2)</f>
        <v>0</v>
      </c>
      <c r="K131" s="235" t="s">
        <v>7470</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303</v>
      </c>
    </row>
    <row r="132" s="1" customFormat="1" ht="16.5" customHeight="1">
      <c r="B132" s="39"/>
      <c r="C132" s="233" t="s">
        <v>262</v>
      </c>
      <c r="D132" s="233" t="s">
        <v>266</v>
      </c>
      <c r="E132" s="234" t="s">
        <v>8348</v>
      </c>
      <c r="F132" s="235" t="s">
        <v>8349</v>
      </c>
      <c r="G132" s="236" t="s">
        <v>1829</v>
      </c>
      <c r="H132" s="237">
        <v>63</v>
      </c>
      <c r="I132" s="238"/>
      <c r="J132" s="239">
        <f>ROUND(I132*H132,2)</f>
        <v>0</v>
      </c>
      <c r="K132" s="235" t="s">
        <v>7470</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315</v>
      </c>
    </row>
    <row r="133" s="1" customFormat="1" ht="16.5" customHeight="1">
      <c r="B133" s="39"/>
      <c r="C133" s="233" t="s">
        <v>295</v>
      </c>
      <c r="D133" s="233" t="s">
        <v>266</v>
      </c>
      <c r="E133" s="234" t="s">
        <v>8350</v>
      </c>
      <c r="F133" s="235" t="s">
        <v>8351</v>
      </c>
      <c r="G133" s="236" t="s">
        <v>1829</v>
      </c>
      <c r="H133" s="237">
        <v>1</v>
      </c>
      <c r="I133" s="238"/>
      <c r="J133" s="239">
        <f>ROUND(I133*H133,2)</f>
        <v>0</v>
      </c>
      <c r="K133" s="235" t="s">
        <v>7470</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430</v>
      </c>
    </row>
    <row r="134" s="1" customFormat="1" ht="16.5" customHeight="1">
      <c r="B134" s="39"/>
      <c r="C134" s="233" t="s">
        <v>299</v>
      </c>
      <c r="D134" s="233" t="s">
        <v>266</v>
      </c>
      <c r="E134" s="234" t="s">
        <v>8352</v>
      </c>
      <c r="F134" s="235" t="s">
        <v>8353</v>
      </c>
      <c r="G134" s="236" t="s">
        <v>1829</v>
      </c>
      <c r="H134" s="237">
        <v>20</v>
      </c>
      <c r="I134" s="238"/>
      <c r="J134" s="239">
        <f>ROUND(I134*H134,2)</f>
        <v>0</v>
      </c>
      <c r="K134" s="235" t="s">
        <v>7470</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440</v>
      </c>
    </row>
    <row r="135" s="1" customFormat="1" ht="16.5" customHeight="1">
      <c r="B135" s="39"/>
      <c r="C135" s="233" t="s">
        <v>303</v>
      </c>
      <c r="D135" s="233" t="s">
        <v>266</v>
      </c>
      <c r="E135" s="234" t="s">
        <v>8354</v>
      </c>
      <c r="F135" s="235" t="s">
        <v>8355</v>
      </c>
      <c r="G135" s="236" t="s">
        <v>1829</v>
      </c>
      <c r="H135" s="237">
        <v>16</v>
      </c>
      <c r="I135" s="238"/>
      <c r="J135" s="239">
        <f>ROUND(I135*H135,2)</f>
        <v>0</v>
      </c>
      <c r="K135" s="235" t="s">
        <v>7470</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452</v>
      </c>
    </row>
    <row r="136" s="1" customFormat="1" ht="16.5" customHeight="1">
      <c r="B136" s="39"/>
      <c r="C136" s="233" t="s">
        <v>310</v>
      </c>
      <c r="D136" s="233" t="s">
        <v>266</v>
      </c>
      <c r="E136" s="234" t="s">
        <v>8356</v>
      </c>
      <c r="F136" s="235" t="s">
        <v>8357</v>
      </c>
      <c r="G136" s="236" t="s">
        <v>1829</v>
      </c>
      <c r="H136" s="237">
        <v>27</v>
      </c>
      <c r="I136" s="238"/>
      <c r="J136" s="239">
        <f>ROUND(I136*H136,2)</f>
        <v>0</v>
      </c>
      <c r="K136" s="235" t="s">
        <v>7470</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465</v>
      </c>
    </row>
    <row r="137" s="1" customFormat="1" ht="16.5" customHeight="1">
      <c r="B137" s="39"/>
      <c r="C137" s="233" t="s">
        <v>315</v>
      </c>
      <c r="D137" s="233" t="s">
        <v>266</v>
      </c>
      <c r="E137" s="234" t="s">
        <v>8358</v>
      </c>
      <c r="F137" s="235" t="s">
        <v>8359</v>
      </c>
      <c r="G137" s="236" t="s">
        <v>1829</v>
      </c>
      <c r="H137" s="237">
        <v>8</v>
      </c>
      <c r="I137" s="238"/>
      <c r="J137" s="239">
        <f>ROUND(I137*H137,2)</f>
        <v>0</v>
      </c>
      <c r="K137" s="235" t="s">
        <v>7470</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475</v>
      </c>
    </row>
    <row r="138" s="1" customFormat="1" ht="16.5" customHeight="1">
      <c r="B138" s="39"/>
      <c r="C138" s="233" t="s">
        <v>322</v>
      </c>
      <c r="D138" s="233" t="s">
        <v>266</v>
      </c>
      <c r="E138" s="234" t="s">
        <v>8360</v>
      </c>
      <c r="F138" s="235" t="s">
        <v>8361</v>
      </c>
      <c r="G138" s="236" t="s">
        <v>1829</v>
      </c>
      <c r="H138" s="237">
        <v>15</v>
      </c>
      <c r="I138" s="238"/>
      <c r="J138" s="239">
        <f>ROUND(I138*H138,2)</f>
        <v>0</v>
      </c>
      <c r="K138" s="235" t="s">
        <v>7470</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490</v>
      </c>
    </row>
    <row r="139" s="1" customFormat="1" ht="16.5" customHeight="1">
      <c r="B139" s="39"/>
      <c r="C139" s="233" t="s">
        <v>430</v>
      </c>
      <c r="D139" s="233" t="s">
        <v>266</v>
      </c>
      <c r="E139" s="234" t="s">
        <v>8362</v>
      </c>
      <c r="F139" s="235" t="s">
        <v>8363</v>
      </c>
      <c r="G139" s="236" t="s">
        <v>1829</v>
      </c>
      <c r="H139" s="237">
        <v>2</v>
      </c>
      <c r="I139" s="238"/>
      <c r="J139" s="239">
        <f>ROUND(I139*H139,2)</f>
        <v>0</v>
      </c>
      <c r="K139" s="235" t="s">
        <v>7470</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506</v>
      </c>
    </row>
    <row r="140" s="1" customFormat="1" ht="16.5" customHeight="1">
      <c r="B140" s="39"/>
      <c r="C140" s="233" t="s">
        <v>435</v>
      </c>
      <c r="D140" s="233" t="s">
        <v>266</v>
      </c>
      <c r="E140" s="234" t="s">
        <v>8364</v>
      </c>
      <c r="F140" s="235" t="s">
        <v>8145</v>
      </c>
      <c r="G140" s="236" t="s">
        <v>1829</v>
      </c>
      <c r="H140" s="237">
        <v>2</v>
      </c>
      <c r="I140" s="238"/>
      <c r="J140" s="239">
        <f>ROUND(I140*H140,2)</f>
        <v>0</v>
      </c>
      <c r="K140" s="235" t="s">
        <v>7470</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515</v>
      </c>
    </row>
    <row r="141" s="1" customFormat="1" ht="16.5" customHeight="1">
      <c r="B141" s="39"/>
      <c r="C141" s="233" t="s">
        <v>440</v>
      </c>
      <c r="D141" s="233" t="s">
        <v>266</v>
      </c>
      <c r="E141" s="234" t="s">
        <v>8365</v>
      </c>
      <c r="F141" s="235" t="s">
        <v>8366</v>
      </c>
      <c r="G141" s="236" t="s">
        <v>1829</v>
      </c>
      <c r="H141" s="237">
        <v>1</v>
      </c>
      <c r="I141" s="238"/>
      <c r="J141" s="239">
        <f>ROUND(I141*H141,2)</f>
        <v>0</v>
      </c>
      <c r="K141" s="235" t="s">
        <v>7470</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529</v>
      </c>
    </row>
    <row r="142" s="1" customFormat="1" ht="24" customHeight="1">
      <c r="B142" s="39"/>
      <c r="C142" s="233" t="s">
        <v>8</v>
      </c>
      <c r="D142" s="233" t="s">
        <v>266</v>
      </c>
      <c r="E142" s="234" t="s">
        <v>8367</v>
      </c>
      <c r="F142" s="235" t="s">
        <v>8368</v>
      </c>
      <c r="G142" s="236" t="s">
        <v>2095</v>
      </c>
      <c r="H142" s="237">
        <v>1</v>
      </c>
      <c r="I142" s="238"/>
      <c r="J142" s="239">
        <f>ROUND(I142*H142,2)</f>
        <v>0</v>
      </c>
      <c r="K142" s="235" t="s">
        <v>7470</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547</v>
      </c>
    </row>
    <row r="143" s="1" customFormat="1" ht="16.5" customHeight="1">
      <c r="B143" s="39"/>
      <c r="C143" s="233" t="s">
        <v>452</v>
      </c>
      <c r="D143" s="233" t="s">
        <v>266</v>
      </c>
      <c r="E143" s="234" t="s">
        <v>8369</v>
      </c>
      <c r="F143" s="235" t="s">
        <v>8191</v>
      </c>
      <c r="G143" s="236" t="s">
        <v>7300</v>
      </c>
      <c r="H143" s="237">
        <v>1</v>
      </c>
      <c r="I143" s="238"/>
      <c r="J143" s="239">
        <f>ROUND(I143*H143,2)</f>
        <v>0</v>
      </c>
      <c r="K143" s="235" t="s">
        <v>7470</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563</v>
      </c>
    </row>
    <row r="144" s="1" customFormat="1" ht="16.5" customHeight="1">
      <c r="B144" s="39"/>
      <c r="C144" s="233" t="s">
        <v>460</v>
      </c>
      <c r="D144" s="233" t="s">
        <v>266</v>
      </c>
      <c r="E144" s="234" t="s">
        <v>8370</v>
      </c>
      <c r="F144" s="235" t="s">
        <v>8371</v>
      </c>
      <c r="G144" s="236" t="s">
        <v>396</v>
      </c>
      <c r="H144" s="237">
        <v>3450</v>
      </c>
      <c r="I144" s="238"/>
      <c r="J144" s="239">
        <f>ROUND(I144*H144,2)</f>
        <v>0</v>
      </c>
      <c r="K144" s="235" t="s">
        <v>7470</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576</v>
      </c>
    </row>
    <row r="145" s="1" customFormat="1" ht="16.5" customHeight="1">
      <c r="B145" s="39"/>
      <c r="C145" s="233" t="s">
        <v>465</v>
      </c>
      <c r="D145" s="233" t="s">
        <v>266</v>
      </c>
      <c r="E145" s="234" t="s">
        <v>8372</v>
      </c>
      <c r="F145" s="235" t="s">
        <v>8373</v>
      </c>
      <c r="G145" s="236" t="s">
        <v>396</v>
      </c>
      <c r="H145" s="237">
        <v>750</v>
      </c>
      <c r="I145" s="238"/>
      <c r="J145" s="239">
        <f>ROUND(I145*H145,2)</f>
        <v>0</v>
      </c>
      <c r="K145" s="235" t="s">
        <v>7470</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585</v>
      </c>
    </row>
    <row r="146" s="1" customFormat="1" ht="16.5" customHeight="1">
      <c r="B146" s="39"/>
      <c r="C146" s="233" t="s">
        <v>470</v>
      </c>
      <c r="D146" s="233" t="s">
        <v>266</v>
      </c>
      <c r="E146" s="234" t="s">
        <v>8374</v>
      </c>
      <c r="F146" s="235" t="s">
        <v>8375</v>
      </c>
      <c r="G146" s="236" t="s">
        <v>396</v>
      </c>
      <c r="H146" s="237">
        <v>750</v>
      </c>
      <c r="I146" s="238"/>
      <c r="J146" s="239">
        <f>ROUND(I146*H146,2)</f>
        <v>0</v>
      </c>
      <c r="K146" s="235" t="s">
        <v>7470</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600</v>
      </c>
    </row>
    <row r="147" s="1" customFormat="1" ht="16.5" customHeight="1">
      <c r="B147" s="39"/>
      <c r="C147" s="233" t="s">
        <v>475</v>
      </c>
      <c r="D147" s="233" t="s">
        <v>266</v>
      </c>
      <c r="E147" s="234" t="s">
        <v>8376</v>
      </c>
      <c r="F147" s="235" t="s">
        <v>8377</v>
      </c>
      <c r="G147" s="236" t="s">
        <v>396</v>
      </c>
      <c r="H147" s="237">
        <v>280</v>
      </c>
      <c r="I147" s="238"/>
      <c r="J147" s="239">
        <f>ROUND(I147*H147,2)</f>
        <v>0</v>
      </c>
      <c r="K147" s="235" t="s">
        <v>7470</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609</v>
      </c>
    </row>
    <row r="148" s="11" customFormat="1" ht="25.92" customHeight="1">
      <c r="B148" s="217"/>
      <c r="C148" s="218"/>
      <c r="D148" s="219" t="s">
        <v>82</v>
      </c>
      <c r="E148" s="220" t="s">
        <v>4761</v>
      </c>
      <c r="F148" s="220" t="s">
        <v>2719</v>
      </c>
      <c r="G148" s="218"/>
      <c r="H148" s="218"/>
      <c r="I148" s="221"/>
      <c r="J148" s="222">
        <f>BK148</f>
        <v>0</v>
      </c>
      <c r="K148" s="218"/>
      <c r="L148" s="223"/>
      <c r="M148" s="224"/>
      <c r="N148" s="225"/>
      <c r="O148" s="225"/>
      <c r="P148" s="226">
        <f>SUM(P149:P154)</f>
        <v>0</v>
      </c>
      <c r="Q148" s="225"/>
      <c r="R148" s="226">
        <f>SUM(R149:R154)</f>
        <v>0</v>
      </c>
      <c r="S148" s="225"/>
      <c r="T148" s="227">
        <f>SUM(T149:T154)</f>
        <v>0</v>
      </c>
      <c r="AR148" s="228" t="s">
        <v>90</v>
      </c>
      <c r="AT148" s="229" t="s">
        <v>82</v>
      </c>
      <c r="AU148" s="229" t="s">
        <v>83</v>
      </c>
      <c r="AY148" s="228" t="s">
        <v>263</v>
      </c>
      <c r="BK148" s="230">
        <f>SUM(BK149:BK154)</f>
        <v>0</v>
      </c>
    </row>
    <row r="149" s="1" customFormat="1" ht="16.5" customHeight="1">
      <c r="B149" s="39"/>
      <c r="C149" s="233" t="s">
        <v>7</v>
      </c>
      <c r="D149" s="233" t="s">
        <v>266</v>
      </c>
      <c r="E149" s="234" t="s">
        <v>8378</v>
      </c>
      <c r="F149" s="235" t="s">
        <v>7480</v>
      </c>
      <c r="G149" s="236" t="s">
        <v>7300</v>
      </c>
      <c r="H149" s="237">
        <v>1</v>
      </c>
      <c r="I149" s="238"/>
      <c r="J149" s="239">
        <f>ROUND(I149*H149,2)</f>
        <v>0</v>
      </c>
      <c r="K149" s="235" t="s">
        <v>7470</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625</v>
      </c>
    </row>
    <row r="150" s="1" customFormat="1" ht="16.5" customHeight="1">
      <c r="B150" s="39"/>
      <c r="C150" s="233" t="s">
        <v>490</v>
      </c>
      <c r="D150" s="233" t="s">
        <v>266</v>
      </c>
      <c r="E150" s="234" t="s">
        <v>8379</v>
      </c>
      <c r="F150" s="235" t="s">
        <v>7482</v>
      </c>
      <c r="G150" s="236" t="s">
        <v>366</v>
      </c>
      <c r="H150" s="237">
        <v>40</v>
      </c>
      <c r="I150" s="238"/>
      <c r="J150" s="239">
        <f>ROUND(I150*H150,2)</f>
        <v>0</v>
      </c>
      <c r="K150" s="235" t="s">
        <v>7470</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633</v>
      </c>
    </row>
    <row r="151" s="1" customFormat="1" ht="16.5" customHeight="1">
      <c r="B151" s="39"/>
      <c r="C151" s="233" t="s">
        <v>500</v>
      </c>
      <c r="D151" s="233" t="s">
        <v>266</v>
      </c>
      <c r="E151" s="234" t="s">
        <v>8380</v>
      </c>
      <c r="F151" s="235" t="s">
        <v>7757</v>
      </c>
      <c r="G151" s="236" t="s">
        <v>366</v>
      </c>
      <c r="H151" s="237">
        <v>40</v>
      </c>
      <c r="I151" s="238"/>
      <c r="J151" s="239">
        <f>ROUND(I151*H151,2)</f>
        <v>0</v>
      </c>
      <c r="K151" s="235" t="s">
        <v>7470</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643</v>
      </c>
    </row>
    <row r="152" s="1" customFormat="1" ht="16.5" customHeight="1">
      <c r="B152" s="39"/>
      <c r="C152" s="233" t="s">
        <v>506</v>
      </c>
      <c r="D152" s="233" t="s">
        <v>266</v>
      </c>
      <c r="E152" s="234" t="s">
        <v>8381</v>
      </c>
      <c r="F152" s="235" t="s">
        <v>7616</v>
      </c>
      <c r="G152" s="236" t="s">
        <v>366</v>
      </c>
      <c r="H152" s="237">
        <v>8</v>
      </c>
      <c r="I152" s="238"/>
      <c r="J152" s="239">
        <f>ROUND(I152*H152,2)</f>
        <v>0</v>
      </c>
      <c r="K152" s="235" t="s">
        <v>7470</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680</v>
      </c>
    </row>
    <row r="153" s="1" customFormat="1" ht="16.5" customHeight="1">
      <c r="B153" s="39"/>
      <c r="C153" s="233" t="s">
        <v>511</v>
      </c>
      <c r="D153" s="233" t="s">
        <v>266</v>
      </c>
      <c r="E153" s="234" t="s">
        <v>8382</v>
      </c>
      <c r="F153" s="235" t="s">
        <v>7760</v>
      </c>
      <c r="G153" s="236" t="s">
        <v>366</v>
      </c>
      <c r="H153" s="237">
        <v>32</v>
      </c>
      <c r="I153" s="238"/>
      <c r="J153" s="239">
        <f>ROUND(I153*H153,2)</f>
        <v>0</v>
      </c>
      <c r="K153" s="235" t="s">
        <v>7470</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688</v>
      </c>
    </row>
    <row r="154" s="1" customFormat="1" ht="16.5" customHeight="1">
      <c r="B154" s="39"/>
      <c r="C154" s="233" t="s">
        <v>515</v>
      </c>
      <c r="D154" s="233" t="s">
        <v>266</v>
      </c>
      <c r="E154" s="234" t="s">
        <v>8383</v>
      </c>
      <c r="F154" s="235" t="s">
        <v>7618</v>
      </c>
      <c r="G154" s="236" t="s">
        <v>366</v>
      </c>
      <c r="H154" s="237">
        <v>8</v>
      </c>
      <c r="I154" s="238"/>
      <c r="J154" s="239">
        <f>ROUND(I154*H154,2)</f>
        <v>0</v>
      </c>
      <c r="K154" s="235" t="s">
        <v>7470</v>
      </c>
      <c r="L154" s="44"/>
      <c r="M154" s="314" t="s">
        <v>1</v>
      </c>
      <c r="N154" s="315" t="s">
        <v>48</v>
      </c>
      <c r="O154" s="250"/>
      <c r="P154" s="316">
        <f>O154*H154</f>
        <v>0</v>
      </c>
      <c r="Q154" s="316">
        <v>0</v>
      </c>
      <c r="R154" s="316">
        <f>Q154*H154</f>
        <v>0</v>
      </c>
      <c r="S154" s="316">
        <v>0</v>
      </c>
      <c r="T154" s="317">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697</v>
      </c>
    </row>
    <row r="155" s="1" customFormat="1" ht="6.96" customHeight="1">
      <c r="B155" s="62"/>
      <c r="C155" s="63"/>
      <c r="D155" s="63"/>
      <c r="E155" s="63"/>
      <c r="F155" s="63"/>
      <c r="G155" s="63"/>
      <c r="H155" s="63"/>
      <c r="I155" s="184"/>
      <c r="J155" s="63"/>
      <c r="K155" s="63"/>
      <c r="L155" s="44"/>
    </row>
  </sheetData>
  <sheetProtection sheet="1" autoFilter="0" formatColumns="0" formatRows="0" objects="1" scenarios="1" spinCount="100000" saltValue="OozR3ajxdHK8StD4Tj33cpuEkk42C7HZnKB+E8H9tAg4qMgPWlDJIbBBqjq39JC5Jrf9CGHO8Fsg+1MRwdCsew==" hashValue="+kBZatidBNUmgbc8RUt0omiK1g2dOBfdFsZ8r5+qWEcRgeLqBp5RFjZ+tnNhJ1RicZELKW6t1KssjYtOXYA1ig==" algorithmName="SHA-512" password="E785"/>
  <autoFilter ref="C125:K15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180</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3443</v>
      </c>
      <c r="I12" s="151"/>
      <c r="L12" s="44"/>
    </row>
    <row r="13" s="1" customFormat="1" ht="36.96" customHeight="1">
      <c r="B13" s="44"/>
      <c r="E13" s="152" t="s">
        <v>8384</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114.75" customHeight="1">
      <c r="B31" s="155"/>
      <c r="E31" s="156" t="s">
        <v>8385</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ROUND(J128,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ROUND((SUM(BE128:BE151)),  2)</f>
        <v>0</v>
      </c>
      <c r="I37" s="165">
        <v>0.20999999999999999</v>
      </c>
      <c r="J37" s="164">
        <f>ROUND(((SUM(BE128:BE151))*I37),  2)</f>
        <v>0</v>
      </c>
      <c r="L37" s="44"/>
    </row>
    <row r="38" s="1" customFormat="1" ht="14.4" customHeight="1">
      <c r="B38" s="44"/>
      <c r="E38" s="149" t="s">
        <v>49</v>
      </c>
      <c r="F38" s="164">
        <f>ROUND((SUM(BF128:BF151)),  2)</f>
        <v>0</v>
      </c>
      <c r="I38" s="165">
        <v>0.14999999999999999</v>
      </c>
      <c r="J38" s="164">
        <f>ROUND(((SUM(BF128:BF151))*I38),  2)</f>
        <v>0</v>
      </c>
      <c r="L38" s="44"/>
    </row>
    <row r="39" hidden="1" s="1" customFormat="1" ht="14.4" customHeight="1">
      <c r="B39" s="44"/>
      <c r="E39" s="149" t="s">
        <v>50</v>
      </c>
      <c r="F39" s="164">
        <f>ROUND((SUM(BG128:BG151)),  2)</f>
        <v>0</v>
      </c>
      <c r="I39" s="165">
        <v>0.20999999999999999</v>
      </c>
      <c r="J39" s="164">
        <f>0</f>
        <v>0</v>
      </c>
      <c r="L39" s="44"/>
    </row>
    <row r="40" hidden="1" s="1" customFormat="1" ht="14.4" customHeight="1">
      <c r="B40" s="44"/>
      <c r="E40" s="149" t="s">
        <v>51</v>
      </c>
      <c r="F40" s="164">
        <f>ROUND((SUM(BH128:BH151)),  2)</f>
        <v>0</v>
      </c>
      <c r="I40" s="165">
        <v>0.14999999999999999</v>
      </c>
      <c r="J40" s="164">
        <f>0</f>
        <v>0</v>
      </c>
      <c r="L40" s="44"/>
    </row>
    <row r="41" hidden="1" s="1" customFormat="1" ht="14.4" customHeight="1">
      <c r="B41" s="44"/>
      <c r="E41" s="149" t="s">
        <v>52</v>
      </c>
      <c r="F41" s="164">
        <f>ROUND((SUM(BI128:BI151)),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D.201.5 - Kamerový systém (CCTV)</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J128</f>
        <v>0</v>
      </c>
      <c r="K100" s="40"/>
      <c r="L100" s="44"/>
      <c r="AU100" s="17" t="s">
        <v>241</v>
      </c>
    </row>
    <row r="101" s="8" customFormat="1" ht="24.96" customHeight="1">
      <c r="B101" s="194"/>
      <c r="C101" s="195"/>
      <c r="D101" s="196" t="s">
        <v>7466</v>
      </c>
      <c r="E101" s="197"/>
      <c r="F101" s="197"/>
      <c r="G101" s="197"/>
      <c r="H101" s="197"/>
      <c r="I101" s="198"/>
      <c r="J101" s="199">
        <f>J129</f>
        <v>0</v>
      </c>
      <c r="K101" s="195"/>
      <c r="L101" s="200"/>
    </row>
    <row r="102" s="8" customFormat="1" ht="24.96" customHeight="1">
      <c r="B102" s="194"/>
      <c r="C102" s="195"/>
      <c r="D102" s="196" t="s">
        <v>7061</v>
      </c>
      <c r="E102" s="197"/>
      <c r="F102" s="197"/>
      <c r="G102" s="197"/>
      <c r="H102" s="197"/>
      <c r="I102" s="198"/>
      <c r="J102" s="199">
        <f>J139</f>
        <v>0</v>
      </c>
      <c r="K102" s="195"/>
      <c r="L102" s="200"/>
    </row>
    <row r="103" s="8" customFormat="1" ht="24.96" customHeight="1">
      <c r="B103" s="194"/>
      <c r="C103" s="195"/>
      <c r="D103" s="196" t="s">
        <v>355</v>
      </c>
      <c r="E103" s="197"/>
      <c r="F103" s="197"/>
      <c r="G103" s="197"/>
      <c r="H103" s="197"/>
      <c r="I103" s="198"/>
      <c r="J103" s="199">
        <f>J148</f>
        <v>0</v>
      </c>
      <c r="K103" s="195"/>
      <c r="L103" s="200"/>
    </row>
    <row r="104" s="9" customFormat="1" ht="19.92" customHeight="1">
      <c r="B104" s="201"/>
      <c r="C104" s="129"/>
      <c r="D104" s="202" t="s">
        <v>8386</v>
      </c>
      <c r="E104" s="203"/>
      <c r="F104" s="203"/>
      <c r="G104" s="203"/>
      <c r="H104" s="203"/>
      <c r="I104" s="204"/>
      <c r="J104" s="205">
        <f>J149</f>
        <v>0</v>
      </c>
      <c r="K104" s="129"/>
      <c r="L104" s="206"/>
    </row>
    <row r="105" s="1" customFormat="1" ht="21.84" customHeight="1">
      <c r="B105" s="39"/>
      <c r="C105" s="40"/>
      <c r="D105" s="40"/>
      <c r="E105" s="40"/>
      <c r="F105" s="40"/>
      <c r="G105" s="40"/>
      <c r="H105" s="40"/>
      <c r="I105" s="151"/>
      <c r="J105" s="40"/>
      <c r="K105" s="40"/>
      <c r="L105" s="44"/>
    </row>
    <row r="106" s="1" customFormat="1" ht="6.96" customHeight="1">
      <c r="B106" s="62"/>
      <c r="C106" s="63"/>
      <c r="D106" s="63"/>
      <c r="E106" s="63"/>
      <c r="F106" s="63"/>
      <c r="G106" s="63"/>
      <c r="H106" s="63"/>
      <c r="I106" s="184"/>
      <c r="J106" s="63"/>
      <c r="K106" s="63"/>
      <c r="L106" s="44"/>
    </row>
    <row r="110" s="1" customFormat="1" ht="6.96" customHeight="1">
      <c r="B110" s="64"/>
      <c r="C110" s="65"/>
      <c r="D110" s="65"/>
      <c r="E110" s="65"/>
      <c r="F110" s="65"/>
      <c r="G110" s="65"/>
      <c r="H110" s="65"/>
      <c r="I110" s="187"/>
      <c r="J110" s="65"/>
      <c r="K110" s="65"/>
      <c r="L110" s="44"/>
    </row>
    <row r="111" s="1" customFormat="1" ht="24.96" customHeight="1">
      <c r="B111" s="39"/>
      <c r="C111" s="23" t="s">
        <v>248</v>
      </c>
      <c r="D111" s="40"/>
      <c r="E111" s="40"/>
      <c r="F111" s="40"/>
      <c r="G111" s="40"/>
      <c r="H111" s="40"/>
      <c r="I111" s="151"/>
      <c r="J111" s="40"/>
      <c r="K111" s="40"/>
      <c r="L111" s="44"/>
    </row>
    <row r="112" s="1" customFormat="1" ht="6.96" customHeight="1">
      <c r="B112" s="39"/>
      <c r="C112" s="40"/>
      <c r="D112" s="40"/>
      <c r="E112" s="40"/>
      <c r="F112" s="40"/>
      <c r="G112" s="40"/>
      <c r="H112" s="40"/>
      <c r="I112" s="151"/>
      <c r="J112" s="40"/>
      <c r="K112" s="40"/>
      <c r="L112" s="44"/>
    </row>
    <row r="113" s="1" customFormat="1" ht="12" customHeight="1">
      <c r="B113" s="39"/>
      <c r="C113" s="32" t="s">
        <v>16</v>
      </c>
      <c r="D113" s="40"/>
      <c r="E113" s="40"/>
      <c r="F113" s="40"/>
      <c r="G113" s="40"/>
      <c r="H113" s="40"/>
      <c r="I113" s="151"/>
      <c r="J113" s="40"/>
      <c r="K113" s="40"/>
      <c r="L113" s="44"/>
    </row>
    <row r="114" s="1" customFormat="1" ht="16.5" customHeight="1">
      <c r="B114" s="39"/>
      <c r="C114" s="40"/>
      <c r="D114" s="40"/>
      <c r="E114" s="188" t="str">
        <f>E7</f>
        <v>R4 - Nová budova fakulty umění</v>
      </c>
      <c r="F114" s="32"/>
      <c r="G114" s="32"/>
      <c r="H114" s="32"/>
      <c r="I114" s="151"/>
      <c r="J114" s="40"/>
      <c r="K114" s="40"/>
      <c r="L114" s="44"/>
    </row>
    <row r="115" ht="12" customHeight="1">
      <c r="B115" s="21"/>
      <c r="C115" s="32" t="s">
        <v>235</v>
      </c>
      <c r="D115" s="22"/>
      <c r="E115" s="22"/>
      <c r="F115" s="22"/>
      <c r="G115" s="22"/>
      <c r="H115" s="22"/>
      <c r="I115" s="143"/>
      <c r="J115" s="22"/>
      <c r="K115" s="22"/>
      <c r="L115" s="20"/>
    </row>
    <row r="116" ht="16.5" customHeight="1">
      <c r="B116" s="21"/>
      <c r="C116" s="22"/>
      <c r="D116" s="22"/>
      <c r="E116" s="188" t="s">
        <v>326</v>
      </c>
      <c r="F116" s="22"/>
      <c r="G116" s="22"/>
      <c r="H116" s="22"/>
      <c r="I116" s="143"/>
      <c r="J116" s="22"/>
      <c r="K116" s="22"/>
      <c r="L116" s="20"/>
    </row>
    <row r="117" ht="12" customHeight="1">
      <c r="B117" s="21"/>
      <c r="C117" s="32" t="s">
        <v>327</v>
      </c>
      <c r="D117" s="22"/>
      <c r="E117" s="22"/>
      <c r="F117" s="22"/>
      <c r="G117" s="22"/>
      <c r="H117" s="22"/>
      <c r="I117" s="143"/>
      <c r="J117" s="22"/>
      <c r="K117" s="22"/>
      <c r="L117" s="20"/>
    </row>
    <row r="118" s="1" customFormat="1" ht="16.5" customHeight="1">
      <c r="B118" s="39"/>
      <c r="C118" s="40"/>
      <c r="D118" s="40"/>
      <c r="E118" s="313" t="s">
        <v>7762</v>
      </c>
      <c r="F118" s="40"/>
      <c r="G118" s="40"/>
      <c r="H118" s="40"/>
      <c r="I118" s="151"/>
      <c r="J118" s="40"/>
      <c r="K118" s="40"/>
      <c r="L118" s="44"/>
    </row>
    <row r="119" s="1" customFormat="1" ht="12" customHeight="1">
      <c r="B119" s="39"/>
      <c r="C119" s="32" t="s">
        <v>3443</v>
      </c>
      <c r="D119" s="40"/>
      <c r="E119" s="40"/>
      <c r="F119" s="40"/>
      <c r="G119" s="40"/>
      <c r="H119" s="40"/>
      <c r="I119" s="151"/>
      <c r="J119" s="40"/>
      <c r="K119" s="40"/>
      <c r="L119" s="44"/>
    </row>
    <row r="120" s="1" customFormat="1" ht="16.5" customHeight="1">
      <c r="B120" s="39"/>
      <c r="C120" s="40"/>
      <c r="D120" s="40"/>
      <c r="E120" s="72" t="str">
        <f>E13</f>
        <v>D.201.5 - Kamerový systém (CCTV)</v>
      </c>
      <c r="F120" s="40"/>
      <c r="G120" s="40"/>
      <c r="H120" s="40"/>
      <c r="I120" s="151"/>
      <c r="J120" s="40"/>
      <c r="K120" s="40"/>
      <c r="L120" s="44"/>
    </row>
    <row r="121" s="1" customFormat="1" ht="6.96" customHeight="1">
      <c r="B121" s="39"/>
      <c r="C121" s="40"/>
      <c r="D121" s="40"/>
      <c r="E121" s="40"/>
      <c r="F121" s="40"/>
      <c r="G121" s="40"/>
      <c r="H121" s="40"/>
      <c r="I121" s="151"/>
      <c r="J121" s="40"/>
      <c r="K121" s="40"/>
      <c r="L121" s="44"/>
    </row>
    <row r="122" s="1" customFormat="1" ht="12" customHeight="1">
      <c r="B122" s="39"/>
      <c r="C122" s="32" t="s">
        <v>22</v>
      </c>
      <c r="D122" s="40"/>
      <c r="E122" s="40"/>
      <c r="F122" s="27" t="str">
        <f>F16</f>
        <v xml:space="preserve"> </v>
      </c>
      <c r="G122" s="40"/>
      <c r="H122" s="40"/>
      <c r="I122" s="153" t="s">
        <v>24</v>
      </c>
      <c r="J122" s="75" t="str">
        <f>IF(J16="","",J16)</f>
        <v>16. 10. 2019</v>
      </c>
      <c r="K122" s="40"/>
      <c r="L122" s="44"/>
    </row>
    <row r="123" s="1" customFormat="1" ht="6.96" customHeight="1">
      <c r="B123" s="39"/>
      <c r="C123" s="40"/>
      <c r="D123" s="40"/>
      <c r="E123" s="40"/>
      <c r="F123" s="40"/>
      <c r="G123" s="40"/>
      <c r="H123" s="40"/>
      <c r="I123" s="151"/>
      <c r="J123" s="40"/>
      <c r="K123" s="40"/>
      <c r="L123" s="44"/>
    </row>
    <row r="124" s="1" customFormat="1" ht="27.9" customHeight="1">
      <c r="B124" s="39"/>
      <c r="C124" s="32" t="s">
        <v>30</v>
      </c>
      <c r="D124" s="40"/>
      <c r="E124" s="40"/>
      <c r="F124" s="27" t="str">
        <f>E19</f>
        <v xml:space="preserve">OSTRAVSKÁ UNIVERZITA </v>
      </c>
      <c r="G124" s="40"/>
      <c r="H124" s="40"/>
      <c r="I124" s="153" t="s">
        <v>36</v>
      </c>
      <c r="J124" s="37" t="str">
        <f>E25</f>
        <v>KANIA a.s., Ostrava</v>
      </c>
      <c r="K124" s="40"/>
      <c r="L124" s="44"/>
    </row>
    <row r="125" s="1" customFormat="1" ht="15.15" customHeight="1">
      <c r="B125" s="39"/>
      <c r="C125" s="32" t="s">
        <v>34</v>
      </c>
      <c r="D125" s="40"/>
      <c r="E125" s="40"/>
      <c r="F125" s="27" t="str">
        <f>IF(E22="","",E22)</f>
        <v>Vyplň údaj</v>
      </c>
      <c r="G125" s="40"/>
      <c r="H125" s="40"/>
      <c r="I125" s="153" t="s">
        <v>39</v>
      </c>
      <c r="J125" s="37" t="str">
        <f>E28</f>
        <v xml:space="preserve"> </v>
      </c>
      <c r="K125" s="40"/>
      <c r="L125" s="44"/>
    </row>
    <row r="126" s="1" customFormat="1" ht="10.32" customHeight="1">
      <c r="B126" s="39"/>
      <c r="C126" s="40"/>
      <c r="D126" s="40"/>
      <c r="E126" s="40"/>
      <c r="F126" s="40"/>
      <c r="G126" s="40"/>
      <c r="H126" s="40"/>
      <c r="I126" s="151"/>
      <c r="J126" s="40"/>
      <c r="K126" s="40"/>
      <c r="L126" s="44"/>
    </row>
    <row r="127" s="10" customFormat="1" ht="29.28" customHeight="1">
      <c r="B127" s="207"/>
      <c r="C127" s="208" t="s">
        <v>249</v>
      </c>
      <c r="D127" s="209" t="s">
        <v>68</v>
      </c>
      <c r="E127" s="209" t="s">
        <v>64</v>
      </c>
      <c r="F127" s="209" t="s">
        <v>65</v>
      </c>
      <c r="G127" s="209" t="s">
        <v>250</v>
      </c>
      <c r="H127" s="209" t="s">
        <v>251</v>
      </c>
      <c r="I127" s="210" t="s">
        <v>252</v>
      </c>
      <c r="J127" s="209" t="s">
        <v>239</v>
      </c>
      <c r="K127" s="211" t="s">
        <v>253</v>
      </c>
      <c r="L127" s="212"/>
      <c r="M127" s="96" t="s">
        <v>1</v>
      </c>
      <c r="N127" s="97" t="s">
        <v>47</v>
      </c>
      <c r="O127" s="97" t="s">
        <v>254</v>
      </c>
      <c r="P127" s="97" t="s">
        <v>255</v>
      </c>
      <c r="Q127" s="97" t="s">
        <v>256</v>
      </c>
      <c r="R127" s="97" t="s">
        <v>257</v>
      </c>
      <c r="S127" s="97" t="s">
        <v>258</v>
      </c>
      <c r="T127" s="98" t="s">
        <v>259</v>
      </c>
    </row>
    <row r="128" s="1" customFormat="1" ht="22.8" customHeight="1">
      <c r="B128" s="39"/>
      <c r="C128" s="103" t="s">
        <v>260</v>
      </c>
      <c r="D128" s="40"/>
      <c r="E128" s="40"/>
      <c r="F128" s="40"/>
      <c r="G128" s="40"/>
      <c r="H128" s="40"/>
      <c r="I128" s="151"/>
      <c r="J128" s="213">
        <f>BK128</f>
        <v>0</v>
      </c>
      <c r="K128" s="40"/>
      <c r="L128" s="44"/>
      <c r="M128" s="99"/>
      <c r="N128" s="100"/>
      <c r="O128" s="100"/>
      <c r="P128" s="214">
        <f>P129+P139+P148</f>
        <v>0</v>
      </c>
      <c r="Q128" s="100"/>
      <c r="R128" s="214">
        <f>R129+R139+R148</f>
        <v>0</v>
      </c>
      <c r="S128" s="100"/>
      <c r="T128" s="215">
        <f>T129+T139+T148</f>
        <v>0</v>
      </c>
      <c r="AT128" s="17" t="s">
        <v>82</v>
      </c>
      <c r="AU128" s="17" t="s">
        <v>241</v>
      </c>
      <c r="BK128" s="216">
        <f>BK129+BK139+BK148</f>
        <v>0</v>
      </c>
    </row>
    <row r="129" s="11" customFormat="1" ht="25.92" customHeight="1">
      <c r="B129" s="217"/>
      <c r="C129" s="218"/>
      <c r="D129" s="219" t="s">
        <v>82</v>
      </c>
      <c r="E129" s="220" t="s">
        <v>4733</v>
      </c>
      <c r="F129" s="220" t="s">
        <v>7467</v>
      </c>
      <c r="G129" s="218"/>
      <c r="H129" s="218"/>
      <c r="I129" s="221"/>
      <c r="J129" s="222">
        <f>BK129</f>
        <v>0</v>
      </c>
      <c r="K129" s="218"/>
      <c r="L129" s="223"/>
      <c r="M129" s="224"/>
      <c r="N129" s="225"/>
      <c r="O129" s="225"/>
      <c r="P129" s="226">
        <f>SUM(P130:P138)</f>
        <v>0</v>
      </c>
      <c r="Q129" s="225"/>
      <c r="R129" s="226">
        <f>SUM(R130:R138)</f>
        <v>0</v>
      </c>
      <c r="S129" s="225"/>
      <c r="T129" s="227">
        <f>SUM(T130:T138)</f>
        <v>0</v>
      </c>
      <c r="AR129" s="228" t="s">
        <v>90</v>
      </c>
      <c r="AT129" s="229" t="s">
        <v>82</v>
      </c>
      <c r="AU129" s="229" t="s">
        <v>83</v>
      </c>
      <c r="AY129" s="228" t="s">
        <v>263</v>
      </c>
      <c r="BK129" s="230">
        <f>SUM(BK130:BK138)</f>
        <v>0</v>
      </c>
    </row>
    <row r="130" s="1" customFormat="1" ht="24" customHeight="1">
      <c r="B130" s="39"/>
      <c r="C130" s="233" t="s">
        <v>90</v>
      </c>
      <c r="D130" s="233" t="s">
        <v>266</v>
      </c>
      <c r="E130" s="234" t="s">
        <v>8387</v>
      </c>
      <c r="F130" s="235" t="s">
        <v>8388</v>
      </c>
      <c r="G130" s="236" t="s">
        <v>1829</v>
      </c>
      <c r="H130" s="237">
        <v>11</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92</v>
      </c>
    </row>
    <row r="131" s="1" customFormat="1" ht="16.5" customHeight="1">
      <c r="B131" s="39"/>
      <c r="C131" s="233" t="s">
        <v>92</v>
      </c>
      <c r="D131" s="233" t="s">
        <v>266</v>
      </c>
      <c r="E131" s="234" t="s">
        <v>8389</v>
      </c>
      <c r="F131" s="235" t="s">
        <v>8390</v>
      </c>
      <c r="G131" s="236" t="s">
        <v>1829</v>
      </c>
      <c r="H131" s="237">
        <v>18</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125</v>
      </c>
    </row>
    <row r="132" s="1" customFormat="1" ht="16.5" customHeight="1">
      <c r="B132" s="39"/>
      <c r="C132" s="233" t="s">
        <v>112</v>
      </c>
      <c r="D132" s="233" t="s">
        <v>266</v>
      </c>
      <c r="E132" s="234" t="s">
        <v>8391</v>
      </c>
      <c r="F132" s="235" t="s">
        <v>7589</v>
      </c>
      <c r="G132" s="236" t="s">
        <v>396</v>
      </c>
      <c r="H132" s="237">
        <v>3520</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295</v>
      </c>
    </row>
    <row r="133" s="1" customFormat="1" ht="16.5" customHeight="1">
      <c r="B133" s="39"/>
      <c r="C133" s="233" t="s">
        <v>125</v>
      </c>
      <c r="D133" s="233" t="s">
        <v>266</v>
      </c>
      <c r="E133" s="234" t="s">
        <v>8392</v>
      </c>
      <c r="F133" s="235" t="s">
        <v>7591</v>
      </c>
      <c r="G133" s="236" t="s">
        <v>1829</v>
      </c>
      <c r="H133" s="237">
        <v>2</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303</v>
      </c>
    </row>
    <row r="134" s="1" customFormat="1" ht="16.5" customHeight="1">
      <c r="B134" s="39"/>
      <c r="C134" s="233" t="s">
        <v>262</v>
      </c>
      <c r="D134" s="233" t="s">
        <v>266</v>
      </c>
      <c r="E134" s="234" t="s">
        <v>8393</v>
      </c>
      <c r="F134" s="235" t="s">
        <v>8394</v>
      </c>
      <c r="G134" s="236" t="s">
        <v>1829</v>
      </c>
      <c r="H134" s="237">
        <v>1</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315</v>
      </c>
    </row>
    <row r="135" s="1" customFormat="1" ht="16.5" customHeight="1">
      <c r="B135" s="39"/>
      <c r="C135" s="233" t="s">
        <v>295</v>
      </c>
      <c r="D135" s="233" t="s">
        <v>266</v>
      </c>
      <c r="E135" s="234" t="s">
        <v>8395</v>
      </c>
      <c r="F135" s="235" t="s">
        <v>8396</v>
      </c>
      <c r="G135" s="236" t="s">
        <v>1829</v>
      </c>
      <c r="H135" s="237">
        <v>1</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430</v>
      </c>
    </row>
    <row r="136" s="1" customFormat="1">
      <c r="B136" s="39"/>
      <c r="C136" s="40"/>
      <c r="D136" s="246" t="s">
        <v>273</v>
      </c>
      <c r="E136" s="40"/>
      <c r="F136" s="247" t="s">
        <v>8397</v>
      </c>
      <c r="G136" s="40"/>
      <c r="H136" s="40"/>
      <c r="I136" s="151"/>
      <c r="J136" s="40"/>
      <c r="K136" s="40"/>
      <c r="L136" s="44"/>
      <c r="M136" s="248"/>
      <c r="N136" s="87"/>
      <c r="O136" s="87"/>
      <c r="P136" s="87"/>
      <c r="Q136" s="87"/>
      <c r="R136" s="87"/>
      <c r="S136" s="87"/>
      <c r="T136" s="88"/>
      <c r="AT136" s="17" t="s">
        <v>273</v>
      </c>
      <c r="AU136" s="17" t="s">
        <v>90</v>
      </c>
    </row>
    <row r="137" s="1" customFormat="1" ht="16.5" customHeight="1">
      <c r="B137" s="39"/>
      <c r="C137" s="233" t="s">
        <v>299</v>
      </c>
      <c r="D137" s="233" t="s">
        <v>266</v>
      </c>
      <c r="E137" s="234" t="s">
        <v>8398</v>
      </c>
      <c r="F137" s="235" t="s">
        <v>8399</v>
      </c>
      <c r="G137" s="236" t="s">
        <v>1829</v>
      </c>
      <c r="H137" s="237">
        <v>1</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440</v>
      </c>
    </row>
    <row r="138" s="1" customFormat="1">
      <c r="B138" s="39"/>
      <c r="C138" s="40"/>
      <c r="D138" s="246" t="s">
        <v>273</v>
      </c>
      <c r="E138" s="40"/>
      <c r="F138" s="247" t="s">
        <v>8400</v>
      </c>
      <c r="G138" s="40"/>
      <c r="H138" s="40"/>
      <c r="I138" s="151"/>
      <c r="J138" s="40"/>
      <c r="K138" s="40"/>
      <c r="L138" s="44"/>
      <c r="M138" s="248"/>
      <c r="N138" s="87"/>
      <c r="O138" s="87"/>
      <c r="P138" s="87"/>
      <c r="Q138" s="87"/>
      <c r="R138" s="87"/>
      <c r="S138" s="87"/>
      <c r="T138" s="88"/>
      <c r="AT138" s="17" t="s">
        <v>273</v>
      </c>
      <c r="AU138" s="17" t="s">
        <v>90</v>
      </c>
    </row>
    <row r="139" s="11" customFormat="1" ht="25.92" customHeight="1">
      <c r="B139" s="217"/>
      <c r="C139" s="218"/>
      <c r="D139" s="219" t="s">
        <v>82</v>
      </c>
      <c r="E139" s="220" t="s">
        <v>4761</v>
      </c>
      <c r="F139" s="220" t="s">
        <v>2719</v>
      </c>
      <c r="G139" s="218"/>
      <c r="H139" s="218"/>
      <c r="I139" s="221"/>
      <c r="J139" s="222">
        <f>BK139</f>
        <v>0</v>
      </c>
      <c r="K139" s="218"/>
      <c r="L139" s="223"/>
      <c r="M139" s="224"/>
      <c r="N139" s="225"/>
      <c r="O139" s="225"/>
      <c r="P139" s="226">
        <f>SUM(P140:P147)</f>
        <v>0</v>
      </c>
      <c r="Q139" s="225"/>
      <c r="R139" s="226">
        <f>SUM(R140:R147)</f>
        <v>0</v>
      </c>
      <c r="S139" s="225"/>
      <c r="T139" s="227">
        <f>SUM(T140:T147)</f>
        <v>0</v>
      </c>
      <c r="AR139" s="228" t="s">
        <v>90</v>
      </c>
      <c r="AT139" s="229" t="s">
        <v>82</v>
      </c>
      <c r="AU139" s="229" t="s">
        <v>83</v>
      </c>
      <c r="AY139" s="228" t="s">
        <v>263</v>
      </c>
      <c r="BK139" s="230">
        <f>SUM(BK140:BK147)</f>
        <v>0</v>
      </c>
    </row>
    <row r="140" s="1" customFormat="1" ht="16.5" customHeight="1">
      <c r="B140" s="39"/>
      <c r="C140" s="233" t="s">
        <v>303</v>
      </c>
      <c r="D140" s="233" t="s">
        <v>266</v>
      </c>
      <c r="E140" s="234" t="s">
        <v>8401</v>
      </c>
      <c r="F140" s="235" t="s">
        <v>7480</v>
      </c>
      <c r="G140" s="236" t="s">
        <v>366</v>
      </c>
      <c r="H140" s="237">
        <v>12</v>
      </c>
      <c r="I140" s="238"/>
      <c r="J140" s="239">
        <f>ROUND(I140*H140,2)</f>
        <v>0</v>
      </c>
      <c r="K140" s="235" t="s">
        <v>413</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452</v>
      </c>
    </row>
    <row r="141" s="1" customFormat="1" ht="16.5" customHeight="1">
      <c r="B141" s="39"/>
      <c r="C141" s="233" t="s">
        <v>310</v>
      </c>
      <c r="D141" s="233" t="s">
        <v>266</v>
      </c>
      <c r="E141" s="234" t="s">
        <v>8402</v>
      </c>
      <c r="F141" s="235" t="s">
        <v>8403</v>
      </c>
      <c r="G141" s="236" t="s">
        <v>366</v>
      </c>
      <c r="H141" s="237">
        <v>8</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465</v>
      </c>
    </row>
    <row r="142" s="1" customFormat="1" ht="16.5" customHeight="1">
      <c r="B142" s="39"/>
      <c r="C142" s="233" t="s">
        <v>315</v>
      </c>
      <c r="D142" s="233" t="s">
        <v>266</v>
      </c>
      <c r="E142" s="234" t="s">
        <v>8404</v>
      </c>
      <c r="F142" s="235" t="s">
        <v>8405</v>
      </c>
      <c r="G142" s="236" t="s">
        <v>366</v>
      </c>
      <c r="H142" s="237">
        <v>12</v>
      </c>
      <c r="I142" s="238"/>
      <c r="J142" s="239">
        <f>ROUND(I142*H142,2)</f>
        <v>0</v>
      </c>
      <c r="K142" s="235" t="s">
        <v>413</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475</v>
      </c>
    </row>
    <row r="143" s="1" customFormat="1" ht="16.5" customHeight="1">
      <c r="B143" s="39"/>
      <c r="C143" s="233" t="s">
        <v>322</v>
      </c>
      <c r="D143" s="233" t="s">
        <v>266</v>
      </c>
      <c r="E143" s="234" t="s">
        <v>8406</v>
      </c>
      <c r="F143" s="235" t="s">
        <v>7482</v>
      </c>
      <c r="G143" s="236" t="s">
        <v>366</v>
      </c>
      <c r="H143" s="237">
        <v>12</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490</v>
      </c>
    </row>
    <row r="144" s="1" customFormat="1" ht="16.5" customHeight="1">
      <c r="B144" s="39"/>
      <c r="C144" s="233" t="s">
        <v>430</v>
      </c>
      <c r="D144" s="233" t="s">
        <v>266</v>
      </c>
      <c r="E144" s="234" t="s">
        <v>8407</v>
      </c>
      <c r="F144" s="235" t="s">
        <v>7164</v>
      </c>
      <c r="G144" s="236" t="s">
        <v>366</v>
      </c>
      <c r="H144" s="237">
        <v>24</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506</v>
      </c>
    </row>
    <row r="145" s="1" customFormat="1" ht="16.5" customHeight="1">
      <c r="B145" s="39"/>
      <c r="C145" s="233" t="s">
        <v>435</v>
      </c>
      <c r="D145" s="233" t="s">
        <v>266</v>
      </c>
      <c r="E145" s="234" t="s">
        <v>8408</v>
      </c>
      <c r="F145" s="235" t="s">
        <v>7616</v>
      </c>
      <c r="G145" s="236" t="s">
        <v>366</v>
      </c>
      <c r="H145" s="237">
        <v>8</v>
      </c>
      <c r="I145" s="238"/>
      <c r="J145" s="239">
        <f>ROUND(I145*H145,2)</f>
        <v>0</v>
      </c>
      <c r="K145" s="235" t="s">
        <v>413</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515</v>
      </c>
    </row>
    <row r="146" s="1" customFormat="1" ht="16.5" customHeight="1">
      <c r="B146" s="39"/>
      <c r="C146" s="233" t="s">
        <v>440</v>
      </c>
      <c r="D146" s="233" t="s">
        <v>266</v>
      </c>
      <c r="E146" s="234" t="s">
        <v>8409</v>
      </c>
      <c r="F146" s="235" t="s">
        <v>7760</v>
      </c>
      <c r="G146" s="236" t="s">
        <v>366</v>
      </c>
      <c r="H146" s="237">
        <v>12</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529</v>
      </c>
    </row>
    <row r="147" s="1" customFormat="1" ht="16.5" customHeight="1">
      <c r="B147" s="39"/>
      <c r="C147" s="233" t="s">
        <v>8</v>
      </c>
      <c r="D147" s="233" t="s">
        <v>266</v>
      </c>
      <c r="E147" s="234" t="s">
        <v>8410</v>
      </c>
      <c r="F147" s="235" t="s">
        <v>7618</v>
      </c>
      <c r="G147" s="236" t="s">
        <v>366</v>
      </c>
      <c r="H147" s="237">
        <v>12</v>
      </c>
      <c r="I147" s="238"/>
      <c r="J147" s="239">
        <f>ROUND(I147*H147,2)</f>
        <v>0</v>
      </c>
      <c r="K147" s="235" t="s">
        <v>413</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547</v>
      </c>
    </row>
    <row r="148" s="11" customFormat="1" ht="25.92" customHeight="1">
      <c r="B148" s="217"/>
      <c r="C148" s="218"/>
      <c r="D148" s="219" t="s">
        <v>82</v>
      </c>
      <c r="E148" s="220" t="s">
        <v>2719</v>
      </c>
      <c r="F148" s="220" t="s">
        <v>2719</v>
      </c>
      <c r="G148" s="218"/>
      <c r="H148" s="218"/>
      <c r="I148" s="221"/>
      <c r="J148" s="222">
        <f>BK148</f>
        <v>0</v>
      </c>
      <c r="K148" s="218"/>
      <c r="L148" s="223"/>
      <c r="M148" s="224"/>
      <c r="N148" s="225"/>
      <c r="O148" s="225"/>
      <c r="P148" s="226">
        <f>P149</f>
        <v>0</v>
      </c>
      <c r="Q148" s="225"/>
      <c r="R148" s="226">
        <f>R149</f>
        <v>0</v>
      </c>
      <c r="S148" s="225"/>
      <c r="T148" s="227">
        <f>T149</f>
        <v>0</v>
      </c>
      <c r="AR148" s="228" t="s">
        <v>125</v>
      </c>
      <c r="AT148" s="229" t="s">
        <v>82</v>
      </c>
      <c r="AU148" s="229" t="s">
        <v>83</v>
      </c>
      <c r="AY148" s="228" t="s">
        <v>263</v>
      </c>
      <c r="BK148" s="230">
        <f>BK149</f>
        <v>0</v>
      </c>
    </row>
    <row r="149" s="11" customFormat="1" ht="22.8" customHeight="1">
      <c r="B149" s="217"/>
      <c r="C149" s="218"/>
      <c r="D149" s="219" t="s">
        <v>82</v>
      </c>
      <c r="E149" s="231" t="s">
        <v>3095</v>
      </c>
      <c r="F149" s="231" t="s">
        <v>8411</v>
      </c>
      <c r="G149" s="218"/>
      <c r="H149" s="218"/>
      <c r="I149" s="221"/>
      <c r="J149" s="232">
        <f>BK149</f>
        <v>0</v>
      </c>
      <c r="K149" s="218"/>
      <c r="L149" s="223"/>
      <c r="M149" s="224"/>
      <c r="N149" s="225"/>
      <c r="O149" s="225"/>
      <c r="P149" s="226">
        <f>SUM(P150:P151)</f>
        <v>0</v>
      </c>
      <c r="Q149" s="225"/>
      <c r="R149" s="226">
        <f>SUM(R150:R151)</f>
        <v>0</v>
      </c>
      <c r="S149" s="225"/>
      <c r="T149" s="227">
        <f>SUM(T150:T151)</f>
        <v>0</v>
      </c>
      <c r="AR149" s="228" t="s">
        <v>125</v>
      </c>
      <c r="AT149" s="229" t="s">
        <v>82</v>
      </c>
      <c r="AU149" s="229" t="s">
        <v>90</v>
      </c>
      <c r="AY149" s="228" t="s">
        <v>263</v>
      </c>
      <c r="BK149" s="230">
        <f>SUM(BK150:BK151)</f>
        <v>0</v>
      </c>
    </row>
    <row r="150" s="1" customFormat="1" ht="16.5" customHeight="1">
      <c r="B150" s="39"/>
      <c r="C150" s="233" t="s">
        <v>452</v>
      </c>
      <c r="D150" s="233" t="s">
        <v>266</v>
      </c>
      <c r="E150" s="234" t="s">
        <v>3098</v>
      </c>
      <c r="F150" s="235" t="s">
        <v>7672</v>
      </c>
      <c r="G150" s="236" t="s">
        <v>269</v>
      </c>
      <c r="H150" s="237">
        <v>1</v>
      </c>
      <c r="I150" s="238"/>
      <c r="J150" s="239">
        <f>ROUND(I150*H150,2)</f>
        <v>0</v>
      </c>
      <c r="K150" s="235" t="s">
        <v>413</v>
      </c>
      <c r="L150" s="44"/>
      <c r="M150" s="240" t="s">
        <v>1</v>
      </c>
      <c r="N150" s="241" t="s">
        <v>48</v>
      </c>
      <c r="O150" s="87"/>
      <c r="P150" s="242">
        <f>O150*H150</f>
        <v>0</v>
      </c>
      <c r="Q150" s="242">
        <v>0</v>
      </c>
      <c r="R150" s="242">
        <f>Q150*H150</f>
        <v>0</v>
      </c>
      <c r="S150" s="242">
        <v>0</v>
      </c>
      <c r="T150" s="243">
        <f>S150*H150</f>
        <v>0</v>
      </c>
      <c r="AR150" s="244" t="s">
        <v>2701</v>
      </c>
      <c r="AT150" s="244" t="s">
        <v>266</v>
      </c>
      <c r="AU150" s="244" t="s">
        <v>92</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2701</v>
      </c>
      <c r="BM150" s="244" t="s">
        <v>8412</v>
      </c>
    </row>
    <row r="151" s="1" customFormat="1" ht="16.5" customHeight="1">
      <c r="B151" s="39"/>
      <c r="C151" s="233" t="s">
        <v>460</v>
      </c>
      <c r="D151" s="233" t="s">
        <v>266</v>
      </c>
      <c r="E151" s="234" t="s">
        <v>3102</v>
      </c>
      <c r="F151" s="235" t="s">
        <v>7674</v>
      </c>
      <c r="G151" s="236" t="s">
        <v>269</v>
      </c>
      <c r="H151" s="237">
        <v>1</v>
      </c>
      <c r="I151" s="238"/>
      <c r="J151" s="239">
        <f>ROUND(I151*H151,2)</f>
        <v>0</v>
      </c>
      <c r="K151" s="235" t="s">
        <v>413</v>
      </c>
      <c r="L151" s="44"/>
      <c r="M151" s="314" t="s">
        <v>1</v>
      </c>
      <c r="N151" s="315" t="s">
        <v>48</v>
      </c>
      <c r="O151" s="250"/>
      <c r="P151" s="316">
        <f>O151*H151</f>
        <v>0</v>
      </c>
      <c r="Q151" s="316">
        <v>0</v>
      </c>
      <c r="R151" s="316">
        <f>Q151*H151</f>
        <v>0</v>
      </c>
      <c r="S151" s="316">
        <v>0</v>
      </c>
      <c r="T151" s="317">
        <f>S151*H151</f>
        <v>0</v>
      </c>
      <c r="AR151" s="244" t="s">
        <v>2701</v>
      </c>
      <c r="AT151" s="244" t="s">
        <v>266</v>
      </c>
      <c r="AU151" s="244" t="s">
        <v>92</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2701</v>
      </c>
      <c r="BM151" s="244" t="s">
        <v>8413</v>
      </c>
    </row>
    <row r="152" s="1" customFormat="1" ht="6.96" customHeight="1">
      <c r="B152" s="62"/>
      <c r="C152" s="63"/>
      <c r="D152" s="63"/>
      <c r="E152" s="63"/>
      <c r="F152" s="63"/>
      <c r="G152" s="63"/>
      <c r="H152" s="63"/>
      <c r="I152" s="184"/>
      <c r="J152" s="63"/>
      <c r="K152" s="63"/>
      <c r="L152" s="44"/>
    </row>
  </sheetData>
  <sheetProtection sheet="1" autoFilter="0" formatColumns="0" formatRows="0" objects="1" scenarios="1" spinCount="100000" saltValue="2Mx3Hvs9YQ7CZUuuSvbX0IFQ1SiPJbFA1FBZ4qgkj+w0NGm6MtjykpbRfwZlM+fnEyYGcwbHNYbCl5hjTO4l4A==" hashValue="giz7YnlVn+V4mfIJp0UJKebp38Ceoflcc9ilS6eeY0I7aYr9/0SrbgWMqOryJi6nSLeU9ESZ/FaqzXCtsF3WKg==" algorithmName="SHA-512" password="E785"/>
  <autoFilter ref="C127:K151"/>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186</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6881</v>
      </c>
      <c r="I12" s="151"/>
      <c r="L12" s="44"/>
    </row>
    <row r="13" s="1" customFormat="1" ht="36.96" customHeight="1">
      <c r="B13" s="44"/>
      <c r="E13" s="152" t="s">
        <v>8414</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ROUND(J124,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ROUND((SUM(BE124:BE146)),  2)</f>
        <v>0</v>
      </c>
      <c r="I37" s="165">
        <v>0.20999999999999999</v>
      </c>
      <c r="J37" s="164">
        <f>ROUND(((SUM(BE124:BE146))*I37),  2)</f>
        <v>0</v>
      </c>
      <c r="L37" s="44"/>
    </row>
    <row r="38" s="1" customFormat="1" ht="14.4" customHeight="1">
      <c r="B38" s="44"/>
      <c r="E38" s="149" t="s">
        <v>49</v>
      </c>
      <c r="F38" s="164">
        <f>ROUND((SUM(BF124:BF146)),  2)</f>
        <v>0</v>
      </c>
      <c r="I38" s="165">
        <v>0.14999999999999999</v>
      </c>
      <c r="J38" s="164">
        <f>ROUND(((SUM(BF124:BF146))*I38),  2)</f>
        <v>0</v>
      </c>
      <c r="L38" s="44"/>
    </row>
    <row r="39" hidden="1" s="1" customFormat="1" ht="14.4" customHeight="1">
      <c r="B39" s="44"/>
      <c r="E39" s="149" t="s">
        <v>50</v>
      </c>
      <c r="F39" s="164">
        <f>ROUND((SUM(BG124:BG146)),  2)</f>
        <v>0</v>
      </c>
      <c r="I39" s="165">
        <v>0.20999999999999999</v>
      </c>
      <c r="J39" s="164">
        <f>0</f>
        <v>0</v>
      </c>
      <c r="L39" s="44"/>
    </row>
    <row r="40" hidden="1" s="1" customFormat="1" ht="14.4" customHeight="1">
      <c r="B40" s="44"/>
      <c r="E40" s="149" t="s">
        <v>51</v>
      </c>
      <c r="F40" s="164">
        <f>ROUND((SUM(BH124:BH146)),  2)</f>
        <v>0</v>
      </c>
      <c r="I40" s="165">
        <v>0.14999999999999999</v>
      </c>
      <c r="J40" s="164">
        <f>0</f>
        <v>0</v>
      </c>
      <c r="L40" s="44"/>
    </row>
    <row r="41" hidden="1" s="1" customFormat="1" ht="14.4" customHeight="1">
      <c r="B41" s="44"/>
      <c r="E41" s="149" t="s">
        <v>52</v>
      </c>
      <c r="F41" s="164">
        <f>ROUND((SUM(BI124:BI146)),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D.2.01.6_b - Prostorová akustika_učebny a cvičebny</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J124</f>
        <v>0</v>
      </c>
      <c r="K100" s="40"/>
      <c r="L100" s="44"/>
      <c r="AU100" s="17" t="s">
        <v>241</v>
      </c>
    </row>
    <row r="101" s="1" customFormat="1" ht="21.84" customHeight="1">
      <c r="B101" s="39"/>
      <c r="C101" s="40"/>
      <c r="D101" s="40"/>
      <c r="E101" s="40"/>
      <c r="F101" s="40"/>
      <c r="G101" s="40"/>
      <c r="H101" s="40"/>
      <c r="I101" s="151"/>
      <c r="J101" s="40"/>
      <c r="K101" s="40"/>
      <c r="L101" s="44"/>
    </row>
    <row r="102" s="1" customFormat="1" ht="6.96" customHeight="1">
      <c r="B102" s="62"/>
      <c r="C102" s="63"/>
      <c r="D102" s="63"/>
      <c r="E102" s="63"/>
      <c r="F102" s="63"/>
      <c r="G102" s="63"/>
      <c r="H102" s="63"/>
      <c r="I102" s="184"/>
      <c r="J102" s="63"/>
      <c r="K102" s="63"/>
      <c r="L102" s="44"/>
    </row>
    <row r="106" s="1" customFormat="1" ht="6.96" customHeight="1">
      <c r="B106" s="64"/>
      <c r="C106" s="65"/>
      <c r="D106" s="65"/>
      <c r="E106" s="65"/>
      <c r="F106" s="65"/>
      <c r="G106" s="65"/>
      <c r="H106" s="65"/>
      <c r="I106" s="187"/>
      <c r="J106" s="65"/>
      <c r="K106" s="65"/>
      <c r="L106" s="44"/>
    </row>
    <row r="107" s="1" customFormat="1" ht="24.96" customHeight="1">
      <c r="B107" s="39"/>
      <c r="C107" s="23" t="s">
        <v>248</v>
      </c>
      <c r="D107" s="40"/>
      <c r="E107" s="40"/>
      <c r="F107" s="40"/>
      <c r="G107" s="40"/>
      <c r="H107" s="40"/>
      <c r="I107" s="151"/>
      <c r="J107" s="40"/>
      <c r="K107" s="40"/>
      <c r="L107" s="44"/>
    </row>
    <row r="108" s="1" customFormat="1" ht="6.96" customHeight="1">
      <c r="B108" s="39"/>
      <c r="C108" s="40"/>
      <c r="D108" s="40"/>
      <c r="E108" s="40"/>
      <c r="F108" s="40"/>
      <c r="G108" s="40"/>
      <c r="H108" s="40"/>
      <c r="I108" s="151"/>
      <c r="J108" s="40"/>
      <c r="K108" s="40"/>
      <c r="L108" s="44"/>
    </row>
    <row r="109" s="1" customFormat="1" ht="12" customHeight="1">
      <c r="B109" s="39"/>
      <c r="C109" s="32" t="s">
        <v>16</v>
      </c>
      <c r="D109" s="40"/>
      <c r="E109" s="40"/>
      <c r="F109" s="40"/>
      <c r="G109" s="40"/>
      <c r="H109" s="40"/>
      <c r="I109" s="151"/>
      <c r="J109" s="40"/>
      <c r="K109" s="40"/>
      <c r="L109" s="44"/>
    </row>
    <row r="110" s="1" customFormat="1" ht="16.5" customHeight="1">
      <c r="B110" s="39"/>
      <c r="C110" s="40"/>
      <c r="D110" s="40"/>
      <c r="E110" s="188" t="str">
        <f>E7</f>
        <v>R4 - Nová budova fakulty umění</v>
      </c>
      <c r="F110" s="32"/>
      <c r="G110" s="32"/>
      <c r="H110" s="32"/>
      <c r="I110" s="151"/>
      <c r="J110" s="40"/>
      <c r="K110" s="40"/>
      <c r="L110" s="44"/>
    </row>
    <row r="111" ht="12" customHeight="1">
      <c r="B111" s="21"/>
      <c r="C111" s="32" t="s">
        <v>235</v>
      </c>
      <c r="D111" s="22"/>
      <c r="E111" s="22"/>
      <c r="F111" s="22"/>
      <c r="G111" s="22"/>
      <c r="H111" s="22"/>
      <c r="I111" s="143"/>
      <c r="J111" s="22"/>
      <c r="K111" s="22"/>
      <c r="L111" s="20"/>
    </row>
    <row r="112" ht="16.5" customHeight="1">
      <c r="B112" s="21"/>
      <c r="C112" s="22"/>
      <c r="D112" s="22"/>
      <c r="E112" s="188" t="s">
        <v>326</v>
      </c>
      <c r="F112" s="22"/>
      <c r="G112" s="22"/>
      <c r="H112" s="22"/>
      <c r="I112" s="143"/>
      <c r="J112" s="22"/>
      <c r="K112" s="22"/>
      <c r="L112" s="20"/>
    </row>
    <row r="113" ht="12" customHeight="1">
      <c r="B113" s="21"/>
      <c r="C113" s="32" t="s">
        <v>327</v>
      </c>
      <c r="D113" s="22"/>
      <c r="E113" s="22"/>
      <c r="F113" s="22"/>
      <c r="G113" s="22"/>
      <c r="H113" s="22"/>
      <c r="I113" s="143"/>
      <c r="J113" s="22"/>
      <c r="K113" s="22"/>
      <c r="L113" s="20"/>
    </row>
    <row r="114" s="1" customFormat="1" ht="16.5" customHeight="1">
      <c r="B114" s="39"/>
      <c r="C114" s="40"/>
      <c r="D114" s="40"/>
      <c r="E114" s="313" t="s">
        <v>7762</v>
      </c>
      <c r="F114" s="40"/>
      <c r="G114" s="40"/>
      <c r="H114" s="40"/>
      <c r="I114" s="151"/>
      <c r="J114" s="40"/>
      <c r="K114" s="40"/>
      <c r="L114" s="44"/>
    </row>
    <row r="115" s="1" customFormat="1" ht="12" customHeight="1">
      <c r="B115" s="39"/>
      <c r="C115" s="32" t="s">
        <v>6881</v>
      </c>
      <c r="D115" s="40"/>
      <c r="E115" s="40"/>
      <c r="F115" s="40"/>
      <c r="G115" s="40"/>
      <c r="H115" s="40"/>
      <c r="I115" s="151"/>
      <c r="J115" s="40"/>
      <c r="K115" s="40"/>
      <c r="L115" s="44"/>
    </row>
    <row r="116" s="1" customFormat="1" ht="16.5" customHeight="1">
      <c r="B116" s="39"/>
      <c r="C116" s="40"/>
      <c r="D116" s="40"/>
      <c r="E116" s="72" t="str">
        <f>E13</f>
        <v>D.2.01.6_b - Prostorová akustika_učebny a cvičebny</v>
      </c>
      <c r="F116" s="40"/>
      <c r="G116" s="40"/>
      <c r="H116" s="40"/>
      <c r="I116" s="151"/>
      <c r="J116" s="40"/>
      <c r="K116" s="40"/>
      <c r="L116" s="44"/>
    </row>
    <row r="117" s="1" customFormat="1" ht="6.96" customHeight="1">
      <c r="B117" s="39"/>
      <c r="C117" s="40"/>
      <c r="D117" s="40"/>
      <c r="E117" s="40"/>
      <c r="F117" s="40"/>
      <c r="G117" s="40"/>
      <c r="H117" s="40"/>
      <c r="I117" s="151"/>
      <c r="J117" s="40"/>
      <c r="K117" s="40"/>
      <c r="L117" s="44"/>
    </row>
    <row r="118" s="1" customFormat="1" ht="12" customHeight="1">
      <c r="B118" s="39"/>
      <c r="C118" s="32" t="s">
        <v>22</v>
      </c>
      <c r="D118" s="40"/>
      <c r="E118" s="40"/>
      <c r="F118" s="27" t="str">
        <f>F16</f>
        <v xml:space="preserve"> </v>
      </c>
      <c r="G118" s="40"/>
      <c r="H118" s="40"/>
      <c r="I118" s="153" t="s">
        <v>24</v>
      </c>
      <c r="J118" s="75" t="str">
        <f>IF(J16="","",J16)</f>
        <v>16. 10. 2019</v>
      </c>
      <c r="K118" s="40"/>
      <c r="L118" s="44"/>
    </row>
    <row r="119" s="1" customFormat="1" ht="6.96" customHeight="1">
      <c r="B119" s="39"/>
      <c r="C119" s="40"/>
      <c r="D119" s="40"/>
      <c r="E119" s="40"/>
      <c r="F119" s="40"/>
      <c r="G119" s="40"/>
      <c r="H119" s="40"/>
      <c r="I119" s="151"/>
      <c r="J119" s="40"/>
      <c r="K119" s="40"/>
      <c r="L119" s="44"/>
    </row>
    <row r="120" s="1" customFormat="1" ht="27.9" customHeight="1">
      <c r="B120" s="39"/>
      <c r="C120" s="32" t="s">
        <v>30</v>
      </c>
      <c r="D120" s="40"/>
      <c r="E120" s="40"/>
      <c r="F120" s="27" t="str">
        <f>E19</f>
        <v xml:space="preserve">OSTRAVSKÁ UNIVERZITA </v>
      </c>
      <c r="G120" s="40"/>
      <c r="H120" s="40"/>
      <c r="I120" s="153" t="s">
        <v>36</v>
      </c>
      <c r="J120" s="37" t="str">
        <f>E25</f>
        <v>KANIA a.s., Ostrava</v>
      </c>
      <c r="K120" s="40"/>
      <c r="L120" s="44"/>
    </row>
    <row r="121" s="1" customFormat="1" ht="15.15" customHeight="1">
      <c r="B121" s="39"/>
      <c r="C121" s="32" t="s">
        <v>34</v>
      </c>
      <c r="D121" s="40"/>
      <c r="E121" s="40"/>
      <c r="F121" s="27" t="str">
        <f>IF(E22="","",E22)</f>
        <v>Vyplň údaj</v>
      </c>
      <c r="G121" s="40"/>
      <c r="H121" s="40"/>
      <c r="I121" s="153" t="s">
        <v>39</v>
      </c>
      <c r="J121" s="37" t="str">
        <f>E28</f>
        <v xml:space="preserve"> </v>
      </c>
      <c r="K121" s="40"/>
      <c r="L121" s="44"/>
    </row>
    <row r="122" s="1" customFormat="1" ht="10.32" customHeight="1">
      <c r="B122" s="39"/>
      <c r="C122" s="40"/>
      <c r="D122" s="40"/>
      <c r="E122" s="40"/>
      <c r="F122" s="40"/>
      <c r="G122" s="40"/>
      <c r="H122" s="40"/>
      <c r="I122" s="151"/>
      <c r="J122" s="40"/>
      <c r="K122" s="40"/>
      <c r="L122" s="44"/>
    </row>
    <row r="123" s="10" customFormat="1" ht="29.28" customHeight="1">
      <c r="B123" s="207"/>
      <c r="C123" s="208" t="s">
        <v>249</v>
      </c>
      <c r="D123" s="209" t="s">
        <v>68</v>
      </c>
      <c r="E123" s="209" t="s">
        <v>64</v>
      </c>
      <c r="F123" s="209" t="s">
        <v>65</v>
      </c>
      <c r="G123" s="209" t="s">
        <v>250</v>
      </c>
      <c r="H123" s="209" t="s">
        <v>251</v>
      </c>
      <c r="I123" s="210" t="s">
        <v>252</v>
      </c>
      <c r="J123" s="209" t="s">
        <v>239</v>
      </c>
      <c r="K123" s="211" t="s">
        <v>253</v>
      </c>
      <c r="L123" s="212"/>
      <c r="M123" s="96" t="s">
        <v>1</v>
      </c>
      <c r="N123" s="97" t="s">
        <v>47</v>
      </c>
      <c r="O123" s="97" t="s">
        <v>254</v>
      </c>
      <c r="P123" s="97" t="s">
        <v>255</v>
      </c>
      <c r="Q123" s="97" t="s">
        <v>256</v>
      </c>
      <c r="R123" s="97" t="s">
        <v>257</v>
      </c>
      <c r="S123" s="97" t="s">
        <v>258</v>
      </c>
      <c r="T123" s="98" t="s">
        <v>259</v>
      </c>
    </row>
    <row r="124" s="1" customFormat="1" ht="22.8" customHeight="1">
      <c r="B124" s="39"/>
      <c r="C124" s="103" t="s">
        <v>260</v>
      </c>
      <c r="D124" s="40"/>
      <c r="E124" s="40"/>
      <c r="F124" s="40"/>
      <c r="G124" s="40"/>
      <c r="H124" s="40"/>
      <c r="I124" s="151"/>
      <c r="J124" s="213">
        <f>BK124</f>
        <v>0</v>
      </c>
      <c r="K124" s="40"/>
      <c r="L124" s="44"/>
      <c r="M124" s="99"/>
      <c r="N124" s="100"/>
      <c r="O124" s="100"/>
      <c r="P124" s="214">
        <f>SUM(P125:P146)</f>
        <v>0</v>
      </c>
      <c r="Q124" s="100"/>
      <c r="R124" s="214">
        <f>SUM(R125:R146)</f>
        <v>0</v>
      </c>
      <c r="S124" s="100"/>
      <c r="T124" s="215">
        <f>SUM(T125:T146)</f>
        <v>0</v>
      </c>
      <c r="AT124" s="17" t="s">
        <v>82</v>
      </c>
      <c r="AU124" s="17" t="s">
        <v>241</v>
      </c>
      <c r="BK124" s="216">
        <f>SUM(BK125:BK146)</f>
        <v>0</v>
      </c>
    </row>
    <row r="125" s="1" customFormat="1" ht="16.5" customHeight="1">
      <c r="B125" s="39"/>
      <c r="C125" s="233" t="s">
        <v>90</v>
      </c>
      <c r="D125" s="233" t="s">
        <v>266</v>
      </c>
      <c r="E125" s="234" t="s">
        <v>8415</v>
      </c>
      <c r="F125" s="235" t="s">
        <v>8416</v>
      </c>
      <c r="G125" s="236" t="s">
        <v>407</v>
      </c>
      <c r="H125" s="237">
        <v>187.5</v>
      </c>
      <c r="I125" s="238"/>
      <c r="J125" s="239">
        <f>ROUND(I125*H125,2)</f>
        <v>0</v>
      </c>
      <c r="K125" s="235" t="s">
        <v>413</v>
      </c>
      <c r="L125" s="44"/>
      <c r="M125" s="240" t="s">
        <v>1</v>
      </c>
      <c r="N125" s="241" t="s">
        <v>48</v>
      </c>
      <c r="O125" s="87"/>
      <c r="P125" s="242">
        <f>O125*H125</f>
        <v>0</v>
      </c>
      <c r="Q125" s="242">
        <v>0</v>
      </c>
      <c r="R125" s="242">
        <f>Q125*H125</f>
        <v>0</v>
      </c>
      <c r="S125" s="242">
        <v>0</v>
      </c>
      <c r="T125" s="243">
        <f>S125*H125</f>
        <v>0</v>
      </c>
      <c r="AR125" s="244" t="s">
        <v>125</v>
      </c>
      <c r="AT125" s="244" t="s">
        <v>266</v>
      </c>
      <c r="AU125" s="244" t="s">
        <v>83</v>
      </c>
      <c r="AY125" s="17" t="s">
        <v>263</v>
      </c>
      <c r="BE125" s="245">
        <f>IF(N125="základní",J125,0)</f>
        <v>0</v>
      </c>
      <c r="BF125" s="245">
        <f>IF(N125="snížená",J125,0)</f>
        <v>0</v>
      </c>
      <c r="BG125" s="245">
        <f>IF(N125="zákl. přenesená",J125,0)</f>
        <v>0</v>
      </c>
      <c r="BH125" s="245">
        <f>IF(N125="sníž. přenesená",J125,0)</f>
        <v>0</v>
      </c>
      <c r="BI125" s="245">
        <f>IF(N125="nulová",J125,0)</f>
        <v>0</v>
      </c>
      <c r="BJ125" s="17" t="s">
        <v>90</v>
      </c>
      <c r="BK125" s="245">
        <f>ROUND(I125*H125,2)</f>
        <v>0</v>
      </c>
      <c r="BL125" s="17" t="s">
        <v>125</v>
      </c>
      <c r="BM125" s="244" t="s">
        <v>92</v>
      </c>
    </row>
    <row r="126" s="1" customFormat="1">
      <c r="B126" s="39"/>
      <c r="C126" s="40"/>
      <c r="D126" s="246" t="s">
        <v>273</v>
      </c>
      <c r="E126" s="40"/>
      <c r="F126" s="247" t="s">
        <v>8417</v>
      </c>
      <c r="G126" s="40"/>
      <c r="H126" s="40"/>
      <c r="I126" s="151"/>
      <c r="J126" s="40"/>
      <c r="K126" s="40"/>
      <c r="L126" s="44"/>
      <c r="M126" s="248"/>
      <c r="N126" s="87"/>
      <c r="O126" s="87"/>
      <c r="P126" s="87"/>
      <c r="Q126" s="87"/>
      <c r="R126" s="87"/>
      <c r="S126" s="87"/>
      <c r="T126" s="88"/>
      <c r="AT126" s="17" t="s">
        <v>273</v>
      </c>
      <c r="AU126" s="17" t="s">
        <v>83</v>
      </c>
    </row>
    <row r="127" s="1" customFormat="1" ht="16.5" customHeight="1">
      <c r="B127" s="39"/>
      <c r="C127" s="233" t="s">
        <v>92</v>
      </c>
      <c r="D127" s="233" t="s">
        <v>266</v>
      </c>
      <c r="E127" s="234" t="s">
        <v>8418</v>
      </c>
      <c r="F127" s="235" t="s">
        <v>8419</v>
      </c>
      <c r="G127" s="236" t="s">
        <v>407</v>
      </c>
      <c r="H127" s="237">
        <v>469.30000000000001</v>
      </c>
      <c r="I127" s="238"/>
      <c r="J127" s="239">
        <f>ROUND(I127*H127,2)</f>
        <v>0</v>
      </c>
      <c r="K127" s="235" t="s">
        <v>413</v>
      </c>
      <c r="L127" s="44"/>
      <c r="M127" s="240" t="s">
        <v>1</v>
      </c>
      <c r="N127" s="241" t="s">
        <v>48</v>
      </c>
      <c r="O127" s="87"/>
      <c r="P127" s="242">
        <f>O127*H127</f>
        <v>0</v>
      </c>
      <c r="Q127" s="242">
        <v>0</v>
      </c>
      <c r="R127" s="242">
        <f>Q127*H127</f>
        <v>0</v>
      </c>
      <c r="S127" s="242">
        <v>0</v>
      </c>
      <c r="T127" s="243">
        <f>S127*H127</f>
        <v>0</v>
      </c>
      <c r="AR127" s="244" t="s">
        <v>125</v>
      </c>
      <c r="AT127" s="244" t="s">
        <v>266</v>
      </c>
      <c r="AU127" s="244" t="s">
        <v>83</v>
      </c>
      <c r="AY127" s="17" t="s">
        <v>263</v>
      </c>
      <c r="BE127" s="245">
        <f>IF(N127="základní",J127,0)</f>
        <v>0</v>
      </c>
      <c r="BF127" s="245">
        <f>IF(N127="snížená",J127,0)</f>
        <v>0</v>
      </c>
      <c r="BG127" s="245">
        <f>IF(N127="zákl. přenesená",J127,0)</f>
        <v>0</v>
      </c>
      <c r="BH127" s="245">
        <f>IF(N127="sníž. přenesená",J127,0)</f>
        <v>0</v>
      </c>
      <c r="BI127" s="245">
        <f>IF(N127="nulová",J127,0)</f>
        <v>0</v>
      </c>
      <c r="BJ127" s="17" t="s">
        <v>90</v>
      </c>
      <c r="BK127" s="245">
        <f>ROUND(I127*H127,2)</f>
        <v>0</v>
      </c>
      <c r="BL127" s="17" t="s">
        <v>125</v>
      </c>
      <c r="BM127" s="244" t="s">
        <v>125</v>
      </c>
    </row>
    <row r="128" s="1" customFormat="1">
      <c r="B128" s="39"/>
      <c r="C128" s="40"/>
      <c r="D128" s="246" t="s">
        <v>273</v>
      </c>
      <c r="E128" s="40"/>
      <c r="F128" s="247" t="s">
        <v>8420</v>
      </c>
      <c r="G128" s="40"/>
      <c r="H128" s="40"/>
      <c r="I128" s="151"/>
      <c r="J128" s="40"/>
      <c r="K128" s="40"/>
      <c r="L128" s="44"/>
      <c r="M128" s="248"/>
      <c r="N128" s="87"/>
      <c r="O128" s="87"/>
      <c r="P128" s="87"/>
      <c r="Q128" s="87"/>
      <c r="R128" s="87"/>
      <c r="S128" s="87"/>
      <c r="T128" s="88"/>
      <c r="AT128" s="17" t="s">
        <v>273</v>
      </c>
      <c r="AU128" s="17" t="s">
        <v>83</v>
      </c>
    </row>
    <row r="129" s="1" customFormat="1" ht="16.5" customHeight="1">
      <c r="B129" s="39"/>
      <c r="C129" s="233" t="s">
        <v>112</v>
      </c>
      <c r="D129" s="233" t="s">
        <v>266</v>
      </c>
      <c r="E129" s="234" t="s">
        <v>8421</v>
      </c>
      <c r="F129" s="235" t="s">
        <v>8422</v>
      </c>
      <c r="G129" s="236" t="s">
        <v>407</v>
      </c>
      <c r="H129" s="237">
        <v>68.400000000000006</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83</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295</v>
      </c>
    </row>
    <row r="130" s="1" customFormat="1">
      <c r="B130" s="39"/>
      <c r="C130" s="40"/>
      <c r="D130" s="246" t="s">
        <v>273</v>
      </c>
      <c r="E130" s="40"/>
      <c r="F130" s="247" t="s">
        <v>8423</v>
      </c>
      <c r="G130" s="40"/>
      <c r="H130" s="40"/>
      <c r="I130" s="151"/>
      <c r="J130" s="40"/>
      <c r="K130" s="40"/>
      <c r="L130" s="44"/>
      <c r="M130" s="248"/>
      <c r="N130" s="87"/>
      <c r="O130" s="87"/>
      <c r="P130" s="87"/>
      <c r="Q130" s="87"/>
      <c r="R130" s="87"/>
      <c r="S130" s="87"/>
      <c r="T130" s="88"/>
      <c r="AT130" s="17" t="s">
        <v>273</v>
      </c>
      <c r="AU130" s="17" t="s">
        <v>83</v>
      </c>
    </row>
    <row r="131" s="1" customFormat="1" ht="16.5" customHeight="1">
      <c r="B131" s="39"/>
      <c r="C131" s="233" t="s">
        <v>125</v>
      </c>
      <c r="D131" s="233" t="s">
        <v>266</v>
      </c>
      <c r="E131" s="234" t="s">
        <v>8424</v>
      </c>
      <c r="F131" s="235" t="s">
        <v>8425</v>
      </c>
      <c r="G131" s="236" t="s">
        <v>407</v>
      </c>
      <c r="H131" s="237">
        <v>121.8</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83</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303</v>
      </c>
    </row>
    <row r="132" s="1" customFormat="1">
      <c r="B132" s="39"/>
      <c r="C132" s="40"/>
      <c r="D132" s="246" t="s">
        <v>273</v>
      </c>
      <c r="E132" s="40"/>
      <c r="F132" s="247" t="s">
        <v>8426</v>
      </c>
      <c r="G132" s="40"/>
      <c r="H132" s="40"/>
      <c r="I132" s="151"/>
      <c r="J132" s="40"/>
      <c r="K132" s="40"/>
      <c r="L132" s="44"/>
      <c r="M132" s="248"/>
      <c r="N132" s="87"/>
      <c r="O132" s="87"/>
      <c r="P132" s="87"/>
      <c r="Q132" s="87"/>
      <c r="R132" s="87"/>
      <c r="S132" s="87"/>
      <c r="T132" s="88"/>
      <c r="AT132" s="17" t="s">
        <v>273</v>
      </c>
      <c r="AU132" s="17" t="s">
        <v>83</v>
      </c>
    </row>
    <row r="133" s="1" customFormat="1" ht="16.5" customHeight="1">
      <c r="B133" s="39"/>
      <c r="C133" s="233" t="s">
        <v>262</v>
      </c>
      <c r="D133" s="233" t="s">
        <v>266</v>
      </c>
      <c r="E133" s="234" t="s">
        <v>8427</v>
      </c>
      <c r="F133" s="235" t="s">
        <v>8428</v>
      </c>
      <c r="G133" s="236" t="s">
        <v>407</v>
      </c>
      <c r="H133" s="237">
        <v>98.900000000000006</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83</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315</v>
      </c>
    </row>
    <row r="134" s="1" customFormat="1">
      <c r="B134" s="39"/>
      <c r="C134" s="40"/>
      <c r="D134" s="246" t="s">
        <v>273</v>
      </c>
      <c r="E134" s="40"/>
      <c r="F134" s="247" t="s">
        <v>8429</v>
      </c>
      <c r="G134" s="40"/>
      <c r="H134" s="40"/>
      <c r="I134" s="151"/>
      <c r="J134" s="40"/>
      <c r="K134" s="40"/>
      <c r="L134" s="44"/>
      <c r="M134" s="248"/>
      <c r="N134" s="87"/>
      <c r="O134" s="87"/>
      <c r="P134" s="87"/>
      <c r="Q134" s="87"/>
      <c r="R134" s="87"/>
      <c r="S134" s="87"/>
      <c r="T134" s="88"/>
      <c r="AT134" s="17" t="s">
        <v>273</v>
      </c>
      <c r="AU134" s="17" t="s">
        <v>83</v>
      </c>
    </row>
    <row r="135" s="1" customFormat="1" ht="16.5" customHeight="1">
      <c r="B135" s="39"/>
      <c r="C135" s="233" t="s">
        <v>295</v>
      </c>
      <c r="D135" s="233" t="s">
        <v>266</v>
      </c>
      <c r="E135" s="234" t="s">
        <v>8430</v>
      </c>
      <c r="F135" s="235" t="s">
        <v>8431</v>
      </c>
      <c r="G135" s="236" t="s">
        <v>407</v>
      </c>
      <c r="H135" s="237">
        <v>276</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83</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430</v>
      </c>
    </row>
    <row r="136" s="1" customFormat="1">
      <c r="B136" s="39"/>
      <c r="C136" s="40"/>
      <c r="D136" s="246" t="s">
        <v>273</v>
      </c>
      <c r="E136" s="40"/>
      <c r="F136" s="247" t="s">
        <v>8432</v>
      </c>
      <c r="G136" s="40"/>
      <c r="H136" s="40"/>
      <c r="I136" s="151"/>
      <c r="J136" s="40"/>
      <c r="K136" s="40"/>
      <c r="L136" s="44"/>
      <c r="M136" s="248"/>
      <c r="N136" s="87"/>
      <c r="O136" s="87"/>
      <c r="P136" s="87"/>
      <c r="Q136" s="87"/>
      <c r="R136" s="87"/>
      <c r="S136" s="87"/>
      <c r="T136" s="88"/>
      <c r="AT136" s="17" t="s">
        <v>273</v>
      </c>
      <c r="AU136" s="17" t="s">
        <v>83</v>
      </c>
    </row>
    <row r="137" s="1" customFormat="1" ht="16.5" customHeight="1">
      <c r="B137" s="39"/>
      <c r="C137" s="233" t="s">
        <v>299</v>
      </c>
      <c r="D137" s="233" t="s">
        <v>266</v>
      </c>
      <c r="E137" s="234" t="s">
        <v>8433</v>
      </c>
      <c r="F137" s="235" t="s">
        <v>8434</v>
      </c>
      <c r="G137" s="236" t="s">
        <v>407</v>
      </c>
      <c r="H137" s="237">
        <v>159</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83</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440</v>
      </c>
    </row>
    <row r="138" s="1" customFormat="1">
      <c r="B138" s="39"/>
      <c r="C138" s="40"/>
      <c r="D138" s="246" t="s">
        <v>273</v>
      </c>
      <c r="E138" s="40"/>
      <c r="F138" s="247" t="s">
        <v>8435</v>
      </c>
      <c r="G138" s="40"/>
      <c r="H138" s="40"/>
      <c r="I138" s="151"/>
      <c r="J138" s="40"/>
      <c r="K138" s="40"/>
      <c r="L138" s="44"/>
      <c r="M138" s="248"/>
      <c r="N138" s="87"/>
      <c r="O138" s="87"/>
      <c r="P138" s="87"/>
      <c r="Q138" s="87"/>
      <c r="R138" s="87"/>
      <c r="S138" s="87"/>
      <c r="T138" s="88"/>
      <c r="AT138" s="17" t="s">
        <v>273</v>
      </c>
      <c r="AU138" s="17" t="s">
        <v>83</v>
      </c>
    </row>
    <row r="139" s="1" customFormat="1" ht="16.5" customHeight="1">
      <c r="B139" s="39"/>
      <c r="C139" s="233" t="s">
        <v>303</v>
      </c>
      <c r="D139" s="233" t="s">
        <v>266</v>
      </c>
      <c r="E139" s="234" t="s">
        <v>8436</v>
      </c>
      <c r="F139" s="235" t="s">
        <v>8437</v>
      </c>
      <c r="G139" s="236" t="s">
        <v>407</v>
      </c>
      <c r="H139" s="237">
        <v>20</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83</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452</v>
      </c>
    </row>
    <row r="140" s="1" customFormat="1">
      <c r="B140" s="39"/>
      <c r="C140" s="40"/>
      <c r="D140" s="246" t="s">
        <v>273</v>
      </c>
      <c r="E140" s="40"/>
      <c r="F140" s="247" t="s">
        <v>8438</v>
      </c>
      <c r="G140" s="40"/>
      <c r="H140" s="40"/>
      <c r="I140" s="151"/>
      <c r="J140" s="40"/>
      <c r="K140" s="40"/>
      <c r="L140" s="44"/>
      <c r="M140" s="248"/>
      <c r="N140" s="87"/>
      <c r="O140" s="87"/>
      <c r="P140" s="87"/>
      <c r="Q140" s="87"/>
      <c r="R140" s="87"/>
      <c r="S140" s="87"/>
      <c r="T140" s="88"/>
      <c r="AT140" s="17" t="s">
        <v>273</v>
      </c>
      <c r="AU140" s="17" t="s">
        <v>83</v>
      </c>
    </row>
    <row r="141" s="1" customFormat="1" ht="16.5" customHeight="1">
      <c r="B141" s="39"/>
      <c r="C141" s="233" t="s">
        <v>310</v>
      </c>
      <c r="D141" s="233" t="s">
        <v>266</v>
      </c>
      <c r="E141" s="234" t="s">
        <v>8439</v>
      </c>
      <c r="F141" s="235" t="s">
        <v>8440</v>
      </c>
      <c r="G141" s="236" t="s">
        <v>407</v>
      </c>
      <c r="H141" s="237">
        <v>596.60000000000002</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83</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465</v>
      </c>
    </row>
    <row r="142" s="1" customFormat="1">
      <c r="B142" s="39"/>
      <c r="C142" s="40"/>
      <c r="D142" s="246" t="s">
        <v>273</v>
      </c>
      <c r="E142" s="40"/>
      <c r="F142" s="247" t="s">
        <v>8441</v>
      </c>
      <c r="G142" s="40"/>
      <c r="H142" s="40"/>
      <c r="I142" s="151"/>
      <c r="J142" s="40"/>
      <c r="K142" s="40"/>
      <c r="L142" s="44"/>
      <c r="M142" s="248"/>
      <c r="N142" s="87"/>
      <c r="O142" s="87"/>
      <c r="P142" s="87"/>
      <c r="Q142" s="87"/>
      <c r="R142" s="87"/>
      <c r="S142" s="87"/>
      <c r="T142" s="88"/>
      <c r="AT142" s="17" t="s">
        <v>273</v>
      </c>
      <c r="AU142" s="17" t="s">
        <v>83</v>
      </c>
    </row>
    <row r="143" s="1" customFormat="1" ht="16.5" customHeight="1">
      <c r="B143" s="39"/>
      <c r="C143" s="233" t="s">
        <v>315</v>
      </c>
      <c r="D143" s="233" t="s">
        <v>266</v>
      </c>
      <c r="E143" s="234" t="s">
        <v>8442</v>
      </c>
      <c r="F143" s="235" t="s">
        <v>7480</v>
      </c>
      <c r="G143" s="236" t="s">
        <v>2095</v>
      </c>
      <c r="H143" s="237">
        <v>1</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83</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475</v>
      </c>
    </row>
    <row r="144" s="1" customFormat="1" ht="16.5" customHeight="1">
      <c r="B144" s="39"/>
      <c r="C144" s="233" t="s">
        <v>322</v>
      </c>
      <c r="D144" s="233" t="s">
        <v>266</v>
      </c>
      <c r="E144" s="234" t="s">
        <v>8443</v>
      </c>
      <c r="F144" s="235" t="s">
        <v>8444</v>
      </c>
      <c r="G144" s="236" t="s">
        <v>2095</v>
      </c>
      <c r="H144" s="237">
        <v>6</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83</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490</v>
      </c>
    </row>
    <row r="145" s="1" customFormat="1">
      <c r="B145" s="39"/>
      <c r="C145" s="40"/>
      <c r="D145" s="246" t="s">
        <v>273</v>
      </c>
      <c r="E145" s="40"/>
      <c r="F145" s="247" t="s">
        <v>8445</v>
      </c>
      <c r="G145" s="40"/>
      <c r="H145" s="40"/>
      <c r="I145" s="151"/>
      <c r="J145" s="40"/>
      <c r="K145" s="40"/>
      <c r="L145" s="44"/>
      <c r="M145" s="248"/>
      <c r="N145" s="87"/>
      <c r="O145" s="87"/>
      <c r="P145" s="87"/>
      <c r="Q145" s="87"/>
      <c r="R145" s="87"/>
      <c r="S145" s="87"/>
      <c r="T145" s="88"/>
      <c r="AT145" s="17" t="s">
        <v>273</v>
      </c>
      <c r="AU145" s="17" t="s">
        <v>83</v>
      </c>
    </row>
    <row r="146" s="1" customFormat="1" ht="16.5" customHeight="1">
      <c r="B146" s="39"/>
      <c r="C146" s="233" t="s">
        <v>430</v>
      </c>
      <c r="D146" s="233" t="s">
        <v>266</v>
      </c>
      <c r="E146" s="234" t="s">
        <v>8446</v>
      </c>
      <c r="F146" s="235" t="s">
        <v>8447</v>
      </c>
      <c r="G146" s="236" t="s">
        <v>2095</v>
      </c>
      <c r="H146" s="237">
        <v>1</v>
      </c>
      <c r="I146" s="238"/>
      <c r="J146" s="239">
        <f>ROUND(I146*H146,2)</f>
        <v>0</v>
      </c>
      <c r="K146" s="235" t="s">
        <v>413</v>
      </c>
      <c r="L146" s="44"/>
      <c r="M146" s="314" t="s">
        <v>1</v>
      </c>
      <c r="N146" s="315" t="s">
        <v>48</v>
      </c>
      <c r="O146" s="250"/>
      <c r="P146" s="316">
        <f>O146*H146</f>
        <v>0</v>
      </c>
      <c r="Q146" s="316">
        <v>0</v>
      </c>
      <c r="R146" s="316">
        <f>Q146*H146</f>
        <v>0</v>
      </c>
      <c r="S146" s="316">
        <v>0</v>
      </c>
      <c r="T146" s="317">
        <f>S146*H146</f>
        <v>0</v>
      </c>
      <c r="AR146" s="244" t="s">
        <v>125</v>
      </c>
      <c r="AT146" s="244" t="s">
        <v>266</v>
      </c>
      <c r="AU146" s="244" t="s">
        <v>83</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506</v>
      </c>
    </row>
    <row r="147" s="1" customFormat="1" ht="6.96" customHeight="1">
      <c r="B147" s="62"/>
      <c r="C147" s="63"/>
      <c r="D147" s="63"/>
      <c r="E147" s="63"/>
      <c r="F147" s="63"/>
      <c r="G147" s="63"/>
      <c r="H147" s="63"/>
      <c r="I147" s="184"/>
      <c r="J147" s="63"/>
      <c r="K147" s="63"/>
      <c r="L147" s="44"/>
    </row>
  </sheetData>
  <sheetProtection sheet="1" autoFilter="0" formatColumns="0" formatRows="0" objects="1" scenarios="1" spinCount="100000" saltValue="EsqycRdbrP9VZoaJWRqYCI5n/C6xJikO6ECoTE5y+Ckyc7m2RXIGey8vDApXk52KRxnd6qJS5u2HTIkEysW1rA==" hashValue="By6IdBOJMrM4gzQa1Y43eczN4EBMv+gRn/LyJTJYE2OpSinid/tij3xhcoUY3SmW2fyZDKolRFWx66js1OpoTA==" algorithmName="SHA-512" password="E785"/>
  <autoFilter ref="C123:K14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189</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6881</v>
      </c>
      <c r="I12" s="151"/>
      <c r="L12" s="44"/>
    </row>
    <row r="13" s="1" customFormat="1" ht="36.96" customHeight="1">
      <c r="B13" s="44"/>
      <c r="E13" s="152" t="s">
        <v>8448</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102" customHeight="1">
      <c r="B31" s="155"/>
      <c r="E31" s="156" t="s">
        <v>8449</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ROUND(J125,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ROUND((SUM(BE125:BE142)),  2)</f>
        <v>0</v>
      </c>
      <c r="I37" s="165">
        <v>0.20999999999999999</v>
      </c>
      <c r="J37" s="164">
        <f>ROUND(((SUM(BE125:BE142))*I37),  2)</f>
        <v>0</v>
      </c>
      <c r="L37" s="44"/>
    </row>
    <row r="38" s="1" customFormat="1" ht="14.4" customHeight="1">
      <c r="B38" s="44"/>
      <c r="E38" s="149" t="s">
        <v>49</v>
      </c>
      <c r="F38" s="164">
        <f>ROUND((SUM(BF125:BF142)),  2)</f>
        <v>0</v>
      </c>
      <c r="I38" s="165">
        <v>0.14999999999999999</v>
      </c>
      <c r="J38" s="164">
        <f>ROUND(((SUM(BF125:BF142))*I38),  2)</f>
        <v>0</v>
      </c>
      <c r="L38" s="44"/>
    </row>
    <row r="39" hidden="1" s="1" customFormat="1" ht="14.4" customHeight="1">
      <c r="B39" s="44"/>
      <c r="E39" s="149" t="s">
        <v>50</v>
      </c>
      <c r="F39" s="164">
        <f>ROUND((SUM(BG125:BG142)),  2)</f>
        <v>0</v>
      </c>
      <c r="I39" s="165">
        <v>0.20999999999999999</v>
      </c>
      <c r="J39" s="164">
        <f>0</f>
        <v>0</v>
      </c>
      <c r="L39" s="44"/>
    </row>
    <row r="40" hidden="1" s="1" customFormat="1" ht="14.4" customHeight="1">
      <c r="B40" s="44"/>
      <c r="E40" s="149" t="s">
        <v>51</v>
      </c>
      <c r="F40" s="164">
        <f>ROUND((SUM(BH125:BH142)),  2)</f>
        <v>0</v>
      </c>
      <c r="I40" s="165">
        <v>0.14999999999999999</v>
      </c>
      <c r="J40" s="164">
        <f>0</f>
        <v>0</v>
      </c>
      <c r="L40" s="44"/>
    </row>
    <row r="41" hidden="1" s="1" customFormat="1" ht="14.4" customHeight="1">
      <c r="B41" s="44"/>
      <c r="E41" s="149" t="s">
        <v>52</v>
      </c>
      <c r="F41" s="164">
        <f>ROUND((SUM(BI125:BI142)),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D.2.01.6_a - Prostorová akustika_REŽIE</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J125</f>
        <v>0</v>
      </c>
      <c r="K100" s="40"/>
      <c r="L100" s="44"/>
      <c r="AU100" s="17" t="s">
        <v>241</v>
      </c>
    </row>
    <row r="101" s="8" customFormat="1" ht="24.96" customHeight="1">
      <c r="B101" s="194"/>
      <c r="C101" s="195"/>
      <c r="D101" s="196" t="s">
        <v>8450</v>
      </c>
      <c r="E101" s="197"/>
      <c r="F101" s="197"/>
      <c r="G101" s="197"/>
      <c r="H101" s="197"/>
      <c r="I101" s="198"/>
      <c r="J101" s="199">
        <f>J126</f>
        <v>0</v>
      </c>
      <c r="K101" s="195"/>
      <c r="L101" s="200"/>
    </row>
    <row r="102" s="1" customFormat="1" ht="21.84" customHeight="1">
      <c r="B102" s="39"/>
      <c r="C102" s="40"/>
      <c r="D102" s="40"/>
      <c r="E102" s="40"/>
      <c r="F102" s="40"/>
      <c r="G102" s="40"/>
      <c r="H102" s="40"/>
      <c r="I102" s="151"/>
      <c r="J102" s="40"/>
      <c r="K102" s="40"/>
      <c r="L102" s="44"/>
    </row>
    <row r="103" s="1" customFormat="1" ht="6.96" customHeight="1">
      <c r="B103" s="62"/>
      <c r="C103" s="63"/>
      <c r="D103" s="63"/>
      <c r="E103" s="63"/>
      <c r="F103" s="63"/>
      <c r="G103" s="63"/>
      <c r="H103" s="63"/>
      <c r="I103" s="184"/>
      <c r="J103" s="63"/>
      <c r="K103" s="63"/>
      <c r="L103" s="44"/>
    </row>
    <row r="107" s="1" customFormat="1" ht="6.96" customHeight="1">
      <c r="B107" s="64"/>
      <c r="C107" s="65"/>
      <c r="D107" s="65"/>
      <c r="E107" s="65"/>
      <c r="F107" s="65"/>
      <c r="G107" s="65"/>
      <c r="H107" s="65"/>
      <c r="I107" s="187"/>
      <c r="J107" s="65"/>
      <c r="K107" s="65"/>
      <c r="L107" s="44"/>
    </row>
    <row r="108" s="1" customFormat="1" ht="24.96" customHeight="1">
      <c r="B108" s="39"/>
      <c r="C108" s="23" t="s">
        <v>248</v>
      </c>
      <c r="D108" s="40"/>
      <c r="E108" s="40"/>
      <c r="F108" s="40"/>
      <c r="G108" s="40"/>
      <c r="H108" s="40"/>
      <c r="I108" s="151"/>
      <c r="J108" s="40"/>
      <c r="K108" s="40"/>
      <c r="L108" s="44"/>
    </row>
    <row r="109" s="1" customFormat="1" ht="6.96" customHeight="1">
      <c r="B109" s="39"/>
      <c r="C109" s="40"/>
      <c r="D109" s="40"/>
      <c r="E109" s="40"/>
      <c r="F109" s="40"/>
      <c r="G109" s="40"/>
      <c r="H109" s="40"/>
      <c r="I109" s="151"/>
      <c r="J109" s="40"/>
      <c r="K109" s="40"/>
      <c r="L109" s="44"/>
    </row>
    <row r="110" s="1" customFormat="1" ht="12" customHeight="1">
      <c r="B110" s="39"/>
      <c r="C110" s="32" t="s">
        <v>16</v>
      </c>
      <c r="D110" s="40"/>
      <c r="E110" s="40"/>
      <c r="F110" s="40"/>
      <c r="G110" s="40"/>
      <c r="H110" s="40"/>
      <c r="I110" s="151"/>
      <c r="J110" s="40"/>
      <c r="K110" s="40"/>
      <c r="L110" s="44"/>
    </row>
    <row r="111" s="1" customFormat="1" ht="16.5" customHeight="1">
      <c r="B111" s="39"/>
      <c r="C111" s="40"/>
      <c r="D111" s="40"/>
      <c r="E111" s="188" t="str">
        <f>E7</f>
        <v>R4 - Nová budova fakulty umění</v>
      </c>
      <c r="F111" s="32"/>
      <c r="G111" s="32"/>
      <c r="H111" s="32"/>
      <c r="I111" s="151"/>
      <c r="J111" s="40"/>
      <c r="K111" s="40"/>
      <c r="L111" s="44"/>
    </row>
    <row r="112" ht="12" customHeight="1">
      <c r="B112" s="21"/>
      <c r="C112" s="32" t="s">
        <v>235</v>
      </c>
      <c r="D112" s="22"/>
      <c r="E112" s="22"/>
      <c r="F112" s="22"/>
      <c r="G112" s="22"/>
      <c r="H112" s="22"/>
      <c r="I112" s="143"/>
      <c r="J112" s="22"/>
      <c r="K112" s="22"/>
      <c r="L112" s="20"/>
    </row>
    <row r="113" ht="16.5" customHeight="1">
      <c r="B113" s="21"/>
      <c r="C113" s="22"/>
      <c r="D113" s="22"/>
      <c r="E113" s="188" t="s">
        <v>326</v>
      </c>
      <c r="F113" s="22"/>
      <c r="G113" s="22"/>
      <c r="H113" s="22"/>
      <c r="I113" s="143"/>
      <c r="J113" s="22"/>
      <c r="K113" s="22"/>
      <c r="L113" s="20"/>
    </row>
    <row r="114" ht="12" customHeight="1">
      <c r="B114" s="21"/>
      <c r="C114" s="32" t="s">
        <v>327</v>
      </c>
      <c r="D114" s="22"/>
      <c r="E114" s="22"/>
      <c r="F114" s="22"/>
      <c r="G114" s="22"/>
      <c r="H114" s="22"/>
      <c r="I114" s="143"/>
      <c r="J114" s="22"/>
      <c r="K114" s="22"/>
      <c r="L114" s="20"/>
    </row>
    <row r="115" s="1" customFormat="1" ht="16.5" customHeight="1">
      <c r="B115" s="39"/>
      <c r="C115" s="40"/>
      <c r="D115" s="40"/>
      <c r="E115" s="313" t="s">
        <v>7762</v>
      </c>
      <c r="F115" s="40"/>
      <c r="G115" s="40"/>
      <c r="H115" s="40"/>
      <c r="I115" s="151"/>
      <c r="J115" s="40"/>
      <c r="K115" s="40"/>
      <c r="L115" s="44"/>
    </row>
    <row r="116" s="1" customFormat="1" ht="12" customHeight="1">
      <c r="B116" s="39"/>
      <c r="C116" s="32" t="s">
        <v>6881</v>
      </c>
      <c r="D116" s="40"/>
      <c r="E116" s="40"/>
      <c r="F116" s="40"/>
      <c r="G116" s="40"/>
      <c r="H116" s="40"/>
      <c r="I116" s="151"/>
      <c r="J116" s="40"/>
      <c r="K116" s="40"/>
      <c r="L116" s="44"/>
    </row>
    <row r="117" s="1" customFormat="1" ht="16.5" customHeight="1">
      <c r="B117" s="39"/>
      <c r="C117" s="40"/>
      <c r="D117" s="40"/>
      <c r="E117" s="72" t="str">
        <f>E13</f>
        <v>D.2.01.6_a - Prostorová akustika_REŽIE</v>
      </c>
      <c r="F117" s="40"/>
      <c r="G117" s="40"/>
      <c r="H117" s="40"/>
      <c r="I117" s="151"/>
      <c r="J117" s="40"/>
      <c r="K117" s="40"/>
      <c r="L117" s="44"/>
    </row>
    <row r="118" s="1" customFormat="1" ht="6.96" customHeight="1">
      <c r="B118" s="39"/>
      <c r="C118" s="40"/>
      <c r="D118" s="40"/>
      <c r="E118" s="40"/>
      <c r="F118" s="40"/>
      <c r="G118" s="40"/>
      <c r="H118" s="40"/>
      <c r="I118" s="151"/>
      <c r="J118" s="40"/>
      <c r="K118" s="40"/>
      <c r="L118" s="44"/>
    </row>
    <row r="119" s="1" customFormat="1" ht="12" customHeight="1">
      <c r="B119" s="39"/>
      <c r="C119" s="32" t="s">
        <v>22</v>
      </c>
      <c r="D119" s="40"/>
      <c r="E119" s="40"/>
      <c r="F119" s="27" t="str">
        <f>F16</f>
        <v xml:space="preserve"> </v>
      </c>
      <c r="G119" s="40"/>
      <c r="H119" s="40"/>
      <c r="I119" s="153" t="s">
        <v>24</v>
      </c>
      <c r="J119" s="75" t="str">
        <f>IF(J16="","",J16)</f>
        <v>16. 10. 2019</v>
      </c>
      <c r="K119" s="40"/>
      <c r="L119" s="44"/>
    </row>
    <row r="120" s="1" customFormat="1" ht="6.96" customHeight="1">
      <c r="B120" s="39"/>
      <c r="C120" s="40"/>
      <c r="D120" s="40"/>
      <c r="E120" s="40"/>
      <c r="F120" s="40"/>
      <c r="G120" s="40"/>
      <c r="H120" s="40"/>
      <c r="I120" s="151"/>
      <c r="J120" s="40"/>
      <c r="K120" s="40"/>
      <c r="L120" s="44"/>
    </row>
    <row r="121" s="1" customFormat="1" ht="27.9" customHeight="1">
      <c r="B121" s="39"/>
      <c r="C121" s="32" t="s">
        <v>30</v>
      </c>
      <c r="D121" s="40"/>
      <c r="E121" s="40"/>
      <c r="F121" s="27" t="str">
        <f>E19</f>
        <v xml:space="preserve">OSTRAVSKÁ UNIVERZITA </v>
      </c>
      <c r="G121" s="40"/>
      <c r="H121" s="40"/>
      <c r="I121" s="153" t="s">
        <v>36</v>
      </c>
      <c r="J121" s="37" t="str">
        <f>E25</f>
        <v>KANIA a.s., Ostrava</v>
      </c>
      <c r="K121" s="40"/>
      <c r="L121" s="44"/>
    </row>
    <row r="122" s="1" customFormat="1" ht="15.15" customHeight="1">
      <c r="B122" s="39"/>
      <c r="C122" s="32" t="s">
        <v>34</v>
      </c>
      <c r="D122" s="40"/>
      <c r="E122" s="40"/>
      <c r="F122" s="27" t="str">
        <f>IF(E22="","",E22)</f>
        <v>Vyplň údaj</v>
      </c>
      <c r="G122" s="40"/>
      <c r="H122" s="40"/>
      <c r="I122" s="153" t="s">
        <v>39</v>
      </c>
      <c r="J122" s="37" t="str">
        <f>E28</f>
        <v xml:space="preserve"> </v>
      </c>
      <c r="K122" s="40"/>
      <c r="L122" s="44"/>
    </row>
    <row r="123" s="1" customFormat="1" ht="10.32" customHeight="1">
      <c r="B123" s="39"/>
      <c r="C123" s="40"/>
      <c r="D123" s="40"/>
      <c r="E123" s="40"/>
      <c r="F123" s="40"/>
      <c r="G123" s="40"/>
      <c r="H123" s="40"/>
      <c r="I123" s="151"/>
      <c r="J123" s="40"/>
      <c r="K123" s="40"/>
      <c r="L123" s="44"/>
    </row>
    <row r="124" s="10" customFormat="1" ht="29.28" customHeight="1">
      <c r="B124" s="207"/>
      <c r="C124" s="208" t="s">
        <v>249</v>
      </c>
      <c r="D124" s="209" t="s">
        <v>68</v>
      </c>
      <c r="E124" s="209" t="s">
        <v>64</v>
      </c>
      <c r="F124" s="209" t="s">
        <v>65</v>
      </c>
      <c r="G124" s="209" t="s">
        <v>250</v>
      </c>
      <c r="H124" s="209" t="s">
        <v>251</v>
      </c>
      <c r="I124" s="210" t="s">
        <v>252</v>
      </c>
      <c r="J124" s="209" t="s">
        <v>239</v>
      </c>
      <c r="K124" s="211" t="s">
        <v>253</v>
      </c>
      <c r="L124" s="212"/>
      <c r="M124" s="96" t="s">
        <v>1</v>
      </c>
      <c r="N124" s="97" t="s">
        <v>47</v>
      </c>
      <c r="O124" s="97" t="s">
        <v>254</v>
      </c>
      <c r="P124" s="97" t="s">
        <v>255</v>
      </c>
      <c r="Q124" s="97" t="s">
        <v>256</v>
      </c>
      <c r="R124" s="97" t="s">
        <v>257</v>
      </c>
      <c r="S124" s="97" t="s">
        <v>258</v>
      </c>
      <c r="T124" s="98" t="s">
        <v>259</v>
      </c>
    </row>
    <row r="125" s="1" customFormat="1" ht="22.8" customHeight="1">
      <c r="B125" s="39"/>
      <c r="C125" s="103" t="s">
        <v>260</v>
      </c>
      <c r="D125" s="40"/>
      <c r="E125" s="40"/>
      <c r="F125" s="40"/>
      <c r="G125" s="40"/>
      <c r="H125" s="40"/>
      <c r="I125" s="151"/>
      <c r="J125" s="213">
        <f>BK125</f>
        <v>0</v>
      </c>
      <c r="K125" s="40"/>
      <c r="L125" s="44"/>
      <c r="M125" s="99"/>
      <c r="N125" s="100"/>
      <c r="O125" s="100"/>
      <c r="P125" s="214">
        <f>P126</f>
        <v>0</v>
      </c>
      <c r="Q125" s="100"/>
      <c r="R125" s="214">
        <f>R126</f>
        <v>0</v>
      </c>
      <c r="S125" s="100"/>
      <c r="T125" s="215">
        <f>T126</f>
        <v>0</v>
      </c>
      <c r="AT125" s="17" t="s">
        <v>82</v>
      </c>
      <c r="AU125" s="17" t="s">
        <v>241</v>
      </c>
      <c r="BK125" s="216">
        <f>BK126</f>
        <v>0</v>
      </c>
    </row>
    <row r="126" s="11" customFormat="1" ht="25.92" customHeight="1">
      <c r="B126" s="217"/>
      <c r="C126" s="218"/>
      <c r="D126" s="219" t="s">
        <v>82</v>
      </c>
      <c r="E126" s="220" t="s">
        <v>4733</v>
      </c>
      <c r="F126" s="220" t="s">
        <v>8451</v>
      </c>
      <c r="G126" s="218"/>
      <c r="H126" s="218"/>
      <c r="I126" s="221"/>
      <c r="J126" s="222">
        <f>BK126</f>
        <v>0</v>
      </c>
      <c r="K126" s="218"/>
      <c r="L126" s="223"/>
      <c r="M126" s="224"/>
      <c r="N126" s="225"/>
      <c r="O126" s="225"/>
      <c r="P126" s="226">
        <f>SUM(P127:P142)</f>
        <v>0</v>
      </c>
      <c r="Q126" s="225"/>
      <c r="R126" s="226">
        <f>SUM(R127:R142)</f>
        <v>0</v>
      </c>
      <c r="S126" s="225"/>
      <c r="T126" s="227">
        <f>SUM(T127:T142)</f>
        <v>0</v>
      </c>
      <c r="AR126" s="228" t="s">
        <v>90</v>
      </c>
      <c r="AT126" s="229" t="s">
        <v>82</v>
      </c>
      <c r="AU126" s="229" t="s">
        <v>83</v>
      </c>
      <c r="AY126" s="228" t="s">
        <v>263</v>
      </c>
      <c r="BK126" s="230">
        <f>SUM(BK127:BK142)</f>
        <v>0</v>
      </c>
    </row>
    <row r="127" s="1" customFormat="1" ht="16.5" customHeight="1">
      <c r="B127" s="39"/>
      <c r="C127" s="233" t="s">
        <v>90</v>
      </c>
      <c r="D127" s="233" t="s">
        <v>266</v>
      </c>
      <c r="E127" s="234" t="s">
        <v>8415</v>
      </c>
      <c r="F127" s="235" t="s">
        <v>8452</v>
      </c>
      <c r="G127" s="236" t="s">
        <v>407</v>
      </c>
      <c r="H127" s="237">
        <v>34</v>
      </c>
      <c r="I127" s="238"/>
      <c r="J127" s="239">
        <f>ROUND(I127*H127,2)</f>
        <v>0</v>
      </c>
      <c r="K127" s="235" t="s">
        <v>413</v>
      </c>
      <c r="L127" s="44"/>
      <c r="M127" s="240" t="s">
        <v>1</v>
      </c>
      <c r="N127" s="241" t="s">
        <v>48</v>
      </c>
      <c r="O127" s="87"/>
      <c r="P127" s="242">
        <f>O127*H127</f>
        <v>0</v>
      </c>
      <c r="Q127" s="242">
        <v>0</v>
      </c>
      <c r="R127" s="242">
        <f>Q127*H127</f>
        <v>0</v>
      </c>
      <c r="S127" s="242">
        <v>0</v>
      </c>
      <c r="T127" s="243">
        <f>S127*H127</f>
        <v>0</v>
      </c>
      <c r="AR127" s="244" t="s">
        <v>125</v>
      </c>
      <c r="AT127" s="244" t="s">
        <v>266</v>
      </c>
      <c r="AU127" s="244" t="s">
        <v>90</v>
      </c>
      <c r="AY127" s="17" t="s">
        <v>263</v>
      </c>
      <c r="BE127" s="245">
        <f>IF(N127="základní",J127,0)</f>
        <v>0</v>
      </c>
      <c r="BF127" s="245">
        <f>IF(N127="snížená",J127,0)</f>
        <v>0</v>
      </c>
      <c r="BG127" s="245">
        <f>IF(N127="zákl. přenesená",J127,0)</f>
        <v>0</v>
      </c>
      <c r="BH127" s="245">
        <f>IF(N127="sníž. přenesená",J127,0)</f>
        <v>0</v>
      </c>
      <c r="BI127" s="245">
        <f>IF(N127="nulová",J127,0)</f>
        <v>0</v>
      </c>
      <c r="BJ127" s="17" t="s">
        <v>90</v>
      </c>
      <c r="BK127" s="245">
        <f>ROUND(I127*H127,2)</f>
        <v>0</v>
      </c>
      <c r="BL127" s="17" t="s">
        <v>125</v>
      </c>
      <c r="BM127" s="244" t="s">
        <v>92</v>
      </c>
    </row>
    <row r="128" s="1" customFormat="1">
      <c r="B128" s="39"/>
      <c r="C128" s="40"/>
      <c r="D128" s="246" t="s">
        <v>273</v>
      </c>
      <c r="E128" s="40"/>
      <c r="F128" s="247" t="s">
        <v>8453</v>
      </c>
      <c r="G128" s="40"/>
      <c r="H128" s="40"/>
      <c r="I128" s="151"/>
      <c r="J128" s="40"/>
      <c r="K128" s="40"/>
      <c r="L128" s="44"/>
      <c r="M128" s="248"/>
      <c r="N128" s="87"/>
      <c r="O128" s="87"/>
      <c r="P128" s="87"/>
      <c r="Q128" s="87"/>
      <c r="R128" s="87"/>
      <c r="S128" s="87"/>
      <c r="T128" s="88"/>
      <c r="AT128" s="17" t="s">
        <v>273</v>
      </c>
      <c r="AU128" s="17" t="s">
        <v>90</v>
      </c>
    </row>
    <row r="129" s="1" customFormat="1" ht="16.5" customHeight="1">
      <c r="B129" s="39"/>
      <c r="C129" s="233" t="s">
        <v>92</v>
      </c>
      <c r="D129" s="233" t="s">
        <v>266</v>
      </c>
      <c r="E129" s="234" t="s">
        <v>8421</v>
      </c>
      <c r="F129" s="235" t="s">
        <v>8454</v>
      </c>
      <c r="G129" s="236" t="s">
        <v>407</v>
      </c>
      <c r="H129" s="237">
        <v>12</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125</v>
      </c>
    </row>
    <row r="130" s="1" customFormat="1">
      <c r="B130" s="39"/>
      <c r="C130" s="40"/>
      <c r="D130" s="246" t="s">
        <v>273</v>
      </c>
      <c r="E130" s="40"/>
      <c r="F130" s="247" t="s">
        <v>8455</v>
      </c>
      <c r="G130" s="40"/>
      <c r="H130" s="40"/>
      <c r="I130" s="151"/>
      <c r="J130" s="40"/>
      <c r="K130" s="40"/>
      <c r="L130" s="44"/>
      <c r="M130" s="248"/>
      <c r="N130" s="87"/>
      <c r="O130" s="87"/>
      <c r="P130" s="87"/>
      <c r="Q130" s="87"/>
      <c r="R130" s="87"/>
      <c r="S130" s="87"/>
      <c r="T130" s="88"/>
      <c r="AT130" s="17" t="s">
        <v>273</v>
      </c>
      <c r="AU130" s="17" t="s">
        <v>90</v>
      </c>
    </row>
    <row r="131" s="1" customFormat="1" ht="16.5" customHeight="1">
      <c r="B131" s="39"/>
      <c r="C131" s="233" t="s">
        <v>112</v>
      </c>
      <c r="D131" s="233" t="s">
        <v>266</v>
      </c>
      <c r="E131" s="234" t="s">
        <v>8427</v>
      </c>
      <c r="F131" s="235" t="s">
        <v>8456</v>
      </c>
      <c r="G131" s="236" t="s">
        <v>407</v>
      </c>
      <c r="H131" s="237">
        <v>12</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295</v>
      </c>
    </row>
    <row r="132" s="1" customFormat="1">
      <c r="B132" s="39"/>
      <c r="C132" s="40"/>
      <c r="D132" s="246" t="s">
        <v>273</v>
      </c>
      <c r="E132" s="40"/>
      <c r="F132" s="247" t="s">
        <v>8457</v>
      </c>
      <c r="G132" s="40"/>
      <c r="H132" s="40"/>
      <c r="I132" s="151"/>
      <c r="J132" s="40"/>
      <c r="K132" s="40"/>
      <c r="L132" s="44"/>
      <c r="M132" s="248"/>
      <c r="N132" s="87"/>
      <c r="O132" s="87"/>
      <c r="P132" s="87"/>
      <c r="Q132" s="87"/>
      <c r="R132" s="87"/>
      <c r="S132" s="87"/>
      <c r="T132" s="88"/>
      <c r="AT132" s="17" t="s">
        <v>273</v>
      </c>
      <c r="AU132" s="17" t="s">
        <v>90</v>
      </c>
    </row>
    <row r="133" s="1" customFormat="1" ht="16.5" customHeight="1">
      <c r="B133" s="39"/>
      <c r="C133" s="233" t="s">
        <v>125</v>
      </c>
      <c r="D133" s="233" t="s">
        <v>266</v>
      </c>
      <c r="E133" s="234" t="s">
        <v>8433</v>
      </c>
      <c r="F133" s="235" t="s">
        <v>8458</v>
      </c>
      <c r="G133" s="236" t="s">
        <v>407</v>
      </c>
      <c r="H133" s="237">
        <v>21</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303</v>
      </c>
    </row>
    <row r="134" s="1" customFormat="1">
      <c r="B134" s="39"/>
      <c r="C134" s="40"/>
      <c r="D134" s="246" t="s">
        <v>273</v>
      </c>
      <c r="E134" s="40"/>
      <c r="F134" s="247" t="s">
        <v>8459</v>
      </c>
      <c r="G134" s="40"/>
      <c r="H134" s="40"/>
      <c r="I134" s="151"/>
      <c r="J134" s="40"/>
      <c r="K134" s="40"/>
      <c r="L134" s="44"/>
      <c r="M134" s="248"/>
      <c r="N134" s="87"/>
      <c r="O134" s="87"/>
      <c r="P134" s="87"/>
      <c r="Q134" s="87"/>
      <c r="R134" s="87"/>
      <c r="S134" s="87"/>
      <c r="T134" s="88"/>
      <c r="AT134" s="17" t="s">
        <v>273</v>
      </c>
      <c r="AU134" s="17" t="s">
        <v>90</v>
      </c>
    </row>
    <row r="135" s="1" customFormat="1" ht="16.5" customHeight="1">
      <c r="B135" s="39"/>
      <c r="C135" s="233" t="s">
        <v>262</v>
      </c>
      <c r="D135" s="233" t="s">
        <v>266</v>
      </c>
      <c r="E135" s="234" t="s">
        <v>8439</v>
      </c>
      <c r="F135" s="235" t="s">
        <v>8460</v>
      </c>
      <c r="G135" s="236" t="s">
        <v>8461</v>
      </c>
      <c r="H135" s="237">
        <v>26</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315</v>
      </c>
    </row>
    <row r="136" s="1" customFormat="1">
      <c r="B136" s="39"/>
      <c r="C136" s="40"/>
      <c r="D136" s="246" t="s">
        <v>273</v>
      </c>
      <c r="E136" s="40"/>
      <c r="F136" s="247" t="s">
        <v>8462</v>
      </c>
      <c r="G136" s="40"/>
      <c r="H136" s="40"/>
      <c r="I136" s="151"/>
      <c r="J136" s="40"/>
      <c r="K136" s="40"/>
      <c r="L136" s="44"/>
      <c r="M136" s="248"/>
      <c r="N136" s="87"/>
      <c r="O136" s="87"/>
      <c r="P136" s="87"/>
      <c r="Q136" s="87"/>
      <c r="R136" s="87"/>
      <c r="S136" s="87"/>
      <c r="T136" s="88"/>
      <c r="AT136" s="17" t="s">
        <v>273</v>
      </c>
      <c r="AU136" s="17" t="s">
        <v>90</v>
      </c>
    </row>
    <row r="137" s="1" customFormat="1" ht="16.5" customHeight="1">
      <c r="B137" s="39"/>
      <c r="C137" s="233" t="s">
        <v>295</v>
      </c>
      <c r="D137" s="233" t="s">
        <v>266</v>
      </c>
      <c r="E137" s="234" t="s">
        <v>8443</v>
      </c>
      <c r="F137" s="235" t="s">
        <v>8463</v>
      </c>
      <c r="G137" s="236" t="s">
        <v>2095</v>
      </c>
      <c r="H137" s="237">
        <v>1</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430</v>
      </c>
    </row>
    <row r="138" s="1" customFormat="1">
      <c r="B138" s="39"/>
      <c r="C138" s="40"/>
      <c r="D138" s="246" t="s">
        <v>273</v>
      </c>
      <c r="E138" s="40"/>
      <c r="F138" s="247" t="s">
        <v>8464</v>
      </c>
      <c r="G138" s="40"/>
      <c r="H138" s="40"/>
      <c r="I138" s="151"/>
      <c r="J138" s="40"/>
      <c r="K138" s="40"/>
      <c r="L138" s="44"/>
      <c r="M138" s="248"/>
      <c r="N138" s="87"/>
      <c r="O138" s="87"/>
      <c r="P138" s="87"/>
      <c r="Q138" s="87"/>
      <c r="R138" s="87"/>
      <c r="S138" s="87"/>
      <c r="T138" s="88"/>
      <c r="AT138" s="17" t="s">
        <v>273</v>
      </c>
      <c r="AU138" s="17" t="s">
        <v>90</v>
      </c>
    </row>
    <row r="139" s="1" customFormat="1" ht="16.5" customHeight="1">
      <c r="B139" s="39"/>
      <c r="C139" s="233" t="s">
        <v>299</v>
      </c>
      <c r="D139" s="233" t="s">
        <v>266</v>
      </c>
      <c r="E139" s="234" t="s">
        <v>8465</v>
      </c>
      <c r="F139" s="235" t="s">
        <v>8466</v>
      </c>
      <c r="G139" s="236" t="s">
        <v>2095</v>
      </c>
      <c r="H139" s="237">
        <v>3</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440</v>
      </c>
    </row>
    <row r="140" s="1" customFormat="1">
      <c r="B140" s="39"/>
      <c r="C140" s="40"/>
      <c r="D140" s="246" t="s">
        <v>273</v>
      </c>
      <c r="E140" s="40"/>
      <c r="F140" s="247" t="s">
        <v>8467</v>
      </c>
      <c r="G140" s="40"/>
      <c r="H140" s="40"/>
      <c r="I140" s="151"/>
      <c r="J140" s="40"/>
      <c r="K140" s="40"/>
      <c r="L140" s="44"/>
      <c r="M140" s="248"/>
      <c r="N140" s="87"/>
      <c r="O140" s="87"/>
      <c r="P140" s="87"/>
      <c r="Q140" s="87"/>
      <c r="R140" s="87"/>
      <c r="S140" s="87"/>
      <c r="T140" s="88"/>
      <c r="AT140" s="17" t="s">
        <v>273</v>
      </c>
      <c r="AU140" s="17" t="s">
        <v>90</v>
      </c>
    </row>
    <row r="141" s="1" customFormat="1" ht="16.5" customHeight="1">
      <c r="B141" s="39"/>
      <c r="C141" s="233" t="s">
        <v>303</v>
      </c>
      <c r="D141" s="233" t="s">
        <v>266</v>
      </c>
      <c r="E141" s="234" t="s">
        <v>8468</v>
      </c>
      <c r="F141" s="235" t="s">
        <v>7052</v>
      </c>
      <c r="G141" s="236" t="s">
        <v>2095</v>
      </c>
      <c r="H141" s="237">
        <v>1</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452</v>
      </c>
    </row>
    <row r="142" s="1" customFormat="1" ht="16.5" customHeight="1">
      <c r="B142" s="39"/>
      <c r="C142" s="233" t="s">
        <v>310</v>
      </c>
      <c r="D142" s="233" t="s">
        <v>266</v>
      </c>
      <c r="E142" s="234" t="s">
        <v>8469</v>
      </c>
      <c r="F142" s="235" t="s">
        <v>8470</v>
      </c>
      <c r="G142" s="236" t="s">
        <v>2095</v>
      </c>
      <c r="H142" s="237">
        <v>1</v>
      </c>
      <c r="I142" s="238"/>
      <c r="J142" s="239">
        <f>ROUND(I142*H142,2)</f>
        <v>0</v>
      </c>
      <c r="K142" s="235" t="s">
        <v>413</v>
      </c>
      <c r="L142" s="44"/>
      <c r="M142" s="314" t="s">
        <v>1</v>
      </c>
      <c r="N142" s="315" t="s">
        <v>48</v>
      </c>
      <c r="O142" s="250"/>
      <c r="P142" s="316">
        <f>O142*H142</f>
        <v>0</v>
      </c>
      <c r="Q142" s="316">
        <v>0</v>
      </c>
      <c r="R142" s="316">
        <f>Q142*H142</f>
        <v>0</v>
      </c>
      <c r="S142" s="316">
        <v>0</v>
      </c>
      <c r="T142" s="317">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465</v>
      </c>
    </row>
    <row r="143" s="1" customFormat="1" ht="6.96" customHeight="1">
      <c r="B143" s="62"/>
      <c r="C143" s="63"/>
      <c r="D143" s="63"/>
      <c r="E143" s="63"/>
      <c r="F143" s="63"/>
      <c r="G143" s="63"/>
      <c r="H143" s="63"/>
      <c r="I143" s="184"/>
      <c r="J143" s="63"/>
      <c r="K143" s="63"/>
      <c r="L143" s="44"/>
    </row>
  </sheetData>
  <sheetProtection sheet="1" autoFilter="0" formatColumns="0" formatRows="0" objects="1" scenarios="1" spinCount="100000" saltValue="l//BnGWE4J+2YeBkJtbPbAfLJTgITKy4tt+8hpGl37GpCqOKEWuWmuQL1TnZW+2AwyN4O4GPFxRyccK8VT6+3g==" hashValue="1/t3W7viWZcNAeei5Lhr01v58uNL/s43qMpWkTtSM10PsjFD9omJ32B8By+eSmt4EuQuaZ/UU6shuJQ7zs4KQg==" algorithmName="SHA-512" password="E785"/>
  <autoFilter ref="C124:K14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192</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3443</v>
      </c>
      <c r="I12" s="151"/>
      <c r="L12" s="44"/>
    </row>
    <row r="13" s="1" customFormat="1" ht="36.96" customHeight="1">
      <c r="B13" s="44"/>
      <c r="E13" s="152" t="s">
        <v>8471</v>
      </c>
      <c r="F13" s="1"/>
      <c r="G13" s="1"/>
      <c r="H13" s="1"/>
      <c r="I13" s="151"/>
      <c r="L13" s="44"/>
    </row>
    <row r="14" s="1" customFormat="1">
      <c r="B14" s="44"/>
      <c r="I14" s="151"/>
      <c r="L14" s="44"/>
    </row>
    <row r="15" s="1" customFormat="1" ht="12" customHeight="1">
      <c r="B15" s="44"/>
      <c r="D15" s="149" t="s">
        <v>18</v>
      </c>
      <c r="F15" s="137" t="s">
        <v>19</v>
      </c>
      <c r="I15" s="153" t="s">
        <v>20</v>
      </c>
      <c r="J15" s="137" t="s">
        <v>1</v>
      </c>
      <c r="L15" s="44"/>
    </row>
    <row r="16" s="1" customFormat="1" ht="12" customHeight="1">
      <c r="B16" s="44"/>
      <c r="D16" s="149" t="s">
        <v>22</v>
      </c>
      <c r="F16" s="137" t="s">
        <v>23</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
        <v>1</v>
      </c>
      <c r="L18" s="44"/>
    </row>
    <row r="19" s="1" customFormat="1" ht="18" customHeight="1">
      <c r="B19" s="44"/>
      <c r="E19" s="137" t="s">
        <v>32</v>
      </c>
      <c r="I19" s="153" t="s">
        <v>33</v>
      </c>
      <c r="J19" s="137" t="s">
        <v>1</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
        <v>1</v>
      </c>
      <c r="L24" s="44"/>
    </row>
    <row r="25" s="1" customFormat="1" ht="18" customHeight="1">
      <c r="B25" s="44"/>
      <c r="E25" s="137" t="s">
        <v>37</v>
      </c>
      <c r="I25" s="153" t="s">
        <v>33</v>
      </c>
      <c r="J25" s="137" t="s">
        <v>1</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ROUND(J128,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ROUND((SUM(BE128:BE182)),  2)</f>
        <v>0</v>
      </c>
      <c r="I37" s="165">
        <v>0.20999999999999999</v>
      </c>
      <c r="J37" s="164">
        <f>ROUND(((SUM(BE128:BE182))*I37),  2)</f>
        <v>0</v>
      </c>
      <c r="L37" s="44"/>
    </row>
    <row r="38" s="1" customFormat="1" ht="14.4" customHeight="1">
      <c r="B38" s="44"/>
      <c r="E38" s="149" t="s">
        <v>49</v>
      </c>
      <c r="F38" s="164">
        <f>ROUND((SUM(BF128:BF182)),  2)</f>
        <v>0</v>
      </c>
      <c r="I38" s="165">
        <v>0.14999999999999999</v>
      </c>
      <c r="J38" s="164">
        <f>ROUND(((SUM(BF128:BF182))*I38),  2)</f>
        <v>0</v>
      </c>
      <c r="L38" s="44"/>
    </row>
    <row r="39" hidden="1" s="1" customFormat="1" ht="14.4" customHeight="1">
      <c r="B39" s="44"/>
      <c r="E39" s="149" t="s">
        <v>50</v>
      </c>
      <c r="F39" s="164">
        <f>ROUND((SUM(BG128:BG182)),  2)</f>
        <v>0</v>
      </c>
      <c r="I39" s="165">
        <v>0.20999999999999999</v>
      </c>
      <c r="J39" s="164">
        <f>0</f>
        <v>0</v>
      </c>
      <c r="L39" s="44"/>
    </row>
    <row r="40" hidden="1" s="1" customFormat="1" ht="14.4" customHeight="1">
      <c r="B40" s="44"/>
      <c r="E40" s="149" t="s">
        <v>51</v>
      </c>
      <c r="F40" s="164">
        <f>ROUND((SUM(BH128:BH182)),  2)</f>
        <v>0</v>
      </c>
      <c r="I40" s="165">
        <v>0.14999999999999999</v>
      </c>
      <c r="J40" s="164">
        <f>0</f>
        <v>0</v>
      </c>
      <c r="L40" s="44"/>
    </row>
    <row r="41" hidden="1" s="1" customFormat="1" ht="14.4" customHeight="1">
      <c r="B41" s="44"/>
      <c r="E41" s="149" t="s">
        <v>52</v>
      </c>
      <c r="F41" s="164">
        <f>ROUND((SUM(BI128:BI182)),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D.2.01.7 - Předsazená trubková fasáda</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Ostrava</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J128</f>
        <v>0</v>
      </c>
      <c r="K100" s="40"/>
      <c r="L100" s="44"/>
      <c r="AU100" s="17" t="s">
        <v>241</v>
      </c>
    </row>
    <row r="101" s="8" customFormat="1" ht="24.96" customHeight="1">
      <c r="B101" s="194"/>
      <c r="C101" s="195"/>
      <c r="D101" s="196" t="s">
        <v>339</v>
      </c>
      <c r="E101" s="197"/>
      <c r="F101" s="197"/>
      <c r="G101" s="197"/>
      <c r="H101" s="197"/>
      <c r="I101" s="198"/>
      <c r="J101" s="199">
        <f>J129</f>
        <v>0</v>
      </c>
      <c r="K101" s="195"/>
      <c r="L101" s="200"/>
    </row>
    <row r="102" s="9" customFormat="1" ht="19.92" customHeight="1">
      <c r="B102" s="201"/>
      <c r="C102" s="129"/>
      <c r="D102" s="202" t="s">
        <v>348</v>
      </c>
      <c r="E102" s="203"/>
      <c r="F102" s="203"/>
      <c r="G102" s="203"/>
      <c r="H102" s="203"/>
      <c r="I102" s="204"/>
      <c r="J102" s="205">
        <f>J130</f>
        <v>0</v>
      </c>
      <c r="K102" s="129"/>
      <c r="L102" s="206"/>
    </row>
    <row r="103" s="8" customFormat="1" ht="24.96" customHeight="1">
      <c r="B103" s="194"/>
      <c r="C103" s="195"/>
      <c r="D103" s="196" t="s">
        <v>355</v>
      </c>
      <c r="E103" s="197"/>
      <c r="F103" s="197"/>
      <c r="G103" s="197"/>
      <c r="H103" s="197"/>
      <c r="I103" s="198"/>
      <c r="J103" s="199">
        <f>J163</f>
        <v>0</v>
      </c>
      <c r="K103" s="195"/>
      <c r="L103" s="200"/>
    </row>
    <row r="104" s="9" customFormat="1" ht="19.92" customHeight="1">
      <c r="B104" s="201"/>
      <c r="C104" s="129"/>
      <c r="D104" s="202" t="s">
        <v>8472</v>
      </c>
      <c r="E104" s="203"/>
      <c r="F104" s="203"/>
      <c r="G104" s="203"/>
      <c r="H104" s="203"/>
      <c r="I104" s="204"/>
      <c r="J104" s="205">
        <f>J164</f>
        <v>0</v>
      </c>
      <c r="K104" s="129"/>
      <c r="L104" s="206"/>
    </row>
    <row r="105" s="1" customFormat="1" ht="21.84" customHeight="1">
      <c r="B105" s="39"/>
      <c r="C105" s="40"/>
      <c r="D105" s="40"/>
      <c r="E105" s="40"/>
      <c r="F105" s="40"/>
      <c r="G105" s="40"/>
      <c r="H105" s="40"/>
      <c r="I105" s="151"/>
      <c r="J105" s="40"/>
      <c r="K105" s="40"/>
      <c r="L105" s="44"/>
    </row>
    <row r="106" s="1" customFormat="1" ht="6.96" customHeight="1">
      <c r="B106" s="62"/>
      <c r="C106" s="63"/>
      <c r="D106" s="63"/>
      <c r="E106" s="63"/>
      <c r="F106" s="63"/>
      <c r="G106" s="63"/>
      <c r="H106" s="63"/>
      <c r="I106" s="184"/>
      <c r="J106" s="63"/>
      <c r="K106" s="63"/>
      <c r="L106" s="44"/>
    </row>
    <row r="110" s="1" customFormat="1" ht="6.96" customHeight="1">
      <c r="B110" s="64"/>
      <c r="C110" s="65"/>
      <c r="D110" s="65"/>
      <c r="E110" s="65"/>
      <c r="F110" s="65"/>
      <c r="G110" s="65"/>
      <c r="H110" s="65"/>
      <c r="I110" s="187"/>
      <c r="J110" s="65"/>
      <c r="K110" s="65"/>
      <c r="L110" s="44"/>
    </row>
    <row r="111" s="1" customFormat="1" ht="24.96" customHeight="1">
      <c r="B111" s="39"/>
      <c r="C111" s="23" t="s">
        <v>248</v>
      </c>
      <c r="D111" s="40"/>
      <c r="E111" s="40"/>
      <c r="F111" s="40"/>
      <c r="G111" s="40"/>
      <c r="H111" s="40"/>
      <c r="I111" s="151"/>
      <c r="J111" s="40"/>
      <c r="K111" s="40"/>
      <c r="L111" s="44"/>
    </row>
    <row r="112" s="1" customFormat="1" ht="6.96" customHeight="1">
      <c r="B112" s="39"/>
      <c r="C112" s="40"/>
      <c r="D112" s="40"/>
      <c r="E112" s="40"/>
      <c r="F112" s="40"/>
      <c r="G112" s="40"/>
      <c r="H112" s="40"/>
      <c r="I112" s="151"/>
      <c r="J112" s="40"/>
      <c r="K112" s="40"/>
      <c r="L112" s="44"/>
    </row>
    <row r="113" s="1" customFormat="1" ht="12" customHeight="1">
      <c r="B113" s="39"/>
      <c r="C113" s="32" t="s">
        <v>16</v>
      </c>
      <c r="D113" s="40"/>
      <c r="E113" s="40"/>
      <c r="F113" s="40"/>
      <c r="G113" s="40"/>
      <c r="H113" s="40"/>
      <c r="I113" s="151"/>
      <c r="J113" s="40"/>
      <c r="K113" s="40"/>
      <c r="L113" s="44"/>
    </row>
    <row r="114" s="1" customFormat="1" ht="16.5" customHeight="1">
      <c r="B114" s="39"/>
      <c r="C114" s="40"/>
      <c r="D114" s="40"/>
      <c r="E114" s="188" t="str">
        <f>E7</f>
        <v>R4 - Nová budova fakulty umění</v>
      </c>
      <c r="F114" s="32"/>
      <c r="G114" s="32"/>
      <c r="H114" s="32"/>
      <c r="I114" s="151"/>
      <c r="J114" s="40"/>
      <c r="K114" s="40"/>
      <c r="L114" s="44"/>
    </row>
    <row r="115" ht="12" customHeight="1">
      <c r="B115" s="21"/>
      <c r="C115" s="32" t="s">
        <v>235</v>
      </c>
      <c r="D115" s="22"/>
      <c r="E115" s="22"/>
      <c r="F115" s="22"/>
      <c r="G115" s="22"/>
      <c r="H115" s="22"/>
      <c r="I115" s="143"/>
      <c r="J115" s="22"/>
      <c r="K115" s="22"/>
      <c r="L115" s="20"/>
    </row>
    <row r="116" ht="16.5" customHeight="1">
      <c r="B116" s="21"/>
      <c r="C116" s="22"/>
      <c r="D116" s="22"/>
      <c r="E116" s="188" t="s">
        <v>326</v>
      </c>
      <c r="F116" s="22"/>
      <c r="G116" s="22"/>
      <c r="H116" s="22"/>
      <c r="I116" s="143"/>
      <c r="J116" s="22"/>
      <c r="K116" s="22"/>
      <c r="L116" s="20"/>
    </row>
    <row r="117" ht="12" customHeight="1">
      <c r="B117" s="21"/>
      <c r="C117" s="32" t="s">
        <v>327</v>
      </c>
      <c r="D117" s="22"/>
      <c r="E117" s="22"/>
      <c r="F117" s="22"/>
      <c r="G117" s="22"/>
      <c r="H117" s="22"/>
      <c r="I117" s="143"/>
      <c r="J117" s="22"/>
      <c r="K117" s="22"/>
      <c r="L117" s="20"/>
    </row>
    <row r="118" s="1" customFormat="1" ht="16.5" customHeight="1">
      <c r="B118" s="39"/>
      <c r="C118" s="40"/>
      <c r="D118" s="40"/>
      <c r="E118" s="313" t="s">
        <v>7762</v>
      </c>
      <c r="F118" s="40"/>
      <c r="G118" s="40"/>
      <c r="H118" s="40"/>
      <c r="I118" s="151"/>
      <c r="J118" s="40"/>
      <c r="K118" s="40"/>
      <c r="L118" s="44"/>
    </row>
    <row r="119" s="1" customFormat="1" ht="12" customHeight="1">
      <c r="B119" s="39"/>
      <c r="C119" s="32" t="s">
        <v>3443</v>
      </c>
      <c r="D119" s="40"/>
      <c r="E119" s="40"/>
      <c r="F119" s="40"/>
      <c r="G119" s="40"/>
      <c r="H119" s="40"/>
      <c r="I119" s="151"/>
      <c r="J119" s="40"/>
      <c r="K119" s="40"/>
      <c r="L119" s="44"/>
    </row>
    <row r="120" s="1" customFormat="1" ht="16.5" customHeight="1">
      <c r="B120" s="39"/>
      <c r="C120" s="40"/>
      <c r="D120" s="40"/>
      <c r="E120" s="72" t="str">
        <f>E13</f>
        <v>D.2.01.7 - Předsazená trubková fasáda</v>
      </c>
      <c r="F120" s="40"/>
      <c r="G120" s="40"/>
      <c r="H120" s="40"/>
      <c r="I120" s="151"/>
      <c r="J120" s="40"/>
      <c r="K120" s="40"/>
      <c r="L120" s="44"/>
    </row>
    <row r="121" s="1" customFormat="1" ht="6.96" customHeight="1">
      <c r="B121" s="39"/>
      <c r="C121" s="40"/>
      <c r="D121" s="40"/>
      <c r="E121" s="40"/>
      <c r="F121" s="40"/>
      <c r="G121" s="40"/>
      <c r="H121" s="40"/>
      <c r="I121" s="151"/>
      <c r="J121" s="40"/>
      <c r="K121" s="40"/>
      <c r="L121" s="44"/>
    </row>
    <row r="122" s="1" customFormat="1" ht="12" customHeight="1">
      <c r="B122" s="39"/>
      <c r="C122" s="32" t="s">
        <v>22</v>
      </c>
      <c r="D122" s="40"/>
      <c r="E122" s="40"/>
      <c r="F122" s="27" t="str">
        <f>F16</f>
        <v>Ostrava</v>
      </c>
      <c r="G122" s="40"/>
      <c r="H122" s="40"/>
      <c r="I122" s="153" t="s">
        <v>24</v>
      </c>
      <c r="J122" s="75" t="str">
        <f>IF(J16="","",J16)</f>
        <v>16. 10. 2019</v>
      </c>
      <c r="K122" s="40"/>
      <c r="L122" s="44"/>
    </row>
    <row r="123" s="1" customFormat="1" ht="6.96" customHeight="1">
      <c r="B123" s="39"/>
      <c r="C123" s="40"/>
      <c r="D123" s="40"/>
      <c r="E123" s="40"/>
      <c r="F123" s="40"/>
      <c r="G123" s="40"/>
      <c r="H123" s="40"/>
      <c r="I123" s="151"/>
      <c r="J123" s="40"/>
      <c r="K123" s="40"/>
      <c r="L123" s="44"/>
    </row>
    <row r="124" s="1" customFormat="1" ht="27.9" customHeight="1">
      <c r="B124" s="39"/>
      <c r="C124" s="32" t="s">
        <v>30</v>
      </c>
      <c r="D124" s="40"/>
      <c r="E124" s="40"/>
      <c r="F124" s="27" t="str">
        <f>E19</f>
        <v xml:space="preserve">OSTRAVSKÁ UNIVERZITA </v>
      </c>
      <c r="G124" s="40"/>
      <c r="H124" s="40"/>
      <c r="I124" s="153" t="s">
        <v>36</v>
      </c>
      <c r="J124" s="37" t="str">
        <f>E25</f>
        <v>KANIA a.s., Ostrava</v>
      </c>
      <c r="K124" s="40"/>
      <c r="L124" s="44"/>
    </row>
    <row r="125" s="1" customFormat="1" ht="15.15" customHeight="1">
      <c r="B125" s="39"/>
      <c r="C125" s="32" t="s">
        <v>34</v>
      </c>
      <c r="D125" s="40"/>
      <c r="E125" s="40"/>
      <c r="F125" s="27" t="str">
        <f>IF(E22="","",E22)</f>
        <v>Vyplň údaj</v>
      </c>
      <c r="G125" s="40"/>
      <c r="H125" s="40"/>
      <c r="I125" s="153" t="s">
        <v>39</v>
      </c>
      <c r="J125" s="37" t="str">
        <f>E28</f>
        <v xml:space="preserve"> </v>
      </c>
      <c r="K125" s="40"/>
      <c r="L125" s="44"/>
    </row>
    <row r="126" s="1" customFormat="1" ht="10.32" customHeight="1">
      <c r="B126" s="39"/>
      <c r="C126" s="40"/>
      <c r="D126" s="40"/>
      <c r="E126" s="40"/>
      <c r="F126" s="40"/>
      <c r="G126" s="40"/>
      <c r="H126" s="40"/>
      <c r="I126" s="151"/>
      <c r="J126" s="40"/>
      <c r="K126" s="40"/>
      <c r="L126" s="44"/>
    </row>
    <row r="127" s="10" customFormat="1" ht="29.28" customHeight="1">
      <c r="B127" s="207"/>
      <c r="C127" s="208" t="s">
        <v>249</v>
      </c>
      <c r="D127" s="209" t="s">
        <v>68</v>
      </c>
      <c r="E127" s="209" t="s">
        <v>64</v>
      </c>
      <c r="F127" s="209" t="s">
        <v>65</v>
      </c>
      <c r="G127" s="209" t="s">
        <v>250</v>
      </c>
      <c r="H127" s="209" t="s">
        <v>251</v>
      </c>
      <c r="I127" s="210" t="s">
        <v>252</v>
      </c>
      <c r="J127" s="209" t="s">
        <v>239</v>
      </c>
      <c r="K127" s="211" t="s">
        <v>253</v>
      </c>
      <c r="L127" s="212"/>
      <c r="M127" s="96" t="s">
        <v>1</v>
      </c>
      <c r="N127" s="97" t="s">
        <v>47</v>
      </c>
      <c r="O127" s="97" t="s">
        <v>254</v>
      </c>
      <c r="P127" s="97" t="s">
        <v>255</v>
      </c>
      <c r="Q127" s="97" t="s">
        <v>256</v>
      </c>
      <c r="R127" s="97" t="s">
        <v>257</v>
      </c>
      <c r="S127" s="97" t="s">
        <v>258</v>
      </c>
      <c r="T127" s="98" t="s">
        <v>259</v>
      </c>
    </row>
    <row r="128" s="1" customFormat="1" ht="22.8" customHeight="1">
      <c r="B128" s="39"/>
      <c r="C128" s="103" t="s">
        <v>260</v>
      </c>
      <c r="D128" s="40"/>
      <c r="E128" s="40"/>
      <c r="F128" s="40"/>
      <c r="G128" s="40"/>
      <c r="H128" s="40"/>
      <c r="I128" s="151"/>
      <c r="J128" s="213">
        <f>BK128</f>
        <v>0</v>
      </c>
      <c r="K128" s="40"/>
      <c r="L128" s="44"/>
      <c r="M128" s="99"/>
      <c r="N128" s="100"/>
      <c r="O128" s="100"/>
      <c r="P128" s="214">
        <f>P129+P163</f>
        <v>0</v>
      </c>
      <c r="Q128" s="100"/>
      <c r="R128" s="214">
        <f>R129+R163</f>
        <v>44.430251000000005</v>
      </c>
      <c r="S128" s="100"/>
      <c r="T128" s="215">
        <f>T129+T163</f>
        <v>0</v>
      </c>
      <c r="AT128" s="17" t="s">
        <v>82</v>
      </c>
      <c r="AU128" s="17" t="s">
        <v>241</v>
      </c>
      <c r="BK128" s="216">
        <f>BK129+BK163</f>
        <v>0</v>
      </c>
    </row>
    <row r="129" s="11" customFormat="1" ht="25.92" customHeight="1">
      <c r="B129" s="217"/>
      <c r="C129" s="218"/>
      <c r="D129" s="219" t="s">
        <v>82</v>
      </c>
      <c r="E129" s="220" t="s">
        <v>1059</v>
      </c>
      <c r="F129" s="220" t="s">
        <v>1060</v>
      </c>
      <c r="G129" s="218"/>
      <c r="H129" s="218"/>
      <c r="I129" s="221"/>
      <c r="J129" s="222">
        <f>BK129</f>
        <v>0</v>
      </c>
      <c r="K129" s="218"/>
      <c r="L129" s="223"/>
      <c r="M129" s="224"/>
      <c r="N129" s="225"/>
      <c r="O129" s="225"/>
      <c r="P129" s="226">
        <f>P130</f>
        <v>0</v>
      </c>
      <c r="Q129" s="225"/>
      <c r="R129" s="226">
        <f>R130</f>
        <v>44.430251000000005</v>
      </c>
      <c r="S129" s="225"/>
      <c r="T129" s="227">
        <f>T130</f>
        <v>0</v>
      </c>
      <c r="AR129" s="228" t="s">
        <v>92</v>
      </c>
      <c r="AT129" s="229" t="s">
        <v>82</v>
      </c>
      <c r="AU129" s="229" t="s">
        <v>83</v>
      </c>
      <c r="AY129" s="228" t="s">
        <v>263</v>
      </c>
      <c r="BK129" s="230">
        <f>BK130</f>
        <v>0</v>
      </c>
    </row>
    <row r="130" s="11" customFormat="1" ht="22.8" customHeight="1">
      <c r="B130" s="217"/>
      <c r="C130" s="218"/>
      <c r="D130" s="219" t="s">
        <v>82</v>
      </c>
      <c r="E130" s="231" t="s">
        <v>2073</v>
      </c>
      <c r="F130" s="231" t="s">
        <v>2074</v>
      </c>
      <c r="G130" s="218"/>
      <c r="H130" s="218"/>
      <c r="I130" s="221"/>
      <c r="J130" s="232">
        <f>BK130</f>
        <v>0</v>
      </c>
      <c r="K130" s="218"/>
      <c r="L130" s="223"/>
      <c r="M130" s="224"/>
      <c r="N130" s="225"/>
      <c r="O130" s="225"/>
      <c r="P130" s="226">
        <f>SUM(P131:P162)</f>
        <v>0</v>
      </c>
      <c r="Q130" s="225"/>
      <c r="R130" s="226">
        <f>SUM(R131:R162)</f>
        <v>44.430251000000005</v>
      </c>
      <c r="S130" s="225"/>
      <c r="T130" s="227">
        <f>SUM(T131:T162)</f>
        <v>0</v>
      </c>
      <c r="AR130" s="228" t="s">
        <v>92</v>
      </c>
      <c r="AT130" s="229" t="s">
        <v>82</v>
      </c>
      <c r="AU130" s="229" t="s">
        <v>90</v>
      </c>
      <c r="AY130" s="228" t="s">
        <v>263</v>
      </c>
      <c r="BK130" s="230">
        <f>SUM(BK131:BK162)</f>
        <v>0</v>
      </c>
    </row>
    <row r="131" s="1" customFormat="1" ht="16.5" customHeight="1">
      <c r="B131" s="39"/>
      <c r="C131" s="233" t="s">
        <v>90</v>
      </c>
      <c r="D131" s="233" t="s">
        <v>266</v>
      </c>
      <c r="E131" s="234" t="s">
        <v>8473</v>
      </c>
      <c r="F131" s="235" t="s">
        <v>2484</v>
      </c>
      <c r="G131" s="236" t="s">
        <v>2485</v>
      </c>
      <c r="H131" s="237">
        <v>36155.851000000002</v>
      </c>
      <c r="I131" s="238"/>
      <c r="J131" s="239">
        <f>ROUND(I131*H131,2)</f>
        <v>0</v>
      </c>
      <c r="K131" s="235" t="s">
        <v>413</v>
      </c>
      <c r="L131" s="44"/>
      <c r="M131" s="240" t="s">
        <v>1</v>
      </c>
      <c r="N131" s="241" t="s">
        <v>48</v>
      </c>
      <c r="O131" s="87"/>
      <c r="P131" s="242">
        <f>O131*H131</f>
        <v>0</v>
      </c>
      <c r="Q131" s="242">
        <v>0.001</v>
      </c>
      <c r="R131" s="242">
        <f>Q131*H131</f>
        <v>36.155851000000006</v>
      </c>
      <c r="S131" s="242">
        <v>0</v>
      </c>
      <c r="T131" s="243">
        <f>S131*H131</f>
        <v>0</v>
      </c>
      <c r="AR131" s="244" t="s">
        <v>452</v>
      </c>
      <c r="AT131" s="244" t="s">
        <v>266</v>
      </c>
      <c r="AU131" s="244" t="s">
        <v>92</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452</v>
      </c>
      <c r="BM131" s="244" t="s">
        <v>8474</v>
      </c>
    </row>
    <row r="132" s="1" customFormat="1">
      <c r="B132" s="39"/>
      <c r="C132" s="40"/>
      <c r="D132" s="246" t="s">
        <v>273</v>
      </c>
      <c r="E132" s="40"/>
      <c r="F132" s="247" t="s">
        <v>8475</v>
      </c>
      <c r="G132" s="40"/>
      <c r="H132" s="40"/>
      <c r="I132" s="151"/>
      <c r="J132" s="40"/>
      <c r="K132" s="40"/>
      <c r="L132" s="44"/>
      <c r="M132" s="248"/>
      <c r="N132" s="87"/>
      <c r="O132" s="87"/>
      <c r="P132" s="87"/>
      <c r="Q132" s="87"/>
      <c r="R132" s="87"/>
      <c r="S132" s="87"/>
      <c r="T132" s="88"/>
      <c r="AT132" s="17" t="s">
        <v>273</v>
      </c>
      <c r="AU132" s="17" t="s">
        <v>92</v>
      </c>
    </row>
    <row r="133" s="14" customFormat="1">
      <c r="B133" s="274"/>
      <c r="C133" s="275"/>
      <c r="D133" s="246" t="s">
        <v>368</v>
      </c>
      <c r="E133" s="276" t="s">
        <v>1</v>
      </c>
      <c r="F133" s="277" t="s">
        <v>824</v>
      </c>
      <c r="G133" s="275"/>
      <c r="H133" s="276" t="s">
        <v>1</v>
      </c>
      <c r="I133" s="278"/>
      <c r="J133" s="275"/>
      <c r="K133" s="275"/>
      <c r="L133" s="279"/>
      <c r="M133" s="280"/>
      <c r="N133" s="281"/>
      <c r="O133" s="281"/>
      <c r="P133" s="281"/>
      <c r="Q133" s="281"/>
      <c r="R133" s="281"/>
      <c r="S133" s="281"/>
      <c r="T133" s="282"/>
      <c r="AT133" s="283" t="s">
        <v>368</v>
      </c>
      <c r="AU133" s="283" t="s">
        <v>92</v>
      </c>
      <c r="AV133" s="14" t="s">
        <v>90</v>
      </c>
      <c r="AW133" s="14" t="s">
        <v>38</v>
      </c>
      <c r="AX133" s="14" t="s">
        <v>83</v>
      </c>
      <c r="AY133" s="283" t="s">
        <v>263</v>
      </c>
    </row>
    <row r="134" s="12" customFormat="1">
      <c r="B134" s="252"/>
      <c r="C134" s="253"/>
      <c r="D134" s="246" t="s">
        <v>368</v>
      </c>
      <c r="E134" s="254" t="s">
        <v>1</v>
      </c>
      <c r="F134" s="255" t="s">
        <v>8476</v>
      </c>
      <c r="G134" s="253"/>
      <c r="H134" s="256">
        <v>30129.876</v>
      </c>
      <c r="I134" s="257"/>
      <c r="J134" s="253"/>
      <c r="K134" s="253"/>
      <c r="L134" s="258"/>
      <c r="M134" s="259"/>
      <c r="N134" s="260"/>
      <c r="O134" s="260"/>
      <c r="P134" s="260"/>
      <c r="Q134" s="260"/>
      <c r="R134" s="260"/>
      <c r="S134" s="260"/>
      <c r="T134" s="261"/>
      <c r="AT134" s="262" t="s">
        <v>368</v>
      </c>
      <c r="AU134" s="262" t="s">
        <v>92</v>
      </c>
      <c r="AV134" s="12" t="s">
        <v>92</v>
      </c>
      <c r="AW134" s="12" t="s">
        <v>38</v>
      </c>
      <c r="AX134" s="12" t="s">
        <v>83</v>
      </c>
      <c r="AY134" s="262" t="s">
        <v>263</v>
      </c>
    </row>
    <row r="135" s="15" customFormat="1">
      <c r="B135" s="284"/>
      <c r="C135" s="285"/>
      <c r="D135" s="246" t="s">
        <v>368</v>
      </c>
      <c r="E135" s="286" t="s">
        <v>1</v>
      </c>
      <c r="F135" s="287" t="s">
        <v>388</v>
      </c>
      <c r="G135" s="285"/>
      <c r="H135" s="288">
        <v>30129.876</v>
      </c>
      <c r="I135" s="289"/>
      <c r="J135" s="285"/>
      <c r="K135" s="285"/>
      <c r="L135" s="290"/>
      <c r="M135" s="291"/>
      <c r="N135" s="292"/>
      <c r="O135" s="292"/>
      <c r="P135" s="292"/>
      <c r="Q135" s="292"/>
      <c r="R135" s="292"/>
      <c r="S135" s="292"/>
      <c r="T135" s="293"/>
      <c r="AT135" s="294" t="s">
        <v>368</v>
      </c>
      <c r="AU135" s="294" t="s">
        <v>92</v>
      </c>
      <c r="AV135" s="15" t="s">
        <v>112</v>
      </c>
      <c r="AW135" s="15" t="s">
        <v>38</v>
      </c>
      <c r="AX135" s="15" t="s">
        <v>83</v>
      </c>
      <c r="AY135" s="294" t="s">
        <v>263</v>
      </c>
    </row>
    <row r="136" s="12" customFormat="1">
      <c r="B136" s="252"/>
      <c r="C136" s="253"/>
      <c r="D136" s="246" t="s">
        <v>368</v>
      </c>
      <c r="E136" s="254" t="s">
        <v>1</v>
      </c>
      <c r="F136" s="255" t="s">
        <v>8477</v>
      </c>
      <c r="G136" s="253"/>
      <c r="H136" s="256">
        <v>6025.9750000000004</v>
      </c>
      <c r="I136" s="257"/>
      <c r="J136" s="253"/>
      <c r="K136" s="253"/>
      <c r="L136" s="258"/>
      <c r="M136" s="259"/>
      <c r="N136" s="260"/>
      <c r="O136" s="260"/>
      <c r="P136" s="260"/>
      <c r="Q136" s="260"/>
      <c r="R136" s="260"/>
      <c r="S136" s="260"/>
      <c r="T136" s="261"/>
      <c r="AT136" s="262" t="s">
        <v>368</v>
      </c>
      <c r="AU136" s="262" t="s">
        <v>92</v>
      </c>
      <c r="AV136" s="12" t="s">
        <v>92</v>
      </c>
      <c r="AW136" s="12" t="s">
        <v>38</v>
      </c>
      <c r="AX136" s="12" t="s">
        <v>83</v>
      </c>
      <c r="AY136" s="262" t="s">
        <v>263</v>
      </c>
    </row>
    <row r="137" s="13" customFormat="1">
      <c r="B137" s="263"/>
      <c r="C137" s="264"/>
      <c r="D137" s="246" t="s">
        <v>368</v>
      </c>
      <c r="E137" s="265" t="s">
        <v>1</v>
      </c>
      <c r="F137" s="266" t="s">
        <v>370</v>
      </c>
      <c r="G137" s="264"/>
      <c r="H137" s="267">
        <v>36155.851000000002</v>
      </c>
      <c r="I137" s="268"/>
      <c r="J137" s="264"/>
      <c r="K137" s="264"/>
      <c r="L137" s="269"/>
      <c r="M137" s="270"/>
      <c r="N137" s="271"/>
      <c r="O137" s="271"/>
      <c r="P137" s="271"/>
      <c r="Q137" s="271"/>
      <c r="R137" s="271"/>
      <c r="S137" s="271"/>
      <c r="T137" s="272"/>
      <c r="AT137" s="273" t="s">
        <v>368</v>
      </c>
      <c r="AU137" s="273" t="s">
        <v>92</v>
      </c>
      <c r="AV137" s="13" t="s">
        <v>125</v>
      </c>
      <c r="AW137" s="13" t="s">
        <v>38</v>
      </c>
      <c r="AX137" s="13" t="s">
        <v>90</v>
      </c>
      <c r="AY137" s="273" t="s">
        <v>263</v>
      </c>
    </row>
    <row r="138" s="1" customFormat="1" ht="16.5" customHeight="1">
      <c r="B138" s="39"/>
      <c r="C138" s="233" t="s">
        <v>92</v>
      </c>
      <c r="D138" s="233" t="s">
        <v>266</v>
      </c>
      <c r="E138" s="234" t="s">
        <v>8478</v>
      </c>
      <c r="F138" s="235" t="s">
        <v>8479</v>
      </c>
      <c r="G138" s="236" t="s">
        <v>396</v>
      </c>
      <c r="H138" s="237">
        <v>3134.9000000000001</v>
      </c>
      <c r="I138" s="238"/>
      <c r="J138" s="239">
        <f>ROUND(I138*H138,2)</f>
        <v>0</v>
      </c>
      <c r="K138" s="235" t="s">
        <v>413</v>
      </c>
      <c r="L138" s="44"/>
      <c r="M138" s="240" t="s">
        <v>1</v>
      </c>
      <c r="N138" s="241" t="s">
        <v>48</v>
      </c>
      <c r="O138" s="87"/>
      <c r="P138" s="242">
        <f>O138*H138</f>
        <v>0</v>
      </c>
      <c r="Q138" s="242">
        <v>0.001</v>
      </c>
      <c r="R138" s="242">
        <f>Q138*H138</f>
        <v>3.1349</v>
      </c>
      <c r="S138" s="242">
        <v>0</v>
      </c>
      <c r="T138" s="243">
        <f>S138*H138</f>
        <v>0</v>
      </c>
      <c r="AR138" s="244" t="s">
        <v>452</v>
      </c>
      <c r="AT138" s="244" t="s">
        <v>266</v>
      </c>
      <c r="AU138" s="244" t="s">
        <v>92</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452</v>
      </c>
      <c r="BM138" s="244" t="s">
        <v>8480</v>
      </c>
    </row>
    <row r="139" s="1" customFormat="1">
      <c r="B139" s="39"/>
      <c r="C139" s="40"/>
      <c r="D139" s="246" t="s">
        <v>273</v>
      </c>
      <c r="E139" s="40"/>
      <c r="F139" s="247" t="s">
        <v>8481</v>
      </c>
      <c r="G139" s="40"/>
      <c r="H139" s="40"/>
      <c r="I139" s="151"/>
      <c r="J139" s="40"/>
      <c r="K139" s="40"/>
      <c r="L139" s="44"/>
      <c r="M139" s="248"/>
      <c r="N139" s="87"/>
      <c r="O139" s="87"/>
      <c r="P139" s="87"/>
      <c r="Q139" s="87"/>
      <c r="R139" s="87"/>
      <c r="S139" s="87"/>
      <c r="T139" s="88"/>
      <c r="AT139" s="17" t="s">
        <v>273</v>
      </c>
      <c r="AU139" s="17" t="s">
        <v>92</v>
      </c>
    </row>
    <row r="140" s="14" customFormat="1">
      <c r="B140" s="274"/>
      <c r="C140" s="275"/>
      <c r="D140" s="246" t="s">
        <v>368</v>
      </c>
      <c r="E140" s="276" t="s">
        <v>1</v>
      </c>
      <c r="F140" s="277" t="s">
        <v>824</v>
      </c>
      <c r="G140" s="275"/>
      <c r="H140" s="276" t="s">
        <v>1</v>
      </c>
      <c r="I140" s="278"/>
      <c r="J140" s="275"/>
      <c r="K140" s="275"/>
      <c r="L140" s="279"/>
      <c r="M140" s="280"/>
      <c r="N140" s="281"/>
      <c r="O140" s="281"/>
      <c r="P140" s="281"/>
      <c r="Q140" s="281"/>
      <c r="R140" s="281"/>
      <c r="S140" s="281"/>
      <c r="T140" s="282"/>
      <c r="AT140" s="283" t="s">
        <v>368</v>
      </c>
      <c r="AU140" s="283" t="s">
        <v>92</v>
      </c>
      <c r="AV140" s="14" t="s">
        <v>90</v>
      </c>
      <c r="AW140" s="14" t="s">
        <v>38</v>
      </c>
      <c r="AX140" s="14" t="s">
        <v>83</v>
      </c>
      <c r="AY140" s="283" t="s">
        <v>263</v>
      </c>
    </row>
    <row r="141" s="12" customFormat="1">
      <c r="B141" s="252"/>
      <c r="C141" s="253"/>
      <c r="D141" s="246" t="s">
        <v>368</v>
      </c>
      <c r="E141" s="254" t="s">
        <v>1</v>
      </c>
      <c r="F141" s="255" t="s">
        <v>8482</v>
      </c>
      <c r="G141" s="253"/>
      <c r="H141" s="256">
        <v>2726</v>
      </c>
      <c r="I141" s="257"/>
      <c r="J141" s="253"/>
      <c r="K141" s="253"/>
      <c r="L141" s="258"/>
      <c r="M141" s="259"/>
      <c r="N141" s="260"/>
      <c r="O141" s="260"/>
      <c r="P141" s="260"/>
      <c r="Q141" s="260"/>
      <c r="R141" s="260"/>
      <c r="S141" s="260"/>
      <c r="T141" s="261"/>
      <c r="AT141" s="262" t="s">
        <v>368</v>
      </c>
      <c r="AU141" s="262" t="s">
        <v>92</v>
      </c>
      <c r="AV141" s="12" t="s">
        <v>92</v>
      </c>
      <c r="AW141" s="12" t="s">
        <v>38</v>
      </c>
      <c r="AX141" s="12" t="s">
        <v>83</v>
      </c>
      <c r="AY141" s="262" t="s">
        <v>263</v>
      </c>
    </row>
    <row r="142" s="15" customFormat="1">
      <c r="B142" s="284"/>
      <c r="C142" s="285"/>
      <c r="D142" s="246" t="s">
        <v>368</v>
      </c>
      <c r="E142" s="286" t="s">
        <v>1</v>
      </c>
      <c r="F142" s="287" t="s">
        <v>388</v>
      </c>
      <c r="G142" s="285"/>
      <c r="H142" s="288">
        <v>2726</v>
      </c>
      <c r="I142" s="289"/>
      <c r="J142" s="285"/>
      <c r="K142" s="285"/>
      <c r="L142" s="290"/>
      <c r="M142" s="291"/>
      <c r="N142" s="292"/>
      <c r="O142" s="292"/>
      <c r="P142" s="292"/>
      <c r="Q142" s="292"/>
      <c r="R142" s="292"/>
      <c r="S142" s="292"/>
      <c r="T142" s="293"/>
      <c r="AT142" s="294" t="s">
        <v>368</v>
      </c>
      <c r="AU142" s="294" t="s">
        <v>92</v>
      </c>
      <c r="AV142" s="15" t="s">
        <v>112</v>
      </c>
      <c r="AW142" s="15" t="s">
        <v>38</v>
      </c>
      <c r="AX142" s="15" t="s">
        <v>83</v>
      </c>
      <c r="AY142" s="294" t="s">
        <v>263</v>
      </c>
    </row>
    <row r="143" s="12" customFormat="1">
      <c r="B143" s="252"/>
      <c r="C143" s="253"/>
      <c r="D143" s="246" t="s">
        <v>368</v>
      </c>
      <c r="E143" s="254" t="s">
        <v>1</v>
      </c>
      <c r="F143" s="255" t="s">
        <v>8483</v>
      </c>
      <c r="G143" s="253"/>
      <c r="H143" s="256">
        <v>408.89999999999998</v>
      </c>
      <c r="I143" s="257"/>
      <c r="J143" s="253"/>
      <c r="K143" s="253"/>
      <c r="L143" s="258"/>
      <c r="M143" s="259"/>
      <c r="N143" s="260"/>
      <c r="O143" s="260"/>
      <c r="P143" s="260"/>
      <c r="Q143" s="260"/>
      <c r="R143" s="260"/>
      <c r="S143" s="260"/>
      <c r="T143" s="261"/>
      <c r="AT143" s="262" t="s">
        <v>368</v>
      </c>
      <c r="AU143" s="262" t="s">
        <v>92</v>
      </c>
      <c r="AV143" s="12" t="s">
        <v>92</v>
      </c>
      <c r="AW143" s="12" t="s">
        <v>38</v>
      </c>
      <c r="AX143" s="12" t="s">
        <v>83</v>
      </c>
      <c r="AY143" s="262" t="s">
        <v>263</v>
      </c>
    </row>
    <row r="144" s="13" customFormat="1">
      <c r="B144" s="263"/>
      <c r="C144" s="264"/>
      <c r="D144" s="246" t="s">
        <v>368</v>
      </c>
      <c r="E144" s="265" t="s">
        <v>1</v>
      </c>
      <c r="F144" s="266" t="s">
        <v>370</v>
      </c>
      <c r="G144" s="264"/>
      <c r="H144" s="267">
        <v>3134.9000000000001</v>
      </c>
      <c r="I144" s="268"/>
      <c r="J144" s="264"/>
      <c r="K144" s="264"/>
      <c r="L144" s="269"/>
      <c r="M144" s="270"/>
      <c r="N144" s="271"/>
      <c r="O144" s="271"/>
      <c r="P144" s="271"/>
      <c r="Q144" s="271"/>
      <c r="R144" s="271"/>
      <c r="S144" s="271"/>
      <c r="T144" s="272"/>
      <c r="AT144" s="273" t="s">
        <v>368</v>
      </c>
      <c r="AU144" s="273" t="s">
        <v>92</v>
      </c>
      <c r="AV144" s="13" t="s">
        <v>125</v>
      </c>
      <c r="AW144" s="13" t="s">
        <v>38</v>
      </c>
      <c r="AX144" s="13" t="s">
        <v>90</v>
      </c>
      <c r="AY144" s="273" t="s">
        <v>263</v>
      </c>
    </row>
    <row r="145" s="1" customFormat="1" ht="16.5" customHeight="1">
      <c r="B145" s="39"/>
      <c r="C145" s="233" t="s">
        <v>112</v>
      </c>
      <c r="D145" s="233" t="s">
        <v>266</v>
      </c>
      <c r="E145" s="234" t="s">
        <v>8484</v>
      </c>
      <c r="F145" s="235" t="s">
        <v>8485</v>
      </c>
      <c r="G145" s="236" t="s">
        <v>396</v>
      </c>
      <c r="H145" s="237">
        <v>3001.5</v>
      </c>
      <c r="I145" s="238"/>
      <c r="J145" s="239">
        <f>ROUND(I145*H145,2)</f>
        <v>0</v>
      </c>
      <c r="K145" s="235" t="s">
        <v>413</v>
      </c>
      <c r="L145" s="44"/>
      <c r="M145" s="240" t="s">
        <v>1</v>
      </c>
      <c r="N145" s="241" t="s">
        <v>48</v>
      </c>
      <c r="O145" s="87"/>
      <c r="P145" s="242">
        <f>O145*H145</f>
        <v>0</v>
      </c>
      <c r="Q145" s="242">
        <v>0.001</v>
      </c>
      <c r="R145" s="242">
        <f>Q145*H145</f>
        <v>3.0015000000000001</v>
      </c>
      <c r="S145" s="242">
        <v>0</v>
      </c>
      <c r="T145" s="243">
        <f>S145*H145</f>
        <v>0</v>
      </c>
      <c r="AR145" s="244" t="s">
        <v>452</v>
      </c>
      <c r="AT145" s="244" t="s">
        <v>266</v>
      </c>
      <c r="AU145" s="244" t="s">
        <v>92</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452</v>
      </c>
      <c r="BM145" s="244" t="s">
        <v>8486</v>
      </c>
    </row>
    <row r="146" s="1" customFormat="1">
      <c r="B146" s="39"/>
      <c r="C146" s="40"/>
      <c r="D146" s="246" t="s">
        <v>273</v>
      </c>
      <c r="E146" s="40"/>
      <c r="F146" s="247" t="s">
        <v>8481</v>
      </c>
      <c r="G146" s="40"/>
      <c r="H146" s="40"/>
      <c r="I146" s="151"/>
      <c r="J146" s="40"/>
      <c r="K146" s="40"/>
      <c r="L146" s="44"/>
      <c r="M146" s="248"/>
      <c r="N146" s="87"/>
      <c r="O146" s="87"/>
      <c r="P146" s="87"/>
      <c r="Q146" s="87"/>
      <c r="R146" s="87"/>
      <c r="S146" s="87"/>
      <c r="T146" s="88"/>
      <c r="AT146" s="17" t="s">
        <v>273</v>
      </c>
      <c r="AU146" s="17" t="s">
        <v>92</v>
      </c>
    </row>
    <row r="147" s="14" customFormat="1">
      <c r="B147" s="274"/>
      <c r="C147" s="275"/>
      <c r="D147" s="246" t="s">
        <v>368</v>
      </c>
      <c r="E147" s="276" t="s">
        <v>1</v>
      </c>
      <c r="F147" s="277" t="s">
        <v>824</v>
      </c>
      <c r="G147" s="275"/>
      <c r="H147" s="276" t="s">
        <v>1</v>
      </c>
      <c r="I147" s="278"/>
      <c r="J147" s="275"/>
      <c r="K147" s="275"/>
      <c r="L147" s="279"/>
      <c r="M147" s="280"/>
      <c r="N147" s="281"/>
      <c r="O147" s="281"/>
      <c r="P147" s="281"/>
      <c r="Q147" s="281"/>
      <c r="R147" s="281"/>
      <c r="S147" s="281"/>
      <c r="T147" s="282"/>
      <c r="AT147" s="283" t="s">
        <v>368</v>
      </c>
      <c r="AU147" s="283" t="s">
        <v>92</v>
      </c>
      <c r="AV147" s="14" t="s">
        <v>90</v>
      </c>
      <c r="AW147" s="14" t="s">
        <v>38</v>
      </c>
      <c r="AX147" s="14" t="s">
        <v>83</v>
      </c>
      <c r="AY147" s="283" t="s">
        <v>263</v>
      </c>
    </row>
    <row r="148" s="12" customFormat="1">
      <c r="B148" s="252"/>
      <c r="C148" s="253"/>
      <c r="D148" s="246" t="s">
        <v>368</v>
      </c>
      <c r="E148" s="254" t="s">
        <v>1</v>
      </c>
      <c r="F148" s="255" t="s">
        <v>8487</v>
      </c>
      <c r="G148" s="253"/>
      <c r="H148" s="256">
        <v>2610</v>
      </c>
      <c r="I148" s="257"/>
      <c r="J148" s="253"/>
      <c r="K148" s="253"/>
      <c r="L148" s="258"/>
      <c r="M148" s="259"/>
      <c r="N148" s="260"/>
      <c r="O148" s="260"/>
      <c r="P148" s="260"/>
      <c r="Q148" s="260"/>
      <c r="R148" s="260"/>
      <c r="S148" s="260"/>
      <c r="T148" s="261"/>
      <c r="AT148" s="262" t="s">
        <v>368</v>
      </c>
      <c r="AU148" s="262" t="s">
        <v>92</v>
      </c>
      <c r="AV148" s="12" t="s">
        <v>92</v>
      </c>
      <c r="AW148" s="12" t="s">
        <v>38</v>
      </c>
      <c r="AX148" s="12" t="s">
        <v>83</v>
      </c>
      <c r="AY148" s="262" t="s">
        <v>263</v>
      </c>
    </row>
    <row r="149" s="15" customFormat="1">
      <c r="B149" s="284"/>
      <c r="C149" s="285"/>
      <c r="D149" s="246" t="s">
        <v>368</v>
      </c>
      <c r="E149" s="286" t="s">
        <v>1</v>
      </c>
      <c r="F149" s="287" t="s">
        <v>388</v>
      </c>
      <c r="G149" s="285"/>
      <c r="H149" s="288">
        <v>2610</v>
      </c>
      <c r="I149" s="289"/>
      <c r="J149" s="285"/>
      <c r="K149" s="285"/>
      <c r="L149" s="290"/>
      <c r="M149" s="291"/>
      <c r="N149" s="292"/>
      <c r="O149" s="292"/>
      <c r="P149" s="292"/>
      <c r="Q149" s="292"/>
      <c r="R149" s="292"/>
      <c r="S149" s="292"/>
      <c r="T149" s="293"/>
      <c r="AT149" s="294" t="s">
        <v>368</v>
      </c>
      <c r="AU149" s="294" t="s">
        <v>92</v>
      </c>
      <c r="AV149" s="15" t="s">
        <v>112</v>
      </c>
      <c r="AW149" s="15" t="s">
        <v>38</v>
      </c>
      <c r="AX149" s="15" t="s">
        <v>83</v>
      </c>
      <c r="AY149" s="294" t="s">
        <v>263</v>
      </c>
    </row>
    <row r="150" s="12" customFormat="1">
      <c r="B150" s="252"/>
      <c r="C150" s="253"/>
      <c r="D150" s="246" t="s">
        <v>368</v>
      </c>
      <c r="E150" s="254" t="s">
        <v>1</v>
      </c>
      <c r="F150" s="255" t="s">
        <v>8488</v>
      </c>
      <c r="G150" s="253"/>
      <c r="H150" s="256">
        <v>391.5</v>
      </c>
      <c r="I150" s="257"/>
      <c r="J150" s="253"/>
      <c r="K150" s="253"/>
      <c r="L150" s="258"/>
      <c r="M150" s="259"/>
      <c r="N150" s="260"/>
      <c r="O150" s="260"/>
      <c r="P150" s="260"/>
      <c r="Q150" s="260"/>
      <c r="R150" s="260"/>
      <c r="S150" s="260"/>
      <c r="T150" s="261"/>
      <c r="AT150" s="262" t="s">
        <v>368</v>
      </c>
      <c r="AU150" s="262" t="s">
        <v>92</v>
      </c>
      <c r="AV150" s="12" t="s">
        <v>92</v>
      </c>
      <c r="AW150" s="12" t="s">
        <v>38</v>
      </c>
      <c r="AX150" s="12" t="s">
        <v>83</v>
      </c>
      <c r="AY150" s="262" t="s">
        <v>263</v>
      </c>
    </row>
    <row r="151" s="13" customFormat="1">
      <c r="B151" s="263"/>
      <c r="C151" s="264"/>
      <c r="D151" s="246" t="s">
        <v>368</v>
      </c>
      <c r="E151" s="265" t="s">
        <v>1</v>
      </c>
      <c r="F151" s="266" t="s">
        <v>370</v>
      </c>
      <c r="G151" s="264"/>
      <c r="H151" s="267">
        <v>3001.5</v>
      </c>
      <c r="I151" s="268"/>
      <c r="J151" s="264"/>
      <c r="K151" s="264"/>
      <c r="L151" s="269"/>
      <c r="M151" s="270"/>
      <c r="N151" s="271"/>
      <c r="O151" s="271"/>
      <c r="P151" s="271"/>
      <c r="Q151" s="271"/>
      <c r="R151" s="271"/>
      <c r="S151" s="271"/>
      <c r="T151" s="272"/>
      <c r="AT151" s="273" t="s">
        <v>368</v>
      </c>
      <c r="AU151" s="273" t="s">
        <v>92</v>
      </c>
      <c r="AV151" s="13" t="s">
        <v>125</v>
      </c>
      <c r="AW151" s="13" t="s">
        <v>38</v>
      </c>
      <c r="AX151" s="13" t="s">
        <v>90</v>
      </c>
      <c r="AY151" s="273" t="s">
        <v>263</v>
      </c>
    </row>
    <row r="152" s="1" customFormat="1" ht="16.5" customHeight="1">
      <c r="B152" s="39"/>
      <c r="C152" s="233" t="s">
        <v>125</v>
      </c>
      <c r="D152" s="233" t="s">
        <v>266</v>
      </c>
      <c r="E152" s="234" t="s">
        <v>8489</v>
      </c>
      <c r="F152" s="235" t="s">
        <v>8490</v>
      </c>
      <c r="G152" s="236" t="s">
        <v>503</v>
      </c>
      <c r="H152" s="237">
        <v>902</v>
      </c>
      <c r="I152" s="238"/>
      <c r="J152" s="239">
        <f>ROUND(I152*H152,2)</f>
        <v>0</v>
      </c>
      <c r="K152" s="235" t="s">
        <v>413</v>
      </c>
      <c r="L152" s="44"/>
      <c r="M152" s="240" t="s">
        <v>1</v>
      </c>
      <c r="N152" s="241" t="s">
        <v>48</v>
      </c>
      <c r="O152" s="87"/>
      <c r="P152" s="242">
        <f>O152*H152</f>
        <v>0</v>
      </c>
      <c r="Q152" s="242">
        <v>0.001</v>
      </c>
      <c r="R152" s="242">
        <f>Q152*H152</f>
        <v>0.90200000000000002</v>
      </c>
      <c r="S152" s="242">
        <v>0</v>
      </c>
      <c r="T152" s="243">
        <f>S152*H152</f>
        <v>0</v>
      </c>
      <c r="AR152" s="244" t="s">
        <v>452</v>
      </c>
      <c r="AT152" s="244" t="s">
        <v>266</v>
      </c>
      <c r="AU152" s="244" t="s">
        <v>92</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452</v>
      </c>
      <c r="BM152" s="244" t="s">
        <v>8491</v>
      </c>
    </row>
    <row r="153" s="1" customFormat="1">
      <c r="B153" s="39"/>
      <c r="C153" s="40"/>
      <c r="D153" s="246" t="s">
        <v>273</v>
      </c>
      <c r="E153" s="40"/>
      <c r="F153" s="247" t="s">
        <v>8492</v>
      </c>
      <c r="G153" s="40"/>
      <c r="H153" s="40"/>
      <c r="I153" s="151"/>
      <c r="J153" s="40"/>
      <c r="K153" s="40"/>
      <c r="L153" s="44"/>
      <c r="M153" s="248"/>
      <c r="N153" s="87"/>
      <c r="O153" s="87"/>
      <c r="P153" s="87"/>
      <c r="Q153" s="87"/>
      <c r="R153" s="87"/>
      <c r="S153" s="87"/>
      <c r="T153" s="88"/>
      <c r="AT153" s="17" t="s">
        <v>273</v>
      </c>
      <c r="AU153" s="17" t="s">
        <v>92</v>
      </c>
    </row>
    <row r="154" s="14" customFormat="1">
      <c r="B154" s="274"/>
      <c r="C154" s="275"/>
      <c r="D154" s="246" t="s">
        <v>368</v>
      </c>
      <c r="E154" s="276" t="s">
        <v>1</v>
      </c>
      <c r="F154" s="277" t="s">
        <v>824</v>
      </c>
      <c r="G154" s="275"/>
      <c r="H154" s="276" t="s">
        <v>1</v>
      </c>
      <c r="I154" s="278"/>
      <c r="J154" s="275"/>
      <c r="K154" s="275"/>
      <c r="L154" s="279"/>
      <c r="M154" s="280"/>
      <c r="N154" s="281"/>
      <c r="O154" s="281"/>
      <c r="P154" s="281"/>
      <c r="Q154" s="281"/>
      <c r="R154" s="281"/>
      <c r="S154" s="281"/>
      <c r="T154" s="282"/>
      <c r="AT154" s="283" t="s">
        <v>368</v>
      </c>
      <c r="AU154" s="283" t="s">
        <v>92</v>
      </c>
      <c r="AV154" s="14" t="s">
        <v>90</v>
      </c>
      <c r="AW154" s="14" t="s">
        <v>38</v>
      </c>
      <c r="AX154" s="14" t="s">
        <v>83</v>
      </c>
      <c r="AY154" s="283" t="s">
        <v>263</v>
      </c>
    </row>
    <row r="155" s="12" customFormat="1">
      <c r="B155" s="252"/>
      <c r="C155" s="253"/>
      <c r="D155" s="246" t="s">
        <v>368</v>
      </c>
      <c r="E155" s="254" t="s">
        <v>1</v>
      </c>
      <c r="F155" s="255" t="s">
        <v>8493</v>
      </c>
      <c r="G155" s="253"/>
      <c r="H155" s="256">
        <v>902</v>
      </c>
      <c r="I155" s="257"/>
      <c r="J155" s="253"/>
      <c r="K155" s="253"/>
      <c r="L155" s="258"/>
      <c r="M155" s="259"/>
      <c r="N155" s="260"/>
      <c r="O155" s="260"/>
      <c r="P155" s="260"/>
      <c r="Q155" s="260"/>
      <c r="R155" s="260"/>
      <c r="S155" s="260"/>
      <c r="T155" s="261"/>
      <c r="AT155" s="262" t="s">
        <v>368</v>
      </c>
      <c r="AU155" s="262" t="s">
        <v>92</v>
      </c>
      <c r="AV155" s="12" t="s">
        <v>92</v>
      </c>
      <c r="AW155" s="12" t="s">
        <v>38</v>
      </c>
      <c r="AX155" s="12" t="s">
        <v>83</v>
      </c>
      <c r="AY155" s="262" t="s">
        <v>263</v>
      </c>
    </row>
    <row r="156" s="13" customFormat="1">
      <c r="B156" s="263"/>
      <c r="C156" s="264"/>
      <c r="D156" s="246" t="s">
        <v>368</v>
      </c>
      <c r="E156" s="265" t="s">
        <v>1</v>
      </c>
      <c r="F156" s="266" t="s">
        <v>370</v>
      </c>
      <c r="G156" s="264"/>
      <c r="H156" s="267">
        <v>902</v>
      </c>
      <c r="I156" s="268"/>
      <c r="J156" s="264"/>
      <c r="K156" s="264"/>
      <c r="L156" s="269"/>
      <c r="M156" s="270"/>
      <c r="N156" s="271"/>
      <c r="O156" s="271"/>
      <c r="P156" s="271"/>
      <c r="Q156" s="271"/>
      <c r="R156" s="271"/>
      <c r="S156" s="271"/>
      <c r="T156" s="272"/>
      <c r="AT156" s="273" t="s">
        <v>368</v>
      </c>
      <c r="AU156" s="273" t="s">
        <v>92</v>
      </c>
      <c r="AV156" s="13" t="s">
        <v>125</v>
      </c>
      <c r="AW156" s="13" t="s">
        <v>38</v>
      </c>
      <c r="AX156" s="13" t="s">
        <v>90</v>
      </c>
      <c r="AY156" s="273" t="s">
        <v>263</v>
      </c>
    </row>
    <row r="157" s="1" customFormat="1" ht="16.5" customHeight="1">
      <c r="B157" s="39"/>
      <c r="C157" s="233" t="s">
        <v>262</v>
      </c>
      <c r="D157" s="233" t="s">
        <v>266</v>
      </c>
      <c r="E157" s="234" t="s">
        <v>8494</v>
      </c>
      <c r="F157" s="235" t="s">
        <v>8495</v>
      </c>
      <c r="G157" s="236" t="s">
        <v>503</v>
      </c>
      <c r="H157" s="237">
        <v>1236</v>
      </c>
      <c r="I157" s="238"/>
      <c r="J157" s="239">
        <f>ROUND(I157*H157,2)</f>
        <v>0</v>
      </c>
      <c r="K157" s="235" t="s">
        <v>413</v>
      </c>
      <c r="L157" s="44"/>
      <c r="M157" s="240" t="s">
        <v>1</v>
      </c>
      <c r="N157" s="241" t="s">
        <v>48</v>
      </c>
      <c r="O157" s="87"/>
      <c r="P157" s="242">
        <f>O157*H157</f>
        <v>0</v>
      </c>
      <c r="Q157" s="242">
        <v>0.001</v>
      </c>
      <c r="R157" s="242">
        <f>Q157*H157</f>
        <v>1.236</v>
      </c>
      <c r="S157" s="242">
        <v>0</v>
      </c>
      <c r="T157" s="243">
        <f>S157*H157</f>
        <v>0</v>
      </c>
      <c r="AR157" s="244" t="s">
        <v>452</v>
      </c>
      <c r="AT157" s="244" t="s">
        <v>266</v>
      </c>
      <c r="AU157" s="244" t="s">
        <v>92</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452</v>
      </c>
      <c r="BM157" s="244" t="s">
        <v>8496</v>
      </c>
    </row>
    <row r="158" s="1" customFormat="1">
      <c r="B158" s="39"/>
      <c r="C158" s="40"/>
      <c r="D158" s="246" t="s">
        <v>273</v>
      </c>
      <c r="E158" s="40"/>
      <c r="F158" s="247" t="s">
        <v>8492</v>
      </c>
      <c r="G158" s="40"/>
      <c r="H158" s="40"/>
      <c r="I158" s="151"/>
      <c r="J158" s="40"/>
      <c r="K158" s="40"/>
      <c r="L158" s="44"/>
      <c r="M158" s="248"/>
      <c r="N158" s="87"/>
      <c r="O158" s="87"/>
      <c r="P158" s="87"/>
      <c r="Q158" s="87"/>
      <c r="R158" s="87"/>
      <c r="S158" s="87"/>
      <c r="T158" s="88"/>
      <c r="AT158" s="17" t="s">
        <v>273</v>
      </c>
      <c r="AU158" s="17" t="s">
        <v>92</v>
      </c>
    </row>
    <row r="159" s="14" customFormat="1">
      <c r="B159" s="274"/>
      <c r="C159" s="275"/>
      <c r="D159" s="246" t="s">
        <v>368</v>
      </c>
      <c r="E159" s="276" t="s">
        <v>1</v>
      </c>
      <c r="F159" s="277" t="s">
        <v>824</v>
      </c>
      <c r="G159" s="275"/>
      <c r="H159" s="276" t="s">
        <v>1</v>
      </c>
      <c r="I159" s="278"/>
      <c r="J159" s="275"/>
      <c r="K159" s="275"/>
      <c r="L159" s="279"/>
      <c r="M159" s="280"/>
      <c r="N159" s="281"/>
      <c r="O159" s="281"/>
      <c r="P159" s="281"/>
      <c r="Q159" s="281"/>
      <c r="R159" s="281"/>
      <c r="S159" s="281"/>
      <c r="T159" s="282"/>
      <c r="AT159" s="283" t="s">
        <v>368</v>
      </c>
      <c r="AU159" s="283" t="s">
        <v>92</v>
      </c>
      <c r="AV159" s="14" t="s">
        <v>90</v>
      </c>
      <c r="AW159" s="14" t="s">
        <v>38</v>
      </c>
      <c r="AX159" s="14" t="s">
        <v>83</v>
      </c>
      <c r="AY159" s="283" t="s">
        <v>263</v>
      </c>
    </row>
    <row r="160" s="12" customFormat="1">
      <c r="B160" s="252"/>
      <c r="C160" s="253"/>
      <c r="D160" s="246" t="s">
        <v>368</v>
      </c>
      <c r="E160" s="254" t="s">
        <v>1</v>
      </c>
      <c r="F160" s="255" t="s">
        <v>8497</v>
      </c>
      <c r="G160" s="253"/>
      <c r="H160" s="256">
        <v>1236</v>
      </c>
      <c r="I160" s="257"/>
      <c r="J160" s="253"/>
      <c r="K160" s="253"/>
      <c r="L160" s="258"/>
      <c r="M160" s="259"/>
      <c r="N160" s="260"/>
      <c r="O160" s="260"/>
      <c r="P160" s="260"/>
      <c r="Q160" s="260"/>
      <c r="R160" s="260"/>
      <c r="S160" s="260"/>
      <c r="T160" s="261"/>
      <c r="AT160" s="262" t="s">
        <v>368</v>
      </c>
      <c r="AU160" s="262" t="s">
        <v>92</v>
      </c>
      <c r="AV160" s="12" t="s">
        <v>92</v>
      </c>
      <c r="AW160" s="12" t="s">
        <v>38</v>
      </c>
      <c r="AX160" s="12" t="s">
        <v>83</v>
      </c>
      <c r="AY160" s="262" t="s">
        <v>263</v>
      </c>
    </row>
    <row r="161" s="13" customFormat="1">
      <c r="B161" s="263"/>
      <c r="C161" s="264"/>
      <c r="D161" s="246" t="s">
        <v>368</v>
      </c>
      <c r="E161" s="265" t="s">
        <v>1</v>
      </c>
      <c r="F161" s="266" t="s">
        <v>370</v>
      </c>
      <c r="G161" s="264"/>
      <c r="H161" s="267">
        <v>1236</v>
      </c>
      <c r="I161" s="268"/>
      <c r="J161" s="264"/>
      <c r="K161" s="264"/>
      <c r="L161" s="269"/>
      <c r="M161" s="270"/>
      <c r="N161" s="271"/>
      <c r="O161" s="271"/>
      <c r="P161" s="271"/>
      <c r="Q161" s="271"/>
      <c r="R161" s="271"/>
      <c r="S161" s="271"/>
      <c r="T161" s="272"/>
      <c r="AT161" s="273" t="s">
        <v>368</v>
      </c>
      <c r="AU161" s="273" t="s">
        <v>92</v>
      </c>
      <c r="AV161" s="13" t="s">
        <v>125</v>
      </c>
      <c r="AW161" s="13" t="s">
        <v>38</v>
      </c>
      <c r="AX161" s="13" t="s">
        <v>90</v>
      </c>
      <c r="AY161" s="273" t="s">
        <v>263</v>
      </c>
    </row>
    <row r="162" s="1" customFormat="1" ht="16.5" customHeight="1">
      <c r="B162" s="39"/>
      <c r="C162" s="233" t="s">
        <v>295</v>
      </c>
      <c r="D162" s="233" t="s">
        <v>266</v>
      </c>
      <c r="E162" s="234" t="s">
        <v>2512</v>
      </c>
      <c r="F162" s="235" t="s">
        <v>2513</v>
      </c>
      <c r="G162" s="236" t="s">
        <v>1155</v>
      </c>
      <c r="H162" s="305"/>
      <c r="I162" s="238"/>
      <c r="J162" s="239">
        <f>ROUND(I162*H162,2)</f>
        <v>0</v>
      </c>
      <c r="K162" s="235" t="s">
        <v>270</v>
      </c>
      <c r="L162" s="44"/>
      <c r="M162" s="240" t="s">
        <v>1</v>
      </c>
      <c r="N162" s="241" t="s">
        <v>48</v>
      </c>
      <c r="O162" s="87"/>
      <c r="P162" s="242">
        <f>O162*H162</f>
        <v>0</v>
      </c>
      <c r="Q162" s="242">
        <v>0</v>
      </c>
      <c r="R162" s="242">
        <f>Q162*H162</f>
        <v>0</v>
      </c>
      <c r="S162" s="242">
        <v>0</v>
      </c>
      <c r="T162" s="243">
        <f>S162*H162</f>
        <v>0</v>
      </c>
      <c r="AR162" s="244" t="s">
        <v>452</v>
      </c>
      <c r="AT162" s="244" t="s">
        <v>266</v>
      </c>
      <c r="AU162" s="244" t="s">
        <v>92</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452</v>
      </c>
      <c r="BM162" s="244" t="s">
        <v>8498</v>
      </c>
    </row>
    <row r="163" s="11" customFormat="1" ht="25.92" customHeight="1">
      <c r="B163" s="217"/>
      <c r="C163" s="218"/>
      <c r="D163" s="219" t="s">
        <v>82</v>
      </c>
      <c r="E163" s="220" t="s">
        <v>2719</v>
      </c>
      <c r="F163" s="220" t="s">
        <v>2719</v>
      </c>
      <c r="G163" s="218"/>
      <c r="H163" s="218"/>
      <c r="I163" s="221"/>
      <c r="J163" s="222">
        <f>BK163</f>
        <v>0</v>
      </c>
      <c r="K163" s="218"/>
      <c r="L163" s="223"/>
      <c r="M163" s="224"/>
      <c r="N163" s="225"/>
      <c r="O163" s="225"/>
      <c r="P163" s="226">
        <f>P164</f>
        <v>0</v>
      </c>
      <c r="Q163" s="225"/>
      <c r="R163" s="226">
        <f>R164</f>
        <v>0</v>
      </c>
      <c r="S163" s="225"/>
      <c r="T163" s="227">
        <f>T164</f>
        <v>0</v>
      </c>
      <c r="AR163" s="228" t="s">
        <v>125</v>
      </c>
      <c r="AT163" s="229" t="s">
        <v>82</v>
      </c>
      <c r="AU163" s="229" t="s">
        <v>83</v>
      </c>
      <c r="AY163" s="228" t="s">
        <v>263</v>
      </c>
      <c r="BK163" s="230">
        <f>BK164</f>
        <v>0</v>
      </c>
    </row>
    <row r="164" s="11" customFormat="1" ht="22.8" customHeight="1">
      <c r="B164" s="217"/>
      <c r="C164" s="218"/>
      <c r="D164" s="219" t="s">
        <v>82</v>
      </c>
      <c r="E164" s="231" t="s">
        <v>3095</v>
      </c>
      <c r="F164" s="231" t="s">
        <v>3126</v>
      </c>
      <c r="G164" s="218"/>
      <c r="H164" s="218"/>
      <c r="I164" s="221"/>
      <c r="J164" s="232">
        <f>BK164</f>
        <v>0</v>
      </c>
      <c r="K164" s="218"/>
      <c r="L164" s="223"/>
      <c r="M164" s="224"/>
      <c r="N164" s="225"/>
      <c r="O164" s="225"/>
      <c r="P164" s="226">
        <f>SUM(P165:P182)</f>
        <v>0</v>
      </c>
      <c r="Q164" s="225"/>
      <c r="R164" s="226">
        <f>SUM(R165:R182)</f>
        <v>0</v>
      </c>
      <c r="S164" s="225"/>
      <c r="T164" s="227">
        <f>SUM(T165:T182)</f>
        <v>0</v>
      </c>
      <c r="AR164" s="228" t="s">
        <v>125</v>
      </c>
      <c r="AT164" s="229" t="s">
        <v>82</v>
      </c>
      <c r="AU164" s="229" t="s">
        <v>90</v>
      </c>
      <c r="AY164" s="228" t="s">
        <v>263</v>
      </c>
      <c r="BK164" s="230">
        <f>SUM(BK165:BK182)</f>
        <v>0</v>
      </c>
    </row>
    <row r="165" s="1" customFormat="1" ht="16.5" customHeight="1">
      <c r="B165" s="39"/>
      <c r="C165" s="233" t="s">
        <v>299</v>
      </c>
      <c r="D165" s="233" t="s">
        <v>266</v>
      </c>
      <c r="E165" s="234" t="s">
        <v>3098</v>
      </c>
      <c r="F165" s="235" t="s">
        <v>8499</v>
      </c>
      <c r="G165" s="236" t="s">
        <v>503</v>
      </c>
      <c r="H165" s="237">
        <v>4168</v>
      </c>
      <c r="I165" s="238"/>
      <c r="J165" s="239">
        <f>ROUND(I165*H165,2)</f>
        <v>0</v>
      </c>
      <c r="K165" s="235" t="s">
        <v>413</v>
      </c>
      <c r="L165" s="44"/>
      <c r="M165" s="240" t="s">
        <v>1</v>
      </c>
      <c r="N165" s="241" t="s">
        <v>48</v>
      </c>
      <c r="O165" s="87"/>
      <c r="P165" s="242">
        <f>O165*H165</f>
        <v>0</v>
      </c>
      <c r="Q165" s="242">
        <v>0</v>
      </c>
      <c r="R165" s="242">
        <f>Q165*H165</f>
        <v>0</v>
      </c>
      <c r="S165" s="242">
        <v>0</v>
      </c>
      <c r="T165" s="243">
        <f>S165*H165</f>
        <v>0</v>
      </c>
      <c r="AR165" s="244" t="s">
        <v>2701</v>
      </c>
      <c r="AT165" s="244" t="s">
        <v>266</v>
      </c>
      <c r="AU165" s="244" t="s">
        <v>92</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2701</v>
      </c>
      <c r="BM165" s="244" t="s">
        <v>8500</v>
      </c>
    </row>
    <row r="166" s="1" customFormat="1">
      <c r="B166" s="39"/>
      <c r="C166" s="40"/>
      <c r="D166" s="246" t="s">
        <v>273</v>
      </c>
      <c r="E166" s="40"/>
      <c r="F166" s="247" t="s">
        <v>8501</v>
      </c>
      <c r="G166" s="40"/>
      <c r="H166" s="40"/>
      <c r="I166" s="151"/>
      <c r="J166" s="40"/>
      <c r="K166" s="40"/>
      <c r="L166" s="44"/>
      <c r="M166" s="248"/>
      <c r="N166" s="87"/>
      <c r="O166" s="87"/>
      <c r="P166" s="87"/>
      <c r="Q166" s="87"/>
      <c r="R166" s="87"/>
      <c r="S166" s="87"/>
      <c r="T166" s="88"/>
      <c r="AT166" s="17" t="s">
        <v>273</v>
      </c>
      <c r="AU166" s="17" t="s">
        <v>92</v>
      </c>
    </row>
    <row r="167" s="1" customFormat="1" ht="16.5" customHeight="1">
      <c r="B167" s="39"/>
      <c r="C167" s="233" t="s">
        <v>303</v>
      </c>
      <c r="D167" s="233" t="s">
        <v>266</v>
      </c>
      <c r="E167" s="234" t="s">
        <v>3102</v>
      </c>
      <c r="F167" s="235" t="s">
        <v>8502</v>
      </c>
      <c r="G167" s="236" t="s">
        <v>503</v>
      </c>
      <c r="H167" s="237">
        <v>1</v>
      </c>
      <c r="I167" s="238"/>
      <c r="J167" s="239">
        <f>ROUND(I167*H167,2)</f>
        <v>0</v>
      </c>
      <c r="K167" s="235" t="s">
        <v>413</v>
      </c>
      <c r="L167" s="44"/>
      <c r="M167" s="240" t="s">
        <v>1</v>
      </c>
      <c r="N167" s="241" t="s">
        <v>48</v>
      </c>
      <c r="O167" s="87"/>
      <c r="P167" s="242">
        <f>O167*H167</f>
        <v>0</v>
      </c>
      <c r="Q167" s="242">
        <v>0</v>
      </c>
      <c r="R167" s="242">
        <f>Q167*H167</f>
        <v>0</v>
      </c>
      <c r="S167" s="242">
        <v>0</v>
      </c>
      <c r="T167" s="243">
        <f>S167*H167</f>
        <v>0</v>
      </c>
      <c r="AR167" s="244" t="s">
        <v>2701</v>
      </c>
      <c r="AT167" s="244" t="s">
        <v>266</v>
      </c>
      <c r="AU167" s="244" t="s">
        <v>92</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2701</v>
      </c>
      <c r="BM167" s="244" t="s">
        <v>8503</v>
      </c>
    </row>
    <row r="168" s="1" customFormat="1">
      <c r="B168" s="39"/>
      <c r="C168" s="40"/>
      <c r="D168" s="246" t="s">
        <v>273</v>
      </c>
      <c r="E168" s="40"/>
      <c r="F168" s="247" t="s">
        <v>8501</v>
      </c>
      <c r="G168" s="40"/>
      <c r="H168" s="40"/>
      <c r="I168" s="151"/>
      <c r="J168" s="40"/>
      <c r="K168" s="40"/>
      <c r="L168" s="44"/>
      <c r="M168" s="248"/>
      <c r="N168" s="87"/>
      <c r="O168" s="87"/>
      <c r="P168" s="87"/>
      <c r="Q168" s="87"/>
      <c r="R168" s="87"/>
      <c r="S168" s="87"/>
      <c r="T168" s="88"/>
      <c r="AT168" s="17" t="s">
        <v>273</v>
      </c>
      <c r="AU168" s="17" t="s">
        <v>92</v>
      </c>
    </row>
    <row r="169" s="1" customFormat="1" ht="16.5" customHeight="1">
      <c r="B169" s="39"/>
      <c r="C169" s="233" t="s">
        <v>310</v>
      </c>
      <c r="D169" s="233" t="s">
        <v>266</v>
      </c>
      <c r="E169" s="234" t="s">
        <v>3106</v>
      </c>
      <c r="F169" s="235" t="s">
        <v>8504</v>
      </c>
      <c r="G169" s="236" t="s">
        <v>503</v>
      </c>
      <c r="H169" s="237">
        <v>12</v>
      </c>
      <c r="I169" s="238"/>
      <c r="J169" s="239">
        <f>ROUND(I169*H169,2)</f>
        <v>0</v>
      </c>
      <c r="K169" s="235" t="s">
        <v>413</v>
      </c>
      <c r="L169" s="44"/>
      <c r="M169" s="240" t="s">
        <v>1</v>
      </c>
      <c r="N169" s="241" t="s">
        <v>48</v>
      </c>
      <c r="O169" s="87"/>
      <c r="P169" s="242">
        <f>O169*H169</f>
        <v>0</v>
      </c>
      <c r="Q169" s="242">
        <v>0</v>
      </c>
      <c r="R169" s="242">
        <f>Q169*H169</f>
        <v>0</v>
      </c>
      <c r="S169" s="242">
        <v>0</v>
      </c>
      <c r="T169" s="243">
        <f>S169*H169</f>
        <v>0</v>
      </c>
      <c r="AR169" s="244" t="s">
        <v>2701</v>
      </c>
      <c r="AT169" s="244" t="s">
        <v>266</v>
      </c>
      <c r="AU169" s="244" t="s">
        <v>92</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2701</v>
      </c>
      <c r="BM169" s="244" t="s">
        <v>8505</v>
      </c>
    </row>
    <row r="170" s="1" customFormat="1">
      <c r="B170" s="39"/>
      <c r="C170" s="40"/>
      <c r="D170" s="246" t="s">
        <v>273</v>
      </c>
      <c r="E170" s="40"/>
      <c r="F170" s="247" t="s">
        <v>8501</v>
      </c>
      <c r="G170" s="40"/>
      <c r="H170" s="40"/>
      <c r="I170" s="151"/>
      <c r="J170" s="40"/>
      <c r="K170" s="40"/>
      <c r="L170" s="44"/>
      <c r="M170" s="248"/>
      <c r="N170" s="87"/>
      <c r="O170" s="87"/>
      <c r="P170" s="87"/>
      <c r="Q170" s="87"/>
      <c r="R170" s="87"/>
      <c r="S170" s="87"/>
      <c r="T170" s="88"/>
      <c r="AT170" s="17" t="s">
        <v>273</v>
      </c>
      <c r="AU170" s="17" t="s">
        <v>92</v>
      </c>
    </row>
    <row r="171" s="1" customFormat="1" ht="16.5" customHeight="1">
      <c r="B171" s="39"/>
      <c r="C171" s="233" t="s">
        <v>315</v>
      </c>
      <c r="D171" s="233" t="s">
        <v>266</v>
      </c>
      <c r="E171" s="234" t="s">
        <v>3110</v>
      </c>
      <c r="F171" s="235" t="s">
        <v>8506</v>
      </c>
      <c r="G171" s="236" t="s">
        <v>503</v>
      </c>
      <c r="H171" s="237">
        <v>4148</v>
      </c>
      <c r="I171" s="238"/>
      <c r="J171" s="239">
        <f>ROUND(I171*H171,2)</f>
        <v>0</v>
      </c>
      <c r="K171" s="235" t="s">
        <v>413</v>
      </c>
      <c r="L171" s="44"/>
      <c r="M171" s="240" t="s">
        <v>1</v>
      </c>
      <c r="N171" s="241" t="s">
        <v>48</v>
      </c>
      <c r="O171" s="87"/>
      <c r="P171" s="242">
        <f>O171*H171</f>
        <v>0</v>
      </c>
      <c r="Q171" s="242">
        <v>0</v>
      </c>
      <c r="R171" s="242">
        <f>Q171*H171</f>
        <v>0</v>
      </c>
      <c r="S171" s="242">
        <v>0</v>
      </c>
      <c r="T171" s="243">
        <f>S171*H171</f>
        <v>0</v>
      </c>
      <c r="AR171" s="244" t="s">
        <v>2701</v>
      </c>
      <c r="AT171" s="244" t="s">
        <v>266</v>
      </c>
      <c r="AU171" s="244" t="s">
        <v>92</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2701</v>
      </c>
      <c r="BM171" s="244" t="s">
        <v>8507</v>
      </c>
    </row>
    <row r="172" s="1" customFormat="1">
      <c r="B172" s="39"/>
      <c r="C172" s="40"/>
      <c r="D172" s="246" t="s">
        <v>273</v>
      </c>
      <c r="E172" s="40"/>
      <c r="F172" s="247" t="s">
        <v>8501</v>
      </c>
      <c r="G172" s="40"/>
      <c r="H172" s="40"/>
      <c r="I172" s="151"/>
      <c r="J172" s="40"/>
      <c r="K172" s="40"/>
      <c r="L172" s="44"/>
      <c r="M172" s="248"/>
      <c r="N172" s="87"/>
      <c r="O172" s="87"/>
      <c r="P172" s="87"/>
      <c r="Q172" s="87"/>
      <c r="R172" s="87"/>
      <c r="S172" s="87"/>
      <c r="T172" s="88"/>
      <c r="AT172" s="17" t="s">
        <v>273</v>
      </c>
      <c r="AU172" s="17" t="s">
        <v>92</v>
      </c>
    </row>
    <row r="173" s="1" customFormat="1" ht="16.5" customHeight="1">
      <c r="B173" s="39"/>
      <c r="C173" s="233" t="s">
        <v>322</v>
      </c>
      <c r="D173" s="233" t="s">
        <v>266</v>
      </c>
      <c r="E173" s="234" t="s">
        <v>3114</v>
      </c>
      <c r="F173" s="235" t="s">
        <v>8508</v>
      </c>
      <c r="G173" s="236" t="s">
        <v>503</v>
      </c>
      <c r="H173" s="237">
        <v>100</v>
      </c>
      <c r="I173" s="238"/>
      <c r="J173" s="239">
        <f>ROUND(I173*H173,2)</f>
        <v>0</v>
      </c>
      <c r="K173" s="235" t="s">
        <v>413</v>
      </c>
      <c r="L173" s="44"/>
      <c r="M173" s="240" t="s">
        <v>1</v>
      </c>
      <c r="N173" s="241" t="s">
        <v>48</v>
      </c>
      <c r="O173" s="87"/>
      <c r="P173" s="242">
        <f>O173*H173</f>
        <v>0</v>
      </c>
      <c r="Q173" s="242">
        <v>0</v>
      </c>
      <c r="R173" s="242">
        <f>Q173*H173</f>
        <v>0</v>
      </c>
      <c r="S173" s="242">
        <v>0</v>
      </c>
      <c r="T173" s="243">
        <f>S173*H173</f>
        <v>0</v>
      </c>
      <c r="AR173" s="244" t="s">
        <v>2701</v>
      </c>
      <c r="AT173" s="244" t="s">
        <v>266</v>
      </c>
      <c r="AU173" s="244" t="s">
        <v>92</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2701</v>
      </c>
      <c r="BM173" s="244" t="s">
        <v>8509</v>
      </c>
    </row>
    <row r="174" s="1" customFormat="1">
      <c r="B174" s="39"/>
      <c r="C174" s="40"/>
      <c r="D174" s="246" t="s">
        <v>273</v>
      </c>
      <c r="E174" s="40"/>
      <c r="F174" s="247" t="s">
        <v>8501</v>
      </c>
      <c r="G174" s="40"/>
      <c r="H174" s="40"/>
      <c r="I174" s="151"/>
      <c r="J174" s="40"/>
      <c r="K174" s="40"/>
      <c r="L174" s="44"/>
      <c r="M174" s="248"/>
      <c r="N174" s="87"/>
      <c r="O174" s="87"/>
      <c r="P174" s="87"/>
      <c r="Q174" s="87"/>
      <c r="R174" s="87"/>
      <c r="S174" s="87"/>
      <c r="T174" s="88"/>
      <c r="AT174" s="17" t="s">
        <v>273</v>
      </c>
      <c r="AU174" s="17" t="s">
        <v>92</v>
      </c>
    </row>
    <row r="175" s="1" customFormat="1" ht="16.5" customHeight="1">
      <c r="B175" s="39"/>
      <c r="C175" s="233" t="s">
        <v>430</v>
      </c>
      <c r="D175" s="233" t="s">
        <v>266</v>
      </c>
      <c r="E175" s="234" t="s">
        <v>3118</v>
      </c>
      <c r="F175" s="235" t="s">
        <v>8510</v>
      </c>
      <c r="G175" s="236" t="s">
        <v>503</v>
      </c>
      <c r="H175" s="237">
        <v>75</v>
      </c>
      <c r="I175" s="238"/>
      <c r="J175" s="239">
        <f>ROUND(I175*H175,2)</f>
        <v>0</v>
      </c>
      <c r="K175" s="235" t="s">
        <v>413</v>
      </c>
      <c r="L175" s="44"/>
      <c r="M175" s="240" t="s">
        <v>1</v>
      </c>
      <c r="N175" s="241" t="s">
        <v>48</v>
      </c>
      <c r="O175" s="87"/>
      <c r="P175" s="242">
        <f>O175*H175</f>
        <v>0</v>
      </c>
      <c r="Q175" s="242">
        <v>0</v>
      </c>
      <c r="R175" s="242">
        <f>Q175*H175</f>
        <v>0</v>
      </c>
      <c r="S175" s="242">
        <v>0</v>
      </c>
      <c r="T175" s="243">
        <f>S175*H175</f>
        <v>0</v>
      </c>
      <c r="AR175" s="244" t="s">
        <v>2701</v>
      </c>
      <c r="AT175" s="244" t="s">
        <v>266</v>
      </c>
      <c r="AU175" s="244" t="s">
        <v>92</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2701</v>
      </c>
      <c r="BM175" s="244" t="s">
        <v>8511</v>
      </c>
    </row>
    <row r="176" s="1" customFormat="1">
      <c r="B176" s="39"/>
      <c r="C176" s="40"/>
      <c r="D176" s="246" t="s">
        <v>273</v>
      </c>
      <c r="E176" s="40"/>
      <c r="F176" s="247" t="s">
        <v>8501</v>
      </c>
      <c r="G176" s="40"/>
      <c r="H176" s="40"/>
      <c r="I176" s="151"/>
      <c r="J176" s="40"/>
      <c r="K176" s="40"/>
      <c r="L176" s="44"/>
      <c r="M176" s="248"/>
      <c r="N176" s="87"/>
      <c r="O176" s="87"/>
      <c r="P176" s="87"/>
      <c r="Q176" s="87"/>
      <c r="R176" s="87"/>
      <c r="S176" s="87"/>
      <c r="T176" s="88"/>
      <c r="AT176" s="17" t="s">
        <v>273</v>
      </c>
      <c r="AU176" s="17" t="s">
        <v>92</v>
      </c>
    </row>
    <row r="177" s="1" customFormat="1" ht="16.5" customHeight="1">
      <c r="B177" s="39"/>
      <c r="C177" s="233" t="s">
        <v>435</v>
      </c>
      <c r="D177" s="233" t="s">
        <v>266</v>
      </c>
      <c r="E177" s="234" t="s">
        <v>3122</v>
      </c>
      <c r="F177" s="235" t="s">
        <v>8512</v>
      </c>
      <c r="G177" s="236" t="s">
        <v>396</v>
      </c>
      <c r="H177" s="237">
        <v>3540</v>
      </c>
      <c r="I177" s="238"/>
      <c r="J177" s="239">
        <f>ROUND(I177*H177,2)</f>
        <v>0</v>
      </c>
      <c r="K177" s="235" t="s">
        <v>413</v>
      </c>
      <c r="L177" s="44"/>
      <c r="M177" s="240" t="s">
        <v>1</v>
      </c>
      <c r="N177" s="241" t="s">
        <v>48</v>
      </c>
      <c r="O177" s="87"/>
      <c r="P177" s="242">
        <f>O177*H177</f>
        <v>0</v>
      </c>
      <c r="Q177" s="242">
        <v>0</v>
      </c>
      <c r="R177" s="242">
        <f>Q177*H177</f>
        <v>0</v>
      </c>
      <c r="S177" s="242">
        <v>0</v>
      </c>
      <c r="T177" s="243">
        <f>S177*H177</f>
        <v>0</v>
      </c>
      <c r="AR177" s="244" t="s">
        <v>2701</v>
      </c>
      <c r="AT177" s="244" t="s">
        <v>266</v>
      </c>
      <c r="AU177" s="244" t="s">
        <v>92</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2701</v>
      </c>
      <c r="BM177" s="244" t="s">
        <v>8513</v>
      </c>
    </row>
    <row r="178" s="1" customFormat="1">
      <c r="B178" s="39"/>
      <c r="C178" s="40"/>
      <c r="D178" s="246" t="s">
        <v>273</v>
      </c>
      <c r="E178" s="40"/>
      <c r="F178" s="247" t="s">
        <v>8501</v>
      </c>
      <c r="G178" s="40"/>
      <c r="H178" s="40"/>
      <c r="I178" s="151"/>
      <c r="J178" s="40"/>
      <c r="K178" s="40"/>
      <c r="L178" s="44"/>
      <c r="M178" s="248"/>
      <c r="N178" s="87"/>
      <c r="O178" s="87"/>
      <c r="P178" s="87"/>
      <c r="Q178" s="87"/>
      <c r="R178" s="87"/>
      <c r="S178" s="87"/>
      <c r="T178" s="88"/>
      <c r="AT178" s="17" t="s">
        <v>273</v>
      </c>
      <c r="AU178" s="17" t="s">
        <v>92</v>
      </c>
    </row>
    <row r="179" s="1" customFormat="1" ht="16.5" customHeight="1">
      <c r="B179" s="39"/>
      <c r="C179" s="233" t="s">
        <v>440</v>
      </c>
      <c r="D179" s="233" t="s">
        <v>266</v>
      </c>
      <c r="E179" s="234" t="s">
        <v>8514</v>
      </c>
      <c r="F179" s="235" t="s">
        <v>8515</v>
      </c>
      <c r="G179" s="236" t="s">
        <v>396</v>
      </c>
      <c r="H179" s="237">
        <v>7250</v>
      </c>
      <c r="I179" s="238"/>
      <c r="J179" s="239">
        <f>ROUND(I179*H179,2)</f>
        <v>0</v>
      </c>
      <c r="K179" s="235" t="s">
        <v>413</v>
      </c>
      <c r="L179" s="44"/>
      <c r="M179" s="240" t="s">
        <v>1</v>
      </c>
      <c r="N179" s="241" t="s">
        <v>48</v>
      </c>
      <c r="O179" s="87"/>
      <c r="P179" s="242">
        <f>O179*H179</f>
        <v>0</v>
      </c>
      <c r="Q179" s="242">
        <v>0</v>
      </c>
      <c r="R179" s="242">
        <f>Q179*H179</f>
        <v>0</v>
      </c>
      <c r="S179" s="242">
        <v>0</v>
      </c>
      <c r="T179" s="243">
        <f>S179*H179</f>
        <v>0</v>
      </c>
      <c r="AR179" s="244" t="s">
        <v>2701</v>
      </c>
      <c r="AT179" s="244" t="s">
        <v>266</v>
      </c>
      <c r="AU179" s="244" t="s">
        <v>92</v>
      </c>
      <c r="AY179" s="17" t="s">
        <v>263</v>
      </c>
      <c r="BE179" s="245">
        <f>IF(N179="základní",J179,0)</f>
        <v>0</v>
      </c>
      <c r="BF179" s="245">
        <f>IF(N179="snížená",J179,0)</f>
        <v>0</v>
      </c>
      <c r="BG179" s="245">
        <f>IF(N179="zákl. přenesená",J179,0)</f>
        <v>0</v>
      </c>
      <c r="BH179" s="245">
        <f>IF(N179="sníž. přenesená",J179,0)</f>
        <v>0</v>
      </c>
      <c r="BI179" s="245">
        <f>IF(N179="nulová",J179,0)</f>
        <v>0</v>
      </c>
      <c r="BJ179" s="17" t="s">
        <v>90</v>
      </c>
      <c r="BK179" s="245">
        <f>ROUND(I179*H179,2)</f>
        <v>0</v>
      </c>
      <c r="BL179" s="17" t="s">
        <v>2701</v>
      </c>
      <c r="BM179" s="244" t="s">
        <v>8516</v>
      </c>
    </row>
    <row r="180" s="1" customFormat="1">
      <c r="B180" s="39"/>
      <c r="C180" s="40"/>
      <c r="D180" s="246" t="s">
        <v>273</v>
      </c>
      <c r="E180" s="40"/>
      <c r="F180" s="247" t="s">
        <v>8501</v>
      </c>
      <c r="G180" s="40"/>
      <c r="H180" s="40"/>
      <c r="I180" s="151"/>
      <c r="J180" s="40"/>
      <c r="K180" s="40"/>
      <c r="L180" s="44"/>
      <c r="M180" s="248"/>
      <c r="N180" s="87"/>
      <c r="O180" s="87"/>
      <c r="P180" s="87"/>
      <c r="Q180" s="87"/>
      <c r="R180" s="87"/>
      <c r="S180" s="87"/>
      <c r="T180" s="88"/>
      <c r="AT180" s="17" t="s">
        <v>273</v>
      </c>
      <c r="AU180" s="17" t="s">
        <v>92</v>
      </c>
    </row>
    <row r="181" s="1" customFormat="1" ht="16.5" customHeight="1">
      <c r="B181" s="39"/>
      <c r="C181" s="233" t="s">
        <v>8</v>
      </c>
      <c r="D181" s="233" t="s">
        <v>266</v>
      </c>
      <c r="E181" s="234" t="s">
        <v>8517</v>
      </c>
      <c r="F181" s="235" t="s">
        <v>8518</v>
      </c>
      <c r="G181" s="236" t="s">
        <v>503</v>
      </c>
      <c r="H181" s="237">
        <v>1</v>
      </c>
      <c r="I181" s="238"/>
      <c r="J181" s="239">
        <f>ROUND(I181*H181,2)</f>
        <v>0</v>
      </c>
      <c r="K181" s="235" t="s">
        <v>413</v>
      </c>
      <c r="L181" s="44"/>
      <c r="M181" s="240" t="s">
        <v>1</v>
      </c>
      <c r="N181" s="241" t="s">
        <v>48</v>
      </c>
      <c r="O181" s="87"/>
      <c r="P181" s="242">
        <f>O181*H181</f>
        <v>0</v>
      </c>
      <c r="Q181" s="242">
        <v>0</v>
      </c>
      <c r="R181" s="242">
        <f>Q181*H181</f>
        <v>0</v>
      </c>
      <c r="S181" s="242">
        <v>0</v>
      </c>
      <c r="T181" s="243">
        <f>S181*H181</f>
        <v>0</v>
      </c>
      <c r="AR181" s="244" t="s">
        <v>2701</v>
      </c>
      <c r="AT181" s="244" t="s">
        <v>266</v>
      </c>
      <c r="AU181" s="244" t="s">
        <v>92</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2701</v>
      </c>
      <c r="BM181" s="244" t="s">
        <v>8519</v>
      </c>
    </row>
    <row r="182" s="1" customFormat="1">
      <c r="B182" s="39"/>
      <c r="C182" s="40"/>
      <c r="D182" s="246" t="s">
        <v>273</v>
      </c>
      <c r="E182" s="40"/>
      <c r="F182" s="247" t="s">
        <v>8501</v>
      </c>
      <c r="G182" s="40"/>
      <c r="H182" s="40"/>
      <c r="I182" s="151"/>
      <c r="J182" s="40"/>
      <c r="K182" s="40"/>
      <c r="L182" s="44"/>
      <c r="M182" s="249"/>
      <c r="N182" s="250"/>
      <c r="O182" s="250"/>
      <c r="P182" s="250"/>
      <c r="Q182" s="250"/>
      <c r="R182" s="250"/>
      <c r="S182" s="250"/>
      <c r="T182" s="251"/>
      <c r="AT182" s="17" t="s">
        <v>273</v>
      </c>
      <c r="AU182" s="17" t="s">
        <v>92</v>
      </c>
    </row>
    <row r="183" s="1" customFormat="1" ht="6.96" customHeight="1">
      <c r="B183" s="62"/>
      <c r="C183" s="63"/>
      <c r="D183" s="63"/>
      <c r="E183" s="63"/>
      <c r="F183" s="63"/>
      <c r="G183" s="63"/>
      <c r="H183" s="63"/>
      <c r="I183" s="184"/>
      <c r="J183" s="63"/>
      <c r="K183" s="63"/>
      <c r="L183" s="44"/>
    </row>
  </sheetData>
  <sheetProtection sheet="1" autoFilter="0" formatColumns="0" formatRows="0" objects="1" scenarios="1" spinCount="100000" saltValue="ue3K7p778uSjSKF2UAnGpLUeIciEO8dNPLAf1QdfKjkpdgY0wIGiqEAwGFqqJYu3B7ihzs+LDZZRYWFLXPj/SA==" hashValue="vLrVhhoiWUsUo51zAH7sM8Tj1CbSw3wEzOXBbl99vBYmdOQjdcKmssVkc+7RfxG/FWOXv+YlW1sGfuxiFvOdLw==" algorithmName="SHA-512" password="E785"/>
  <autoFilter ref="C127:K182"/>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195</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7762</v>
      </c>
      <c r="F11" s="1"/>
      <c r="G11" s="1"/>
      <c r="H11" s="1"/>
      <c r="I11" s="151"/>
      <c r="L11" s="44"/>
    </row>
    <row r="12" s="1" customFormat="1" ht="12" customHeight="1">
      <c r="B12" s="44"/>
      <c r="D12" s="149" t="s">
        <v>3443</v>
      </c>
      <c r="I12" s="151"/>
      <c r="L12" s="44"/>
    </row>
    <row r="13" s="1" customFormat="1" ht="36.96" customHeight="1">
      <c r="B13" s="44"/>
      <c r="E13" s="152" t="s">
        <v>8520</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204" customHeight="1">
      <c r="B31" s="155"/>
      <c r="E31" s="156" t="s">
        <v>8521</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ROUND(J125,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ROUND((SUM(BE125:BE136)),  2)</f>
        <v>0</v>
      </c>
      <c r="I37" s="165">
        <v>0.20999999999999999</v>
      </c>
      <c r="J37" s="164">
        <f>ROUND(((SUM(BE125:BE136))*I37),  2)</f>
        <v>0</v>
      </c>
      <c r="L37" s="44"/>
    </row>
    <row r="38" s="1" customFormat="1" ht="14.4" customHeight="1">
      <c r="B38" s="44"/>
      <c r="E38" s="149" t="s">
        <v>49</v>
      </c>
      <c r="F38" s="164">
        <f>ROUND((SUM(BF125:BF136)),  2)</f>
        <v>0</v>
      </c>
      <c r="I38" s="165">
        <v>0.14999999999999999</v>
      </c>
      <c r="J38" s="164">
        <f>ROUND(((SUM(BF125:BF136))*I38),  2)</f>
        <v>0</v>
      </c>
      <c r="L38" s="44"/>
    </row>
    <row r="39" hidden="1" s="1" customFormat="1" ht="14.4" customHeight="1">
      <c r="B39" s="44"/>
      <c r="E39" s="149" t="s">
        <v>50</v>
      </c>
      <c r="F39" s="164">
        <f>ROUND((SUM(BG125:BG136)),  2)</f>
        <v>0</v>
      </c>
      <c r="I39" s="165">
        <v>0.20999999999999999</v>
      </c>
      <c r="J39" s="164">
        <f>0</f>
        <v>0</v>
      </c>
      <c r="L39" s="44"/>
    </row>
    <row r="40" hidden="1" s="1" customFormat="1" ht="14.4" customHeight="1">
      <c r="B40" s="44"/>
      <c r="E40" s="149" t="s">
        <v>51</v>
      </c>
      <c r="F40" s="164">
        <f>ROUND((SUM(BH125:BH136)),  2)</f>
        <v>0</v>
      </c>
      <c r="I40" s="165">
        <v>0.14999999999999999</v>
      </c>
      <c r="J40" s="164">
        <f>0</f>
        <v>0</v>
      </c>
      <c r="L40" s="44"/>
    </row>
    <row r="41" hidden="1" s="1" customFormat="1" ht="14.4" customHeight="1">
      <c r="B41" s="44"/>
      <c r="E41" s="149" t="s">
        <v>52</v>
      </c>
      <c r="F41" s="164">
        <f>ROUND((SUM(BI125:BI136)),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7762</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D.2.01.9 - Samočinné odvětrací zařízení SOZ</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J125</f>
        <v>0</v>
      </c>
      <c r="K100" s="40"/>
      <c r="L100" s="44"/>
      <c r="AU100" s="17" t="s">
        <v>241</v>
      </c>
    </row>
    <row r="101" s="8" customFormat="1" ht="24.96" customHeight="1">
      <c r="B101" s="194"/>
      <c r="C101" s="195"/>
      <c r="D101" s="196" t="s">
        <v>8522</v>
      </c>
      <c r="E101" s="197"/>
      <c r="F101" s="197"/>
      <c r="G101" s="197"/>
      <c r="H101" s="197"/>
      <c r="I101" s="198"/>
      <c r="J101" s="199">
        <f>J126</f>
        <v>0</v>
      </c>
      <c r="K101" s="195"/>
      <c r="L101" s="200"/>
    </row>
    <row r="102" s="1" customFormat="1" ht="21.84" customHeight="1">
      <c r="B102" s="39"/>
      <c r="C102" s="40"/>
      <c r="D102" s="40"/>
      <c r="E102" s="40"/>
      <c r="F102" s="40"/>
      <c r="G102" s="40"/>
      <c r="H102" s="40"/>
      <c r="I102" s="151"/>
      <c r="J102" s="40"/>
      <c r="K102" s="40"/>
      <c r="L102" s="44"/>
    </row>
    <row r="103" s="1" customFormat="1" ht="6.96" customHeight="1">
      <c r="B103" s="62"/>
      <c r="C103" s="63"/>
      <c r="D103" s="63"/>
      <c r="E103" s="63"/>
      <c r="F103" s="63"/>
      <c r="G103" s="63"/>
      <c r="H103" s="63"/>
      <c r="I103" s="184"/>
      <c r="J103" s="63"/>
      <c r="K103" s="63"/>
      <c r="L103" s="44"/>
    </row>
    <row r="107" s="1" customFormat="1" ht="6.96" customHeight="1">
      <c r="B107" s="64"/>
      <c r="C107" s="65"/>
      <c r="D107" s="65"/>
      <c r="E107" s="65"/>
      <c r="F107" s="65"/>
      <c r="G107" s="65"/>
      <c r="H107" s="65"/>
      <c r="I107" s="187"/>
      <c r="J107" s="65"/>
      <c r="K107" s="65"/>
      <c r="L107" s="44"/>
    </row>
    <row r="108" s="1" customFormat="1" ht="24.96" customHeight="1">
      <c r="B108" s="39"/>
      <c r="C108" s="23" t="s">
        <v>248</v>
      </c>
      <c r="D108" s="40"/>
      <c r="E108" s="40"/>
      <c r="F108" s="40"/>
      <c r="G108" s="40"/>
      <c r="H108" s="40"/>
      <c r="I108" s="151"/>
      <c r="J108" s="40"/>
      <c r="K108" s="40"/>
      <c r="L108" s="44"/>
    </row>
    <row r="109" s="1" customFormat="1" ht="6.96" customHeight="1">
      <c r="B109" s="39"/>
      <c r="C109" s="40"/>
      <c r="D109" s="40"/>
      <c r="E109" s="40"/>
      <c r="F109" s="40"/>
      <c r="G109" s="40"/>
      <c r="H109" s="40"/>
      <c r="I109" s="151"/>
      <c r="J109" s="40"/>
      <c r="K109" s="40"/>
      <c r="L109" s="44"/>
    </row>
    <row r="110" s="1" customFormat="1" ht="12" customHeight="1">
      <c r="B110" s="39"/>
      <c r="C110" s="32" t="s">
        <v>16</v>
      </c>
      <c r="D110" s="40"/>
      <c r="E110" s="40"/>
      <c r="F110" s="40"/>
      <c r="G110" s="40"/>
      <c r="H110" s="40"/>
      <c r="I110" s="151"/>
      <c r="J110" s="40"/>
      <c r="K110" s="40"/>
      <c r="L110" s="44"/>
    </row>
    <row r="111" s="1" customFormat="1" ht="16.5" customHeight="1">
      <c r="B111" s="39"/>
      <c r="C111" s="40"/>
      <c r="D111" s="40"/>
      <c r="E111" s="188" t="str">
        <f>E7</f>
        <v>R4 - Nová budova fakulty umění</v>
      </c>
      <c r="F111" s="32"/>
      <c r="G111" s="32"/>
      <c r="H111" s="32"/>
      <c r="I111" s="151"/>
      <c r="J111" s="40"/>
      <c r="K111" s="40"/>
      <c r="L111" s="44"/>
    </row>
    <row r="112" ht="12" customHeight="1">
      <c r="B112" s="21"/>
      <c r="C112" s="32" t="s">
        <v>235</v>
      </c>
      <c r="D112" s="22"/>
      <c r="E112" s="22"/>
      <c r="F112" s="22"/>
      <c r="G112" s="22"/>
      <c r="H112" s="22"/>
      <c r="I112" s="143"/>
      <c r="J112" s="22"/>
      <c r="K112" s="22"/>
      <c r="L112" s="20"/>
    </row>
    <row r="113" ht="16.5" customHeight="1">
      <c r="B113" s="21"/>
      <c r="C113" s="22"/>
      <c r="D113" s="22"/>
      <c r="E113" s="188" t="s">
        <v>326</v>
      </c>
      <c r="F113" s="22"/>
      <c r="G113" s="22"/>
      <c r="H113" s="22"/>
      <c r="I113" s="143"/>
      <c r="J113" s="22"/>
      <c r="K113" s="22"/>
      <c r="L113" s="20"/>
    </row>
    <row r="114" ht="12" customHeight="1">
      <c r="B114" s="21"/>
      <c r="C114" s="32" t="s">
        <v>327</v>
      </c>
      <c r="D114" s="22"/>
      <c r="E114" s="22"/>
      <c r="F114" s="22"/>
      <c r="G114" s="22"/>
      <c r="H114" s="22"/>
      <c r="I114" s="143"/>
      <c r="J114" s="22"/>
      <c r="K114" s="22"/>
      <c r="L114" s="20"/>
    </row>
    <row r="115" s="1" customFormat="1" ht="16.5" customHeight="1">
      <c r="B115" s="39"/>
      <c r="C115" s="40"/>
      <c r="D115" s="40"/>
      <c r="E115" s="313" t="s">
        <v>7762</v>
      </c>
      <c r="F115" s="40"/>
      <c r="G115" s="40"/>
      <c r="H115" s="40"/>
      <c r="I115" s="151"/>
      <c r="J115" s="40"/>
      <c r="K115" s="40"/>
      <c r="L115" s="44"/>
    </row>
    <row r="116" s="1" customFormat="1" ht="12" customHeight="1">
      <c r="B116" s="39"/>
      <c r="C116" s="32" t="s">
        <v>3443</v>
      </c>
      <c r="D116" s="40"/>
      <c r="E116" s="40"/>
      <c r="F116" s="40"/>
      <c r="G116" s="40"/>
      <c r="H116" s="40"/>
      <c r="I116" s="151"/>
      <c r="J116" s="40"/>
      <c r="K116" s="40"/>
      <c r="L116" s="44"/>
    </row>
    <row r="117" s="1" customFormat="1" ht="16.5" customHeight="1">
      <c r="B117" s="39"/>
      <c r="C117" s="40"/>
      <c r="D117" s="40"/>
      <c r="E117" s="72" t="str">
        <f>E13</f>
        <v>D.2.01.9 - Samočinné odvětrací zařízení SOZ</v>
      </c>
      <c r="F117" s="40"/>
      <c r="G117" s="40"/>
      <c r="H117" s="40"/>
      <c r="I117" s="151"/>
      <c r="J117" s="40"/>
      <c r="K117" s="40"/>
      <c r="L117" s="44"/>
    </row>
    <row r="118" s="1" customFormat="1" ht="6.96" customHeight="1">
      <c r="B118" s="39"/>
      <c r="C118" s="40"/>
      <c r="D118" s="40"/>
      <c r="E118" s="40"/>
      <c r="F118" s="40"/>
      <c r="G118" s="40"/>
      <c r="H118" s="40"/>
      <c r="I118" s="151"/>
      <c r="J118" s="40"/>
      <c r="K118" s="40"/>
      <c r="L118" s="44"/>
    </row>
    <row r="119" s="1" customFormat="1" ht="12" customHeight="1">
      <c r="B119" s="39"/>
      <c r="C119" s="32" t="s">
        <v>22</v>
      </c>
      <c r="D119" s="40"/>
      <c r="E119" s="40"/>
      <c r="F119" s="27" t="str">
        <f>F16</f>
        <v xml:space="preserve"> </v>
      </c>
      <c r="G119" s="40"/>
      <c r="H119" s="40"/>
      <c r="I119" s="153" t="s">
        <v>24</v>
      </c>
      <c r="J119" s="75" t="str">
        <f>IF(J16="","",J16)</f>
        <v>16. 10. 2019</v>
      </c>
      <c r="K119" s="40"/>
      <c r="L119" s="44"/>
    </row>
    <row r="120" s="1" customFormat="1" ht="6.96" customHeight="1">
      <c r="B120" s="39"/>
      <c r="C120" s="40"/>
      <c r="D120" s="40"/>
      <c r="E120" s="40"/>
      <c r="F120" s="40"/>
      <c r="G120" s="40"/>
      <c r="H120" s="40"/>
      <c r="I120" s="151"/>
      <c r="J120" s="40"/>
      <c r="K120" s="40"/>
      <c r="L120" s="44"/>
    </row>
    <row r="121" s="1" customFormat="1" ht="27.9" customHeight="1">
      <c r="B121" s="39"/>
      <c r="C121" s="32" t="s">
        <v>30</v>
      </c>
      <c r="D121" s="40"/>
      <c r="E121" s="40"/>
      <c r="F121" s="27" t="str">
        <f>E19</f>
        <v xml:space="preserve">OSTRAVSKÁ UNIVERZITA </v>
      </c>
      <c r="G121" s="40"/>
      <c r="H121" s="40"/>
      <c r="I121" s="153" t="s">
        <v>36</v>
      </c>
      <c r="J121" s="37" t="str">
        <f>E25</f>
        <v>KANIA a.s., Ostrava</v>
      </c>
      <c r="K121" s="40"/>
      <c r="L121" s="44"/>
    </row>
    <row r="122" s="1" customFormat="1" ht="15.15" customHeight="1">
      <c r="B122" s="39"/>
      <c r="C122" s="32" t="s">
        <v>34</v>
      </c>
      <c r="D122" s="40"/>
      <c r="E122" s="40"/>
      <c r="F122" s="27" t="str">
        <f>IF(E22="","",E22)</f>
        <v>Vyplň údaj</v>
      </c>
      <c r="G122" s="40"/>
      <c r="H122" s="40"/>
      <c r="I122" s="153" t="s">
        <v>39</v>
      </c>
      <c r="J122" s="37" t="str">
        <f>E28</f>
        <v xml:space="preserve"> </v>
      </c>
      <c r="K122" s="40"/>
      <c r="L122" s="44"/>
    </row>
    <row r="123" s="1" customFormat="1" ht="10.32" customHeight="1">
      <c r="B123" s="39"/>
      <c r="C123" s="40"/>
      <c r="D123" s="40"/>
      <c r="E123" s="40"/>
      <c r="F123" s="40"/>
      <c r="G123" s="40"/>
      <c r="H123" s="40"/>
      <c r="I123" s="151"/>
      <c r="J123" s="40"/>
      <c r="K123" s="40"/>
      <c r="L123" s="44"/>
    </row>
    <row r="124" s="10" customFormat="1" ht="29.28" customHeight="1">
      <c r="B124" s="207"/>
      <c r="C124" s="208" t="s">
        <v>249</v>
      </c>
      <c r="D124" s="209" t="s">
        <v>68</v>
      </c>
      <c r="E124" s="209" t="s">
        <v>64</v>
      </c>
      <c r="F124" s="209" t="s">
        <v>65</v>
      </c>
      <c r="G124" s="209" t="s">
        <v>250</v>
      </c>
      <c r="H124" s="209" t="s">
        <v>251</v>
      </c>
      <c r="I124" s="210" t="s">
        <v>252</v>
      </c>
      <c r="J124" s="209" t="s">
        <v>239</v>
      </c>
      <c r="K124" s="211" t="s">
        <v>253</v>
      </c>
      <c r="L124" s="212"/>
      <c r="M124" s="96" t="s">
        <v>1</v>
      </c>
      <c r="N124" s="97" t="s">
        <v>47</v>
      </c>
      <c r="O124" s="97" t="s">
        <v>254</v>
      </c>
      <c r="P124" s="97" t="s">
        <v>255</v>
      </c>
      <c r="Q124" s="97" t="s">
        <v>256</v>
      </c>
      <c r="R124" s="97" t="s">
        <v>257</v>
      </c>
      <c r="S124" s="97" t="s">
        <v>258</v>
      </c>
      <c r="T124" s="98" t="s">
        <v>259</v>
      </c>
    </row>
    <row r="125" s="1" customFormat="1" ht="22.8" customHeight="1">
      <c r="B125" s="39"/>
      <c r="C125" s="103" t="s">
        <v>260</v>
      </c>
      <c r="D125" s="40"/>
      <c r="E125" s="40"/>
      <c r="F125" s="40"/>
      <c r="G125" s="40"/>
      <c r="H125" s="40"/>
      <c r="I125" s="151"/>
      <c r="J125" s="213">
        <f>BK125</f>
        <v>0</v>
      </c>
      <c r="K125" s="40"/>
      <c r="L125" s="44"/>
      <c r="M125" s="99"/>
      <c r="N125" s="100"/>
      <c r="O125" s="100"/>
      <c r="P125" s="214">
        <f>P126</f>
        <v>0</v>
      </c>
      <c r="Q125" s="100"/>
      <c r="R125" s="214">
        <f>R126</f>
        <v>0</v>
      </c>
      <c r="S125" s="100"/>
      <c r="T125" s="215">
        <f>T126</f>
        <v>0</v>
      </c>
      <c r="AT125" s="17" t="s">
        <v>82</v>
      </c>
      <c r="AU125" s="17" t="s">
        <v>241</v>
      </c>
      <c r="BK125" s="216">
        <f>BK126</f>
        <v>0</v>
      </c>
    </row>
    <row r="126" s="11" customFormat="1" ht="25.92" customHeight="1">
      <c r="B126" s="217"/>
      <c r="C126" s="218"/>
      <c r="D126" s="219" t="s">
        <v>82</v>
      </c>
      <c r="E126" s="220" t="s">
        <v>4733</v>
      </c>
      <c r="F126" s="220" t="s">
        <v>194</v>
      </c>
      <c r="G126" s="218"/>
      <c r="H126" s="218"/>
      <c r="I126" s="221"/>
      <c r="J126" s="222">
        <f>BK126</f>
        <v>0</v>
      </c>
      <c r="K126" s="218"/>
      <c r="L126" s="223"/>
      <c r="M126" s="224"/>
      <c r="N126" s="225"/>
      <c r="O126" s="225"/>
      <c r="P126" s="226">
        <f>SUM(P127:P136)</f>
        <v>0</v>
      </c>
      <c r="Q126" s="225"/>
      <c r="R126" s="226">
        <f>SUM(R127:R136)</f>
        <v>0</v>
      </c>
      <c r="S126" s="225"/>
      <c r="T126" s="227">
        <f>SUM(T127:T136)</f>
        <v>0</v>
      </c>
      <c r="AR126" s="228" t="s">
        <v>90</v>
      </c>
      <c r="AT126" s="229" t="s">
        <v>82</v>
      </c>
      <c r="AU126" s="229" t="s">
        <v>83</v>
      </c>
      <c r="AY126" s="228" t="s">
        <v>263</v>
      </c>
      <c r="BK126" s="230">
        <f>SUM(BK127:BK136)</f>
        <v>0</v>
      </c>
    </row>
    <row r="127" s="1" customFormat="1" ht="36" customHeight="1">
      <c r="B127" s="39"/>
      <c r="C127" s="233" t="s">
        <v>90</v>
      </c>
      <c r="D127" s="233" t="s">
        <v>266</v>
      </c>
      <c r="E127" s="234" t="s">
        <v>4735</v>
      </c>
      <c r="F127" s="235" t="s">
        <v>8523</v>
      </c>
      <c r="G127" s="236" t="s">
        <v>1829</v>
      </c>
      <c r="H127" s="237">
        <v>3</v>
      </c>
      <c r="I127" s="238"/>
      <c r="J127" s="239">
        <f>ROUND(I127*H127,2)</f>
        <v>0</v>
      </c>
      <c r="K127" s="235" t="s">
        <v>413</v>
      </c>
      <c r="L127" s="44"/>
      <c r="M127" s="240" t="s">
        <v>1</v>
      </c>
      <c r="N127" s="241" t="s">
        <v>48</v>
      </c>
      <c r="O127" s="87"/>
      <c r="P127" s="242">
        <f>O127*H127</f>
        <v>0</v>
      </c>
      <c r="Q127" s="242">
        <v>0</v>
      </c>
      <c r="R127" s="242">
        <f>Q127*H127</f>
        <v>0</v>
      </c>
      <c r="S127" s="242">
        <v>0</v>
      </c>
      <c r="T127" s="243">
        <f>S127*H127</f>
        <v>0</v>
      </c>
      <c r="AR127" s="244" t="s">
        <v>125</v>
      </c>
      <c r="AT127" s="244" t="s">
        <v>266</v>
      </c>
      <c r="AU127" s="244" t="s">
        <v>90</v>
      </c>
      <c r="AY127" s="17" t="s">
        <v>263</v>
      </c>
      <c r="BE127" s="245">
        <f>IF(N127="základní",J127,0)</f>
        <v>0</v>
      </c>
      <c r="BF127" s="245">
        <f>IF(N127="snížená",J127,0)</f>
        <v>0</v>
      </c>
      <c r="BG127" s="245">
        <f>IF(N127="zákl. přenesená",J127,0)</f>
        <v>0</v>
      </c>
      <c r="BH127" s="245">
        <f>IF(N127="sníž. přenesená",J127,0)</f>
        <v>0</v>
      </c>
      <c r="BI127" s="245">
        <f>IF(N127="nulová",J127,0)</f>
        <v>0</v>
      </c>
      <c r="BJ127" s="17" t="s">
        <v>90</v>
      </c>
      <c r="BK127" s="245">
        <f>ROUND(I127*H127,2)</f>
        <v>0</v>
      </c>
      <c r="BL127" s="17" t="s">
        <v>125</v>
      </c>
      <c r="BM127" s="244" t="s">
        <v>92</v>
      </c>
    </row>
    <row r="128" s="1" customFormat="1" ht="24" customHeight="1">
      <c r="B128" s="39"/>
      <c r="C128" s="233" t="s">
        <v>92</v>
      </c>
      <c r="D128" s="233" t="s">
        <v>266</v>
      </c>
      <c r="E128" s="234" t="s">
        <v>8524</v>
      </c>
      <c r="F128" s="235" t="s">
        <v>8525</v>
      </c>
      <c r="G128" s="236" t="s">
        <v>1829</v>
      </c>
      <c r="H128" s="237">
        <v>3</v>
      </c>
      <c r="I128" s="238"/>
      <c r="J128" s="239">
        <f>ROUND(I128*H128,2)</f>
        <v>0</v>
      </c>
      <c r="K128" s="235" t="s">
        <v>413</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125</v>
      </c>
    </row>
    <row r="129" s="1" customFormat="1" ht="24" customHeight="1">
      <c r="B129" s="39"/>
      <c r="C129" s="233" t="s">
        <v>112</v>
      </c>
      <c r="D129" s="233" t="s">
        <v>266</v>
      </c>
      <c r="E129" s="234" t="s">
        <v>8526</v>
      </c>
      <c r="F129" s="235" t="s">
        <v>8527</v>
      </c>
      <c r="G129" s="236" t="s">
        <v>2095</v>
      </c>
      <c r="H129" s="237">
        <v>1</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295</v>
      </c>
    </row>
    <row r="130" s="1" customFormat="1" ht="24" customHeight="1">
      <c r="B130" s="39"/>
      <c r="C130" s="233" t="s">
        <v>125</v>
      </c>
      <c r="D130" s="233" t="s">
        <v>266</v>
      </c>
      <c r="E130" s="234" t="s">
        <v>4738</v>
      </c>
      <c r="F130" s="235" t="s">
        <v>8528</v>
      </c>
      <c r="G130" s="236" t="s">
        <v>1829</v>
      </c>
      <c r="H130" s="237">
        <v>3</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303</v>
      </c>
    </row>
    <row r="131" s="1" customFormat="1" ht="24" customHeight="1">
      <c r="B131" s="39"/>
      <c r="C131" s="233" t="s">
        <v>262</v>
      </c>
      <c r="D131" s="233" t="s">
        <v>266</v>
      </c>
      <c r="E131" s="234" t="s">
        <v>4740</v>
      </c>
      <c r="F131" s="235" t="s">
        <v>8529</v>
      </c>
      <c r="G131" s="236" t="s">
        <v>1829</v>
      </c>
      <c r="H131" s="237">
        <v>12</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315</v>
      </c>
    </row>
    <row r="132" s="1" customFormat="1" ht="24" customHeight="1">
      <c r="B132" s="39"/>
      <c r="C132" s="233" t="s">
        <v>295</v>
      </c>
      <c r="D132" s="233" t="s">
        <v>266</v>
      </c>
      <c r="E132" s="234" t="s">
        <v>4742</v>
      </c>
      <c r="F132" s="235" t="s">
        <v>8530</v>
      </c>
      <c r="G132" s="236" t="s">
        <v>407</v>
      </c>
      <c r="H132" s="237">
        <v>27.5</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430</v>
      </c>
    </row>
    <row r="133" s="1" customFormat="1" ht="16.5" customHeight="1">
      <c r="B133" s="39"/>
      <c r="C133" s="233" t="s">
        <v>299</v>
      </c>
      <c r="D133" s="233" t="s">
        <v>266</v>
      </c>
      <c r="E133" s="234" t="s">
        <v>4744</v>
      </c>
      <c r="F133" s="235" t="s">
        <v>8531</v>
      </c>
      <c r="G133" s="236" t="s">
        <v>407</v>
      </c>
      <c r="H133" s="237">
        <v>57.600000000000001</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440</v>
      </c>
    </row>
    <row r="134" s="1" customFormat="1" ht="16.5" customHeight="1">
      <c r="B134" s="39"/>
      <c r="C134" s="233" t="s">
        <v>303</v>
      </c>
      <c r="D134" s="233" t="s">
        <v>266</v>
      </c>
      <c r="E134" s="234" t="s">
        <v>8532</v>
      </c>
      <c r="F134" s="235" t="s">
        <v>8533</v>
      </c>
      <c r="G134" s="236" t="s">
        <v>2095</v>
      </c>
      <c r="H134" s="237">
        <v>1</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452</v>
      </c>
    </row>
    <row r="135" s="1" customFormat="1" ht="16.5" customHeight="1">
      <c r="B135" s="39"/>
      <c r="C135" s="233" t="s">
        <v>310</v>
      </c>
      <c r="D135" s="233" t="s">
        <v>266</v>
      </c>
      <c r="E135" s="234" t="s">
        <v>4746</v>
      </c>
      <c r="F135" s="235" t="s">
        <v>8534</v>
      </c>
      <c r="G135" s="236" t="s">
        <v>2095</v>
      </c>
      <c r="H135" s="237">
        <v>1</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465</v>
      </c>
    </row>
    <row r="136" s="1" customFormat="1" ht="16.5" customHeight="1">
      <c r="B136" s="39"/>
      <c r="C136" s="233" t="s">
        <v>315</v>
      </c>
      <c r="D136" s="233" t="s">
        <v>266</v>
      </c>
      <c r="E136" s="234" t="s">
        <v>4748</v>
      </c>
      <c r="F136" s="235" t="s">
        <v>7480</v>
      </c>
      <c r="G136" s="236" t="s">
        <v>2095</v>
      </c>
      <c r="H136" s="237">
        <v>1</v>
      </c>
      <c r="I136" s="238"/>
      <c r="J136" s="239">
        <f>ROUND(I136*H136,2)</f>
        <v>0</v>
      </c>
      <c r="K136" s="235" t="s">
        <v>413</v>
      </c>
      <c r="L136" s="44"/>
      <c r="M136" s="314" t="s">
        <v>1</v>
      </c>
      <c r="N136" s="315" t="s">
        <v>48</v>
      </c>
      <c r="O136" s="250"/>
      <c r="P136" s="316">
        <f>O136*H136</f>
        <v>0</v>
      </c>
      <c r="Q136" s="316">
        <v>0</v>
      </c>
      <c r="R136" s="316">
        <f>Q136*H136</f>
        <v>0</v>
      </c>
      <c r="S136" s="316">
        <v>0</v>
      </c>
      <c r="T136" s="317">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475</v>
      </c>
    </row>
    <row r="137" s="1" customFormat="1" ht="6.96" customHeight="1">
      <c r="B137" s="62"/>
      <c r="C137" s="63"/>
      <c r="D137" s="63"/>
      <c r="E137" s="63"/>
      <c r="F137" s="63"/>
      <c r="G137" s="63"/>
      <c r="H137" s="63"/>
      <c r="I137" s="184"/>
      <c r="J137" s="63"/>
      <c r="K137" s="63"/>
      <c r="L137" s="44"/>
    </row>
  </sheetData>
  <sheetProtection sheet="1" autoFilter="0" formatColumns="0" formatRows="0" objects="1" scenarios="1" spinCount="100000" saltValue="W5E9W2zWkuf6XaTPOZOPnaWsl0E1y5TszjYXohnjZzPuMRNToUdKaCbdxQa+HMD3LXmpVnX6Yy1uwkNL1Rokzw==" hashValue="3WfPtda8cqhB1DcpOe2Yb/Svj/gmFr1nMQLXWQH4dm0oyk9LJ3wUg2m6MHoVD53Kqm2KzQsovuxiHPS8KSSw3w==" algorithmName="SHA-512" password="E785"/>
  <autoFilter ref="C124:K13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100</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326</v>
      </c>
      <c r="F9" s="1"/>
      <c r="G9" s="1"/>
      <c r="H9" s="1"/>
      <c r="I9" s="151"/>
      <c r="L9" s="44"/>
    </row>
    <row r="10" s="1" customFormat="1" ht="12" customHeight="1">
      <c r="B10" s="44"/>
      <c r="D10" s="149" t="s">
        <v>327</v>
      </c>
      <c r="I10" s="151"/>
      <c r="L10" s="44"/>
    </row>
    <row r="11" s="1" customFormat="1" ht="36.96" customHeight="1">
      <c r="B11" s="44"/>
      <c r="E11" s="152" t="s">
        <v>328</v>
      </c>
      <c r="F11" s="1"/>
      <c r="G11" s="1"/>
      <c r="H11" s="1"/>
      <c r="I11" s="151"/>
      <c r="L11" s="44"/>
    </row>
    <row r="12" s="1" customFormat="1">
      <c r="B12" s="44"/>
      <c r="I12" s="151"/>
      <c r="L12" s="44"/>
    </row>
    <row r="13" s="1" customFormat="1" ht="12" customHeight="1">
      <c r="B13" s="44"/>
      <c r="D13" s="149" t="s">
        <v>18</v>
      </c>
      <c r="F13" s="137" t="s">
        <v>19</v>
      </c>
      <c r="I13" s="153" t="s">
        <v>20</v>
      </c>
      <c r="J13" s="137" t="s">
        <v>1</v>
      </c>
      <c r="L13" s="44"/>
    </row>
    <row r="14" s="1" customFormat="1" ht="12" customHeight="1">
      <c r="B14" s="44"/>
      <c r="D14" s="149" t="s">
        <v>22</v>
      </c>
      <c r="F14" s="137" t="s">
        <v>23</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
        <v>1</v>
      </c>
      <c r="L16" s="44"/>
    </row>
    <row r="17" s="1" customFormat="1" ht="18" customHeight="1">
      <c r="B17" s="44"/>
      <c r="E17" s="137" t="s">
        <v>32</v>
      </c>
      <c r="I17" s="153" t="s">
        <v>33</v>
      </c>
      <c r="J17" s="137" t="s">
        <v>1</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
        <v>1</v>
      </c>
      <c r="L22" s="44"/>
    </row>
    <row r="23" s="1" customFormat="1" ht="18" customHeight="1">
      <c r="B23" s="44"/>
      <c r="E23" s="137" t="s">
        <v>37</v>
      </c>
      <c r="I23" s="153" t="s">
        <v>33</v>
      </c>
      <c r="J23" s="137" t="s">
        <v>1</v>
      </c>
      <c r="L23" s="44"/>
    </row>
    <row r="24" s="1" customFormat="1" ht="6.96" customHeight="1">
      <c r="B24" s="44"/>
      <c r="I24" s="151"/>
      <c r="L24" s="44"/>
    </row>
    <row r="25" s="1" customFormat="1" ht="12" customHeight="1">
      <c r="B25" s="44"/>
      <c r="D25" s="149" t="s">
        <v>39</v>
      </c>
      <c r="I25" s="153" t="s">
        <v>31</v>
      </c>
      <c r="J25" s="137" t="str">
        <f>IF('Rekapitulace stavby'!AN19="","",'Rekapitulace stavby'!AN19)</f>
        <v/>
      </c>
      <c r="L25" s="44"/>
    </row>
    <row r="26" s="1" customFormat="1" ht="18" customHeight="1">
      <c r="B26" s="44"/>
      <c r="E26" s="137" t="str">
        <f>IF('Rekapitulace stavby'!E20="","",'Rekapitulace stavby'!E20)</f>
        <v xml:space="preserve"> </v>
      </c>
      <c r="I26" s="153" t="s">
        <v>33</v>
      </c>
      <c r="J26" s="137" t="str">
        <f>IF('Rekapitulace stavby'!AN20="","",'Rekapitulace stavby'!AN20)</f>
        <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ROUND(J152,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ROUND((SUM(BE152:BE2215)),  2)</f>
        <v>0</v>
      </c>
      <c r="I35" s="165">
        <v>0.20999999999999999</v>
      </c>
      <c r="J35" s="164">
        <f>ROUND(((SUM(BE152:BE2215))*I35),  2)</f>
        <v>0</v>
      </c>
      <c r="L35" s="44"/>
    </row>
    <row r="36" s="1" customFormat="1" ht="14.4" customHeight="1">
      <c r="B36" s="44"/>
      <c r="E36" s="149" t="s">
        <v>49</v>
      </c>
      <c r="F36" s="164">
        <f>ROUND((SUM(BF152:BF2215)),  2)</f>
        <v>0</v>
      </c>
      <c r="I36" s="165">
        <v>0.14999999999999999</v>
      </c>
      <c r="J36" s="164">
        <f>ROUND(((SUM(BF152:BF2215))*I36),  2)</f>
        <v>0</v>
      </c>
      <c r="L36" s="44"/>
    </row>
    <row r="37" hidden="1" s="1" customFormat="1" ht="14.4" customHeight="1">
      <c r="B37" s="44"/>
      <c r="E37" s="149" t="s">
        <v>50</v>
      </c>
      <c r="F37" s="164">
        <f>ROUND((SUM(BG152:BG2215)),  2)</f>
        <v>0</v>
      </c>
      <c r="I37" s="165">
        <v>0.20999999999999999</v>
      </c>
      <c r="J37" s="164">
        <f>0</f>
        <v>0</v>
      </c>
      <c r="L37" s="44"/>
    </row>
    <row r="38" hidden="1" s="1" customFormat="1" ht="14.4" customHeight="1">
      <c r="B38" s="44"/>
      <c r="E38" s="149" t="s">
        <v>51</v>
      </c>
      <c r="F38" s="164">
        <f>ROUND((SUM(BH152:BH2215)),  2)</f>
        <v>0</v>
      </c>
      <c r="I38" s="165">
        <v>0.14999999999999999</v>
      </c>
      <c r="J38" s="164">
        <f>0</f>
        <v>0</v>
      </c>
      <c r="L38" s="44"/>
    </row>
    <row r="39" hidden="1" s="1" customFormat="1" ht="14.4" customHeight="1">
      <c r="B39" s="44"/>
      <c r="E39" s="149" t="s">
        <v>52</v>
      </c>
      <c r="F39" s="164">
        <f>ROUND((SUM(BI152:BI2215)),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326</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D.1.1 - Architektonicko-stavební řešení</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Ostrava</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27.9" customHeight="1">
      <c r="B93" s="39"/>
      <c r="C93" s="32" t="s">
        <v>30</v>
      </c>
      <c r="D93" s="40"/>
      <c r="E93" s="40"/>
      <c r="F93" s="27" t="str">
        <f>E17</f>
        <v xml:space="preserve">OSTRAVSKÁ UNIVERZITA </v>
      </c>
      <c r="G93" s="40"/>
      <c r="H93" s="40"/>
      <c r="I93" s="153" t="s">
        <v>36</v>
      </c>
      <c r="J93" s="37" t="str">
        <f>E23</f>
        <v>KANIA a.s., Ostrava</v>
      </c>
      <c r="K93" s="40"/>
      <c r="L93" s="44"/>
    </row>
    <row r="94" s="1" customFormat="1" ht="15.15" customHeight="1">
      <c r="B94" s="39"/>
      <c r="C94" s="32" t="s">
        <v>34</v>
      </c>
      <c r="D94" s="40"/>
      <c r="E94" s="40"/>
      <c r="F94" s="27" t="str">
        <f>IF(E20="","",E20)</f>
        <v>Vyplň údaj</v>
      </c>
      <c r="G94" s="40"/>
      <c r="H94" s="40"/>
      <c r="I94" s="153" t="s">
        <v>39</v>
      </c>
      <c r="J94" s="37" t="str">
        <f>E26</f>
        <v xml:space="preserve"> </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J152</f>
        <v>0</v>
      </c>
      <c r="K98" s="40"/>
      <c r="L98" s="44"/>
      <c r="AU98" s="17" t="s">
        <v>241</v>
      </c>
    </row>
    <row r="99" s="8" customFormat="1" ht="24.96" customHeight="1">
      <c r="B99" s="194"/>
      <c r="C99" s="195"/>
      <c r="D99" s="196" t="s">
        <v>329</v>
      </c>
      <c r="E99" s="197"/>
      <c r="F99" s="197"/>
      <c r="G99" s="197"/>
      <c r="H99" s="197"/>
      <c r="I99" s="198"/>
      <c r="J99" s="199">
        <f>J153</f>
        <v>0</v>
      </c>
      <c r="K99" s="195"/>
      <c r="L99" s="200"/>
    </row>
    <row r="100" s="9" customFormat="1" ht="19.92" customHeight="1">
      <c r="B100" s="201"/>
      <c r="C100" s="129"/>
      <c r="D100" s="202" t="s">
        <v>330</v>
      </c>
      <c r="E100" s="203"/>
      <c r="F100" s="203"/>
      <c r="G100" s="203"/>
      <c r="H100" s="203"/>
      <c r="I100" s="204"/>
      <c r="J100" s="205">
        <f>J154</f>
        <v>0</v>
      </c>
      <c r="K100" s="129"/>
      <c r="L100" s="206"/>
    </row>
    <row r="101" s="9" customFormat="1" ht="19.92" customHeight="1">
      <c r="B101" s="201"/>
      <c r="C101" s="129"/>
      <c r="D101" s="202" t="s">
        <v>331</v>
      </c>
      <c r="E101" s="203"/>
      <c r="F101" s="203"/>
      <c r="G101" s="203"/>
      <c r="H101" s="203"/>
      <c r="I101" s="204"/>
      <c r="J101" s="205">
        <f>J227</f>
        <v>0</v>
      </c>
      <c r="K101" s="129"/>
      <c r="L101" s="206"/>
    </row>
    <row r="102" s="9" customFormat="1" ht="19.92" customHeight="1">
      <c r="B102" s="201"/>
      <c r="C102" s="129"/>
      <c r="D102" s="202" t="s">
        <v>332</v>
      </c>
      <c r="E102" s="203"/>
      <c r="F102" s="203"/>
      <c r="G102" s="203"/>
      <c r="H102" s="203"/>
      <c r="I102" s="204"/>
      <c r="J102" s="205">
        <f>J244</f>
        <v>0</v>
      </c>
      <c r="K102" s="129"/>
      <c r="L102" s="206"/>
    </row>
    <row r="103" s="9" customFormat="1" ht="19.92" customHeight="1">
      <c r="B103" s="201"/>
      <c r="C103" s="129"/>
      <c r="D103" s="202" t="s">
        <v>333</v>
      </c>
      <c r="E103" s="203"/>
      <c r="F103" s="203"/>
      <c r="G103" s="203"/>
      <c r="H103" s="203"/>
      <c r="I103" s="204"/>
      <c r="J103" s="205">
        <f>J319</f>
        <v>0</v>
      </c>
      <c r="K103" s="129"/>
      <c r="L103" s="206"/>
    </row>
    <row r="104" s="9" customFormat="1" ht="19.92" customHeight="1">
      <c r="B104" s="201"/>
      <c r="C104" s="129"/>
      <c r="D104" s="202" t="s">
        <v>334</v>
      </c>
      <c r="E104" s="203"/>
      <c r="F104" s="203"/>
      <c r="G104" s="203"/>
      <c r="H104" s="203"/>
      <c r="I104" s="204"/>
      <c r="J104" s="205">
        <f>J351</f>
        <v>0</v>
      </c>
      <c r="K104" s="129"/>
      <c r="L104" s="206"/>
    </row>
    <row r="105" s="9" customFormat="1" ht="19.92" customHeight="1">
      <c r="B105" s="201"/>
      <c r="C105" s="129"/>
      <c r="D105" s="202" t="s">
        <v>335</v>
      </c>
      <c r="E105" s="203"/>
      <c r="F105" s="203"/>
      <c r="G105" s="203"/>
      <c r="H105" s="203"/>
      <c r="I105" s="204"/>
      <c r="J105" s="205">
        <f>J363</f>
        <v>0</v>
      </c>
      <c r="K105" s="129"/>
      <c r="L105" s="206"/>
    </row>
    <row r="106" s="9" customFormat="1" ht="19.92" customHeight="1">
      <c r="B106" s="201"/>
      <c r="C106" s="129"/>
      <c r="D106" s="202" t="s">
        <v>336</v>
      </c>
      <c r="E106" s="203"/>
      <c r="F106" s="203"/>
      <c r="G106" s="203"/>
      <c r="H106" s="203"/>
      <c r="I106" s="204"/>
      <c r="J106" s="205">
        <f>J723</f>
        <v>0</v>
      </c>
      <c r="K106" s="129"/>
      <c r="L106" s="206"/>
    </row>
    <row r="107" s="9" customFormat="1" ht="19.92" customHeight="1">
      <c r="B107" s="201"/>
      <c r="C107" s="129"/>
      <c r="D107" s="202" t="s">
        <v>337</v>
      </c>
      <c r="E107" s="203"/>
      <c r="F107" s="203"/>
      <c r="G107" s="203"/>
      <c r="H107" s="203"/>
      <c r="I107" s="204"/>
      <c r="J107" s="205">
        <f>J858</f>
        <v>0</v>
      </c>
      <c r="K107" s="129"/>
      <c r="L107" s="206"/>
    </row>
    <row r="108" s="9" customFormat="1" ht="19.92" customHeight="1">
      <c r="B108" s="201"/>
      <c r="C108" s="129"/>
      <c r="D108" s="202" t="s">
        <v>338</v>
      </c>
      <c r="E108" s="203"/>
      <c r="F108" s="203"/>
      <c r="G108" s="203"/>
      <c r="H108" s="203"/>
      <c r="I108" s="204"/>
      <c r="J108" s="205">
        <f>J865</f>
        <v>0</v>
      </c>
      <c r="K108" s="129"/>
      <c r="L108" s="206"/>
    </row>
    <row r="109" s="8" customFormat="1" ht="24.96" customHeight="1">
      <c r="B109" s="194"/>
      <c r="C109" s="195"/>
      <c r="D109" s="196" t="s">
        <v>339</v>
      </c>
      <c r="E109" s="197"/>
      <c r="F109" s="197"/>
      <c r="G109" s="197"/>
      <c r="H109" s="197"/>
      <c r="I109" s="198"/>
      <c r="J109" s="199">
        <f>J867</f>
        <v>0</v>
      </c>
      <c r="K109" s="195"/>
      <c r="L109" s="200"/>
    </row>
    <row r="110" s="9" customFormat="1" ht="19.92" customHeight="1">
      <c r="B110" s="201"/>
      <c r="C110" s="129"/>
      <c r="D110" s="202" t="s">
        <v>340</v>
      </c>
      <c r="E110" s="203"/>
      <c r="F110" s="203"/>
      <c r="G110" s="203"/>
      <c r="H110" s="203"/>
      <c r="I110" s="204"/>
      <c r="J110" s="205">
        <f>J868</f>
        <v>0</v>
      </c>
      <c r="K110" s="129"/>
      <c r="L110" s="206"/>
    </row>
    <row r="111" s="9" customFormat="1" ht="19.92" customHeight="1">
      <c r="B111" s="201"/>
      <c r="C111" s="129"/>
      <c r="D111" s="202" t="s">
        <v>341</v>
      </c>
      <c r="E111" s="203"/>
      <c r="F111" s="203"/>
      <c r="G111" s="203"/>
      <c r="H111" s="203"/>
      <c r="I111" s="204"/>
      <c r="J111" s="205">
        <f>J943</f>
        <v>0</v>
      </c>
      <c r="K111" s="129"/>
      <c r="L111" s="206"/>
    </row>
    <row r="112" s="9" customFormat="1" ht="19.92" customHeight="1">
      <c r="B112" s="201"/>
      <c r="C112" s="129"/>
      <c r="D112" s="202" t="s">
        <v>342</v>
      </c>
      <c r="E112" s="203"/>
      <c r="F112" s="203"/>
      <c r="G112" s="203"/>
      <c r="H112" s="203"/>
      <c r="I112" s="204"/>
      <c r="J112" s="205">
        <f>J1021</f>
        <v>0</v>
      </c>
      <c r="K112" s="129"/>
      <c r="L112" s="206"/>
    </row>
    <row r="113" s="9" customFormat="1" ht="19.92" customHeight="1">
      <c r="B113" s="201"/>
      <c r="C113" s="129"/>
      <c r="D113" s="202" t="s">
        <v>343</v>
      </c>
      <c r="E113" s="203"/>
      <c r="F113" s="203"/>
      <c r="G113" s="203"/>
      <c r="H113" s="203"/>
      <c r="I113" s="204"/>
      <c r="J113" s="205">
        <f>J1137</f>
        <v>0</v>
      </c>
      <c r="K113" s="129"/>
      <c r="L113" s="206"/>
    </row>
    <row r="114" s="9" customFormat="1" ht="19.92" customHeight="1">
      <c r="B114" s="201"/>
      <c r="C114" s="129"/>
      <c r="D114" s="202" t="s">
        <v>344</v>
      </c>
      <c r="E114" s="203"/>
      <c r="F114" s="203"/>
      <c r="G114" s="203"/>
      <c r="H114" s="203"/>
      <c r="I114" s="204"/>
      <c r="J114" s="205">
        <f>J1141</f>
        <v>0</v>
      </c>
      <c r="K114" s="129"/>
      <c r="L114" s="206"/>
    </row>
    <row r="115" s="9" customFormat="1" ht="19.92" customHeight="1">
      <c r="B115" s="201"/>
      <c r="C115" s="129"/>
      <c r="D115" s="202" t="s">
        <v>345</v>
      </c>
      <c r="E115" s="203"/>
      <c r="F115" s="203"/>
      <c r="G115" s="203"/>
      <c r="H115" s="203"/>
      <c r="I115" s="204"/>
      <c r="J115" s="205">
        <f>J1169</f>
        <v>0</v>
      </c>
      <c r="K115" s="129"/>
      <c r="L115" s="206"/>
    </row>
    <row r="116" s="9" customFormat="1" ht="19.92" customHeight="1">
      <c r="B116" s="201"/>
      <c r="C116" s="129"/>
      <c r="D116" s="202" t="s">
        <v>346</v>
      </c>
      <c r="E116" s="203"/>
      <c r="F116" s="203"/>
      <c r="G116" s="203"/>
      <c r="H116" s="203"/>
      <c r="I116" s="204"/>
      <c r="J116" s="205">
        <f>J1394</f>
        <v>0</v>
      </c>
      <c r="K116" s="129"/>
      <c r="L116" s="206"/>
    </row>
    <row r="117" s="9" customFormat="1" ht="19.92" customHeight="1">
      <c r="B117" s="201"/>
      <c r="C117" s="129"/>
      <c r="D117" s="202" t="s">
        <v>347</v>
      </c>
      <c r="E117" s="203"/>
      <c r="F117" s="203"/>
      <c r="G117" s="203"/>
      <c r="H117" s="203"/>
      <c r="I117" s="204"/>
      <c r="J117" s="205">
        <f>J1460</f>
        <v>0</v>
      </c>
      <c r="K117" s="129"/>
      <c r="L117" s="206"/>
    </row>
    <row r="118" s="9" customFormat="1" ht="19.92" customHeight="1">
      <c r="B118" s="201"/>
      <c r="C118" s="129"/>
      <c r="D118" s="202" t="s">
        <v>348</v>
      </c>
      <c r="E118" s="203"/>
      <c r="F118" s="203"/>
      <c r="G118" s="203"/>
      <c r="H118" s="203"/>
      <c r="I118" s="204"/>
      <c r="J118" s="205">
        <f>J1588</f>
        <v>0</v>
      </c>
      <c r="K118" s="129"/>
      <c r="L118" s="206"/>
    </row>
    <row r="119" s="9" customFormat="1" ht="19.92" customHeight="1">
      <c r="B119" s="201"/>
      <c r="C119" s="129"/>
      <c r="D119" s="202" t="s">
        <v>349</v>
      </c>
      <c r="E119" s="203"/>
      <c r="F119" s="203"/>
      <c r="G119" s="203"/>
      <c r="H119" s="203"/>
      <c r="I119" s="204"/>
      <c r="J119" s="205">
        <f>J1821</f>
        <v>0</v>
      </c>
      <c r="K119" s="129"/>
      <c r="L119" s="206"/>
    </row>
    <row r="120" s="9" customFormat="1" ht="19.92" customHeight="1">
      <c r="B120" s="201"/>
      <c r="C120" s="129"/>
      <c r="D120" s="202" t="s">
        <v>350</v>
      </c>
      <c r="E120" s="203"/>
      <c r="F120" s="203"/>
      <c r="G120" s="203"/>
      <c r="H120" s="203"/>
      <c r="I120" s="204"/>
      <c r="J120" s="205">
        <f>J1842</f>
        <v>0</v>
      </c>
      <c r="K120" s="129"/>
      <c r="L120" s="206"/>
    </row>
    <row r="121" s="9" customFormat="1" ht="19.92" customHeight="1">
      <c r="B121" s="201"/>
      <c r="C121" s="129"/>
      <c r="D121" s="202" t="s">
        <v>351</v>
      </c>
      <c r="E121" s="203"/>
      <c r="F121" s="203"/>
      <c r="G121" s="203"/>
      <c r="H121" s="203"/>
      <c r="I121" s="204"/>
      <c r="J121" s="205">
        <f>J1875</f>
        <v>0</v>
      </c>
      <c r="K121" s="129"/>
      <c r="L121" s="206"/>
    </row>
    <row r="122" s="9" customFormat="1" ht="19.92" customHeight="1">
      <c r="B122" s="201"/>
      <c r="C122" s="129"/>
      <c r="D122" s="202" t="s">
        <v>352</v>
      </c>
      <c r="E122" s="203"/>
      <c r="F122" s="203"/>
      <c r="G122" s="203"/>
      <c r="H122" s="203"/>
      <c r="I122" s="204"/>
      <c r="J122" s="205">
        <f>J1904</f>
        <v>0</v>
      </c>
      <c r="K122" s="129"/>
      <c r="L122" s="206"/>
    </row>
    <row r="123" s="9" customFormat="1" ht="19.92" customHeight="1">
      <c r="B123" s="201"/>
      <c r="C123" s="129"/>
      <c r="D123" s="202" t="s">
        <v>353</v>
      </c>
      <c r="E123" s="203"/>
      <c r="F123" s="203"/>
      <c r="G123" s="203"/>
      <c r="H123" s="203"/>
      <c r="I123" s="204"/>
      <c r="J123" s="205">
        <f>J1953</f>
        <v>0</v>
      </c>
      <c r="K123" s="129"/>
      <c r="L123" s="206"/>
    </row>
    <row r="124" s="8" customFormat="1" ht="24.96" customHeight="1">
      <c r="B124" s="194"/>
      <c r="C124" s="195"/>
      <c r="D124" s="196" t="s">
        <v>354</v>
      </c>
      <c r="E124" s="197"/>
      <c r="F124" s="197"/>
      <c r="G124" s="197"/>
      <c r="H124" s="197"/>
      <c r="I124" s="198"/>
      <c r="J124" s="199">
        <f>J1958</f>
        <v>0</v>
      </c>
      <c r="K124" s="195"/>
      <c r="L124" s="200"/>
    </row>
    <row r="125" s="8" customFormat="1" ht="24.96" customHeight="1">
      <c r="B125" s="194"/>
      <c r="C125" s="195"/>
      <c r="D125" s="196" t="s">
        <v>355</v>
      </c>
      <c r="E125" s="197"/>
      <c r="F125" s="197"/>
      <c r="G125" s="197"/>
      <c r="H125" s="197"/>
      <c r="I125" s="198"/>
      <c r="J125" s="199">
        <f>J1985</f>
        <v>0</v>
      </c>
      <c r="K125" s="195"/>
      <c r="L125" s="200"/>
    </row>
    <row r="126" s="9" customFormat="1" ht="19.92" customHeight="1">
      <c r="B126" s="201"/>
      <c r="C126" s="129"/>
      <c r="D126" s="202" t="s">
        <v>356</v>
      </c>
      <c r="E126" s="203"/>
      <c r="F126" s="203"/>
      <c r="G126" s="203"/>
      <c r="H126" s="203"/>
      <c r="I126" s="204"/>
      <c r="J126" s="205">
        <f>J1986</f>
        <v>0</v>
      </c>
      <c r="K126" s="129"/>
      <c r="L126" s="206"/>
    </row>
    <row r="127" s="9" customFormat="1" ht="19.92" customHeight="1">
      <c r="B127" s="201"/>
      <c r="C127" s="129"/>
      <c r="D127" s="202" t="s">
        <v>357</v>
      </c>
      <c r="E127" s="203"/>
      <c r="F127" s="203"/>
      <c r="G127" s="203"/>
      <c r="H127" s="203"/>
      <c r="I127" s="204"/>
      <c r="J127" s="205">
        <f>J2157</f>
        <v>0</v>
      </c>
      <c r="K127" s="129"/>
      <c r="L127" s="206"/>
    </row>
    <row r="128" s="9" customFormat="1" ht="19.92" customHeight="1">
      <c r="B128" s="201"/>
      <c r="C128" s="129"/>
      <c r="D128" s="202" t="s">
        <v>358</v>
      </c>
      <c r="E128" s="203"/>
      <c r="F128" s="203"/>
      <c r="G128" s="203"/>
      <c r="H128" s="203"/>
      <c r="I128" s="204"/>
      <c r="J128" s="205">
        <f>J2186</f>
        <v>0</v>
      </c>
      <c r="K128" s="129"/>
      <c r="L128" s="206"/>
    </row>
    <row r="129" s="9" customFormat="1" ht="19.92" customHeight="1">
      <c r="B129" s="201"/>
      <c r="C129" s="129"/>
      <c r="D129" s="202" t="s">
        <v>359</v>
      </c>
      <c r="E129" s="203"/>
      <c r="F129" s="203"/>
      <c r="G129" s="203"/>
      <c r="H129" s="203"/>
      <c r="I129" s="204"/>
      <c r="J129" s="205">
        <f>J2194</f>
        <v>0</v>
      </c>
      <c r="K129" s="129"/>
      <c r="L129" s="206"/>
    </row>
    <row r="130" s="9" customFormat="1" ht="19.92" customHeight="1">
      <c r="B130" s="201"/>
      <c r="C130" s="129"/>
      <c r="D130" s="202" t="s">
        <v>360</v>
      </c>
      <c r="E130" s="203"/>
      <c r="F130" s="203"/>
      <c r="G130" s="203"/>
      <c r="H130" s="203"/>
      <c r="I130" s="204"/>
      <c r="J130" s="205">
        <f>J2207</f>
        <v>0</v>
      </c>
      <c r="K130" s="129"/>
      <c r="L130" s="206"/>
    </row>
    <row r="131" s="1" customFormat="1" ht="21.84" customHeight="1">
      <c r="B131" s="39"/>
      <c r="C131" s="40"/>
      <c r="D131" s="40"/>
      <c r="E131" s="40"/>
      <c r="F131" s="40"/>
      <c r="G131" s="40"/>
      <c r="H131" s="40"/>
      <c r="I131" s="151"/>
      <c r="J131" s="40"/>
      <c r="K131" s="40"/>
      <c r="L131" s="44"/>
    </row>
    <row r="132" s="1" customFormat="1" ht="6.96" customHeight="1">
      <c r="B132" s="62"/>
      <c r="C132" s="63"/>
      <c r="D132" s="63"/>
      <c r="E132" s="63"/>
      <c r="F132" s="63"/>
      <c r="G132" s="63"/>
      <c r="H132" s="63"/>
      <c r="I132" s="184"/>
      <c r="J132" s="63"/>
      <c r="K132" s="63"/>
      <c r="L132" s="44"/>
    </row>
    <row r="136" s="1" customFormat="1" ht="6.96" customHeight="1">
      <c r="B136" s="64"/>
      <c r="C136" s="65"/>
      <c r="D136" s="65"/>
      <c r="E136" s="65"/>
      <c r="F136" s="65"/>
      <c r="G136" s="65"/>
      <c r="H136" s="65"/>
      <c r="I136" s="187"/>
      <c r="J136" s="65"/>
      <c r="K136" s="65"/>
      <c r="L136" s="44"/>
    </row>
    <row r="137" s="1" customFormat="1" ht="24.96" customHeight="1">
      <c r="B137" s="39"/>
      <c r="C137" s="23" t="s">
        <v>248</v>
      </c>
      <c r="D137" s="40"/>
      <c r="E137" s="40"/>
      <c r="F137" s="40"/>
      <c r="G137" s="40"/>
      <c r="H137" s="40"/>
      <c r="I137" s="151"/>
      <c r="J137" s="40"/>
      <c r="K137" s="40"/>
      <c r="L137" s="44"/>
    </row>
    <row r="138" s="1" customFormat="1" ht="6.96" customHeight="1">
      <c r="B138" s="39"/>
      <c r="C138" s="40"/>
      <c r="D138" s="40"/>
      <c r="E138" s="40"/>
      <c r="F138" s="40"/>
      <c r="G138" s="40"/>
      <c r="H138" s="40"/>
      <c r="I138" s="151"/>
      <c r="J138" s="40"/>
      <c r="K138" s="40"/>
      <c r="L138" s="44"/>
    </row>
    <row r="139" s="1" customFormat="1" ht="12" customHeight="1">
      <c r="B139" s="39"/>
      <c r="C139" s="32" t="s">
        <v>16</v>
      </c>
      <c r="D139" s="40"/>
      <c r="E139" s="40"/>
      <c r="F139" s="40"/>
      <c r="G139" s="40"/>
      <c r="H139" s="40"/>
      <c r="I139" s="151"/>
      <c r="J139" s="40"/>
      <c r="K139" s="40"/>
      <c r="L139" s="44"/>
    </row>
    <row r="140" s="1" customFormat="1" ht="16.5" customHeight="1">
      <c r="B140" s="39"/>
      <c r="C140" s="40"/>
      <c r="D140" s="40"/>
      <c r="E140" s="188" t="str">
        <f>E7</f>
        <v>R4 - Nová budova fakulty umění</v>
      </c>
      <c r="F140" s="32"/>
      <c r="G140" s="32"/>
      <c r="H140" s="32"/>
      <c r="I140" s="151"/>
      <c r="J140" s="40"/>
      <c r="K140" s="40"/>
      <c r="L140" s="44"/>
    </row>
    <row r="141" ht="12" customHeight="1">
      <c r="B141" s="21"/>
      <c r="C141" s="32" t="s">
        <v>235</v>
      </c>
      <c r="D141" s="22"/>
      <c r="E141" s="22"/>
      <c r="F141" s="22"/>
      <c r="G141" s="22"/>
      <c r="H141" s="22"/>
      <c r="I141" s="143"/>
      <c r="J141" s="22"/>
      <c r="K141" s="22"/>
      <c r="L141" s="20"/>
    </row>
    <row r="142" s="1" customFormat="1" ht="16.5" customHeight="1">
      <c r="B142" s="39"/>
      <c r="C142" s="40"/>
      <c r="D142" s="40"/>
      <c r="E142" s="188" t="s">
        <v>326</v>
      </c>
      <c r="F142" s="40"/>
      <c r="G142" s="40"/>
      <c r="H142" s="40"/>
      <c r="I142" s="151"/>
      <c r="J142" s="40"/>
      <c r="K142" s="40"/>
      <c r="L142" s="44"/>
    </row>
    <row r="143" s="1" customFormat="1" ht="12" customHeight="1">
      <c r="B143" s="39"/>
      <c r="C143" s="32" t="s">
        <v>327</v>
      </c>
      <c r="D143" s="40"/>
      <c r="E143" s="40"/>
      <c r="F143" s="40"/>
      <c r="G143" s="40"/>
      <c r="H143" s="40"/>
      <c r="I143" s="151"/>
      <c r="J143" s="40"/>
      <c r="K143" s="40"/>
      <c r="L143" s="44"/>
    </row>
    <row r="144" s="1" customFormat="1" ht="16.5" customHeight="1">
      <c r="B144" s="39"/>
      <c r="C144" s="40"/>
      <c r="D144" s="40"/>
      <c r="E144" s="72" t="str">
        <f>E11</f>
        <v>D.1.1 - Architektonicko-stavební řešení</v>
      </c>
      <c r="F144" s="40"/>
      <c r="G144" s="40"/>
      <c r="H144" s="40"/>
      <c r="I144" s="151"/>
      <c r="J144" s="40"/>
      <c r="K144" s="40"/>
      <c r="L144" s="44"/>
    </row>
    <row r="145" s="1" customFormat="1" ht="6.96" customHeight="1">
      <c r="B145" s="39"/>
      <c r="C145" s="40"/>
      <c r="D145" s="40"/>
      <c r="E145" s="40"/>
      <c r="F145" s="40"/>
      <c r="G145" s="40"/>
      <c r="H145" s="40"/>
      <c r="I145" s="151"/>
      <c r="J145" s="40"/>
      <c r="K145" s="40"/>
      <c r="L145" s="44"/>
    </row>
    <row r="146" s="1" customFormat="1" ht="12" customHeight="1">
      <c r="B146" s="39"/>
      <c r="C146" s="32" t="s">
        <v>22</v>
      </c>
      <c r="D146" s="40"/>
      <c r="E146" s="40"/>
      <c r="F146" s="27" t="str">
        <f>F14</f>
        <v>Ostrava</v>
      </c>
      <c r="G146" s="40"/>
      <c r="H146" s="40"/>
      <c r="I146" s="153" t="s">
        <v>24</v>
      </c>
      <c r="J146" s="75" t="str">
        <f>IF(J14="","",J14)</f>
        <v>16. 10. 2019</v>
      </c>
      <c r="K146" s="40"/>
      <c r="L146" s="44"/>
    </row>
    <row r="147" s="1" customFormat="1" ht="6.96" customHeight="1">
      <c r="B147" s="39"/>
      <c r="C147" s="40"/>
      <c r="D147" s="40"/>
      <c r="E147" s="40"/>
      <c r="F147" s="40"/>
      <c r="G147" s="40"/>
      <c r="H147" s="40"/>
      <c r="I147" s="151"/>
      <c r="J147" s="40"/>
      <c r="K147" s="40"/>
      <c r="L147" s="44"/>
    </row>
    <row r="148" s="1" customFormat="1" ht="27.9" customHeight="1">
      <c r="B148" s="39"/>
      <c r="C148" s="32" t="s">
        <v>30</v>
      </c>
      <c r="D148" s="40"/>
      <c r="E148" s="40"/>
      <c r="F148" s="27" t="str">
        <f>E17</f>
        <v xml:space="preserve">OSTRAVSKÁ UNIVERZITA </v>
      </c>
      <c r="G148" s="40"/>
      <c r="H148" s="40"/>
      <c r="I148" s="153" t="s">
        <v>36</v>
      </c>
      <c r="J148" s="37" t="str">
        <f>E23</f>
        <v>KANIA a.s., Ostrava</v>
      </c>
      <c r="K148" s="40"/>
      <c r="L148" s="44"/>
    </row>
    <row r="149" s="1" customFormat="1" ht="15.15" customHeight="1">
      <c r="B149" s="39"/>
      <c r="C149" s="32" t="s">
        <v>34</v>
      </c>
      <c r="D149" s="40"/>
      <c r="E149" s="40"/>
      <c r="F149" s="27" t="str">
        <f>IF(E20="","",E20)</f>
        <v>Vyplň údaj</v>
      </c>
      <c r="G149" s="40"/>
      <c r="H149" s="40"/>
      <c r="I149" s="153" t="s">
        <v>39</v>
      </c>
      <c r="J149" s="37" t="str">
        <f>E26</f>
        <v xml:space="preserve"> </v>
      </c>
      <c r="K149" s="40"/>
      <c r="L149" s="44"/>
    </row>
    <row r="150" s="1" customFormat="1" ht="10.32" customHeight="1">
      <c r="B150" s="39"/>
      <c r="C150" s="40"/>
      <c r="D150" s="40"/>
      <c r="E150" s="40"/>
      <c r="F150" s="40"/>
      <c r="G150" s="40"/>
      <c r="H150" s="40"/>
      <c r="I150" s="151"/>
      <c r="J150" s="40"/>
      <c r="K150" s="40"/>
      <c r="L150" s="44"/>
    </row>
    <row r="151" s="10" customFormat="1" ht="29.28" customHeight="1">
      <c r="B151" s="207"/>
      <c r="C151" s="208" t="s">
        <v>249</v>
      </c>
      <c r="D151" s="209" t="s">
        <v>68</v>
      </c>
      <c r="E151" s="209" t="s">
        <v>64</v>
      </c>
      <c r="F151" s="209" t="s">
        <v>65</v>
      </c>
      <c r="G151" s="209" t="s">
        <v>250</v>
      </c>
      <c r="H151" s="209" t="s">
        <v>251</v>
      </c>
      <c r="I151" s="210" t="s">
        <v>252</v>
      </c>
      <c r="J151" s="209" t="s">
        <v>239</v>
      </c>
      <c r="K151" s="211" t="s">
        <v>253</v>
      </c>
      <c r="L151" s="212"/>
      <c r="M151" s="96" t="s">
        <v>1</v>
      </c>
      <c r="N151" s="97" t="s">
        <v>47</v>
      </c>
      <c r="O151" s="97" t="s">
        <v>254</v>
      </c>
      <c r="P151" s="97" t="s">
        <v>255</v>
      </c>
      <c r="Q151" s="97" t="s">
        <v>256</v>
      </c>
      <c r="R151" s="97" t="s">
        <v>257</v>
      </c>
      <c r="S151" s="97" t="s">
        <v>258</v>
      </c>
      <c r="T151" s="98" t="s">
        <v>259</v>
      </c>
    </row>
    <row r="152" s="1" customFormat="1" ht="22.8" customHeight="1">
      <c r="B152" s="39"/>
      <c r="C152" s="103" t="s">
        <v>260</v>
      </c>
      <c r="D152" s="40"/>
      <c r="E152" s="40"/>
      <c r="F152" s="40"/>
      <c r="G152" s="40"/>
      <c r="H152" s="40"/>
      <c r="I152" s="151"/>
      <c r="J152" s="213">
        <f>BK152</f>
        <v>0</v>
      </c>
      <c r="K152" s="40"/>
      <c r="L152" s="44"/>
      <c r="M152" s="99"/>
      <c r="N152" s="100"/>
      <c r="O152" s="100"/>
      <c r="P152" s="214">
        <f>P153+P867+P1958+P1985</f>
        <v>0</v>
      </c>
      <c r="Q152" s="100"/>
      <c r="R152" s="214">
        <f>R153+R867+R1958+R1985</f>
        <v>18093.217525669999</v>
      </c>
      <c r="S152" s="100"/>
      <c r="T152" s="215">
        <f>T153+T867+T1958+T1985</f>
        <v>58.819599999999994</v>
      </c>
      <c r="AT152" s="17" t="s">
        <v>82</v>
      </c>
      <c r="AU152" s="17" t="s">
        <v>241</v>
      </c>
      <c r="BK152" s="216">
        <f>BK153+BK867+BK1958+BK1985</f>
        <v>0</v>
      </c>
    </row>
    <row r="153" s="11" customFormat="1" ht="25.92" customHeight="1">
      <c r="B153" s="217"/>
      <c r="C153" s="218"/>
      <c r="D153" s="219" t="s">
        <v>82</v>
      </c>
      <c r="E153" s="220" t="s">
        <v>361</v>
      </c>
      <c r="F153" s="220" t="s">
        <v>362</v>
      </c>
      <c r="G153" s="218"/>
      <c r="H153" s="218"/>
      <c r="I153" s="221"/>
      <c r="J153" s="222">
        <f>BK153</f>
        <v>0</v>
      </c>
      <c r="K153" s="218"/>
      <c r="L153" s="223"/>
      <c r="M153" s="224"/>
      <c r="N153" s="225"/>
      <c r="O153" s="225"/>
      <c r="P153" s="226">
        <f>P154+P227+P244+P319+P351+P363+P723+P858+P865</f>
        <v>0</v>
      </c>
      <c r="Q153" s="225"/>
      <c r="R153" s="226">
        <f>R154+R227+R244+R319+R351+R363+R723+R858+R865</f>
        <v>17150.337413059999</v>
      </c>
      <c r="S153" s="225"/>
      <c r="T153" s="227">
        <f>T154+T227+T244+T319+T351+T363+T723+T858+T865</f>
        <v>58.819599999999994</v>
      </c>
      <c r="AR153" s="228" t="s">
        <v>90</v>
      </c>
      <c r="AT153" s="229" t="s">
        <v>82</v>
      </c>
      <c r="AU153" s="229" t="s">
        <v>83</v>
      </c>
      <c r="AY153" s="228" t="s">
        <v>263</v>
      </c>
      <c r="BK153" s="230">
        <f>BK154+BK227+BK244+BK319+BK351+BK363+BK723+BK858+BK865</f>
        <v>0</v>
      </c>
    </row>
    <row r="154" s="11" customFormat="1" ht="22.8" customHeight="1">
      <c r="B154" s="217"/>
      <c r="C154" s="218"/>
      <c r="D154" s="219" t="s">
        <v>82</v>
      </c>
      <c r="E154" s="231" t="s">
        <v>90</v>
      </c>
      <c r="F154" s="231" t="s">
        <v>363</v>
      </c>
      <c r="G154" s="218"/>
      <c r="H154" s="218"/>
      <c r="I154" s="221"/>
      <c r="J154" s="232">
        <f>BK154</f>
        <v>0</v>
      </c>
      <c r="K154" s="218"/>
      <c r="L154" s="223"/>
      <c r="M154" s="224"/>
      <c r="N154" s="225"/>
      <c r="O154" s="225"/>
      <c r="P154" s="226">
        <f>SUM(P155:P226)</f>
        <v>0</v>
      </c>
      <c r="Q154" s="225"/>
      <c r="R154" s="226">
        <f>SUM(R155:R226)</f>
        <v>3613.4696555999999</v>
      </c>
      <c r="S154" s="225"/>
      <c r="T154" s="227">
        <f>SUM(T155:T226)</f>
        <v>0</v>
      </c>
      <c r="AR154" s="228" t="s">
        <v>90</v>
      </c>
      <c r="AT154" s="229" t="s">
        <v>82</v>
      </c>
      <c r="AU154" s="229" t="s">
        <v>90</v>
      </c>
      <c r="AY154" s="228" t="s">
        <v>263</v>
      </c>
      <c r="BK154" s="230">
        <f>SUM(BK155:BK226)</f>
        <v>0</v>
      </c>
    </row>
    <row r="155" s="1" customFormat="1" ht="16.5" customHeight="1">
      <c r="B155" s="39"/>
      <c r="C155" s="233" t="s">
        <v>90</v>
      </c>
      <c r="D155" s="233" t="s">
        <v>266</v>
      </c>
      <c r="E155" s="234" t="s">
        <v>364</v>
      </c>
      <c r="F155" s="235" t="s">
        <v>365</v>
      </c>
      <c r="G155" s="236" t="s">
        <v>366</v>
      </c>
      <c r="H155" s="237">
        <v>300</v>
      </c>
      <c r="I155" s="238"/>
      <c r="J155" s="239">
        <f>ROUND(I155*H155,2)</f>
        <v>0</v>
      </c>
      <c r="K155" s="235" t="s">
        <v>270</v>
      </c>
      <c r="L155" s="44"/>
      <c r="M155" s="240" t="s">
        <v>1</v>
      </c>
      <c r="N155" s="241" t="s">
        <v>48</v>
      </c>
      <c r="O155" s="87"/>
      <c r="P155" s="242">
        <f>O155*H155</f>
        <v>0</v>
      </c>
      <c r="Q155" s="242">
        <v>0</v>
      </c>
      <c r="R155" s="242">
        <f>Q155*H155</f>
        <v>0</v>
      </c>
      <c r="S155" s="242">
        <v>0</v>
      </c>
      <c r="T155" s="243">
        <f>S155*H155</f>
        <v>0</v>
      </c>
      <c r="AR155" s="244" t="s">
        <v>125</v>
      </c>
      <c r="AT155" s="244" t="s">
        <v>266</v>
      </c>
      <c r="AU155" s="244" t="s">
        <v>92</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367</v>
      </c>
    </row>
    <row r="156" s="12" customFormat="1">
      <c r="B156" s="252"/>
      <c r="C156" s="253"/>
      <c r="D156" s="246" t="s">
        <v>368</v>
      </c>
      <c r="E156" s="254" t="s">
        <v>1</v>
      </c>
      <c r="F156" s="255" t="s">
        <v>369</v>
      </c>
      <c r="G156" s="253"/>
      <c r="H156" s="256">
        <v>300</v>
      </c>
      <c r="I156" s="257"/>
      <c r="J156" s="253"/>
      <c r="K156" s="253"/>
      <c r="L156" s="258"/>
      <c r="M156" s="259"/>
      <c r="N156" s="260"/>
      <c r="O156" s="260"/>
      <c r="P156" s="260"/>
      <c r="Q156" s="260"/>
      <c r="R156" s="260"/>
      <c r="S156" s="260"/>
      <c r="T156" s="261"/>
      <c r="AT156" s="262" t="s">
        <v>368</v>
      </c>
      <c r="AU156" s="262" t="s">
        <v>92</v>
      </c>
      <c r="AV156" s="12" t="s">
        <v>92</v>
      </c>
      <c r="AW156" s="12" t="s">
        <v>38</v>
      </c>
      <c r="AX156" s="12" t="s">
        <v>83</v>
      </c>
      <c r="AY156" s="262" t="s">
        <v>263</v>
      </c>
    </row>
    <row r="157" s="13" customFormat="1">
      <c r="B157" s="263"/>
      <c r="C157" s="264"/>
      <c r="D157" s="246" t="s">
        <v>368</v>
      </c>
      <c r="E157" s="265" t="s">
        <v>1</v>
      </c>
      <c r="F157" s="266" t="s">
        <v>370</v>
      </c>
      <c r="G157" s="264"/>
      <c r="H157" s="267">
        <v>300</v>
      </c>
      <c r="I157" s="268"/>
      <c r="J157" s="264"/>
      <c r="K157" s="264"/>
      <c r="L157" s="269"/>
      <c r="M157" s="270"/>
      <c r="N157" s="271"/>
      <c r="O157" s="271"/>
      <c r="P157" s="271"/>
      <c r="Q157" s="271"/>
      <c r="R157" s="271"/>
      <c r="S157" s="271"/>
      <c r="T157" s="272"/>
      <c r="AT157" s="273" t="s">
        <v>368</v>
      </c>
      <c r="AU157" s="273" t="s">
        <v>92</v>
      </c>
      <c r="AV157" s="13" t="s">
        <v>125</v>
      </c>
      <c r="AW157" s="13" t="s">
        <v>38</v>
      </c>
      <c r="AX157" s="13" t="s">
        <v>90</v>
      </c>
      <c r="AY157" s="273" t="s">
        <v>263</v>
      </c>
    </row>
    <row r="158" s="1" customFormat="1" ht="16.5" customHeight="1">
      <c r="B158" s="39"/>
      <c r="C158" s="233" t="s">
        <v>92</v>
      </c>
      <c r="D158" s="233" t="s">
        <v>266</v>
      </c>
      <c r="E158" s="234" t="s">
        <v>371</v>
      </c>
      <c r="F158" s="235" t="s">
        <v>372</v>
      </c>
      <c r="G158" s="236" t="s">
        <v>373</v>
      </c>
      <c r="H158" s="237">
        <v>180</v>
      </c>
      <c r="I158" s="238"/>
      <c r="J158" s="239">
        <f>ROUND(I158*H158,2)</f>
        <v>0</v>
      </c>
      <c r="K158" s="235" t="s">
        <v>270</v>
      </c>
      <c r="L158" s="44"/>
      <c r="M158" s="240" t="s">
        <v>1</v>
      </c>
      <c r="N158" s="241" t="s">
        <v>48</v>
      </c>
      <c r="O158" s="87"/>
      <c r="P158" s="242">
        <f>O158*H158</f>
        <v>0</v>
      </c>
      <c r="Q158" s="242">
        <v>0</v>
      </c>
      <c r="R158" s="242">
        <f>Q158*H158</f>
        <v>0</v>
      </c>
      <c r="S158" s="242">
        <v>0</v>
      </c>
      <c r="T158" s="243">
        <f>S158*H158</f>
        <v>0</v>
      </c>
      <c r="AR158" s="244" t="s">
        <v>125</v>
      </c>
      <c r="AT158" s="244" t="s">
        <v>266</v>
      </c>
      <c r="AU158" s="244" t="s">
        <v>92</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374</v>
      </c>
    </row>
    <row r="159" s="12" customFormat="1">
      <c r="B159" s="252"/>
      <c r="C159" s="253"/>
      <c r="D159" s="246" t="s">
        <v>368</v>
      </c>
      <c r="E159" s="254" t="s">
        <v>1</v>
      </c>
      <c r="F159" s="255" t="s">
        <v>375</v>
      </c>
      <c r="G159" s="253"/>
      <c r="H159" s="256">
        <v>180</v>
      </c>
      <c r="I159" s="257"/>
      <c r="J159" s="253"/>
      <c r="K159" s="253"/>
      <c r="L159" s="258"/>
      <c r="M159" s="259"/>
      <c r="N159" s="260"/>
      <c r="O159" s="260"/>
      <c r="P159" s="260"/>
      <c r="Q159" s="260"/>
      <c r="R159" s="260"/>
      <c r="S159" s="260"/>
      <c r="T159" s="261"/>
      <c r="AT159" s="262" t="s">
        <v>368</v>
      </c>
      <c r="AU159" s="262" t="s">
        <v>92</v>
      </c>
      <c r="AV159" s="12" t="s">
        <v>92</v>
      </c>
      <c r="AW159" s="12" t="s">
        <v>38</v>
      </c>
      <c r="AX159" s="12" t="s">
        <v>83</v>
      </c>
      <c r="AY159" s="262" t="s">
        <v>263</v>
      </c>
    </row>
    <row r="160" s="13" customFormat="1">
      <c r="B160" s="263"/>
      <c r="C160" s="264"/>
      <c r="D160" s="246" t="s">
        <v>368</v>
      </c>
      <c r="E160" s="265" t="s">
        <v>1</v>
      </c>
      <c r="F160" s="266" t="s">
        <v>370</v>
      </c>
      <c r="G160" s="264"/>
      <c r="H160" s="267">
        <v>180</v>
      </c>
      <c r="I160" s="268"/>
      <c r="J160" s="264"/>
      <c r="K160" s="264"/>
      <c r="L160" s="269"/>
      <c r="M160" s="270"/>
      <c r="N160" s="271"/>
      <c r="O160" s="271"/>
      <c r="P160" s="271"/>
      <c r="Q160" s="271"/>
      <c r="R160" s="271"/>
      <c r="S160" s="271"/>
      <c r="T160" s="272"/>
      <c r="AT160" s="273" t="s">
        <v>368</v>
      </c>
      <c r="AU160" s="273" t="s">
        <v>92</v>
      </c>
      <c r="AV160" s="13" t="s">
        <v>125</v>
      </c>
      <c r="AW160" s="13" t="s">
        <v>38</v>
      </c>
      <c r="AX160" s="13" t="s">
        <v>90</v>
      </c>
      <c r="AY160" s="273" t="s">
        <v>263</v>
      </c>
    </row>
    <row r="161" s="1" customFormat="1" ht="16.5" customHeight="1">
      <c r="B161" s="39"/>
      <c r="C161" s="233" t="s">
        <v>112</v>
      </c>
      <c r="D161" s="233" t="s">
        <v>266</v>
      </c>
      <c r="E161" s="234" t="s">
        <v>376</v>
      </c>
      <c r="F161" s="235" t="s">
        <v>377</v>
      </c>
      <c r="G161" s="236" t="s">
        <v>378</v>
      </c>
      <c r="H161" s="237">
        <v>10144.047000000001</v>
      </c>
      <c r="I161" s="238"/>
      <c r="J161" s="239">
        <f>ROUND(I161*H161,2)</f>
        <v>0</v>
      </c>
      <c r="K161" s="235" t="s">
        <v>270</v>
      </c>
      <c r="L161" s="44"/>
      <c r="M161" s="240" t="s">
        <v>1</v>
      </c>
      <c r="N161" s="241" t="s">
        <v>48</v>
      </c>
      <c r="O161" s="87"/>
      <c r="P161" s="242">
        <f>O161*H161</f>
        <v>0</v>
      </c>
      <c r="Q161" s="242">
        <v>0</v>
      </c>
      <c r="R161" s="242">
        <f>Q161*H161</f>
        <v>0</v>
      </c>
      <c r="S161" s="242">
        <v>0</v>
      </c>
      <c r="T161" s="243">
        <f>S161*H161</f>
        <v>0</v>
      </c>
      <c r="AR161" s="244" t="s">
        <v>125</v>
      </c>
      <c r="AT161" s="244" t="s">
        <v>266</v>
      </c>
      <c r="AU161" s="244" t="s">
        <v>92</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379</v>
      </c>
    </row>
    <row r="162" s="14" customFormat="1">
      <c r="B162" s="274"/>
      <c r="C162" s="275"/>
      <c r="D162" s="246" t="s">
        <v>368</v>
      </c>
      <c r="E162" s="276" t="s">
        <v>1</v>
      </c>
      <c r="F162" s="277" t="s">
        <v>380</v>
      </c>
      <c r="G162" s="275"/>
      <c r="H162" s="276" t="s">
        <v>1</v>
      </c>
      <c r="I162" s="278"/>
      <c r="J162" s="275"/>
      <c r="K162" s="275"/>
      <c r="L162" s="279"/>
      <c r="M162" s="280"/>
      <c r="N162" s="281"/>
      <c r="O162" s="281"/>
      <c r="P162" s="281"/>
      <c r="Q162" s="281"/>
      <c r="R162" s="281"/>
      <c r="S162" s="281"/>
      <c r="T162" s="282"/>
      <c r="AT162" s="283" t="s">
        <v>368</v>
      </c>
      <c r="AU162" s="283" t="s">
        <v>92</v>
      </c>
      <c r="AV162" s="14" t="s">
        <v>90</v>
      </c>
      <c r="AW162" s="14" t="s">
        <v>38</v>
      </c>
      <c r="AX162" s="14" t="s">
        <v>83</v>
      </c>
      <c r="AY162" s="283" t="s">
        <v>263</v>
      </c>
    </row>
    <row r="163" s="12" customFormat="1">
      <c r="B163" s="252"/>
      <c r="C163" s="253"/>
      <c r="D163" s="246" t="s">
        <v>368</v>
      </c>
      <c r="E163" s="254" t="s">
        <v>1</v>
      </c>
      <c r="F163" s="255" t="s">
        <v>381</v>
      </c>
      <c r="G163" s="253"/>
      <c r="H163" s="256">
        <v>459.19099999999997</v>
      </c>
      <c r="I163" s="257"/>
      <c r="J163" s="253"/>
      <c r="K163" s="253"/>
      <c r="L163" s="258"/>
      <c r="M163" s="259"/>
      <c r="N163" s="260"/>
      <c r="O163" s="260"/>
      <c r="P163" s="260"/>
      <c r="Q163" s="260"/>
      <c r="R163" s="260"/>
      <c r="S163" s="260"/>
      <c r="T163" s="261"/>
      <c r="AT163" s="262" t="s">
        <v>368</v>
      </c>
      <c r="AU163" s="262" t="s">
        <v>92</v>
      </c>
      <c r="AV163" s="12" t="s">
        <v>92</v>
      </c>
      <c r="AW163" s="12" t="s">
        <v>38</v>
      </c>
      <c r="AX163" s="12" t="s">
        <v>83</v>
      </c>
      <c r="AY163" s="262" t="s">
        <v>263</v>
      </c>
    </row>
    <row r="164" s="12" customFormat="1">
      <c r="B164" s="252"/>
      <c r="C164" s="253"/>
      <c r="D164" s="246" t="s">
        <v>368</v>
      </c>
      <c r="E164" s="254" t="s">
        <v>1</v>
      </c>
      <c r="F164" s="255" t="s">
        <v>382</v>
      </c>
      <c r="G164" s="253"/>
      <c r="H164" s="256">
        <v>14372.888000000001</v>
      </c>
      <c r="I164" s="257"/>
      <c r="J164" s="253"/>
      <c r="K164" s="253"/>
      <c r="L164" s="258"/>
      <c r="M164" s="259"/>
      <c r="N164" s="260"/>
      <c r="O164" s="260"/>
      <c r="P164" s="260"/>
      <c r="Q164" s="260"/>
      <c r="R164" s="260"/>
      <c r="S164" s="260"/>
      <c r="T164" s="261"/>
      <c r="AT164" s="262" t="s">
        <v>368</v>
      </c>
      <c r="AU164" s="262" t="s">
        <v>92</v>
      </c>
      <c r="AV164" s="12" t="s">
        <v>92</v>
      </c>
      <c r="AW164" s="12" t="s">
        <v>38</v>
      </c>
      <c r="AX164" s="12" t="s">
        <v>83</v>
      </c>
      <c r="AY164" s="262" t="s">
        <v>263</v>
      </c>
    </row>
    <row r="165" s="12" customFormat="1">
      <c r="B165" s="252"/>
      <c r="C165" s="253"/>
      <c r="D165" s="246" t="s">
        <v>368</v>
      </c>
      <c r="E165" s="254" t="s">
        <v>1</v>
      </c>
      <c r="F165" s="255" t="s">
        <v>383</v>
      </c>
      <c r="G165" s="253"/>
      <c r="H165" s="256">
        <v>117.997</v>
      </c>
      <c r="I165" s="257"/>
      <c r="J165" s="253"/>
      <c r="K165" s="253"/>
      <c r="L165" s="258"/>
      <c r="M165" s="259"/>
      <c r="N165" s="260"/>
      <c r="O165" s="260"/>
      <c r="P165" s="260"/>
      <c r="Q165" s="260"/>
      <c r="R165" s="260"/>
      <c r="S165" s="260"/>
      <c r="T165" s="261"/>
      <c r="AT165" s="262" t="s">
        <v>368</v>
      </c>
      <c r="AU165" s="262" t="s">
        <v>92</v>
      </c>
      <c r="AV165" s="12" t="s">
        <v>92</v>
      </c>
      <c r="AW165" s="12" t="s">
        <v>38</v>
      </c>
      <c r="AX165" s="12" t="s">
        <v>83</v>
      </c>
      <c r="AY165" s="262" t="s">
        <v>263</v>
      </c>
    </row>
    <row r="166" s="14" customFormat="1">
      <c r="B166" s="274"/>
      <c r="C166" s="275"/>
      <c r="D166" s="246" t="s">
        <v>368</v>
      </c>
      <c r="E166" s="276" t="s">
        <v>1</v>
      </c>
      <c r="F166" s="277" t="s">
        <v>384</v>
      </c>
      <c r="G166" s="275"/>
      <c r="H166" s="276" t="s">
        <v>1</v>
      </c>
      <c r="I166" s="278"/>
      <c r="J166" s="275"/>
      <c r="K166" s="275"/>
      <c r="L166" s="279"/>
      <c r="M166" s="280"/>
      <c r="N166" s="281"/>
      <c r="O166" s="281"/>
      <c r="P166" s="281"/>
      <c r="Q166" s="281"/>
      <c r="R166" s="281"/>
      <c r="S166" s="281"/>
      <c r="T166" s="282"/>
      <c r="AT166" s="283" t="s">
        <v>368</v>
      </c>
      <c r="AU166" s="283" t="s">
        <v>92</v>
      </c>
      <c r="AV166" s="14" t="s">
        <v>90</v>
      </c>
      <c r="AW166" s="14" t="s">
        <v>38</v>
      </c>
      <c r="AX166" s="14" t="s">
        <v>83</v>
      </c>
      <c r="AY166" s="283" t="s">
        <v>263</v>
      </c>
    </row>
    <row r="167" s="12" customFormat="1">
      <c r="B167" s="252"/>
      <c r="C167" s="253"/>
      <c r="D167" s="246" t="s">
        <v>368</v>
      </c>
      <c r="E167" s="254" t="s">
        <v>1</v>
      </c>
      <c r="F167" s="255" t="s">
        <v>385</v>
      </c>
      <c r="G167" s="253"/>
      <c r="H167" s="256">
        <v>4.9269999999999996</v>
      </c>
      <c r="I167" s="257"/>
      <c r="J167" s="253"/>
      <c r="K167" s="253"/>
      <c r="L167" s="258"/>
      <c r="M167" s="259"/>
      <c r="N167" s="260"/>
      <c r="O167" s="260"/>
      <c r="P167" s="260"/>
      <c r="Q167" s="260"/>
      <c r="R167" s="260"/>
      <c r="S167" s="260"/>
      <c r="T167" s="261"/>
      <c r="AT167" s="262" t="s">
        <v>368</v>
      </c>
      <c r="AU167" s="262" t="s">
        <v>92</v>
      </c>
      <c r="AV167" s="12" t="s">
        <v>92</v>
      </c>
      <c r="AW167" s="12" t="s">
        <v>38</v>
      </c>
      <c r="AX167" s="12" t="s">
        <v>83</v>
      </c>
      <c r="AY167" s="262" t="s">
        <v>263</v>
      </c>
    </row>
    <row r="168" s="12" customFormat="1">
      <c r="B168" s="252"/>
      <c r="C168" s="253"/>
      <c r="D168" s="246" t="s">
        <v>368</v>
      </c>
      <c r="E168" s="254" t="s">
        <v>1</v>
      </c>
      <c r="F168" s="255" t="s">
        <v>386</v>
      </c>
      <c r="G168" s="253"/>
      <c r="H168" s="256">
        <v>4.6529999999999996</v>
      </c>
      <c r="I168" s="257"/>
      <c r="J168" s="253"/>
      <c r="K168" s="253"/>
      <c r="L168" s="258"/>
      <c r="M168" s="259"/>
      <c r="N168" s="260"/>
      <c r="O168" s="260"/>
      <c r="P168" s="260"/>
      <c r="Q168" s="260"/>
      <c r="R168" s="260"/>
      <c r="S168" s="260"/>
      <c r="T168" s="261"/>
      <c r="AT168" s="262" t="s">
        <v>368</v>
      </c>
      <c r="AU168" s="262" t="s">
        <v>92</v>
      </c>
      <c r="AV168" s="12" t="s">
        <v>92</v>
      </c>
      <c r="AW168" s="12" t="s">
        <v>38</v>
      </c>
      <c r="AX168" s="12" t="s">
        <v>83</v>
      </c>
      <c r="AY168" s="262" t="s">
        <v>263</v>
      </c>
    </row>
    <row r="169" s="12" customFormat="1">
      <c r="B169" s="252"/>
      <c r="C169" s="253"/>
      <c r="D169" s="246" t="s">
        <v>368</v>
      </c>
      <c r="E169" s="254" t="s">
        <v>1</v>
      </c>
      <c r="F169" s="255" t="s">
        <v>387</v>
      </c>
      <c r="G169" s="253"/>
      <c r="H169" s="256">
        <v>16.704000000000001</v>
      </c>
      <c r="I169" s="257"/>
      <c r="J169" s="253"/>
      <c r="K169" s="253"/>
      <c r="L169" s="258"/>
      <c r="M169" s="259"/>
      <c r="N169" s="260"/>
      <c r="O169" s="260"/>
      <c r="P169" s="260"/>
      <c r="Q169" s="260"/>
      <c r="R169" s="260"/>
      <c r="S169" s="260"/>
      <c r="T169" s="261"/>
      <c r="AT169" s="262" t="s">
        <v>368</v>
      </c>
      <c r="AU169" s="262" t="s">
        <v>92</v>
      </c>
      <c r="AV169" s="12" t="s">
        <v>92</v>
      </c>
      <c r="AW169" s="12" t="s">
        <v>38</v>
      </c>
      <c r="AX169" s="12" t="s">
        <v>83</v>
      </c>
      <c r="AY169" s="262" t="s">
        <v>263</v>
      </c>
    </row>
    <row r="170" s="15" customFormat="1">
      <c r="B170" s="284"/>
      <c r="C170" s="285"/>
      <c r="D170" s="246" t="s">
        <v>368</v>
      </c>
      <c r="E170" s="286" t="s">
        <v>1</v>
      </c>
      <c r="F170" s="287" t="s">
        <v>388</v>
      </c>
      <c r="G170" s="285"/>
      <c r="H170" s="288">
        <v>14976.360000000001</v>
      </c>
      <c r="I170" s="289"/>
      <c r="J170" s="285"/>
      <c r="K170" s="285"/>
      <c r="L170" s="290"/>
      <c r="M170" s="291"/>
      <c r="N170" s="292"/>
      <c r="O170" s="292"/>
      <c r="P170" s="292"/>
      <c r="Q170" s="292"/>
      <c r="R170" s="292"/>
      <c r="S170" s="292"/>
      <c r="T170" s="293"/>
      <c r="AT170" s="294" t="s">
        <v>368</v>
      </c>
      <c r="AU170" s="294" t="s">
        <v>92</v>
      </c>
      <c r="AV170" s="15" t="s">
        <v>112</v>
      </c>
      <c r="AW170" s="15" t="s">
        <v>38</v>
      </c>
      <c r="AX170" s="15" t="s">
        <v>83</v>
      </c>
      <c r="AY170" s="294" t="s">
        <v>263</v>
      </c>
    </row>
    <row r="171" s="12" customFormat="1">
      <c r="B171" s="252"/>
      <c r="C171" s="253"/>
      <c r="D171" s="246" t="s">
        <v>368</v>
      </c>
      <c r="E171" s="254" t="s">
        <v>1</v>
      </c>
      <c r="F171" s="255" t="s">
        <v>389</v>
      </c>
      <c r="G171" s="253"/>
      <c r="H171" s="256">
        <v>-4832.3130000000001</v>
      </c>
      <c r="I171" s="257"/>
      <c r="J171" s="253"/>
      <c r="K171" s="253"/>
      <c r="L171" s="258"/>
      <c r="M171" s="259"/>
      <c r="N171" s="260"/>
      <c r="O171" s="260"/>
      <c r="P171" s="260"/>
      <c r="Q171" s="260"/>
      <c r="R171" s="260"/>
      <c r="S171" s="260"/>
      <c r="T171" s="261"/>
      <c r="AT171" s="262" t="s">
        <v>368</v>
      </c>
      <c r="AU171" s="262" t="s">
        <v>92</v>
      </c>
      <c r="AV171" s="12" t="s">
        <v>92</v>
      </c>
      <c r="AW171" s="12" t="s">
        <v>38</v>
      </c>
      <c r="AX171" s="12" t="s">
        <v>83</v>
      </c>
      <c r="AY171" s="262" t="s">
        <v>263</v>
      </c>
    </row>
    <row r="172" s="13" customFormat="1">
      <c r="B172" s="263"/>
      <c r="C172" s="264"/>
      <c r="D172" s="246" t="s">
        <v>368</v>
      </c>
      <c r="E172" s="265" t="s">
        <v>1</v>
      </c>
      <c r="F172" s="266" t="s">
        <v>370</v>
      </c>
      <c r="G172" s="264"/>
      <c r="H172" s="267">
        <v>10144.047000000001</v>
      </c>
      <c r="I172" s="268"/>
      <c r="J172" s="264"/>
      <c r="K172" s="264"/>
      <c r="L172" s="269"/>
      <c r="M172" s="270"/>
      <c r="N172" s="271"/>
      <c r="O172" s="271"/>
      <c r="P172" s="271"/>
      <c r="Q172" s="271"/>
      <c r="R172" s="271"/>
      <c r="S172" s="271"/>
      <c r="T172" s="272"/>
      <c r="AT172" s="273" t="s">
        <v>368</v>
      </c>
      <c r="AU172" s="273" t="s">
        <v>92</v>
      </c>
      <c r="AV172" s="13" t="s">
        <v>125</v>
      </c>
      <c r="AW172" s="13" t="s">
        <v>38</v>
      </c>
      <c r="AX172" s="13" t="s">
        <v>90</v>
      </c>
      <c r="AY172" s="273" t="s">
        <v>263</v>
      </c>
    </row>
    <row r="173" s="1" customFormat="1" ht="16.5" customHeight="1">
      <c r="B173" s="39"/>
      <c r="C173" s="233" t="s">
        <v>125</v>
      </c>
      <c r="D173" s="233" t="s">
        <v>266</v>
      </c>
      <c r="E173" s="234" t="s">
        <v>390</v>
      </c>
      <c r="F173" s="235" t="s">
        <v>391</v>
      </c>
      <c r="G173" s="236" t="s">
        <v>378</v>
      </c>
      <c r="H173" s="237">
        <v>4832.3130000000001</v>
      </c>
      <c r="I173" s="238"/>
      <c r="J173" s="239">
        <f>ROUND(I173*H173,2)</f>
        <v>0</v>
      </c>
      <c r="K173" s="235" t="s">
        <v>270</v>
      </c>
      <c r="L173" s="44"/>
      <c r="M173" s="240" t="s">
        <v>1</v>
      </c>
      <c r="N173" s="241" t="s">
        <v>48</v>
      </c>
      <c r="O173" s="87"/>
      <c r="P173" s="242">
        <f>O173*H173</f>
        <v>0</v>
      </c>
      <c r="Q173" s="242">
        <v>0</v>
      </c>
      <c r="R173" s="242">
        <f>Q173*H173</f>
        <v>0</v>
      </c>
      <c r="S173" s="242">
        <v>0</v>
      </c>
      <c r="T173" s="243">
        <f>S173*H173</f>
        <v>0</v>
      </c>
      <c r="AR173" s="244" t="s">
        <v>125</v>
      </c>
      <c r="AT173" s="244" t="s">
        <v>266</v>
      </c>
      <c r="AU173" s="244" t="s">
        <v>92</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392</v>
      </c>
    </row>
    <row r="174" s="14" customFormat="1">
      <c r="B174" s="274"/>
      <c r="C174" s="275"/>
      <c r="D174" s="246" t="s">
        <v>368</v>
      </c>
      <c r="E174" s="276" t="s">
        <v>1</v>
      </c>
      <c r="F174" s="277" t="s">
        <v>380</v>
      </c>
      <c r="G174" s="275"/>
      <c r="H174" s="276" t="s">
        <v>1</v>
      </c>
      <c r="I174" s="278"/>
      <c r="J174" s="275"/>
      <c r="K174" s="275"/>
      <c r="L174" s="279"/>
      <c r="M174" s="280"/>
      <c r="N174" s="281"/>
      <c r="O174" s="281"/>
      <c r="P174" s="281"/>
      <c r="Q174" s="281"/>
      <c r="R174" s="281"/>
      <c r="S174" s="281"/>
      <c r="T174" s="282"/>
      <c r="AT174" s="283" t="s">
        <v>368</v>
      </c>
      <c r="AU174" s="283" t="s">
        <v>92</v>
      </c>
      <c r="AV174" s="14" t="s">
        <v>90</v>
      </c>
      <c r="AW174" s="14" t="s">
        <v>38</v>
      </c>
      <c r="AX174" s="14" t="s">
        <v>83</v>
      </c>
      <c r="AY174" s="283" t="s">
        <v>263</v>
      </c>
    </row>
    <row r="175" s="12" customFormat="1">
      <c r="B175" s="252"/>
      <c r="C175" s="253"/>
      <c r="D175" s="246" t="s">
        <v>368</v>
      </c>
      <c r="E175" s="254" t="s">
        <v>1</v>
      </c>
      <c r="F175" s="255" t="s">
        <v>393</v>
      </c>
      <c r="G175" s="253"/>
      <c r="H175" s="256">
        <v>4832.3130000000001</v>
      </c>
      <c r="I175" s="257"/>
      <c r="J175" s="253"/>
      <c r="K175" s="253"/>
      <c r="L175" s="258"/>
      <c r="M175" s="259"/>
      <c r="N175" s="260"/>
      <c r="O175" s="260"/>
      <c r="P175" s="260"/>
      <c r="Q175" s="260"/>
      <c r="R175" s="260"/>
      <c r="S175" s="260"/>
      <c r="T175" s="261"/>
      <c r="AT175" s="262" t="s">
        <v>368</v>
      </c>
      <c r="AU175" s="262" t="s">
        <v>92</v>
      </c>
      <c r="AV175" s="12" t="s">
        <v>92</v>
      </c>
      <c r="AW175" s="12" t="s">
        <v>38</v>
      </c>
      <c r="AX175" s="12" t="s">
        <v>83</v>
      </c>
      <c r="AY175" s="262" t="s">
        <v>263</v>
      </c>
    </row>
    <row r="176" s="13" customFormat="1">
      <c r="B176" s="263"/>
      <c r="C176" s="264"/>
      <c r="D176" s="246" t="s">
        <v>368</v>
      </c>
      <c r="E176" s="265" t="s">
        <v>1</v>
      </c>
      <c r="F176" s="266" t="s">
        <v>370</v>
      </c>
      <c r="G176" s="264"/>
      <c r="H176" s="267">
        <v>4832.3130000000001</v>
      </c>
      <c r="I176" s="268"/>
      <c r="J176" s="264"/>
      <c r="K176" s="264"/>
      <c r="L176" s="269"/>
      <c r="M176" s="270"/>
      <c r="N176" s="271"/>
      <c r="O176" s="271"/>
      <c r="P176" s="271"/>
      <c r="Q176" s="271"/>
      <c r="R176" s="271"/>
      <c r="S176" s="271"/>
      <c r="T176" s="272"/>
      <c r="AT176" s="273" t="s">
        <v>368</v>
      </c>
      <c r="AU176" s="273" t="s">
        <v>92</v>
      </c>
      <c r="AV176" s="13" t="s">
        <v>125</v>
      </c>
      <c r="AW176" s="13" t="s">
        <v>38</v>
      </c>
      <c r="AX176" s="13" t="s">
        <v>90</v>
      </c>
      <c r="AY176" s="273" t="s">
        <v>263</v>
      </c>
    </row>
    <row r="177" s="1" customFormat="1" ht="16.5" customHeight="1">
      <c r="B177" s="39"/>
      <c r="C177" s="233" t="s">
        <v>262</v>
      </c>
      <c r="D177" s="233" t="s">
        <v>266</v>
      </c>
      <c r="E177" s="234" t="s">
        <v>394</v>
      </c>
      <c r="F177" s="235" t="s">
        <v>395</v>
      </c>
      <c r="G177" s="236" t="s">
        <v>396</v>
      </c>
      <c r="H177" s="237">
        <v>2421</v>
      </c>
      <c r="I177" s="238"/>
      <c r="J177" s="239">
        <f>ROUND(I177*H177,2)</f>
        <v>0</v>
      </c>
      <c r="K177" s="235" t="s">
        <v>270</v>
      </c>
      <c r="L177" s="44"/>
      <c r="M177" s="240" t="s">
        <v>1</v>
      </c>
      <c r="N177" s="241" t="s">
        <v>48</v>
      </c>
      <c r="O177" s="87"/>
      <c r="P177" s="242">
        <f>O177*H177</f>
        <v>0</v>
      </c>
      <c r="Q177" s="242">
        <v>0.0011900000000000001</v>
      </c>
      <c r="R177" s="242">
        <f>Q177*H177</f>
        <v>2.8809900000000002</v>
      </c>
      <c r="S177" s="242">
        <v>0</v>
      </c>
      <c r="T177" s="243">
        <f>S177*H177</f>
        <v>0</v>
      </c>
      <c r="AR177" s="244" t="s">
        <v>125</v>
      </c>
      <c r="AT177" s="244" t="s">
        <v>266</v>
      </c>
      <c r="AU177" s="244" t="s">
        <v>92</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397</v>
      </c>
    </row>
    <row r="178" s="1" customFormat="1">
      <c r="B178" s="39"/>
      <c r="C178" s="40"/>
      <c r="D178" s="246" t="s">
        <v>273</v>
      </c>
      <c r="E178" s="40"/>
      <c r="F178" s="247" t="s">
        <v>398</v>
      </c>
      <c r="G178" s="40"/>
      <c r="H178" s="40"/>
      <c r="I178" s="151"/>
      <c r="J178" s="40"/>
      <c r="K178" s="40"/>
      <c r="L178" s="44"/>
      <c r="M178" s="248"/>
      <c r="N178" s="87"/>
      <c r="O178" s="87"/>
      <c r="P178" s="87"/>
      <c r="Q178" s="87"/>
      <c r="R178" s="87"/>
      <c r="S178" s="87"/>
      <c r="T178" s="88"/>
      <c r="AT178" s="17" t="s">
        <v>273</v>
      </c>
      <c r="AU178" s="17" t="s">
        <v>92</v>
      </c>
    </row>
    <row r="179" s="12" customFormat="1">
      <c r="B179" s="252"/>
      <c r="C179" s="253"/>
      <c r="D179" s="246" t="s">
        <v>368</v>
      </c>
      <c r="E179" s="254" t="s">
        <v>1</v>
      </c>
      <c r="F179" s="255" t="s">
        <v>399</v>
      </c>
      <c r="G179" s="253"/>
      <c r="H179" s="256">
        <v>2421</v>
      </c>
      <c r="I179" s="257"/>
      <c r="J179" s="253"/>
      <c r="K179" s="253"/>
      <c r="L179" s="258"/>
      <c r="M179" s="259"/>
      <c r="N179" s="260"/>
      <c r="O179" s="260"/>
      <c r="P179" s="260"/>
      <c r="Q179" s="260"/>
      <c r="R179" s="260"/>
      <c r="S179" s="260"/>
      <c r="T179" s="261"/>
      <c r="AT179" s="262" t="s">
        <v>368</v>
      </c>
      <c r="AU179" s="262" t="s">
        <v>92</v>
      </c>
      <c r="AV179" s="12" t="s">
        <v>92</v>
      </c>
      <c r="AW179" s="12" t="s">
        <v>38</v>
      </c>
      <c r="AX179" s="12" t="s">
        <v>83</v>
      </c>
      <c r="AY179" s="262" t="s">
        <v>263</v>
      </c>
    </row>
    <row r="180" s="13" customFormat="1">
      <c r="B180" s="263"/>
      <c r="C180" s="264"/>
      <c r="D180" s="246" t="s">
        <v>368</v>
      </c>
      <c r="E180" s="265" t="s">
        <v>1</v>
      </c>
      <c r="F180" s="266" t="s">
        <v>370</v>
      </c>
      <c r="G180" s="264"/>
      <c r="H180" s="267">
        <v>2421</v>
      </c>
      <c r="I180" s="268"/>
      <c r="J180" s="264"/>
      <c r="K180" s="264"/>
      <c r="L180" s="269"/>
      <c r="M180" s="270"/>
      <c r="N180" s="271"/>
      <c r="O180" s="271"/>
      <c r="P180" s="271"/>
      <c r="Q180" s="271"/>
      <c r="R180" s="271"/>
      <c r="S180" s="271"/>
      <c r="T180" s="272"/>
      <c r="AT180" s="273" t="s">
        <v>368</v>
      </c>
      <c r="AU180" s="273" t="s">
        <v>92</v>
      </c>
      <c r="AV180" s="13" t="s">
        <v>125</v>
      </c>
      <c r="AW180" s="13" t="s">
        <v>38</v>
      </c>
      <c r="AX180" s="13" t="s">
        <v>90</v>
      </c>
      <c r="AY180" s="273" t="s">
        <v>263</v>
      </c>
    </row>
    <row r="181" s="1" customFormat="1" ht="16.5" customHeight="1">
      <c r="B181" s="39"/>
      <c r="C181" s="295" t="s">
        <v>295</v>
      </c>
      <c r="D181" s="295" t="s">
        <v>400</v>
      </c>
      <c r="E181" s="296" t="s">
        <v>401</v>
      </c>
      <c r="F181" s="297" t="s">
        <v>402</v>
      </c>
      <c r="G181" s="298" t="s">
        <v>403</v>
      </c>
      <c r="H181" s="299">
        <v>81.587000000000003</v>
      </c>
      <c r="I181" s="300"/>
      <c r="J181" s="301">
        <f>ROUND(I181*H181,2)</f>
        <v>0</v>
      </c>
      <c r="K181" s="297" t="s">
        <v>270</v>
      </c>
      <c r="L181" s="302"/>
      <c r="M181" s="303" t="s">
        <v>1</v>
      </c>
      <c r="N181" s="304" t="s">
        <v>48</v>
      </c>
      <c r="O181" s="87"/>
      <c r="P181" s="242">
        <f>O181*H181</f>
        <v>0</v>
      </c>
      <c r="Q181" s="242">
        <v>1</v>
      </c>
      <c r="R181" s="242">
        <f>Q181*H181</f>
        <v>81.587000000000003</v>
      </c>
      <c r="S181" s="242">
        <v>0</v>
      </c>
      <c r="T181" s="243">
        <f>S181*H181</f>
        <v>0</v>
      </c>
      <c r="AR181" s="244" t="s">
        <v>303</v>
      </c>
      <c r="AT181" s="244" t="s">
        <v>400</v>
      </c>
      <c r="AU181" s="244" t="s">
        <v>92</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125</v>
      </c>
      <c r="BM181" s="244" t="s">
        <v>404</v>
      </c>
    </row>
    <row r="182" s="1" customFormat="1">
      <c r="B182" s="39"/>
      <c r="C182" s="40"/>
      <c r="D182" s="246" t="s">
        <v>273</v>
      </c>
      <c r="E182" s="40"/>
      <c r="F182" s="247" t="s">
        <v>398</v>
      </c>
      <c r="G182" s="40"/>
      <c r="H182" s="40"/>
      <c r="I182" s="151"/>
      <c r="J182" s="40"/>
      <c r="K182" s="40"/>
      <c r="L182" s="44"/>
      <c r="M182" s="248"/>
      <c r="N182" s="87"/>
      <c r="O182" s="87"/>
      <c r="P182" s="87"/>
      <c r="Q182" s="87"/>
      <c r="R182" s="87"/>
      <c r="S182" s="87"/>
      <c r="T182" s="88"/>
      <c r="AT182" s="17" t="s">
        <v>273</v>
      </c>
      <c r="AU182" s="17" t="s">
        <v>92</v>
      </c>
    </row>
    <row r="183" s="1" customFormat="1" ht="16.5" customHeight="1">
      <c r="B183" s="39"/>
      <c r="C183" s="233" t="s">
        <v>299</v>
      </c>
      <c r="D183" s="233" t="s">
        <v>266</v>
      </c>
      <c r="E183" s="234" t="s">
        <v>405</v>
      </c>
      <c r="F183" s="235" t="s">
        <v>406</v>
      </c>
      <c r="G183" s="236" t="s">
        <v>407</v>
      </c>
      <c r="H183" s="237">
        <v>1248.99</v>
      </c>
      <c r="I183" s="238"/>
      <c r="J183" s="239">
        <f>ROUND(I183*H183,2)</f>
        <v>0</v>
      </c>
      <c r="K183" s="235" t="s">
        <v>270</v>
      </c>
      <c r="L183" s="44"/>
      <c r="M183" s="240" t="s">
        <v>1</v>
      </c>
      <c r="N183" s="241" t="s">
        <v>48</v>
      </c>
      <c r="O183" s="87"/>
      <c r="P183" s="242">
        <f>O183*H183</f>
        <v>0</v>
      </c>
      <c r="Q183" s="242">
        <v>0.029440000000000001</v>
      </c>
      <c r="R183" s="242">
        <f>Q183*H183</f>
        <v>36.770265600000002</v>
      </c>
      <c r="S183" s="242">
        <v>0</v>
      </c>
      <c r="T183" s="243">
        <f>S183*H183</f>
        <v>0</v>
      </c>
      <c r="AR183" s="244" t="s">
        <v>125</v>
      </c>
      <c r="AT183" s="244" t="s">
        <v>266</v>
      </c>
      <c r="AU183" s="244" t="s">
        <v>92</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408</v>
      </c>
    </row>
    <row r="184" s="1" customFormat="1">
      <c r="B184" s="39"/>
      <c r="C184" s="40"/>
      <c r="D184" s="246" t="s">
        <v>273</v>
      </c>
      <c r="E184" s="40"/>
      <c r="F184" s="247" t="s">
        <v>409</v>
      </c>
      <c r="G184" s="40"/>
      <c r="H184" s="40"/>
      <c r="I184" s="151"/>
      <c r="J184" s="40"/>
      <c r="K184" s="40"/>
      <c r="L184" s="44"/>
      <c r="M184" s="248"/>
      <c r="N184" s="87"/>
      <c r="O184" s="87"/>
      <c r="P184" s="87"/>
      <c r="Q184" s="87"/>
      <c r="R184" s="87"/>
      <c r="S184" s="87"/>
      <c r="T184" s="88"/>
      <c r="AT184" s="17" t="s">
        <v>273</v>
      </c>
      <c r="AU184" s="17" t="s">
        <v>92</v>
      </c>
    </row>
    <row r="185" s="12" customFormat="1">
      <c r="B185" s="252"/>
      <c r="C185" s="253"/>
      <c r="D185" s="246" t="s">
        <v>368</v>
      </c>
      <c r="E185" s="254" t="s">
        <v>1</v>
      </c>
      <c r="F185" s="255" t="s">
        <v>410</v>
      </c>
      <c r="G185" s="253"/>
      <c r="H185" s="256">
        <v>1248.99</v>
      </c>
      <c r="I185" s="257"/>
      <c r="J185" s="253"/>
      <c r="K185" s="253"/>
      <c r="L185" s="258"/>
      <c r="M185" s="259"/>
      <c r="N185" s="260"/>
      <c r="O185" s="260"/>
      <c r="P185" s="260"/>
      <c r="Q185" s="260"/>
      <c r="R185" s="260"/>
      <c r="S185" s="260"/>
      <c r="T185" s="261"/>
      <c r="AT185" s="262" t="s">
        <v>368</v>
      </c>
      <c r="AU185" s="262" t="s">
        <v>92</v>
      </c>
      <c r="AV185" s="12" t="s">
        <v>92</v>
      </c>
      <c r="AW185" s="12" t="s">
        <v>38</v>
      </c>
      <c r="AX185" s="12" t="s">
        <v>83</v>
      </c>
      <c r="AY185" s="262" t="s">
        <v>263</v>
      </c>
    </row>
    <row r="186" s="13" customFormat="1">
      <c r="B186" s="263"/>
      <c r="C186" s="264"/>
      <c r="D186" s="246" t="s">
        <v>368</v>
      </c>
      <c r="E186" s="265" t="s">
        <v>1</v>
      </c>
      <c r="F186" s="266" t="s">
        <v>370</v>
      </c>
      <c r="G186" s="264"/>
      <c r="H186" s="267">
        <v>1248.99</v>
      </c>
      <c r="I186" s="268"/>
      <c r="J186" s="264"/>
      <c r="K186" s="264"/>
      <c r="L186" s="269"/>
      <c r="M186" s="270"/>
      <c r="N186" s="271"/>
      <c r="O186" s="271"/>
      <c r="P186" s="271"/>
      <c r="Q186" s="271"/>
      <c r="R186" s="271"/>
      <c r="S186" s="271"/>
      <c r="T186" s="272"/>
      <c r="AT186" s="273" t="s">
        <v>368</v>
      </c>
      <c r="AU186" s="273" t="s">
        <v>92</v>
      </c>
      <c r="AV186" s="13" t="s">
        <v>125</v>
      </c>
      <c r="AW186" s="13" t="s">
        <v>38</v>
      </c>
      <c r="AX186" s="13" t="s">
        <v>90</v>
      </c>
      <c r="AY186" s="273" t="s">
        <v>263</v>
      </c>
    </row>
    <row r="187" s="1" customFormat="1" ht="16.5" customHeight="1">
      <c r="B187" s="39"/>
      <c r="C187" s="233" t="s">
        <v>303</v>
      </c>
      <c r="D187" s="233" t="s">
        <v>266</v>
      </c>
      <c r="E187" s="234" t="s">
        <v>411</v>
      </c>
      <c r="F187" s="235" t="s">
        <v>412</v>
      </c>
      <c r="G187" s="236" t="s">
        <v>396</v>
      </c>
      <c r="H187" s="237">
        <v>3780</v>
      </c>
      <c r="I187" s="238"/>
      <c r="J187" s="239">
        <f>ROUND(I187*H187,2)</f>
        <v>0</v>
      </c>
      <c r="K187" s="235" t="s">
        <v>413</v>
      </c>
      <c r="L187" s="44"/>
      <c r="M187" s="240" t="s">
        <v>1</v>
      </c>
      <c r="N187" s="241" t="s">
        <v>48</v>
      </c>
      <c r="O187" s="87"/>
      <c r="P187" s="242">
        <f>O187*H187</f>
        <v>0</v>
      </c>
      <c r="Q187" s="242">
        <v>0.03363</v>
      </c>
      <c r="R187" s="242">
        <f>Q187*H187</f>
        <v>127.12139999999999</v>
      </c>
      <c r="S187" s="242">
        <v>0</v>
      </c>
      <c r="T187" s="243">
        <f>S187*H187</f>
        <v>0</v>
      </c>
      <c r="AR187" s="244" t="s">
        <v>125</v>
      </c>
      <c r="AT187" s="244" t="s">
        <v>266</v>
      </c>
      <c r="AU187" s="244" t="s">
        <v>92</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125</v>
      </c>
      <c r="BM187" s="244" t="s">
        <v>414</v>
      </c>
    </row>
    <row r="188" s="1" customFormat="1">
      <c r="B188" s="39"/>
      <c r="C188" s="40"/>
      <c r="D188" s="246" t="s">
        <v>273</v>
      </c>
      <c r="E188" s="40"/>
      <c r="F188" s="247" t="s">
        <v>415</v>
      </c>
      <c r="G188" s="40"/>
      <c r="H188" s="40"/>
      <c r="I188" s="151"/>
      <c r="J188" s="40"/>
      <c r="K188" s="40"/>
      <c r="L188" s="44"/>
      <c r="M188" s="248"/>
      <c r="N188" s="87"/>
      <c r="O188" s="87"/>
      <c r="P188" s="87"/>
      <c r="Q188" s="87"/>
      <c r="R188" s="87"/>
      <c r="S188" s="87"/>
      <c r="T188" s="88"/>
      <c r="AT188" s="17" t="s">
        <v>273</v>
      </c>
      <c r="AU188" s="17" t="s">
        <v>92</v>
      </c>
    </row>
    <row r="189" s="12" customFormat="1">
      <c r="B189" s="252"/>
      <c r="C189" s="253"/>
      <c r="D189" s="246" t="s">
        <v>368</v>
      </c>
      <c r="E189" s="254" t="s">
        <v>1</v>
      </c>
      <c r="F189" s="255" t="s">
        <v>416</v>
      </c>
      <c r="G189" s="253"/>
      <c r="H189" s="256">
        <v>3780</v>
      </c>
      <c r="I189" s="257"/>
      <c r="J189" s="253"/>
      <c r="K189" s="253"/>
      <c r="L189" s="258"/>
      <c r="M189" s="259"/>
      <c r="N189" s="260"/>
      <c r="O189" s="260"/>
      <c r="P189" s="260"/>
      <c r="Q189" s="260"/>
      <c r="R189" s="260"/>
      <c r="S189" s="260"/>
      <c r="T189" s="261"/>
      <c r="AT189" s="262" t="s">
        <v>368</v>
      </c>
      <c r="AU189" s="262" t="s">
        <v>92</v>
      </c>
      <c r="AV189" s="12" t="s">
        <v>92</v>
      </c>
      <c r="AW189" s="12" t="s">
        <v>38</v>
      </c>
      <c r="AX189" s="12" t="s">
        <v>83</v>
      </c>
      <c r="AY189" s="262" t="s">
        <v>263</v>
      </c>
    </row>
    <row r="190" s="13" customFormat="1">
      <c r="B190" s="263"/>
      <c r="C190" s="264"/>
      <c r="D190" s="246" t="s">
        <v>368</v>
      </c>
      <c r="E190" s="265" t="s">
        <v>1</v>
      </c>
      <c r="F190" s="266" t="s">
        <v>370</v>
      </c>
      <c r="G190" s="264"/>
      <c r="H190" s="267">
        <v>3780</v>
      </c>
      <c r="I190" s="268"/>
      <c r="J190" s="264"/>
      <c r="K190" s="264"/>
      <c r="L190" s="269"/>
      <c r="M190" s="270"/>
      <c r="N190" s="271"/>
      <c r="O190" s="271"/>
      <c r="P190" s="271"/>
      <c r="Q190" s="271"/>
      <c r="R190" s="271"/>
      <c r="S190" s="271"/>
      <c r="T190" s="272"/>
      <c r="AT190" s="273" t="s">
        <v>368</v>
      </c>
      <c r="AU190" s="273" t="s">
        <v>92</v>
      </c>
      <c r="AV190" s="13" t="s">
        <v>125</v>
      </c>
      <c r="AW190" s="13" t="s">
        <v>38</v>
      </c>
      <c r="AX190" s="13" t="s">
        <v>90</v>
      </c>
      <c r="AY190" s="273" t="s">
        <v>263</v>
      </c>
    </row>
    <row r="191" s="1" customFormat="1" ht="16.5" customHeight="1">
      <c r="B191" s="39"/>
      <c r="C191" s="233" t="s">
        <v>310</v>
      </c>
      <c r="D191" s="233" t="s">
        <v>266</v>
      </c>
      <c r="E191" s="234" t="s">
        <v>417</v>
      </c>
      <c r="F191" s="235" t="s">
        <v>418</v>
      </c>
      <c r="G191" s="236" t="s">
        <v>378</v>
      </c>
      <c r="H191" s="237">
        <v>14976.360000000001</v>
      </c>
      <c r="I191" s="238"/>
      <c r="J191" s="239">
        <f>ROUND(I191*H191,2)</f>
        <v>0</v>
      </c>
      <c r="K191" s="235" t="s">
        <v>270</v>
      </c>
      <c r="L191" s="44"/>
      <c r="M191" s="240" t="s">
        <v>1</v>
      </c>
      <c r="N191" s="241" t="s">
        <v>48</v>
      </c>
      <c r="O191" s="87"/>
      <c r="P191" s="242">
        <f>O191*H191</f>
        <v>0</v>
      </c>
      <c r="Q191" s="242">
        <v>0</v>
      </c>
      <c r="R191" s="242">
        <f>Q191*H191</f>
        <v>0</v>
      </c>
      <c r="S191" s="242">
        <v>0</v>
      </c>
      <c r="T191" s="243">
        <f>S191*H191</f>
        <v>0</v>
      </c>
      <c r="AR191" s="244" t="s">
        <v>125</v>
      </c>
      <c r="AT191" s="244" t="s">
        <v>266</v>
      </c>
      <c r="AU191" s="244" t="s">
        <v>92</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419</v>
      </c>
    </row>
    <row r="192" s="1" customFormat="1">
      <c r="B192" s="39"/>
      <c r="C192" s="40"/>
      <c r="D192" s="246" t="s">
        <v>273</v>
      </c>
      <c r="E192" s="40"/>
      <c r="F192" s="247" t="s">
        <v>398</v>
      </c>
      <c r="G192" s="40"/>
      <c r="H192" s="40"/>
      <c r="I192" s="151"/>
      <c r="J192" s="40"/>
      <c r="K192" s="40"/>
      <c r="L192" s="44"/>
      <c r="M192" s="248"/>
      <c r="N192" s="87"/>
      <c r="O192" s="87"/>
      <c r="P192" s="87"/>
      <c r="Q192" s="87"/>
      <c r="R192" s="87"/>
      <c r="S192" s="87"/>
      <c r="T192" s="88"/>
      <c r="AT192" s="17" t="s">
        <v>273</v>
      </c>
      <c r="AU192" s="17" t="s">
        <v>92</v>
      </c>
    </row>
    <row r="193" s="14" customFormat="1">
      <c r="B193" s="274"/>
      <c r="C193" s="275"/>
      <c r="D193" s="246" t="s">
        <v>368</v>
      </c>
      <c r="E193" s="276" t="s">
        <v>1</v>
      </c>
      <c r="F193" s="277" t="s">
        <v>380</v>
      </c>
      <c r="G193" s="275"/>
      <c r="H193" s="276" t="s">
        <v>1</v>
      </c>
      <c r="I193" s="278"/>
      <c r="J193" s="275"/>
      <c r="K193" s="275"/>
      <c r="L193" s="279"/>
      <c r="M193" s="280"/>
      <c r="N193" s="281"/>
      <c r="O193" s="281"/>
      <c r="P193" s="281"/>
      <c r="Q193" s="281"/>
      <c r="R193" s="281"/>
      <c r="S193" s="281"/>
      <c r="T193" s="282"/>
      <c r="AT193" s="283" t="s">
        <v>368</v>
      </c>
      <c r="AU193" s="283" t="s">
        <v>92</v>
      </c>
      <c r="AV193" s="14" t="s">
        <v>90</v>
      </c>
      <c r="AW193" s="14" t="s">
        <v>38</v>
      </c>
      <c r="AX193" s="14" t="s">
        <v>83</v>
      </c>
      <c r="AY193" s="283" t="s">
        <v>263</v>
      </c>
    </row>
    <row r="194" s="12" customFormat="1">
      <c r="B194" s="252"/>
      <c r="C194" s="253"/>
      <c r="D194" s="246" t="s">
        <v>368</v>
      </c>
      <c r="E194" s="254" t="s">
        <v>1</v>
      </c>
      <c r="F194" s="255" t="s">
        <v>381</v>
      </c>
      <c r="G194" s="253"/>
      <c r="H194" s="256">
        <v>459.19099999999997</v>
      </c>
      <c r="I194" s="257"/>
      <c r="J194" s="253"/>
      <c r="K194" s="253"/>
      <c r="L194" s="258"/>
      <c r="M194" s="259"/>
      <c r="N194" s="260"/>
      <c r="O194" s="260"/>
      <c r="P194" s="260"/>
      <c r="Q194" s="260"/>
      <c r="R194" s="260"/>
      <c r="S194" s="260"/>
      <c r="T194" s="261"/>
      <c r="AT194" s="262" t="s">
        <v>368</v>
      </c>
      <c r="AU194" s="262" t="s">
        <v>92</v>
      </c>
      <c r="AV194" s="12" t="s">
        <v>92</v>
      </c>
      <c r="AW194" s="12" t="s">
        <v>38</v>
      </c>
      <c r="AX194" s="12" t="s">
        <v>83</v>
      </c>
      <c r="AY194" s="262" t="s">
        <v>263</v>
      </c>
    </row>
    <row r="195" s="12" customFormat="1">
      <c r="B195" s="252"/>
      <c r="C195" s="253"/>
      <c r="D195" s="246" t="s">
        <v>368</v>
      </c>
      <c r="E195" s="254" t="s">
        <v>1</v>
      </c>
      <c r="F195" s="255" t="s">
        <v>382</v>
      </c>
      <c r="G195" s="253"/>
      <c r="H195" s="256">
        <v>14372.888000000001</v>
      </c>
      <c r="I195" s="257"/>
      <c r="J195" s="253"/>
      <c r="K195" s="253"/>
      <c r="L195" s="258"/>
      <c r="M195" s="259"/>
      <c r="N195" s="260"/>
      <c r="O195" s="260"/>
      <c r="P195" s="260"/>
      <c r="Q195" s="260"/>
      <c r="R195" s="260"/>
      <c r="S195" s="260"/>
      <c r="T195" s="261"/>
      <c r="AT195" s="262" t="s">
        <v>368</v>
      </c>
      <c r="AU195" s="262" t="s">
        <v>92</v>
      </c>
      <c r="AV195" s="12" t="s">
        <v>92</v>
      </c>
      <c r="AW195" s="12" t="s">
        <v>38</v>
      </c>
      <c r="AX195" s="12" t="s">
        <v>83</v>
      </c>
      <c r="AY195" s="262" t="s">
        <v>263</v>
      </c>
    </row>
    <row r="196" s="12" customFormat="1">
      <c r="B196" s="252"/>
      <c r="C196" s="253"/>
      <c r="D196" s="246" t="s">
        <v>368</v>
      </c>
      <c r="E196" s="254" t="s">
        <v>1</v>
      </c>
      <c r="F196" s="255" t="s">
        <v>383</v>
      </c>
      <c r="G196" s="253"/>
      <c r="H196" s="256">
        <v>117.997</v>
      </c>
      <c r="I196" s="257"/>
      <c r="J196" s="253"/>
      <c r="K196" s="253"/>
      <c r="L196" s="258"/>
      <c r="M196" s="259"/>
      <c r="N196" s="260"/>
      <c r="O196" s="260"/>
      <c r="P196" s="260"/>
      <c r="Q196" s="260"/>
      <c r="R196" s="260"/>
      <c r="S196" s="260"/>
      <c r="T196" s="261"/>
      <c r="AT196" s="262" t="s">
        <v>368</v>
      </c>
      <c r="AU196" s="262" t="s">
        <v>92</v>
      </c>
      <c r="AV196" s="12" t="s">
        <v>92</v>
      </c>
      <c r="AW196" s="12" t="s">
        <v>38</v>
      </c>
      <c r="AX196" s="12" t="s">
        <v>83</v>
      </c>
      <c r="AY196" s="262" t="s">
        <v>263</v>
      </c>
    </row>
    <row r="197" s="14" customFormat="1">
      <c r="B197" s="274"/>
      <c r="C197" s="275"/>
      <c r="D197" s="246" t="s">
        <v>368</v>
      </c>
      <c r="E197" s="276" t="s">
        <v>1</v>
      </c>
      <c r="F197" s="277" t="s">
        <v>384</v>
      </c>
      <c r="G197" s="275"/>
      <c r="H197" s="276" t="s">
        <v>1</v>
      </c>
      <c r="I197" s="278"/>
      <c r="J197" s="275"/>
      <c r="K197" s="275"/>
      <c r="L197" s="279"/>
      <c r="M197" s="280"/>
      <c r="N197" s="281"/>
      <c r="O197" s="281"/>
      <c r="P197" s="281"/>
      <c r="Q197" s="281"/>
      <c r="R197" s="281"/>
      <c r="S197" s="281"/>
      <c r="T197" s="282"/>
      <c r="AT197" s="283" t="s">
        <v>368</v>
      </c>
      <c r="AU197" s="283" t="s">
        <v>92</v>
      </c>
      <c r="AV197" s="14" t="s">
        <v>90</v>
      </c>
      <c r="AW197" s="14" t="s">
        <v>38</v>
      </c>
      <c r="AX197" s="14" t="s">
        <v>83</v>
      </c>
      <c r="AY197" s="283" t="s">
        <v>263</v>
      </c>
    </row>
    <row r="198" s="12" customFormat="1">
      <c r="B198" s="252"/>
      <c r="C198" s="253"/>
      <c r="D198" s="246" t="s">
        <v>368</v>
      </c>
      <c r="E198" s="254" t="s">
        <v>1</v>
      </c>
      <c r="F198" s="255" t="s">
        <v>385</v>
      </c>
      <c r="G198" s="253"/>
      <c r="H198" s="256">
        <v>4.9269999999999996</v>
      </c>
      <c r="I198" s="257"/>
      <c r="J198" s="253"/>
      <c r="K198" s="253"/>
      <c r="L198" s="258"/>
      <c r="M198" s="259"/>
      <c r="N198" s="260"/>
      <c r="O198" s="260"/>
      <c r="P198" s="260"/>
      <c r="Q198" s="260"/>
      <c r="R198" s="260"/>
      <c r="S198" s="260"/>
      <c r="T198" s="261"/>
      <c r="AT198" s="262" t="s">
        <v>368</v>
      </c>
      <c r="AU198" s="262" t="s">
        <v>92</v>
      </c>
      <c r="AV198" s="12" t="s">
        <v>92</v>
      </c>
      <c r="AW198" s="12" t="s">
        <v>38</v>
      </c>
      <c r="AX198" s="12" t="s">
        <v>83</v>
      </c>
      <c r="AY198" s="262" t="s">
        <v>263</v>
      </c>
    </row>
    <row r="199" s="12" customFormat="1">
      <c r="B199" s="252"/>
      <c r="C199" s="253"/>
      <c r="D199" s="246" t="s">
        <v>368</v>
      </c>
      <c r="E199" s="254" t="s">
        <v>1</v>
      </c>
      <c r="F199" s="255" t="s">
        <v>386</v>
      </c>
      <c r="G199" s="253"/>
      <c r="H199" s="256">
        <v>4.6529999999999996</v>
      </c>
      <c r="I199" s="257"/>
      <c r="J199" s="253"/>
      <c r="K199" s="253"/>
      <c r="L199" s="258"/>
      <c r="M199" s="259"/>
      <c r="N199" s="260"/>
      <c r="O199" s="260"/>
      <c r="P199" s="260"/>
      <c r="Q199" s="260"/>
      <c r="R199" s="260"/>
      <c r="S199" s="260"/>
      <c r="T199" s="261"/>
      <c r="AT199" s="262" t="s">
        <v>368</v>
      </c>
      <c r="AU199" s="262" t="s">
        <v>92</v>
      </c>
      <c r="AV199" s="12" t="s">
        <v>92</v>
      </c>
      <c r="AW199" s="12" t="s">
        <v>38</v>
      </c>
      <c r="AX199" s="12" t="s">
        <v>83</v>
      </c>
      <c r="AY199" s="262" t="s">
        <v>263</v>
      </c>
    </row>
    <row r="200" s="12" customFormat="1">
      <c r="B200" s="252"/>
      <c r="C200" s="253"/>
      <c r="D200" s="246" t="s">
        <v>368</v>
      </c>
      <c r="E200" s="254" t="s">
        <v>1</v>
      </c>
      <c r="F200" s="255" t="s">
        <v>387</v>
      </c>
      <c r="G200" s="253"/>
      <c r="H200" s="256">
        <v>16.704000000000001</v>
      </c>
      <c r="I200" s="257"/>
      <c r="J200" s="253"/>
      <c r="K200" s="253"/>
      <c r="L200" s="258"/>
      <c r="M200" s="259"/>
      <c r="N200" s="260"/>
      <c r="O200" s="260"/>
      <c r="P200" s="260"/>
      <c r="Q200" s="260"/>
      <c r="R200" s="260"/>
      <c r="S200" s="260"/>
      <c r="T200" s="261"/>
      <c r="AT200" s="262" t="s">
        <v>368</v>
      </c>
      <c r="AU200" s="262" t="s">
        <v>92</v>
      </c>
      <c r="AV200" s="12" t="s">
        <v>92</v>
      </c>
      <c r="AW200" s="12" t="s">
        <v>38</v>
      </c>
      <c r="AX200" s="12" t="s">
        <v>83</v>
      </c>
      <c r="AY200" s="262" t="s">
        <v>263</v>
      </c>
    </row>
    <row r="201" s="13" customFormat="1">
      <c r="B201" s="263"/>
      <c r="C201" s="264"/>
      <c r="D201" s="246" t="s">
        <v>368</v>
      </c>
      <c r="E201" s="265" t="s">
        <v>1</v>
      </c>
      <c r="F201" s="266" t="s">
        <v>370</v>
      </c>
      <c r="G201" s="264"/>
      <c r="H201" s="267">
        <v>14976.360000000001</v>
      </c>
      <c r="I201" s="268"/>
      <c r="J201" s="264"/>
      <c r="K201" s="264"/>
      <c r="L201" s="269"/>
      <c r="M201" s="270"/>
      <c r="N201" s="271"/>
      <c r="O201" s="271"/>
      <c r="P201" s="271"/>
      <c r="Q201" s="271"/>
      <c r="R201" s="271"/>
      <c r="S201" s="271"/>
      <c r="T201" s="272"/>
      <c r="AT201" s="273" t="s">
        <v>368</v>
      </c>
      <c r="AU201" s="273" t="s">
        <v>92</v>
      </c>
      <c r="AV201" s="13" t="s">
        <v>125</v>
      </c>
      <c r="AW201" s="13" t="s">
        <v>38</v>
      </c>
      <c r="AX201" s="13" t="s">
        <v>90</v>
      </c>
      <c r="AY201" s="273" t="s">
        <v>263</v>
      </c>
    </row>
    <row r="202" s="1" customFormat="1" ht="16.5" customHeight="1">
      <c r="B202" s="39"/>
      <c r="C202" s="233" t="s">
        <v>315</v>
      </c>
      <c r="D202" s="233" t="s">
        <v>266</v>
      </c>
      <c r="E202" s="234" t="s">
        <v>420</v>
      </c>
      <c r="F202" s="235" t="s">
        <v>421</v>
      </c>
      <c r="G202" s="236" t="s">
        <v>378</v>
      </c>
      <c r="H202" s="237">
        <v>16846.669999999998</v>
      </c>
      <c r="I202" s="238"/>
      <c r="J202" s="239">
        <f>ROUND(I202*H202,2)</f>
        <v>0</v>
      </c>
      <c r="K202" s="235" t="s">
        <v>270</v>
      </c>
      <c r="L202" s="44"/>
      <c r="M202" s="240" t="s">
        <v>1</v>
      </c>
      <c r="N202" s="241" t="s">
        <v>48</v>
      </c>
      <c r="O202" s="87"/>
      <c r="P202" s="242">
        <f>O202*H202</f>
        <v>0</v>
      </c>
      <c r="Q202" s="242">
        <v>0</v>
      </c>
      <c r="R202" s="242">
        <f>Q202*H202</f>
        <v>0</v>
      </c>
      <c r="S202" s="242">
        <v>0</v>
      </c>
      <c r="T202" s="243">
        <f>S202*H202</f>
        <v>0</v>
      </c>
      <c r="AR202" s="244" t="s">
        <v>125</v>
      </c>
      <c r="AT202" s="244" t="s">
        <v>266</v>
      </c>
      <c r="AU202" s="244" t="s">
        <v>92</v>
      </c>
      <c r="AY202" s="17" t="s">
        <v>263</v>
      </c>
      <c r="BE202" s="245">
        <f>IF(N202="základní",J202,0)</f>
        <v>0</v>
      </c>
      <c r="BF202" s="245">
        <f>IF(N202="snížená",J202,0)</f>
        <v>0</v>
      </c>
      <c r="BG202" s="245">
        <f>IF(N202="zákl. přenesená",J202,0)</f>
        <v>0</v>
      </c>
      <c r="BH202" s="245">
        <f>IF(N202="sníž. přenesená",J202,0)</f>
        <v>0</v>
      </c>
      <c r="BI202" s="245">
        <f>IF(N202="nulová",J202,0)</f>
        <v>0</v>
      </c>
      <c r="BJ202" s="17" t="s">
        <v>90</v>
      </c>
      <c r="BK202" s="245">
        <f>ROUND(I202*H202,2)</f>
        <v>0</v>
      </c>
      <c r="BL202" s="17" t="s">
        <v>125</v>
      </c>
      <c r="BM202" s="244" t="s">
        <v>422</v>
      </c>
    </row>
    <row r="203" s="1" customFormat="1">
      <c r="B203" s="39"/>
      <c r="C203" s="40"/>
      <c r="D203" s="246" t="s">
        <v>273</v>
      </c>
      <c r="E203" s="40"/>
      <c r="F203" s="247" t="s">
        <v>398</v>
      </c>
      <c r="G203" s="40"/>
      <c r="H203" s="40"/>
      <c r="I203" s="151"/>
      <c r="J203" s="40"/>
      <c r="K203" s="40"/>
      <c r="L203" s="44"/>
      <c r="M203" s="248"/>
      <c r="N203" s="87"/>
      <c r="O203" s="87"/>
      <c r="P203" s="87"/>
      <c r="Q203" s="87"/>
      <c r="R203" s="87"/>
      <c r="S203" s="87"/>
      <c r="T203" s="88"/>
      <c r="AT203" s="17" t="s">
        <v>273</v>
      </c>
      <c r="AU203" s="17" t="s">
        <v>92</v>
      </c>
    </row>
    <row r="204" s="14" customFormat="1">
      <c r="B204" s="274"/>
      <c r="C204" s="275"/>
      <c r="D204" s="246" t="s">
        <v>368</v>
      </c>
      <c r="E204" s="276" t="s">
        <v>1</v>
      </c>
      <c r="F204" s="277" t="s">
        <v>423</v>
      </c>
      <c r="G204" s="275"/>
      <c r="H204" s="276" t="s">
        <v>1</v>
      </c>
      <c r="I204" s="278"/>
      <c r="J204" s="275"/>
      <c r="K204" s="275"/>
      <c r="L204" s="279"/>
      <c r="M204" s="280"/>
      <c r="N204" s="281"/>
      <c r="O204" s="281"/>
      <c r="P204" s="281"/>
      <c r="Q204" s="281"/>
      <c r="R204" s="281"/>
      <c r="S204" s="281"/>
      <c r="T204" s="282"/>
      <c r="AT204" s="283" t="s">
        <v>368</v>
      </c>
      <c r="AU204" s="283" t="s">
        <v>92</v>
      </c>
      <c r="AV204" s="14" t="s">
        <v>90</v>
      </c>
      <c r="AW204" s="14" t="s">
        <v>38</v>
      </c>
      <c r="AX204" s="14" t="s">
        <v>83</v>
      </c>
      <c r="AY204" s="283" t="s">
        <v>263</v>
      </c>
    </row>
    <row r="205" s="12" customFormat="1">
      <c r="B205" s="252"/>
      <c r="C205" s="253"/>
      <c r="D205" s="246" t="s">
        <v>368</v>
      </c>
      <c r="E205" s="254" t="s">
        <v>1</v>
      </c>
      <c r="F205" s="255" t="s">
        <v>424</v>
      </c>
      <c r="G205" s="253"/>
      <c r="H205" s="256">
        <v>14976.360000000001</v>
      </c>
      <c r="I205" s="257"/>
      <c r="J205" s="253"/>
      <c r="K205" s="253"/>
      <c r="L205" s="258"/>
      <c r="M205" s="259"/>
      <c r="N205" s="260"/>
      <c r="O205" s="260"/>
      <c r="P205" s="260"/>
      <c r="Q205" s="260"/>
      <c r="R205" s="260"/>
      <c r="S205" s="260"/>
      <c r="T205" s="261"/>
      <c r="AT205" s="262" t="s">
        <v>368</v>
      </c>
      <c r="AU205" s="262" t="s">
        <v>92</v>
      </c>
      <c r="AV205" s="12" t="s">
        <v>92</v>
      </c>
      <c r="AW205" s="12" t="s">
        <v>38</v>
      </c>
      <c r="AX205" s="12" t="s">
        <v>83</v>
      </c>
      <c r="AY205" s="262" t="s">
        <v>263</v>
      </c>
    </row>
    <row r="206" s="12" customFormat="1">
      <c r="B206" s="252"/>
      <c r="C206" s="253"/>
      <c r="D206" s="246" t="s">
        <v>368</v>
      </c>
      <c r="E206" s="254" t="s">
        <v>1</v>
      </c>
      <c r="F206" s="255" t="s">
        <v>425</v>
      </c>
      <c r="G206" s="253"/>
      <c r="H206" s="256">
        <v>1870.31</v>
      </c>
      <c r="I206" s="257"/>
      <c r="J206" s="253"/>
      <c r="K206" s="253"/>
      <c r="L206" s="258"/>
      <c r="M206" s="259"/>
      <c r="N206" s="260"/>
      <c r="O206" s="260"/>
      <c r="P206" s="260"/>
      <c r="Q206" s="260"/>
      <c r="R206" s="260"/>
      <c r="S206" s="260"/>
      <c r="T206" s="261"/>
      <c r="AT206" s="262" t="s">
        <v>368</v>
      </c>
      <c r="AU206" s="262" t="s">
        <v>92</v>
      </c>
      <c r="AV206" s="12" t="s">
        <v>92</v>
      </c>
      <c r="AW206" s="12" t="s">
        <v>38</v>
      </c>
      <c r="AX206" s="12" t="s">
        <v>83</v>
      </c>
      <c r="AY206" s="262" t="s">
        <v>263</v>
      </c>
    </row>
    <row r="207" s="13" customFormat="1">
      <c r="B207" s="263"/>
      <c r="C207" s="264"/>
      <c r="D207" s="246" t="s">
        <v>368</v>
      </c>
      <c r="E207" s="265" t="s">
        <v>1</v>
      </c>
      <c r="F207" s="266" t="s">
        <v>370</v>
      </c>
      <c r="G207" s="264"/>
      <c r="H207" s="267">
        <v>16846.669999999998</v>
      </c>
      <c r="I207" s="268"/>
      <c r="J207" s="264"/>
      <c r="K207" s="264"/>
      <c r="L207" s="269"/>
      <c r="M207" s="270"/>
      <c r="N207" s="271"/>
      <c r="O207" s="271"/>
      <c r="P207" s="271"/>
      <c r="Q207" s="271"/>
      <c r="R207" s="271"/>
      <c r="S207" s="271"/>
      <c r="T207" s="272"/>
      <c r="AT207" s="273" t="s">
        <v>368</v>
      </c>
      <c r="AU207" s="273" t="s">
        <v>92</v>
      </c>
      <c r="AV207" s="13" t="s">
        <v>125</v>
      </c>
      <c r="AW207" s="13" t="s">
        <v>38</v>
      </c>
      <c r="AX207" s="13" t="s">
        <v>90</v>
      </c>
      <c r="AY207" s="273" t="s">
        <v>263</v>
      </c>
    </row>
    <row r="208" s="1" customFormat="1" ht="16.5" customHeight="1">
      <c r="B208" s="39"/>
      <c r="C208" s="233" t="s">
        <v>322</v>
      </c>
      <c r="D208" s="233" t="s">
        <v>266</v>
      </c>
      <c r="E208" s="234" t="s">
        <v>426</v>
      </c>
      <c r="F208" s="235" t="s">
        <v>427</v>
      </c>
      <c r="G208" s="236" t="s">
        <v>378</v>
      </c>
      <c r="H208" s="237">
        <v>168466.70000000001</v>
      </c>
      <c r="I208" s="238"/>
      <c r="J208" s="239">
        <f>ROUND(I208*H208,2)</f>
        <v>0</v>
      </c>
      <c r="K208" s="235" t="s">
        <v>270</v>
      </c>
      <c r="L208" s="44"/>
      <c r="M208" s="240" t="s">
        <v>1</v>
      </c>
      <c r="N208" s="241" t="s">
        <v>48</v>
      </c>
      <c r="O208" s="87"/>
      <c r="P208" s="242">
        <f>O208*H208</f>
        <v>0</v>
      </c>
      <c r="Q208" s="242">
        <v>0</v>
      </c>
      <c r="R208" s="242">
        <f>Q208*H208</f>
        <v>0</v>
      </c>
      <c r="S208" s="242">
        <v>0</v>
      </c>
      <c r="T208" s="243">
        <f>S208*H208</f>
        <v>0</v>
      </c>
      <c r="AR208" s="244" t="s">
        <v>125</v>
      </c>
      <c r="AT208" s="244" t="s">
        <v>266</v>
      </c>
      <c r="AU208" s="244" t="s">
        <v>92</v>
      </c>
      <c r="AY208" s="17" t="s">
        <v>263</v>
      </c>
      <c r="BE208" s="245">
        <f>IF(N208="základní",J208,0)</f>
        <v>0</v>
      </c>
      <c r="BF208" s="245">
        <f>IF(N208="snížená",J208,0)</f>
        <v>0</v>
      </c>
      <c r="BG208" s="245">
        <f>IF(N208="zákl. přenesená",J208,0)</f>
        <v>0</v>
      </c>
      <c r="BH208" s="245">
        <f>IF(N208="sníž. přenesená",J208,0)</f>
        <v>0</v>
      </c>
      <c r="BI208" s="245">
        <f>IF(N208="nulová",J208,0)</f>
        <v>0</v>
      </c>
      <c r="BJ208" s="17" t="s">
        <v>90</v>
      </c>
      <c r="BK208" s="245">
        <f>ROUND(I208*H208,2)</f>
        <v>0</v>
      </c>
      <c r="BL208" s="17" t="s">
        <v>125</v>
      </c>
      <c r="BM208" s="244" t="s">
        <v>428</v>
      </c>
    </row>
    <row r="209" s="1" customFormat="1">
      <c r="B209" s="39"/>
      <c r="C209" s="40"/>
      <c r="D209" s="246" t="s">
        <v>273</v>
      </c>
      <c r="E209" s="40"/>
      <c r="F209" s="247" t="s">
        <v>398</v>
      </c>
      <c r="G209" s="40"/>
      <c r="H209" s="40"/>
      <c r="I209" s="151"/>
      <c r="J209" s="40"/>
      <c r="K209" s="40"/>
      <c r="L209" s="44"/>
      <c r="M209" s="248"/>
      <c r="N209" s="87"/>
      <c r="O209" s="87"/>
      <c r="P209" s="87"/>
      <c r="Q209" s="87"/>
      <c r="R209" s="87"/>
      <c r="S209" s="87"/>
      <c r="T209" s="88"/>
      <c r="AT209" s="17" t="s">
        <v>273</v>
      </c>
      <c r="AU209" s="17" t="s">
        <v>92</v>
      </c>
    </row>
    <row r="210" s="12" customFormat="1">
      <c r="B210" s="252"/>
      <c r="C210" s="253"/>
      <c r="D210" s="246" t="s">
        <v>368</v>
      </c>
      <c r="E210" s="253"/>
      <c r="F210" s="255" t="s">
        <v>429</v>
      </c>
      <c r="G210" s="253"/>
      <c r="H210" s="256">
        <v>168466.70000000001</v>
      </c>
      <c r="I210" s="257"/>
      <c r="J210" s="253"/>
      <c r="K210" s="253"/>
      <c r="L210" s="258"/>
      <c r="M210" s="259"/>
      <c r="N210" s="260"/>
      <c r="O210" s="260"/>
      <c r="P210" s="260"/>
      <c r="Q210" s="260"/>
      <c r="R210" s="260"/>
      <c r="S210" s="260"/>
      <c r="T210" s="261"/>
      <c r="AT210" s="262" t="s">
        <v>368</v>
      </c>
      <c r="AU210" s="262" t="s">
        <v>92</v>
      </c>
      <c r="AV210" s="12" t="s">
        <v>92</v>
      </c>
      <c r="AW210" s="12" t="s">
        <v>4</v>
      </c>
      <c r="AX210" s="12" t="s">
        <v>90</v>
      </c>
      <c r="AY210" s="262" t="s">
        <v>263</v>
      </c>
    </row>
    <row r="211" s="1" customFormat="1" ht="24" customHeight="1">
      <c r="B211" s="39"/>
      <c r="C211" s="233" t="s">
        <v>430</v>
      </c>
      <c r="D211" s="233" t="s">
        <v>266</v>
      </c>
      <c r="E211" s="234" t="s">
        <v>431</v>
      </c>
      <c r="F211" s="235" t="s">
        <v>432</v>
      </c>
      <c r="G211" s="236" t="s">
        <v>403</v>
      </c>
      <c r="H211" s="237">
        <v>30324.006000000001</v>
      </c>
      <c r="I211" s="238"/>
      <c r="J211" s="239">
        <f>ROUND(I211*H211,2)</f>
        <v>0</v>
      </c>
      <c r="K211" s="235" t="s">
        <v>413</v>
      </c>
      <c r="L211" s="44"/>
      <c r="M211" s="240" t="s">
        <v>1</v>
      </c>
      <c r="N211" s="241" t="s">
        <v>48</v>
      </c>
      <c r="O211" s="87"/>
      <c r="P211" s="242">
        <f>O211*H211</f>
        <v>0</v>
      </c>
      <c r="Q211" s="242">
        <v>0</v>
      </c>
      <c r="R211" s="242">
        <f>Q211*H211</f>
        <v>0</v>
      </c>
      <c r="S211" s="242">
        <v>0</v>
      </c>
      <c r="T211" s="243">
        <f>S211*H211</f>
        <v>0</v>
      </c>
      <c r="AR211" s="244" t="s">
        <v>125</v>
      </c>
      <c r="AT211" s="244" t="s">
        <v>266</v>
      </c>
      <c r="AU211" s="244" t="s">
        <v>92</v>
      </c>
      <c r="AY211" s="17" t="s">
        <v>263</v>
      </c>
      <c r="BE211" s="245">
        <f>IF(N211="základní",J211,0)</f>
        <v>0</v>
      </c>
      <c r="BF211" s="245">
        <f>IF(N211="snížená",J211,0)</f>
        <v>0</v>
      </c>
      <c r="BG211" s="245">
        <f>IF(N211="zákl. přenesená",J211,0)</f>
        <v>0</v>
      </c>
      <c r="BH211" s="245">
        <f>IF(N211="sníž. přenesená",J211,0)</f>
        <v>0</v>
      </c>
      <c r="BI211" s="245">
        <f>IF(N211="nulová",J211,0)</f>
        <v>0</v>
      </c>
      <c r="BJ211" s="17" t="s">
        <v>90</v>
      </c>
      <c r="BK211" s="245">
        <f>ROUND(I211*H211,2)</f>
        <v>0</v>
      </c>
      <c r="BL211" s="17" t="s">
        <v>125</v>
      </c>
      <c r="BM211" s="244" t="s">
        <v>433</v>
      </c>
    </row>
    <row r="212" s="12" customFormat="1">
      <c r="B212" s="252"/>
      <c r="C212" s="253"/>
      <c r="D212" s="246" t="s">
        <v>368</v>
      </c>
      <c r="E212" s="254" t="s">
        <v>1</v>
      </c>
      <c r="F212" s="255" t="s">
        <v>434</v>
      </c>
      <c r="G212" s="253"/>
      <c r="H212" s="256">
        <v>30324.006000000001</v>
      </c>
      <c r="I212" s="257"/>
      <c r="J212" s="253"/>
      <c r="K212" s="253"/>
      <c r="L212" s="258"/>
      <c r="M212" s="259"/>
      <c r="N212" s="260"/>
      <c r="O212" s="260"/>
      <c r="P212" s="260"/>
      <c r="Q212" s="260"/>
      <c r="R212" s="260"/>
      <c r="S212" s="260"/>
      <c r="T212" s="261"/>
      <c r="AT212" s="262" t="s">
        <v>368</v>
      </c>
      <c r="AU212" s="262" t="s">
        <v>92</v>
      </c>
      <c r="AV212" s="12" t="s">
        <v>92</v>
      </c>
      <c r="AW212" s="12" t="s">
        <v>38</v>
      </c>
      <c r="AX212" s="12" t="s">
        <v>83</v>
      </c>
      <c r="AY212" s="262" t="s">
        <v>263</v>
      </c>
    </row>
    <row r="213" s="13" customFormat="1">
      <c r="B213" s="263"/>
      <c r="C213" s="264"/>
      <c r="D213" s="246" t="s">
        <v>368</v>
      </c>
      <c r="E213" s="265" t="s">
        <v>1</v>
      </c>
      <c r="F213" s="266" t="s">
        <v>370</v>
      </c>
      <c r="G213" s="264"/>
      <c r="H213" s="267">
        <v>30324.006000000001</v>
      </c>
      <c r="I213" s="268"/>
      <c r="J213" s="264"/>
      <c r="K213" s="264"/>
      <c r="L213" s="269"/>
      <c r="M213" s="270"/>
      <c r="N213" s="271"/>
      <c r="O213" s="271"/>
      <c r="P213" s="271"/>
      <c r="Q213" s="271"/>
      <c r="R213" s="271"/>
      <c r="S213" s="271"/>
      <c r="T213" s="272"/>
      <c r="AT213" s="273" t="s">
        <v>368</v>
      </c>
      <c r="AU213" s="273" t="s">
        <v>92</v>
      </c>
      <c r="AV213" s="13" t="s">
        <v>125</v>
      </c>
      <c r="AW213" s="13" t="s">
        <v>38</v>
      </c>
      <c r="AX213" s="13" t="s">
        <v>90</v>
      </c>
      <c r="AY213" s="273" t="s">
        <v>263</v>
      </c>
    </row>
    <row r="214" s="1" customFormat="1" ht="16.5" customHeight="1">
      <c r="B214" s="39"/>
      <c r="C214" s="233" t="s">
        <v>435</v>
      </c>
      <c r="D214" s="233" t="s">
        <v>266</v>
      </c>
      <c r="E214" s="234" t="s">
        <v>436</v>
      </c>
      <c r="F214" s="235" t="s">
        <v>437</v>
      </c>
      <c r="G214" s="236" t="s">
        <v>378</v>
      </c>
      <c r="H214" s="237">
        <v>1682.5550000000001</v>
      </c>
      <c r="I214" s="238"/>
      <c r="J214" s="239">
        <f>ROUND(I214*H214,2)</f>
        <v>0</v>
      </c>
      <c r="K214" s="235" t="s">
        <v>270</v>
      </c>
      <c r="L214" s="44"/>
      <c r="M214" s="240" t="s">
        <v>1</v>
      </c>
      <c r="N214" s="241" t="s">
        <v>48</v>
      </c>
      <c r="O214" s="87"/>
      <c r="P214" s="242">
        <f>O214*H214</f>
        <v>0</v>
      </c>
      <c r="Q214" s="242">
        <v>0</v>
      </c>
      <c r="R214" s="242">
        <f>Q214*H214</f>
        <v>0</v>
      </c>
      <c r="S214" s="242">
        <v>0</v>
      </c>
      <c r="T214" s="243">
        <f>S214*H214</f>
        <v>0</v>
      </c>
      <c r="AR214" s="244" t="s">
        <v>125</v>
      </c>
      <c r="AT214" s="244" t="s">
        <v>266</v>
      </c>
      <c r="AU214" s="244" t="s">
        <v>92</v>
      </c>
      <c r="AY214" s="17" t="s">
        <v>263</v>
      </c>
      <c r="BE214" s="245">
        <f>IF(N214="základní",J214,0)</f>
        <v>0</v>
      </c>
      <c r="BF214" s="245">
        <f>IF(N214="snížená",J214,0)</f>
        <v>0</v>
      </c>
      <c r="BG214" s="245">
        <f>IF(N214="zákl. přenesená",J214,0)</f>
        <v>0</v>
      </c>
      <c r="BH214" s="245">
        <f>IF(N214="sníž. přenesená",J214,0)</f>
        <v>0</v>
      </c>
      <c r="BI214" s="245">
        <f>IF(N214="nulová",J214,0)</f>
        <v>0</v>
      </c>
      <c r="BJ214" s="17" t="s">
        <v>90</v>
      </c>
      <c r="BK214" s="245">
        <f>ROUND(I214*H214,2)</f>
        <v>0</v>
      </c>
      <c r="BL214" s="17" t="s">
        <v>125</v>
      </c>
      <c r="BM214" s="244" t="s">
        <v>438</v>
      </c>
    </row>
    <row r="215" s="1" customFormat="1">
      <c r="B215" s="39"/>
      <c r="C215" s="40"/>
      <c r="D215" s="246" t="s">
        <v>273</v>
      </c>
      <c r="E215" s="40"/>
      <c r="F215" s="247" t="s">
        <v>398</v>
      </c>
      <c r="G215" s="40"/>
      <c r="H215" s="40"/>
      <c r="I215" s="151"/>
      <c r="J215" s="40"/>
      <c r="K215" s="40"/>
      <c r="L215" s="44"/>
      <c r="M215" s="248"/>
      <c r="N215" s="87"/>
      <c r="O215" s="87"/>
      <c r="P215" s="87"/>
      <c r="Q215" s="87"/>
      <c r="R215" s="87"/>
      <c r="S215" s="87"/>
      <c r="T215" s="88"/>
      <c r="AT215" s="17" t="s">
        <v>273</v>
      </c>
      <c r="AU215" s="17" t="s">
        <v>92</v>
      </c>
    </row>
    <row r="216" s="12" customFormat="1">
      <c r="B216" s="252"/>
      <c r="C216" s="253"/>
      <c r="D216" s="246" t="s">
        <v>368</v>
      </c>
      <c r="E216" s="254" t="s">
        <v>1</v>
      </c>
      <c r="F216" s="255" t="s">
        <v>439</v>
      </c>
      <c r="G216" s="253"/>
      <c r="H216" s="256">
        <v>1682.5550000000001</v>
      </c>
      <c r="I216" s="257"/>
      <c r="J216" s="253"/>
      <c r="K216" s="253"/>
      <c r="L216" s="258"/>
      <c r="M216" s="259"/>
      <c r="N216" s="260"/>
      <c r="O216" s="260"/>
      <c r="P216" s="260"/>
      <c r="Q216" s="260"/>
      <c r="R216" s="260"/>
      <c r="S216" s="260"/>
      <c r="T216" s="261"/>
      <c r="AT216" s="262" t="s">
        <v>368</v>
      </c>
      <c r="AU216" s="262" t="s">
        <v>92</v>
      </c>
      <c r="AV216" s="12" t="s">
        <v>92</v>
      </c>
      <c r="AW216" s="12" t="s">
        <v>38</v>
      </c>
      <c r="AX216" s="12" t="s">
        <v>83</v>
      </c>
      <c r="AY216" s="262" t="s">
        <v>263</v>
      </c>
    </row>
    <row r="217" s="13" customFormat="1">
      <c r="B217" s="263"/>
      <c r="C217" s="264"/>
      <c r="D217" s="246" t="s">
        <v>368</v>
      </c>
      <c r="E217" s="265" t="s">
        <v>1</v>
      </c>
      <c r="F217" s="266" t="s">
        <v>370</v>
      </c>
      <c r="G217" s="264"/>
      <c r="H217" s="267">
        <v>1682.5550000000001</v>
      </c>
      <c r="I217" s="268"/>
      <c r="J217" s="264"/>
      <c r="K217" s="264"/>
      <c r="L217" s="269"/>
      <c r="M217" s="270"/>
      <c r="N217" s="271"/>
      <c r="O217" s="271"/>
      <c r="P217" s="271"/>
      <c r="Q217" s="271"/>
      <c r="R217" s="271"/>
      <c r="S217" s="271"/>
      <c r="T217" s="272"/>
      <c r="AT217" s="273" t="s">
        <v>368</v>
      </c>
      <c r="AU217" s="273" t="s">
        <v>92</v>
      </c>
      <c r="AV217" s="13" t="s">
        <v>125</v>
      </c>
      <c r="AW217" s="13" t="s">
        <v>38</v>
      </c>
      <c r="AX217" s="13" t="s">
        <v>90</v>
      </c>
      <c r="AY217" s="273" t="s">
        <v>263</v>
      </c>
    </row>
    <row r="218" s="1" customFormat="1" ht="16.5" customHeight="1">
      <c r="B218" s="39"/>
      <c r="C218" s="295" t="s">
        <v>440</v>
      </c>
      <c r="D218" s="295" t="s">
        <v>400</v>
      </c>
      <c r="E218" s="296" t="s">
        <v>441</v>
      </c>
      <c r="F218" s="297" t="s">
        <v>442</v>
      </c>
      <c r="G218" s="298" t="s">
        <v>403</v>
      </c>
      <c r="H218" s="299">
        <v>3365.1100000000001</v>
      </c>
      <c r="I218" s="300"/>
      <c r="J218" s="301">
        <f>ROUND(I218*H218,2)</f>
        <v>0</v>
      </c>
      <c r="K218" s="297" t="s">
        <v>270</v>
      </c>
      <c r="L218" s="302"/>
      <c r="M218" s="303" t="s">
        <v>1</v>
      </c>
      <c r="N218" s="304" t="s">
        <v>48</v>
      </c>
      <c r="O218" s="87"/>
      <c r="P218" s="242">
        <f>O218*H218</f>
        <v>0</v>
      </c>
      <c r="Q218" s="242">
        <v>1</v>
      </c>
      <c r="R218" s="242">
        <f>Q218*H218</f>
        <v>3365.1100000000001</v>
      </c>
      <c r="S218" s="242">
        <v>0</v>
      </c>
      <c r="T218" s="243">
        <f>S218*H218</f>
        <v>0</v>
      </c>
      <c r="AR218" s="244" t="s">
        <v>303</v>
      </c>
      <c r="AT218" s="244" t="s">
        <v>400</v>
      </c>
      <c r="AU218" s="244" t="s">
        <v>92</v>
      </c>
      <c r="AY218" s="17" t="s">
        <v>263</v>
      </c>
      <c r="BE218" s="245">
        <f>IF(N218="základní",J218,0)</f>
        <v>0</v>
      </c>
      <c r="BF218" s="245">
        <f>IF(N218="snížená",J218,0)</f>
        <v>0</v>
      </c>
      <c r="BG218" s="245">
        <f>IF(N218="zákl. přenesená",J218,0)</f>
        <v>0</v>
      </c>
      <c r="BH218" s="245">
        <f>IF(N218="sníž. přenesená",J218,0)</f>
        <v>0</v>
      </c>
      <c r="BI218" s="245">
        <f>IF(N218="nulová",J218,0)</f>
        <v>0</v>
      </c>
      <c r="BJ218" s="17" t="s">
        <v>90</v>
      </c>
      <c r="BK218" s="245">
        <f>ROUND(I218*H218,2)</f>
        <v>0</v>
      </c>
      <c r="BL218" s="17" t="s">
        <v>125</v>
      </c>
      <c r="BM218" s="244" t="s">
        <v>443</v>
      </c>
    </row>
    <row r="219" s="1" customFormat="1">
      <c r="B219" s="39"/>
      <c r="C219" s="40"/>
      <c r="D219" s="246" t="s">
        <v>273</v>
      </c>
      <c r="E219" s="40"/>
      <c r="F219" s="247" t="s">
        <v>444</v>
      </c>
      <c r="G219" s="40"/>
      <c r="H219" s="40"/>
      <c r="I219" s="151"/>
      <c r="J219" s="40"/>
      <c r="K219" s="40"/>
      <c r="L219" s="44"/>
      <c r="M219" s="248"/>
      <c r="N219" s="87"/>
      <c r="O219" s="87"/>
      <c r="P219" s="87"/>
      <c r="Q219" s="87"/>
      <c r="R219" s="87"/>
      <c r="S219" s="87"/>
      <c r="T219" s="88"/>
      <c r="AT219" s="17" t="s">
        <v>273</v>
      </c>
      <c r="AU219" s="17" t="s">
        <v>92</v>
      </c>
    </row>
    <row r="220" s="12" customFormat="1">
      <c r="B220" s="252"/>
      <c r="C220" s="253"/>
      <c r="D220" s="246" t="s">
        <v>368</v>
      </c>
      <c r="E220" s="253"/>
      <c r="F220" s="255" t="s">
        <v>445</v>
      </c>
      <c r="G220" s="253"/>
      <c r="H220" s="256">
        <v>3365.1100000000001</v>
      </c>
      <c r="I220" s="257"/>
      <c r="J220" s="253"/>
      <c r="K220" s="253"/>
      <c r="L220" s="258"/>
      <c r="M220" s="259"/>
      <c r="N220" s="260"/>
      <c r="O220" s="260"/>
      <c r="P220" s="260"/>
      <c r="Q220" s="260"/>
      <c r="R220" s="260"/>
      <c r="S220" s="260"/>
      <c r="T220" s="261"/>
      <c r="AT220" s="262" t="s">
        <v>368</v>
      </c>
      <c r="AU220" s="262" t="s">
        <v>92</v>
      </c>
      <c r="AV220" s="12" t="s">
        <v>92</v>
      </c>
      <c r="AW220" s="12" t="s">
        <v>4</v>
      </c>
      <c r="AX220" s="12" t="s">
        <v>90</v>
      </c>
      <c r="AY220" s="262" t="s">
        <v>263</v>
      </c>
    </row>
    <row r="221" s="1" customFormat="1" ht="16.5" customHeight="1">
      <c r="B221" s="39"/>
      <c r="C221" s="233" t="s">
        <v>8</v>
      </c>
      <c r="D221" s="233" t="s">
        <v>266</v>
      </c>
      <c r="E221" s="234" t="s">
        <v>446</v>
      </c>
      <c r="F221" s="235" t="s">
        <v>447</v>
      </c>
      <c r="G221" s="236" t="s">
        <v>407</v>
      </c>
      <c r="H221" s="237">
        <v>3120.6680000000001</v>
      </c>
      <c r="I221" s="238"/>
      <c r="J221" s="239">
        <f>ROUND(I221*H221,2)</f>
        <v>0</v>
      </c>
      <c r="K221" s="235" t="s">
        <v>270</v>
      </c>
      <c r="L221" s="44"/>
      <c r="M221" s="240" t="s">
        <v>1</v>
      </c>
      <c r="N221" s="241" t="s">
        <v>48</v>
      </c>
      <c r="O221" s="87"/>
      <c r="P221" s="242">
        <f>O221*H221</f>
        <v>0</v>
      </c>
      <c r="Q221" s="242">
        <v>0</v>
      </c>
      <c r="R221" s="242">
        <f>Q221*H221</f>
        <v>0</v>
      </c>
      <c r="S221" s="242">
        <v>0</v>
      </c>
      <c r="T221" s="243">
        <f>S221*H221</f>
        <v>0</v>
      </c>
      <c r="AR221" s="244" t="s">
        <v>125</v>
      </c>
      <c r="AT221" s="244" t="s">
        <v>266</v>
      </c>
      <c r="AU221" s="244" t="s">
        <v>92</v>
      </c>
      <c r="AY221" s="17" t="s">
        <v>263</v>
      </c>
      <c r="BE221" s="245">
        <f>IF(N221="základní",J221,0)</f>
        <v>0</v>
      </c>
      <c r="BF221" s="245">
        <f>IF(N221="snížená",J221,0)</f>
        <v>0</v>
      </c>
      <c r="BG221" s="245">
        <f>IF(N221="zákl. přenesená",J221,0)</f>
        <v>0</v>
      </c>
      <c r="BH221" s="245">
        <f>IF(N221="sníž. přenesená",J221,0)</f>
        <v>0</v>
      </c>
      <c r="BI221" s="245">
        <f>IF(N221="nulová",J221,0)</f>
        <v>0</v>
      </c>
      <c r="BJ221" s="17" t="s">
        <v>90</v>
      </c>
      <c r="BK221" s="245">
        <f>ROUND(I221*H221,2)</f>
        <v>0</v>
      </c>
      <c r="BL221" s="17" t="s">
        <v>125</v>
      </c>
      <c r="BM221" s="244" t="s">
        <v>448</v>
      </c>
    </row>
    <row r="222" s="1" customFormat="1">
      <c r="B222" s="39"/>
      <c r="C222" s="40"/>
      <c r="D222" s="246" t="s">
        <v>273</v>
      </c>
      <c r="E222" s="40"/>
      <c r="F222" s="247" t="s">
        <v>398</v>
      </c>
      <c r="G222" s="40"/>
      <c r="H222" s="40"/>
      <c r="I222" s="151"/>
      <c r="J222" s="40"/>
      <c r="K222" s="40"/>
      <c r="L222" s="44"/>
      <c r="M222" s="248"/>
      <c r="N222" s="87"/>
      <c r="O222" s="87"/>
      <c r="P222" s="87"/>
      <c r="Q222" s="87"/>
      <c r="R222" s="87"/>
      <c r="S222" s="87"/>
      <c r="T222" s="88"/>
      <c r="AT222" s="17" t="s">
        <v>273</v>
      </c>
      <c r="AU222" s="17" t="s">
        <v>92</v>
      </c>
    </row>
    <row r="223" s="14" customFormat="1">
      <c r="B223" s="274"/>
      <c r="C223" s="275"/>
      <c r="D223" s="246" t="s">
        <v>368</v>
      </c>
      <c r="E223" s="276" t="s">
        <v>1</v>
      </c>
      <c r="F223" s="277" t="s">
        <v>380</v>
      </c>
      <c r="G223" s="275"/>
      <c r="H223" s="276" t="s">
        <v>1</v>
      </c>
      <c r="I223" s="278"/>
      <c r="J223" s="275"/>
      <c r="K223" s="275"/>
      <c r="L223" s="279"/>
      <c r="M223" s="280"/>
      <c r="N223" s="281"/>
      <c r="O223" s="281"/>
      <c r="P223" s="281"/>
      <c r="Q223" s="281"/>
      <c r="R223" s="281"/>
      <c r="S223" s="281"/>
      <c r="T223" s="282"/>
      <c r="AT223" s="283" t="s">
        <v>368</v>
      </c>
      <c r="AU223" s="283" t="s">
        <v>92</v>
      </c>
      <c r="AV223" s="14" t="s">
        <v>90</v>
      </c>
      <c r="AW223" s="14" t="s">
        <v>38</v>
      </c>
      <c r="AX223" s="14" t="s">
        <v>83</v>
      </c>
      <c r="AY223" s="283" t="s">
        <v>263</v>
      </c>
    </row>
    <row r="224" s="12" customFormat="1">
      <c r="B224" s="252"/>
      <c r="C224" s="253"/>
      <c r="D224" s="246" t="s">
        <v>368</v>
      </c>
      <c r="E224" s="254" t="s">
        <v>1</v>
      </c>
      <c r="F224" s="255" t="s">
        <v>449</v>
      </c>
      <c r="G224" s="253"/>
      <c r="H224" s="256">
        <v>187.42500000000001</v>
      </c>
      <c r="I224" s="257"/>
      <c r="J224" s="253"/>
      <c r="K224" s="253"/>
      <c r="L224" s="258"/>
      <c r="M224" s="259"/>
      <c r="N224" s="260"/>
      <c r="O224" s="260"/>
      <c r="P224" s="260"/>
      <c r="Q224" s="260"/>
      <c r="R224" s="260"/>
      <c r="S224" s="260"/>
      <c r="T224" s="261"/>
      <c r="AT224" s="262" t="s">
        <v>368</v>
      </c>
      <c r="AU224" s="262" t="s">
        <v>92</v>
      </c>
      <c r="AV224" s="12" t="s">
        <v>92</v>
      </c>
      <c r="AW224" s="12" t="s">
        <v>38</v>
      </c>
      <c r="AX224" s="12" t="s">
        <v>83</v>
      </c>
      <c r="AY224" s="262" t="s">
        <v>263</v>
      </c>
    </row>
    <row r="225" s="12" customFormat="1">
      <c r="B225" s="252"/>
      <c r="C225" s="253"/>
      <c r="D225" s="246" t="s">
        <v>368</v>
      </c>
      <c r="E225" s="254" t="s">
        <v>1</v>
      </c>
      <c r="F225" s="255" t="s">
        <v>450</v>
      </c>
      <c r="G225" s="253"/>
      <c r="H225" s="256">
        <v>2933.2429999999999</v>
      </c>
      <c r="I225" s="257"/>
      <c r="J225" s="253"/>
      <c r="K225" s="253"/>
      <c r="L225" s="258"/>
      <c r="M225" s="259"/>
      <c r="N225" s="260"/>
      <c r="O225" s="260"/>
      <c r="P225" s="260"/>
      <c r="Q225" s="260"/>
      <c r="R225" s="260"/>
      <c r="S225" s="260"/>
      <c r="T225" s="261"/>
      <c r="AT225" s="262" t="s">
        <v>368</v>
      </c>
      <c r="AU225" s="262" t="s">
        <v>92</v>
      </c>
      <c r="AV225" s="12" t="s">
        <v>92</v>
      </c>
      <c r="AW225" s="12" t="s">
        <v>38</v>
      </c>
      <c r="AX225" s="12" t="s">
        <v>83</v>
      </c>
      <c r="AY225" s="262" t="s">
        <v>263</v>
      </c>
    </row>
    <row r="226" s="13" customFormat="1">
      <c r="B226" s="263"/>
      <c r="C226" s="264"/>
      <c r="D226" s="246" t="s">
        <v>368</v>
      </c>
      <c r="E226" s="265" t="s">
        <v>1</v>
      </c>
      <c r="F226" s="266" t="s">
        <v>370</v>
      </c>
      <c r="G226" s="264"/>
      <c r="H226" s="267">
        <v>3120.6680000000001</v>
      </c>
      <c r="I226" s="268"/>
      <c r="J226" s="264"/>
      <c r="K226" s="264"/>
      <c r="L226" s="269"/>
      <c r="M226" s="270"/>
      <c r="N226" s="271"/>
      <c r="O226" s="271"/>
      <c r="P226" s="271"/>
      <c r="Q226" s="271"/>
      <c r="R226" s="271"/>
      <c r="S226" s="271"/>
      <c r="T226" s="272"/>
      <c r="AT226" s="273" t="s">
        <v>368</v>
      </c>
      <c r="AU226" s="273" t="s">
        <v>92</v>
      </c>
      <c r="AV226" s="13" t="s">
        <v>125</v>
      </c>
      <c r="AW226" s="13" t="s">
        <v>38</v>
      </c>
      <c r="AX226" s="13" t="s">
        <v>90</v>
      </c>
      <c r="AY226" s="273" t="s">
        <v>263</v>
      </c>
    </row>
    <row r="227" s="11" customFormat="1" ht="22.8" customHeight="1">
      <c r="B227" s="217"/>
      <c r="C227" s="218"/>
      <c r="D227" s="219" t="s">
        <v>82</v>
      </c>
      <c r="E227" s="231" t="s">
        <v>92</v>
      </c>
      <c r="F227" s="231" t="s">
        <v>451</v>
      </c>
      <c r="G227" s="218"/>
      <c r="H227" s="218"/>
      <c r="I227" s="221"/>
      <c r="J227" s="232">
        <f>BK227</f>
        <v>0</v>
      </c>
      <c r="K227" s="218"/>
      <c r="L227" s="223"/>
      <c r="M227" s="224"/>
      <c r="N227" s="225"/>
      <c r="O227" s="225"/>
      <c r="P227" s="226">
        <f>SUM(P228:P243)</f>
        <v>0</v>
      </c>
      <c r="Q227" s="225"/>
      <c r="R227" s="226">
        <f>SUM(R228:R243)</f>
        <v>6229.817680000001</v>
      </c>
      <c r="S227" s="225"/>
      <c r="T227" s="227">
        <f>SUM(T228:T243)</f>
        <v>0</v>
      </c>
      <c r="AR227" s="228" t="s">
        <v>90</v>
      </c>
      <c r="AT227" s="229" t="s">
        <v>82</v>
      </c>
      <c r="AU227" s="229" t="s">
        <v>90</v>
      </c>
      <c r="AY227" s="228" t="s">
        <v>263</v>
      </c>
      <c r="BK227" s="230">
        <f>SUM(BK228:BK243)</f>
        <v>0</v>
      </c>
    </row>
    <row r="228" s="1" customFormat="1" ht="16.5" customHeight="1">
      <c r="B228" s="39"/>
      <c r="C228" s="233" t="s">
        <v>452</v>
      </c>
      <c r="D228" s="233" t="s">
        <v>266</v>
      </c>
      <c r="E228" s="234" t="s">
        <v>453</v>
      </c>
      <c r="F228" s="235" t="s">
        <v>454</v>
      </c>
      <c r="G228" s="236" t="s">
        <v>378</v>
      </c>
      <c r="H228" s="237">
        <v>2727.0309999999999</v>
      </c>
      <c r="I228" s="238"/>
      <c r="J228" s="239">
        <f>ROUND(I228*H228,2)</f>
        <v>0</v>
      </c>
      <c r="K228" s="235" t="s">
        <v>270</v>
      </c>
      <c r="L228" s="44"/>
      <c r="M228" s="240" t="s">
        <v>1</v>
      </c>
      <c r="N228" s="241" t="s">
        <v>48</v>
      </c>
      <c r="O228" s="87"/>
      <c r="P228" s="242">
        <f>O228*H228</f>
        <v>0</v>
      </c>
      <c r="Q228" s="242">
        <v>2.1600000000000001</v>
      </c>
      <c r="R228" s="242">
        <f>Q228*H228</f>
        <v>5890.3869600000007</v>
      </c>
      <c r="S228" s="242">
        <v>0</v>
      </c>
      <c r="T228" s="243">
        <f>S228*H228</f>
        <v>0</v>
      </c>
      <c r="AR228" s="244" t="s">
        <v>125</v>
      </c>
      <c r="AT228" s="244" t="s">
        <v>266</v>
      </c>
      <c r="AU228" s="244" t="s">
        <v>92</v>
      </c>
      <c r="AY228" s="17" t="s">
        <v>263</v>
      </c>
      <c r="BE228" s="245">
        <f>IF(N228="základní",J228,0)</f>
        <v>0</v>
      </c>
      <c r="BF228" s="245">
        <f>IF(N228="snížená",J228,0)</f>
        <v>0</v>
      </c>
      <c r="BG228" s="245">
        <f>IF(N228="zákl. přenesená",J228,0)</f>
        <v>0</v>
      </c>
      <c r="BH228" s="245">
        <f>IF(N228="sníž. přenesená",J228,0)</f>
        <v>0</v>
      </c>
      <c r="BI228" s="245">
        <f>IF(N228="nulová",J228,0)</f>
        <v>0</v>
      </c>
      <c r="BJ228" s="17" t="s">
        <v>90</v>
      </c>
      <c r="BK228" s="245">
        <f>ROUND(I228*H228,2)</f>
        <v>0</v>
      </c>
      <c r="BL228" s="17" t="s">
        <v>125</v>
      </c>
      <c r="BM228" s="244" t="s">
        <v>455</v>
      </c>
    </row>
    <row r="229" s="1" customFormat="1">
      <c r="B229" s="39"/>
      <c r="C229" s="40"/>
      <c r="D229" s="246" t="s">
        <v>273</v>
      </c>
      <c r="E229" s="40"/>
      <c r="F229" s="247" t="s">
        <v>456</v>
      </c>
      <c r="G229" s="40"/>
      <c r="H229" s="40"/>
      <c r="I229" s="151"/>
      <c r="J229" s="40"/>
      <c r="K229" s="40"/>
      <c r="L229" s="44"/>
      <c r="M229" s="248"/>
      <c r="N229" s="87"/>
      <c r="O229" s="87"/>
      <c r="P229" s="87"/>
      <c r="Q229" s="87"/>
      <c r="R229" s="87"/>
      <c r="S229" s="87"/>
      <c r="T229" s="88"/>
      <c r="AT229" s="17" t="s">
        <v>273</v>
      </c>
      <c r="AU229" s="17" t="s">
        <v>92</v>
      </c>
    </row>
    <row r="230" s="14" customFormat="1">
      <c r="B230" s="274"/>
      <c r="C230" s="275"/>
      <c r="D230" s="246" t="s">
        <v>368</v>
      </c>
      <c r="E230" s="276" t="s">
        <v>1</v>
      </c>
      <c r="F230" s="277" t="s">
        <v>380</v>
      </c>
      <c r="G230" s="275"/>
      <c r="H230" s="276" t="s">
        <v>1</v>
      </c>
      <c r="I230" s="278"/>
      <c r="J230" s="275"/>
      <c r="K230" s="275"/>
      <c r="L230" s="279"/>
      <c r="M230" s="280"/>
      <c r="N230" s="281"/>
      <c r="O230" s="281"/>
      <c r="P230" s="281"/>
      <c r="Q230" s="281"/>
      <c r="R230" s="281"/>
      <c r="S230" s="281"/>
      <c r="T230" s="282"/>
      <c r="AT230" s="283" t="s">
        <v>368</v>
      </c>
      <c r="AU230" s="283" t="s">
        <v>92</v>
      </c>
      <c r="AV230" s="14" t="s">
        <v>90</v>
      </c>
      <c r="AW230" s="14" t="s">
        <v>38</v>
      </c>
      <c r="AX230" s="14" t="s">
        <v>83</v>
      </c>
      <c r="AY230" s="283" t="s">
        <v>263</v>
      </c>
    </row>
    <row r="231" s="12" customFormat="1">
      <c r="B231" s="252"/>
      <c r="C231" s="253"/>
      <c r="D231" s="246" t="s">
        <v>368</v>
      </c>
      <c r="E231" s="254" t="s">
        <v>1</v>
      </c>
      <c r="F231" s="255" t="s">
        <v>457</v>
      </c>
      <c r="G231" s="253"/>
      <c r="H231" s="256">
        <v>28.114000000000001</v>
      </c>
      <c r="I231" s="257"/>
      <c r="J231" s="253"/>
      <c r="K231" s="253"/>
      <c r="L231" s="258"/>
      <c r="M231" s="259"/>
      <c r="N231" s="260"/>
      <c r="O231" s="260"/>
      <c r="P231" s="260"/>
      <c r="Q231" s="260"/>
      <c r="R231" s="260"/>
      <c r="S231" s="260"/>
      <c r="T231" s="261"/>
      <c r="AT231" s="262" t="s">
        <v>368</v>
      </c>
      <c r="AU231" s="262" t="s">
        <v>92</v>
      </c>
      <c r="AV231" s="12" t="s">
        <v>92</v>
      </c>
      <c r="AW231" s="12" t="s">
        <v>38</v>
      </c>
      <c r="AX231" s="12" t="s">
        <v>83</v>
      </c>
      <c r="AY231" s="262" t="s">
        <v>263</v>
      </c>
    </row>
    <row r="232" s="12" customFormat="1">
      <c r="B232" s="252"/>
      <c r="C232" s="253"/>
      <c r="D232" s="246" t="s">
        <v>368</v>
      </c>
      <c r="E232" s="254" t="s">
        <v>1</v>
      </c>
      <c r="F232" s="255" t="s">
        <v>458</v>
      </c>
      <c r="G232" s="253"/>
      <c r="H232" s="256">
        <v>2639.9180000000001</v>
      </c>
      <c r="I232" s="257"/>
      <c r="J232" s="253"/>
      <c r="K232" s="253"/>
      <c r="L232" s="258"/>
      <c r="M232" s="259"/>
      <c r="N232" s="260"/>
      <c r="O232" s="260"/>
      <c r="P232" s="260"/>
      <c r="Q232" s="260"/>
      <c r="R232" s="260"/>
      <c r="S232" s="260"/>
      <c r="T232" s="261"/>
      <c r="AT232" s="262" t="s">
        <v>368</v>
      </c>
      <c r="AU232" s="262" t="s">
        <v>92</v>
      </c>
      <c r="AV232" s="12" t="s">
        <v>92</v>
      </c>
      <c r="AW232" s="12" t="s">
        <v>38</v>
      </c>
      <c r="AX232" s="12" t="s">
        <v>83</v>
      </c>
      <c r="AY232" s="262" t="s">
        <v>263</v>
      </c>
    </row>
    <row r="233" s="12" customFormat="1">
      <c r="B233" s="252"/>
      <c r="C233" s="253"/>
      <c r="D233" s="246" t="s">
        <v>368</v>
      </c>
      <c r="E233" s="254" t="s">
        <v>1</v>
      </c>
      <c r="F233" s="255" t="s">
        <v>459</v>
      </c>
      <c r="G233" s="253"/>
      <c r="H233" s="256">
        <v>58.999000000000002</v>
      </c>
      <c r="I233" s="257"/>
      <c r="J233" s="253"/>
      <c r="K233" s="253"/>
      <c r="L233" s="258"/>
      <c r="M233" s="259"/>
      <c r="N233" s="260"/>
      <c r="O233" s="260"/>
      <c r="P233" s="260"/>
      <c r="Q233" s="260"/>
      <c r="R233" s="260"/>
      <c r="S233" s="260"/>
      <c r="T233" s="261"/>
      <c r="AT233" s="262" t="s">
        <v>368</v>
      </c>
      <c r="AU233" s="262" t="s">
        <v>92</v>
      </c>
      <c r="AV233" s="12" t="s">
        <v>92</v>
      </c>
      <c r="AW233" s="12" t="s">
        <v>38</v>
      </c>
      <c r="AX233" s="12" t="s">
        <v>83</v>
      </c>
      <c r="AY233" s="262" t="s">
        <v>263</v>
      </c>
    </row>
    <row r="234" s="13" customFormat="1">
      <c r="B234" s="263"/>
      <c r="C234" s="264"/>
      <c r="D234" s="246" t="s">
        <v>368</v>
      </c>
      <c r="E234" s="265" t="s">
        <v>1</v>
      </c>
      <c r="F234" s="266" t="s">
        <v>370</v>
      </c>
      <c r="G234" s="264"/>
      <c r="H234" s="267">
        <v>2727.0309999999999</v>
      </c>
      <c r="I234" s="268"/>
      <c r="J234" s="264"/>
      <c r="K234" s="264"/>
      <c r="L234" s="269"/>
      <c r="M234" s="270"/>
      <c r="N234" s="271"/>
      <c r="O234" s="271"/>
      <c r="P234" s="271"/>
      <c r="Q234" s="271"/>
      <c r="R234" s="271"/>
      <c r="S234" s="271"/>
      <c r="T234" s="272"/>
      <c r="AT234" s="273" t="s">
        <v>368</v>
      </c>
      <c r="AU234" s="273" t="s">
        <v>92</v>
      </c>
      <c r="AV234" s="13" t="s">
        <v>125</v>
      </c>
      <c r="AW234" s="13" t="s">
        <v>38</v>
      </c>
      <c r="AX234" s="13" t="s">
        <v>90</v>
      </c>
      <c r="AY234" s="273" t="s">
        <v>263</v>
      </c>
    </row>
    <row r="235" s="1" customFormat="1" ht="16.5" customHeight="1">
      <c r="B235" s="39"/>
      <c r="C235" s="233" t="s">
        <v>460</v>
      </c>
      <c r="D235" s="233" t="s">
        <v>266</v>
      </c>
      <c r="E235" s="234" t="s">
        <v>461</v>
      </c>
      <c r="F235" s="235" t="s">
        <v>462</v>
      </c>
      <c r="G235" s="236" t="s">
        <v>396</v>
      </c>
      <c r="H235" s="237">
        <v>2421</v>
      </c>
      <c r="I235" s="238"/>
      <c r="J235" s="239">
        <f>ROUND(I235*H235,2)</f>
        <v>0</v>
      </c>
      <c r="K235" s="235" t="s">
        <v>413</v>
      </c>
      <c r="L235" s="44"/>
      <c r="M235" s="240" t="s">
        <v>1</v>
      </c>
      <c r="N235" s="241" t="s">
        <v>48</v>
      </c>
      <c r="O235" s="87"/>
      <c r="P235" s="242">
        <f>O235*H235</f>
        <v>0</v>
      </c>
      <c r="Q235" s="242">
        <v>0.00058</v>
      </c>
      <c r="R235" s="242">
        <f>Q235*H235</f>
        <v>1.40418</v>
      </c>
      <c r="S235" s="242">
        <v>0</v>
      </c>
      <c r="T235" s="243">
        <f>S235*H235</f>
        <v>0</v>
      </c>
      <c r="AR235" s="244" t="s">
        <v>125</v>
      </c>
      <c r="AT235" s="244" t="s">
        <v>266</v>
      </c>
      <c r="AU235" s="244" t="s">
        <v>92</v>
      </c>
      <c r="AY235" s="17" t="s">
        <v>263</v>
      </c>
      <c r="BE235" s="245">
        <f>IF(N235="základní",J235,0)</f>
        <v>0</v>
      </c>
      <c r="BF235" s="245">
        <f>IF(N235="snížená",J235,0)</f>
        <v>0</v>
      </c>
      <c r="BG235" s="245">
        <f>IF(N235="zákl. přenesená",J235,0)</f>
        <v>0</v>
      </c>
      <c r="BH235" s="245">
        <f>IF(N235="sníž. přenesená",J235,0)</f>
        <v>0</v>
      </c>
      <c r="BI235" s="245">
        <f>IF(N235="nulová",J235,0)</f>
        <v>0</v>
      </c>
      <c r="BJ235" s="17" t="s">
        <v>90</v>
      </c>
      <c r="BK235" s="245">
        <f>ROUND(I235*H235,2)</f>
        <v>0</v>
      </c>
      <c r="BL235" s="17" t="s">
        <v>125</v>
      </c>
      <c r="BM235" s="244" t="s">
        <v>463</v>
      </c>
    </row>
    <row r="236" s="1" customFormat="1">
      <c r="B236" s="39"/>
      <c r="C236" s="40"/>
      <c r="D236" s="246" t="s">
        <v>273</v>
      </c>
      <c r="E236" s="40"/>
      <c r="F236" s="247" t="s">
        <v>464</v>
      </c>
      <c r="G236" s="40"/>
      <c r="H236" s="40"/>
      <c r="I236" s="151"/>
      <c r="J236" s="40"/>
      <c r="K236" s="40"/>
      <c r="L236" s="44"/>
      <c r="M236" s="248"/>
      <c r="N236" s="87"/>
      <c r="O236" s="87"/>
      <c r="P236" s="87"/>
      <c r="Q236" s="87"/>
      <c r="R236" s="87"/>
      <c r="S236" s="87"/>
      <c r="T236" s="88"/>
      <c r="AT236" s="17" t="s">
        <v>273</v>
      </c>
      <c r="AU236" s="17" t="s">
        <v>92</v>
      </c>
    </row>
    <row r="237" s="12" customFormat="1">
      <c r="B237" s="252"/>
      <c r="C237" s="253"/>
      <c r="D237" s="246" t="s">
        <v>368</v>
      </c>
      <c r="E237" s="254" t="s">
        <v>1</v>
      </c>
      <c r="F237" s="255" t="s">
        <v>399</v>
      </c>
      <c r="G237" s="253"/>
      <c r="H237" s="256">
        <v>2421</v>
      </c>
      <c r="I237" s="257"/>
      <c r="J237" s="253"/>
      <c r="K237" s="253"/>
      <c r="L237" s="258"/>
      <c r="M237" s="259"/>
      <c r="N237" s="260"/>
      <c r="O237" s="260"/>
      <c r="P237" s="260"/>
      <c r="Q237" s="260"/>
      <c r="R237" s="260"/>
      <c r="S237" s="260"/>
      <c r="T237" s="261"/>
      <c r="AT237" s="262" t="s">
        <v>368</v>
      </c>
      <c r="AU237" s="262" t="s">
        <v>92</v>
      </c>
      <c r="AV237" s="12" t="s">
        <v>92</v>
      </c>
      <c r="AW237" s="12" t="s">
        <v>38</v>
      </c>
      <c r="AX237" s="12" t="s">
        <v>83</v>
      </c>
      <c r="AY237" s="262" t="s">
        <v>263</v>
      </c>
    </row>
    <row r="238" s="13" customFormat="1">
      <c r="B238" s="263"/>
      <c r="C238" s="264"/>
      <c r="D238" s="246" t="s">
        <v>368</v>
      </c>
      <c r="E238" s="265" t="s">
        <v>1</v>
      </c>
      <c r="F238" s="266" t="s">
        <v>370</v>
      </c>
      <c r="G238" s="264"/>
      <c r="H238" s="267">
        <v>2421</v>
      </c>
      <c r="I238" s="268"/>
      <c r="J238" s="264"/>
      <c r="K238" s="264"/>
      <c r="L238" s="269"/>
      <c r="M238" s="270"/>
      <c r="N238" s="271"/>
      <c r="O238" s="271"/>
      <c r="P238" s="271"/>
      <c r="Q238" s="271"/>
      <c r="R238" s="271"/>
      <c r="S238" s="271"/>
      <c r="T238" s="272"/>
      <c r="AT238" s="273" t="s">
        <v>368</v>
      </c>
      <c r="AU238" s="273" t="s">
        <v>92</v>
      </c>
      <c r="AV238" s="13" t="s">
        <v>125</v>
      </c>
      <c r="AW238" s="13" t="s">
        <v>38</v>
      </c>
      <c r="AX238" s="13" t="s">
        <v>90</v>
      </c>
      <c r="AY238" s="273" t="s">
        <v>263</v>
      </c>
    </row>
    <row r="239" s="1" customFormat="1" ht="16.5" customHeight="1">
      <c r="B239" s="39"/>
      <c r="C239" s="233" t="s">
        <v>465</v>
      </c>
      <c r="D239" s="233" t="s">
        <v>266</v>
      </c>
      <c r="E239" s="234" t="s">
        <v>466</v>
      </c>
      <c r="F239" s="235" t="s">
        <v>467</v>
      </c>
      <c r="G239" s="236" t="s">
        <v>396</v>
      </c>
      <c r="H239" s="237">
        <v>1210.5</v>
      </c>
      <c r="I239" s="238"/>
      <c r="J239" s="239">
        <f>ROUND(I239*H239,2)</f>
        <v>0</v>
      </c>
      <c r="K239" s="235" t="s">
        <v>270</v>
      </c>
      <c r="L239" s="44"/>
      <c r="M239" s="240" t="s">
        <v>1</v>
      </c>
      <c r="N239" s="241" t="s">
        <v>48</v>
      </c>
      <c r="O239" s="87"/>
      <c r="P239" s="242">
        <f>O239*H239</f>
        <v>0</v>
      </c>
      <c r="Q239" s="242">
        <v>0</v>
      </c>
      <c r="R239" s="242">
        <f>Q239*H239</f>
        <v>0</v>
      </c>
      <c r="S239" s="242">
        <v>0</v>
      </c>
      <c r="T239" s="243">
        <f>S239*H239</f>
        <v>0</v>
      </c>
      <c r="AR239" s="244" t="s">
        <v>125</v>
      </c>
      <c r="AT239" s="244" t="s">
        <v>266</v>
      </c>
      <c r="AU239" s="244" t="s">
        <v>92</v>
      </c>
      <c r="AY239" s="17" t="s">
        <v>263</v>
      </c>
      <c r="BE239" s="245">
        <f>IF(N239="základní",J239,0)</f>
        <v>0</v>
      </c>
      <c r="BF239" s="245">
        <f>IF(N239="snížená",J239,0)</f>
        <v>0</v>
      </c>
      <c r="BG239" s="245">
        <f>IF(N239="zákl. přenesená",J239,0)</f>
        <v>0</v>
      </c>
      <c r="BH239" s="245">
        <f>IF(N239="sníž. přenesená",J239,0)</f>
        <v>0</v>
      </c>
      <c r="BI239" s="245">
        <f>IF(N239="nulová",J239,0)</f>
        <v>0</v>
      </c>
      <c r="BJ239" s="17" t="s">
        <v>90</v>
      </c>
      <c r="BK239" s="245">
        <f>ROUND(I239*H239,2)</f>
        <v>0</v>
      </c>
      <c r="BL239" s="17" t="s">
        <v>125</v>
      </c>
      <c r="BM239" s="244" t="s">
        <v>468</v>
      </c>
    </row>
    <row r="240" s="1" customFormat="1">
      <c r="B240" s="39"/>
      <c r="C240" s="40"/>
      <c r="D240" s="246" t="s">
        <v>273</v>
      </c>
      <c r="E240" s="40"/>
      <c r="F240" s="247" t="s">
        <v>398</v>
      </c>
      <c r="G240" s="40"/>
      <c r="H240" s="40"/>
      <c r="I240" s="151"/>
      <c r="J240" s="40"/>
      <c r="K240" s="40"/>
      <c r="L240" s="44"/>
      <c r="M240" s="248"/>
      <c r="N240" s="87"/>
      <c r="O240" s="87"/>
      <c r="P240" s="87"/>
      <c r="Q240" s="87"/>
      <c r="R240" s="87"/>
      <c r="S240" s="87"/>
      <c r="T240" s="88"/>
      <c r="AT240" s="17" t="s">
        <v>273</v>
      </c>
      <c r="AU240" s="17" t="s">
        <v>92</v>
      </c>
    </row>
    <row r="241" s="12" customFormat="1">
      <c r="B241" s="252"/>
      <c r="C241" s="253"/>
      <c r="D241" s="246" t="s">
        <v>368</v>
      </c>
      <c r="E241" s="254" t="s">
        <v>1</v>
      </c>
      <c r="F241" s="255" t="s">
        <v>469</v>
      </c>
      <c r="G241" s="253"/>
      <c r="H241" s="256">
        <v>1210.5</v>
      </c>
      <c r="I241" s="257"/>
      <c r="J241" s="253"/>
      <c r="K241" s="253"/>
      <c r="L241" s="258"/>
      <c r="M241" s="259"/>
      <c r="N241" s="260"/>
      <c r="O241" s="260"/>
      <c r="P241" s="260"/>
      <c r="Q241" s="260"/>
      <c r="R241" s="260"/>
      <c r="S241" s="260"/>
      <c r="T241" s="261"/>
      <c r="AT241" s="262" t="s">
        <v>368</v>
      </c>
      <c r="AU241" s="262" t="s">
        <v>92</v>
      </c>
      <c r="AV241" s="12" t="s">
        <v>92</v>
      </c>
      <c r="AW241" s="12" t="s">
        <v>38</v>
      </c>
      <c r="AX241" s="12" t="s">
        <v>83</v>
      </c>
      <c r="AY241" s="262" t="s">
        <v>263</v>
      </c>
    </row>
    <row r="242" s="13" customFormat="1">
      <c r="B242" s="263"/>
      <c r="C242" s="264"/>
      <c r="D242" s="246" t="s">
        <v>368</v>
      </c>
      <c r="E242" s="265" t="s">
        <v>1</v>
      </c>
      <c r="F242" s="266" t="s">
        <v>370</v>
      </c>
      <c r="G242" s="264"/>
      <c r="H242" s="267">
        <v>1210.5</v>
      </c>
      <c r="I242" s="268"/>
      <c r="J242" s="264"/>
      <c r="K242" s="264"/>
      <c r="L242" s="269"/>
      <c r="M242" s="270"/>
      <c r="N242" s="271"/>
      <c r="O242" s="271"/>
      <c r="P242" s="271"/>
      <c r="Q242" s="271"/>
      <c r="R242" s="271"/>
      <c r="S242" s="271"/>
      <c r="T242" s="272"/>
      <c r="AT242" s="273" t="s">
        <v>368</v>
      </c>
      <c r="AU242" s="273" t="s">
        <v>92</v>
      </c>
      <c r="AV242" s="13" t="s">
        <v>125</v>
      </c>
      <c r="AW242" s="13" t="s">
        <v>38</v>
      </c>
      <c r="AX242" s="13" t="s">
        <v>90</v>
      </c>
      <c r="AY242" s="273" t="s">
        <v>263</v>
      </c>
    </row>
    <row r="243" s="1" customFormat="1" ht="16.5" customHeight="1">
      <c r="B243" s="39"/>
      <c r="C243" s="295" t="s">
        <v>470</v>
      </c>
      <c r="D243" s="295" t="s">
        <v>400</v>
      </c>
      <c r="E243" s="296" t="s">
        <v>471</v>
      </c>
      <c r="F243" s="297" t="s">
        <v>472</v>
      </c>
      <c r="G243" s="298" t="s">
        <v>378</v>
      </c>
      <c r="H243" s="299">
        <v>151.31</v>
      </c>
      <c r="I243" s="300"/>
      <c r="J243" s="301">
        <f>ROUND(I243*H243,2)</f>
        <v>0</v>
      </c>
      <c r="K243" s="297" t="s">
        <v>270</v>
      </c>
      <c r="L243" s="302"/>
      <c r="M243" s="303" t="s">
        <v>1</v>
      </c>
      <c r="N243" s="304" t="s">
        <v>48</v>
      </c>
      <c r="O243" s="87"/>
      <c r="P243" s="242">
        <f>O243*H243</f>
        <v>0</v>
      </c>
      <c r="Q243" s="242">
        <v>2.234</v>
      </c>
      <c r="R243" s="242">
        <f>Q243*H243</f>
        <v>338.02654000000001</v>
      </c>
      <c r="S243" s="242">
        <v>0</v>
      </c>
      <c r="T243" s="243">
        <f>S243*H243</f>
        <v>0</v>
      </c>
      <c r="AR243" s="244" t="s">
        <v>303</v>
      </c>
      <c r="AT243" s="244" t="s">
        <v>400</v>
      </c>
      <c r="AU243" s="244" t="s">
        <v>92</v>
      </c>
      <c r="AY243" s="17" t="s">
        <v>263</v>
      </c>
      <c r="BE243" s="245">
        <f>IF(N243="základní",J243,0)</f>
        <v>0</v>
      </c>
      <c r="BF243" s="245">
        <f>IF(N243="snížená",J243,0)</f>
        <v>0</v>
      </c>
      <c r="BG243" s="245">
        <f>IF(N243="zákl. přenesená",J243,0)</f>
        <v>0</v>
      </c>
      <c r="BH243" s="245">
        <f>IF(N243="sníž. přenesená",J243,0)</f>
        <v>0</v>
      </c>
      <c r="BI243" s="245">
        <f>IF(N243="nulová",J243,0)</f>
        <v>0</v>
      </c>
      <c r="BJ243" s="17" t="s">
        <v>90</v>
      </c>
      <c r="BK243" s="245">
        <f>ROUND(I243*H243,2)</f>
        <v>0</v>
      </c>
      <c r="BL243" s="17" t="s">
        <v>125</v>
      </c>
      <c r="BM243" s="244" t="s">
        <v>473</v>
      </c>
    </row>
    <row r="244" s="11" customFormat="1" ht="22.8" customHeight="1">
      <c r="B244" s="217"/>
      <c r="C244" s="218"/>
      <c r="D244" s="219" t="s">
        <v>82</v>
      </c>
      <c r="E244" s="231" t="s">
        <v>112</v>
      </c>
      <c r="F244" s="231" t="s">
        <v>474</v>
      </c>
      <c r="G244" s="218"/>
      <c r="H244" s="218"/>
      <c r="I244" s="221"/>
      <c r="J244" s="232">
        <f>BK244</f>
        <v>0</v>
      </c>
      <c r="K244" s="218"/>
      <c r="L244" s="223"/>
      <c r="M244" s="224"/>
      <c r="N244" s="225"/>
      <c r="O244" s="225"/>
      <c r="P244" s="226">
        <f>SUM(P245:P318)</f>
        <v>0</v>
      </c>
      <c r="Q244" s="225"/>
      <c r="R244" s="226">
        <f>SUM(R245:R318)</f>
        <v>2379.3700045099999</v>
      </c>
      <c r="S244" s="225"/>
      <c r="T244" s="227">
        <f>SUM(T245:T318)</f>
        <v>0</v>
      </c>
      <c r="AR244" s="228" t="s">
        <v>90</v>
      </c>
      <c r="AT244" s="229" t="s">
        <v>82</v>
      </c>
      <c r="AU244" s="229" t="s">
        <v>90</v>
      </c>
      <c r="AY244" s="228" t="s">
        <v>263</v>
      </c>
      <c r="BK244" s="230">
        <f>SUM(BK245:BK318)</f>
        <v>0</v>
      </c>
    </row>
    <row r="245" s="1" customFormat="1" ht="16.5" customHeight="1">
      <c r="B245" s="39"/>
      <c r="C245" s="233" t="s">
        <v>475</v>
      </c>
      <c r="D245" s="233" t="s">
        <v>266</v>
      </c>
      <c r="E245" s="234" t="s">
        <v>476</v>
      </c>
      <c r="F245" s="235" t="s">
        <v>477</v>
      </c>
      <c r="G245" s="236" t="s">
        <v>407</v>
      </c>
      <c r="H245" s="237">
        <v>4090.3649999999998</v>
      </c>
      <c r="I245" s="238"/>
      <c r="J245" s="239">
        <f>ROUND(I245*H245,2)</f>
        <v>0</v>
      </c>
      <c r="K245" s="235" t="s">
        <v>270</v>
      </c>
      <c r="L245" s="44"/>
      <c r="M245" s="240" t="s">
        <v>1</v>
      </c>
      <c r="N245" s="241" t="s">
        <v>48</v>
      </c>
      <c r="O245" s="87"/>
      <c r="P245" s="242">
        <f>O245*H245</f>
        <v>0</v>
      </c>
      <c r="Q245" s="242">
        <v>0.37698999999999999</v>
      </c>
      <c r="R245" s="242">
        <f>Q245*H245</f>
        <v>1542.0267013499999</v>
      </c>
      <c r="S245" s="242">
        <v>0</v>
      </c>
      <c r="T245" s="243">
        <f>S245*H245</f>
        <v>0</v>
      </c>
      <c r="AR245" s="244" t="s">
        <v>125</v>
      </c>
      <c r="AT245" s="244" t="s">
        <v>266</v>
      </c>
      <c r="AU245" s="244" t="s">
        <v>92</v>
      </c>
      <c r="AY245" s="17" t="s">
        <v>263</v>
      </c>
      <c r="BE245" s="245">
        <f>IF(N245="základní",J245,0)</f>
        <v>0</v>
      </c>
      <c r="BF245" s="245">
        <f>IF(N245="snížená",J245,0)</f>
        <v>0</v>
      </c>
      <c r="BG245" s="245">
        <f>IF(N245="zákl. přenesená",J245,0)</f>
        <v>0</v>
      </c>
      <c r="BH245" s="245">
        <f>IF(N245="sníž. přenesená",J245,0)</f>
        <v>0</v>
      </c>
      <c r="BI245" s="245">
        <f>IF(N245="nulová",J245,0)</f>
        <v>0</v>
      </c>
      <c r="BJ245" s="17" t="s">
        <v>90</v>
      </c>
      <c r="BK245" s="245">
        <f>ROUND(I245*H245,2)</f>
        <v>0</v>
      </c>
      <c r="BL245" s="17" t="s">
        <v>125</v>
      </c>
      <c r="BM245" s="244" t="s">
        <v>478</v>
      </c>
    </row>
    <row r="246" s="1" customFormat="1">
      <c r="B246" s="39"/>
      <c r="C246" s="40"/>
      <c r="D246" s="246" t="s">
        <v>273</v>
      </c>
      <c r="E246" s="40"/>
      <c r="F246" s="247" t="s">
        <v>479</v>
      </c>
      <c r="G246" s="40"/>
      <c r="H246" s="40"/>
      <c r="I246" s="151"/>
      <c r="J246" s="40"/>
      <c r="K246" s="40"/>
      <c r="L246" s="44"/>
      <c r="M246" s="248"/>
      <c r="N246" s="87"/>
      <c r="O246" s="87"/>
      <c r="P246" s="87"/>
      <c r="Q246" s="87"/>
      <c r="R246" s="87"/>
      <c r="S246" s="87"/>
      <c r="T246" s="88"/>
      <c r="AT246" s="17" t="s">
        <v>273</v>
      </c>
      <c r="AU246" s="17" t="s">
        <v>92</v>
      </c>
    </row>
    <row r="247" s="12" customFormat="1">
      <c r="B247" s="252"/>
      <c r="C247" s="253"/>
      <c r="D247" s="246" t="s">
        <v>368</v>
      </c>
      <c r="E247" s="254" t="s">
        <v>1</v>
      </c>
      <c r="F247" s="255" t="s">
        <v>480</v>
      </c>
      <c r="G247" s="253"/>
      <c r="H247" s="256">
        <v>317.08999999999997</v>
      </c>
      <c r="I247" s="257"/>
      <c r="J247" s="253"/>
      <c r="K247" s="253"/>
      <c r="L247" s="258"/>
      <c r="M247" s="259"/>
      <c r="N247" s="260"/>
      <c r="O247" s="260"/>
      <c r="P247" s="260"/>
      <c r="Q247" s="260"/>
      <c r="R247" s="260"/>
      <c r="S247" s="260"/>
      <c r="T247" s="261"/>
      <c r="AT247" s="262" t="s">
        <v>368</v>
      </c>
      <c r="AU247" s="262" t="s">
        <v>92</v>
      </c>
      <c r="AV247" s="12" t="s">
        <v>92</v>
      </c>
      <c r="AW247" s="12" t="s">
        <v>38</v>
      </c>
      <c r="AX247" s="12" t="s">
        <v>83</v>
      </c>
      <c r="AY247" s="262" t="s">
        <v>263</v>
      </c>
    </row>
    <row r="248" s="12" customFormat="1">
      <c r="B248" s="252"/>
      <c r="C248" s="253"/>
      <c r="D248" s="246" t="s">
        <v>368</v>
      </c>
      <c r="E248" s="254" t="s">
        <v>1</v>
      </c>
      <c r="F248" s="255" t="s">
        <v>481</v>
      </c>
      <c r="G248" s="253"/>
      <c r="H248" s="256">
        <v>383.875</v>
      </c>
      <c r="I248" s="257"/>
      <c r="J248" s="253"/>
      <c r="K248" s="253"/>
      <c r="L248" s="258"/>
      <c r="M248" s="259"/>
      <c r="N248" s="260"/>
      <c r="O248" s="260"/>
      <c r="P248" s="260"/>
      <c r="Q248" s="260"/>
      <c r="R248" s="260"/>
      <c r="S248" s="260"/>
      <c r="T248" s="261"/>
      <c r="AT248" s="262" t="s">
        <v>368</v>
      </c>
      <c r="AU248" s="262" t="s">
        <v>92</v>
      </c>
      <c r="AV248" s="12" t="s">
        <v>92</v>
      </c>
      <c r="AW248" s="12" t="s">
        <v>38</v>
      </c>
      <c r="AX248" s="12" t="s">
        <v>83</v>
      </c>
      <c r="AY248" s="262" t="s">
        <v>263</v>
      </c>
    </row>
    <row r="249" s="12" customFormat="1">
      <c r="B249" s="252"/>
      <c r="C249" s="253"/>
      <c r="D249" s="246" t="s">
        <v>368</v>
      </c>
      <c r="E249" s="254" t="s">
        <v>1</v>
      </c>
      <c r="F249" s="255" t="s">
        <v>482</v>
      </c>
      <c r="G249" s="253"/>
      <c r="H249" s="256">
        <v>1261.5999999999999</v>
      </c>
      <c r="I249" s="257"/>
      <c r="J249" s="253"/>
      <c r="K249" s="253"/>
      <c r="L249" s="258"/>
      <c r="M249" s="259"/>
      <c r="N249" s="260"/>
      <c r="O249" s="260"/>
      <c r="P249" s="260"/>
      <c r="Q249" s="260"/>
      <c r="R249" s="260"/>
      <c r="S249" s="260"/>
      <c r="T249" s="261"/>
      <c r="AT249" s="262" t="s">
        <v>368</v>
      </c>
      <c r="AU249" s="262" t="s">
        <v>92</v>
      </c>
      <c r="AV249" s="12" t="s">
        <v>92</v>
      </c>
      <c r="AW249" s="12" t="s">
        <v>38</v>
      </c>
      <c r="AX249" s="12" t="s">
        <v>83</v>
      </c>
      <c r="AY249" s="262" t="s">
        <v>263</v>
      </c>
    </row>
    <row r="250" s="12" customFormat="1">
      <c r="B250" s="252"/>
      <c r="C250" s="253"/>
      <c r="D250" s="246" t="s">
        <v>368</v>
      </c>
      <c r="E250" s="254" t="s">
        <v>1</v>
      </c>
      <c r="F250" s="255" t="s">
        <v>483</v>
      </c>
      <c r="G250" s="253"/>
      <c r="H250" s="256">
        <v>1789.104</v>
      </c>
      <c r="I250" s="257"/>
      <c r="J250" s="253"/>
      <c r="K250" s="253"/>
      <c r="L250" s="258"/>
      <c r="M250" s="259"/>
      <c r="N250" s="260"/>
      <c r="O250" s="260"/>
      <c r="P250" s="260"/>
      <c r="Q250" s="260"/>
      <c r="R250" s="260"/>
      <c r="S250" s="260"/>
      <c r="T250" s="261"/>
      <c r="AT250" s="262" t="s">
        <v>368</v>
      </c>
      <c r="AU250" s="262" t="s">
        <v>92</v>
      </c>
      <c r="AV250" s="12" t="s">
        <v>92</v>
      </c>
      <c r="AW250" s="12" t="s">
        <v>38</v>
      </c>
      <c r="AX250" s="12" t="s">
        <v>83</v>
      </c>
      <c r="AY250" s="262" t="s">
        <v>263</v>
      </c>
    </row>
    <row r="251" s="12" customFormat="1">
      <c r="B251" s="252"/>
      <c r="C251" s="253"/>
      <c r="D251" s="246" t="s">
        <v>368</v>
      </c>
      <c r="E251" s="254" t="s">
        <v>1</v>
      </c>
      <c r="F251" s="255" t="s">
        <v>484</v>
      </c>
      <c r="G251" s="253"/>
      <c r="H251" s="256">
        <v>625.19600000000003</v>
      </c>
      <c r="I251" s="257"/>
      <c r="J251" s="253"/>
      <c r="K251" s="253"/>
      <c r="L251" s="258"/>
      <c r="M251" s="259"/>
      <c r="N251" s="260"/>
      <c r="O251" s="260"/>
      <c r="P251" s="260"/>
      <c r="Q251" s="260"/>
      <c r="R251" s="260"/>
      <c r="S251" s="260"/>
      <c r="T251" s="261"/>
      <c r="AT251" s="262" t="s">
        <v>368</v>
      </c>
      <c r="AU251" s="262" t="s">
        <v>92</v>
      </c>
      <c r="AV251" s="12" t="s">
        <v>92</v>
      </c>
      <c r="AW251" s="12" t="s">
        <v>38</v>
      </c>
      <c r="AX251" s="12" t="s">
        <v>83</v>
      </c>
      <c r="AY251" s="262" t="s">
        <v>263</v>
      </c>
    </row>
    <row r="252" s="12" customFormat="1">
      <c r="B252" s="252"/>
      <c r="C252" s="253"/>
      <c r="D252" s="246" t="s">
        <v>368</v>
      </c>
      <c r="E252" s="254" t="s">
        <v>1</v>
      </c>
      <c r="F252" s="255" t="s">
        <v>485</v>
      </c>
      <c r="G252" s="253"/>
      <c r="H252" s="256">
        <v>-286.5</v>
      </c>
      <c r="I252" s="257"/>
      <c r="J252" s="253"/>
      <c r="K252" s="253"/>
      <c r="L252" s="258"/>
      <c r="M252" s="259"/>
      <c r="N252" s="260"/>
      <c r="O252" s="260"/>
      <c r="P252" s="260"/>
      <c r="Q252" s="260"/>
      <c r="R252" s="260"/>
      <c r="S252" s="260"/>
      <c r="T252" s="261"/>
      <c r="AT252" s="262" t="s">
        <v>368</v>
      </c>
      <c r="AU252" s="262" t="s">
        <v>92</v>
      </c>
      <c r="AV252" s="12" t="s">
        <v>92</v>
      </c>
      <c r="AW252" s="12" t="s">
        <v>38</v>
      </c>
      <c r="AX252" s="12" t="s">
        <v>83</v>
      </c>
      <c r="AY252" s="262" t="s">
        <v>263</v>
      </c>
    </row>
    <row r="253" s="13" customFormat="1">
      <c r="B253" s="263"/>
      <c r="C253" s="264"/>
      <c r="D253" s="246" t="s">
        <v>368</v>
      </c>
      <c r="E253" s="265" t="s">
        <v>1</v>
      </c>
      <c r="F253" s="266" t="s">
        <v>370</v>
      </c>
      <c r="G253" s="264"/>
      <c r="H253" s="267">
        <v>4090.3649999999998</v>
      </c>
      <c r="I253" s="268"/>
      <c r="J253" s="264"/>
      <c r="K253" s="264"/>
      <c r="L253" s="269"/>
      <c r="M253" s="270"/>
      <c r="N253" s="271"/>
      <c r="O253" s="271"/>
      <c r="P253" s="271"/>
      <c r="Q253" s="271"/>
      <c r="R253" s="271"/>
      <c r="S253" s="271"/>
      <c r="T253" s="272"/>
      <c r="AT253" s="273" t="s">
        <v>368</v>
      </c>
      <c r="AU253" s="273" t="s">
        <v>92</v>
      </c>
      <c r="AV253" s="13" t="s">
        <v>125</v>
      </c>
      <c r="AW253" s="13" t="s">
        <v>38</v>
      </c>
      <c r="AX253" s="13" t="s">
        <v>90</v>
      </c>
      <c r="AY253" s="273" t="s">
        <v>263</v>
      </c>
    </row>
    <row r="254" s="1" customFormat="1" ht="16.5" customHeight="1">
      <c r="B254" s="39"/>
      <c r="C254" s="233" t="s">
        <v>7</v>
      </c>
      <c r="D254" s="233" t="s">
        <v>266</v>
      </c>
      <c r="E254" s="234" t="s">
        <v>486</v>
      </c>
      <c r="F254" s="235" t="s">
        <v>487</v>
      </c>
      <c r="G254" s="236" t="s">
        <v>407</v>
      </c>
      <c r="H254" s="237">
        <v>46.521999999999998</v>
      </c>
      <c r="I254" s="238"/>
      <c r="J254" s="239">
        <f>ROUND(I254*H254,2)</f>
        <v>0</v>
      </c>
      <c r="K254" s="235" t="s">
        <v>270</v>
      </c>
      <c r="L254" s="44"/>
      <c r="M254" s="240" t="s">
        <v>1</v>
      </c>
      <c r="N254" s="241" t="s">
        <v>48</v>
      </c>
      <c r="O254" s="87"/>
      <c r="P254" s="242">
        <f>O254*H254</f>
        <v>0</v>
      </c>
      <c r="Q254" s="242">
        <v>0.43411</v>
      </c>
      <c r="R254" s="242">
        <f>Q254*H254</f>
        <v>20.195665419999997</v>
      </c>
      <c r="S254" s="242">
        <v>0</v>
      </c>
      <c r="T254" s="243">
        <f>S254*H254</f>
        <v>0</v>
      </c>
      <c r="AR254" s="244" t="s">
        <v>125</v>
      </c>
      <c r="AT254" s="244" t="s">
        <v>266</v>
      </c>
      <c r="AU254" s="244" t="s">
        <v>92</v>
      </c>
      <c r="AY254" s="17" t="s">
        <v>263</v>
      </c>
      <c r="BE254" s="245">
        <f>IF(N254="základní",J254,0)</f>
        <v>0</v>
      </c>
      <c r="BF254" s="245">
        <f>IF(N254="snížená",J254,0)</f>
        <v>0</v>
      </c>
      <c r="BG254" s="245">
        <f>IF(N254="zákl. přenesená",J254,0)</f>
        <v>0</v>
      </c>
      <c r="BH254" s="245">
        <f>IF(N254="sníž. přenesená",J254,0)</f>
        <v>0</v>
      </c>
      <c r="BI254" s="245">
        <f>IF(N254="nulová",J254,0)</f>
        <v>0</v>
      </c>
      <c r="BJ254" s="17" t="s">
        <v>90</v>
      </c>
      <c r="BK254" s="245">
        <f>ROUND(I254*H254,2)</f>
        <v>0</v>
      </c>
      <c r="BL254" s="17" t="s">
        <v>125</v>
      </c>
      <c r="BM254" s="244" t="s">
        <v>488</v>
      </c>
    </row>
    <row r="255" s="1" customFormat="1">
      <c r="B255" s="39"/>
      <c r="C255" s="40"/>
      <c r="D255" s="246" t="s">
        <v>273</v>
      </c>
      <c r="E255" s="40"/>
      <c r="F255" s="247" t="s">
        <v>479</v>
      </c>
      <c r="G255" s="40"/>
      <c r="H255" s="40"/>
      <c r="I255" s="151"/>
      <c r="J255" s="40"/>
      <c r="K255" s="40"/>
      <c r="L255" s="44"/>
      <c r="M255" s="248"/>
      <c r="N255" s="87"/>
      <c r="O255" s="87"/>
      <c r="P255" s="87"/>
      <c r="Q255" s="87"/>
      <c r="R255" s="87"/>
      <c r="S255" s="87"/>
      <c r="T255" s="88"/>
      <c r="AT255" s="17" t="s">
        <v>273</v>
      </c>
      <c r="AU255" s="17" t="s">
        <v>92</v>
      </c>
    </row>
    <row r="256" s="12" customFormat="1">
      <c r="B256" s="252"/>
      <c r="C256" s="253"/>
      <c r="D256" s="246" t="s">
        <v>368</v>
      </c>
      <c r="E256" s="254" t="s">
        <v>1</v>
      </c>
      <c r="F256" s="255" t="s">
        <v>489</v>
      </c>
      <c r="G256" s="253"/>
      <c r="H256" s="256">
        <v>46.521999999999998</v>
      </c>
      <c r="I256" s="257"/>
      <c r="J256" s="253"/>
      <c r="K256" s="253"/>
      <c r="L256" s="258"/>
      <c r="M256" s="259"/>
      <c r="N256" s="260"/>
      <c r="O256" s="260"/>
      <c r="P256" s="260"/>
      <c r="Q256" s="260"/>
      <c r="R256" s="260"/>
      <c r="S256" s="260"/>
      <c r="T256" s="261"/>
      <c r="AT256" s="262" t="s">
        <v>368</v>
      </c>
      <c r="AU256" s="262" t="s">
        <v>92</v>
      </c>
      <c r="AV256" s="12" t="s">
        <v>92</v>
      </c>
      <c r="AW256" s="12" t="s">
        <v>38</v>
      </c>
      <c r="AX256" s="12" t="s">
        <v>83</v>
      </c>
      <c r="AY256" s="262" t="s">
        <v>263</v>
      </c>
    </row>
    <row r="257" s="13" customFormat="1">
      <c r="B257" s="263"/>
      <c r="C257" s="264"/>
      <c r="D257" s="246" t="s">
        <v>368</v>
      </c>
      <c r="E257" s="265" t="s">
        <v>1</v>
      </c>
      <c r="F257" s="266" t="s">
        <v>370</v>
      </c>
      <c r="G257" s="264"/>
      <c r="H257" s="267">
        <v>46.521999999999998</v>
      </c>
      <c r="I257" s="268"/>
      <c r="J257" s="264"/>
      <c r="K257" s="264"/>
      <c r="L257" s="269"/>
      <c r="M257" s="270"/>
      <c r="N257" s="271"/>
      <c r="O257" s="271"/>
      <c r="P257" s="271"/>
      <c r="Q257" s="271"/>
      <c r="R257" s="271"/>
      <c r="S257" s="271"/>
      <c r="T257" s="272"/>
      <c r="AT257" s="273" t="s">
        <v>368</v>
      </c>
      <c r="AU257" s="273" t="s">
        <v>92</v>
      </c>
      <c r="AV257" s="13" t="s">
        <v>125</v>
      </c>
      <c r="AW257" s="13" t="s">
        <v>38</v>
      </c>
      <c r="AX257" s="13" t="s">
        <v>90</v>
      </c>
      <c r="AY257" s="273" t="s">
        <v>263</v>
      </c>
    </row>
    <row r="258" s="1" customFormat="1" ht="16.5" customHeight="1">
      <c r="B258" s="39"/>
      <c r="C258" s="233" t="s">
        <v>490</v>
      </c>
      <c r="D258" s="233" t="s">
        <v>266</v>
      </c>
      <c r="E258" s="234" t="s">
        <v>491</v>
      </c>
      <c r="F258" s="235" t="s">
        <v>492</v>
      </c>
      <c r="G258" s="236" t="s">
        <v>407</v>
      </c>
      <c r="H258" s="237">
        <v>1279.3050000000001</v>
      </c>
      <c r="I258" s="238"/>
      <c r="J258" s="239">
        <f>ROUND(I258*H258,2)</f>
        <v>0</v>
      </c>
      <c r="K258" s="235" t="s">
        <v>270</v>
      </c>
      <c r="L258" s="44"/>
      <c r="M258" s="240" t="s">
        <v>1</v>
      </c>
      <c r="N258" s="241" t="s">
        <v>48</v>
      </c>
      <c r="O258" s="87"/>
      <c r="P258" s="242">
        <f>O258*H258</f>
        <v>0</v>
      </c>
      <c r="Q258" s="242">
        <v>0.58099000000000001</v>
      </c>
      <c r="R258" s="242">
        <f>Q258*H258</f>
        <v>743.26341195000009</v>
      </c>
      <c r="S258" s="242">
        <v>0</v>
      </c>
      <c r="T258" s="243">
        <f>S258*H258</f>
        <v>0</v>
      </c>
      <c r="AR258" s="244" t="s">
        <v>125</v>
      </c>
      <c r="AT258" s="244" t="s">
        <v>266</v>
      </c>
      <c r="AU258" s="244" t="s">
        <v>92</v>
      </c>
      <c r="AY258" s="17" t="s">
        <v>263</v>
      </c>
      <c r="BE258" s="245">
        <f>IF(N258="základní",J258,0)</f>
        <v>0</v>
      </c>
      <c r="BF258" s="245">
        <f>IF(N258="snížená",J258,0)</f>
        <v>0</v>
      </c>
      <c r="BG258" s="245">
        <f>IF(N258="zákl. přenesená",J258,0)</f>
        <v>0</v>
      </c>
      <c r="BH258" s="245">
        <f>IF(N258="sníž. přenesená",J258,0)</f>
        <v>0</v>
      </c>
      <c r="BI258" s="245">
        <f>IF(N258="nulová",J258,0)</f>
        <v>0</v>
      </c>
      <c r="BJ258" s="17" t="s">
        <v>90</v>
      </c>
      <c r="BK258" s="245">
        <f>ROUND(I258*H258,2)</f>
        <v>0</v>
      </c>
      <c r="BL258" s="17" t="s">
        <v>125</v>
      </c>
      <c r="BM258" s="244" t="s">
        <v>493</v>
      </c>
    </row>
    <row r="259" s="1" customFormat="1">
      <c r="B259" s="39"/>
      <c r="C259" s="40"/>
      <c r="D259" s="246" t="s">
        <v>273</v>
      </c>
      <c r="E259" s="40"/>
      <c r="F259" s="247" t="s">
        <v>479</v>
      </c>
      <c r="G259" s="40"/>
      <c r="H259" s="40"/>
      <c r="I259" s="151"/>
      <c r="J259" s="40"/>
      <c r="K259" s="40"/>
      <c r="L259" s="44"/>
      <c r="M259" s="248"/>
      <c r="N259" s="87"/>
      <c r="O259" s="87"/>
      <c r="P259" s="87"/>
      <c r="Q259" s="87"/>
      <c r="R259" s="87"/>
      <c r="S259" s="87"/>
      <c r="T259" s="88"/>
      <c r="AT259" s="17" t="s">
        <v>273</v>
      </c>
      <c r="AU259" s="17" t="s">
        <v>92</v>
      </c>
    </row>
    <row r="260" s="12" customFormat="1">
      <c r="B260" s="252"/>
      <c r="C260" s="253"/>
      <c r="D260" s="246" t="s">
        <v>368</v>
      </c>
      <c r="E260" s="254" t="s">
        <v>1</v>
      </c>
      <c r="F260" s="255" t="s">
        <v>494</v>
      </c>
      <c r="G260" s="253"/>
      <c r="H260" s="256">
        <v>0</v>
      </c>
      <c r="I260" s="257"/>
      <c r="J260" s="253"/>
      <c r="K260" s="253"/>
      <c r="L260" s="258"/>
      <c r="M260" s="259"/>
      <c r="N260" s="260"/>
      <c r="O260" s="260"/>
      <c r="P260" s="260"/>
      <c r="Q260" s="260"/>
      <c r="R260" s="260"/>
      <c r="S260" s="260"/>
      <c r="T260" s="261"/>
      <c r="AT260" s="262" t="s">
        <v>368</v>
      </c>
      <c r="AU260" s="262" t="s">
        <v>92</v>
      </c>
      <c r="AV260" s="12" t="s">
        <v>92</v>
      </c>
      <c r="AW260" s="12" t="s">
        <v>38</v>
      </c>
      <c r="AX260" s="12" t="s">
        <v>83</v>
      </c>
      <c r="AY260" s="262" t="s">
        <v>263</v>
      </c>
    </row>
    <row r="261" s="12" customFormat="1">
      <c r="B261" s="252"/>
      <c r="C261" s="253"/>
      <c r="D261" s="246" t="s">
        <v>368</v>
      </c>
      <c r="E261" s="254" t="s">
        <v>1</v>
      </c>
      <c r="F261" s="255" t="s">
        <v>495</v>
      </c>
      <c r="G261" s="253"/>
      <c r="H261" s="256">
        <v>363.125</v>
      </c>
      <c r="I261" s="257"/>
      <c r="J261" s="253"/>
      <c r="K261" s="253"/>
      <c r="L261" s="258"/>
      <c r="M261" s="259"/>
      <c r="N261" s="260"/>
      <c r="O261" s="260"/>
      <c r="P261" s="260"/>
      <c r="Q261" s="260"/>
      <c r="R261" s="260"/>
      <c r="S261" s="260"/>
      <c r="T261" s="261"/>
      <c r="AT261" s="262" t="s">
        <v>368</v>
      </c>
      <c r="AU261" s="262" t="s">
        <v>92</v>
      </c>
      <c r="AV261" s="12" t="s">
        <v>92</v>
      </c>
      <c r="AW261" s="12" t="s">
        <v>38</v>
      </c>
      <c r="AX261" s="12" t="s">
        <v>83</v>
      </c>
      <c r="AY261" s="262" t="s">
        <v>263</v>
      </c>
    </row>
    <row r="262" s="12" customFormat="1">
      <c r="B262" s="252"/>
      <c r="C262" s="253"/>
      <c r="D262" s="246" t="s">
        <v>368</v>
      </c>
      <c r="E262" s="254" t="s">
        <v>1</v>
      </c>
      <c r="F262" s="255" t="s">
        <v>496</v>
      </c>
      <c r="G262" s="253"/>
      <c r="H262" s="256">
        <v>350</v>
      </c>
      <c r="I262" s="257"/>
      <c r="J262" s="253"/>
      <c r="K262" s="253"/>
      <c r="L262" s="258"/>
      <c r="M262" s="259"/>
      <c r="N262" s="260"/>
      <c r="O262" s="260"/>
      <c r="P262" s="260"/>
      <c r="Q262" s="260"/>
      <c r="R262" s="260"/>
      <c r="S262" s="260"/>
      <c r="T262" s="261"/>
      <c r="AT262" s="262" t="s">
        <v>368</v>
      </c>
      <c r="AU262" s="262" t="s">
        <v>92</v>
      </c>
      <c r="AV262" s="12" t="s">
        <v>92</v>
      </c>
      <c r="AW262" s="12" t="s">
        <v>38</v>
      </c>
      <c r="AX262" s="12" t="s">
        <v>83</v>
      </c>
      <c r="AY262" s="262" t="s">
        <v>263</v>
      </c>
    </row>
    <row r="263" s="12" customFormat="1">
      <c r="B263" s="252"/>
      <c r="C263" s="253"/>
      <c r="D263" s="246" t="s">
        <v>368</v>
      </c>
      <c r="E263" s="254" t="s">
        <v>1</v>
      </c>
      <c r="F263" s="255" t="s">
        <v>497</v>
      </c>
      <c r="G263" s="253"/>
      <c r="H263" s="256">
        <v>516.25</v>
      </c>
      <c r="I263" s="257"/>
      <c r="J263" s="253"/>
      <c r="K263" s="253"/>
      <c r="L263" s="258"/>
      <c r="M263" s="259"/>
      <c r="N263" s="260"/>
      <c r="O263" s="260"/>
      <c r="P263" s="260"/>
      <c r="Q263" s="260"/>
      <c r="R263" s="260"/>
      <c r="S263" s="260"/>
      <c r="T263" s="261"/>
      <c r="AT263" s="262" t="s">
        <v>368</v>
      </c>
      <c r="AU263" s="262" t="s">
        <v>92</v>
      </c>
      <c r="AV263" s="12" t="s">
        <v>92</v>
      </c>
      <c r="AW263" s="12" t="s">
        <v>38</v>
      </c>
      <c r="AX263" s="12" t="s">
        <v>83</v>
      </c>
      <c r="AY263" s="262" t="s">
        <v>263</v>
      </c>
    </row>
    <row r="264" s="12" customFormat="1">
      <c r="B264" s="252"/>
      <c r="C264" s="253"/>
      <c r="D264" s="246" t="s">
        <v>368</v>
      </c>
      <c r="E264" s="254" t="s">
        <v>1</v>
      </c>
      <c r="F264" s="255" t="s">
        <v>498</v>
      </c>
      <c r="G264" s="253"/>
      <c r="H264" s="256">
        <v>550</v>
      </c>
      <c r="I264" s="257"/>
      <c r="J264" s="253"/>
      <c r="K264" s="253"/>
      <c r="L264" s="258"/>
      <c r="M264" s="259"/>
      <c r="N264" s="260"/>
      <c r="O264" s="260"/>
      <c r="P264" s="260"/>
      <c r="Q264" s="260"/>
      <c r="R264" s="260"/>
      <c r="S264" s="260"/>
      <c r="T264" s="261"/>
      <c r="AT264" s="262" t="s">
        <v>368</v>
      </c>
      <c r="AU264" s="262" t="s">
        <v>92</v>
      </c>
      <c r="AV264" s="12" t="s">
        <v>92</v>
      </c>
      <c r="AW264" s="12" t="s">
        <v>38</v>
      </c>
      <c r="AX264" s="12" t="s">
        <v>83</v>
      </c>
      <c r="AY264" s="262" t="s">
        <v>263</v>
      </c>
    </row>
    <row r="265" s="12" customFormat="1">
      <c r="B265" s="252"/>
      <c r="C265" s="253"/>
      <c r="D265" s="246" t="s">
        <v>368</v>
      </c>
      <c r="E265" s="254" t="s">
        <v>1</v>
      </c>
      <c r="F265" s="255" t="s">
        <v>499</v>
      </c>
      <c r="G265" s="253"/>
      <c r="H265" s="256">
        <v>-500.06999999999999</v>
      </c>
      <c r="I265" s="257"/>
      <c r="J265" s="253"/>
      <c r="K265" s="253"/>
      <c r="L265" s="258"/>
      <c r="M265" s="259"/>
      <c r="N265" s="260"/>
      <c r="O265" s="260"/>
      <c r="P265" s="260"/>
      <c r="Q265" s="260"/>
      <c r="R265" s="260"/>
      <c r="S265" s="260"/>
      <c r="T265" s="261"/>
      <c r="AT265" s="262" t="s">
        <v>368</v>
      </c>
      <c r="AU265" s="262" t="s">
        <v>92</v>
      </c>
      <c r="AV265" s="12" t="s">
        <v>92</v>
      </c>
      <c r="AW265" s="12" t="s">
        <v>38</v>
      </c>
      <c r="AX265" s="12" t="s">
        <v>83</v>
      </c>
      <c r="AY265" s="262" t="s">
        <v>263</v>
      </c>
    </row>
    <row r="266" s="13" customFormat="1">
      <c r="B266" s="263"/>
      <c r="C266" s="264"/>
      <c r="D266" s="246" t="s">
        <v>368</v>
      </c>
      <c r="E266" s="265" t="s">
        <v>1</v>
      </c>
      <c r="F266" s="266" t="s">
        <v>370</v>
      </c>
      <c r="G266" s="264"/>
      <c r="H266" s="267">
        <v>1279.3050000000001</v>
      </c>
      <c r="I266" s="268"/>
      <c r="J266" s="264"/>
      <c r="K266" s="264"/>
      <c r="L266" s="269"/>
      <c r="M266" s="270"/>
      <c r="N266" s="271"/>
      <c r="O266" s="271"/>
      <c r="P266" s="271"/>
      <c r="Q266" s="271"/>
      <c r="R266" s="271"/>
      <c r="S266" s="271"/>
      <c r="T266" s="272"/>
      <c r="AT266" s="273" t="s">
        <v>368</v>
      </c>
      <c r="AU266" s="273" t="s">
        <v>92</v>
      </c>
      <c r="AV266" s="13" t="s">
        <v>125</v>
      </c>
      <c r="AW266" s="13" t="s">
        <v>38</v>
      </c>
      <c r="AX266" s="13" t="s">
        <v>90</v>
      </c>
      <c r="AY266" s="273" t="s">
        <v>263</v>
      </c>
    </row>
    <row r="267" s="1" customFormat="1" ht="16.5" customHeight="1">
      <c r="B267" s="39"/>
      <c r="C267" s="233" t="s">
        <v>500</v>
      </c>
      <c r="D267" s="233" t="s">
        <v>266</v>
      </c>
      <c r="E267" s="234" t="s">
        <v>501</v>
      </c>
      <c r="F267" s="235" t="s">
        <v>502</v>
      </c>
      <c r="G267" s="236" t="s">
        <v>503</v>
      </c>
      <c r="H267" s="237">
        <v>11</v>
      </c>
      <c r="I267" s="238"/>
      <c r="J267" s="239">
        <f>ROUND(I267*H267,2)</f>
        <v>0</v>
      </c>
      <c r="K267" s="235" t="s">
        <v>270</v>
      </c>
      <c r="L267" s="44"/>
      <c r="M267" s="240" t="s">
        <v>1</v>
      </c>
      <c r="N267" s="241" t="s">
        <v>48</v>
      </c>
      <c r="O267" s="87"/>
      <c r="P267" s="242">
        <f>O267*H267</f>
        <v>0</v>
      </c>
      <c r="Q267" s="242">
        <v>0.02826</v>
      </c>
      <c r="R267" s="242">
        <f>Q267*H267</f>
        <v>0.31086000000000003</v>
      </c>
      <c r="S267" s="242">
        <v>0</v>
      </c>
      <c r="T267" s="243">
        <f>S267*H267</f>
        <v>0</v>
      </c>
      <c r="AR267" s="244" t="s">
        <v>125</v>
      </c>
      <c r="AT267" s="244" t="s">
        <v>266</v>
      </c>
      <c r="AU267" s="244" t="s">
        <v>92</v>
      </c>
      <c r="AY267" s="17" t="s">
        <v>263</v>
      </c>
      <c r="BE267" s="245">
        <f>IF(N267="základní",J267,0)</f>
        <v>0</v>
      </c>
      <c r="BF267" s="245">
        <f>IF(N267="snížená",J267,0)</f>
        <v>0</v>
      </c>
      <c r="BG267" s="245">
        <f>IF(N267="zákl. přenesená",J267,0)</f>
        <v>0</v>
      </c>
      <c r="BH267" s="245">
        <f>IF(N267="sníž. přenesená",J267,0)</f>
        <v>0</v>
      </c>
      <c r="BI267" s="245">
        <f>IF(N267="nulová",J267,0)</f>
        <v>0</v>
      </c>
      <c r="BJ267" s="17" t="s">
        <v>90</v>
      </c>
      <c r="BK267" s="245">
        <f>ROUND(I267*H267,2)</f>
        <v>0</v>
      </c>
      <c r="BL267" s="17" t="s">
        <v>125</v>
      </c>
      <c r="BM267" s="244" t="s">
        <v>504</v>
      </c>
    </row>
    <row r="268" s="1" customFormat="1">
      <c r="B268" s="39"/>
      <c r="C268" s="40"/>
      <c r="D268" s="246" t="s">
        <v>273</v>
      </c>
      <c r="E268" s="40"/>
      <c r="F268" s="247" t="s">
        <v>479</v>
      </c>
      <c r="G268" s="40"/>
      <c r="H268" s="40"/>
      <c r="I268" s="151"/>
      <c r="J268" s="40"/>
      <c r="K268" s="40"/>
      <c r="L268" s="44"/>
      <c r="M268" s="248"/>
      <c r="N268" s="87"/>
      <c r="O268" s="87"/>
      <c r="P268" s="87"/>
      <c r="Q268" s="87"/>
      <c r="R268" s="87"/>
      <c r="S268" s="87"/>
      <c r="T268" s="88"/>
      <c r="AT268" s="17" t="s">
        <v>273</v>
      </c>
      <c r="AU268" s="17" t="s">
        <v>92</v>
      </c>
    </row>
    <row r="269" s="12" customFormat="1">
      <c r="B269" s="252"/>
      <c r="C269" s="253"/>
      <c r="D269" s="246" t="s">
        <v>368</v>
      </c>
      <c r="E269" s="254" t="s">
        <v>1</v>
      </c>
      <c r="F269" s="255" t="s">
        <v>505</v>
      </c>
      <c r="G269" s="253"/>
      <c r="H269" s="256">
        <v>11</v>
      </c>
      <c r="I269" s="257"/>
      <c r="J269" s="253"/>
      <c r="K269" s="253"/>
      <c r="L269" s="258"/>
      <c r="M269" s="259"/>
      <c r="N269" s="260"/>
      <c r="O269" s="260"/>
      <c r="P269" s="260"/>
      <c r="Q269" s="260"/>
      <c r="R269" s="260"/>
      <c r="S269" s="260"/>
      <c r="T269" s="261"/>
      <c r="AT269" s="262" t="s">
        <v>368</v>
      </c>
      <c r="AU269" s="262" t="s">
        <v>92</v>
      </c>
      <c r="AV269" s="12" t="s">
        <v>92</v>
      </c>
      <c r="AW269" s="12" t="s">
        <v>38</v>
      </c>
      <c r="AX269" s="12" t="s">
        <v>83</v>
      </c>
      <c r="AY269" s="262" t="s">
        <v>263</v>
      </c>
    </row>
    <row r="270" s="13" customFormat="1">
      <c r="B270" s="263"/>
      <c r="C270" s="264"/>
      <c r="D270" s="246" t="s">
        <v>368</v>
      </c>
      <c r="E270" s="265" t="s">
        <v>1</v>
      </c>
      <c r="F270" s="266" t="s">
        <v>370</v>
      </c>
      <c r="G270" s="264"/>
      <c r="H270" s="267">
        <v>11</v>
      </c>
      <c r="I270" s="268"/>
      <c r="J270" s="264"/>
      <c r="K270" s="264"/>
      <c r="L270" s="269"/>
      <c r="M270" s="270"/>
      <c r="N270" s="271"/>
      <c r="O270" s="271"/>
      <c r="P270" s="271"/>
      <c r="Q270" s="271"/>
      <c r="R270" s="271"/>
      <c r="S270" s="271"/>
      <c r="T270" s="272"/>
      <c r="AT270" s="273" t="s">
        <v>368</v>
      </c>
      <c r="AU270" s="273" t="s">
        <v>92</v>
      </c>
      <c r="AV270" s="13" t="s">
        <v>125</v>
      </c>
      <c r="AW270" s="13" t="s">
        <v>38</v>
      </c>
      <c r="AX270" s="13" t="s">
        <v>90</v>
      </c>
      <c r="AY270" s="273" t="s">
        <v>263</v>
      </c>
    </row>
    <row r="271" s="1" customFormat="1" ht="16.5" customHeight="1">
      <c r="B271" s="39"/>
      <c r="C271" s="233" t="s">
        <v>506</v>
      </c>
      <c r="D271" s="233" t="s">
        <v>266</v>
      </c>
      <c r="E271" s="234" t="s">
        <v>507</v>
      </c>
      <c r="F271" s="235" t="s">
        <v>508</v>
      </c>
      <c r="G271" s="236" t="s">
        <v>503</v>
      </c>
      <c r="H271" s="237">
        <v>18</v>
      </c>
      <c r="I271" s="238"/>
      <c r="J271" s="239">
        <f>ROUND(I271*H271,2)</f>
        <v>0</v>
      </c>
      <c r="K271" s="235" t="s">
        <v>270</v>
      </c>
      <c r="L271" s="44"/>
      <c r="M271" s="240" t="s">
        <v>1</v>
      </c>
      <c r="N271" s="241" t="s">
        <v>48</v>
      </c>
      <c r="O271" s="87"/>
      <c r="P271" s="242">
        <f>O271*H271</f>
        <v>0</v>
      </c>
      <c r="Q271" s="242">
        <v>0.044580000000000002</v>
      </c>
      <c r="R271" s="242">
        <f>Q271*H271</f>
        <v>0.80244000000000004</v>
      </c>
      <c r="S271" s="242">
        <v>0</v>
      </c>
      <c r="T271" s="243">
        <f>S271*H271</f>
        <v>0</v>
      </c>
      <c r="AR271" s="244" t="s">
        <v>125</v>
      </c>
      <c r="AT271" s="244" t="s">
        <v>266</v>
      </c>
      <c r="AU271" s="244" t="s">
        <v>92</v>
      </c>
      <c r="AY271" s="17" t="s">
        <v>263</v>
      </c>
      <c r="BE271" s="245">
        <f>IF(N271="základní",J271,0)</f>
        <v>0</v>
      </c>
      <c r="BF271" s="245">
        <f>IF(N271="snížená",J271,0)</f>
        <v>0</v>
      </c>
      <c r="BG271" s="245">
        <f>IF(N271="zákl. přenesená",J271,0)</f>
        <v>0</v>
      </c>
      <c r="BH271" s="245">
        <f>IF(N271="sníž. přenesená",J271,0)</f>
        <v>0</v>
      </c>
      <c r="BI271" s="245">
        <f>IF(N271="nulová",J271,0)</f>
        <v>0</v>
      </c>
      <c r="BJ271" s="17" t="s">
        <v>90</v>
      </c>
      <c r="BK271" s="245">
        <f>ROUND(I271*H271,2)</f>
        <v>0</v>
      </c>
      <c r="BL271" s="17" t="s">
        <v>125</v>
      </c>
      <c r="BM271" s="244" t="s">
        <v>509</v>
      </c>
    </row>
    <row r="272" s="1" customFormat="1">
      <c r="B272" s="39"/>
      <c r="C272" s="40"/>
      <c r="D272" s="246" t="s">
        <v>273</v>
      </c>
      <c r="E272" s="40"/>
      <c r="F272" s="247" t="s">
        <v>479</v>
      </c>
      <c r="G272" s="40"/>
      <c r="H272" s="40"/>
      <c r="I272" s="151"/>
      <c r="J272" s="40"/>
      <c r="K272" s="40"/>
      <c r="L272" s="44"/>
      <c r="M272" s="248"/>
      <c r="N272" s="87"/>
      <c r="O272" s="87"/>
      <c r="P272" s="87"/>
      <c r="Q272" s="87"/>
      <c r="R272" s="87"/>
      <c r="S272" s="87"/>
      <c r="T272" s="88"/>
      <c r="AT272" s="17" t="s">
        <v>273</v>
      </c>
      <c r="AU272" s="17" t="s">
        <v>92</v>
      </c>
    </row>
    <row r="273" s="12" customFormat="1">
      <c r="B273" s="252"/>
      <c r="C273" s="253"/>
      <c r="D273" s="246" t="s">
        <v>368</v>
      </c>
      <c r="E273" s="254" t="s">
        <v>1</v>
      </c>
      <c r="F273" s="255" t="s">
        <v>510</v>
      </c>
      <c r="G273" s="253"/>
      <c r="H273" s="256">
        <v>18</v>
      </c>
      <c r="I273" s="257"/>
      <c r="J273" s="253"/>
      <c r="K273" s="253"/>
      <c r="L273" s="258"/>
      <c r="M273" s="259"/>
      <c r="N273" s="260"/>
      <c r="O273" s="260"/>
      <c r="P273" s="260"/>
      <c r="Q273" s="260"/>
      <c r="R273" s="260"/>
      <c r="S273" s="260"/>
      <c r="T273" s="261"/>
      <c r="AT273" s="262" t="s">
        <v>368</v>
      </c>
      <c r="AU273" s="262" t="s">
        <v>92</v>
      </c>
      <c r="AV273" s="12" t="s">
        <v>92</v>
      </c>
      <c r="AW273" s="12" t="s">
        <v>38</v>
      </c>
      <c r="AX273" s="12" t="s">
        <v>83</v>
      </c>
      <c r="AY273" s="262" t="s">
        <v>263</v>
      </c>
    </row>
    <row r="274" s="13" customFormat="1">
      <c r="B274" s="263"/>
      <c r="C274" s="264"/>
      <c r="D274" s="246" t="s">
        <v>368</v>
      </c>
      <c r="E274" s="265" t="s">
        <v>1</v>
      </c>
      <c r="F274" s="266" t="s">
        <v>370</v>
      </c>
      <c r="G274" s="264"/>
      <c r="H274" s="267">
        <v>18</v>
      </c>
      <c r="I274" s="268"/>
      <c r="J274" s="264"/>
      <c r="K274" s="264"/>
      <c r="L274" s="269"/>
      <c r="M274" s="270"/>
      <c r="N274" s="271"/>
      <c r="O274" s="271"/>
      <c r="P274" s="271"/>
      <c r="Q274" s="271"/>
      <c r="R274" s="271"/>
      <c r="S274" s="271"/>
      <c r="T274" s="272"/>
      <c r="AT274" s="273" t="s">
        <v>368</v>
      </c>
      <c r="AU274" s="273" t="s">
        <v>92</v>
      </c>
      <c r="AV274" s="13" t="s">
        <v>125</v>
      </c>
      <c r="AW274" s="13" t="s">
        <v>38</v>
      </c>
      <c r="AX274" s="13" t="s">
        <v>90</v>
      </c>
      <c r="AY274" s="273" t="s">
        <v>263</v>
      </c>
    </row>
    <row r="275" s="1" customFormat="1" ht="16.5" customHeight="1">
      <c r="B275" s="39"/>
      <c r="C275" s="233" t="s">
        <v>511</v>
      </c>
      <c r="D275" s="233" t="s">
        <v>266</v>
      </c>
      <c r="E275" s="234" t="s">
        <v>512</v>
      </c>
      <c r="F275" s="235" t="s">
        <v>513</v>
      </c>
      <c r="G275" s="236" t="s">
        <v>503</v>
      </c>
      <c r="H275" s="237">
        <v>11</v>
      </c>
      <c r="I275" s="238"/>
      <c r="J275" s="239">
        <f>ROUND(I275*H275,2)</f>
        <v>0</v>
      </c>
      <c r="K275" s="235" t="s">
        <v>270</v>
      </c>
      <c r="L275" s="44"/>
      <c r="M275" s="240" t="s">
        <v>1</v>
      </c>
      <c r="N275" s="241" t="s">
        <v>48</v>
      </c>
      <c r="O275" s="87"/>
      <c r="P275" s="242">
        <f>O275*H275</f>
        <v>0</v>
      </c>
      <c r="Q275" s="242">
        <v>0.072120000000000004</v>
      </c>
      <c r="R275" s="242">
        <f>Q275*H275</f>
        <v>0.79332000000000003</v>
      </c>
      <c r="S275" s="242">
        <v>0</v>
      </c>
      <c r="T275" s="243">
        <f>S275*H275</f>
        <v>0</v>
      </c>
      <c r="AR275" s="244" t="s">
        <v>125</v>
      </c>
      <c r="AT275" s="244" t="s">
        <v>266</v>
      </c>
      <c r="AU275" s="244" t="s">
        <v>92</v>
      </c>
      <c r="AY275" s="17" t="s">
        <v>263</v>
      </c>
      <c r="BE275" s="245">
        <f>IF(N275="základní",J275,0)</f>
        <v>0</v>
      </c>
      <c r="BF275" s="245">
        <f>IF(N275="snížená",J275,0)</f>
        <v>0</v>
      </c>
      <c r="BG275" s="245">
        <f>IF(N275="zákl. přenesená",J275,0)</f>
        <v>0</v>
      </c>
      <c r="BH275" s="245">
        <f>IF(N275="sníž. přenesená",J275,0)</f>
        <v>0</v>
      </c>
      <c r="BI275" s="245">
        <f>IF(N275="nulová",J275,0)</f>
        <v>0</v>
      </c>
      <c r="BJ275" s="17" t="s">
        <v>90</v>
      </c>
      <c r="BK275" s="245">
        <f>ROUND(I275*H275,2)</f>
        <v>0</v>
      </c>
      <c r="BL275" s="17" t="s">
        <v>125</v>
      </c>
      <c r="BM275" s="244" t="s">
        <v>514</v>
      </c>
    </row>
    <row r="276" s="1" customFormat="1">
      <c r="B276" s="39"/>
      <c r="C276" s="40"/>
      <c r="D276" s="246" t="s">
        <v>273</v>
      </c>
      <c r="E276" s="40"/>
      <c r="F276" s="247" t="s">
        <v>479</v>
      </c>
      <c r="G276" s="40"/>
      <c r="H276" s="40"/>
      <c r="I276" s="151"/>
      <c r="J276" s="40"/>
      <c r="K276" s="40"/>
      <c r="L276" s="44"/>
      <c r="M276" s="248"/>
      <c r="N276" s="87"/>
      <c r="O276" s="87"/>
      <c r="P276" s="87"/>
      <c r="Q276" s="87"/>
      <c r="R276" s="87"/>
      <c r="S276" s="87"/>
      <c r="T276" s="88"/>
      <c r="AT276" s="17" t="s">
        <v>273</v>
      </c>
      <c r="AU276" s="17" t="s">
        <v>92</v>
      </c>
    </row>
    <row r="277" s="12" customFormat="1">
      <c r="B277" s="252"/>
      <c r="C277" s="253"/>
      <c r="D277" s="246" t="s">
        <v>368</v>
      </c>
      <c r="E277" s="254" t="s">
        <v>1</v>
      </c>
      <c r="F277" s="255" t="s">
        <v>505</v>
      </c>
      <c r="G277" s="253"/>
      <c r="H277" s="256">
        <v>11</v>
      </c>
      <c r="I277" s="257"/>
      <c r="J277" s="253"/>
      <c r="K277" s="253"/>
      <c r="L277" s="258"/>
      <c r="M277" s="259"/>
      <c r="N277" s="260"/>
      <c r="O277" s="260"/>
      <c r="P277" s="260"/>
      <c r="Q277" s="260"/>
      <c r="R277" s="260"/>
      <c r="S277" s="260"/>
      <c r="T277" s="261"/>
      <c r="AT277" s="262" t="s">
        <v>368</v>
      </c>
      <c r="AU277" s="262" t="s">
        <v>92</v>
      </c>
      <c r="AV277" s="12" t="s">
        <v>92</v>
      </c>
      <c r="AW277" s="12" t="s">
        <v>38</v>
      </c>
      <c r="AX277" s="12" t="s">
        <v>83</v>
      </c>
      <c r="AY277" s="262" t="s">
        <v>263</v>
      </c>
    </row>
    <row r="278" s="13" customFormat="1">
      <c r="B278" s="263"/>
      <c r="C278" s="264"/>
      <c r="D278" s="246" t="s">
        <v>368</v>
      </c>
      <c r="E278" s="265" t="s">
        <v>1</v>
      </c>
      <c r="F278" s="266" t="s">
        <v>370</v>
      </c>
      <c r="G278" s="264"/>
      <c r="H278" s="267">
        <v>11</v>
      </c>
      <c r="I278" s="268"/>
      <c r="J278" s="264"/>
      <c r="K278" s="264"/>
      <c r="L278" s="269"/>
      <c r="M278" s="270"/>
      <c r="N278" s="271"/>
      <c r="O278" s="271"/>
      <c r="P278" s="271"/>
      <c r="Q278" s="271"/>
      <c r="R278" s="271"/>
      <c r="S278" s="271"/>
      <c r="T278" s="272"/>
      <c r="AT278" s="273" t="s">
        <v>368</v>
      </c>
      <c r="AU278" s="273" t="s">
        <v>92</v>
      </c>
      <c r="AV278" s="13" t="s">
        <v>125</v>
      </c>
      <c r="AW278" s="13" t="s">
        <v>38</v>
      </c>
      <c r="AX278" s="13" t="s">
        <v>90</v>
      </c>
      <c r="AY278" s="273" t="s">
        <v>263</v>
      </c>
    </row>
    <row r="279" s="1" customFormat="1" ht="16.5" customHeight="1">
      <c r="B279" s="39"/>
      <c r="C279" s="233" t="s">
        <v>515</v>
      </c>
      <c r="D279" s="233" t="s">
        <v>266</v>
      </c>
      <c r="E279" s="234" t="s">
        <v>516</v>
      </c>
      <c r="F279" s="235" t="s">
        <v>517</v>
      </c>
      <c r="G279" s="236" t="s">
        <v>407</v>
      </c>
      <c r="H279" s="237">
        <v>71.442999999999998</v>
      </c>
      <c r="I279" s="238"/>
      <c r="J279" s="239">
        <f>ROUND(I279*H279,2)</f>
        <v>0</v>
      </c>
      <c r="K279" s="235" t="s">
        <v>270</v>
      </c>
      <c r="L279" s="44"/>
      <c r="M279" s="240" t="s">
        <v>1</v>
      </c>
      <c r="N279" s="241" t="s">
        <v>48</v>
      </c>
      <c r="O279" s="87"/>
      <c r="P279" s="242">
        <f>O279*H279</f>
        <v>0</v>
      </c>
      <c r="Q279" s="242">
        <v>0.23458000000000001</v>
      </c>
      <c r="R279" s="242">
        <f>Q279*H279</f>
        <v>16.759098940000001</v>
      </c>
      <c r="S279" s="242">
        <v>0</v>
      </c>
      <c r="T279" s="243">
        <f>S279*H279</f>
        <v>0</v>
      </c>
      <c r="AR279" s="244" t="s">
        <v>125</v>
      </c>
      <c r="AT279" s="244" t="s">
        <v>266</v>
      </c>
      <c r="AU279" s="244" t="s">
        <v>92</v>
      </c>
      <c r="AY279" s="17" t="s">
        <v>263</v>
      </c>
      <c r="BE279" s="245">
        <f>IF(N279="základní",J279,0)</f>
        <v>0</v>
      </c>
      <c r="BF279" s="245">
        <f>IF(N279="snížená",J279,0)</f>
        <v>0</v>
      </c>
      <c r="BG279" s="245">
        <f>IF(N279="zákl. přenesená",J279,0)</f>
        <v>0</v>
      </c>
      <c r="BH279" s="245">
        <f>IF(N279="sníž. přenesená",J279,0)</f>
        <v>0</v>
      </c>
      <c r="BI279" s="245">
        <f>IF(N279="nulová",J279,0)</f>
        <v>0</v>
      </c>
      <c r="BJ279" s="17" t="s">
        <v>90</v>
      </c>
      <c r="BK279" s="245">
        <f>ROUND(I279*H279,2)</f>
        <v>0</v>
      </c>
      <c r="BL279" s="17" t="s">
        <v>125</v>
      </c>
      <c r="BM279" s="244" t="s">
        <v>518</v>
      </c>
    </row>
    <row r="280" s="1" customFormat="1">
      <c r="B280" s="39"/>
      <c r="C280" s="40"/>
      <c r="D280" s="246" t="s">
        <v>273</v>
      </c>
      <c r="E280" s="40"/>
      <c r="F280" s="247" t="s">
        <v>479</v>
      </c>
      <c r="G280" s="40"/>
      <c r="H280" s="40"/>
      <c r="I280" s="151"/>
      <c r="J280" s="40"/>
      <c r="K280" s="40"/>
      <c r="L280" s="44"/>
      <c r="M280" s="248"/>
      <c r="N280" s="87"/>
      <c r="O280" s="87"/>
      <c r="P280" s="87"/>
      <c r="Q280" s="87"/>
      <c r="R280" s="87"/>
      <c r="S280" s="87"/>
      <c r="T280" s="88"/>
      <c r="AT280" s="17" t="s">
        <v>273</v>
      </c>
      <c r="AU280" s="17" t="s">
        <v>92</v>
      </c>
    </row>
    <row r="281" s="12" customFormat="1">
      <c r="B281" s="252"/>
      <c r="C281" s="253"/>
      <c r="D281" s="246" t="s">
        <v>368</v>
      </c>
      <c r="E281" s="254" t="s">
        <v>1</v>
      </c>
      <c r="F281" s="255" t="s">
        <v>519</v>
      </c>
      <c r="G281" s="253"/>
      <c r="H281" s="256">
        <v>14.558999999999999</v>
      </c>
      <c r="I281" s="257"/>
      <c r="J281" s="253"/>
      <c r="K281" s="253"/>
      <c r="L281" s="258"/>
      <c r="M281" s="259"/>
      <c r="N281" s="260"/>
      <c r="O281" s="260"/>
      <c r="P281" s="260"/>
      <c r="Q281" s="260"/>
      <c r="R281" s="260"/>
      <c r="S281" s="260"/>
      <c r="T281" s="261"/>
      <c r="AT281" s="262" t="s">
        <v>368</v>
      </c>
      <c r="AU281" s="262" t="s">
        <v>92</v>
      </c>
      <c r="AV281" s="12" t="s">
        <v>92</v>
      </c>
      <c r="AW281" s="12" t="s">
        <v>38</v>
      </c>
      <c r="AX281" s="12" t="s">
        <v>83</v>
      </c>
      <c r="AY281" s="262" t="s">
        <v>263</v>
      </c>
    </row>
    <row r="282" s="12" customFormat="1">
      <c r="B282" s="252"/>
      <c r="C282" s="253"/>
      <c r="D282" s="246" t="s">
        <v>368</v>
      </c>
      <c r="E282" s="254" t="s">
        <v>1</v>
      </c>
      <c r="F282" s="255" t="s">
        <v>520</v>
      </c>
      <c r="G282" s="253"/>
      <c r="H282" s="256">
        <v>15.106</v>
      </c>
      <c r="I282" s="257"/>
      <c r="J282" s="253"/>
      <c r="K282" s="253"/>
      <c r="L282" s="258"/>
      <c r="M282" s="259"/>
      <c r="N282" s="260"/>
      <c r="O282" s="260"/>
      <c r="P282" s="260"/>
      <c r="Q282" s="260"/>
      <c r="R282" s="260"/>
      <c r="S282" s="260"/>
      <c r="T282" s="261"/>
      <c r="AT282" s="262" t="s">
        <v>368</v>
      </c>
      <c r="AU282" s="262" t="s">
        <v>92</v>
      </c>
      <c r="AV282" s="12" t="s">
        <v>92</v>
      </c>
      <c r="AW282" s="12" t="s">
        <v>38</v>
      </c>
      <c r="AX282" s="12" t="s">
        <v>83</v>
      </c>
      <c r="AY282" s="262" t="s">
        <v>263</v>
      </c>
    </row>
    <row r="283" s="12" customFormat="1">
      <c r="B283" s="252"/>
      <c r="C283" s="253"/>
      <c r="D283" s="246" t="s">
        <v>368</v>
      </c>
      <c r="E283" s="254" t="s">
        <v>1</v>
      </c>
      <c r="F283" s="255" t="s">
        <v>521</v>
      </c>
      <c r="G283" s="253"/>
      <c r="H283" s="256">
        <v>16.879999999999999</v>
      </c>
      <c r="I283" s="257"/>
      <c r="J283" s="253"/>
      <c r="K283" s="253"/>
      <c r="L283" s="258"/>
      <c r="M283" s="259"/>
      <c r="N283" s="260"/>
      <c r="O283" s="260"/>
      <c r="P283" s="260"/>
      <c r="Q283" s="260"/>
      <c r="R283" s="260"/>
      <c r="S283" s="260"/>
      <c r="T283" s="261"/>
      <c r="AT283" s="262" t="s">
        <v>368</v>
      </c>
      <c r="AU283" s="262" t="s">
        <v>92</v>
      </c>
      <c r="AV283" s="12" t="s">
        <v>92</v>
      </c>
      <c r="AW283" s="12" t="s">
        <v>38</v>
      </c>
      <c r="AX283" s="12" t="s">
        <v>83</v>
      </c>
      <c r="AY283" s="262" t="s">
        <v>263</v>
      </c>
    </row>
    <row r="284" s="12" customFormat="1">
      <c r="B284" s="252"/>
      <c r="C284" s="253"/>
      <c r="D284" s="246" t="s">
        <v>368</v>
      </c>
      <c r="E284" s="254" t="s">
        <v>1</v>
      </c>
      <c r="F284" s="255" t="s">
        <v>522</v>
      </c>
      <c r="G284" s="253"/>
      <c r="H284" s="256">
        <v>24.898</v>
      </c>
      <c r="I284" s="257"/>
      <c r="J284" s="253"/>
      <c r="K284" s="253"/>
      <c r="L284" s="258"/>
      <c r="M284" s="259"/>
      <c r="N284" s="260"/>
      <c r="O284" s="260"/>
      <c r="P284" s="260"/>
      <c r="Q284" s="260"/>
      <c r="R284" s="260"/>
      <c r="S284" s="260"/>
      <c r="T284" s="261"/>
      <c r="AT284" s="262" t="s">
        <v>368</v>
      </c>
      <c r="AU284" s="262" t="s">
        <v>92</v>
      </c>
      <c r="AV284" s="12" t="s">
        <v>92</v>
      </c>
      <c r="AW284" s="12" t="s">
        <v>38</v>
      </c>
      <c r="AX284" s="12" t="s">
        <v>83</v>
      </c>
      <c r="AY284" s="262" t="s">
        <v>263</v>
      </c>
    </row>
    <row r="285" s="13" customFormat="1">
      <c r="B285" s="263"/>
      <c r="C285" s="264"/>
      <c r="D285" s="246" t="s">
        <v>368</v>
      </c>
      <c r="E285" s="265" t="s">
        <v>1</v>
      </c>
      <c r="F285" s="266" t="s">
        <v>370</v>
      </c>
      <c r="G285" s="264"/>
      <c r="H285" s="267">
        <v>71.442999999999998</v>
      </c>
      <c r="I285" s="268"/>
      <c r="J285" s="264"/>
      <c r="K285" s="264"/>
      <c r="L285" s="269"/>
      <c r="M285" s="270"/>
      <c r="N285" s="271"/>
      <c r="O285" s="271"/>
      <c r="P285" s="271"/>
      <c r="Q285" s="271"/>
      <c r="R285" s="271"/>
      <c r="S285" s="271"/>
      <c r="T285" s="272"/>
      <c r="AT285" s="273" t="s">
        <v>368</v>
      </c>
      <c r="AU285" s="273" t="s">
        <v>92</v>
      </c>
      <c r="AV285" s="13" t="s">
        <v>125</v>
      </c>
      <c r="AW285" s="13" t="s">
        <v>38</v>
      </c>
      <c r="AX285" s="13" t="s">
        <v>90</v>
      </c>
      <c r="AY285" s="273" t="s">
        <v>263</v>
      </c>
    </row>
    <row r="286" s="1" customFormat="1" ht="16.5" customHeight="1">
      <c r="B286" s="39"/>
      <c r="C286" s="233" t="s">
        <v>523</v>
      </c>
      <c r="D286" s="233" t="s">
        <v>266</v>
      </c>
      <c r="E286" s="234" t="s">
        <v>524</v>
      </c>
      <c r="F286" s="235" t="s">
        <v>525</v>
      </c>
      <c r="G286" s="236" t="s">
        <v>407</v>
      </c>
      <c r="H286" s="237">
        <v>127.18000000000001</v>
      </c>
      <c r="I286" s="238"/>
      <c r="J286" s="239">
        <f>ROUND(I286*H286,2)</f>
        <v>0</v>
      </c>
      <c r="K286" s="235" t="s">
        <v>270</v>
      </c>
      <c r="L286" s="44"/>
      <c r="M286" s="240" t="s">
        <v>1</v>
      </c>
      <c r="N286" s="241" t="s">
        <v>48</v>
      </c>
      <c r="O286" s="87"/>
      <c r="P286" s="242">
        <f>O286*H286</f>
        <v>0</v>
      </c>
      <c r="Q286" s="242">
        <v>0.23877000000000001</v>
      </c>
      <c r="R286" s="242">
        <f>Q286*H286</f>
        <v>30.366768600000004</v>
      </c>
      <c r="S286" s="242">
        <v>0</v>
      </c>
      <c r="T286" s="243">
        <f>S286*H286</f>
        <v>0</v>
      </c>
      <c r="AR286" s="244" t="s">
        <v>125</v>
      </c>
      <c r="AT286" s="244" t="s">
        <v>266</v>
      </c>
      <c r="AU286" s="244" t="s">
        <v>92</v>
      </c>
      <c r="AY286" s="17" t="s">
        <v>263</v>
      </c>
      <c r="BE286" s="245">
        <f>IF(N286="základní",J286,0)</f>
        <v>0</v>
      </c>
      <c r="BF286" s="245">
        <f>IF(N286="snížená",J286,0)</f>
        <v>0</v>
      </c>
      <c r="BG286" s="245">
        <f>IF(N286="zákl. přenesená",J286,0)</f>
        <v>0</v>
      </c>
      <c r="BH286" s="245">
        <f>IF(N286="sníž. přenesená",J286,0)</f>
        <v>0</v>
      </c>
      <c r="BI286" s="245">
        <f>IF(N286="nulová",J286,0)</f>
        <v>0</v>
      </c>
      <c r="BJ286" s="17" t="s">
        <v>90</v>
      </c>
      <c r="BK286" s="245">
        <f>ROUND(I286*H286,2)</f>
        <v>0</v>
      </c>
      <c r="BL286" s="17" t="s">
        <v>125</v>
      </c>
      <c r="BM286" s="244" t="s">
        <v>526</v>
      </c>
    </row>
    <row r="287" s="1" customFormat="1">
      <c r="B287" s="39"/>
      <c r="C287" s="40"/>
      <c r="D287" s="246" t="s">
        <v>273</v>
      </c>
      <c r="E287" s="40"/>
      <c r="F287" s="247" t="s">
        <v>479</v>
      </c>
      <c r="G287" s="40"/>
      <c r="H287" s="40"/>
      <c r="I287" s="151"/>
      <c r="J287" s="40"/>
      <c r="K287" s="40"/>
      <c r="L287" s="44"/>
      <c r="M287" s="248"/>
      <c r="N287" s="87"/>
      <c r="O287" s="87"/>
      <c r="P287" s="87"/>
      <c r="Q287" s="87"/>
      <c r="R287" s="87"/>
      <c r="S287" s="87"/>
      <c r="T287" s="88"/>
      <c r="AT287" s="17" t="s">
        <v>273</v>
      </c>
      <c r="AU287" s="17" t="s">
        <v>92</v>
      </c>
    </row>
    <row r="288" s="12" customFormat="1">
      <c r="B288" s="252"/>
      <c r="C288" s="253"/>
      <c r="D288" s="246" t="s">
        <v>368</v>
      </c>
      <c r="E288" s="254" t="s">
        <v>1</v>
      </c>
      <c r="F288" s="255" t="s">
        <v>527</v>
      </c>
      <c r="G288" s="253"/>
      <c r="H288" s="256">
        <v>135.68000000000001</v>
      </c>
      <c r="I288" s="257"/>
      <c r="J288" s="253"/>
      <c r="K288" s="253"/>
      <c r="L288" s="258"/>
      <c r="M288" s="259"/>
      <c r="N288" s="260"/>
      <c r="O288" s="260"/>
      <c r="P288" s="260"/>
      <c r="Q288" s="260"/>
      <c r="R288" s="260"/>
      <c r="S288" s="260"/>
      <c r="T288" s="261"/>
      <c r="AT288" s="262" t="s">
        <v>368</v>
      </c>
      <c r="AU288" s="262" t="s">
        <v>92</v>
      </c>
      <c r="AV288" s="12" t="s">
        <v>92</v>
      </c>
      <c r="AW288" s="12" t="s">
        <v>38</v>
      </c>
      <c r="AX288" s="12" t="s">
        <v>83</v>
      </c>
      <c r="AY288" s="262" t="s">
        <v>263</v>
      </c>
    </row>
    <row r="289" s="12" customFormat="1">
      <c r="B289" s="252"/>
      <c r="C289" s="253"/>
      <c r="D289" s="246" t="s">
        <v>368</v>
      </c>
      <c r="E289" s="254" t="s">
        <v>1</v>
      </c>
      <c r="F289" s="255" t="s">
        <v>528</v>
      </c>
      <c r="G289" s="253"/>
      <c r="H289" s="256">
        <v>-8.5</v>
      </c>
      <c r="I289" s="257"/>
      <c r="J289" s="253"/>
      <c r="K289" s="253"/>
      <c r="L289" s="258"/>
      <c r="M289" s="259"/>
      <c r="N289" s="260"/>
      <c r="O289" s="260"/>
      <c r="P289" s="260"/>
      <c r="Q289" s="260"/>
      <c r="R289" s="260"/>
      <c r="S289" s="260"/>
      <c r="T289" s="261"/>
      <c r="AT289" s="262" t="s">
        <v>368</v>
      </c>
      <c r="AU289" s="262" t="s">
        <v>92</v>
      </c>
      <c r="AV289" s="12" t="s">
        <v>92</v>
      </c>
      <c r="AW289" s="12" t="s">
        <v>38</v>
      </c>
      <c r="AX289" s="12" t="s">
        <v>83</v>
      </c>
      <c r="AY289" s="262" t="s">
        <v>263</v>
      </c>
    </row>
    <row r="290" s="13" customFormat="1">
      <c r="B290" s="263"/>
      <c r="C290" s="264"/>
      <c r="D290" s="246" t="s">
        <v>368</v>
      </c>
      <c r="E290" s="265" t="s">
        <v>1</v>
      </c>
      <c r="F290" s="266" t="s">
        <v>370</v>
      </c>
      <c r="G290" s="264"/>
      <c r="H290" s="267">
        <v>127.18000000000001</v>
      </c>
      <c r="I290" s="268"/>
      <c r="J290" s="264"/>
      <c r="K290" s="264"/>
      <c r="L290" s="269"/>
      <c r="M290" s="270"/>
      <c r="N290" s="271"/>
      <c r="O290" s="271"/>
      <c r="P290" s="271"/>
      <c r="Q290" s="271"/>
      <c r="R290" s="271"/>
      <c r="S290" s="271"/>
      <c r="T290" s="272"/>
      <c r="AT290" s="273" t="s">
        <v>368</v>
      </c>
      <c r="AU290" s="273" t="s">
        <v>92</v>
      </c>
      <c r="AV290" s="13" t="s">
        <v>125</v>
      </c>
      <c r="AW290" s="13" t="s">
        <v>38</v>
      </c>
      <c r="AX290" s="13" t="s">
        <v>90</v>
      </c>
      <c r="AY290" s="273" t="s">
        <v>263</v>
      </c>
    </row>
    <row r="291" s="1" customFormat="1" ht="16.5" customHeight="1">
      <c r="B291" s="39"/>
      <c r="C291" s="233" t="s">
        <v>529</v>
      </c>
      <c r="D291" s="233" t="s">
        <v>266</v>
      </c>
      <c r="E291" s="234" t="s">
        <v>530</v>
      </c>
      <c r="F291" s="235" t="s">
        <v>531</v>
      </c>
      <c r="G291" s="236" t="s">
        <v>407</v>
      </c>
      <c r="H291" s="237">
        <v>192.96299999999999</v>
      </c>
      <c r="I291" s="238"/>
      <c r="J291" s="239">
        <f>ROUND(I291*H291,2)</f>
        <v>0</v>
      </c>
      <c r="K291" s="235" t="s">
        <v>270</v>
      </c>
      <c r="L291" s="44"/>
      <c r="M291" s="240" t="s">
        <v>1</v>
      </c>
      <c r="N291" s="241" t="s">
        <v>48</v>
      </c>
      <c r="O291" s="87"/>
      <c r="P291" s="242">
        <f>O291*H291</f>
        <v>0</v>
      </c>
      <c r="Q291" s="242">
        <v>0.10325</v>
      </c>
      <c r="R291" s="242">
        <f>Q291*H291</f>
        <v>19.923429749999997</v>
      </c>
      <c r="S291" s="242">
        <v>0</v>
      </c>
      <c r="T291" s="243">
        <f>S291*H291</f>
        <v>0</v>
      </c>
      <c r="AR291" s="244" t="s">
        <v>125</v>
      </c>
      <c r="AT291" s="244" t="s">
        <v>266</v>
      </c>
      <c r="AU291" s="244" t="s">
        <v>92</v>
      </c>
      <c r="AY291" s="17" t="s">
        <v>263</v>
      </c>
      <c r="BE291" s="245">
        <f>IF(N291="základní",J291,0)</f>
        <v>0</v>
      </c>
      <c r="BF291" s="245">
        <f>IF(N291="snížená",J291,0)</f>
        <v>0</v>
      </c>
      <c r="BG291" s="245">
        <f>IF(N291="zákl. přenesená",J291,0)</f>
        <v>0</v>
      </c>
      <c r="BH291" s="245">
        <f>IF(N291="sníž. přenesená",J291,0)</f>
        <v>0</v>
      </c>
      <c r="BI291" s="245">
        <f>IF(N291="nulová",J291,0)</f>
        <v>0</v>
      </c>
      <c r="BJ291" s="17" t="s">
        <v>90</v>
      </c>
      <c r="BK291" s="245">
        <f>ROUND(I291*H291,2)</f>
        <v>0</v>
      </c>
      <c r="BL291" s="17" t="s">
        <v>125</v>
      </c>
      <c r="BM291" s="244" t="s">
        <v>532</v>
      </c>
    </row>
    <row r="292" s="1" customFormat="1">
      <c r="B292" s="39"/>
      <c r="C292" s="40"/>
      <c r="D292" s="246" t="s">
        <v>273</v>
      </c>
      <c r="E292" s="40"/>
      <c r="F292" s="247" t="s">
        <v>479</v>
      </c>
      <c r="G292" s="40"/>
      <c r="H292" s="40"/>
      <c r="I292" s="151"/>
      <c r="J292" s="40"/>
      <c r="K292" s="40"/>
      <c r="L292" s="44"/>
      <c r="M292" s="248"/>
      <c r="N292" s="87"/>
      <c r="O292" s="87"/>
      <c r="P292" s="87"/>
      <c r="Q292" s="87"/>
      <c r="R292" s="87"/>
      <c r="S292" s="87"/>
      <c r="T292" s="88"/>
      <c r="AT292" s="17" t="s">
        <v>273</v>
      </c>
      <c r="AU292" s="17" t="s">
        <v>92</v>
      </c>
    </row>
    <row r="293" s="12" customFormat="1">
      <c r="B293" s="252"/>
      <c r="C293" s="253"/>
      <c r="D293" s="246" t="s">
        <v>368</v>
      </c>
      <c r="E293" s="254" t="s">
        <v>1</v>
      </c>
      <c r="F293" s="255" t="s">
        <v>533</v>
      </c>
      <c r="G293" s="253"/>
      <c r="H293" s="256">
        <v>42.158999999999999</v>
      </c>
      <c r="I293" s="257"/>
      <c r="J293" s="253"/>
      <c r="K293" s="253"/>
      <c r="L293" s="258"/>
      <c r="M293" s="259"/>
      <c r="N293" s="260"/>
      <c r="O293" s="260"/>
      <c r="P293" s="260"/>
      <c r="Q293" s="260"/>
      <c r="R293" s="260"/>
      <c r="S293" s="260"/>
      <c r="T293" s="261"/>
      <c r="AT293" s="262" t="s">
        <v>368</v>
      </c>
      <c r="AU293" s="262" t="s">
        <v>92</v>
      </c>
      <c r="AV293" s="12" t="s">
        <v>92</v>
      </c>
      <c r="AW293" s="12" t="s">
        <v>38</v>
      </c>
      <c r="AX293" s="12" t="s">
        <v>83</v>
      </c>
      <c r="AY293" s="262" t="s">
        <v>263</v>
      </c>
    </row>
    <row r="294" s="12" customFormat="1">
      <c r="B294" s="252"/>
      <c r="C294" s="253"/>
      <c r="D294" s="246" t="s">
        <v>368</v>
      </c>
      <c r="E294" s="254" t="s">
        <v>1</v>
      </c>
      <c r="F294" s="255" t="s">
        <v>534</v>
      </c>
      <c r="G294" s="253"/>
      <c r="H294" s="256">
        <v>33.823</v>
      </c>
      <c r="I294" s="257"/>
      <c r="J294" s="253"/>
      <c r="K294" s="253"/>
      <c r="L294" s="258"/>
      <c r="M294" s="259"/>
      <c r="N294" s="260"/>
      <c r="O294" s="260"/>
      <c r="P294" s="260"/>
      <c r="Q294" s="260"/>
      <c r="R294" s="260"/>
      <c r="S294" s="260"/>
      <c r="T294" s="261"/>
      <c r="AT294" s="262" t="s">
        <v>368</v>
      </c>
      <c r="AU294" s="262" t="s">
        <v>92</v>
      </c>
      <c r="AV294" s="12" t="s">
        <v>92</v>
      </c>
      <c r="AW294" s="12" t="s">
        <v>38</v>
      </c>
      <c r="AX294" s="12" t="s">
        <v>83</v>
      </c>
      <c r="AY294" s="262" t="s">
        <v>263</v>
      </c>
    </row>
    <row r="295" s="12" customFormat="1">
      <c r="B295" s="252"/>
      <c r="C295" s="253"/>
      <c r="D295" s="246" t="s">
        <v>368</v>
      </c>
      <c r="E295" s="254" t="s">
        <v>1</v>
      </c>
      <c r="F295" s="255" t="s">
        <v>535</v>
      </c>
      <c r="G295" s="253"/>
      <c r="H295" s="256">
        <v>32.600000000000001</v>
      </c>
      <c r="I295" s="257"/>
      <c r="J295" s="253"/>
      <c r="K295" s="253"/>
      <c r="L295" s="258"/>
      <c r="M295" s="259"/>
      <c r="N295" s="260"/>
      <c r="O295" s="260"/>
      <c r="P295" s="260"/>
      <c r="Q295" s="260"/>
      <c r="R295" s="260"/>
      <c r="S295" s="260"/>
      <c r="T295" s="261"/>
      <c r="AT295" s="262" t="s">
        <v>368</v>
      </c>
      <c r="AU295" s="262" t="s">
        <v>92</v>
      </c>
      <c r="AV295" s="12" t="s">
        <v>92</v>
      </c>
      <c r="AW295" s="12" t="s">
        <v>38</v>
      </c>
      <c r="AX295" s="12" t="s">
        <v>83</v>
      </c>
      <c r="AY295" s="262" t="s">
        <v>263</v>
      </c>
    </row>
    <row r="296" s="12" customFormat="1">
      <c r="B296" s="252"/>
      <c r="C296" s="253"/>
      <c r="D296" s="246" t="s">
        <v>368</v>
      </c>
      <c r="E296" s="254" t="s">
        <v>1</v>
      </c>
      <c r="F296" s="255" t="s">
        <v>536</v>
      </c>
      <c r="G296" s="253"/>
      <c r="H296" s="256">
        <v>97.881</v>
      </c>
      <c r="I296" s="257"/>
      <c r="J296" s="253"/>
      <c r="K296" s="253"/>
      <c r="L296" s="258"/>
      <c r="M296" s="259"/>
      <c r="N296" s="260"/>
      <c r="O296" s="260"/>
      <c r="P296" s="260"/>
      <c r="Q296" s="260"/>
      <c r="R296" s="260"/>
      <c r="S296" s="260"/>
      <c r="T296" s="261"/>
      <c r="AT296" s="262" t="s">
        <v>368</v>
      </c>
      <c r="AU296" s="262" t="s">
        <v>92</v>
      </c>
      <c r="AV296" s="12" t="s">
        <v>92</v>
      </c>
      <c r="AW296" s="12" t="s">
        <v>38</v>
      </c>
      <c r="AX296" s="12" t="s">
        <v>83</v>
      </c>
      <c r="AY296" s="262" t="s">
        <v>263</v>
      </c>
    </row>
    <row r="297" s="12" customFormat="1">
      <c r="B297" s="252"/>
      <c r="C297" s="253"/>
      <c r="D297" s="246" t="s">
        <v>368</v>
      </c>
      <c r="E297" s="254" t="s">
        <v>1</v>
      </c>
      <c r="F297" s="255" t="s">
        <v>537</v>
      </c>
      <c r="G297" s="253"/>
      <c r="H297" s="256">
        <v>-13.5</v>
      </c>
      <c r="I297" s="257"/>
      <c r="J297" s="253"/>
      <c r="K297" s="253"/>
      <c r="L297" s="258"/>
      <c r="M297" s="259"/>
      <c r="N297" s="260"/>
      <c r="O297" s="260"/>
      <c r="P297" s="260"/>
      <c r="Q297" s="260"/>
      <c r="R297" s="260"/>
      <c r="S297" s="260"/>
      <c r="T297" s="261"/>
      <c r="AT297" s="262" t="s">
        <v>368</v>
      </c>
      <c r="AU297" s="262" t="s">
        <v>92</v>
      </c>
      <c r="AV297" s="12" t="s">
        <v>92</v>
      </c>
      <c r="AW297" s="12" t="s">
        <v>38</v>
      </c>
      <c r="AX297" s="12" t="s">
        <v>83</v>
      </c>
      <c r="AY297" s="262" t="s">
        <v>263</v>
      </c>
    </row>
    <row r="298" s="13" customFormat="1">
      <c r="B298" s="263"/>
      <c r="C298" s="264"/>
      <c r="D298" s="246" t="s">
        <v>368</v>
      </c>
      <c r="E298" s="265" t="s">
        <v>1</v>
      </c>
      <c r="F298" s="266" t="s">
        <v>370</v>
      </c>
      <c r="G298" s="264"/>
      <c r="H298" s="267">
        <v>192.96299999999999</v>
      </c>
      <c r="I298" s="268"/>
      <c r="J298" s="264"/>
      <c r="K298" s="264"/>
      <c r="L298" s="269"/>
      <c r="M298" s="270"/>
      <c r="N298" s="271"/>
      <c r="O298" s="271"/>
      <c r="P298" s="271"/>
      <c r="Q298" s="271"/>
      <c r="R298" s="271"/>
      <c r="S298" s="271"/>
      <c r="T298" s="272"/>
      <c r="AT298" s="273" t="s">
        <v>368</v>
      </c>
      <c r="AU298" s="273" t="s">
        <v>92</v>
      </c>
      <c r="AV298" s="13" t="s">
        <v>125</v>
      </c>
      <c r="AW298" s="13" t="s">
        <v>38</v>
      </c>
      <c r="AX298" s="13" t="s">
        <v>90</v>
      </c>
      <c r="AY298" s="273" t="s">
        <v>263</v>
      </c>
    </row>
    <row r="299" s="1" customFormat="1" ht="16.5" customHeight="1">
      <c r="B299" s="39"/>
      <c r="C299" s="233" t="s">
        <v>538</v>
      </c>
      <c r="D299" s="233" t="s">
        <v>266</v>
      </c>
      <c r="E299" s="234" t="s">
        <v>539</v>
      </c>
      <c r="F299" s="235" t="s">
        <v>540</v>
      </c>
      <c r="G299" s="236" t="s">
        <v>396</v>
      </c>
      <c r="H299" s="237">
        <v>602.79999999999995</v>
      </c>
      <c r="I299" s="238"/>
      <c r="J299" s="239">
        <f>ROUND(I299*H299,2)</f>
        <v>0</v>
      </c>
      <c r="K299" s="235" t="s">
        <v>270</v>
      </c>
      <c r="L299" s="44"/>
      <c r="M299" s="240" t="s">
        <v>1</v>
      </c>
      <c r="N299" s="241" t="s">
        <v>48</v>
      </c>
      <c r="O299" s="87"/>
      <c r="P299" s="242">
        <f>O299*H299</f>
        <v>0</v>
      </c>
      <c r="Q299" s="242">
        <v>0.00012</v>
      </c>
      <c r="R299" s="242">
        <f>Q299*H299</f>
        <v>0.072335999999999998</v>
      </c>
      <c r="S299" s="242">
        <v>0</v>
      </c>
      <c r="T299" s="243">
        <f>S299*H299</f>
        <v>0</v>
      </c>
      <c r="AR299" s="244" t="s">
        <v>125</v>
      </c>
      <c r="AT299" s="244" t="s">
        <v>266</v>
      </c>
      <c r="AU299" s="244" t="s">
        <v>92</v>
      </c>
      <c r="AY299" s="17" t="s">
        <v>263</v>
      </c>
      <c r="BE299" s="245">
        <f>IF(N299="základní",J299,0)</f>
        <v>0</v>
      </c>
      <c r="BF299" s="245">
        <f>IF(N299="snížená",J299,0)</f>
        <v>0</v>
      </c>
      <c r="BG299" s="245">
        <f>IF(N299="zákl. přenesená",J299,0)</f>
        <v>0</v>
      </c>
      <c r="BH299" s="245">
        <f>IF(N299="sníž. přenesená",J299,0)</f>
        <v>0</v>
      </c>
      <c r="BI299" s="245">
        <f>IF(N299="nulová",J299,0)</f>
        <v>0</v>
      </c>
      <c r="BJ299" s="17" t="s">
        <v>90</v>
      </c>
      <c r="BK299" s="245">
        <f>ROUND(I299*H299,2)</f>
        <v>0</v>
      </c>
      <c r="BL299" s="17" t="s">
        <v>125</v>
      </c>
      <c r="BM299" s="244" t="s">
        <v>541</v>
      </c>
    </row>
    <row r="300" s="1" customFormat="1">
      <c r="B300" s="39"/>
      <c r="C300" s="40"/>
      <c r="D300" s="246" t="s">
        <v>273</v>
      </c>
      <c r="E300" s="40"/>
      <c r="F300" s="247" t="s">
        <v>479</v>
      </c>
      <c r="G300" s="40"/>
      <c r="H300" s="40"/>
      <c r="I300" s="151"/>
      <c r="J300" s="40"/>
      <c r="K300" s="40"/>
      <c r="L300" s="44"/>
      <c r="M300" s="248"/>
      <c r="N300" s="87"/>
      <c r="O300" s="87"/>
      <c r="P300" s="87"/>
      <c r="Q300" s="87"/>
      <c r="R300" s="87"/>
      <c r="S300" s="87"/>
      <c r="T300" s="88"/>
      <c r="AT300" s="17" t="s">
        <v>273</v>
      </c>
      <c r="AU300" s="17" t="s">
        <v>92</v>
      </c>
    </row>
    <row r="301" s="12" customFormat="1">
      <c r="B301" s="252"/>
      <c r="C301" s="253"/>
      <c r="D301" s="246" t="s">
        <v>368</v>
      </c>
      <c r="E301" s="254" t="s">
        <v>1</v>
      </c>
      <c r="F301" s="255" t="s">
        <v>542</v>
      </c>
      <c r="G301" s="253"/>
      <c r="H301" s="256">
        <v>90.5</v>
      </c>
      <c r="I301" s="257"/>
      <c r="J301" s="253"/>
      <c r="K301" s="253"/>
      <c r="L301" s="258"/>
      <c r="M301" s="259"/>
      <c r="N301" s="260"/>
      <c r="O301" s="260"/>
      <c r="P301" s="260"/>
      <c r="Q301" s="260"/>
      <c r="R301" s="260"/>
      <c r="S301" s="260"/>
      <c r="T301" s="261"/>
      <c r="AT301" s="262" t="s">
        <v>368</v>
      </c>
      <c r="AU301" s="262" t="s">
        <v>92</v>
      </c>
      <c r="AV301" s="12" t="s">
        <v>92</v>
      </c>
      <c r="AW301" s="12" t="s">
        <v>38</v>
      </c>
      <c r="AX301" s="12" t="s">
        <v>83</v>
      </c>
      <c r="AY301" s="262" t="s">
        <v>263</v>
      </c>
    </row>
    <row r="302" s="12" customFormat="1">
      <c r="B302" s="252"/>
      <c r="C302" s="253"/>
      <c r="D302" s="246" t="s">
        <v>368</v>
      </c>
      <c r="E302" s="254" t="s">
        <v>1</v>
      </c>
      <c r="F302" s="255" t="s">
        <v>543</v>
      </c>
      <c r="G302" s="253"/>
      <c r="H302" s="256">
        <v>150.65000000000001</v>
      </c>
      <c r="I302" s="257"/>
      <c r="J302" s="253"/>
      <c r="K302" s="253"/>
      <c r="L302" s="258"/>
      <c r="M302" s="259"/>
      <c r="N302" s="260"/>
      <c r="O302" s="260"/>
      <c r="P302" s="260"/>
      <c r="Q302" s="260"/>
      <c r="R302" s="260"/>
      <c r="S302" s="260"/>
      <c r="T302" s="261"/>
      <c r="AT302" s="262" t="s">
        <v>368</v>
      </c>
      <c r="AU302" s="262" t="s">
        <v>92</v>
      </c>
      <c r="AV302" s="12" t="s">
        <v>92</v>
      </c>
      <c r="AW302" s="12" t="s">
        <v>38</v>
      </c>
      <c r="AX302" s="12" t="s">
        <v>83</v>
      </c>
      <c r="AY302" s="262" t="s">
        <v>263</v>
      </c>
    </row>
    <row r="303" s="12" customFormat="1">
      <c r="B303" s="252"/>
      <c r="C303" s="253"/>
      <c r="D303" s="246" t="s">
        <v>368</v>
      </c>
      <c r="E303" s="254" t="s">
        <v>1</v>
      </c>
      <c r="F303" s="255" t="s">
        <v>544</v>
      </c>
      <c r="G303" s="253"/>
      <c r="H303" s="256">
        <v>90.5</v>
      </c>
      <c r="I303" s="257"/>
      <c r="J303" s="253"/>
      <c r="K303" s="253"/>
      <c r="L303" s="258"/>
      <c r="M303" s="259"/>
      <c r="N303" s="260"/>
      <c r="O303" s="260"/>
      <c r="P303" s="260"/>
      <c r="Q303" s="260"/>
      <c r="R303" s="260"/>
      <c r="S303" s="260"/>
      <c r="T303" s="261"/>
      <c r="AT303" s="262" t="s">
        <v>368</v>
      </c>
      <c r="AU303" s="262" t="s">
        <v>92</v>
      </c>
      <c r="AV303" s="12" t="s">
        <v>92</v>
      </c>
      <c r="AW303" s="12" t="s">
        <v>38</v>
      </c>
      <c r="AX303" s="12" t="s">
        <v>83</v>
      </c>
      <c r="AY303" s="262" t="s">
        <v>263</v>
      </c>
    </row>
    <row r="304" s="12" customFormat="1">
      <c r="B304" s="252"/>
      <c r="C304" s="253"/>
      <c r="D304" s="246" t="s">
        <v>368</v>
      </c>
      <c r="E304" s="254" t="s">
        <v>1</v>
      </c>
      <c r="F304" s="255" t="s">
        <v>545</v>
      </c>
      <c r="G304" s="253"/>
      <c r="H304" s="256">
        <v>150.65000000000001</v>
      </c>
      <c r="I304" s="257"/>
      <c r="J304" s="253"/>
      <c r="K304" s="253"/>
      <c r="L304" s="258"/>
      <c r="M304" s="259"/>
      <c r="N304" s="260"/>
      <c r="O304" s="260"/>
      <c r="P304" s="260"/>
      <c r="Q304" s="260"/>
      <c r="R304" s="260"/>
      <c r="S304" s="260"/>
      <c r="T304" s="261"/>
      <c r="AT304" s="262" t="s">
        <v>368</v>
      </c>
      <c r="AU304" s="262" t="s">
        <v>92</v>
      </c>
      <c r="AV304" s="12" t="s">
        <v>92</v>
      </c>
      <c r="AW304" s="12" t="s">
        <v>38</v>
      </c>
      <c r="AX304" s="12" t="s">
        <v>83</v>
      </c>
      <c r="AY304" s="262" t="s">
        <v>263</v>
      </c>
    </row>
    <row r="305" s="12" customFormat="1">
      <c r="B305" s="252"/>
      <c r="C305" s="253"/>
      <c r="D305" s="246" t="s">
        <v>368</v>
      </c>
      <c r="E305" s="254" t="s">
        <v>1</v>
      </c>
      <c r="F305" s="255" t="s">
        <v>546</v>
      </c>
      <c r="G305" s="253"/>
      <c r="H305" s="256">
        <v>120.5</v>
      </c>
      <c r="I305" s="257"/>
      <c r="J305" s="253"/>
      <c r="K305" s="253"/>
      <c r="L305" s="258"/>
      <c r="M305" s="259"/>
      <c r="N305" s="260"/>
      <c r="O305" s="260"/>
      <c r="P305" s="260"/>
      <c r="Q305" s="260"/>
      <c r="R305" s="260"/>
      <c r="S305" s="260"/>
      <c r="T305" s="261"/>
      <c r="AT305" s="262" t="s">
        <v>368</v>
      </c>
      <c r="AU305" s="262" t="s">
        <v>92</v>
      </c>
      <c r="AV305" s="12" t="s">
        <v>92</v>
      </c>
      <c r="AW305" s="12" t="s">
        <v>38</v>
      </c>
      <c r="AX305" s="12" t="s">
        <v>83</v>
      </c>
      <c r="AY305" s="262" t="s">
        <v>263</v>
      </c>
    </row>
    <row r="306" s="13" customFormat="1">
      <c r="B306" s="263"/>
      <c r="C306" s="264"/>
      <c r="D306" s="246" t="s">
        <v>368</v>
      </c>
      <c r="E306" s="265" t="s">
        <v>1</v>
      </c>
      <c r="F306" s="266" t="s">
        <v>370</v>
      </c>
      <c r="G306" s="264"/>
      <c r="H306" s="267">
        <v>602.79999999999995</v>
      </c>
      <c r="I306" s="268"/>
      <c r="J306" s="264"/>
      <c r="K306" s="264"/>
      <c r="L306" s="269"/>
      <c r="M306" s="270"/>
      <c r="N306" s="271"/>
      <c r="O306" s="271"/>
      <c r="P306" s="271"/>
      <c r="Q306" s="271"/>
      <c r="R306" s="271"/>
      <c r="S306" s="271"/>
      <c r="T306" s="272"/>
      <c r="AT306" s="273" t="s">
        <v>368</v>
      </c>
      <c r="AU306" s="273" t="s">
        <v>92</v>
      </c>
      <c r="AV306" s="13" t="s">
        <v>125</v>
      </c>
      <c r="AW306" s="13" t="s">
        <v>38</v>
      </c>
      <c r="AX306" s="13" t="s">
        <v>90</v>
      </c>
      <c r="AY306" s="273" t="s">
        <v>263</v>
      </c>
    </row>
    <row r="307" s="1" customFormat="1" ht="16.5" customHeight="1">
      <c r="B307" s="39"/>
      <c r="C307" s="233" t="s">
        <v>547</v>
      </c>
      <c r="D307" s="233" t="s">
        <v>266</v>
      </c>
      <c r="E307" s="234" t="s">
        <v>548</v>
      </c>
      <c r="F307" s="235" t="s">
        <v>549</v>
      </c>
      <c r="G307" s="236" t="s">
        <v>396</v>
      </c>
      <c r="H307" s="237">
        <v>708.29999999999995</v>
      </c>
      <c r="I307" s="238"/>
      <c r="J307" s="239">
        <f>ROUND(I307*H307,2)</f>
        <v>0</v>
      </c>
      <c r="K307" s="235" t="s">
        <v>270</v>
      </c>
      <c r="L307" s="44"/>
      <c r="M307" s="240" t="s">
        <v>1</v>
      </c>
      <c r="N307" s="241" t="s">
        <v>48</v>
      </c>
      <c r="O307" s="87"/>
      <c r="P307" s="242">
        <f>O307*H307</f>
        <v>0</v>
      </c>
      <c r="Q307" s="242">
        <v>0.00020000000000000001</v>
      </c>
      <c r="R307" s="242">
        <f>Q307*H307</f>
        <v>0.14166000000000001</v>
      </c>
      <c r="S307" s="242">
        <v>0</v>
      </c>
      <c r="T307" s="243">
        <f>S307*H307</f>
        <v>0</v>
      </c>
      <c r="AR307" s="244" t="s">
        <v>125</v>
      </c>
      <c r="AT307" s="244" t="s">
        <v>266</v>
      </c>
      <c r="AU307" s="244" t="s">
        <v>92</v>
      </c>
      <c r="AY307" s="17" t="s">
        <v>263</v>
      </c>
      <c r="BE307" s="245">
        <f>IF(N307="základní",J307,0)</f>
        <v>0</v>
      </c>
      <c r="BF307" s="245">
        <f>IF(N307="snížená",J307,0)</f>
        <v>0</v>
      </c>
      <c r="BG307" s="245">
        <f>IF(N307="zákl. přenesená",J307,0)</f>
        <v>0</v>
      </c>
      <c r="BH307" s="245">
        <f>IF(N307="sníž. přenesená",J307,0)</f>
        <v>0</v>
      </c>
      <c r="BI307" s="245">
        <f>IF(N307="nulová",J307,0)</f>
        <v>0</v>
      </c>
      <c r="BJ307" s="17" t="s">
        <v>90</v>
      </c>
      <c r="BK307" s="245">
        <f>ROUND(I307*H307,2)</f>
        <v>0</v>
      </c>
      <c r="BL307" s="17" t="s">
        <v>125</v>
      </c>
      <c r="BM307" s="244" t="s">
        <v>550</v>
      </c>
    </row>
    <row r="308" s="1" customFormat="1">
      <c r="B308" s="39"/>
      <c r="C308" s="40"/>
      <c r="D308" s="246" t="s">
        <v>273</v>
      </c>
      <c r="E308" s="40"/>
      <c r="F308" s="247" t="s">
        <v>479</v>
      </c>
      <c r="G308" s="40"/>
      <c r="H308" s="40"/>
      <c r="I308" s="151"/>
      <c r="J308" s="40"/>
      <c r="K308" s="40"/>
      <c r="L308" s="44"/>
      <c r="M308" s="248"/>
      <c r="N308" s="87"/>
      <c r="O308" s="87"/>
      <c r="P308" s="87"/>
      <c r="Q308" s="87"/>
      <c r="R308" s="87"/>
      <c r="S308" s="87"/>
      <c r="T308" s="88"/>
      <c r="AT308" s="17" t="s">
        <v>273</v>
      </c>
      <c r="AU308" s="17" t="s">
        <v>92</v>
      </c>
    </row>
    <row r="309" s="12" customFormat="1">
      <c r="B309" s="252"/>
      <c r="C309" s="253"/>
      <c r="D309" s="246" t="s">
        <v>368</v>
      </c>
      <c r="E309" s="254" t="s">
        <v>1</v>
      </c>
      <c r="F309" s="255" t="s">
        <v>551</v>
      </c>
      <c r="G309" s="253"/>
      <c r="H309" s="256">
        <v>106.25</v>
      </c>
      <c r="I309" s="257"/>
      <c r="J309" s="253"/>
      <c r="K309" s="253"/>
      <c r="L309" s="258"/>
      <c r="M309" s="259"/>
      <c r="N309" s="260"/>
      <c r="O309" s="260"/>
      <c r="P309" s="260"/>
      <c r="Q309" s="260"/>
      <c r="R309" s="260"/>
      <c r="S309" s="260"/>
      <c r="T309" s="261"/>
      <c r="AT309" s="262" t="s">
        <v>368</v>
      </c>
      <c r="AU309" s="262" t="s">
        <v>92</v>
      </c>
      <c r="AV309" s="12" t="s">
        <v>92</v>
      </c>
      <c r="AW309" s="12" t="s">
        <v>38</v>
      </c>
      <c r="AX309" s="12" t="s">
        <v>83</v>
      </c>
      <c r="AY309" s="262" t="s">
        <v>263</v>
      </c>
    </row>
    <row r="310" s="12" customFormat="1">
      <c r="B310" s="252"/>
      <c r="C310" s="253"/>
      <c r="D310" s="246" t="s">
        <v>368</v>
      </c>
      <c r="E310" s="254" t="s">
        <v>1</v>
      </c>
      <c r="F310" s="255" t="s">
        <v>552</v>
      </c>
      <c r="G310" s="253"/>
      <c r="H310" s="256">
        <v>177.15000000000001</v>
      </c>
      <c r="I310" s="257"/>
      <c r="J310" s="253"/>
      <c r="K310" s="253"/>
      <c r="L310" s="258"/>
      <c r="M310" s="259"/>
      <c r="N310" s="260"/>
      <c r="O310" s="260"/>
      <c r="P310" s="260"/>
      <c r="Q310" s="260"/>
      <c r="R310" s="260"/>
      <c r="S310" s="260"/>
      <c r="T310" s="261"/>
      <c r="AT310" s="262" t="s">
        <v>368</v>
      </c>
      <c r="AU310" s="262" t="s">
        <v>92</v>
      </c>
      <c r="AV310" s="12" t="s">
        <v>92</v>
      </c>
      <c r="AW310" s="12" t="s">
        <v>38</v>
      </c>
      <c r="AX310" s="12" t="s">
        <v>83</v>
      </c>
      <c r="AY310" s="262" t="s">
        <v>263</v>
      </c>
    </row>
    <row r="311" s="12" customFormat="1">
      <c r="B311" s="252"/>
      <c r="C311" s="253"/>
      <c r="D311" s="246" t="s">
        <v>368</v>
      </c>
      <c r="E311" s="254" t="s">
        <v>1</v>
      </c>
      <c r="F311" s="255" t="s">
        <v>553</v>
      </c>
      <c r="G311" s="253"/>
      <c r="H311" s="256">
        <v>106.25</v>
      </c>
      <c r="I311" s="257"/>
      <c r="J311" s="253"/>
      <c r="K311" s="253"/>
      <c r="L311" s="258"/>
      <c r="M311" s="259"/>
      <c r="N311" s="260"/>
      <c r="O311" s="260"/>
      <c r="P311" s="260"/>
      <c r="Q311" s="260"/>
      <c r="R311" s="260"/>
      <c r="S311" s="260"/>
      <c r="T311" s="261"/>
      <c r="AT311" s="262" t="s">
        <v>368</v>
      </c>
      <c r="AU311" s="262" t="s">
        <v>92</v>
      </c>
      <c r="AV311" s="12" t="s">
        <v>92</v>
      </c>
      <c r="AW311" s="12" t="s">
        <v>38</v>
      </c>
      <c r="AX311" s="12" t="s">
        <v>83</v>
      </c>
      <c r="AY311" s="262" t="s">
        <v>263</v>
      </c>
    </row>
    <row r="312" s="12" customFormat="1">
      <c r="B312" s="252"/>
      <c r="C312" s="253"/>
      <c r="D312" s="246" t="s">
        <v>368</v>
      </c>
      <c r="E312" s="254" t="s">
        <v>1</v>
      </c>
      <c r="F312" s="255" t="s">
        <v>554</v>
      </c>
      <c r="G312" s="253"/>
      <c r="H312" s="256">
        <v>177.15000000000001</v>
      </c>
      <c r="I312" s="257"/>
      <c r="J312" s="253"/>
      <c r="K312" s="253"/>
      <c r="L312" s="258"/>
      <c r="M312" s="259"/>
      <c r="N312" s="260"/>
      <c r="O312" s="260"/>
      <c r="P312" s="260"/>
      <c r="Q312" s="260"/>
      <c r="R312" s="260"/>
      <c r="S312" s="260"/>
      <c r="T312" s="261"/>
      <c r="AT312" s="262" t="s">
        <v>368</v>
      </c>
      <c r="AU312" s="262" t="s">
        <v>92</v>
      </c>
      <c r="AV312" s="12" t="s">
        <v>92</v>
      </c>
      <c r="AW312" s="12" t="s">
        <v>38</v>
      </c>
      <c r="AX312" s="12" t="s">
        <v>83</v>
      </c>
      <c r="AY312" s="262" t="s">
        <v>263</v>
      </c>
    </row>
    <row r="313" s="12" customFormat="1">
      <c r="B313" s="252"/>
      <c r="C313" s="253"/>
      <c r="D313" s="246" t="s">
        <v>368</v>
      </c>
      <c r="E313" s="254" t="s">
        <v>1</v>
      </c>
      <c r="F313" s="255" t="s">
        <v>555</v>
      </c>
      <c r="G313" s="253"/>
      <c r="H313" s="256">
        <v>141.5</v>
      </c>
      <c r="I313" s="257"/>
      <c r="J313" s="253"/>
      <c r="K313" s="253"/>
      <c r="L313" s="258"/>
      <c r="M313" s="259"/>
      <c r="N313" s="260"/>
      <c r="O313" s="260"/>
      <c r="P313" s="260"/>
      <c r="Q313" s="260"/>
      <c r="R313" s="260"/>
      <c r="S313" s="260"/>
      <c r="T313" s="261"/>
      <c r="AT313" s="262" t="s">
        <v>368</v>
      </c>
      <c r="AU313" s="262" t="s">
        <v>92</v>
      </c>
      <c r="AV313" s="12" t="s">
        <v>92</v>
      </c>
      <c r="AW313" s="12" t="s">
        <v>38</v>
      </c>
      <c r="AX313" s="12" t="s">
        <v>83</v>
      </c>
      <c r="AY313" s="262" t="s">
        <v>263</v>
      </c>
    </row>
    <row r="314" s="13" customFormat="1">
      <c r="B314" s="263"/>
      <c r="C314" s="264"/>
      <c r="D314" s="246" t="s">
        <v>368</v>
      </c>
      <c r="E314" s="265" t="s">
        <v>1</v>
      </c>
      <c r="F314" s="266" t="s">
        <v>370</v>
      </c>
      <c r="G314" s="264"/>
      <c r="H314" s="267">
        <v>708.29999999999995</v>
      </c>
      <c r="I314" s="268"/>
      <c r="J314" s="264"/>
      <c r="K314" s="264"/>
      <c r="L314" s="269"/>
      <c r="M314" s="270"/>
      <c r="N314" s="271"/>
      <c r="O314" s="271"/>
      <c r="P314" s="271"/>
      <c r="Q314" s="271"/>
      <c r="R314" s="271"/>
      <c r="S314" s="271"/>
      <c r="T314" s="272"/>
      <c r="AT314" s="273" t="s">
        <v>368</v>
      </c>
      <c r="AU314" s="273" t="s">
        <v>92</v>
      </c>
      <c r="AV314" s="13" t="s">
        <v>125</v>
      </c>
      <c r="AW314" s="13" t="s">
        <v>38</v>
      </c>
      <c r="AX314" s="13" t="s">
        <v>90</v>
      </c>
      <c r="AY314" s="273" t="s">
        <v>263</v>
      </c>
    </row>
    <row r="315" s="1" customFormat="1" ht="16.5" customHeight="1">
      <c r="B315" s="39"/>
      <c r="C315" s="233" t="s">
        <v>556</v>
      </c>
      <c r="D315" s="233" t="s">
        <v>266</v>
      </c>
      <c r="E315" s="234" t="s">
        <v>557</v>
      </c>
      <c r="F315" s="235" t="s">
        <v>558</v>
      </c>
      <c r="G315" s="236" t="s">
        <v>378</v>
      </c>
      <c r="H315" s="237">
        <v>1.875</v>
      </c>
      <c r="I315" s="238"/>
      <c r="J315" s="239">
        <f>ROUND(I315*H315,2)</f>
        <v>0</v>
      </c>
      <c r="K315" s="235" t="s">
        <v>413</v>
      </c>
      <c r="L315" s="44"/>
      <c r="M315" s="240" t="s">
        <v>1</v>
      </c>
      <c r="N315" s="241" t="s">
        <v>48</v>
      </c>
      <c r="O315" s="87"/>
      <c r="P315" s="242">
        <f>O315*H315</f>
        <v>0</v>
      </c>
      <c r="Q315" s="242">
        <v>2.5143</v>
      </c>
      <c r="R315" s="242">
        <f>Q315*H315</f>
        <v>4.7143125000000001</v>
      </c>
      <c r="S315" s="242">
        <v>0</v>
      </c>
      <c r="T315" s="243">
        <f>S315*H315</f>
        <v>0</v>
      </c>
      <c r="AR315" s="244" t="s">
        <v>125</v>
      </c>
      <c r="AT315" s="244" t="s">
        <v>266</v>
      </c>
      <c r="AU315" s="244" t="s">
        <v>92</v>
      </c>
      <c r="AY315" s="17" t="s">
        <v>263</v>
      </c>
      <c r="BE315" s="245">
        <f>IF(N315="základní",J315,0)</f>
        <v>0</v>
      </c>
      <c r="BF315" s="245">
        <f>IF(N315="snížená",J315,0)</f>
        <v>0</v>
      </c>
      <c r="BG315" s="245">
        <f>IF(N315="zákl. přenesená",J315,0)</f>
        <v>0</v>
      </c>
      <c r="BH315" s="245">
        <f>IF(N315="sníž. přenesená",J315,0)</f>
        <v>0</v>
      </c>
      <c r="BI315" s="245">
        <f>IF(N315="nulová",J315,0)</f>
        <v>0</v>
      </c>
      <c r="BJ315" s="17" t="s">
        <v>90</v>
      </c>
      <c r="BK315" s="245">
        <f>ROUND(I315*H315,2)</f>
        <v>0</v>
      </c>
      <c r="BL315" s="17" t="s">
        <v>125</v>
      </c>
      <c r="BM315" s="244" t="s">
        <v>559</v>
      </c>
    </row>
    <row r="316" s="1" customFormat="1">
      <c r="B316" s="39"/>
      <c r="C316" s="40"/>
      <c r="D316" s="246" t="s">
        <v>273</v>
      </c>
      <c r="E316" s="40"/>
      <c r="F316" s="247" t="s">
        <v>560</v>
      </c>
      <c r="G316" s="40"/>
      <c r="H316" s="40"/>
      <c r="I316" s="151"/>
      <c r="J316" s="40"/>
      <c r="K316" s="40"/>
      <c r="L316" s="44"/>
      <c r="M316" s="248"/>
      <c r="N316" s="87"/>
      <c r="O316" s="87"/>
      <c r="P316" s="87"/>
      <c r="Q316" s="87"/>
      <c r="R316" s="87"/>
      <c r="S316" s="87"/>
      <c r="T316" s="88"/>
      <c r="AT316" s="17" t="s">
        <v>273</v>
      </c>
      <c r="AU316" s="17" t="s">
        <v>92</v>
      </c>
    </row>
    <row r="317" s="12" customFormat="1">
      <c r="B317" s="252"/>
      <c r="C317" s="253"/>
      <c r="D317" s="246" t="s">
        <v>368</v>
      </c>
      <c r="E317" s="254" t="s">
        <v>1</v>
      </c>
      <c r="F317" s="255" t="s">
        <v>561</v>
      </c>
      <c r="G317" s="253"/>
      <c r="H317" s="256">
        <v>1.875</v>
      </c>
      <c r="I317" s="257"/>
      <c r="J317" s="253"/>
      <c r="K317" s="253"/>
      <c r="L317" s="258"/>
      <c r="M317" s="259"/>
      <c r="N317" s="260"/>
      <c r="O317" s="260"/>
      <c r="P317" s="260"/>
      <c r="Q317" s="260"/>
      <c r="R317" s="260"/>
      <c r="S317" s="260"/>
      <c r="T317" s="261"/>
      <c r="AT317" s="262" t="s">
        <v>368</v>
      </c>
      <c r="AU317" s="262" t="s">
        <v>92</v>
      </c>
      <c r="AV317" s="12" t="s">
        <v>92</v>
      </c>
      <c r="AW317" s="12" t="s">
        <v>38</v>
      </c>
      <c r="AX317" s="12" t="s">
        <v>83</v>
      </c>
      <c r="AY317" s="262" t="s">
        <v>263</v>
      </c>
    </row>
    <row r="318" s="13" customFormat="1">
      <c r="B318" s="263"/>
      <c r="C318" s="264"/>
      <c r="D318" s="246" t="s">
        <v>368</v>
      </c>
      <c r="E318" s="265" t="s">
        <v>1</v>
      </c>
      <c r="F318" s="266" t="s">
        <v>370</v>
      </c>
      <c r="G318" s="264"/>
      <c r="H318" s="267">
        <v>1.875</v>
      </c>
      <c r="I318" s="268"/>
      <c r="J318" s="264"/>
      <c r="K318" s="264"/>
      <c r="L318" s="269"/>
      <c r="M318" s="270"/>
      <c r="N318" s="271"/>
      <c r="O318" s="271"/>
      <c r="P318" s="271"/>
      <c r="Q318" s="271"/>
      <c r="R318" s="271"/>
      <c r="S318" s="271"/>
      <c r="T318" s="272"/>
      <c r="AT318" s="273" t="s">
        <v>368</v>
      </c>
      <c r="AU318" s="273" t="s">
        <v>92</v>
      </c>
      <c r="AV318" s="13" t="s">
        <v>125</v>
      </c>
      <c r="AW318" s="13" t="s">
        <v>38</v>
      </c>
      <c r="AX318" s="13" t="s">
        <v>90</v>
      </c>
      <c r="AY318" s="273" t="s">
        <v>263</v>
      </c>
    </row>
    <row r="319" s="11" customFormat="1" ht="22.8" customHeight="1">
      <c r="B319" s="217"/>
      <c r="C319" s="218"/>
      <c r="D319" s="219" t="s">
        <v>82</v>
      </c>
      <c r="E319" s="231" t="s">
        <v>125</v>
      </c>
      <c r="F319" s="231" t="s">
        <v>562</v>
      </c>
      <c r="G319" s="218"/>
      <c r="H319" s="218"/>
      <c r="I319" s="221"/>
      <c r="J319" s="232">
        <f>BK319</f>
        <v>0</v>
      </c>
      <c r="K319" s="218"/>
      <c r="L319" s="223"/>
      <c r="M319" s="224"/>
      <c r="N319" s="225"/>
      <c r="O319" s="225"/>
      <c r="P319" s="226">
        <f>SUM(P320:P350)</f>
        <v>0</v>
      </c>
      <c r="Q319" s="225"/>
      <c r="R319" s="226">
        <f>SUM(R320:R350)</f>
        <v>981.38761092999994</v>
      </c>
      <c r="S319" s="225"/>
      <c r="T319" s="227">
        <f>SUM(T320:T350)</f>
        <v>0</v>
      </c>
      <c r="AR319" s="228" t="s">
        <v>90</v>
      </c>
      <c r="AT319" s="229" t="s">
        <v>82</v>
      </c>
      <c r="AU319" s="229" t="s">
        <v>90</v>
      </c>
      <c r="AY319" s="228" t="s">
        <v>263</v>
      </c>
      <c r="BK319" s="230">
        <f>SUM(BK320:BK350)</f>
        <v>0</v>
      </c>
    </row>
    <row r="320" s="1" customFormat="1" ht="16.5" customHeight="1">
      <c r="B320" s="39"/>
      <c r="C320" s="233" t="s">
        <v>563</v>
      </c>
      <c r="D320" s="233" t="s">
        <v>266</v>
      </c>
      <c r="E320" s="234" t="s">
        <v>564</v>
      </c>
      <c r="F320" s="235" t="s">
        <v>565</v>
      </c>
      <c r="G320" s="236" t="s">
        <v>378</v>
      </c>
      <c r="H320" s="237">
        <v>89.909999999999997</v>
      </c>
      <c r="I320" s="238"/>
      <c r="J320" s="239">
        <f>ROUND(I320*H320,2)</f>
        <v>0</v>
      </c>
      <c r="K320" s="235" t="s">
        <v>270</v>
      </c>
      <c r="L320" s="44"/>
      <c r="M320" s="240" t="s">
        <v>1</v>
      </c>
      <c r="N320" s="241" t="s">
        <v>48</v>
      </c>
      <c r="O320" s="87"/>
      <c r="P320" s="242">
        <f>O320*H320</f>
        <v>0</v>
      </c>
      <c r="Q320" s="242">
        <v>2.4533700000000001</v>
      </c>
      <c r="R320" s="242">
        <f>Q320*H320</f>
        <v>220.58249670000001</v>
      </c>
      <c r="S320" s="242">
        <v>0</v>
      </c>
      <c r="T320" s="243">
        <f>S320*H320</f>
        <v>0</v>
      </c>
      <c r="AR320" s="244" t="s">
        <v>125</v>
      </c>
      <c r="AT320" s="244" t="s">
        <v>266</v>
      </c>
      <c r="AU320" s="244" t="s">
        <v>92</v>
      </c>
      <c r="AY320" s="17" t="s">
        <v>263</v>
      </c>
      <c r="BE320" s="245">
        <f>IF(N320="základní",J320,0)</f>
        <v>0</v>
      </c>
      <c r="BF320" s="245">
        <f>IF(N320="snížená",J320,0)</f>
        <v>0</v>
      </c>
      <c r="BG320" s="245">
        <f>IF(N320="zákl. přenesená",J320,0)</f>
        <v>0</v>
      </c>
      <c r="BH320" s="245">
        <f>IF(N320="sníž. přenesená",J320,0)</f>
        <v>0</v>
      </c>
      <c r="BI320" s="245">
        <f>IF(N320="nulová",J320,0)</f>
        <v>0</v>
      </c>
      <c r="BJ320" s="17" t="s">
        <v>90</v>
      </c>
      <c r="BK320" s="245">
        <f>ROUND(I320*H320,2)</f>
        <v>0</v>
      </c>
      <c r="BL320" s="17" t="s">
        <v>125</v>
      </c>
      <c r="BM320" s="244" t="s">
        <v>566</v>
      </c>
    </row>
    <row r="321" s="1" customFormat="1">
      <c r="B321" s="39"/>
      <c r="C321" s="40"/>
      <c r="D321" s="246" t="s">
        <v>273</v>
      </c>
      <c r="E321" s="40"/>
      <c r="F321" s="247" t="s">
        <v>567</v>
      </c>
      <c r="G321" s="40"/>
      <c r="H321" s="40"/>
      <c r="I321" s="151"/>
      <c r="J321" s="40"/>
      <c r="K321" s="40"/>
      <c r="L321" s="44"/>
      <c r="M321" s="248"/>
      <c r="N321" s="87"/>
      <c r="O321" s="87"/>
      <c r="P321" s="87"/>
      <c r="Q321" s="87"/>
      <c r="R321" s="87"/>
      <c r="S321" s="87"/>
      <c r="T321" s="88"/>
      <c r="AT321" s="17" t="s">
        <v>273</v>
      </c>
      <c r="AU321" s="17" t="s">
        <v>92</v>
      </c>
    </row>
    <row r="322" s="14" customFormat="1">
      <c r="B322" s="274"/>
      <c r="C322" s="275"/>
      <c r="D322" s="246" t="s">
        <v>368</v>
      </c>
      <c r="E322" s="276" t="s">
        <v>1</v>
      </c>
      <c r="F322" s="277" t="s">
        <v>568</v>
      </c>
      <c r="G322" s="275"/>
      <c r="H322" s="276" t="s">
        <v>1</v>
      </c>
      <c r="I322" s="278"/>
      <c r="J322" s="275"/>
      <c r="K322" s="275"/>
      <c r="L322" s="279"/>
      <c r="M322" s="280"/>
      <c r="N322" s="281"/>
      <c r="O322" s="281"/>
      <c r="P322" s="281"/>
      <c r="Q322" s="281"/>
      <c r="R322" s="281"/>
      <c r="S322" s="281"/>
      <c r="T322" s="282"/>
      <c r="AT322" s="283" t="s">
        <v>368</v>
      </c>
      <c r="AU322" s="283" t="s">
        <v>92</v>
      </c>
      <c r="AV322" s="14" t="s">
        <v>90</v>
      </c>
      <c r="AW322" s="14" t="s">
        <v>38</v>
      </c>
      <c r="AX322" s="14" t="s">
        <v>83</v>
      </c>
      <c r="AY322" s="283" t="s">
        <v>263</v>
      </c>
    </row>
    <row r="323" s="12" customFormat="1">
      <c r="B323" s="252"/>
      <c r="C323" s="253"/>
      <c r="D323" s="246" t="s">
        <v>368</v>
      </c>
      <c r="E323" s="254" t="s">
        <v>1</v>
      </c>
      <c r="F323" s="255" t="s">
        <v>569</v>
      </c>
      <c r="G323" s="253"/>
      <c r="H323" s="256">
        <v>89.909999999999997</v>
      </c>
      <c r="I323" s="257"/>
      <c r="J323" s="253"/>
      <c r="K323" s="253"/>
      <c r="L323" s="258"/>
      <c r="M323" s="259"/>
      <c r="N323" s="260"/>
      <c r="O323" s="260"/>
      <c r="P323" s="260"/>
      <c r="Q323" s="260"/>
      <c r="R323" s="260"/>
      <c r="S323" s="260"/>
      <c r="T323" s="261"/>
      <c r="AT323" s="262" t="s">
        <v>368</v>
      </c>
      <c r="AU323" s="262" t="s">
        <v>92</v>
      </c>
      <c r="AV323" s="12" t="s">
        <v>92</v>
      </c>
      <c r="AW323" s="12" t="s">
        <v>38</v>
      </c>
      <c r="AX323" s="12" t="s">
        <v>83</v>
      </c>
      <c r="AY323" s="262" t="s">
        <v>263</v>
      </c>
    </row>
    <row r="324" s="13" customFormat="1">
      <c r="B324" s="263"/>
      <c r="C324" s="264"/>
      <c r="D324" s="246" t="s">
        <v>368</v>
      </c>
      <c r="E324" s="265" t="s">
        <v>1</v>
      </c>
      <c r="F324" s="266" t="s">
        <v>370</v>
      </c>
      <c r="G324" s="264"/>
      <c r="H324" s="267">
        <v>89.909999999999997</v>
      </c>
      <c r="I324" s="268"/>
      <c r="J324" s="264"/>
      <c r="K324" s="264"/>
      <c r="L324" s="269"/>
      <c r="M324" s="270"/>
      <c r="N324" s="271"/>
      <c r="O324" s="271"/>
      <c r="P324" s="271"/>
      <c r="Q324" s="271"/>
      <c r="R324" s="271"/>
      <c r="S324" s="271"/>
      <c r="T324" s="272"/>
      <c r="AT324" s="273" t="s">
        <v>368</v>
      </c>
      <c r="AU324" s="273" t="s">
        <v>92</v>
      </c>
      <c r="AV324" s="13" t="s">
        <v>125</v>
      </c>
      <c r="AW324" s="13" t="s">
        <v>38</v>
      </c>
      <c r="AX324" s="13" t="s">
        <v>90</v>
      </c>
      <c r="AY324" s="273" t="s">
        <v>263</v>
      </c>
    </row>
    <row r="325" s="1" customFormat="1" ht="16.5" customHeight="1">
      <c r="B325" s="39"/>
      <c r="C325" s="233" t="s">
        <v>570</v>
      </c>
      <c r="D325" s="233" t="s">
        <v>266</v>
      </c>
      <c r="E325" s="234" t="s">
        <v>571</v>
      </c>
      <c r="F325" s="235" t="s">
        <v>572</v>
      </c>
      <c r="G325" s="236" t="s">
        <v>403</v>
      </c>
      <c r="H325" s="237">
        <v>13.487</v>
      </c>
      <c r="I325" s="238"/>
      <c r="J325" s="239">
        <f>ROUND(I325*H325,2)</f>
        <v>0</v>
      </c>
      <c r="K325" s="235" t="s">
        <v>270</v>
      </c>
      <c r="L325" s="44"/>
      <c r="M325" s="240" t="s">
        <v>1</v>
      </c>
      <c r="N325" s="241" t="s">
        <v>48</v>
      </c>
      <c r="O325" s="87"/>
      <c r="P325" s="242">
        <f>O325*H325</f>
        <v>0</v>
      </c>
      <c r="Q325" s="242">
        <v>1.04887</v>
      </c>
      <c r="R325" s="242">
        <f>Q325*H325</f>
        <v>14.146109689999999</v>
      </c>
      <c r="S325" s="242">
        <v>0</v>
      </c>
      <c r="T325" s="243">
        <f>S325*H325</f>
        <v>0</v>
      </c>
      <c r="AR325" s="244" t="s">
        <v>125</v>
      </c>
      <c r="AT325" s="244" t="s">
        <v>266</v>
      </c>
      <c r="AU325" s="244" t="s">
        <v>92</v>
      </c>
      <c r="AY325" s="17" t="s">
        <v>263</v>
      </c>
      <c r="BE325" s="245">
        <f>IF(N325="základní",J325,0)</f>
        <v>0</v>
      </c>
      <c r="BF325" s="245">
        <f>IF(N325="snížená",J325,0)</f>
        <v>0</v>
      </c>
      <c r="BG325" s="245">
        <f>IF(N325="zákl. přenesená",J325,0)</f>
        <v>0</v>
      </c>
      <c r="BH325" s="245">
        <f>IF(N325="sníž. přenesená",J325,0)</f>
        <v>0</v>
      </c>
      <c r="BI325" s="245">
        <f>IF(N325="nulová",J325,0)</f>
        <v>0</v>
      </c>
      <c r="BJ325" s="17" t="s">
        <v>90</v>
      </c>
      <c r="BK325" s="245">
        <f>ROUND(I325*H325,2)</f>
        <v>0</v>
      </c>
      <c r="BL325" s="17" t="s">
        <v>125</v>
      </c>
      <c r="BM325" s="244" t="s">
        <v>573</v>
      </c>
    </row>
    <row r="326" s="14" customFormat="1">
      <c r="B326" s="274"/>
      <c r="C326" s="275"/>
      <c r="D326" s="246" t="s">
        <v>368</v>
      </c>
      <c r="E326" s="276" t="s">
        <v>1</v>
      </c>
      <c r="F326" s="277" t="s">
        <v>568</v>
      </c>
      <c r="G326" s="275"/>
      <c r="H326" s="276" t="s">
        <v>1</v>
      </c>
      <c r="I326" s="278"/>
      <c r="J326" s="275"/>
      <c r="K326" s="275"/>
      <c r="L326" s="279"/>
      <c r="M326" s="280"/>
      <c r="N326" s="281"/>
      <c r="O326" s="281"/>
      <c r="P326" s="281"/>
      <c r="Q326" s="281"/>
      <c r="R326" s="281"/>
      <c r="S326" s="281"/>
      <c r="T326" s="282"/>
      <c r="AT326" s="283" t="s">
        <v>368</v>
      </c>
      <c r="AU326" s="283" t="s">
        <v>92</v>
      </c>
      <c r="AV326" s="14" t="s">
        <v>90</v>
      </c>
      <c r="AW326" s="14" t="s">
        <v>38</v>
      </c>
      <c r="AX326" s="14" t="s">
        <v>83</v>
      </c>
      <c r="AY326" s="283" t="s">
        <v>263</v>
      </c>
    </row>
    <row r="327" s="14" customFormat="1">
      <c r="B327" s="274"/>
      <c r="C327" s="275"/>
      <c r="D327" s="246" t="s">
        <v>368</v>
      </c>
      <c r="E327" s="276" t="s">
        <v>1</v>
      </c>
      <c r="F327" s="277" t="s">
        <v>574</v>
      </c>
      <c r="G327" s="275"/>
      <c r="H327" s="276" t="s">
        <v>1</v>
      </c>
      <c r="I327" s="278"/>
      <c r="J327" s="275"/>
      <c r="K327" s="275"/>
      <c r="L327" s="279"/>
      <c r="M327" s="280"/>
      <c r="N327" s="281"/>
      <c r="O327" s="281"/>
      <c r="P327" s="281"/>
      <c r="Q327" s="281"/>
      <c r="R327" s="281"/>
      <c r="S327" s="281"/>
      <c r="T327" s="282"/>
      <c r="AT327" s="283" t="s">
        <v>368</v>
      </c>
      <c r="AU327" s="283" t="s">
        <v>92</v>
      </c>
      <c r="AV327" s="14" t="s">
        <v>90</v>
      </c>
      <c r="AW327" s="14" t="s">
        <v>38</v>
      </c>
      <c r="AX327" s="14" t="s">
        <v>83</v>
      </c>
      <c r="AY327" s="283" t="s">
        <v>263</v>
      </c>
    </row>
    <row r="328" s="12" customFormat="1">
      <c r="B328" s="252"/>
      <c r="C328" s="253"/>
      <c r="D328" s="246" t="s">
        <v>368</v>
      </c>
      <c r="E328" s="254" t="s">
        <v>1</v>
      </c>
      <c r="F328" s="255" t="s">
        <v>575</v>
      </c>
      <c r="G328" s="253"/>
      <c r="H328" s="256">
        <v>13.487</v>
      </c>
      <c r="I328" s="257"/>
      <c r="J328" s="253"/>
      <c r="K328" s="253"/>
      <c r="L328" s="258"/>
      <c r="M328" s="259"/>
      <c r="N328" s="260"/>
      <c r="O328" s="260"/>
      <c r="P328" s="260"/>
      <c r="Q328" s="260"/>
      <c r="R328" s="260"/>
      <c r="S328" s="260"/>
      <c r="T328" s="261"/>
      <c r="AT328" s="262" t="s">
        <v>368</v>
      </c>
      <c r="AU328" s="262" t="s">
        <v>92</v>
      </c>
      <c r="AV328" s="12" t="s">
        <v>92</v>
      </c>
      <c r="AW328" s="12" t="s">
        <v>38</v>
      </c>
      <c r="AX328" s="12" t="s">
        <v>83</v>
      </c>
      <c r="AY328" s="262" t="s">
        <v>263</v>
      </c>
    </row>
    <row r="329" s="13" customFormat="1">
      <c r="B329" s="263"/>
      <c r="C329" s="264"/>
      <c r="D329" s="246" t="s">
        <v>368</v>
      </c>
      <c r="E329" s="265" t="s">
        <v>1</v>
      </c>
      <c r="F329" s="266" t="s">
        <v>370</v>
      </c>
      <c r="G329" s="264"/>
      <c r="H329" s="267">
        <v>13.487</v>
      </c>
      <c r="I329" s="268"/>
      <c r="J329" s="264"/>
      <c r="K329" s="264"/>
      <c r="L329" s="269"/>
      <c r="M329" s="270"/>
      <c r="N329" s="271"/>
      <c r="O329" s="271"/>
      <c r="P329" s="271"/>
      <c r="Q329" s="271"/>
      <c r="R329" s="271"/>
      <c r="S329" s="271"/>
      <c r="T329" s="272"/>
      <c r="AT329" s="273" t="s">
        <v>368</v>
      </c>
      <c r="AU329" s="273" t="s">
        <v>92</v>
      </c>
      <c r="AV329" s="13" t="s">
        <v>125</v>
      </c>
      <c r="AW329" s="13" t="s">
        <v>38</v>
      </c>
      <c r="AX329" s="13" t="s">
        <v>90</v>
      </c>
      <c r="AY329" s="273" t="s">
        <v>263</v>
      </c>
    </row>
    <row r="330" s="1" customFormat="1" ht="16.5" customHeight="1">
      <c r="B330" s="39"/>
      <c r="C330" s="233" t="s">
        <v>576</v>
      </c>
      <c r="D330" s="233" t="s">
        <v>266</v>
      </c>
      <c r="E330" s="234" t="s">
        <v>577</v>
      </c>
      <c r="F330" s="235" t="s">
        <v>578</v>
      </c>
      <c r="G330" s="236" t="s">
        <v>407</v>
      </c>
      <c r="H330" s="237">
        <v>68.688000000000002</v>
      </c>
      <c r="I330" s="238"/>
      <c r="J330" s="239">
        <f>ROUND(I330*H330,2)</f>
        <v>0</v>
      </c>
      <c r="K330" s="235" t="s">
        <v>270</v>
      </c>
      <c r="L330" s="44"/>
      <c r="M330" s="240" t="s">
        <v>1</v>
      </c>
      <c r="N330" s="241" t="s">
        <v>48</v>
      </c>
      <c r="O330" s="87"/>
      <c r="P330" s="242">
        <f>O330*H330</f>
        <v>0</v>
      </c>
      <c r="Q330" s="242">
        <v>0.0065799999999999999</v>
      </c>
      <c r="R330" s="242">
        <f>Q330*H330</f>
        <v>0.45196703999999999</v>
      </c>
      <c r="S330" s="242">
        <v>0</v>
      </c>
      <c r="T330" s="243">
        <f>S330*H330</f>
        <v>0</v>
      </c>
      <c r="AR330" s="244" t="s">
        <v>125</v>
      </c>
      <c r="AT330" s="244" t="s">
        <v>266</v>
      </c>
      <c r="AU330" s="244" t="s">
        <v>92</v>
      </c>
      <c r="AY330" s="17" t="s">
        <v>263</v>
      </c>
      <c r="BE330" s="245">
        <f>IF(N330="základní",J330,0)</f>
        <v>0</v>
      </c>
      <c r="BF330" s="245">
        <f>IF(N330="snížená",J330,0)</f>
        <v>0</v>
      </c>
      <c r="BG330" s="245">
        <f>IF(N330="zákl. přenesená",J330,0)</f>
        <v>0</v>
      </c>
      <c r="BH330" s="245">
        <f>IF(N330="sníž. přenesená",J330,0)</f>
        <v>0</v>
      </c>
      <c r="BI330" s="245">
        <f>IF(N330="nulová",J330,0)</f>
        <v>0</v>
      </c>
      <c r="BJ330" s="17" t="s">
        <v>90</v>
      </c>
      <c r="BK330" s="245">
        <f>ROUND(I330*H330,2)</f>
        <v>0</v>
      </c>
      <c r="BL330" s="17" t="s">
        <v>125</v>
      </c>
      <c r="BM330" s="244" t="s">
        <v>579</v>
      </c>
    </row>
    <row r="331" s="1" customFormat="1">
      <c r="B331" s="39"/>
      <c r="C331" s="40"/>
      <c r="D331" s="246" t="s">
        <v>273</v>
      </c>
      <c r="E331" s="40"/>
      <c r="F331" s="247" t="s">
        <v>567</v>
      </c>
      <c r="G331" s="40"/>
      <c r="H331" s="40"/>
      <c r="I331" s="151"/>
      <c r="J331" s="40"/>
      <c r="K331" s="40"/>
      <c r="L331" s="44"/>
      <c r="M331" s="248"/>
      <c r="N331" s="87"/>
      <c r="O331" s="87"/>
      <c r="P331" s="87"/>
      <c r="Q331" s="87"/>
      <c r="R331" s="87"/>
      <c r="S331" s="87"/>
      <c r="T331" s="88"/>
      <c r="AT331" s="17" t="s">
        <v>273</v>
      </c>
      <c r="AU331" s="17" t="s">
        <v>92</v>
      </c>
    </row>
    <row r="332" s="14" customFormat="1">
      <c r="B332" s="274"/>
      <c r="C332" s="275"/>
      <c r="D332" s="246" t="s">
        <v>368</v>
      </c>
      <c r="E332" s="276" t="s">
        <v>1</v>
      </c>
      <c r="F332" s="277" t="s">
        <v>568</v>
      </c>
      <c r="G332" s="275"/>
      <c r="H332" s="276" t="s">
        <v>1</v>
      </c>
      <c r="I332" s="278"/>
      <c r="J332" s="275"/>
      <c r="K332" s="275"/>
      <c r="L332" s="279"/>
      <c r="M332" s="280"/>
      <c r="N332" s="281"/>
      <c r="O332" s="281"/>
      <c r="P332" s="281"/>
      <c r="Q332" s="281"/>
      <c r="R332" s="281"/>
      <c r="S332" s="281"/>
      <c r="T332" s="282"/>
      <c r="AT332" s="283" t="s">
        <v>368</v>
      </c>
      <c r="AU332" s="283" t="s">
        <v>92</v>
      </c>
      <c r="AV332" s="14" t="s">
        <v>90</v>
      </c>
      <c r="AW332" s="14" t="s">
        <v>38</v>
      </c>
      <c r="AX332" s="14" t="s">
        <v>83</v>
      </c>
      <c r="AY332" s="283" t="s">
        <v>263</v>
      </c>
    </row>
    <row r="333" s="12" customFormat="1">
      <c r="B333" s="252"/>
      <c r="C333" s="253"/>
      <c r="D333" s="246" t="s">
        <v>368</v>
      </c>
      <c r="E333" s="254" t="s">
        <v>1</v>
      </c>
      <c r="F333" s="255" t="s">
        <v>580</v>
      </c>
      <c r="G333" s="253"/>
      <c r="H333" s="256">
        <v>68.688000000000002</v>
      </c>
      <c r="I333" s="257"/>
      <c r="J333" s="253"/>
      <c r="K333" s="253"/>
      <c r="L333" s="258"/>
      <c r="M333" s="259"/>
      <c r="N333" s="260"/>
      <c r="O333" s="260"/>
      <c r="P333" s="260"/>
      <c r="Q333" s="260"/>
      <c r="R333" s="260"/>
      <c r="S333" s="260"/>
      <c r="T333" s="261"/>
      <c r="AT333" s="262" t="s">
        <v>368</v>
      </c>
      <c r="AU333" s="262" t="s">
        <v>92</v>
      </c>
      <c r="AV333" s="12" t="s">
        <v>92</v>
      </c>
      <c r="AW333" s="12" t="s">
        <v>38</v>
      </c>
      <c r="AX333" s="12" t="s">
        <v>83</v>
      </c>
      <c r="AY333" s="262" t="s">
        <v>263</v>
      </c>
    </row>
    <row r="334" s="13" customFormat="1">
      <c r="B334" s="263"/>
      <c r="C334" s="264"/>
      <c r="D334" s="246" t="s">
        <v>368</v>
      </c>
      <c r="E334" s="265" t="s">
        <v>1</v>
      </c>
      <c r="F334" s="266" t="s">
        <v>370</v>
      </c>
      <c r="G334" s="264"/>
      <c r="H334" s="267">
        <v>68.688000000000002</v>
      </c>
      <c r="I334" s="268"/>
      <c r="J334" s="264"/>
      <c r="K334" s="264"/>
      <c r="L334" s="269"/>
      <c r="M334" s="270"/>
      <c r="N334" s="271"/>
      <c r="O334" s="271"/>
      <c r="P334" s="271"/>
      <c r="Q334" s="271"/>
      <c r="R334" s="271"/>
      <c r="S334" s="271"/>
      <c r="T334" s="272"/>
      <c r="AT334" s="273" t="s">
        <v>368</v>
      </c>
      <c r="AU334" s="273" t="s">
        <v>92</v>
      </c>
      <c r="AV334" s="13" t="s">
        <v>125</v>
      </c>
      <c r="AW334" s="13" t="s">
        <v>38</v>
      </c>
      <c r="AX334" s="13" t="s">
        <v>90</v>
      </c>
      <c r="AY334" s="273" t="s">
        <v>263</v>
      </c>
    </row>
    <row r="335" s="1" customFormat="1" ht="16.5" customHeight="1">
      <c r="B335" s="39"/>
      <c r="C335" s="233" t="s">
        <v>581</v>
      </c>
      <c r="D335" s="233" t="s">
        <v>266</v>
      </c>
      <c r="E335" s="234" t="s">
        <v>582</v>
      </c>
      <c r="F335" s="235" t="s">
        <v>583</v>
      </c>
      <c r="G335" s="236" t="s">
        <v>407</v>
      </c>
      <c r="H335" s="237">
        <v>68.688000000000002</v>
      </c>
      <c r="I335" s="238"/>
      <c r="J335" s="239">
        <f>ROUND(I335*H335,2)</f>
        <v>0</v>
      </c>
      <c r="K335" s="235" t="s">
        <v>270</v>
      </c>
      <c r="L335" s="44"/>
      <c r="M335" s="240" t="s">
        <v>1</v>
      </c>
      <c r="N335" s="241" t="s">
        <v>48</v>
      </c>
      <c r="O335" s="87"/>
      <c r="P335" s="242">
        <f>O335*H335</f>
        <v>0</v>
      </c>
      <c r="Q335" s="242">
        <v>0</v>
      </c>
      <c r="R335" s="242">
        <f>Q335*H335</f>
        <v>0</v>
      </c>
      <c r="S335" s="242">
        <v>0</v>
      </c>
      <c r="T335" s="243">
        <f>S335*H335</f>
        <v>0</v>
      </c>
      <c r="AR335" s="244" t="s">
        <v>125</v>
      </c>
      <c r="AT335" s="244" t="s">
        <v>266</v>
      </c>
      <c r="AU335" s="244" t="s">
        <v>92</v>
      </c>
      <c r="AY335" s="17" t="s">
        <v>263</v>
      </c>
      <c r="BE335" s="245">
        <f>IF(N335="základní",J335,0)</f>
        <v>0</v>
      </c>
      <c r="BF335" s="245">
        <f>IF(N335="snížená",J335,0)</f>
        <v>0</v>
      </c>
      <c r="BG335" s="245">
        <f>IF(N335="zákl. přenesená",J335,0)</f>
        <v>0</v>
      </c>
      <c r="BH335" s="245">
        <f>IF(N335="sníž. přenesená",J335,0)</f>
        <v>0</v>
      </c>
      <c r="BI335" s="245">
        <f>IF(N335="nulová",J335,0)</f>
        <v>0</v>
      </c>
      <c r="BJ335" s="17" t="s">
        <v>90</v>
      </c>
      <c r="BK335" s="245">
        <f>ROUND(I335*H335,2)</f>
        <v>0</v>
      </c>
      <c r="BL335" s="17" t="s">
        <v>125</v>
      </c>
      <c r="BM335" s="244" t="s">
        <v>584</v>
      </c>
    </row>
    <row r="336" s="1" customFormat="1">
      <c r="B336" s="39"/>
      <c r="C336" s="40"/>
      <c r="D336" s="246" t="s">
        <v>273</v>
      </c>
      <c r="E336" s="40"/>
      <c r="F336" s="247" t="s">
        <v>567</v>
      </c>
      <c r="G336" s="40"/>
      <c r="H336" s="40"/>
      <c r="I336" s="151"/>
      <c r="J336" s="40"/>
      <c r="K336" s="40"/>
      <c r="L336" s="44"/>
      <c r="M336" s="248"/>
      <c r="N336" s="87"/>
      <c r="O336" s="87"/>
      <c r="P336" s="87"/>
      <c r="Q336" s="87"/>
      <c r="R336" s="87"/>
      <c r="S336" s="87"/>
      <c r="T336" s="88"/>
      <c r="AT336" s="17" t="s">
        <v>273</v>
      </c>
      <c r="AU336" s="17" t="s">
        <v>92</v>
      </c>
    </row>
    <row r="337" s="14" customFormat="1">
      <c r="B337" s="274"/>
      <c r="C337" s="275"/>
      <c r="D337" s="246" t="s">
        <v>368</v>
      </c>
      <c r="E337" s="276" t="s">
        <v>1</v>
      </c>
      <c r="F337" s="277" t="s">
        <v>568</v>
      </c>
      <c r="G337" s="275"/>
      <c r="H337" s="276" t="s">
        <v>1</v>
      </c>
      <c r="I337" s="278"/>
      <c r="J337" s="275"/>
      <c r="K337" s="275"/>
      <c r="L337" s="279"/>
      <c r="M337" s="280"/>
      <c r="N337" s="281"/>
      <c r="O337" s="281"/>
      <c r="P337" s="281"/>
      <c r="Q337" s="281"/>
      <c r="R337" s="281"/>
      <c r="S337" s="281"/>
      <c r="T337" s="282"/>
      <c r="AT337" s="283" t="s">
        <v>368</v>
      </c>
      <c r="AU337" s="283" t="s">
        <v>92</v>
      </c>
      <c r="AV337" s="14" t="s">
        <v>90</v>
      </c>
      <c r="AW337" s="14" t="s">
        <v>38</v>
      </c>
      <c r="AX337" s="14" t="s">
        <v>83</v>
      </c>
      <c r="AY337" s="283" t="s">
        <v>263</v>
      </c>
    </row>
    <row r="338" s="12" customFormat="1">
      <c r="B338" s="252"/>
      <c r="C338" s="253"/>
      <c r="D338" s="246" t="s">
        <v>368</v>
      </c>
      <c r="E338" s="254" t="s">
        <v>1</v>
      </c>
      <c r="F338" s="255" t="s">
        <v>580</v>
      </c>
      <c r="G338" s="253"/>
      <c r="H338" s="256">
        <v>68.688000000000002</v>
      </c>
      <c r="I338" s="257"/>
      <c r="J338" s="253"/>
      <c r="K338" s="253"/>
      <c r="L338" s="258"/>
      <c r="M338" s="259"/>
      <c r="N338" s="260"/>
      <c r="O338" s="260"/>
      <c r="P338" s="260"/>
      <c r="Q338" s="260"/>
      <c r="R338" s="260"/>
      <c r="S338" s="260"/>
      <c r="T338" s="261"/>
      <c r="AT338" s="262" t="s">
        <v>368</v>
      </c>
      <c r="AU338" s="262" t="s">
        <v>92</v>
      </c>
      <c r="AV338" s="12" t="s">
        <v>92</v>
      </c>
      <c r="AW338" s="12" t="s">
        <v>38</v>
      </c>
      <c r="AX338" s="12" t="s">
        <v>83</v>
      </c>
      <c r="AY338" s="262" t="s">
        <v>263</v>
      </c>
    </row>
    <row r="339" s="13" customFormat="1">
      <c r="B339" s="263"/>
      <c r="C339" s="264"/>
      <c r="D339" s="246" t="s">
        <v>368</v>
      </c>
      <c r="E339" s="265" t="s">
        <v>1</v>
      </c>
      <c r="F339" s="266" t="s">
        <v>370</v>
      </c>
      <c r="G339" s="264"/>
      <c r="H339" s="267">
        <v>68.688000000000002</v>
      </c>
      <c r="I339" s="268"/>
      <c r="J339" s="264"/>
      <c r="K339" s="264"/>
      <c r="L339" s="269"/>
      <c r="M339" s="270"/>
      <c r="N339" s="271"/>
      <c r="O339" s="271"/>
      <c r="P339" s="271"/>
      <c r="Q339" s="271"/>
      <c r="R339" s="271"/>
      <c r="S339" s="271"/>
      <c r="T339" s="272"/>
      <c r="AT339" s="273" t="s">
        <v>368</v>
      </c>
      <c r="AU339" s="273" t="s">
        <v>92</v>
      </c>
      <c r="AV339" s="13" t="s">
        <v>125</v>
      </c>
      <c r="AW339" s="13" t="s">
        <v>38</v>
      </c>
      <c r="AX339" s="13" t="s">
        <v>90</v>
      </c>
      <c r="AY339" s="273" t="s">
        <v>263</v>
      </c>
    </row>
    <row r="340" s="1" customFormat="1" ht="16.5" customHeight="1">
      <c r="B340" s="39"/>
      <c r="C340" s="233" t="s">
        <v>585</v>
      </c>
      <c r="D340" s="233" t="s">
        <v>266</v>
      </c>
      <c r="E340" s="234" t="s">
        <v>586</v>
      </c>
      <c r="F340" s="235" t="s">
        <v>587</v>
      </c>
      <c r="G340" s="236" t="s">
        <v>407</v>
      </c>
      <c r="H340" s="237">
        <v>3133.125</v>
      </c>
      <c r="I340" s="238"/>
      <c r="J340" s="239">
        <f>ROUND(I340*H340,2)</f>
        <v>0</v>
      </c>
      <c r="K340" s="235" t="s">
        <v>270</v>
      </c>
      <c r="L340" s="44"/>
      <c r="M340" s="240" t="s">
        <v>1</v>
      </c>
      <c r="N340" s="241" t="s">
        <v>48</v>
      </c>
      <c r="O340" s="87"/>
      <c r="P340" s="242">
        <f>O340*H340</f>
        <v>0</v>
      </c>
      <c r="Q340" s="242">
        <v>0.22797999999999999</v>
      </c>
      <c r="R340" s="242">
        <f>Q340*H340</f>
        <v>714.28983749999998</v>
      </c>
      <c r="S340" s="242">
        <v>0</v>
      </c>
      <c r="T340" s="243">
        <f>S340*H340</f>
        <v>0</v>
      </c>
      <c r="AR340" s="244" t="s">
        <v>125</v>
      </c>
      <c r="AT340" s="244" t="s">
        <v>266</v>
      </c>
      <c r="AU340" s="244" t="s">
        <v>92</v>
      </c>
      <c r="AY340" s="17" t="s">
        <v>263</v>
      </c>
      <c r="BE340" s="245">
        <f>IF(N340="základní",J340,0)</f>
        <v>0</v>
      </c>
      <c r="BF340" s="245">
        <f>IF(N340="snížená",J340,0)</f>
        <v>0</v>
      </c>
      <c r="BG340" s="245">
        <f>IF(N340="zákl. přenesená",J340,0)</f>
        <v>0</v>
      </c>
      <c r="BH340" s="245">
        <f>IF(N340="sníž. přenesená",J340,0)</f>
        <v>0</v>
      </c>
      <c r="BI340" s="245">
        <f>IF(N340="nulová",J340,0)</f>
        <v>0</v>
      </c>
      <c r="BJ340" s="17" t="s">
        <v>90</v>
      </c>
      <c r="BK340" s="245">
        <f>ROUND(I340*H340,2)</f>
        <v>0</v>
      </c>
      <c r="BL340" s="17" t="s">
        <v>125</v>
      </c>
      <c r="BM340" s="244" t="s">
        <v>588</v>
      </c>
    </row>
    <row r="341" s="1" customFormat="1">
      <c r="B341" s="39"/>
      <c r="C341" s="40"/>
      <c r="D341" s="246" t="s">
        <v>273</v>
      </c>
      <c r="E341" s="40"/>
      <c r="F341" s="247" t="s">
        <v>567</v>
      </c>
      <c r="G341" s="40"/>
      <c r="H341" s="40"/>
      <c r="I341" s="151"/>
      <c r="J341" s="40"/>
      <c r="K341" s="40"/>
      <c r="L341" s="44"/>
      <c r="M341" s="248"/>
      <c r="N341" s="87"/>
      <c r="O341" s="87"/>
      <c r="P341" s="87"/>
      <c r="Q341" s="87"/>
      <c r="R341" s="87"/>
      <c r="S341" s="87"/>
      <c r="T341" s="88"/>
      <c r="AT341" s="17" t="s">
        <v>273</v>
      </c>
      <c r="AU341" s="17" t="s">
        <v>92</v>
      </c>
    </row>
    <row r="342" s="14" customFormat="1">
      <c r="B342" s="274"/>
      <c r="C342" s="275"/>
      <c r="D342" s="246" t="s">
        <v>368</v>
      </c>
      <c r="E342" s="276" t="s">
        <v>1</v>
      </c>
      <c r="F342" s="277" t="s">
        <v>589</v>
      </c>
      <c r="G342" s="275"/>
      <c r="H342" s="276" t="s">
        <v>1</v>
      </c>
      <c r="I342" s="278"/>
      <c r="J342" s="275"/>
      <c r="K342" s="275"/>
      <c r="L342" s="279"/>
      <c r="M342" s="280"/>
      <c r="N342" s="281"/>
      <c r="O342" s="281"/>
      <c r="P342" s="281"/>
      <c r="Q342" s="281"/>
      <c r="R342" s="281"/>
      <c r="S342" s="281"/>
      <c r="T342" s="282"/>
      <c r="AT342" s="283" t="s">
        <v>368</v>
      </c>
      <c r="AU342" s="283" t="s">
        <v>92</v>
      </c>
      <c r="AV342" s="14" t="s">
        <v>90</v>
      </c>
      <c r="AW342" s="14" t="s">
        <v>38</v>
      </c>
      <c r="AX342" s="14" t="s">
        <v>83</v>
      </c>
      <c r="AY342" s="283" t="s">
        <v>263</v>
      </c>
    </row>
    <row r="343" s="12" customFormat="1">
      <c r="B343" s="252"/>
      <c r="C343" s="253"/>
      <c r="D343" s="246" t="s">
        <v>368</v>
      </c>
      <c r="E343" s="254" t="s">
        <v>1</v>
      </c>
      <c r="F343" s="255" t="s">
        <v>590</v>
      </c>
      <c r="G343" s="253"/>
      <c r="H343" s="256">
        <v>169.22499999999999</v>
      </c>
      <c r="I343" s="257"/>
      <c r="J343" s="253"/>
      <c r="K343" s="253"/>
      <c r="L343" s="258"/>
      <c r="M343" s="259"/>
      <c r="N343" s="260"/>
      <c r="O343" s="260"/>
      <c r="P343" s="260"/>
      <c r="Q343" s="260"/>
      <c r="R343" s="260"/>
      <c r="S343" s="260"/>
      <c r="T343" s="261"/>
      <c r="AT343" s="262" t="s">
        <v>368</v>
      </c>
      <c r="AU343" s="262" t="s">
        <v>92</v>
      </c>
      <c r="AV343" s="12" t="s">
        <v>92</v>
      </c>
      <c r="AW343" s="12" t="s">
        <v>38</v>
      </c>
      <c r="AX343" s="12" t="s">
        <v>83</v>
      </c>
      <c r="AY343" s="262" t="s">
        <v>263</v>
      </c>
    </row>
    <row r="344" s="12" customFormat="1">
      <c r="B344" s="252"/>
      <c r="C344" s="253"/>
      <c r="D344" s="246" t="s">
        <v>368</v>
      </c>
      <c r="E344" s="254" t="s">
        <v>1</v>
      </c>
      <c r="F344" s="255" t="s">
        <v>591</v>
      </c>
      <c r="G344" s="253"/>
      <c r="H344" s="256">
        <v>2741.5500000000002</v>
      </c>
      <c r="I344" s="257"/>
      <c r="J344" s="253"/>
      <c r="K344" s="253"/>
      <c r="L344" s="258"/>
      <c r="M344" s="259"/>
      <c r="N344" s="260"/>
      <c r="O344" s="260"/>
      <c r="P344" s="260"/>
      <c r="Q344" s="260"/>
      <c r="R344" s="260"/>
      <c r="S344" s="260"/>
      <c r="T344" s="261"/>
      <c r="AT344" s="262" t="s">
        <v>368</v>
      </c>
      <c r="AU344" s="262" t="s">
        <v>92</v>
      </c>
      <c r="AV344" s="12" t="s">
        <v>92</v>
      </c>
      <c r="AW344" s="12" t="s">
        <v>38</v>
      </c>
      <c r="AX344" s="12" t="s">
        <v>83</v>
      </c>
      <c r="AY344" s="262" t="s">
        <v>263</v>
      </c>
    </row>
    <row r="345" s="12" customFormat="1">
      <c r="B345" s="252"/>
      <c r="C345" s="253"/>
      <c r="D345" s="246" t="s">
        <v>368</v>
      </c>
      <c r="E345" s="254" t="s">
        <v>1</v>
      </c>
      <c r="F345" s="255" t="s">
        <v>592</v>
      </c>
      <c r="G345" s="253"/>
      <c r="H345" s="256">
        <v>222.34999999999999</v>
      </c>
      <c r="I345" s="257"/>
      <c r="J345" s="253"/>
      <c r="K345" s="253"/>
      <c r="L345" s="258"/>
      <c r="M345" s="259"/>
      <c r="N345" s="260"/>
      <c r="O345" s="260"/>
      <c r="P345" s="260"/>
      <c r="Q345" s="260"/>
      <c r="R345" s="260"/>
      <c r="S345" s="260"/>
      <c r="T345" s="261"/>
      <c r="AT345" s="262" t="s">
        <v>368</v>
      </c>
      <c r="AU345" s="262" t="s">
        <v>92</v>
      </c>
      <c r="AV345" s="12" t="s">
        <v>92</v>
      </c>
      <c r="AW345" s="12" t="s">
        <v>38</v>
      </c>
      <c r="AX345" s="12" t="s">
        <v>83</v>
      </c>
      <c r="AY345" s="262" t="s">
        <v>263</v>
      </c>
    </row>
    <row r="346" s="13" customFormat="1">
      <c r="B346" s="263"/>
      <c r="C346" s="264"/>
      <c r="D346" s="246" t="s">
        <v>368</v>
      </c>
      <c r="E346" s="265" t="s">
        <v>1</v>
      </c>
      <c r="F346" s="266" t="s">
        <v>370</v>
      </c>
      <c r="G346" s="264"/>
      <c r="H346" s="267">
        <v>3133.125</v>
      </c>
      <c r="I346" s="268"/>
      <c r="J346" s="264"/>
      <c r="K346" s="264"/>
      <c r="L346" s="269"/>
      <c r="M346" s="270"/>
      <c r="N346" s="271"/>
      <c r="O346" s="271"/>
      <c r="P346" s="271"/>
      <c r="Q346" s="271"/>
      <c r="R346" s="271"/>
      <c r="S346" s="271"/>
      <c r="T346" s="272"/>
      <c r="AT346" s="273" t="s">
        <v>368</v>
      </c>
      <c r="AU346" s="273" t="s">
        <v>92</v>
      </c>
      <c r="AV346" s="13" t="s">
        <v>125</v>
      </c>
      <c r="AW346" s="13" t="s">
        <v>38</v>
      </c>
      <c r="AX346" s="13" t="s">
        <v>90</v>
      </c>
      <c r="AY346" s="273" t="s">
        <v>263</v>
      </c>
    </row>
    <row r="347" s="1" customFormat="1" ht="16.5" customHeight="1">
      <c r="B347" s="39"/>
      <c r="C347" s="233" t="s">
        <v>593</v>
      </c>
      <c r="D347" s="233" t="s">
        <v>266</v>
      </c>
      <c r="E347" s="234" t="s">
        <v>594</v>
      </c>
      <c r="F347" s="235" t="s">
        <v>595</v>
      </c>
      <c r="G347" s="236" t="s">
        <v>407</v>
      </c>
      <c r="H347" s="237">
        <v>140</v>
      </c>
      <c r="I347" s="238"/>
      <c r="J347" s="239">
        <f>ROUND(I347*H347,2)</f>
        <v>0</v>
      </c>
      <c r="K347" s="235" t="s">
        <v>413</v>
      </c>
      <c r="L347" s="44"/>
      <c r="M347" s="240" t="s">
        <v>1</v>
      </c>
      <c r="N347" s="241" t="s">
        <v>48</v>
      </c>
      <c r="O347" s="87"/>
      <c r="P347" s="242">
        <f>O347*H347</f>
        <v>0</v>
      </c>
      <c r="Q347" s="242">
        <v>0.22797999999999999</v>
      </c>
      <c r="R347" s="242">
        <f>Q347*H347</f>
        <v>31.917199999999998</v>
      </c>
      <c r="S347" s="242">
        <v>0</v>
      </c>
      <c r="T347" s="243">
        <f>S347*H347</f>
        <v>0</v>
      </c>
      <c r="AR347" s="244" t="s">
        <v>125</v>
      </c>
      <c r="AT347" s="244" t="s">
        <v>266</v>
      </c>
      <c r="AU347" s="244" t="s">
        <v>92</v>
      </c>
      <c r="AY347" s="17" t="s">
        <v>263</v>
      </c>
      <c r="BE347" s="245">
        <f>IF(N347="základní",J347,0)</f>
        <v>0</v>
      </c>
      <c r="BF347" s="245">
        <f>IF(N347="snížená",J347,0)</f>
        <v>0</v>
      </c>
      <c r="BG347" s="245">
        <f>IF(N347="zákl. přenesená",J347,0)</f>
        <v>0</v>
      </c>
      <c r="BH347" s="245">
        <f>IF(N347="sníž. přenesená",J347,0)</f>
        <v>0</v>
      </c>
      <c r="BI347" s="245">
        <f>IF(N347="nulová",J347,0)</f>
        <v>0</v>
      </c>
      <c r="BJ347" s="17" t="s">
        <v>90</v>
      </c>
      <c r="BK347" s="245">
        <f>ROUND(I347*H347,2)</f>
        <v>0</v>
      </c>
      <c r="BL347" s="17" t="s">
        <v>125</v>
      </c>
      <c r="BM347" s="244" t="s">
        <v>596</v>
      </c>
    </row>
    <row r="348" s="1" customFormat="1">
      <c r="B348" s="39"/>
      <c r="C348" s="40"/>
      <c r="D348" s="246" t="s">
        <v>273</v>
      </c>
      <c r="E348" s="40"/>
      <c r="F348" s="247" t="s">
        <v>597</v>
      </c>
      <c r="G348" s="40"/>
      <c r="H348" s="40"/>
      <c r="I348" s="151"/>
      <c r="J348" s="40"/>
      <c r="K348" s="40"/>
      <c r="L348" s="44"/>
      <c r="M348" s="248"/>
      <c r="N348" s="87"/>
      <c r="O348" s="87"/>
      <c r="P348" s="87"/>
      <c r="Q348" s="87"/>
      <c r="R348" s="87"/>
      <c r="S348" s="87"/>
      <c r="T348" s="88"/>
      <c r="AT348" s="17" t="s">
        <v>273</v>
      </c>
      <c r="AU348" s="17" t="s">
        <v>92</v>
      </c>
    </row>
    <row r="349" s="12" customFormat="1">
      <c r="B349" s="252"/>
      <c r="C349" s="253"/>
      <c r="D349" s="246" t="s">
        <v>368</v>
      </c>
      <c r="E349" s="254" t="s">
        <v>1</v>
      </c>
      <c r="F349" s="255" t="s">
        <v>598</v>
      </c>
      <c r="G349" s="253"/>
      <c r="H349" s="256">
        <v>140</v>
      </c>
      <c r="I349" s="257"/>
      <c r="J349" s="253"/>
      <c r="K349" s="253"/>
      <c r="L349" s="258"/>
      <c r="M349" s="259"/>
      <c r="N349" s="260"/>
      <c r="O349" s="260"/>
      <c r="P349" s="260"/>
      <c r="Q349" s="260"/>
      <c r="R349" s="260"/>
      <c r="S349" s="260"/>
      <c r="T349" s="261"/>
      <c r="AT349" s="262" t="s">
        <v>368</v>
      </c>
      <c r="AU349" s="262" t="s">
        <v>92</v>
      </c>
      <c r="AV349" s="12" t="s">
        <v>92</v>
      </c>
      <c r="AW349" s="12" t="s">
        <v>38</v>
      </c>
      <c r="AX349" s="12" t="s">
        <v>83</v>
      </c>
      <c r="AY349" s="262" t="s">
        <v>263</v>
      </c>
    </row>
    <row r="350" s="13" customFormat="1">
      <c r="B350" s="263"/>
      <c r="C350" s="264"/>
      <c r="D350" s="246" t="s">
        <v>368</v>
      </c>
      <c r="E350" s="265" t="s">
        <v>1</v>
      </c>
      <c r="F350" s="266" t="s">
        <v>370</v>
      </c>
      <c r="G350" s="264"/>
      <c r="H350" s="267">
        <v>140</v>
      </c>
      <c r="I350" s="268"/>
      <c r="J350" s="264"/>
      <c r="K350" s="264"/>
      <c r="L350" s="269"/>
      <c r="M350" s="270"/>
      <c r="N350" s="271"/>
      <c r="O350" s="271"/>
      <c r="P350" s="271"/>
      <c r="Q350" s="271"/>
      <c r="R350" s="271"/>
      <c r="S350" s="271"/>
      <c r="T350" s="272"/>
      <c r="AT350" s="273" t="s">
        <v>368</v>
      </c>
      <c r="AU350" s="273" t="s">
        <v>92</v>
      </c>
      <c r="AV350" s="13" t="s">
        <v>125</v>
      </c>
      <c r="AW350" s="13" t="s">
        <v>38</v>
      </c>
      <c r="AX350" s="13" t="s">
        <v>90</v>
      </c>
      <c r="AY350" s="273" t="s">
        <v>263</v>
      </c>
    </row>
    <row r="351" s="11" customFormat="1" ht="22.8" customHeight="1">
      <c r="B351" s="217"/>
      <c r="C351" s="218"/>
      <c r="D351" s="219" t="s">
        <v>82</v>
      </c>
      <c r="E351" s="231" t="s">
        <v>262</v>
      </c>
      <c r="F351" s="231" t="s">
        <v>599</v>
      </c>
      <c r="G351" s="218"/>
      <c r="H351" s="218"/>
      <c r="I351" s="221"/>
      <c r="J351" s="232">
        <f>BK351</f>
        <v>0</v>
      </c>
      <c r="K351" s="218"/>
      <c r="L351" s="223"/>
      <c r="M351" s="224"/>
      <c r="N351" s="225"/>
      <c r="O351" s="225"/>
      <c r="P351" s="226">
        <f>SUM(P352:P362)</f>
        <v>0</v>
      </c>
      <c r="Q351" s="225"/>
      <c r="R351" s="226">
        <f>SUM(R352:R362)</f>
        <v>144.18148500000001</v>
      </c>
      <c r="S351" s="225"/>
      <c r="T351" s="227">
        <f>SUM(T352:T362)</f>
        <v>0</v>
      </c>
      <c r="AR351" s="228" t="s">
        <v>90</v>
      </c>
      <c r="AT351" s="229" t="s">
        <v>82</v>
      </c>
      <c r="AU351" s="229" t="s">
        <v>90</v>
      </c>
      <c r="AY351" s="228" t="s">
        <v>263</v>
      </c>
      <c r="BK351" s="230">
        <f>SUM(BK352:BK362)</f>
        <v>0</v>
      </c>
    </row>
    <row r="352" s="1" customFormat="1" ht="16.5" customHeight="1">
      <c r="B352" s="39"/>
      <c r="C352" s="233" t="s">
        <v>600</v>
      </c>
      <c r="D352" s="233" t="s">
        <v>266</v>
      </c>
      <c r="E352" s="234" t="s">
        <v>601</v>
      </c>
      <c r="F352" s="235" t="s">
        <v>602</v>
      </c>
      <c r="G352" s="236" t="s">
        <v>407</v>
      </c>
      <c r="H352" s="237">
        <v>315</v>
      </c>
      <c r="I352" s="238"/>
      <c r="J352" s="239">
        <f>ROUND(I352*H352,2)</f>
        <v>0</v>
      </c>
      <c r="K352" s="235" t="s">
        <v>270</v>
      </c>
      <c r="L352" s="44"/>
      <c r="M352" s="240" t="s">
        <v>1</v>
      </c>
      <c r="N352" s="241" t="s">
        <v>48</v>
      </c>
      <c r="O352" s="87"/>
      <c r="P352" s="242">
        <f>O352*H352</f>
        <v>0</v>
      </c>
      <c r="Q352" s="242">
        <v>0.2024</v>
      </c>
      <c r="R352" s="242">
        <f>Q352*H352</f>
        <v>63.756</v>
      </c>
      <c r="S352" s="242">
        <v>0</v>
      </c>
      <c r="T352" s="243">
        <f>S352*H352</f>
        <v>0</v>
      </c>
      <c r="AR352" s="244" t="s">
        <v>125</v>
      </c>
      <c r="AT352" s="244" t="s">
        <v>266</v>
      </c>
      <c r="AU352" s="244" t="s">
        <v>92</v>
      </c>
      <c r="AY352" s="17" t="s">
        <v>263</v>
      </c>
      <c r="BE352" s="245">
        <f>IF(N352="základní",J352,0)</f>
        <v>0</v>
      </c>
      <c r="BF352" s="245">
        <f>IF(N352="snížená",J352,0)</f>
        <v>0</v>
      </c>
      <c r="BG352" s="245">
        <f>IF(N352="zákl. přenesená",J352,0)</f>
        <v>0</v>
      </c>
      <c r="BH352" s="245">
        <f>IF(N352="sníž. přenesená",J352,0)</f>
        <v>0</v>
      </c>
      <c r="BI352" s="245">
        <f>IF(N352="nulová",J352,0)</f>
        <v>0</v>
      </c>
      <c r="BJ352" s="17" t="s">
        <v>90</v>
      </c>
      <c r="BK352" s="245">
        <f>ROUND(I352*H352,2)</f>
        <v>0</v>
      </c>
      <c r="BL352" s="17" t="s">
        <v>125</v>
      </c>
      <c r="BM352" s="244" t="s">
        <v>603</v>
      </c>
    </row>
    <row r="353" s="1" customFormat="1">
      <c r="B353" s="39"/>
      <c r="C353" s="40"/>
      <c r="D353" s="246" t="s">
        <v>273</v>
      </c>
      <c r="E353" s="40"/>
      <c r="F353" s="247" t="s">
        <v>567</v>
      </c>
      <c r="G353" s="40"/>
      <c r="H353" s="40"/>
      <c r="I353" s="151"/>
      <c r="J353" s="40"/>
      <c r="K353" s="40"/>
      <c r="L353" s="44"/>
      <c r="M353" s="248"/>
      <c r="N353" s="87"/>
      <c r="O353" s="87"/>
      <c r="P353" s="87"/>
      <c r="Q353" s="87"/>
      <c r="R353" s="87"/>
      <c r="S353" s="87"/>
      <c r="T353" s="88"/>
      <c r="AT353" s="17" t="s">
        <v>273</v>
      </c>
      <c r="AU353" s="17" t="s">
        <v>92</v>
      </c>
    </row>
    <row r="354" s="12" customFormat="1">
      <c r="B354" s="252"/>
      <c r="C354" s="253"/>
      <c r="D354" s="246" t="s">
        <v>368</v>
      </c>
      <c r="E354" s="254" t="s">
        <v>1</v>
      </c>
      <c r="F354" s="255" t="s">
        <v>604</v>
      </c>
      <c r="G354" s="253"/>
      <c r="H354" s="256">
        <v>315</v>
      </c>
      <c r="I354" s="257"/>
      <c r="J354" s="253"/>
      <c r="K354" s="253"/>
      <c r="L354" s="258"/>
      <c r="M354" s="259"/>
      <c r="N354" s="260"/>
      <c r="O354" s="260"/>
      <c r="P354" s="260"/>
      <c r="Q354" s="260"/>
      <c r="R354" s="260"/>
      <c r="S354" s="260"/>
      <c r="T354" s="261"/>
      <c r="AT354" s="262" t="s">
        <v>368</v>
      </c>
      <c r="AU354" s="262" t="s">
        <v>92</v>
      </c>
      <c r="AV354" s="12" t="s">
        <v>92</v>
      </c>
      <c r="AW354" s="12" t="s">
        <v>38</v>
      </c>
      <c r="AX354" s="12" t="s">
        <v>83</v>
      </c>
      <c r="AY354" s="262" t="s">
        <v>263</v>
      </c>
    </row>
    <row r="355" s="13" customFormat="1">
      <c r="B355" s="263"/>
      <c r="C355" s="264"/>
      <c r="D355" s="246" t="s">
        <v>368</v>
      </c>
      <c r="E355" s="265" t="s">
        <v>1</v>
      </c>
      <c r="F355" s="266" t="s">
        <v>370</v>
      </c>
      <c r="G355" s="264"/>
      <c r="H355" s="267">
        <v>315</v>
      </c>
      <c r="I355" s="268"/>
      <c r="J355" s="264"/>
      <c r="K355" s="264"/>
      <c r="L355" s="269"/>
      <c r="M355" s="270"/>
      <c r="N355" s="271"/>
      <c r="O355" s="271"/>
      <c r="P355" s="271"/>
      <c r="Q355" s="271"/>
      <c r="R355" s="271"/>
      <c r="S355" s="271"/>
      <c r="T355" s="272"/>
      <c r="AT355" s="273" t="s">
        <v>368</v>
      </c>
      <c r="AU355" s="273" t="s">
        <v>92</v>
      </c>
      <c r="AV355" s="13" t="s">
        <v>125</v>
      </c>
      <c r="AW355" s="13" t="s">
        <v>38</v>
      </c>
      <c r="AX355" s="13" t="s">
        <v>90</v>
      </c>
      <c r="AY355" s="273" t="s">
        <v>263</v>
      </c>
    </row>
    <row r="356" s="1" customFormat="1" ht="16.5" customHeight="1">
      <c r="B356" s="39"/>
      <c r="C356" s="233" t="s">
        <v>605</v>
      </c>
      <c r="D356" s="233" t="s">
        <v>266</v>
      </c>
      <c r="E356" s="234" t="s">
        <v>606</v>
      </c>
      <c r="F356" s="235" t="s">
        <v>607</v>
      </c>
      <c r="G356" s="236" t="s">
        <v>407</v>
      </c>
      <c r="H356" s="237">
        <v>315</v>
      </c>
      <c r="I356" s="238"/>
      <c r="J356" s="239">
        <f>ROUND(I356*H356,2)</f>
        <v>0</v>
      </c>
      <c r="K356" s="235" t="s">
        <v>270</v>
      </c>
      <c r="L356" s="44"/>
      <c r="M356" s="240" t="s">
        <v>1</v>
      </c>
      <c r="N356" s="241" t="s">
        <v>48</v>
      </c>
      <c r="O356" s="87"/>
      <c r="P356" s="242">
        <f>O356*H356</f>
        <v>0</v>
      </c>
      <c r="Q356" s="242">
        <v>0.10100000000000001</v>
      </c>
      <c r="R356" s="242">
        <f>Q356*H356</f>
        <v>31.815000000000001</v>
      </c>
      <c r="S356" s="242">
        <v>0</v>
      </c>
      <c r="T356" s="243">
        <f>S356*H356</f>
        <v>0</v>
      </c>
      <c r="AR356" s="244" t="s">
        <v>125</v>
      </c>
      <c r="AT356" s="244" t="s">
        <v>266</v>
      </c>
      <c r="AU356" s="244" t="s">
        <v>92</v>
      </c>
      <c r="AY356" s="17" t="s">
        <v>263</v>
      </c>
      <c r="BE356" s="245">
        <f>IF(N356="základní",J356,0)</f>
        <v>0</v>
      </c>
      <c r="BF356" s="245">
        <f>IF(N356="snížená",J356,0)</f>
        <v>0</v>
      </c>
      <c r="BG356" s="245">
        <f>IF(N356="zákl. přenesená",J356,0)</f>
        <v>0</v>
      </c>
      <c r="BH356" s="245">
        <f>IF(N356="sníž. přenesená",J356,0)</f>
        <v>0</v>
      </c>
      <c r="BI356" s="245">
        <f>IF(N356="nulová",J356,0)</f>
        <v>0</v>
      </c>
      <c r="BJ356" s="17" t="s">
        <v>90</v>
      </c>
      <c r="BK356" s="245">
        <f>ROUND(I356*H356,2)</f>
        <v>0</v>
      </c>
      <c r="BL356" s="17" t="s">
        <v>125</v>
      </c>
      <c r="BM356" s="244" t="s">
        <v>608</v>
      </c>
    </row>
    <row r="357" s="1" customFormat="1">
      <c r="B357" s="39"/>
      <c r="C357" s="40"/>
      <c r="D357" s="246" t="s">
        <v>273</v>
      </c>
      <c r="E357" s="40"/>
      <c r="F357" s="247" t="s">
        <v>567</v>
      </c>
      <c r="G357" s="40"/>
      <c r="H357" s="40"/>
      <c r="I357" s="151"/>
      <c r="J357" s="40"/>
      <c r="K357" s="40"/>
      <c r="L357" s="44"/>
      <c r="M357" s="248"/>
      <c r="N357" s="87"/>
      <c r="O357" s="87"/>
      <c r="P357" s="87"/>
      <c r="Q357" s="87"/>
      <c r="R357" s="87"/>
      <c r="S357" s="87"/>
      <c r="T357" s="88"/>
      <c r="AT357" s="17" t="s">
        <v>273</v>
      </c>
      <c r="AU357" s="17" t="s">
        <v>92</v>
      </c>
    </row>
    <row r="358" s="12" customFormat="1">
      <c r="B358" s="252"/>
      <c r="C358" s="253"/>
      <c r="D358" s="246" t="s">
        <v>368</v>
      </c>
      <c r="E358" s="254" t="s">
        <v>1</v>
      </c>
      <c r="F358" s="255" t="s">
        <v>604</v>
      </c>
      <c r="G358" s="253"/>
      <c r="H358" s="256">
        <v>315</v>
      </c>
      <c r="I358" s="257"/>
      <c r="J358" s="253"/>
      <c r="K358" s="253"/>
      <c r="L358" s="258"/>
      <c r="M358" s="259"/>
      <c r="N358" s="260"/>
      <c r="O358" s="260"/>
      <c r="P358" s="260"/>
      <c r="Q358" s="260"/>
      <c r="R358" s="260"/>
      <c r="S358" s="260"/>
      <c r="T358" s="261"/>
      <c r="AT358" s="262" t="s">
        <v>368</v>
      </c>
      <c r="AU358" s="262" t="s">
        <v>92</v>
      </c>
      <c r="AV358" s="12" t="s">
        <v>92</v>
      </c>
      <c r="AW358" s="12" t="s">
        <v>38</v>
      </c>
      <c r="AX358" s="12" t="s">
        <v>83</v>
      </c>
      <c r="AY358" s="262" t="s">
        <v>263</v>
      </c>
    </row>
    <row r="359" s="13" customFormat="1">
      <c r="B359" s="263"/>
      <c r="C359" s="264"/>
      <c r="D359" s="246" t="s">
        <v>368</v>
      </c>
      <c r="E359" s="265" t="s">
        <v>1</v>
      </c>
      <c r="F359" s="266" t="s">
        <v>370</v>
      </c>
      <c r="G359" s="264"/>
      <c r="H359" s="267">
        <v>315</v>
      </c>
      <c r="I359" s="268"/>
      <c r="J359" s="264"/>
      <c r="K359" s="264"/>
      <c r="L359" s="269"/>
      <c r="M359" s="270"/>
      <c r="N359" s="271"/>
      <c r="O359" s="271"/>
      <c r="P359" s="271"/>
      <c r="Q359" s="271"/>
      <c r="R359" s="271"/>
      <c r="S359" s="271"/>
      <c r="T359" s="272"/>
      <c r="AT359" s="273" t="s">
        <v>368</v>
      </c>
      <c r="AU359" s="273" t="s">
        <v>92</v>
      </c>
      <c r="AV359" s="13" t="s">
        <v>125</v>
      </c>
      <c r="AW359" s="13" t="s">
        <v>38</v>
      </c>
      <c r="AX359" s="13" t="s">
        <v>90</v>
      </c>
      <c r="AY359" s="273" t="s">
        <v>263</v>
      </c>
    </row>
    <row r="360" s="1" customFormat="1" ht="16.5" customHeight="1">
      <c r="B360" s="39"/>
      <c r="C360" s="295" t="s">
        <v>609</v>
      </c>
      <c r="D360" s="295" t="s">
        <v>400</v>
      </c>
      <c r="E360" s="296" t="s">
        <v>610</v>
      </c>
      <c r="F360" s="297" t="s">
        <v>611</v>
      </c>
      <c r="G360" s="298" t="s">
        <v>407</v>
      </c>
      <c r="H360" s="299">
        <v>346.5</v>
      </c>
      <c r="I360" s="300"/>
      <c r="J360" s="301">
        <f>ROUND(I360*H360,2)</f>
        <v>0</v>
      </c>
      <c r="K360" s="297" t="s">
        <v>413</v>
      </c>
      <c r="L360" s="302"/>
      <c r="M360" s="303" t="s">
        <v>1</v>
      </c>
      <c r="N360" s="304" t="s">
        <v>48</v>
      </c>
      <c r="O360" s="87"/>
      <c r="P360" s="242">
        <f>O360*H360</f>
        <v>0</v>
      </c>
      <c r="Q360" s="242">
        <v>0.14029</v>
      </c>
      <c r="R360" s="242">
        <f>Q360*H360</f>
        <v>48.610484999999997</v>
      </c>
      <c r="S360" s="242">
        <v>0</v>
      </c>
      <c r="T360" s="243">
        <f>S360*H360</f>
        <v>0</v>
      </c>
      <c r="AR360" s="244" t="s">
        <v>303</v>
      </c>
      <c r="AT360" s="244" t="s">
        <v>400</v>
      </c>
      <c r="AU360" s="244" t="s">
        <v>92</v>
      </c>
      <c r="AY360" s="17" t="s">
        <v>263</v>
      </c>
      <c r="BE360" s="245">
        <f>IF(N360="základní",J360,0)</f>
        <v>0</v>
      </c>
      <c r="BF360" s="245">
        <f>IF(N360="snížená",J360,0)</f>
        <v>0</v>
      </c>
      <c r="BG360" s="245">
        <f>IF(N360="zákl. přenesená",J360,0)</f>
        <v>0</v>
      </c>
      <c r="BH360" s="245">
        <f>IF(N360="sníž. přenesená",J360,0)</f>
        <v>0</v>
      </c>
      <c r="BI360" s="245">
        <f>IF(N360="nulová",J360,0)</f>
        <v>0</v>
      </c>
      <c r="BJ360" s="17" t="s">
        <v>90</v>
      </c>
      <c r="BK360" s="245">
        <f>ROUND(I360*H360,2)</f>
        <v>0</v>
      </c>
      <c r="BL360" s="17" t="s">
        <v>125</v>
      </c>
      <c r="BM360" s="244" t="s">
        <v>612</v>
      </c>
    </row>
    <row r="361" s="1" customFormat="1">
      <c r="B361" s="39"/>
      <c r="C361" s="40"/>
      <c r="D361" s="246" t="s">
        <v>273</v>
      </c>
      <c r="E361" s="40"/>
      <c r="F361" s="247" t="s">
        <v>613</v>
      </c>
      <c r="G361" s="40"/>
      <c r="H361" s="40"/>
      <c r="I361" s="151"/>
      <c r="J361" s="40"/>
      <c r="K361" s="40"/>
      <c r="L361" s="44"/>
      <c r="M361" s="248"/>
      <c r="N361" s="87"/>
      <c r="O361" s="87"/>
      <c r="P361" s="87"/>
      <c r="Q361" s="87"/>
      <c r="R361" s="87"/>
      <c r="S361" s="87"/>
      <c r="T361" s="88"/>
      <c r="AT361" s="17" t="s">
        <v>273</v>
      </c>
      <c r="AU361" s="17" t="s">
        <v>92</v>
      </c>
    </row>
    <row r="362" s="12" customFormat="1">
      <c r="B362" s="252"/>
      <c r="C362" s="253"/>
      <c r="D362" s="246" t="s">
        <v>368</v>
      </c>
      <c r="E362" s="253"/>
      <c r="F362" s="255" t="s">
        <v>614</v>
      </c>
      <c r="G362" s="253"/>
      <c r="H362" s="256">
        <v>346.5</v>
      </c>
      <c r="I362" s="257"/>
      <c r="J362" s="253"/>
      <c r="K362" s="253"/>
      <c r="L362" s="258"/>
      <c r="M362" s="259"/>
      <c r="N362" s="260"/>
      <c r="O362" s="260"/>
      <c r="P362" s="260"/>
      <c r="Q362" s="260"/>
      <c r="R362" s="260"/>
      <c r="S362" s="260"/>
      <c r="T362" s="261"/>
      <c r="AT362" s="262" t="s">
        <v>368</v>
      </c>
      <c r="AU362" s="262" t="s">
        <v>92</v>
      </c>
      <c r="AV362" s="12" t="s">
        <v>92</v>
      </c>
      <c r="AW362" s="12" t="s">
        <v>4</v>
      </c>
      <c r="AX362" s="12" t="s">
        <v>90</v>
      </c>
      <c r="AY362" s="262" t="s">
        <v>263</v>
      </c>
    </row>
    <row r="363" s="11" customFormat="1" ht="22.8" customHeight="1">
      <c r="B363" s="217"/>
      <c r="C363" s="218"/>
      <c r="D363" s="219" t="s">
        <v>82</v>
      </c>
      <c r="E363" s="231" t="s">
        <v>295</v>
      </c>
      <c r="F363" s="231" t="s">
        <v>615</v>
      </c>
      <c r="G363" s="218"/>
      <c r="H363" s="218"/>
      <c r="I363" s="221"/>
      <c r="J363" s="232">
        <f>BK363</f>
        <v>0</v>
      </c>
      <c r="K363" s="218"/>
      <c r="L363" s="223"/>
      <c r="M363" s="224"/>
      <c r="N363" s="225"/>
      <c r="O363" s="225"/>
      <c r="P363" s="226">
        <f>SUM(P364:P722)</f>
        <v>0</v>
      </c>
      <c r="Q363" s="225"/>
      <c r="R363" s="226">
        <f>SUM(R364:R722)</f>
        <v>3796.5813093199995</v>
      </c>
      <c r="S363" s="225"/>
      <c r="T363" s="227">
        <f>SUM(T364:T722)</f>
        <v>0</v>
      </c>
      <c r="AR363" s="228" t="s">
        <v>90</v>
      </c>
      <c r="AT363" s="229" t="s">
        <v>82</v>
      </c>
      <c r="AU363" s="229" t="s">
        <v>90</v>
      </c>
      <c r="AY363" s="228" t="s">
        <v>263</v>
      </c>
      <c r="BK363" s="230">
        <f>SUM(BK364:BK722)</f>
        <v>0</v>
      </c>
    </row>
    <row r="364" s="1" customFormat="1" ht="16.5" customHeight="1">
      <c r="B364" s="39"/>
      <c r="C364" s="233" t="s">
        <v>616</v>
      </c>
      <c r="D364" s="233" t="s">
        <v>266</v>
      </c>
      <c r="E364" s="234" t="s">
        <v>617</v>
      </c>
      <c r="F364" s="235" t="s">
        <v>618</v>
      </c>
      <c r="G364" s="236" t="s">
        <v>407</v>
      </c>
      <c r="H364" s="237">
        <v>1936.1500000000001</v>
      </c>
      <c r="I364" s="238"/>
      <c r="J364" s="239">
        <f>ROUND(I364*H364,2)</f>
        <v>0</v>
      </c>
      <c r="K364" s="235" t="s">
        <v>270</v>
      </c>
      <c r="L364" s="44"/>
      <c r="M364" s="240" t="s">
        <v>1</v>
      </c>
      <c r="N364" s="241" t="s">
        <v>48</v>
      </c>
      <c r="O364" s="87"/>
      <c r="P364" s="242">
        <f>O364*H364</f>
        <v>0</v>
      </c>
      <c r="Q364" s="242">
        <v>0.00025999999999999998</v>
      </c>
      <c r="R364" s="242">
        <f>Q364*H364</f>
        <v>0.50339899999999993</v>
      </c>
      <c r="S364" s="242">
        <v>0</v>
      </c>
      <c r="T364" s="243">
        <f>S364*H364</f>
        <v>0</v>
      </c>
      <c r="AR364" s="244" t="s">
        <v>125</v>
      </c>
      <c r="AT364" s="244" t="s">
        <v>266</v>
      </c>
      <c r="AU364" s="244" t="s">
        <v>92</v>
      </c>
      <c r="AY364" s="17" t="s">
        <v>263</v>
      </c>
      <c r="BE364" s="245">
        <f>IF(N364="základní",J364,0)</f>
        <v>0</v>
      </c>
      <c r="BF364" s="245">
        <f>IF(N364="snížená",J364,0)</f>
        <v>0</v>
      </c>
      <c r="BG364" s="245">
        <f>IF(N364="zákl. přenesená",J364,0)</f>
        <v>0</v>
      </c>
      <c r="BH364" s="245">
        <f>IF(N364="sníž. přenesená",J364,0)</f>
        <v>0</v>
      </c>
      <c r="BI364" s="245">
        <f>IF(N364="nulová",J364,0)</f>
        <v>0</v>
      </c>
      <c r="BJ364" s="17" t="s">
        <v>90</v>
      </c>
      <c r="BK364" s="245">
        <f>ROUND(I364*H364,2)</f>
        <v>0</v>
      </c>
      <c r="BL364" s="17" t="s">
        <v>125</v>
      </c>
      <c r="BM364" s="244" t="s">
        <v>619</v>
      </c>
    </row>
    <row r="365" s="1" customFormat="1">
      <c r="B365" s="39"/>
      <c r="C365" s="40"/>
      <c r="D365" s="246" t="s">
        <v>273</v>
      </c>
      <c r="E365" s="40"/>
      <c r="F365" s="247" t="s">
        <v>567</v>
      </c>
      <c r="G365" s="40"/>
      <c r="H365" s="40"/>
      <c r="I365" s="151"/>
      <c r="J365" s="40"/>
      <c r="K365" s="40"/>
      <c r="L365" s="44"/>
      <c r="M365" s="248"/>
      <c r="N365" s="87"/>
      <c r="O365" s="87"/>
      <c r="P365" s="87"/>
      <c r="Q365" s="87"/>
      <c r="R365" s="87"/>
      <c r="S365" s="87"/>
      <c r="T365" s="88"/>
      <c r="AT365" s="17" t="s">
        <v>273</v>
      </c>
      <c r="AU365" s="17" t="s">
        <v>92</v>
      </c>
    </row>
    <row r="366" s="12" customFormat="1">
      <c r="B366" s="252"/>
      <c r="C366" s="253"/>
      <c r="D366" s="246" t="s">
        <v>368</v>
      </c>
      <c r="E366" s="254" t="s">
        <v>1</v>
      </c>
      <c r="F366" s="255" t="s">
        <v>620</v>
      </c>
      <c r="G366" s="253"/>
      <c r="H366" s="256">
        <v>1628.8599999999999</v>
      </c>
      <c r="I366" s="257"/>
      <c r="J366" s="253"/>
      <c r="K366" s="253"/>
      <c r="L366" s="258"/>
      <c r="M366" s="259"/>
      <c r="N366" s="260"/>
      <c r="O366" s="260"/>
      <c r="P366" s="260"/>
      <c r="Q366" s="260"/>
      <c r="R366" s="260"/>
      <c r="S366" s="260"/>
      <c r="T366" s="261"/>
      <c r="AT366" s="262" t="s">
        <v>368</v>
      </c>
      <c r="AU366" s="262" t="s">
        <v>92</v>
      </c>
      <c r="AV366" s="12" t="s">
        <v>92</v>
      </c>
      <c r="AW366" s="12" t="s">
        <v>38</v>
      </c>
      <c r="AX366" s="12" t="s">
        <v>83</v>
      </c>
      <c r="AY366" s="262" t="s">
        <v>263</v>
      </c>
    </row>
    <row r="367" s="12" customFormat="1">
      <c r="B367" s="252"/>
      <c r="C367" s="253"/>
      <c r="D367" s="246" t="s">
        <v>368</v>
      </c>
      <c r="E367" s="254" t="s">
        <v>1</v>
      </c>
      <c r="F367" s="255" t="s">
        <v>621</v>
      </c>
      <c r="G367" s="253"/>
      <c r="H367" s="256">
        <v>137.19</v>
      </c>
      <c r="I367" s="257"/>
      <c r="J367" s="253"/>
      <c r="K367" s="253"/>
      <c r="L367" s="258"/>
      <c r="M367" s="259"/>
      <c r="N367" s="260"/>
      <c r="O367" s="260"/>
      <c r="P367" s="260"/>
      <c r="Q367" s="260"/>
      <c r="R367" s="260"/>
      <c r="S367" s="260"/>
      <c r="T367" s="261"/>
      <c r="AT367" s="262" t="s">
        <v>368</v>
      </c>
      <c r="AU367" s="262" t="s">
        <v>92</v>
      </c>
      <c r="AV367" s="12" t="s">
        <v>92</v>
      </c>
      <c r="AW367" s="12" t="s">
        <v>38</v>
      </c>
      <c r="AX367" s="12" t="s">
        <v>83</v>
      </c>
      <c r="AY367" s="262" t="s">
        <v>263</v>
      </c>
    </row>
    <row r="368" s="12" customFormat="1">
      <c r="B368" s="252"/>
      <c r="C368" s="253"/>
      <c r="D368" s="246" t="s">
        <v>368</v>
      </c>
      <c r="E368" s="254" t="s">
        <v>1</v>
      </c>
      <c r="F368" s="255" t="s">
        <v>622</v>
      </c>
      <c r="G368" s="253"/>
      <c r="H368" s="256">
        <v>52.969999999999999</v>
      </c>
      <c r="I368" s="257"/>
      <c r="J368" s="253"/>
      <c r="K368" s="253"/>
      <c r="L368" s="258"/>
      <c r="M368" s="259"/>
      <c r="N368" s="260"/>
      <c r="O368" s="260"/>
      <c r="P368" s="260"/>
      <c r="Q368" s="260"/>
      <c r="R368" s="260"/>
      <c r="S368" s="260"/>
      <c r="T368" s="261"/>
      <c r="AT368" s="262" t="s">
        <v>368</v>
      </c>
      <c r="AU368" s="262" t="s">
        <v>92</v>
      </c>
      <c r="AV368" s="12" t="s">
        <v>92</v>
      </c>
      <c r="AW368" s="12" t="s">
        <v>38</v>
      </c>
      <c r="AX368" s="12" t="s">
        <v>83</v>
      </c>
      <c r="AY368" s="262" t="s">
        <v>263</v>
      </c>
    </row>
    <row r="369" s="12" customFormat="1">
      <c r="B369" s="252"/>
      <c r="C369" s="253"/>
      <c r="D369" s="246" t="s">
        <v>368</v>
      </c>
      <c r="E369" s="254" t="s">
        <v>1</v>
      </c>
      <c r="F369" s="255" t="s">
        <v>623</v>
      </c>
      <c r="G369" s="253"/>
      <c r="H369" s="256">
        <v>52.32</v>
      </c>
      <c r="I369" s="257"/>
      <c r="J369" s="253"/>
      <c r="K369" s="253"/>
      <c r="L369" s="258"/>
      <c r="M369" s="259"/>
      <c r="N369" s="260"/>
      <c r="O369" s="260"/>
      <c r="P369" s="260"/>
      <c r="Q369" s="260"/>
      <c r="R369" s="260"/>
      <c r="S369" s="260"/>
      <c r="T369" s="261"/>
      <c r="AT369" s="262" t="s">
        <v>368</v>
      </c>
      <c r="AU369" s="262" t="s">
        <v>92</v>
      </c>
      <c r="AV369" s="12" t="s">
        <v>92</v>
      </c>
      <c r="AW369" s="12" t="s">
        <v>38</v>
      </c>
      <c r="AX369" s="12" t="s">
        <v>83</v>
      </c>
      <c r="AY369" s="262" t="s">
        <v>263</v>
      </c>
    </row>
    <row r="370" s="12" customFormat="1">
      <c r="B370" s="252"/>
      <c r="C370" s="253"/>
      <c r="D370" s="246" t="s">
        <v>368</v>
      </c>
      <c r="E370" s="254" t="s">
        <v>1</v>
      </c>
      <c r="F370" s="255" t="s">
        <v>624</v>
      </c>
      <c r="G370" s="253"/>
      <c r="H370" s="256">
        <v>64.810000000000002</v>
      </c>
      <c r="I370" s="257"/>
      <c r="J370" s="253"/>
      <c r="K370" s="253"/>
      <c r="L370" s="258"/>
      <c r="M370" s="259"/>
      <c r="N370" s="260"/>
      <c r="O370" s="260"/>
      <c r="P370" s="260"/>
      <c r="Q370" s="260"/>
      <c r="R370" s="260"/>
      <c r="S370" s="260"/>
      <c r="T370" s="261"/>
      <c r="AT370" s="262" t="s">
        <v>368</v>
      </c>
      <c r="AU370" s="262" t="s">
        <v>92</v>
      </c>
      <c r="AV370" s="12" t="s">
        <v>92</v>
      </c>
      <c r="AW370" s="12" t="s">
        <v>38</v>
      </c>
      <c r="AX370" s="12" t="s">
        <v>83</v>
      </c>
      <c r="AY370" s="262" t="s">
        <v>263</v>
      </c>
    </row>
    <row r="371" s="13" customFormat="1">
      <c r="B371" s="263"/>
      <c r="C371" s="264"/>
      <c r="D371" s="246" t="s">
        <v>368</v>
      </c>
      <c r="E371" s="265" t="s">
        <v>1</v>
      </c>
      <c r="F371" s="266" t="s">
        <v>370</v>
      </c>
      <c r="G371" s="264"/>
      <c r="H371" s="267">
        <v>1936.1500000000001</v>
      </c>
      <c r="I371" s="268"/>
      <c r="J371" s="264"/>
      <c r="K371" s="264"/>
      <c r="L371" s="269"/>
      <c r="M371" s="270"/>
      <c r="N371" s="271"/>
      <c r="O371" s="271"/>
      <c r="P371" s="271"/>
      <c r="Q371" s="271"/>
      <c r="R371" s="271"/>
      <c r="S371" s="271"/>
      <c r="T371" s="272"/>
      <c r="AT371" s="273" t="s">
        <v>368</v>
      </c>
      <c r="AU371" s="273" t="s">
        <v>92</v>
      </c>
      <c r="AV371" s="13" t="s">
        <v>125</v>
      </c>
      <c r="AW371" s="13" t="s">
        <v>38</v>
      </c>
      <c r="AX371" s="13" t="s">
        <v>90</v>
      </c>
      <c r="AY371" s="273" t="s">
        <v>263</v>
      </c>
    </row>
    <row r="372" s="1" customFormat="1" ht="16.5" customHeight="1">
      <c r="B372" s="39"/>
      <c r="C372" s="233" t="s">
        <v>625</v>
      </c>
      <c r="D372" s="233" t="s">
        <v>266</v>
      </c>
      <c r="E372" s="234" t="s">
        <v>626</v>
      </c>
      <c r="F372" s="235" t="s">
        <v>627</v>
      </c>
      <c r="G372" s="236" t="s">
        <v>407</v>
      </c>
      <c r="H372" s="237">
        <v>307.29000000000002</v>
      </c>
      <c r="I372" s="238"/>
      <c r="J372" s="239">
        <f>ROUND(I372*H372,2)</f>
        <v>0</v>
      </c>
      <c r="K372" s="235" t="s">
        <v>270</v>
      </c>
      <c r="L372" s="44"/>
      <c r="M372" s="240" t="s">
        <v>1</v>
      </c>
      <c r="N372" s="241" t="s">
        <v>48</v>
      </c>
      <c r="O372" s="87"/>
      <c r="P372" s="242">
        <f>O372*H372</f>
        <v>0</v>
      </c>
      <c r="Q372" s="242">
        <v>0.0043800000000000002</v>
      </c>
      <c r="R372" s="242">
        <f>Q372*H372</f>
        <v>1.3459302000000002</v>
      </c>
      <c r="S372" s="242">
        <v>0</v>
      </c>
      <c r="T372" s="243">
        <f>S372*H372</f>
        <v>0</v>
      </c>
      <c r="AR372" s="244" t="s">
        <v>125</v>
      </c>
      <c r="AT372" s="244" t="s">
        <v>266</v>
      </c>
      <c r="AU372" s="244" t="s">
        <v>92</v>
      </c>
      <c r="AY372" s="17" t="s">
        <v>263</v>
      </c>
      <c r="BE372" s="245">
        <f>IF(N372="základní",J372,0)</f>
        <v>0</v>
      </c>
      <c r="BF372" s="245">
        <f>IF(N372="snížená",J372,0)</f>
        <v>0</v>
      </c>
      <c r="BG372" s="245">
        <f>IF(N372="zákl. přenesená",J372,0)</f>
        <v>0</v>
      </c>
      <c r="BH372" s="245">
        <f>IF(N372="sníž. přenesená",J372,0)</f>
        <v>0</v>
      </c>
      <c r="BI372" s="245">
        <f>IF(N372="nulová",J372,0)</f>
        <v>0</v>
      </c>
      <c r="BJ372" s="17" t="s">
        <v>90</v>
      </c>
      <c r="BK372" s="245">
        <f>ROUND(I372*H372,2)</f>
        <v>0</v>
      </c>
      <c r="BL372" s="17" t="s">
        <v>125</v>
      </c>
      <c r="BM372" s="244" t="s">
        <v>628</v>
      </c>
    </row>
    <row r="373" s="1" customFormat="1">
      <c r="B373" s="39"/>
      <c r="C373" s="40"/>
      <c r="D373" s="246" t="s">
        <v>273</v>
      </c>
      <c r="E373" s="40"/>
      <c r="F373" s="247" t="s">
        <v>567</v>
      </c>
      <c r="G373" s="40"/>
      <c r="H373" s="40"/>
      <c r="I373" s="151"/>
      <c r="J373" s="40"/>
      <c r="K373" s="40"/>
      <c r="L373" s="44"/>
      <c r="M373" s="248"/>
      <c r="N373" s="87"/>
      <c r="O373" s="87"/>
      <c r="P373" s="87"/>
      <c r="Q373" s="87"/>
      <c r="R373" s="87"/>
      <c r="S373" s="87"/>
      <c r="T373" s="88"/>
      <c r="AT373" s="17" t="s">
        <v>273</v>
      </c>
      <c r="AU373" s="17" t="s">
        <v>92</v>
      </c>
    </row>
    <row r="374" s="12" customFormat="1">
      <c r="B374" s="252"/>
      <c r="C374" s="253"/>
      <c r="D374" s="246" t="s">
        <v>368</v>
      </c>
      <c r="E374" s="254" t="s">
        <v>1</v>
      </c>
      <c r="F374" s="255" t="s">
        <v>621</v>
      </c>
      <c r="G374" s="253"/>
      <c r="H374" s="256">
        <v>137.19</v>
      </c>
      <c r="I374" s="257"/>
      <c r="J374" s="253"/>
      <c r="K374" s="253"/>
      <c r="L374" s="258"/>
      <c r="M374" s="259"/>
      <c r="N374" s="260"/>
      <c r="O374" s="260"/>
      <c r="P374" s="260"/>
      <c r="Q374" s="260"/>
      <c r="R374" s="260"/>
      <c r="S374" s="260"/>
      <c r="T374" s="261"/>
      <c r="AT374" s="262" t="s">
        <v>368</v>
      </c>
      <c r="AU374" s="262" t="s">
        <v>92</v>
      </c>
      <c r="AV374" s="12" t="s">
        <v>92</v>
      </c>
      <c r="AW374" s="12" t="s">
        <v>38</v>
      </c>
      <c r="AX374" s="12" t="s">
        <v>83</v>
      </c>
      <c r="AY374" s="262" t="s">
        <v>263</v>
      </c>
    </row>
    <row r="375" s="12" customFormat="1">
      <c r="B375" s="252"/>
      <c r="C375" s="253"/>
      <c r="D375" s="246" t="s">
        <v>368</v>
      </c>
      <c r="E375" s="254" t="s">
        <v>1</v>
      </c>
      <c r="F375" s="255" t="s">
        <v>622</v>
      </c>
      <c r="G375" s="253"/>
      <c r="H375" s="256">
        <v>52.969999999999999</v>
      </c>
      <c r="I375" s="257"/>
      <c r="J375" s="253"/>
      <c r="K375" s="253"/>
      <c r="L375" s="258"/>
      <c r="M375" s="259"/>
      <c r="N375" s="260"/>
      <c r="O375" s="260"/>
      <c r="P375" s="260"/>
      <c r="Q375" s="260"/>
      <c r="R375" s="260"/>
      <c r="S375" s="260"/>
      <c r="T375" s="261"/>
      <c r="AT375" s="262" t="s">
        <v>368</v>
      </c>
      <c r="AU375" s="262" t="s">
        <v>92</v>
      </c>
      <c r="AV375" s="12" t="s">
        <v>92</v>
      </c>
      <c r="AW375" s="12" t="s">
        <v>38</v>
      </c>
      <c r="AX375" s="12" t="s">
        <v>83</v>
      </c>
      <c r="AY375" s="262" t="s">
        <v>263</v>
      </c>
    </row>
    <row r="376" s="12" customFormat="1">
      <c r="B376" s="252"/>
      <c r="C376" s="253"/>
      <c r="D376" s="246" t="s">
        <v>368</v>
      </c>
      <c r="E376" s="254" t="s">
        <v>1</v>
      </c>
      <c r="F376" s="255" t="s">
        <v>623</v>
      </c>
      <c r="G376" s="253"/>
      <c r="H376" s="256">
        <v>52.32</v>
      </c>
      <c r="I376" s="257"/>
      <c r="J376" s="253"/>
      <c r="K376" s="253"/>
      <c r="L376" s="258"/>
      <c r="M376" s="259"/>
      <c r="N376" s="260"/>
      <c r="O376" s="260"/>
      <c r="P376" s="260"/>
      <c r="Q376" s="260"/>
      <c r="R376" s="260"/>
      <c r="S376" s="260"/>
      <c r="T376" s="261"/>
      <c r="AT376" s="262" t="s">
        <v>368</v>
      </c>
      <c r="AU376" s="262" t="s">
        <v>92</v>
      </c>
      <c r="AV376" s="12" t="s">
        <v>92</v>
      </c>
      <c r="AW376" s="12" t="s">
        <v>38</v>
      </c>
      <c r="AX376" s="12" t="s">
        <v>83</v>
      </c>
      <c r="AY376" s="262" t="s">
        <v>263</v>
      </c>
    </row>
    <row r="377" s="12" customFormat="1">
      <c r="B377" s="252"/>
      <c r="C377" s="253"/>
      <c r="D377" s="246" t="s">
        <v>368</v>
      </c>
      <c r="E377" s="254" t="s">
        <v>1</v>
      </c>
      <c r="F377" s="255" t="s">
        <v>624</v>
      </c>
      <c r="G377" s="253"/>
      <c r="H377" s="256">
        <v>64.810000000000002</v>
      </c>
      <c r="I377" s="257"/>
      <c r="J377" s="253"/>
      <c r="K377" s="253"/>
      <c r="L377" s="258"/>
      <c r="M377" s="259"/>
      <c r="N377" s="260"/>
      <c r="O377" s="260"/>
      <c r="P377" s="260"/>
      <c r="Q377" s="260"/>
      <c r="R377" s="260"/>
      <c r="S377" s="260"/>
      <c r="T377" s="261"/>
      <c r="AT377" s="262" t="s">
        <v>368</v>
      </c>
      <c r="AU377" s="262" t="s">
        <v>92</v>
      </c>
      <c r="AV377" s="12" t="s">
        <v>92</v>
      </c>
      <c r="AW377" s="12" t="s">
        <v>38</v>
      </c>
      <c r="AX377" s="12" t="s">
        <v>83</v>
      </c>
      <c r="AY377" s="262" t="s">
        <v>263</v>
      </c>
    </row>
    <row r="378" s="13" customFormat="1">
      <c r="B378" s="263"/>
      <c r="C378" s="264"/>
      <c r="D378" s="246" t="s">
        <v>368</v>
      </c>
      <c r="E378" s="265" t="s">
        <v>1</v>
      </c>
      <c r="F378" s="266" t="s">
        <v>370</v>
      </c>
      <c r="G378" s="264"/>
      <c r="H378" s="267">
        <v>307.29000000000002</v>
      </c>
      <c r="I378" s="268"/>
      <c r="J378" s="264"/>
      <c r="K378" s="264"/>
      <c r="L378" s="269"/>
      <c r="M378" s="270"/>
      <c r="N378" s="271"/>
      <c r="O378" s="271"/>
      <c r="P378" s="271"/>
      <c r="Q378" s="271"/>
      <c r="R378" s="271"/>
      <c r="S378" s="271"/>
      <c r="T378" s="272"/>
      <c r="AT378" s="273" t="s">
        <v>368</v>
      </c>
      <c r="AU378" s="273" t="s">
        <v>92</v>
      </c>
      <c r="AV378" s="13" t="s">
        <v>125</v>
      </c>
      <c r="AW378" s="13" t="s">
        <v>38</v>
      </c>
      <c r="AX378" s="13" t="s">
        <v>90</v>
      </c>
      <c r="AY378" s="273" t="s">
        <v>263</v>
      </c>
    </row>
    <row r="379" s="1" customFormat="1" ht="16.5" customHeight="1">
      <c r="B379" s="39"/>
      <c r="C379" s="233" t="s">
        <v>629</v>
      </c>
      <c r="D379" s="233" t="s">
        <v>266</v>
      </c>
      <c r="E379" s="234" t="s">
        <v>630</v>
      </c>
      <c r="F379" s="235" t="s">
        <v>631</v>
      </c>
      <c r="G379" s="236" t="s">
        <v>407</v>
      </c>
      <c r="H379" s="237">
        <v>307.29000000000002</v>
      </c>
      <c r="I379" s="238"/>
      <c r="J379" s="239">
        <f>ROUND(I379*H379,2)</f>
        <v>0</v>
      </c>
      <c r="K379" s="235" t="s">
        <v>270</v>
      </c>
      <c r="L379" s="44"/>
      <c r="M379" s="240" t="s">
        <v>1</v>
      </c>
      <c r="N379" s="241" t="s">
        <v>48</v>
      </c>
      <c r="O379" s="87"/>
      <c r="P379" s="242">
        <f>O379*H379</f>
        <v>0</v>
      </c>
      <c r="Q379" s="242">
        <v>0.0039100000000000003</v>
      </c>
      <c r="R379" s="242">
        <f>Q379*H379</f>
        <v>1.2015039000000001</v>
      </c>
      <c r="S379" s="242">
        <v>0</v>
      </c>
      <c r="T379" s="243">
        <f>S379*H379</f>
        <v>0</v>
      </c>
      <c r="AR379" s="244" t="s">
        <v>125</v>
      </c>
      <c r="AT379" s="244" t="s">
        <v>266</v>
      </c>
      <c r="AU379" s="244" t="s">
        <v>92</v>
      </c>
      <c r="AY379" s="17" t="s">
        <v>263</v>
      </c>
      <c r="BE379" s="245">
        <f>IF(N379="základní",J379,0)</f>
        <v>0</v>
      </c>
      <c r="BF379" s="245">
        <f>IF(N379="snížená",J379,0)</f>
        <v>0</v>
      </c>
      <c r="BG379" s="245">
        <f>IF(N379="zákl. přenesená",J379,0)</f>
        <v>0</v>
      </c>
      <c r="BH379" s="245">
        <f>IF(N379="sníž. přenesená",J379,0)</f>
        <v>0</v>
      </c>
      <c r="BI379" s="245">
        <f>IF(N379="nulová",J379,0)</f>
        <v>0</v>
      </c>
      <c r="BJ379" s="17" t="s">
        <v>90</v>
      </c>
      <c r="BK379" s="245">
        <f>ROUND(I379*H379,2)</f>
        <v>0</v>
      </c>
      <c r="BL379" s="17" t="s">
        <v>125</v>
      </c>
      <c r="BM379" s="244" t="s">
        <v>632</v>
      </c>
    </row>
    <row r="380" s="1" customFormat="1">
      <c r="B380" s="39"/>
      <c r="C380" s="40"/>
      <c r="D380" s="246" t="s">
        <v>273</v>
      </c>
      <c r="E380" s="40"/>
      <c r="F380" s="247" t="s">
        <v>567</v>
      </c>
      <c r="G380" s="40"/>
      <c r="H380" s="40"/>
      <c r="I380" s="151"/>
      <c r="J380" s="40"/>
      <c r="K380" s="40"/>
      <c r="L380" s="44"/>
      <c r="M380" s="248"/>
      <c r="N380" s="87"/>
      <c r="O380" s="87"/>
      <c r="P380" s="87"/>
      <c r="Q380" s="87"/>
      <c r="R380" s="87"/>
      <c r="S380" s="87"/>
      <c r="T380" s="88"/>
      <c r="AT380" s="17" t="s">
        <v>273</v>
      </c>
      <c r="AU380" s="17" t="s">
        <v>92</v>
      </c>
    </row>
    <row r="381" s="12" customFormat="1">
      <c r="B381" s="252"/>
      <c r="C381" s="253"/>
      <c r="D381" s="246" t="s">
        <v>368</v>
      </c>
      <c r="E381" s="254" t="s">
        <v>1</v>
      </c>
      <c r="F381" s="255" t="s">
        <v>621</v>
      </c>
      <c r="G381" s="253"/>
      <c r="H381" s="256">
        <v>137.19</v>
      </c>
      <c r="I381" s="257"/>
      <c r="J381" s="253"/>
      <c r="K381" s="253"/>
      <c r="L381" s="258"/>
      <c r="M381" s="259"/>
      <c r="N381" s="260"/>
      <c r="O381" s="260"/>
      <c r="P381" s="260"/>
      <c r="Q381" s="260"/>
      <c r="R381" s="260"/>
      <c r="S381" s="260"/>
      <c r="T381" s="261"/>
      <c r="AT381" s="262" t="s">
        <v>368</v>
      </c>
      <c r="AU381" s="262" t="s">
        <v>92</v>
      </c>
      <c r="AV381" s="12" t="s">
        <v>92</v>
      </c>
      <c r="AW381" s="12" t="s">
        <v>38</v>
      </c>
      <c r="AX381" s="12" t="s">
        <v>83</v>
      </c>
      <c r="AY381" s="262" t="s">
        <v>263</v>
      </c>
    </row>
    <row r="382" s="12" customFormat="1">
      <c r="B382" s="252"/>
      <c r="C382" s="253"/>
      <c r="D382" s="246" t="s">
        <v>368</v>
      </c>
      <c r="E382" s="254" t="s">
        <v>1</v>
      </c>
      <c r="F382" s="255" t="s">
        <v>622</v>
      </c>
      <c r="G382" s="253"/>
      <c r="H382" s="256">
        <v>52.969999999999999</v>
      </c>
      <c r="I382" s="257"/>
      <c r="J382" s="253"/>
      <c r="K382" s="253"/>
      <c r="L382" s="258"/>
      <c r="M382" s="259"/>
      <c r="N382" s="260"/>
      <c r="O382" s="260"/>
      <c r="P382" s="260"/>
      <c r="Q382" s="260"/>
      <c r="R382" s="260"/>
      <c r="S382" s="260"/>
      <c r="T382" s="261"/>
      <c r="AT382" s="262" t="s">
        <v>368</v>
      </c>
      <c r="AU382" s="262" t="s">
        <v>92</v>
      </c>
      <c r="AV382" s="12" t="s">
        <v>92</v>
      </c>
      <c r="AW382" s="12" t="s">
        <v>38</v>
      </c>
      <c r="AX382" s="12" t="s">
        <v>83</v>
      </c>
      <c r="AY382" s="262" t="s">
        <v>263</v>
      </c>
    </row>
    <row r="383" s="12" customFormat="1">
      <c r="B383" s="252"/>
      <c r="C383" s="253"/>
      <c r="D383" s="246" t="s">
        <v>368</v>
      </c>
      <c r="E383" s="254" t="s">
        <v>1</v>
      </c>
      <c r="F383" s="255" t="s">
        <v>623</v>
      </c>
      <c r="G383" s="253"/>
      <c r="H383" s="256">
        <v>52.32</v>
      </c>
      <c r="I383" s="257"/>
      <c r="J383" s="253"/>
      <c r="K383" s="253"/>
      <c r="L383" s="258"/>
      <c r="M383" s="259"/>
      <c r="N383" s="260"/>
      <c r="O383" s="260"/>
      <c r="P383" s="260"/>
      <c r="Q383" s="260"/>
      <c r="R383" s="260"/>
      <c r="S383" s="260"/>
      <c r="T383" s="261"/>
      <c r="AT383" s="262" t="s">
        <v>368</v>
      </c>
      <c r="AU383" s="262" t="s">
        <v>92</v>
      </c>
      <c r="AV383" s="12" t="s">
        <v>92</v>
      </c>
      <c r="AW383" s="12" t="s">
        <v>38</v>
      </c>
      <c r="AX383" s="12" t="s">
        <v>83</v>
      </c>
      <c r="AY383" s="262" t="s">
        <v>263</v>
      </c>
    </row>
    <row r="384" s="12" customFormat="1">
      <c r="B384" s="252"/>
      <c r="C384" s="253"/>
      <c r="D384" s="246" t="s">
        <v>368</v>
      </c>
      <c r="E384" s="254" t="s">
        <v>1</v>
      </c>
      <c r="F384" s="255" t="s">
        <v>624</v>
      </c>
      <c r="G384" s="253"/>
      <c r="H384" s="256">
        <v>64.810000000000002</v>
      </c>
      <c r="I384" s="257"/>
      <c r="J384" s="253"/>
      <c r="K384" s="253"/>
      <c r="L384" s="258"/>
      <c r="M384" s="259"/>
      <c r="N384" s="260"/>
      <c r="O384" s="260"/>
      <c r="P384" s="260"/>
      <c r="Q384" s="260"/>
      <c r="R384" s="260"/>
      <c r="S384" s="260"/>
      <c r="T384" s="261"/>
      <c r="AT384" s="262" t="s">
        <v>368</v>
      </c>
      <c r="AU384" s="262" t="s">
        <v>92</v>
      </c>
      <c r="AV384" s="12" t="s">
        <v>92</v>
      </c>
      <c r="AW384" s="12" t="s">
        <v>38</v>
      </c>
      <c r="AX384" s="12" t="s">
        <v>83</v>
      </c>
      <c r="AY384" s="262" t="s">
        <v>263</v>
      </c>
    </row>
    <row r="385" s="13" customFormat="1">
      <c r="B385" s="263"/>
      <c r="C385" s="264"/>
      <c r="D385" s="246" t="s">
        <v>368</v>
      </c>
      <c r="E385" s="265" t="s">
        <v>1</v>
      </c>
      <c r="F385" s="266" t="s">
        <v>370</v>
      </c>
      <c r="G385" s="264"/>
      <c r="H385" s="267">
        <v>307.29000000000002</v>
      </c>
      <c r="I385" s="268"/>
      <c r="J385" s="264"/>
      <c r="K385" s="264"/>
      <c r="L385" s="269"/>
      <c r="M385" s="270"/>
      <c r="N385" s="271"/>
      <c r="O385" s="271"/>
      <c r="P385" s="271"/>
      <c r="Q385" s="271"/>
      <c r="R385" s="271"/>
      <c r="S385" s="271"/>
      <c r="T385" s="272"/>
      <c r="AT385" s="273" t="s">
        <v>368</v>
      </c>
      <c r="AU385" s="273" t="s">
        <v>92</v>
      </c>
      <c r="AV385" s="13" t="s">
        <v>125</v>
      </c>
      <c r="AW385" s="13" t="s">
        <v>38</v>
      </c>
      <c r="AX385" s="13" t="s">
        <v>90</v>
      </c>
      <c r="AY385" s="273" t="s">
        <v>263</v>
      </c>
    </row>
    <row r="386" s="1" customFormat="1" ht="16.5" customHeight="1">
      <c r="B386" s="39"/>
      <c r="C386" s="233" t="s">
        <v>633</v>
      </c>
      <c r="D386" s="233" t="s">
        <v>266</v>
      </c>
      <c r="E386" s="234" t="s">
        <v>634</v>
      </c>
      <c r="F386" s="235" t="s">
        <v>635</v>
      </c>
      <c r="G386" s="236" t="s">
        <v>407</v>
      </c>
      <c r="H386" s="237">
        <v>921.87</v>
      </c>
      <c r="I386" s="238"/>
      <c r="J386" s="239">
        <f>ROUND(I386*H386,2)</f>
        <v>0</v>
      </c>
      <c r="K386" s="235" t="s">
        <v>270</v>
      </c>
      <c r="L386" s="44"/>
      <c r="M386" s="240" t="s">
        <v>1</v>
      </c>
      <c r="N386" s="241" t="s">
        <v>48</v>
      </c>
      <c r="O386" s="87"/>
      <c r="P386" s="242">
        <f>O386*H386</f>
        <v>0</v>
      </c>
      <c r="Q386" s="242">
        <v>0.0012999999999999999</v>
      </c>
      <c r="R386" s="242">
        <f>Q386*H386</f>
        <v>1.198431</v>
      </c>
      <c r="S386" s="242">
        <v>0</v>
      </c>
      <c r="T386" s="243">
        <f>S386*H386</f>
        <v>0</v>
      </c>
      <c r="AR386" s="244" t="s">
        <v>125</v>
      </c>
      <c r="AT386" s="244" t="s">
        <v>266</v>
      </c>
      <c r="AU386" s="244" t="s">
        <v>92</v>
      </c>
      <c r="AY386" s="17" t="s">
        <v>263</v>
      </c>
      <c r="BE386" s="245">
        <f>IF(N386="základní",J386,0)</f>
        <v>0</v>
      </c>
      <c r="BF386" s="245">
        <f>IF(N386="snížená",J386,0)</f>
        <v>0</v>
      </c>
      <c r="BG386" s="245">
        <f>IF(N386="zákl. přenesená",J386,0)</f>
        <v>0</v>
      </c>
      <c r="BH386" s="245">
        <f>IF(N386="sníž. přenesená",J386,0)</f>
        <v>0</v>
      </c>
      <c r="BI386" s="245">
        <f>IF(N386="nulová",J386,0)</f>
        <v>0</v>
      </c>
      <c r="BJ386" s="17" t="s">
        <v>90</v>
      </c>
      <c r="BK386" s="245">
        <f>ROUND(I386*H386,2)</f>
        <v>0</v>
      </c>
      <c r="BL386" s="17" t="s">
        <v>125</v>
      </c>
      <c r="BM386" s="244" t="s">
        <v>636</v>
      </c>
    </row>
    <row r="387" s="1" customFormat="1">
      <c r="B387" s="39"/>
      <c r="C387" s="40"/>
      <c r="D387" s="246" t="s">
        <v>273</v>
      </c>
      <c r="E387" s="40"/>
      <c r="F387" s="247" t="s">
        <v>567</v>
      </c>
      <c r="G387" s="40"/>
      <c r="H387" s="40"/>
      <c r="I387" s="151"/>
      <c r="J387" s="40"/>
      <c r="K387" s="40"/>
      <c r="L387" s="44"/>
      <c r="M387" s="248"/>
      <c r="N387" s="87"/>
      <c r="O387" s="87"/>
      <c r="P387" s="87"/>
      <c r="Q387" s="87"/>
      <c r="R387" s="87"/>
      <c r="S387" s="87"/>
      <c r="T387" s="88"/>
      <c r="AT387" s="17" t="s">
        <v>273</v>
      </c>
      <c r="AU387" s="17" t="s">
        <v>92</v>
      </c>
    </row>
    <row r="388" s="12" customFormat="1">
      <c r="B388" s="252"/>
      <c r="C388" s="253"/>
      <c r="D388" s="246" t="s">
        <v>368</v>
      </c>
      <c r="E388" s="253"/>
      <c r="F388" s="255" t="s">
        <v>637</v>
      </c>
      <c r="G388" s="253"/>
      <c r="H388" s="256">
        <v>921.87</v>
      </c>
      <c r="I388" s="257"/>
      <c r="J388" s="253"/>
      <c r="K388" s="253"/>
      <c r="L388" s="258"/>
      <c r="M388" s="259"/>
      <c r="N388" s="260"/>
      <c r="O388" s="260"/>
      <c r="P388" s="260"/>
      <c r="Q388" s="260"/>
      <c r="R388" s="260"/>
      <c r="S388" s="260"/>
      <c r="T388" s="261"/>
      <c r="AT388" s="262" t="s">
        <v>368</v>
      </c>
      <c r="AU388" s="262" t="s">
        <v>92</v>
      </c>
      <c r="AV388" s="12" t="s">
        <v>92</v>
      </c>
      <c r="AW388" s="12" t="s">
        <v>4</v>
      </c>
      <c r="AX388" s="12" t="s">
        <v>90</v>
      </c>
      <c r="AY388" s="262" t="s">
        <v>263</v>
      </c>
    </row>
    <row r="389" s="1" customFormat="1" ht="16.5" customHeight="1">
      <c r="B389" s="39"/>
      <c r="C389" s="233" t="s">
        <v>638</v>
      </c>
      <c r="D389" s="233" t="s">
        <v>266</v>
      </c>
      <c r="E389" s="234" t="s">
        <v>639</v>
      </c>
      <c r="F389" s="235" t="s">
        <v>640</v>
      </c>
      <c r="G389" s="236" t="s">
        <v>407</v>
      </c>
      <c r="H389" s="237">
        <v>67.162999999999997</v>
      </c>
      <c r="I389" s="238"/>
      <c r="J389" s="239">
        <f>ROUND(I389*H389,2)</f>
        <v>0</v>
      </c>
      <c r="K389" s="235" t="s">
        <v>270</v>
      </c>
      <c r="L389" s="44"/>
      <c r="M389" s="240" t="s">
        <v>1</v>
      </c>
      <c r="N389" s="241" t="s">
        <v>48</v>
      </c>
      <c r="O389" s="87"/>
      <c r="P389" s="242">
        <f>O389*H389</f>
        <v>0</v>
      </c>
      <c r="Q389" s="242">
        <v>0.0073499999999999998</v>
      </c>
      <c r="R389" s="242">
        <f>Q389*H389</f>
        <v>0.49364804999999995</v>
      </c>
      <c r="S389" s="242">
        <v>0</v>
      </c>
      <c r="T389" s="243">
        <f>S389*H389</f>
        <v>0</v>
      </c>
      <c r="AR389" s="244" t="s">
        <v>125</v>
      </c>
      <c r="AT389" s="244" t="s">
        <v>266</v>
      </c>
      <c r="AU389" s="244" t="s">
        <v>92</v>
      </c>
      <c r="AY389" s="17" t="s">
        <v>263</v>
      </c>
      <c r="BE389" s="245">
        <f>IF(N389="základní",J389,0)</f>
        <v>0</v>
      </c>
      <c r="BF389" s="245">
        <f>IF(N389="snížená",J389,0)</f>
        <v>0</v>
      </c>
      <c r="BG389" s="245">
        <f>IF(N389="zákl. přenesená",J389,0)</f>
        <v>0</v>
      </c>
      <c r="BH389" s="245">
        <f>IF(N389="sníž. přenesená",J389,0)</f>
        <v>0</v>
      </c>
      <c r="BI389" s="245">
        <f>IF(N389="nulová",J389,0)</f>
        <v>0</v>
      </c>
      <c r="BJ389" s="17" t="s">
        <v>90</v>
      </c>
      <c r="BK389" s="245">
        <f>ROUND(I389*H389,2)</f>
        <v>0</v>
      </c>
      <c r="BL389" s="17" t="s">
        <v>125</v>
      </c>
      <c r="BM389" s="244" t="s">
        <v>641</v>
      </c>
    </row>
    <row r="390" s="1" customFormat="1">
      <c r="B390" s="39"/>
      <c r="C390" s="40"/>
      <c r="D390" s="246" t="s">
        <v>273</v>
      </c>
      <c r="E390" s="40"/>
      <c r="F390" s="247" t="s">
        <v>567</v>
      </c>
      <c r="G390" s="40"/>
      <c r="H390" s="40"/>
      <c r="I390" s="151"/>
      <c r="J390" s="40"/>
      <c r="K390" s="40"/>
      <c r="L390" s="44"/>
      <c r="M390" s="248"/>
      <c r="N390" s="87"/>
      <c r="O390" s="87"/>
      <c r="P390" s="87"/>
      <c r="Q390" s="87"/>
      <c r="R390" s="87"/>
      <c r="S390" s="87"/>
      <c r="T390" s="88"/>
      <c r="AT390" s="17" t="s">
        <v>273</v>
      </c>
      <c r="AU390" s="17" t="s">
        <v>92</v>
      </c>
    </row>
    <row r="391" s="12" customFormat="1">
      <c r="B391" s="252"/>
      <c r="C391" s="253"/>
      <c r="D391" s="246" t="s">
        <v>368</v>
      </c>
      <c r="E391" s="254" t="s">
        <v>1</v>
      </c>
      <c r="F391" s="255" t="s">
        <v>519</v>
      </c>
      <c r="G391" s="253"/>
      <c r="H391" s="256">
        <v>14.558999999999999</v>
      </c>
      <c r="I391" s="257"/>
      <c r="J391" s="253"/>
      <c r="K391" s="253"/>
      <c r="L391" s="258"/>
      <c r="M391" s="259"/>
      <c r="N391" s="260"/>
      <c r="O391" s="260"/>
      <c r="P391" s="260"/>
      <c r="Q391" s="260"/>
      <c r="R391" s="260"/>
      <c r="S391" s="260"/>
      <c r="T391" s="261"/>
      <c r="AT391" s="262" t="s">
        <v>368</v>
      </c>
      <c r="AU391" s="262" t="s">
        <v>92</v>
      </c>
      <c r="AV391" s="12" t="s">
        <v>92</v>
      </c>
      <c r="AW391" s="12" t="s">
        <v>38</v>
      </c>
      <c r="AX391" s="12" t="s">
        <v>83</v>
      </c>
      <c r="AY391" s="262" t="s">
        <v>263</v>
      </c>
    </row>
    <row r="392" s="12" customFormat="1">
      <c r="B392" s="252"/>
      <c r="C392" s="253"/>
      <c r="D392" s="246" t="s">
        <v>368</v>
      </c>
      <c r="E392" s="254" t="s">
        <v>1</v>
      </c>
      <c r="F392" s="255" t="s">
        <v>520</v>
      </c>
      <c r="G392" s="253"/>
      <c r="H392" s="256">
        <v>15.106</v>
      </c>
      <c r="I392" s="257"/>
      <c r="J392" s="253"/>
      <c r="K392" s="253"/>
      <c r="L392" s="258"/>
      <c r="M392" s="259"/>
      <c r="N392" s="260"/>
      <c r="O392" s="260"/>
      <c r="P392" s="260"/>
      <c r="Q392" s="260"/>
      <c r="R392" s="260"/>
      <c r="S392" s="260"/>
      <c r="T392" s="261"/>
      <c r="AT392" s="262" t="s">
        <v>368</v>
      </c>
      <c r="AU392" s="262" t="s">
        <v>92</v>
      </c>
      <c r="AV392" s="12" t="s">
        <v>92</v>
      </c>
      <c r="AW392" s="12" t="s">
        <v>38</v>
      </c>
      <c r="AX392" s="12" t="s">
        <v>83</v>
      </c>
      <c r="AY392" s="262" t="s">
        <v>263</v>
      </c>
    </row>
    <row r="393" s="12" customFormat="1">
      <c r="B393" s="252"/>
      <c r="C393" s="253"/>
      <c r="D393" s="246" t="s">
        <v>368</v>
      </c>
      <c r="E393" s="254" t="s">
        <v>1</v>
      </c>
      <c r="F393" s="255" t="s">
        <v>521</v>
      </c>
      <c r="G393" s="253"/>
      <c r="H393" s="256">
        <v>16.879999999999999</v>
      </c>
      <c r="I393" s="257"/>
      <c r="J393" s="253"/>
      <c r="K393" s="253"/>
      <c r="L393" s="258"/>
      <c r="M393" s="259"/>
      <c r="N393" s="260"/>
      <c r="O393" s="260"/>
      <c r="P393" s="260"/>
      <c r="Q393" s="260"/>
      <c r="R393" s="260"/>
      <c r="S393" s="260"/>
      <c r="T393" s="261"/>
      <c r="AT393" s="262" t="s">
        <v>368</v>
      </c>
      <c r="AU393" s="262" t="s">
        <v>92</v>
      </c>
      <c r="AV393" s="12" t="s">
        <v>92</v>
      </c>
      <c r="AW393" s="12" t="s">
        <v>38</v>
      </c>
      <c r="AX393" s="12" t="s">
        <v>83</v>
      </c>
      <c r="AY393" s="262" t="s">
        <v>263</v>
      </c>
    </row>
    <row r="394" s="12" customFormat="1">
      <c r="B394" s="252"/>
      <c r="C394" s="253"/>
      <c r="D394" s="246" t="s">
        <v>368</v>
      </c>
      <c r="E394" s="254" t="s">
        <v>1</v>
      </c>
      <c r="F394" s="255" t="s">
        <v>522</v>
      </c>
      <c r="G394" s="253"/>
      <c r="H394" s="256">
        <v>24.898</v>
      </c>
      <c r="I394" s="257"/>
      <c r="J394" s="253"/>
      <c r="K394" s="253"/>
      <c r="L394" s="258"/>
      <c r="M394" s="259"/>
      <c r="N394" s="260"/>
      <c r="O394" s="260"/>
      <c r="P394" s="260"/>
      <c r="Q394" s="260"/>
      <c r="R394" s="260"/>
      <c r="S394" s="260"/>
      <c r="T394" s="261"/>
      <c r="AT394" s="262" t="s">
        <v>368</v>
      </c>
      <c r="AU394" s="262" t="s">
        <v>92</v>
      </c>
      <c r="AV394" s="12" t="s">
        <v>92</v>
      </c>
      <c r="AW394" s="12" t="s">
        <v>38</v>
      </c>
      <c r="AX394" s="12" t="s">
        <v>83</v>
      </c>
      <c r="AY394" s="262" t="s">
        <v>263</v>
      </c>
    </row>
    <row r="395" s="12" customFormat="1">
      <c r="B395" s="252"/>
      <c r="C395" s="253"/>
      <c r="D395" s="246" t="s">
        <v>368</v>
      </c>
      <c r="E395" s="254" t="s">
        <v>1</v>
      </c>
      <c r="F395" s="255" t="s">
        <v>642</v>
      </c>
      <c r="G395" s="253"/>
      <c r="H395" s="256">
        <v>-4.2800000000000002</v>
      </c>
      <c r="I395" s="257"/>
      <c r="J395" s="253"/>
      <c r="K395" s="253"/>
      <c r="L395" s="258"/>
      <c r="M395" s="259"/>
      <c r="N395" s="260"/>
      <c r="O395" s="260"/>
      <c r="P395" s="260"/>
      <c r="Q395" s="260"/>
      <c r="R395" s="260"/>
      <c r="S395" s="260"/>
      <c r="T395" s="261"/>
      <c r="AT395" s="262" t="s">
        <v>368</v>
      </c>
      <c r="AU395" s="262" t="s">
        <v>92</v>
      </c>
      <c r="AV395" s="12" t="s">
        <v>92</v>
      </c>
      <c r="AW395" s="12" t="s">
        <v>38</v>
      </c>
      <c r="AX395" s="12" t="s">
        <v>83</v>
      </c>
      <c r="AY395" s="262" t="s">
        <v>263</v>
      </c>
    </row>
    <row r="396" s="13" customFormat="1">
      <c r="B396" s="263"/>
      <c r="C396" s="264"/>
      <c r="D396" s="246" t="s">
        <v>368</v>
      </c>
      <c r="E396" s="265" t="s">
        <v>1</v>
      </c>
      <c r="F396" s="266" t="s">
        <v>370</v>
      </c>
      <c r="G396" s="264"/>
      <c r="H396" s="267">
        <v>67.162999999999997</v>
      </c>
      <c r="I396" s="268"/>
      <c r="J396" s="264"/>
      <c r="K396" s="264"/>
      <c r="L396" s="269"/>
      <c r="M396" s="270"/>
      <c r="N396" s="271"/>
      <c r="O396" s="271"/>
      <c r="P396" s="271"/>
      <c r="Q396" s="271"/>
      <c r="R396" s="271"/>
      <c r="S396" s="271"/>
      <c r="T396" s="272"/>
      <c r="AT396" s="273" t="s">
        <v>368</v>
      </c>
      <c r="AU396" s="273" t="s">
        <v>92</v>
      </c>
      <c r="AV396" s="13" t="s">
        <v>125</v>
      </c>
      <c r="AW396" s="13" t="s">
        <v>38</v>
      </c>
      <c r="AX396" s="13" t="s">
        <v>90</v>
      </c>
      <c r="AY396" s="273" t="s">
        <v>263</v>
      </c>
    </row>
    <row r="397" s="1" customFormat="1" ht="16.5" customHeight="1">
      <c r="B397" s="39"/>
      <c r="C397" s="233" t="s">
        <v>643</v>
      </c>
      <c r="D397" s="233" t="s">
        <v>266</v>
      </c>
      <c r="E397" s="234" t="s">
        <v>644</v>
      </c>
      <c r="F397" s="235" t="s">
        <v>645</v>
      </c>
      <c r="G397" s="236" t="s">
        <v>407</v>
      </c>
      <c r="H397" s="237">
        <v>23230.962</v>
      </c>
      <c r="I397" s="238"/>
      <c r="J397" s="239">
        <f>ROUND(I397*H397,2)</f>
        <v>0</v>
      </c>
      <c r="K397" s="235" t="s">
        <v>270</v>
      </c>
      <c r="L397" s="44"/>
      <c r="M397" s="240" t="s">
        <v>1</v>
      </c>
      <c r="N397" s="241" t="s">
        <v>48</v>
      </c>
      <c r="O397" s="87"/>
      <c r="P397" s="242">
        <f>O397*H397</f>
        <v>0</v>
      </c>
      <c r="Q397" s="242">
        <v>0.00025999999999999998</v>
      </c>
      <c r="R397" s="242">
        <f>Q397*H397</f>
        <v>6.0400501199999992</v>
      </c>
      <c r="S397" s="242">
        <v>0</v>
      </c>
      <c r="T397" s="243">
        <f>S397*H397</f>
        <v>0</v>
      </c>
      <c r="AR397" s="244" t="s">
        <v>125</v>
      </c>
      <c r="AT397" s="244" t="s">
        <v>266</v>
      </c>
      <c r="AU397" s="244" t="s">
        <v>92</v>
      </c>
      <c r="AY397" s="17" t="s">
        <v>263</v>
      </c>
      <c r="BE397" s="245">
        <f>IF(N397="základní",J397,0)</f>
        <v>0</v>
      </c>
      <c r="BF397" s="245">
        <f>IF(N397="snížená",J397,0)</f>
        <v>0</v>
      </c>
      <c r="BG397" s="245">
        <f>IF(N397="zákl. přenesená",J397,0)</f>
        <v>0</v>
      </c>
      <c r="BH397" s="245">
        <f>IF(N397="sníž. přenesená",J397,0)</f>
        <v>0</v>
      </c>
      <c r="BI397" s="245">
        <f>IF(N397="nulová",J397,0)</f>
        <v>0</v>
      </c>
      <c r="BJ397" s="17" t="s">
        <v>90</v>
      </c>
      <c r="BK397" s="245">
        <f>ROUND(I397*H397,2)</f>
        <v>0</v>
      </c>
      <c r="BL397" s="17" t="s">
        <v>125</v>
      </c>
      <c r="BM397" s="244" t="s">
        <v>646</v>
      </c>
    </row>
    <row r="398" s="1" customFormat="1">
      <c r="B398" s="39"/>
      <c r="C398" s="40"/>
      <c r="D398" s="246" t="s">
        <v>273</v>
      </c>
      <c r="E398" s="40"/>
      <c r="F398" s="247" t="s">
        <v>479</v>
      </c>
      <c r="G398" s="40"/>
      <c r="H398" s="40"/>
      <c r="I398" s="151"/>
      <c r="J398" s="40"/>
      <c r="K398" s="40"/>
      <c r="L398" s="44"/>
      <c r="M398" s="248"/>
      <c r="N398" s="87"/>
      <c r="O398" s="87"/>
      <c r="P398" s="87"/>
      <c r="Q398" s="87"/>
      <c r="R398" s="87"/>
      <c r="S398" s="87"/>
      <c r="T398" s="88"/>
      <c r="AT398" s="17" t="s">
        <v>273</v>
      </c>
      <c r="AU398" s="17" t="s">
        <v>92</v>
      </c>
    </row>
    <row r="399" s="14" customFormat="1">
      <c r="B399" s="274"/>
      <c r="C399" s="275"/>
      <c r="D399" s="246" t="s">
        <v>368</v>
      </c>
      <c r="E399" s="276" t="s">
        <v>1</v>
      </c>
      <c r="F399" s="277" t="s">
        <v>647</v>
      </c>
      <c r="G399" s="275"/>
      <c r="H399" s="276" t="s">
        <v>1</v>
      </c>
      <c r="I399" s="278"/>
      <c r="J399" s="275"/>
      <c r="K399" s="275"/>
      <c r="L399" s="279"/>
      <c r="M399" s="280"/>
      <c r="N399" s="281"/>
      <c r="O399" s="281"/>
      <c r="P399" s="281"/>
      <c r="Q399" s="281"/>
      <c r="R399" s="281"/>
      <c r="S399" s="281"/>
      <c r="T399" s="282"/>
      <c r="AT399" s="283" t="s">
        <v>368</v>
      </c>
      <c r="AU399" s="283" t="s">
        <v>92</v>
      </c>
      <c r="AV399" s="14" t="s">
        <v>90</v>
      </c>
      <c r="AW399" s="14" t="s">
        <v>38</v>
      </c>
      <c r="AX399" s="14" t="s">
        <v>83</v>
      </c>
      <c r="AY399" s="283" t="s">
        <v>263</v>
      </c>
    </row>
    <row r="400" s="14" customFormat="1">
      <c r="B400" s="274"/>
      <c r="C400" s="275"/>
      <c r="D400" s="246" t="s">
        <v>368</v>
      </c>
      <c r="E400" s="276" t="s">
        <v>1</v>
      </c>
      <c r="F400" s="277" t="s">
        <v>648</v>
      </c>
      <c r="G400" s="275"/>
      <c r="H400" s="276" t="s">
        <v>1</v>
      </c>
      <c r="I400" s="278"/>
      <c r="J400" s="275"/>
      <c r="K400" s="275"/>
      <c r="L400" s="279"/>
      <c r="M400" s="280"/>
      <c r="N400" s="281"/>
      <c r="O400" s="281"/>
      <c r="P400" s="281"/>
      <c r="Q400" s="281"/>
      <c r="R400" s="281"/>
      <c r="S400" s="281"/>
      <c r="T400" s="282"/>
      <c r="AT400" s="283" t="s">
        <v>368</v>
      </c>
      <c r="AU400" s="283" t="s">
        <v>92</v>
      </c>
      <c r="AV400" s="14" t="s">
        <v>90</v>
      </c>
      <c r="AW400" s="14" t="s">
        <v>38</v>
      </c>
      <c r="AX400" s="14" t="s">
        <v>83</v>
      </c>
      <c r="AY400" s="283" t="s">
        <v>263</v>
      </c>
    </row>
    <row r="401" s="12" customFormat="1">
      <c r="B401" s="252"/>
      <c r="C401" s="253"/>
      <c r="D401" s="246" t="s">
        <v>368</v>
      </c>
      <c r="E401" s="254" t="s">
        <v>1</v>
      </c>
      <c r="F401" s="255" t="s">
        <v>649</v>
      </c>
      <c r="G401" s="253"/>
      <c r="H401" s="256">
        <v>634.17899999999997</v>
      </c>
      <c r="I401" s="257"/>
      <c r="J401" s="253"/>
      <c r="K401" s="253"/>
      <c r="L401" s="258"/>
      <c r="M401" s="259"/>
      <c r="N401" s="260"/>
      <c r="O401" s="260"/>
      <c r="P401" s="260"/>
      <c r="Q401" s="260"/>
      <c r="R401" s="260"/>
      <c r="S401" s="260"/>
      <c r="T401" s="261"/>
      <c r="AT401" s="262" t="s">
        <v>368</v>
      </c>
      <c r="AU401" s="262" t="s">
        <v>92</v>
      </c>
      <c r="AV401" s="12" t="s">
        <v>92</v>
      </c>
      <c r="AW401" s="12" t="s">
        <v>38</v>
      </c>
      <c r="AX401" s="12" t="s">
        <v>83</v>
      </c>
      <c r="AY401" s="262" t="s">
        <v>263</v>
      </c>
    </row>
    <row r="402" s="12" customFormat="1">
      <c r="B402" s="252"/>
      <c r="C402" s="253"/>
      <c r="D402" s="246" t="s">
        <v>368</v>
      </c>
      <c r="E402" s="254" t="s">
        <v>1</v>
      </c>
      <c r="F402" s="255" t="s">
        <v>650</v>
      </c>
      <c r="G402" s="253"/>
      <c r="H402" s="256">
        <v>767.75</v>
      </c>
      <c r="I402" s="257"/>
      <c r="J402" s="253"/>
      <c r="K402" s="253"/>
      <c r="L402" s="258"/>
      <c r="M402" s="259"/>
      <c r="N402" s="260"/>
      <c r="O402" s="260"/>
      <c r="P402" s="260"/>
      <c r="Q402" s="260"/>
      <c r="R402" s="260"/>
      <c r="S402" s="260"/>
      <c r="T402" s="261"/>
      <c r="AT402" s="262" t="s">
        <v>368</v>
      </c>
      <c r="AU402" s="262" t="s">
        <v>92</v>
      </c>
      <c r="AV402" s="12" t="s">
        <v>92</v>
      </c>
      <c r="AW402" s="12" t="s">
        <v>38</v>
      </c>
      <c r="AX402" s="12" t="s">
        <v>83</v>
      </c>
      <c r="AY402" s="262" t="s">
        <v>263</v>
      </c>
    </row>
    <row r="403" s="12" customFormat="1">
      <c r="B403" s="252"/>
      <c r="C403" s="253"/>
      <c r="D403" s="246" t="s">
        <v>368</v>
      </c>
      <c r="E403" s="254" t="s">
        <v>1</v>
      </c>
      <c r="F403" s="255" t="s">
        <v>651</v>
      </c>
      <c r="G403" s="253"/>
      <c r="H403" s="256">
        <v>2523.1999999999998</v>
      </c>
      <c r="I403" s="257"/>
      <c r="J403" s="253"/>
      <c r="K403" s="253"/>
      <c r="L403" s="258"/>
      <c r="M403" s="259"/>
      <c r="N403" s="260"/>
      <c r="O403" s="260"/>
      <c r="P403" s="260"/>
      <c r="Q403" s="260"/>
      <c r="R403" s="260"/>
      <c r="S403" s="260"/>
      <c r="T403" s="261"/>
      <c r="AT403" s="262" t="s">
        <v>368</v>
      </c>
      <c r="AU403" s="262" t="s">
        <v>92</v>
      </c>
      <c r="AV403" s="12" t="s">
        <v>92</v>
      </c>
      <c r="AW403" s="12" t="s">
        <v>38</v>
      </c>
      <c r="AX403" s="12" t="s">
        <v>83</v>
      </c>
      <c r="AY403" s="262" t="s">
        <v>263</v>
      </c>
    </row>
    <row r="404" s="12" customFormat="1">
      <c r="B404" s="252"/>
      <c r="C404" s="253"/>
      <c r="D404" s="246" t="s">
        <v>368</v>
      </c>
      <c r="E404" s="254" t="s">
        <v>1</v>
      </c>
      <c r="F404" s="255" t="s">
        <v>652</v>
      </c>
      <c r="G404" s="253"/>
      <c r="H404" s="256">
        <v>3578.2080000000001</v>
      </c>
      <c r="I404" s="257"/>
      <c r="J404" s="253"/>
      <c r="K404" s="253"/>
      <c r="L404" s="258"/>
      <c r="M404" s="259"/>
      <c r="N404" s="260"/>
      <c r="O404" s="260"/>
      <c r="P404" s="260"/>
      <c r="Q404" s="260"/>
      <c r="R404" s="260"/>
      <c r="S404" s="260"/>
      <c r="T404" s="261"/>
      <c r="AT404" s="262" t="s">
        <v>368</v>
      </c>
      <c r="AU404" s="262" t="s">
        <v>92</v>
      </c>
      <c r="AV404" s="12" t="s">
        <v>92</v>
      </c>
      <c r="AW404" s="12" t="s">
        <v>38</v>
      </c>
      <c r="AX404" s="12" t="s">
        <v>83</v>
      </c>
      <c r="AY404" s="262" t="s">
        <v>263</v>
      </c>
    </row>
    <row r="405" s="12" customFormat="1">
      <c r="B405" s="252"/>
      <c r="C405" s="253"/>
      <c r="D405" s="246" t="s">
        <v>368</v>
      </c>
      <c r="E405" s="254" t="s">
        <v>1</v>
      </c>
      <c r="F405" s="255" t="s">
        <v>653</v>
      </c>
      <c r="G405" s="253"/>
      <c r="H405" s="256">
        <v>1250.3920000000001</v>
      </c>
      <c r="I405" s="257"/>
      <c r="J405" s="253"/>
      <c r="K405" s="253"/>
      <c r="L405" s="258"/>
      <c r="M405" s="259"/>
      <c r="N405" s="260"/>
      <c r="O405" s="260"/>
      <c r="P405" s="260"/>
      <c r="Q405" s="260"/>
      <c r="R405" s="260"/>
      <c r="S405" s="260"/>
      <c r="T405" s="261"/>
      <c r="AT405" s="262" t="s">
        <v>368</v>
      </c>
      <c r="AU405" s="262" t="s">
        <v>92</v>
      </c>
      <c r="AV405" s="12" t="s">
        <v>92</v>
      </c>
      <c r="AW405" s="12" t="s">
        <v>38</v>
      </c>
      <c r="AX405" s="12" t="s">
        <v>83</v>
      </c>
      <c r="AY405" s="262" t="s">
        <v>263</v>
      </c>
    </row>
    <row r="406" s="12" customFormat="1">
      <c r="B406" s="252"/>
      <c r="C406" s="253"/>
      <c r="D406" s="246" t="s">
        <v>368</v>
      </c>
      <c r="E406" s="254" t="s">
        <v>1</v>
      </c>
      <c r="F406" s="255" t="s">
        <v>654</v>
      </c>
      <c r="G406" s="253"/>
      <c r="H406" s="256">
        <v>-573</v>
      </c>
      <c r="I406" s="257"/>
      <c r="J406" s="253"/>
      <c r="K406" s="253"/>
      <c r="L406" s="258"/>
      <c r="M406" s="259"/>
      <c r="N406" s="260"/>
      <c r="O406" s="260"/>
      <c r="P406" s="260"/>
      <c r="Q406" s="260"/>
      <c r="R406" s="260"/>
      <c r="S406" s="260"/>
      <c r="T406" s="261"/>
      <c r="AT406" s="262" t="s">
        <v>368</v>
      </c>
      <c r="AU406" s="262" t="s">
        <v>92</v>
      </c>
      <c r="AV406" s="12" t="s">
        <v>92</v>
      </c>
      <c r="AW406" s="12" t="s">
        <v>38</v>
      </c>
      <c r="AX406" s="12" t="s">
        <v>83</v>
      </c>
      <c r="AY406" s="262" t="s">
        <v>263</v>
      </c>
    </row>
    <row r="407" s="14" customFormat="1">
      <c r="B407" s="274"/>
      <c r="C407" s="275"/>
      <c r="D407" s="246" t="s">
        <v>368</v>
      </c>
      <c r="E407" s="276" t="s">
        <v>1</v>
      </c>
      <c r="F407" s="277" t="s">
        <v>655</v>
      </c>
      <c r="G407" s="275"/>
      <c r="H407" s="276" t="s">
        <v>1</v>
      </c>
      <c r="I407" s="278"/>
      <c r="J407" s="275"/>
      <c r="K407" s="275"/>
      <c r="L407" s="279"/>
      <c r="M407" s="280"/>
      <c r="N407" s="281"/>
      <c r="O407" s="281"/>
      <c r="P407" s="281"/>
      <c r="Q407" s="281"/>
      <c r="R407" s="281"/>
      <c r="S407" s="281"/>
      <c r="T407" s="282"/>
      <c r="AT407" s="283" t="s">
        <v>368</v>
      </c>
      <c r="AU407" s="283" t="s">
        <v>92</v>
      </c>
      <c r="AV407" s="14" t="s">
        <v>90</v>
      </c>
      <c r="AW407" s="14" t="s">
        <v>38</v>
      </c>
      <c r="AX407" s="14" t="s">
        <v>83</v>
      </c>
      <c r="AY407" s="283" t="s">
        <v>263</v>
      </c>
    </row>
    <row r="408" s="12" customFormat="1">
      <c r="B408" s="252"/>
      <c r="C408" s="253"/>
      <c r="D408" s="246" t="s">
        <v>368</v>
      </c>
      <c r="E408" s="254" t="s">
        <v>1</v>
      </c>
      <c r="F408" s="255" t="s">
        <v>656</v>
      </c>
      <c r="G408" s="253"/>
      <c r="H408" s="256">
        <v>93.043000000000006</v>
      </c>
      <c r="I408" s="257"/>
      <c r="J408" s="253"/>
      <c r="K408" s="253"/>
      <c r="L408" s="258"/>
      <c r="M408" s="259"/>
      <c r="N408" s="260"/>
      <c r="O408" s="260"/>
      <c r="P408" s="260"/>
      <c r="Q408" s="260"/>
      <c r="R408" s="260"/>
      <c r="S408" s="260"/>
      <c r="T408" s="261"/>
      <c r="AT408" s="262" t="s">
        <v>368</v>
      </c>
      <c r="AU408" s="262" t="s">
        <v>92</v>
      </c>
      <c r="AV408" s="12" t="s">
        <v>92</v>
      </c>
      <c r="AW408" s="12" t="s">
        <v>38</v>
      </c>
      <c r="AX408" s="12" t="s">
        <v>83</v>
      </c>
      <c r="AY408" s="262" t="s">
        <v>263</v>
      </c>
    </row>
    <row r="409" s="14" customFormat="1">
      <c r="B409" s="274"/>
      <c r="C409" s="275"/>
      <c r="D409" s="246" t="s">
        <v>368</v>
      </c>
      <c r="E409" s="276" t="s">
        <v>1</v>
      </c>
      <c r="F409" s="277" t="s">
        <v>657</v>
      </c>
      <c r="G409" s="275"/>
      <c r="H409" s="276" t="s">
        <v>1</v>
      </c>
      <c r="I409" s="278"/>
      <c r="J409" s="275"/>
      <c r="K409" s="275"/>
      <c r="L409" s="279"/>
      <c r="M409" s="280"/>
      <c r="N409" s="281"/>
      <c r="O409" s="281"/>
      <c r="P409" s="281"/>
      <c r="Q409" s="281"/>
      <c r="R409" s="281"/>
      <c r="S409" s="281"/>
      <c r="T409" s="282"/>
      <c r="AT409" s="283" t="s">
        <v>368</v>
      </c>
      <c r="AU409" s="283" t="s">
        <v>92</v>
      </c>
      <c r="AV409" s="14" t="s">
        <v>90</v>
      </c>
      <c r="AW409" s="14" t="s">
        <v>38</v>
      </c>
      <c r="AX409" s="14" t="s">
        <v>83</v>
      </c>
      <c r="AY409" s="283" t="s">
        <v>263</v>
      </c>
    </row>
    <row r="410" s="12" customFormat="1">
      <c r="B410" s="252"/>
      <c r="C410" s="253"/>
      <c r="D410" s="246" t="s">
        <v>368</v>
      </c>
      <c r="E410" s="254" t="s">
        <v>1</v>
      </c>
      <c r="F410" s="255" t="s">
        <v>658</v>
      </c>
      <c r="G410" s="253"/>
      <c r="H410" s="256">
        <v>0</v>
      </c>
      <c r="I410" s="257"/>
      <c r="J410" s="253"/>
      <c r="K410" s="253"/>
      <c r="L410" s="258"/>
      <c r="M410" s="259"/>
      <c r="N410" s="260"/>
      <c r="O410" s="260"/>
      <c r="P410" s="260"/>
      <c r="Q410" s="260"/>
      <c r="R410" s="260"/>
      <c r="S410" s="260"/>
      <c r="T410" s="261"/>
      <c r="AT410" s="262" t="s">
        <v>368</v>
      </c>
      <c r="AU410" s="262" t="s">
        <v>92</v>
      </c>
      <c r="AV410" s="12" t="s">
        <v>92</v>
      </c>
      <c r="AW410" s="12" t="s">
        <v>38</v>
      </c>
      <c r="AX410" s="12" t="s">
        <v>83</v>
      </c>
      <c r="AY410" s="262" t="s">
        <v>263</v>
      </c>
    </row>
    <row r="411" s="12" customFormat="1">
      <c r="B411" s="252"/>
      <c r="C411" s="253"/>
      <c r="D411" s="246" t="s">
        <v>368</v>
      </c>
      <c r="E411" s="254" t="s">
        <v>1</v>
      </c>
      <c r="F411" s="255" t="s">
        <v>659</v>
      </c>
      <c r="G411" s="253"/>
      <c r="H411" s="256">
        <v>726.25</v>
      </c>
      <c r="I411" s="257"/>
      <c r="J411" s="253"/>
      <c r="K411" s="253"/>
      <c r="L411" s="258"/>
      <c r="M411" s="259"/>
      <c r="N411" s="260"/>
      <c r="O411" s="260"/>
      <c r="P411" s="260"/>
      <c r="Q411" s="260"/>
      <c r="R411" s="260"/>
      <c r="S411" s="260"/>
      <c r="T411" s="261"/>
      <c r="AT411" s="262" t="s">
        <v>368</v>
      </c>
      <c r="AU411" s="262" t="s">
        <v>92</v>
      </c>
      <c r="AV411" s="12" t="s">
        <v>92</v>
      </c>
      <c r="AW411" s="12" t="s">
        <v>38</v>
      </c>
      <c r="AX411" s="12" t="s">
        <v>83</v>
      </c>
      <c r="AY411" s="262" t="s">
        <v>263</v>
      </c>
    </row>
    <row r="412" s="12" customFormat="1">
      <c r="B412" s="252"/>
      <c r="C412" s="253"/>
      <c r="D412" s="246" t="s">
        <v>368</v>
      </c>
      <c r="E412" s="254" t="s">
        <v>1</v>
      </c>
      <c r="F412" s="255" t="s">
        <v>660</v>
      </c>
      <c r="G412" s="253"/>
      <c r="H412" s="256">
        <v>700</v>
      </c>
      <c r="I412" s="257"/>
      <c r="J412" s="253"/>
      <c r="K412" s="253"/>
      <c r="L412" s="258"/>
      <c r="M412" s="259"/>
      <c r="N412" s="260"/>
      <c r="O412" s="260"/>
      <c r="P412" s="260"/>
      <c r="Q412" s="260"/>
      <c r="R412" s="260"/>
      <c r="S412" s="260"/>
      <c r="T412" s="261"/>
      <c r="AT412" s="262" t="s">
        <v>368</v>
      </c>
      <c r="AU412" s="262" t="s">
        <v>92</v>
      </c>
      <c r="AV412" s="12" t="s">
        <v>92</v>
      </c>
      <c r="AW412" s="12" t="s">
        <v>38</v>
      </c>
      <c r="AX412" s="12" t="s">
        <v>83</v>
      </c>
      <c r="AY412" s="262" t="s">
        <v>263</v>
      </c>
    </row>
    <row r="413" s="12" customFormat="1">
      <c r="B413" s="252"/>
      <c r="C413" s="253"/>
      <c r="D413" s="246" t="s">
        <v>368</v>
      </c>
      <c r="E413" s="254" t="s">
        <v>1</v>
      </c>
      <c r="F413" s="255" t="s">
        <v>661</v>
      </c>
      <c r="G413" s="253"/>
      <c r="H413" s="256">
        <v>1032.5</v>
      </c>
      <c r="I413" s="257"/>
      <c r="J413" s="253"/>
      <c r="K413" s="253"/>
      <c r="L413" s="258"/>
      <c r="M413" s="259"/>
      <c r="N413" s="260"/>
      <c r="O413" s="260"/>
      <c r="P413" s="260"/>
      <c r="Q413" s="260"/>
      <c r="R413" s="260"/>
      <c r="S413" s="260"/>
      <c r="T413" s="261"/>
      <c r="AT413" s="262" t="s">
        <v>368</v>
      </c>
      <c r="AU413" s="262" t="s">
        <v>92</v>
      </c>
      <c r="AV413" s="12" t="s">
        <v>92</v>
      </c>
      <c r="AW413" s="12" t="s">
        <v>38</v>
      </c>
      <c r="AX413" s="12" t="s">
        <v>83</v>
      </c>
      <c r="AY413" s="262" t="s">
        <v>263</v>
      </c>
    </row>
    <row r="414" s="12" customFormat="1">
      <c r="B414" s="252"/>
      <c r="C414" s="253"/>
      <c r="D414" s="246" t="s">
        <v>368</v>
      </c>
      <c r="E414" s="254" t="s">
        <v>1</v>
      </c>
      <c r="F414" s="255" t="s">
        <v>662</v>
      </c>
      <c r="G414" s="253"/>
      <c r="H414" s="256">
        <v>1100</v>
      </c>
      <c r="I414" s="257"/>
      <c r="J414" s="253"/>
      <c r="K414" s="253"/>
      <c r="L414" s="258"/>
      <c r="M414" s="259"/>
      <c r="N414" s="260"/>
      <c r="O414" s="260"/>
      <c r="P414" s="260"/>
      <c r="Q414" s="260"/>
      <c r="R414" s="260"/>
      <c r="S414" s="260"/>
      <c r="T414" s="261"/>
      <c r="AT414" s="262" t="s">
        <v>368</v>
      </c>
      <c r="AU414" s="262" t="s">
        <v>92</v>
      </c>
      <c r="AV414" s="12" t="s">
        <v>92</v>
      </c>
      <c r="AW414" s="12" t="s">
        <v>38</v>
      </c>
      <c r="AX414" s="12" t="s">
        <v>83</v>
      </c>
      <c r="AY414" s="262" t="s">
        <v>263</v>
      </c>
    </row>
    <row r="415" s="12" customFormat="1">
      <c r="B415" s="252"/>
      <c r="C415" s="253"/>
      <c r="D415" s="246" t="s">
        <v>368</v>
      </c>
      <c r="E415" s="254" t="s">
        <v>1</v>
      </c>
      <c r="F415" s="255" t="s">
        <v>663</v>
      </c>
      <c r="G415" s="253"/>
      <c r="H415" s="256">
        <v>-1000.14</v>
      </c>
      <c r="I415" s="257"/>
      <c r="J415" s="253"/>
      <c r="K415" s="253"/>
      <c r="L415" s="258"/>
      <c r="M415" s="259"/>
      <c r="N415" s="260"/>
      <c r="O415" s="260"/>
      <c r="P415" s="260"/>
      <c r="Q415" s="260"/>
      <c r="R415" s="260"/>
      <c r="S415" s="260"/>
      <c r="T415" s="261"/>
      <c r="AT415" s="262" t="s">
        <v>368</v>
      </c>
      <c r="AU415" s="262" t="s">
        <v>92</v>
      </c>
      <c r="AV415" s="12" t="s">
        <v>92</v>
      </c>
      <c r="AW415" s="12" t="s">
        <v>38</v>
      </c>
      <c r="AX415" s="12" t="s">
        <v>83</v>
      </c>
      <c r="AY415" s="262" t="s">
        <v>263</v>
      </c>
    </row>
    <row r="416" s="14" customFormat="1">
      <c r="B416" s="274"/>
      <c r="C416" s="275"/>
      <c r="D416" s="246" t="s">
        <v>368</v>
      </c>
      <c r="E416" s="276" t="s">
        <v>1</v>
      </c>
      <c r="F416" s="277" t="s">
        <v>664</v>
      </c>
      <c r="G416" s="275"/>
      <c r="H416" s="276" t="s">
        <v>1</v>
      </c>
      <c r="I416" s="278"/>
      <c r="J416" s="275"/>
      <c r="K416" s="275"/>
      <c r="L416" s="279"/>
      <c r="M416" s="280"/>
      <c r="N416" s="281"/>
      <c r="O416" s="281"/>
      <c r="P416" s="281"/>
      <c r="Q416" s="281"/>
      <c r="R416" s="281"/>
      <c r="S416" s="281"/>
      <c r="T416" s="282"/>
      <c r="AT416" s="283" t="s">
        <v>368</v>
      </c>
      <c r="AU416" s="283" t="s">
        <v>92</v>
      </c>
      <c r="AV416" s="14" t="s">
        <v>90</v>
      </c>
      <c r="AW416" s="14" t="s">
        <v>38</v>
      </c>
      <c r="AX416" s="14" t="s">
        <v>83</v>
      </c>
      <c r="AY416" s="283" t="s">
        <v>263</v>
      </c>
    </row>
    <row r="417" s="12" customFormat="1">
      <c r="B417" s="252"/>
      <c r="C417" s="253"/>
      <c r="D417" s="246" t="s">
        <v>368</v>
      </c>
      <c r="E417" s="254" t="s">
        <v>1</v>
      </c>
      <c r="F417" s="255" t="s">
        <v>665</v>
      </c>
      <c r="G417" s="253"/>
      <c r="H417" s="256">
        <v>271.36000000000001</v>
      </c>
      <c r="I417" s="257"/>
      <c r="J417" s="253"/>
      <c r="K417" s="253"/>
      <c r="L417" s="258"/>
      <c r="M417" s="259"/>
      <c r="N417" s="260"/>
      <c r="O417" s="260"/>
      <c r="P417" s="260"/>
      <c r="Q417" s="260"/>
      <c r="R417" s="260"/>
      <c r="S417" s="260"/>
      <c r="T417" s="261"/>
      <c r="AT417" s="262" t="s">
        <v>368</v>
      </c>
      <c r="AU417" s="262" t="s">
        <v>92</v>
      </c>
      <c r="AV417" s="12" t="s">
        <v>92</v>
      </c>
      <c r="AW417" s="12" t="s">
        <v>38</v>
      </c>
      <c r="AX417" s="12" t="s">
        <v>83</v>
      </c>
      <c r="AY417" s="262" t="s">
        <v>263</v>
      </c>
    </row>
    <row r="418" s="12" customFormat="1">
      <c r="B418" s="252"/>
      <c r="C418" s="253"/>
      <c r="D418" s="246" t="s">
        <v>368</v>
      </c>
      <c r="E418" s="254" t="s">
        <v>1</v>
      </c>
      <c r="F418" s="255" t="s">
        <v>666</v>
      </c>
      <c r="G418" s="253"/>
      <c r="H418" s="256">
        <v>-17</v>
      </c>
      <c r="I418" s="257"/>
      <c r="J418" s="253"/>
      <c r="K418" s="253"/>
      <c r="L418" s="258"/>
      <c r="M418" s="259"/>
      <c r="N418" s="260"/>
      <c r="O418" s="260"/>
      <c r="P418" s="260"/>
      <c r="Q418" s="260"/>
      <c r="R418" s="260"/>
      <c r="S418" s="260"/>
      <c r="T418" s="261"/>
      <c r="AT418" s="262" t="s">
        <v>368</v>
      </c>
      <c r="AU418" s="262" t="s">
        <v>92</v>
      </c>
      <c r="AV418" s="12" t="s">
        <v>92</v>
      </c>
      <c r="AW418" s="12" t="s">
        <v>38</v>
      </c>
      <c r="AX418" s="12" t="s">
        <v>83</v>
      </c>
      <c r="AY418" s="262" t="s">
        <v>263</v>
      </c>
    </row>
    <row r="419" s="14" customFormat="1">
      <c r="B419" s="274"/>
      <c r="C419" s="275"/>
      <c r="D419" s="246" t="s">
        <v>368</v>
      </c>
      <c r="E419" s="276" t="s">
        <v>1</v>
      </c>
      <c r="F419" s="277" t="s">
        <v>667</v>
      </c>
      <c r="G419" s="275"/>
      <c r="H419" s="276" t="s">
        <v>1</v>
      </c>
      <c r="I419" s="278"/>
      <c r="J419" s="275"/>
      <c r="K419" s="275"/>
      <c r="L419" s="279"/>
      <c r="M419" s="280"/>
      <c r="N419" s="281"/>
      <c r="O419" s="281"/>
      <c r="P419" s="281"/>
      <c r="Q419" s="281"/>
      <c r="R419" s="281"/>
      <c r="S419" s="281"/>
      <c r="T419" s="282"/>
      <c r="AT419" s="283" t="s">
        <v>368</v>
      </c>
      <c r="AU419" s="283" t="s">
        <v>92</v>
      </c>
      <c r="AV419" s="14" t="s">
        <v>90</v>
      </c>
      <c r="AW419" s="14" t="s">
        <v>38</v>
      </c>
      <c r="AX419" s="14" t="s">
        <v>83</v>
      </c>
      <c r="AY419" s="283" t="s">
        <v>263</v>
      </c>
    </row>
    <row r="420" s="12" customFormat="1">
      <c r="B420" s="252"/>
      <c r="C420" s="253"/>
      <c r="D420" s="246" t="s">
        <v>368</v>
      </c>
      <c r="E420" s="254" t="s">
        <v>1</v>
      </c>
      <c r="F420" s="255" t="s">
        <v>668</v>
      </c>
      <c r="G420" s="253"/>
      <c r="H420" s="256">
        <v>84.317999999999998</v>
      </c>
      <c r="I420" s="257"/>
      <c r="J420" s="253"/>
      <c r="K420" s="253"/>
      <c r="L420" s="258"/>
      <c r="M420" s="259"/>
      <c r="N420" s="260"/>
      <c r="O420" s="260"/>
      <c r="P420" s="260"/>
      <c r="Q420" s="260"/>
      <c r="R420" s="260"/>
      <c r="S420" s="260"/>
      <c r="T420" s="261"/>
      <c r="AT420" s="262" t="s">
        <v>368</v>
      </c>
      <c r="AU420" s="262" t="s">
        <v>92</v>
      </c>
      <c r="AV420" s="12" t="s">
        <v>92</v>
      </c>
      <c r="AW420" s="12" t="s">
        <v>38</v>
      </c>
      <c r="AX420" s="12" t="s">
        <v>83</v>
      </c>
      <c r="AY420" s="262" t="s">
        <v>263</v>
      </c>
    </row>
    <row r="421" s="12" customFormat="1">
      <c r="B421" s="252"/>
      <c r="C421" s="253"/>
      <c r="D421" s="246" t="s">
        <v>368</v>
      </c>
      <c r="E421" s="254" t="s">
        <v>1</v>
      </c>
      <c r="F421" s="255" t="s">
        <v>669</v>
      </c>
      <c r="G421" s="253"/>
      <c r="H421" s="256">
        <v>67.644999999999996</v>
      </c>
      <c r="I421" s="257"/>
      <c r="J421" s="253"/>
      <c r="K421" s="253"/>
      <c r="L421" s="258"/>
      <c r="M421" s="259"/>
      <c r="N421" s="260"/>
      <c r="O421" s="260"/>
      <c r="P421" s="260"/>
      <c r="Q421" s="260"/>
      <c r="R421" s="260"/>
      <c r="S421" s="260"/>
      <c r="T421" s="261"/>
      <c r="AT421" s="262" t="s">
        <v>368</v>
      </c>
      <c r="AU421" s="262" t="s">
        <v>92</v>
      </c>
      <c r="AV421" s="12" t="s">
        <v>92</v>
      </c>
      <c r="AW421" s="12" t="s">
        <v>38</v>
      </c>
      <c r="AX421" s="12" t="s">
        <v>83</v>
      </c>
      <c r="AY421" s="262" t="s">
        <v>263</v>
      </c>
    </row>
    <row r="422" s="12" customFormat="1">
      <c r="B422" s="252"/>
      <c r="C422" s="253"/>
      <c r="D422" s="246" t="s">
        <v>368</v>
      </c>
      <c r="E422" s="254" t="s">
        <v>1</v>
      </c>
      <c r="F422" s="255" t="s">
        <v>670</v>
      </c>
      <c r="G422" s="253"/>
      <c r="H422" s="256">
        <v>65.200000000000003</v>
      </c>
      <c r="I422" s="257"/>
      <c r="J422" s="253"/>
      <c r="K422" s="253"/>
      <c r="L422" s="258"/>
      <c r="M422" s="259"/>
      <c r="N422" s="260"/>
      <c r="O422" s="260"/>
      <c r="P422" s="260"/>
      <c r="Q422" s="260"/>
      <c r="R422" s="260"/>
      <c r="S422" s="260"/>
      <c r="T422" s="261"/>
      <c r="AT422" s="262" t="s">
        <v>368</v>
      </c>
      <c r="AU422" s="262" t="s">
        <v>92</v>
      </c>
      <c r="AV422" s="12" t="s">
        <v>92</v>
      </c>
      <c r="AW422" s="12" t="s">
        <v>38</v>
      </c>
      <c r="AX422" s="12" t="s">
        <v>83</v>
      </c>
      <c r="AY422" s="262" t="s">
        <v>263</v>
      </c>
    </row>
    <row r="423" s="12" customFormat="1">
      <c r="B423" s="252"/>
      <c r="C423" s="253"/>
      <c r="D423" s="246" t="s">
        <v>368</v>
      </c>
      <c r="E423" s="254" t="s">
        <v>1</v>
      </c>
      <c r="F423" s="255" t="s">
        <v>671</v>
      </c>
      <c r="G423" s="253"/>
      <c r="H423" s="256">
        <v>195.762</v>
      </c>
      <c r="I423" s="257"/>
      <c r="J423" s="253"/>
      <c r="K423" s="253"/>
      <c r="L423" s="258"/>
      <c r="M423" s="259"/>
      <c r="N423" s="260"/>
      <c r="O423" s="260"/>
      <c r="P423" s="260"/>
      <c r="Q423" s="260"/>
      <c r="R423" s="260"/>
      <c r="S423" s="260"/>
      <c r="T423" s="261"/>
      <c r="AT423" s="262" t="s">
        <v>368</v>
      </c>
      <c r="AU423" s="262" t="s">
        <v>92</v>
      </c>
      <c r="AV423" s="12" t="s">
        <v>92</v>
      </c>
      <c r="AW423" s="12" t="s">
        <v>38</v>
      </c>
      <c r="AX423" s="12" t="s">
        <v>83</v>
      </c>
      <c r="AY423" s="262" t="s">
        <v>263</v>
      </c>
    </row>
    <row r="424" s="12" customFormat="1">
      <c r="B424" s="252"/>
      <c r="C424" s="253"/>
      <c r="D424" s="246" t="s">
        <v>368</v>
      </c>
      <c r="E424" s="254" t="s">
        <v>1</v>
      </c>
      <c r="F424" s="255" t="s">
        <v>672</v>
      </c>
      <c r="G424" s="253"/>
      <c r="H424" s="256">
        <v>-27</v>
      </c>
      <c r="I424" s="257"/>
      <c r="J424" s="253"/>
      <c r="K424" s="253"/>
      <c r="L424" s="258"/>
      <c r="M424" s="259"/>
      <c r="N424" s="260"/>
      <c r="O424" s="260"/>
      <c r="P424" s="260"/>
      <c r="Q424" s="260"/>
      <c r="R424" s="260"/>
      <c r="S424" s="260"/>
      <c r="T424" s="261"/>
      <c r="AT424" s="262" t="s">
        <v>368</v>
      </c>
      <c r="AU424" s="262" t="s">
        <v>92</v>
      </c>
      <c r="AV424" s="12" t="s">
        <v>92</v>
      </c>
      <c r="AW424" s="12" t="s">
        <v>38</v>
      </c>
      <c r="AX424" s="12" t="s">
        <v>83</v>
      </c>
      <c r="AY424" s="262" t="s">
        <v>263</v>
      </c>
    </row>
    <row r="425" s="15" customFormat="1">
      <c r="B425" s="284"/>
      <c r="C425" s="285"/>
      <c r="D425" s="246" t="s">
        <v>368</v>
      </c>
      <c r="E425" s="286" t="s">
        <v>1</v>
      </c>
      <c r="F425" s="287" t="s">
        <v>388</v>
      </c>
      <c r="G425" s="285"/>
      <c r="H425" s="288">
        <v>11472.667</v>
      </c>
      <c r="I425" s="289"/>
      <c r="J425" s="285"/>
      <c r="K425" s="285"/>
      <c r="L425" s="290"/>
      <c r="M425" s="291"/>
      <c r="N425" s="292"/>
      <c r="O425" s="292"/>
      <c r="P425" s="292"/>
      <c r="Q425" s="292"/>
      <c r="R425" s="292"/>
      <c r="S425" s="292"/>
      <c r="T425" s="293"/>
      <c r="AT425" s="294" t="s">
        <v>368</v>
      </c>
      <c r="AU425" s="294" t="s">
        <v>92</v>
      </c>
      <c r="AV425" s="15" t="s">
        <v>112</v>
      </c>
      <c r="AW425" s="15" t="s">
        <v>38</v>
      </c>
      <c r="AX425" s="15" t="s">
        <v>83</v>
      </c>
      <c r="AY425" s="294" t="s">
        <v>263</v>
      </c>
    </row>
    <row r="426" s="12" customFormat="1">
      <c r="B426" s="252"/>
      <c r="C426" s="253"/>
      <c r="D426" s="246" t="s">
        <v>368</v>
      </c>
      <c r="E426" s="254" t="s">
        <v>1</v>
      </c>
      <c r="F426" s="255" t="s">
        <v>673</v>
      </c>
      <c r="G426" s="253"/>
      <c r="H426" s="256">
        <v>12369.144</v>
      </c>
      <c r="I426" s="257"/>
      <c r="J426" s="253"/>
      <c r="K426" s="253"/>
      <c r="L426" s="258"/>
      <c r="M426" s="259"/>
      <c r="N426" s="260"/>
      <c r="O426" s="260"/>
      <c r="P426" s="260"/>
      <c r="Q426" s="260"/>
      <c r="R426" s="260"/>
      <c r="S426" s="260"/>
      <c r="T426" s="261"/>
      <c r="AT426" s="262" t="s">
        <v>368</v>
      </c>
      <c r="AU426" s="262" t="s">
        <v>92</v>
      </c>
      <c r="AV426" s="12" t="s">
        <v>92</v>
      </c>
      <c r="AW426" s="12" t="s">
        <v>38</v>
      </c>
      <c r="AX426" s="12" t="s">
        <v>83</v>
      </c>
      <c r="AY426" s="262" t="s">
        <v>263</v>
      </c>
    </row>
    <row r="427" s="15" customFormat="1">
      <c r="B427" s="284"/>
      <c r="C427" s="285"/>
      <c r="D427" s="246" t="s">
        <v>368</v>
      </c>
      <c r="E427" s="286" t="s">
        <v>1</v>
      </c>
      <c r="F427" s="287" t="s">
        <v>388</v>
      </c>
      <c r="G427" s="285"/>
      <c r="H427" s="288">
        <v>12369.144</v>
      </c>
      <c r="I427" s="289"/>
      <c r="J427" s="285"/>
      <c r="K427" s="285"/>
      <c r="L427" s="290"/>
      <c r="M427" s="291"/>
      <c r="N427" s="292"/>
      <c r="O427" s="292"/>
      <c r="P427" s="292"/>
      <c r="Q427" s="292"/>
      <c r="R427" s="292"/>
      <c r="S427" s="292"/>
      <c r="T427" s="293"/>
      <c r="AT427" s="294" t="s">
        <v>368</v>
      </c>
      <c r="AU427" s="294" t="s">
        <v>92</v>
      </c>
      <c r="AV427" s="15" t="s">
        <v>112</v>
      </c>
      <c r="AW427" s="15" t="s">
        <v>38</v>
      </c>
      <c r="AX427" s="15" t="s">
        <v>83</v>
      </c>
      <c r="AY427" s="294" t="s">
        <v>263</v>
      </c>
    </row>
    <row r="428" s="12" customFormat="1">
      <c r="B428" s="252"/>
      <c r="C428" s="253"/>
      <c r="D428" s="246" t="s">
        <v>368</v>
      </c>
      <c r="E428" s="254" t="s">
        <v>1</v>
      </c>
      <c r="F428" s="255" t="s">
        <v>674</v>
      </c>
      <c r="G428" s="253"/>
      <c r="H428" s="256">
        <v>337.40100000000001</v>
      </c>
      <c r="I428" s="257"/>
      <c r="J428" s="253"/>
      <c r="K428" s="253"/>
      <c r="L428" s="258"/>
      <c r="M428" s="259"/>
      <c r="N428" s="260"/>
      <c r="O428" s="260"/>
      <c r="P428" s="260"/>
      <c r="Q428" s="260"/>
      <c r="R428" s="260"/>
      <c r="S428" s="260"/>
      <c r="T428" s="261"/>
      <c r="AT428" s="262" t="s">
        <v>368</v>
      </c>
      <c r="AU428" s="262" t="s">
        <v>92</v>
      </c>
      <c r="AV428" s="12" t="s">
        <v>92</v>
      </c>
      <c r="AW428" s="12" t="s">
        <v>38</v>
      </c>
      <c r="AX428" s="12" t="s">
        <v>83</v>
      </c>
      <c r="AY428" s="262" t="s">
        <v>263</v>
      </c>
    </row>
    <row r="429" s="12" customFormat="1">
      <c r="B429" s="252"/>
      <c r="C429" s="253"/>
      <c r="D429" s="246" t="s">
        <v>368</v>
      </c>
      <c r="E429" s="254" t="s">
        <v>1</v>
      </c>
      <c r="F429" s="255" t="s">
        <v>675</v>
      </c>
      <c r="G429" s="253"/>
      <c r="H429" s="256">
        <v>-948.25</v>
      </c>
      <c r="I429" s="257"/>
      <c r="J429" s="253"/>
      <c r="K429" s="253"/>
      <c r="L429" s="258"/>
      <c r="M429" s="259"/>
      <c r="N429" s="260"/>
      <c r="O429" s="260"/>
      <c r="P429" s="260"/>
      <c r="Q429" s="260"/>
      <c r="R429" s="260"/>
      <c r="S429" s="260"/>
      <c r="T429" s="261"/>
      <c r="AT429" s="262" t="s">
        <v>368</v>
      </c>
      <c r="AU429" s="262" t="s">
        <v>92</v>
      </c>
      <c r="AV429" s="12" t="s">
        <v>92</v>
      </c>
      <c r="AW429" s="12" t="s">
        <v>38</v>
      </c>
      <c r="AX429" s="12" t="s">
        <v>83</v>
      </c>
      <c r="AY429" s="262" t="s">
        <v>263</v>
      </c>
    </row>
    <row r="430" s="13" customFormat="1">
      <c r="B430" s="263"/>
      <c r="C430" s="264"/>
      <c r="D430" s="246" t="s">
        <v>368</v>
      </c>
      <c r="E430" s="265" t="s">
        <v>1</v>
      </c>
      <c r="F430" s="266" t="s">
        <v>370</v>
      </c>
      <c r="G430" s="264"/>
      <c r="H430" s="267">
        <v>23230.962</v>
      </c>
      <c r="I430" s="268"/>
      <c r="J430" s="264"/>
      <c r="K430" s="264"/>
      <c r="L430" s="269"/>
      <c r="M430" s="270"/>
      <c r="N430" s="271"/>
      <c r="O430" s="271"/>
      <c r="P430" s="271"/>
      <c r="Q430" s="271"/>
      <c r="R430" s="271"/>
      <c r="S430" s="271"/>
      <c r="T430" s="272"/>
      <c r="AT430" s="273" t="s">
        <v>368</v>
      </c>
      <c r="AU430" s="273" t="s">
        <v>92</v>
      </c>
      <c r="AV430" s="13" t="s">
        <v>125</v>
      </c>
      <c r="AW430" s="13" t="s">
        <v>38</v>
      </c>
      <c r="AX430" s="13" t="s">
        <v>90</v>
      </c>
      <c r="AY430" s="273" t="s">
        <v>263</v>
      </c>
    </row>
    <row r="431" s="1" customFormat="1" ht="16.5" customHeight="1">
      <c r="B431" s="39"/>
      <c r="C431" s="233" t="s">
        <v>676</v>
      </c>
      <c r="D431" s="233" t="s">
        <v>266</v>
      </c>
      <c r="E431" s="234" t="s">
        <v>677</v>
      </c>
      <c r="F431" s="235" t="s">
        <v>678</v>
      </c>
      <c r="G431" s="236" t="s">
        <v>407</v>
      </c>
      <c r="H431" s="237">
        <v>23230.962</v>
      </c>
      <c r="I431" s="238"/>
      <c r="J431" s="239">
        <f>ROUND(I431*H431,2)</f>
        <v>0</v>
      </c>
      <c r="K431" s="235" t="s">
        <v>270</v>
      </c>
      <c r="L431" s="44"/>
      <c r="M431" s="240" t="s">
        <v>1</v>
      </c>
      <c r="N431" s="241" t="s">
        <v>48</v>
      </c>
      <c r="O431" s="87"/>
      <c r="P431" s="242">
        <f>O431*H431</f>
        <v>0</v>
      </c>
      <c r="Q431" s="242">
        <v>0.0043800000000000002</v>
      </c>
      <c r="R431" s="242">
        <f>Q431*H431</f>
        <v>101.75161356000001</v>
      </c>
      <c r="S431" s="242">
        <v>0</v>
      </c>
      <c r="T431" s="243">
        <f>S431*H431</f>
        <v>0</v>
      </c>
      <c r="AR431" s="244" t="s">
        <v>125</v>
      </c>
      <c r="AT431" s="244" t="s">
        <v>266</v>
      </c>
      <c r="AU431" s="244" t="s">
        <v>92</v>
      </c>
      <c r="AY431" s="17" t="s">
        <v>263</v>
      </c>
      <c r="BE431" s="245">
        <f>IF(N431="základní",J431,0)</f>
        <v>0</v>
      </c>
      <c r="BF431" s="245">
        <f>IF(N431="snížená",J431,0)</f>
        <v>0</v>
      </c>
      <c r="BG431" s="245">
        <f>IF(N431="zákl. přenesená",J431,0)</f>
        <v>0</v>
      </c>
      <c r="BH431" s="245">
        <f>IF(N431="sníž. přenesená",J431,0)</f>
        <v>0</v>
      </c>
      <c r="BI431" s="245">
        <f>IF(N431="nulová",J431,0)</f>
        <v>0</v>
      </c>
      <c r="BJ431" s="17" t="s">
        <v>90</v>
      </c>
      <c r="BK431" s="245">
        <f>ROUND(I431*H431,2)</f>
        <v>0</v>
      </c>
      <c r="BL431" s="17" t="s">
        <v>125</v>
      </c>
      <c r="BM431" s="244" t="s">
        <v>679</v>
      </c>
    </row>
    <row r="432" s="1" customFormat="1">
      <c r="B432" s="39"/>
      <c r="C432" s="40"/>
      <c r="D432" s="246" t="s">
        <v>273</v>
      </c>
      <c r="E432" s="40"/>
      <c r="F432" s="247" t="s">
        <v>479</v>
      </c>
      <c r="G432" s="40"/>
      <c r="H432" s="40"/>
      <c r="I432" s="151"/>
      <c r="J432" s="40"/>
      <c r="K432" s="40"/>
      <c r="L432" s="44"/>
      <c r="M432" s="248"/>
      <c r="N432" s="87"/>
      <c r="O432" s="87"/>
      <c r="P432" s="87"/>
      <c r="Q432" s="87"/>
      <c r="R432" s="87"/>
      <c r="S432" s="87"/>
      <c r="T432" s="88"/>
      <c r="AT432" s="17" t="s">
        <v>273</v>
      </c>
      <c r="AU432" s="17" t="s">
        <v>92</v>
      </c>
    </row>
    <row r="433" s="14" customFormat="1">
      <c r="B433" s="274"/>
      <c r="C433" s="275"/>
      <c r="D433" s="246" t="s">
        <v>368</v>
      </c>
      <c r="E433" s="276" t="s">
        <v>1</v>
      </c>
      <c r="F433" s="277" t="s">
        <v>647</v>
      </c>
      <c r="G433" s="275"/>
      <c r="H433" s="276" t="s">
        <v>1</v>
      </c>
      <c r="I433" s="278"/>
      <c r="J433" s="275"/>
      <c r="K433" s="275"/>
      <c r="L433" s="279"/>
      <c r="M433" s="280"/>
      <c r="N433" s="281"/>
      <c r="O433" s="281"/>
      <c r="P433" s="281"/>
      <c r="Q433" s="281"/>
      <c r="R433" s="281"/>
      <c r="S433" s="281"/>
      <c r="T433" s="282"/>
      <c r="AT433" s="283" t="s">
        <v>368</v>
      </c>
      <c r="AU433" s="283" t="s">
        <v>92</v>
      </c>
      <c r="AV433" s="14" t="s">
        <v>90</v>
      </c>
      <c r="AW433" s="14" t="s">
        <v>38</v>
      </c>
      <c r="AX433" s="14" t="s">
        <v>83</v>
      </c>
      <c r="AY433" s="283" t="s">
        <v>263</v>
      </c>
    </row>
    <row r="434" s="14" customFormat="1">
      <c r="B434" s="274"/>
      <c r="C434" s="275"/>
      <c r="D434" s="246" t="s">
        <v>368</v>
      </c>
      <c r="E434" s="276" t="s">
        <v>1</v>
      </c>
      <c r="F434" s="277" t="s">
        <v>648</v>
      </c>
      <c r="G434" s="275"/>
      <c r="H434" s="276" t="s">
        <v>1</v>
      </c>
      <c r="I434" s="278"/>
      <c r="J434" s="275"/>
      <c r="K434" s="275"/>
      <c r="L434" s="279"/>
      <c r="M434" s="280"/>
      <c r="N434" s="281"/>
      <c r="O434" s="281"/>
      <c r="P434" s="281"/>
      <c r="Q434" s="281"/>
      <c r="R434" s="281"/>
      <c r="S434" s="281"/>
      <c r="T434" s="282"/>
      <c r="AT434" s="283" t="s">
        <v>368</v>
      </c>
      <c r="AU434" s="283" t="s">
        <v>92</v>
      </c>
      <c r="AV434" s="14" t="s">
        <v>90</v>
      </c>
      <c r="AW434" s="14" t="s">
        <v>38</v>
      </c>
      <c r="AX434" s="14" t="s">
        <v>83</v>
      </c>
      <c r="AY434" s="283" t="s">
        <v>263</v>
      </c>
    </row>
    <row r="435" s="12" customFormat="1">
      <c r="B435" s="252"/>
      <c r="C435" s="253"/>
      <c r="D435" s="246" t="s">
        <v>368</v>
      </c>
      <c r="E435" s="254" t="s">
        <v>1</v>
      </c>
      <c r="F435" s="255" t="s">
        <v>649</v>
      </c>
      <c r="G435" s="253"/>
      <c r="H435" s="256">
        <v>634.17899999999997</v>
      </c>
      <c r="I435" s="257"/>
      <c r="J435" s="253"/>
      <c r="K435" s="253"/>
      <c r="L435" s="258"/>
      <c r="M435" s="259"/>
      <c r="N435" s="260"/>
      <c r="O435" s="260"/>
      <c r="P435" s="260"/>
      <c r="Q435" s="260"/>
      <c r="R435" s="260"/>
      <c r="S435" s="260"/>
      <c r="T435" s="261"/>
      <c r="AT435" s="262" t="s">
        <v>368</v>
      </c>
      <c r="AU435" s="262" t="s">
        <v>92</v>
      </c>
      <c r="AV435" s="12" t="s">
        <v>92</v>
      </c>
      <c r="AW435" s="12" t="s">
        <v>38</v>
      </c>
      <c r="AX435" s="12" t="s">
        <v>83</v>
      </c>
      <c r="AY435" s="262" t="s">
        <v>263</v>
      </c>
    </row>
    <row r="436" s="12" customFormat="1">
      <c r="B436" s="252"/>
      <c r="C436" s="253"/>
      <c r="D436" s="246" t="s">
        <v>368</v>
      </c>
      <c r="E436" s="254" t="s">
        <v>1</v>
      </c>
      <c r="F436" s="255" t="s">
        <v>650</v>
      </c>
      <c r="G436" s="253"/>
      <c r="H436" s="256">
        <v>767.75</v>
      </c>
      <c r="I436" s="257"/>
      <c r="J436" s="253"/>
      <c r="K436" s="253"/>
      <c r="L436" s="258"/>
      <c r="M436" s="259"/>
      <c r="N436" s="260"/>
      <c r="O436" s="260"/>
      <c r="P436" s="260"/>
      <c r="Q436" s="260"/>
      <c r="R436" s="260"/>
      <c r="S436" s="260"/>
      <c r="T436" s="261"/>
      <c r="AT436" s="262" t="s">
        <v>368</v>
      </c>
      <c r="AU436" s="262" t="s">
        <v>92</v>
      </c>
      <c r="AV436" s="12" t="s">
        <v>92</v>
      </c>
      <c r="AW436" s="12" t="s">
        <v>38</v>
      </c>
      <c r="AX436" s="12" t="s">
        <v>83</v>
      </c>
      <c r="AY436" s="262" t="s">
        <v>263</v>
      </c>
    </row>
    <row r="437" s="12" customFormat="1">
      <c r="B437" s="252"/>
      <c r="C437" s="253"/>
      <c r="D437" s="246" t="s">
        <v>368</v>
      </c>
      <c r="E437" s="254" t="s">
        <v>1</v>
      </c>
      <c r="F437" s="255" t="s">
        <v>651</v>
      </c>
      <c r="G437" s="253"/>
      <c r="H437" s="256">
        <v>2523.1999999999998</v>
      </c>
      <c r="I437" s="257"/>
      <c r="J437" s="253"/>
      <c r="K437" s="253"/>
      <c r="L437" s="258"/>
      <c r="M437" s="259"/>
      <c r="N437" s="260"/>
      <c r="O437" s="260"/>
      <c r="P437" s="260"/>
      <c r="Q437" s="260"/>
      <c r="R437" s="260"/>
      <c r="S437" s="260"/>
      <c r="T437" s="261"/>
      <c r="AT437" s="262" t="s">
        <v>368</v>
      </c>
      <c r="AU437" s="262" t="s">
        <v>92</v>
      </c>
      <c r="AV437" s="12" t="s">
        <v>92</v>
      </c>
      <c r="AW437" s="12" t="s">
        <v>38</v>
      </c>
      <c r="AX437" s="12" t="s">
        <v>83</v>
      </c>
      <c r="AY437" s="262" t="s">
        <v>263</v>
      </c>
    </row>
    <row r="438" s="12" customFormat="1">
      <c r="B438" s="252"/>
      <c r="C438" s="253"/>
      <c r="D438" s="246" t="s">
        <v>368</v>
      </c>
      <c r="E438" s="254" t="s">
        <v>1</v>
      </c>
      <c r="F438" s="255" t="s">
        <v>652</v>
      </c>
      <c r="G438" s="253"/>
      <c r="H438" s="256">
        <v>3578.2080000000001</v>
      </c>
      <c r="I438" s="257"/>
      <c r="J438" s="253"/>
      <c r="K438" s="253"/>
      <c r="L438" s="258"/>
      <c r="M438" s="259"/>
      <c r="N438" s="260"/>
      <c r="O438" s="260"/>
      <c r="P438" s="260"/>
      <c r="Q438" s="260"/>
      <c r="R438" s="260"/>
      <c r="S438" s="260"/>
      <c r="T438" s="261"/>
      <c r="AT438" s="262" t="s">
        <v>368</v>
      </c>
      <c r="AU438" s="262" t="s">
        <v>92</v>
      </c>
      <c r="AV438" s="12" t="s">
        <v>92</v>
      </c>
      <c r="AW438" s="12" t="s">
        <v>38</v>
      </c>
      <c r="AX438" s="12" t="s">
        <v>83</v>
      </c>
      <c r="AY438" s="262" t="s">
        <v>263</v>
      </c>
    </row>
    <row r="439" s="12" customFormat="1">
      <c r="B439" s="252"/>
      <c r="C439" s="253"/>
      <c r="D439" s="246" t="s">
        <v>368</v>
      </c>
      <c r="E439" s="254" t="s">
        <v>1</v>
      </c>
      <c r="F439" s="255" t="s">
        <v>653</v>
      </c>
      <c r="G439" s="253"/>
      <c r="H439" s="256">
        <v>1250.3920000000001</v>
      </c>
      <c r="I439" s="257"/>
      <c r="J439" s="253"/>
      <c r="K439" s="253"/>
      <c r="L439" s="258"/>
      <c r="M439" s="259"/>
      <c r="N439" s="260"/>
      <c r="O439" s="260"/>
      <c r="P439" s="260"/>
      <c r="Q439" s="260"/>
      <c r="R439" s="260"/>
      <c r="S439" s="260"/>
      <c r="T439" s="261"/>
      <c r="AT439" s="262" t="s">
        <v>368</v>
      </c>
      <c r="AU439" s="262" t="s">
        <v>92</v>
      </c>
      <c r="AV439" s="12" t="s">
        <v>92</v>
      </c>
      <c r="AW439" s="12" t="s">
        <v>38</v>
      </c>
      <c r="AX439" s="12" t="s">
        <v>83</v>
      </c>
      <c r="AY439" s="262" t="s">
        <v>263</v>
      </c>
    </row>
    <row r="440" s="12" customFormat="1">
      <c r="B440" s="252"/>
      <c r="C440" s="253"/>
      <c r="D440" s="246" t="s">
        <v>368</v>
      </c>
      <c r="E440" s="254" t="s">
        <v>1</v>
      </c>
      <c r="F440" s="255" t="s">
        <v>654</v>
      </c>
      <c r="G440" s="253"/>
      <c r="H440" s="256">
        <v>-573</v>
      </c>
      <c r="I440" s="257"/>
      <c r="J440" s="253"/>
      <c r="K440" s="253"/>
      <c r="L440" s="258"/>
      <c r="M440" s="259"/>
      <c r="N440" s="260"/>
      <c r="O440" s="260"/>
      <c r="P440" s="260"/>
      <c r="Q440" s="260"/>
      <c r="R440" s="260"/>
      <c r="S440" s="260"/>
      <c r="T440" s="261"/>
      <c r="AT440" s="262" t="s">
        <v>368</v>
      </c>
      <c r="AU440" s="262" t="s">
        <v>92</v>
      </c>
      <c r="AV440" s="12" t="s">
        <v>92</v>
      </c>
      <c r="AW440" s="12" t="s">
        <v>38</v>
      </c>
      <c r="AX440" s="12" t="s">
        <v>83</v>
      </c>
      <c r="AY440" s="262" t="s">
        <v>263</v>
      </c>
    </row>
    <row r="441" s="14" customFormat="1">
      <c r="B441" s="274"/>
      <c r="C441" s="275"/>
      <c r="D441" s="246" t="s">
        <v>368</v>
      </c>
      <c r="E441" s="276" t="s">
        <v>1</v>
      </c>
      <c r="F441" s="277" t="s">
        <v>655</v>
      </c>
      <c r="G441" s="275"/>
      <c r="H441" s="276" t="s">
        <v>1</v>
      </c>
      <c r="I441" s="278"/>
      <c r="J441" s="275"/>
      <c r="K441" s="275"/>
      <c r="L441" s="279"/>
      <c r="M441" s="280"/>
      <c r="N441" s="281"/>
      <c r="O441" s="281"/>
      <c r="P441" s="281"/>
      <c r="Q441" s="281"/>
      <c r="R441" s="281"/>
      <c r="S441" s="281"/>
      <c r="T441" s="282"/>
      <c r="AT441" s="283" t="s">
        <v>368</v>
      </c>
      <c r="AU441" s="283" t="s">
        <v>92</v>
      </c>
      <c r="AV441" s="14" t="s">
        <v>90</v>
      </c>
      <c r="AW441" s="14" t="s">
        <v>38</v>
      </c>
      <c r="AX441" s="14" t="s">
        <v>83</v>
      </c>
      <c r="AY441" s="283" t="s">
        <v>263</v>
      </c>
    </row>
    <row r="442" s="12" customFormat="1">
      <c r="B442" s="252"/>
      <c r="C442" s="253"/>
      <c r="D442" s="246" t="s">
        <v>368</v>
      </c>
      <c r="E442" s="254" t="s">
        <v>1</v>
      </c>
      <c r="F442" s="255" t="s">
        <v>656</v>
      </c>
      <c r="G442" s="253"/>
      <c r="H442" s="256">
        <v>93.043000000000006</v>
      </c>
      <c r="I442" s="257"/>
      <c r="J442" s="253"/>
      <c r="K442" s="253"/>
      <c r="L442" s="258"/>
      <c r="M442" s="259"/>
      <c r="N442" s="260"/>
      <c r="O442" s="260"/>
      <c r="P442" s="260"/>
      <c r="Q442" s="260"/>
      <c r="R442" s="260"/>
      <c r="S442" s="260"/>
      <c r="T442" s="261"/>
      <c r="AT442" s="262" t="s">
        <v>368</v>
      </c>
      <c r="AU442" s="262" t="s">
        <v>92</v>
      </c>
      <c r="AV442" s="12" t="s">
        <v>92</v>
      </c>
      <c r="AW442" s="12" t="s">
        <v>38</v>
      </c>
      <c r="AX442" s="12" t="s">
        <v>83</v>
      </c>
      <c r="AY442" s="262" t="s">
        <v>263</v>
      </c>
    </row>
    <row r="443" s="14" customFormat="1">
      <c r="B443" s="274"/>
      <c r="C443" s="275"/>
      <c r="D443" s="246" t="s">
        <v>368</v>
      </c>
      <c r="E443" s="276" t="s">
        <v>1</v>
      </c>
      <c r="F443" s="277" t="s">
        <v>657</v>
      </c>
      <c r="G443" s="275"/>
      <c r="H443" s="276" t="s">
        <v>1</v>
      </c>
      <c r="I443" s="278"/>
      <c r="J443" s="275"/>
      <c r="K443" s="275"/>
      <c r="L443" s="279"/>
      <c r="M443" s="280"/>
      <c r="N443" s="281"/>
      <c r="O443" s="281"/>
      <c r="P443" s="281"/>
      <c r="Q443" s="281"/>
      <c r="R443" s="281"/>
      <c r="S443" s="281"/>
      <c r="T443" s="282"/>
      <c r="AT443" s="283" t="s">
        <v>368</v>
      </c>
      <c r="AU443" s="283" t="s">
        <v>92</v>
      </c>
      <c r="AV443" s="14" t="s">
        <v>90</v>
      </c>
      <c r="AW443" s="14" t="s">
        <v>38</v>
      </c>
      <c r="AX443" s="14" t="s">
        <v>83</v>
      </c>
      <c r="AY443" s="283" t="s">
        <v>263</v>
      </c>
    </row>
    <row r="444" s="12" customFormat="1">
      <c r="B444" s="252"/>
      <c r="C444" s="253"/>
      <c r="D444" s="246" t="s">
        <v>368</v>
      </c>
      <c r="E444" s="254" t="s">
        <v>1</v>
      </c>
      <c r="F444" s="255" t="s">
        <v>658</v>
      </c>
      <c r="G444" s="253"/>
      <c r="H444" s="256">
        <v>0</v>
      </c>
      <c r="I444" s="257"/>
      <c r="J444" s="253"/>
      <c r="K444" s="253"/>
      <c r="L444" s="258"/>
      <c r="M444" s="259"/>
      <c r="N444" s="260"/>
      <c r="O444" s="260"/>
      <c r="P444" s="260"/>
      <c r="Q444" s="260"/>
      <c r="R444" s="260"/>
      <c r="S444" s="260"/>
      <c r="T444" s="261"/>
      <c r="AT444" s="262" t="s">
        <v>368</v>
      </c>
      <c r="AU444" s="262" t="s">
        <v>92</v>
      </c>
      <c r="AV444" s="12" t="s">
        <v>92</v>
      </c>
      <c r="AW444" s="12" t="s">
        <v>38</v>
      </c>
      <c r="AX444" s="12" t="s">
        <v>83</v>
      </c>
      <c r="AY444" s="262" t="s">
        <v>263</v>
      </c>
    </row>
    <row r="445" s="12" customFormat="1">
      <c r="B445" s="252"/>
      <c r="C445" s="253"/>
      <c r="D445" s="246" t="s">
        <v>368</v>
      </c>
      <c r="E445" s="254" t="s">
        <v>1</v>
      </c>
      <c r="F445" s="255" t="s">
        <v>659</v>
      </c>
      <c r="G445" s="253"/>
      <c r="H445" s="256">
        <v>726.25</v>
      </c>
      <c r="I445" s="257"/>
      <c r="J445" s="253"/>
      <c r="K445" s="253"/>
      <c r="L445" s="258"/>
      <c r="M445" s="259"/>
      <c r="N445" s="260"/>
      <c r="O445" s="260"/>
      <c r="P445" s="260"/>
      <c r="Q445" s="260"/>
      <c r="R445" s="260"/>
      <c r="S445" s="260"/>
      <c r="T445" s="261"/>
      <c r="AT445" s="262" t="s">
        <v>368</v>
      </c>
      <c r="AU445" s="262" t="s">
        <v>92</v>
      </c>
      <c r="AV445" s="12" t="s">
        <v>92</v>
      </c>
      <c r="AW445" s="12" t="s">
        <v>38</v>
      </c>
      <c r="AX445" s="12" t="s">
        <v>83</v>
      </c>
      <c r="AY445" s="262" t="s">
        <v>263</v>
      </c>
    </row>
    <row r="446" s="12" customFormat="1">
      <c r="B446" s="252"/>
      <c r="C446" s="253"/>
      <c r="D446" s="246" t="s">
        <v>368</v>
      </c>
      <c r="E446" s="254" t="s">
        <v>1</v>
      </c>
      <c r="F446" s="255" t="s">
        <v>660</v>
      </c>
      <c r="G446" s="253"/>
      <c r="H446" s="256">
        <v>700</v>
      </c>
      <c r="I446" s="257"/>
      <c r="J446" s="253"/>
      <c r="K446" s="253"/>
      <c r="L446" s="258"/>
      <c r="M446" s="259"/>
      <c r="N446" s="260"/>
      <c r="O446" s="260"/>
      <c r="P446" s="260"/>
      <c r="Q446" s="260"/>
      <c r="R446" s="260"/>
      <c r="S446" s="260"/>
      <c r="T446" s="261"/>
      <c r="AT446" s="262" t="s">
        <v>368</v>
      </c>
      <c r="AU446" s="262" t="s">
        <v>92</v>
      </c>
      <c r="AV446" s="12" t="s">
        <v>92</v>
      </c>
      <c r="AW446" s="12" t="s">
        <v>38</v>
      </c>
      <c r="AX446" s="12" t="s">
        <v>83</v>
      </c>
      <c r="AY446" s="262" t="s">
        <v>263</v>
      </c>
    </row>
    <row r="447" s="12" customFormat="1">
      <c r="B447" s="252"/>
      <c r="C447" s="253"/>
      <c r="D447" s="246" t="s">
        <v>368</v>
      </c>
      <c r="E447" s="254" t="s">
        <v>1</v>
      </c>
      <c r="F447" s="255" t="s">
        <v>661</v>
      </c>
      <c r="G447" s="253"/>
      <c r="H447" s="256">
        <v>1032.5</v>
      </c>
      <c r="I447" s="257"/>
      <c r="J447" s="253"/>
      <c r="K447" s="253"/>
      <c r="L447" s="258"/>
      <c r="M447" s="259"/>
      <c r="N447" s="260"/>
      <c r="O447" s="260"/>
      <c r="P447" s="260"/>
      <c r="Q447" s="260"/>
      <c r="R447" s="260"/>
      <c r="S447" s="260"/>
      <c r="T447" s="261"/>
      <c r="AT447" s="262" t="s">
        <v>368</v>
      </c>
      <c r="AU447" s="262" t="s">
        <v>92</v>
      </c>
      <c r="AV447" s="12" t="s">
        <v>92</v>
      </c>
      <c r="AW447" s="12" t="s">
        <v>38</v>
      </c>
      <c r="AX447" s="12" t="s">
        <v>83</v>
      </c>
      <c r="AY447" s="262" t="s">
        <v>263</v>
      </c>
    </row>
    <row r="448" s="12" customFormat="1">
      <c r="B448" s="252"/>
      <c r="C448" s="253"/>
      <c r="D448" s="246" t="s">
        <v>368</v>
      </c>
      <c r="E448" s="254" t="s">
        <v>1</v>
      </c>
      <c r="F448" s="255" t="s">
        <v>662</v>
      </c>
      <c r="G448" s="253"/>
      <c r="H448" s="256">
        <v>1100</v>
      </c>
      <c r="I448" s="257"/>
      <c r="J448" s="253"/>
      <c r="K448" s="253"/>
      <c r="L448" s="258"/>
      <c r="M448" s="259"/>
      <c r="N448" s="260"/>
      <c r="O448" s="260"/>
      <c r="P448" s="260"/>
      <c r="Q448" s="260"/>
      <c r="R448" s="260"/>
      <c r="S448" s="260"/>
      <c r="T448" s="261"/>
      <c r="AT448" s="262" t="s">
        <v>368</v>
      </c>
      <c r="AU448" s="262" t="s">
        <v>92</v>
      </c>
      <c r="AV448" s="12" t="s">
        <v>92</v>
      </c>
      <c r="AW448" s="12" t="s">
        <v>38</v>
      </c>
      <c r="AX448" s="12" t="s">
        <v>83</v>
      </c>
      <c r="AY448" s="262" t="s">
        <v>263</v>
      </c>
    </row>
    <row r="449" s="12" customFormat="1">
      <c r="B449" s="252"/>
      <c r="C449" s="253"/>
      <c r="D449" s="246" t="s">
        <v>368</v>
      </c>
      <c r="E449" s="254" t="s">
        <v>1</v>
      </c>
      <c r="F449" s="255" t="s">
        <v>663</v>
      </c>
      <c r="G449" s="253"/>
      <c r="H449" s="256">
        <v>-1000.14</v>
      </c>
      <c r="I449" s="257"/>
      <c r="J449" s="253"/>
      <c r="K449" s="253"/>
      <c r="L449" s="258"/>
      <c r="M449" s="259"/>
      <c r="N449" s="260"/>
      <c r="O449" s="260"/>
      <c r="P449" s="260"/>
      <c r="Q449" s="260"/>
      <c r="R449" s="260"/>
      <c r="S449" s="260"/>
      <c r="T449" s="261"/>
      <c r="AT449" s="262" t="s">
        <v>368</v>
      </c>
      <c r="AU449" s="262" t="s">
        <v>92</v>
      </c>
      <c r="AV449" s="12" t="s">
        <v>92</v>
      </c>
      <c r="AW449" s="12" t="s">
        <v>38</v>
      </c>
      <c r="AX449" s="12" t="s">
        <v>83</v>
      </c>
      <c r="AY449" s="262" t="s">
        <v>263</v>
      </c>
    </row>
    <row r="450" s="14" customFormat="1">
      <c r="B450" s="274"/>
      <c r="C450" s="275"/>
      <c r="D450" s="246" t="s">
        <v>368</v>
      </c>
      <c r="E450" s="276" t="s">
        <v>1</v>
      </c>
      <c r="F450" s="277" t="s">
        <v>664</v>
      </c>
      <c r="G450" s="275"/>
      <c r="H450" s="276" t="s">
        <v>1</v>
      </c>
      <c r="I450" s="278"/>
      <c r="J450" s="275"/>
      <c r="K450" s="275"/>
      <c r="L450" s="279"/>
      <c r="M450" s="280"/>
      <c r="N450" s="281"/>
      <c r="O450" s="281"/>
      <c r="P450" s="281"/>
      <c r="Q450" s="281"/>
      <c r="R450" s="281"/>
      <c r="S450" s="281"/>
      <c r="T450" s="282"/>
      <c r="AT450" s="283" t="s">
        <v>368</v>
      </c>
      <c r="AU450" s="283" t="s">
        <v>92</v>
      </c>
      <c r="AV450" s="14" t="s">
        <v>90</v>
      </c>
      <c r="AW450" s="14" t="s">
        <v>38</v>
      </c>
      <c r="AX450" s="14" t="s">
        <v>83</v>
      </c>
      <c r="AY450" s="283" t="s">
        <v>263</v>
      </c>
    </row>
    <row r="451" s="12" customFormat="1">
      <c r="B451" s="252"/>
      <c r="C451" s="253"/>
      <c r="D451" s="246" t="s">
        <v>368</v>
      </c>
      <c r="E451" s="254" t="s">
        <v>1</v>
      </c>
      <c r="F451" s="255" t="s">
        <v>665</v>
      </c>
      <c r="G451" s="253"/>
      <c r="H451" s="256">
        <v>271.36000000000001</v>
      </c>
      <c r="I451" s="257"/>
      <c r="J451" s="253"/>
      <c r="K451" s="253"/>
      <c r="L451" s="258"/>
      <c r="M451" s="259"/>
      <c r="N451" s="260"/>
      <c r="O451" s="260"/>
      <c r="P451" s="260"/>
      <c r="Q451" s="260"/>
      <c r="R451" s="260"/>
      <c r="S451" s="260"/>
      <c r="T451" s="261"/>
      <c r="AT451" s="262" t="s">
        <v>368</v>
      </c>
      <c r="AU451" s="262" t="s">
        <v>92</v>
      </c>
      <c r="AV451" s="12" t="s">
        <v>92</v>
      </c>
      <c r="AW451" s="12" t="s">
        <v>38</v>
      </c>
      <c r="AX451" s="12" t="s">
        <v>83</v>
      </c>
      <c r="AY451" s="262" t="s">
        <v>263</v>
      </c>
    </row>
    <row r="452" s="12" customFormat="1">
      <c r="B452" s="252"/>
      <c r="C452" s="253"/>
      <c r="D452" s="246" t="s">
        <v>368</v>
      </c>
      <c r="E452" s="254" t="s">
        <v>1</v>
      </c>
      <c r="F452" s="255" t="s">
        <v>666</v>
      </c>
      <c r="G452" s="253"/>
      <c r="H452" s="256">
        <v>-17</v>
      </c>
      <c r="I452" s="257"/>
      <c r="J452" s="253"/>
      <c r="K452" s="253"/>
      <c r="L452" s="258"/>
      <c r="M452" s="259"/>
      <c r="N452" s="260"/>
      <c r="O452" s="260"/>
      <c r="P452" s="260"/>
      <c r="Q452" s="260"/>
      <c r="R452" s="260"/>
      <c r="S452" s="260"/>
      <c r="T452" s="261"/>
      <c r="AT452" s="262" t="s">
        <v>368</v>
      </c>
      <c r="AU452" s="262" t="s">
        <v>92</v>
      </c>
      <c r="AV452" s="12" t="s">
        <v>92</v>
      </c>
      <c r="AW452" s="12" t="s">
        <v>38</v>
      </c>
      <c r="AX452" s="12" t="s">
        <v>83</v>
      </c>
      <c r="AY452" s="262" t="s">
        <v>263</v>
      </c>
    </row>
    <row r="453" s="14" customFormat="1">
      <c r="B453" s="274"/>
      <c r="C453" s="275"/>
      <c r="D453" s="246" t="s">
        <v>368</v>
      </c>
      <c r="E453" s="276" t="s">
        <v>1</v>
      </c>
      <c r="F453" s="277" t="s">
        <v>667</v>
      </c>
      <c r="G453" s="275"/>
      <c r="H453" s="276" t="s">
        <v>1</v>
      </c>
      <c r="I453" s="278"/>
      <c r="J453" s="275"/>
      <c r="K453" s="275"/>
      <c r="L453" s="279"/>
      <c r="M453" s="280"/>
      <c r="N453" s="281"/>
      <c r="O453" s="281"/>
      <c r="P453" s="281"/>
      <c r="Q453" s="281"/>
      <c r="R453" s="281"/>
      <c r="S453" s="281"/>
      <c r="T453" s="282"/>
      <c r="AT453" s="283" t="s">
        <v>368</v>
      </c>
      <c r="AU453" s="283" t="s">
        <v>92</v>
      </c>
      <c r="AV453" s="14" t="s">
        <v>90</v>
      </c>
      <c r="AW453" s="14" t="s">
        <v>38</v>
      </c>
      <c r="AX453" s="14" t="s">
        <v>83</v>
      </c>
      <c r="AY453" s="283" t="s">
        <v>263</v>
      </c>
    </row>
    <row r="454" s="12" customFormat="1">
      <c r="B454" s="252"/>
      <c r="C454" s="253"/>
      <c r="D454" s="246" t="s">
        <v>368</v>
      </c>
      <c r="E454" s="254" t="s">
        <v>1</v>
      </c>
      <c r="F454" s="255" t="s">
        <v>668</v>
      </c>
      <c r="G454" s="253"/>
      <c r="H454" s="256">
        <v>84.317999999999998</v>
      </c>
      <c r="I454" s="257"/>
      <c r="J454" s="253"/>
      <c r="K454" s="253"/>
      <c r="L454" s="258"/>
      <c r="M454" s="259"/>
      <c r="N454" s="260"/>
      <c r="O454" s="260"/>
      <c r="P454" s="260"/>
      <c r="Q454" s="260"/>
      <c r="R454" s="260"/>
      <c r="S454" s="260"/>
      <c r="T454" s="261"/>
      <c r="AT454" s="262" t="s">
        <v>368</v>
      </c>
      <c r="AU454" s="262" t="s">
        <v>92</v>
      </c>
      <c r="AV454" s="12" t="s">
        <v>92</v>
      </c>
      <c r="AW454" s="12" t="s">
        <v>38</v>
      </c>
      <c r="AX454" s="12" t="s">
        <v>83</v>
      </c>
      <c r="AY454" s="262" t="s">
        <v>263</v>
      </c>
    </row>
    <row r="455" s="12" customFormat="1">
      <c r="B455" s="252"/>
      <c r="C455" s="253"/>
      <c r="D455" s="246" t="s">
        <v>368</v>
      </c>
      <c r="E455" s="254" t="s">
        <v>1</v>
      </c>
      <c r="F455" s="255" t="s">
        <v>669</v>
      </c>
      <c r="G455" s="253"/>
      <c r="H455" s="256">
        <v>67.644999999999996</v>
      </c>
      <c r="I455" s="257"/>
      <c r="J455" s="253"/>
      <c r="K455" s="253"/>
      <c r="L455" s="258"/>
      <c r="M455" s="259"/>
      <c r="N455" s="260"/>
      <c r="O455" s="260"/>
      <c r="P455" s="260"/>
      <c r="Q455" s="260"/>
      <c r="R455" s="260"/>
      <c r="S455" s="260"/>
      <c r="T455" s="261"/>
      <c r="AT455" s="262" t="s">
        <v>368</v>
      </c>
      <c r="AU455" s="262" t="s">
        <v>92</v>
      </c>
      <c r="AV455" s="12" t="s">
        <v>92</v>
      </c>
      <c r="AW455" s="12" t="s">
        <v>38</v>
      </c>
      <c r="AX455" s="12" t="s">
        <v>83</v>
      </c>
      <c r="AY455" s="262" t="s">
        <v>263</v>
      </c>
    </row>
    <row r="456" s="12" customFormat="1">
      <c r="B456" s="252"/>
      <c r="C456" s="253"/>
      <c r="D456" s="246" t="s">
        <v>368</v>
      </c>
      <c r="E456" s="254" t="s">
        <v>1</v>
      </c>
      <c r="F456" s="255" t="s">
        <v>670</v>
      </c>
      <c r="G456" s="253"/>
      <c r="H456" s="256">
        <v>65.200000000000003</v>
      </c>
      <c r="I456" s="257"/>
      <c r="J456" s="253"/>
      <c r="K456" s="253"/>
      <c r="L456" s="258"/>
      <c r="M456" s="259"/>
      <c r="N456" s="260"/>
      <c r="O456" s="260"/>
      <c r="P456" s="260"/>
      <c r="Q456" s="260"/>
      <c r="R456" s="260"/>
      <c r="S456" s="260"/>
      <c r="T456" s="261"/>
      <c r="AT456" s="262" t="s">
        <v>368</v>
      </c>
      <c r="AU456" s="262" t="s">
        <v>92</v>
      </c>
      <c r="AV456" s="12" t="s">
        <v>92</v>
      </c>
      <c r="AW456" s="12" t="s">
        <v>38</v>
      </c>
      <c r="AX456" s="12" t="s">
        <v>83</v>
      </c>
      <c r="AY456" s="262" t="s">
        <v>263</v>
      </c>
    </row>
    <row r="457" s="12" customFormat="1">
      <c r="B457" s="252"/>
      <c r="C457" s="253"/>
      <c r="D457" s="246" t="s">
        <v>368</v>
      </c>
      <c r="E457" s="254" t="s">
        <v>1</v>
      </c>
      <c r="F457" s="255" t="s">
        <v>671</v>
      </c>
      <c r="G457" s="253"/>
      <c r="H457" s="256">
        <v>195.762</v>
      </c>
      <c r="I457" s="257"/>
      <c r="J457" s="253"/>
      <c r="K457" s="253"/>
      <c r="L457" s="258"/>
      <c r="M457" s="259"/>
      <c r="N457" s="260"/>
      <c r="O457" s="260"/>
      <c r="P457" s="260"/>
      <c r="Q457" s="260"/>
      <c r="R457" s="260"/>
      <c r="S457" s="260"/>
      <c r="T457" s="261"/>
      <c r="AT457" s="262" t="s">
        <v>368</v>
      </c>
      <c r="AU457" s="262" t="s">
        <v>92</v>
      </c>
      <c r="AV457" s="12" t="s">
        <v>92</v>
      </c>
      <c r="AW457" s="12" t="s">
        <v>38</v>
      </c>
      <c r="AX457" s="12" t="s">
        <v>83</v>
      </c>
      <c r="AY457" s="262" t="s">
        <v>263</v>
      </c>
    </row>
    <row r="458" s="12" customFormat="1">
      <c r="B458" s="252"/>
      <c r="C458" s="253"/>
      <c r="D458" s="246" t="s">
        <v>368</v>
      </c>
      <c r="E458" s="254" t="s">
        <v>1</v>
      </c>
      <c r="F458" s="255" t="s">
        <v>672</v>
      </c>
      <c r="G458" s="253"/>
      <c r="H458" s="256">
        <v>-27</v>
      </c>
      <c r="I458" s="257"/>
      <c r="J458" s="253"/>
      <c r="K458" s="253"/>
      <c r="L458" s="258"/>
      <c r="M458" s="259"/>
      <c r="N458" s="260"/>
      <c r="O458" s="260"/>
      <c r="P458" s="260"/>
      <c r="Q458" s="260"/>
      <c r="R458" s="260"/>
      <c r="S458" s="260"/>
      <c r="T458" s="261"/>
      <c r="AT458" s="262" t="s">
        <v>368</v>
      </c>
      <c r="AU458" s="262" t="s">
        <v>92</v>
      </c>
      <c r="AV458" s="12" t="s">
        <v>92</v>
      </c>
      <c r="AW458" s="12" t="s">
        <v>38</v>
      </c>
      <c r="AX458" s="12" t="s">
        <v>83</v>
      </c>
      <c r="AY458" s="262" t="s">
        <v>263</v>
      </c>
    </row>
    <row r="459" s="15" customFormat="1">
      <c r="B459" s="284"/>
      <c r="C459" s="285"/>
      <c r="D459" s="246" t="s">
        <v>368</v>
      </c>
      <c r="E459" s="286" t="s">
        <v>1</v>
      </c>
      <c r="F459" s="287" t="s">
        <v>388</v>
      </c>
      <c r="G459" s="285"/>
      <c r="H459" s="288">
        <v>11472.667</v>
      </c>
      <c r="I459" s="289"/>
      <c r="J459" s="285"/>
      <c r="K459" s="285"/>
      <c r="L459" s="290"/>
      <c r="M459" s="291"/>
      <c r="N459" s="292"/>
      <c r="O459" s="292"/>
      <c r="P459" s="292"/>
      <c r="Q459" s="292"/>
      <c r="R459" s="292"/>
      <c r="S459" s="292"/>
      <c r="T459" s="293"/>
      <c r="AT459" s="294" t="s">
        <v>368</v>
      </c>
      <c r="AU459" s="294" t="s">
        <v>92</v>
      </c>
      <c r="AV459" s="15" t="s">
        <v>112</v>
      </c>
      <c r="AW459" s="15" t="s">
        <v>38</v>
      </c>
      <c r="AX459" s="15" t="s">
        <v>83</v>
      </c>
      <c r="AY459" s="294" t="s">
        <v>263</v>
      </c>
    </row>
    <row r="460" s="12" customFormat="1">
      <c r="B460" s="252"/>
      <c r="C460" s="253"/>
      <c r="D460" s="246" t="s">
        <v>368</v>
      </c>
      <c r="E460" s="254" t="s">
        <v>1</v>
      </c>
      <c r="F460" s="255" t="s">
        <v>673</v>
      </c>
      <c r="G460" s="253"/>
      <c r="H460" s="256">
        <v>12369.144</v>
      </c>
      <c r="I460" s="257"/>
      <c r="J460" s="253"/>
      <c r="K460" s="253"/>
      <c r="L460" s="258"/>
      <c r="M460" s="259"/>
      <c r="N460" s="260"/>
      <c r="O460" s="260"/>
      <c r="P460" s="260"/>
      <c r="Q460" s="260"/>
      <c r="R460" s="260"/>
      <c r="S460" s="260"/>
      <c r="T460" s="261"/>
      <c r="AT460" s="262" t="s">
        <v>368</v>
      </c>
      <c r="AU460" s="262" t="s">
        <v>92</v>
      </c>
      <c r="AV460" s="12" t="s">
        <v>92</v>
      </c>
      <c r="AW460" s="12" t="s">
        <v>38</v>
      </c>
      <c r="AX460" s="12" t="s">
        <v>83</v>
      </c>
      <c r="AY460" s="262" t="s">
        <v>263</v>
      </c>
    </row>
    <row r="461" s="15" customFormat="1">
      <c r="B461" s="284"/>
      <c r="C461" s="285"/>
      <c r="D461" s="246" t="s">
        <v>368</v>
      </c>
      <c r="E461" s="286" t="s">
        <v>1</v>
      </c>
      <c r="F461" s="287" t="s">
        <v>388</v>
      </c>
      <c r="G461" s="285"/>
      <c r="H461" s="288">
        <v>12369.144</v>
      </c>
      <c r="I461" s="289"/>
      <c r="J461" s="285"/>
      <c r="K461" s="285"/>
      <c r="L461" s="290"/>
      <c r="M461" s="291"/>
      <c r="N461" s="292"/>
      <c r="O461" s="292"/>
      <c r="P461" s="292"/>
      <c r="Q461" s="292"/>
      <c r="R461" s="292"/>
      <c r="S461" s="292"/>
      <c r="T461" s="293"/>
      <c r="AT461" s="294" t="s">
        <v>368</v>
      </c>
      <c r="AU461" s="294" t="s">
        <v>92</v>
      </c>
      <c r="AV461" s="15" t="s">
        <v>112</v>
      </c>
      <c r="AW461" s="15" t="s">
        <v>38</v>
      </c>
      <c r="AX461" s="15" t="s">
        <v>83</v>
      </c>
      <c r="AY461" s="294" t="s">
        <v>263</v>
      </c>
    </row>
    <row r="462" s="12" customFormat="1">
      <c r="B462" s="252"/>
      <c r="C462" s="253"/>
      <c r="D462" s="246" t="s">
        <v>368</v>
      </c>
      <c r="E462" s="254" t="s">
        <v>1</v>
      </c>
      <c r="F462" s="255" t="s">
        <v>674</v>
      </c>
      <c r="G462" s="253"/>
      <c r="H462" s="256">
        <v>337.40100000000001</v>
      </c>
      <c r="I462" s="257"/>
      <c r="J462" s="253"/>
      <c r="K462" s="253"/>
      <c r="L462" s="258"/>
      <c r="M462" s="259"/>
      <c r="N462" s="260"/>
      <c r="O462" s="260"/>
      <c r="P462" s="260"/>
      <c r="Q462" s="260"/>
      <c r="R462" s="260"/>
      <c r="S462" s="260"/>
      <c r="T462" s="261"/>
      <c r="AT462" s="262" t="s">
        <v>368</v>
      </c>
      <c r="AU462" s="262" t="s">
        <v>92</v>
      </c>
      <c r="AV462" s="12" t="s">
        <v>92</v>
      </c>
      <c r="AW462" s="12" t="s">
        <v>38</v>
      </c>
      <c r="AX462" s="12" t="s">
        <v>83</v>
      </c>
      <c r="AY462" s="262" t="s">
        <v>263</v>
      </c>
    </row>
    <row r="463" s="12" customFormat="1">
      <c r="B463" s="252"/>
      <c r="C463" s="253"/>
      <c r="D463" s="246" t="s">
        <v>368</v>
      </c>
      <c r="E463" s="254" t="s">
        <v>1</v>
      </c>
      <c r="F463" s="255" t="s">
        <v>675</v>
      </c>
      <c r="G463" s="253"/>
      <c r="H463" s="256">
        <v>-948.25</v>
      </c>
      <c r="I463" s="257"/>
      <c r="J463" s="253"/>
      <c r="K463" s="253"/>
      <c r="L463" s="258"/>
      <c r="M463" s="259"/>
      <c r="N463" s="260"/>
      <c r="O463" s="260"/>
      <c r="P463" s="260"/>
      <c r="Q463" s="260"/>
      <c r="R463" s="260"/>
      <c r="S463" s="260"/>
      <c r="T463" s="261"/>
      <c r="AT463" s="262" t="s">
        <v>368</v>
      </c>
      <c r="AU463" s="262" t="s">
        <v>92</v>
      </c>
      <c r="AV463" s="12" t="s">
        <v>92</v>
      </c>
      <c r="AW463" s="12" t="s">
        <v>38</v>
      </c>
      <c r="AX463" s="12" t="s">
        <v>83</v>
      </c>
      <c r="AY463" s="262" t="s">
        <v>263</v>
      </c>
    </row>
    <row r="464" s="13" customFormat="1">
      <c r="B464" s="263"/>
      <c r="C464" s="264"/>
      <c r="D464" s="246" t="s">
        <v>368</v>
      </c>
      <c r="E464" s="265" t="s">
        <v>1</v>
      </c>
      <c r="F464" s="266" t="s">
        <v>370</v>
      </c>
      <c r="G464" s="264"/>
      <c r="H464" s="267">
        <v>23230.962</v>
      </c>
      <c r="I464" s="268"/>
      <c r="J464" s="264"/>
      <c r="K464" s="264"/>
      <c r="L464" s="269"/>
      <c r="M464" s="270"/>
      <c r="N464" s="271"/>
      <c r="O464" s="271"/>
      <c r="P464" s="271"/>
      <c r="Q464" s="271"/>
      <c r="R464" s="271"/>
      <c r="S464" s="271"/>
      <c r="T464" s="272"/>
      <c r="AT464" s="273" t="s">
        <v>368</v>
      </c>
      <c r="AU464" s="273" t="s">
        <v>92</v>
      </c>
      <c r="AV464" s="13" t="s">
        <v>125</v>
      </c>
      <c r="AW464" s="13" t="s">
        <v>38</v>
      </c>
      <c r="AX464" s="13" t="s">
        <v>90</v>
      </c>
      <c r="AY464" s="273" t="s">
        <v>263</v>
      </c>
    </row>
    <row r="465" s="1" customFormat="1" ht="16.5" customHeight="1">
      <c r="B465" s="39"/>
      <c r="C465" s="233" t="s">
        <v>680</v>
      </c>
      <c r="D465" s="233" t="s">
        <v>266</v>
      </c>
      <c r="E465" s="234" t="s">
        <v>681</v>
      </c>
      <c r="F465" s="235" t="s">
        <v>682</v>
      </c>
      <c r="G465" s="236" t="s">
        <v>1</v>
      </c>
      <c r="H465" s="237">
        <v>0</v>
      </c>
      <c r="I465" s="238"/>
      <c r="J465" s="239">
        <f>ROUND(I465*H465,2)</f>
        <v>0</v>
      </c>
      <c r="K465" s="235" t="s">
        <v>413</v>
      </c>
      <c r="L465" s="44"/>
      <c r="M465" s="240" t="s">
        <v>1</v>
      </c>
      <c r="N465" s="241" t="s">
        <v>48</v>
      </c>
      <c r="O465" s="87"/>
      <c r="P465" s="242">
        <f>O465*H465</f>
        <v>0</v>
      </c>
      <c r="Q465" s="242">
        <v>0</v>
      </c>
      <c r="R465" s="242">
        <f>Q465*H465</f>
        <v>0</v>
      </c>
      <c r="S465" s="242">
        <v>0</v>
      </c>
      <c r="T465" s="243">
        <f>S465*H465</f>
        <v>0</v>
      </c>
      <c r="AR465" s="244" t="s">
        <v>125</v>
      </c>
      <c r="AT465" s="244" t="s">
        <v>266</v>
      </c>
      <c r="AU465" s="244" t="s">
        <v>92</v>
      </c>
      <c r="AY465" s="17" t="s">
        <v>263</v>
      </c>
      <c r="BE465" s="245">
        <f>IF(N465="základní",J465,0)</f>
        <v>0</v>
      </c>
      <c r="BF465" s="245">
        <f>IF(N465="snížená",J465,0)</f>
        <v>0</v>
      </c>
      <c r="BG465" s="245">
        <f>IF(N465="zákl. přenesená",J465,0)</f>
        <v>0</v>
      </c>
      <c r="BH465" s="245">
        <f>IF(N465="sníž. přenesená",J465,0)</f>
        <v>0</v>
      </c>
      <c r="BI465" s="245">
        <f>IF(N465="nulová",J465,0)</f>
        <v>0</v>
      </c>
      <c r="BJ465" s="17" t="s">
        <v>90</v>
      </c>
      <c r="BK465" s="245">
        <f>ROUND(I465*H465,2)</f>
        <v>0</v>
      </c>
      <c r="BL465" s="17" t="s">
        <v>125</v>
      </c>
      <c r="BM465" s="244" t="s">
        <v>683</v>
      </c>
    </row>
    <row r="466" s="1" customFormat="1" ht="16.5" customHeight="1">
      <c r="B466" s="39"/>
      <c r="C466" s="233" t="s">
        <v>684</v>
      </c>
      <c r="D466" s="233" t="s">
        <v>266</v>
      </c>
      <c r="E466" s="234" t="s">
        <v>685</v>
      </c>
      <c r="F466" s="235" t="s">
        <v>686</v>
      </c>
      <c r="G466" s="236" t="s">
        <v>407</v>
      </c>
      <c r="H466" s="237">
        <v>23230.962</v>
      </c>
      <c r="I466" s="238"/>
      <c r="J466" s="239">
        <f>ROUND(I466*H466,2)</f>
        <v>0</v>
      </c>
      <c r="K466" s="235" t="s">
        <v>270</v>
      </c>
      <c r="L466" s="44"/>
      <c r="M466" s="240" t="s">
        <v>1</v>
      </c>
      <c r="N466" s="241" t="s">
        <v>48</v>
      </c>
      <c r="O466" s="87"/>
      <c r="P466" s="242">
        <f>O466*H466</f>
        <v>0</v>
      </c>
      <c r="Q466" s="242">
        <v>0.0039100000000000003</v>
      </c>
      <c r="R466" s="242">
        <f>Q466*H466</f>
        <v>90.833061420000007</v>
      </c>
      <c r="S466" s="242">
        <v>0</v>
      </c>
      <c r="T466" s="243">
        <f>S466*H466</f>
        <v>0</v>
      </c>
      <c r="AR466" s="244" t="s">
        <v>125</v>
      </c>
      <c r="AT466" s="244" t="s">
        <v>266</v>
      </c>
      <c r="AU466" s="244" t="s">
        <v>92</v>
      </c>
      <c r="AY466" s="17" t="s">
        <v>263</v>
      </c>
      <c r="BE466" s="245">
        <f>IF(N466="základní",J466,0)</f>
        <v>0</v>
      </c>
      <c r="BF466" s="245">
        <f>IF(N466="snížená",J466,0)</f>
        <v>0</v>
      </c>
      <c r="BG466" s="245">
        <f>IF(N466="zákl. přenesená",J466,0)</f>
        <v>0</v>
      </c>
      <c r="BH466" s="245">
        <f>IF(N466="sníž. přenesená",J466,0)</f>
        <v>0</v>
      </c>
      <c r="BI466" s="245">
        <f>IF(N466="nulová",J466,0)</f>
        <v>0</v>
      </c>
      <c r="BJ466" s="17" t="s">
        <v>90</v>
      </c>
      <c r="BK466" s="245">
        <f>ROUND(I466*H466,2)</f>
        <v>0</v>
      </c>
      <c r="BL466" s="17" t="s">
        <v>125</v>
      </c>
      <c r="BM466" s="244" t="s">
        <v>687</v>
      </c>
    </row>
    <row r="467" s="1" customFormat="1">
      <c r="B467" s="39"/>
      <c r="C467" s="40"/>
      <c r="D467" s="246" t="s">
        <v>273</v>
      </c>
      <c r="E467" s="40"/>
      <c r="F467" s="247" t="s">
        <v>479</v>
      </c>
      <c r="G467" s="40"/>
      <c r="H467" s="40"/>
      <c r="I467" s="151"/>
      <c r="J467" s="40"/>
      <c r="K467" s="40"/>
      <c r="L467" s="44"/>
      <c r="M467" s="248"/>
      <c r="N467" s="87"/>
      <c r="O467" s="87"/>
      <c r="P467" s="87"/>
      <c r="Q467" s="87"/>
      <c r="R467" s="87"/>
      <c r="S467" s="87"/>
      <c r="T467" s="88"/>
      <c r="AT467" s="17" t="s">
        <v>273</v>
      </c>
      <c r="AU467" s="17" t="s">
        <v>92</v>
      </c>
    </row>
    <row r="468" s="14" customFormat="1">
      <c r="B468" s="274"/>
      <c r="C468" s="275"/>
      <c r="D468" s="246" t="s">
        <v>368</v>
      </c>
      <c r="E468" s="276" t="s">
        <v>1</v>
      </c>
      <c r="F468" s="277" t="s">
        <v>647</v>
      </c>
      <c r="G468" s="275"/>
      <c r="H468" s="276" t="s">
        <v>1</v>
      </c>
      <c r="I468" s="278"/>
      <c r="J468" s="275"/>
      <c r="K468" s="275"/>
      <c r="L468" s="279"/>
      <c r="M468" s="280"/>
      <c r="N468" s="281"/>
      <c r="O468" s="281"/>
      <c r="P468" s="281"/>
      <c r="Q468" s="281"/>
      <c r="R468" s="281"/>
      <c r="S468" s="281"/>
      <c r="T468" s="282"/>
      <c r="AT468" s="283" t="s">
        <v>368</v>
      </c>
      <c r="AU468" s="283" t="s">
        <v>92</v>
      </c>
      <c r="AV468" s="14" t="s">
        <v>90</v>
      </c>
      <c r="AW468" s="14" t="s">
        <v>38</v>
      </c>
      <c r="AX468" s="14" t="s">
        <v>83</v>
      </c>
      <c r="AY468" s="283" t="s">
        <v>263</v>
      </c>
    </row>
    <row r="469" s="14" customFormat="1">
      <c r="B469" s="274"/>
      <c r="C469" s="275"/>
      <c r="D469" s="246" t="s">
        <v>368</v>
      </c>
      <c r="E469" s="276" t="s">
        <v>1</v>
      </c>
      <c r="F469" s="277" t="s">
        <v>648</v>
      </c>
      <c r="G469" s="275"/>
      <c r="H469" s="276" t="s">
        <v>1</v>
      </c>
      <c r="I469" s="278"/>
      <c r="J469" s="275"/>
      <c r="K469" s="275"/>
      <c r="L469" s="279"/>
      <c r="M469" s="280"/>
      <c r="N469" s="281"/>
      <c r="O469" s="281"/>
      <c r="P469" s="281"/>
      <c r="Q469" s="281"/>
      <c r="R469" s="281"/>
      <c r="S469" s="281"/>
      <c r="T469" s="282"/>
      <c r="AT469" s="283" t="s">
        <v>368</v>
      </c>
      <c r="AU469" s="283" t="s">
        <v>92</v>
      </c>
      <c r="AV469" s="14" t="s">
        <v>90</v>
      </c>
      <c r="AW469" s="14" t="s">
        <v>38</v>
      </c>
      <c r="AX469" s="14" t="s">
        <v>83</v>
      </c>
      <c r="AY469" s="283" t="s">
        <v>263</v>
      </c>
    </row>
    <row r="470" s="12" customFormat="1">
      <c r="B470" s="252"/>
      <c r="C470" s="253"/>
      <c r="D470" s="246" t="s">
        <v>368</v>
      </c>
      <c r="E470" s="254" t="s">
        <v>1</v>
      </c>
      <c r="F470" s="255" t="s">
        <v>649</v>
      </c>
      <c r="G470" s="253"/>
      <c r="H470" s="256">
        <v>634.17899999999997</v>
      </c>
      <c r="I470" s="257"/>
      <c r="J470" s="253"/>
      <c r="K470" s="253"/>
      <c r="L470" s="258"/>
      <c r="M470" s="259"/>
      <c r="N470" s="260"/>
      <c r="O470" s="260"/>
      <c r="P470" s="260"/>
      <c r="Q470" s="260"/>
      <c r="R470" s="260"/>
      <c r="S470" s="260"/>
      <c r="T470" s="261"/>
      <c r="AT470" s="262" t="s">
        <v>368</v>
      </c>
      <c r="AU470" s="262" t="s">
        <v>92</v>
      </c>
      <c r="AV470" s="12" t="s">
        <v>92</v>
      </c>
      <c r="AW470" s="12" t="s">
        <v>38</v>
      </c>
      <c r="AX470" s="12" t="s">
        <v>83</v>
      </c>
      <c r="AY470" s="262" t="s">
        <v>263</v>
      </c>
    </row>
    <row r="471" s="12" customFormat="1">
      <c r="B471" s="252"/>
      <c r="C471" s="253"/>
      <c r="D471" s="246" t="s">
        <v>368</v>
      </c>
      <c r="E471" s="254" t="s">
        <v>1</v>
      </c>
      <c r="F471" s="255" t="s">
        <v>650</v>
      </c>
      <c r="G471" s="253"/>
      <c r="H471" s="256">
        <v>767.75</v>
      </c>
      <c r="I471" s="257"/>
      <c r="J471" s="253"/>
      <c r="K471" s="253"/>
      <c r="L471" s="258"/>
      <c r="M471" s="259"/>
      <c r="N471" s="260"/>
      <c r="O471" s="260"/>
      <c r="P471" s="260"/>
      <c r="Q471" s="260"/>
      <c r="R471" s="260"/>
      <c r="S471" s="260"/>
      <c r="T471" s="261"/>
      <c r="AT471" s="262" t="s">
        <v>368</v>
      </c>
      <c r="AU471" s="262" t="s">
        <v>92</v>
      </c>
      <c r="AV471" s="12" t="s">
        <v>92</v>
      </c>
      <c r="AW471" s="12" t="s">
        <v>38</v>
      </c>
      <c r="AX471" s="12" t="s">
        <v>83</v>
      </c>
      <c r="AY471" s="262" t="s">
        <v>263</v>
      </c>
    </row>
    <row r="472" s="12" customFormat="1">
      <c r="B472" s="252"/>
      <c r="C472" s="253"/>
      <c r="D472" s="246" t="s">
        <v>368</v>
      </c>
      <c r="E472" s="254" t="s">
        <v>1</v>
      </c>
      <c r="F472" s="255" t="s">
        <v>651</v>
      </c>
      <c r="G472" s="253"/>
      <c r="H472" s="256">
        <v>2523.1999999999998</v>
      </c>
      <c r="I472" s="257"/>
      <c r="J472" s="253"/>
      <c r="K472" s="253"/>
      <c r="L472" s="258"/>
      <c r="M472" s="259"/>
      <c r="N472" s="260"/>
      <c r="O472" s="260"/>
      <c r="P472" s="260"/>
      <c r="Q472" s="260"/>
      <c r="R472" s="260"/>
      <c r="S472" s="260"/>
      <c r="T472" s="261"/>
      <c r="AT472" s="262" t="s">
        <v>368</v>
      </c>
      <c r="AU472" s="262" t="s">
        <v>92</v>
      </c>
      <c r="AV472" s="12" t="s">
        <v>92</v>
      </c>
      <c r="AW472" s="12" t="s">
        <v>38</v>
      </c>
      <c r="AX472" s="12" t="s">
        <v>83</v>
      </c>
      <c r="AY472" s="262" t="s">
        <v>263</v>
      </c>
    </row>
    <row r="473" s="12" customFormat="1">
      <c r="B473" s="252"/>
      <c r="C473" s="253"/>
      <c r="D473" s="246" t="s">
        <v>368</v>
      </c>
      <c r="E473" s="254" t="s">
        <v>1</v>
      </c>
      <c r="F473" s="255" t="s">
        <v>652</v>
      </c>
      <c r="G473" s="253"/>
      <c r="H473" s="256">
        <v>3578.2080000000001</v>
      </c>
      <c r="I473" s="257"/>
      <c r="J473" s="253"/>
      <c r="K473" s="253"/>
      <c r="L473" s="258"/>
      <c r="M473" s="259"/>
      <c r="N473" s="260"/>
      <c r="O473" s="260"/>
      <c r="P473" s="260"/>
      <c r="Q473" s="260"/>
      <c r="R473" s="260"/>
      <c r="S473" s="260"/>
      <c r="T473" s="261"/>
      <c r="AT473" s="262" t="s">
        <v>368</v>
      </c>
      <c r="AU473" s="262" t="s">
        <v>92</v>
      </c>
      <c r="AV473" s="12" t="s">
        <v>92</v>
      </c>
      <c r="AW473" s="12" t="s">
        <v>38</v>
      </c>
      <c r="AX473" s="12" t="s">
        <v>83</v>
      </c>
      <c r="AY473" s="262" t="s">
        <v>263</v>
      </c>
    </row>
    <row r="474" s="12" customFormat="1">
      <c r="B474" s="252"/>
      <c r="C474" s="253"/>
      <c r="D474" s="246" t="s">
        <v>368</v>
      </c>
      <c r="E474" s="254" t="s">
        <v>1</v>
      </c>
      <c r="F474" s="255" t="s">
        <v>653</v>
      </c>
      <c r="G474" s="253"/>
      <c r="H474" s="256">
        <v>1250.3920000000001</v>
      </c>
      <c r="I474" s="257"/>
      <c r="J474" s="253"/>
      <c r="K474" s="253"/>
      <c r="L474" s="258"/>
      <c r="M474" s="259"/>
      <c r="N474" s="260"/>
      <c r="O474" s="260"/>
      <c r="P474" s="260"/>
      <c r="Q474" s="260"/>
      <c r="R474" s="260"/>
      <c r="S474" s="260"/>
      <c r="T474" s="261"/>
      <c r="AT474" s="262" t="s">
        <v>368</v>
      </c>
      <c r="AU474" s="262" t="s">
        <v>92</v>
      </c>
      <c r="AV474" s="12" t="s">
        <v>92</v>
      </c>
      <c r="AW474" s="12" t="s">
        <v>38</v>
      </c>
      <c r="AX474" s="12" t="s">
        <v>83</v>
      </c>
      <c r="AY474" s="262" t="s">
        <v>263</v>
      </c>
    </row>
    <row r="475" s="12" customFormat="1">
      <c r="B475" s="252"/>
      <c r="C475" s="253"/>
      <c r="D475" s="246" t="s">
        <v>368</v>
      </c>
      <c r="E475" s="254" t="s">
        <v>1</v>
      </c>
      <c r="F475" s="255" t="s">
        <v>654</v>
      </c>
      <c r="G475" s="253"/>
      <c r="H475" s="256">
        <v>-573</v>
      </c>
      <c r="I475" s="257"/>
      <c r="J475" s="253"/>
      <c r="K475" s="253"/>
      <c r="L475" s="258"/>
      <c r="M475" s="259"/>
      <c r="N475" s="260"/>
      <c r="O475" s="260"/>
      <c r="P475" s="260"/>
      <c r="Q475" s="260"/>
      <c r="R475" s="260"/>
      <c r="S475" s="260"/>
      <c r="T475" s="261"/>
      <c r="AT475" s="262" t="s">
        <v>368</v>
      </c>
      <c r="AU475" s="262" t="s">
        <v>92</v>
      </c>
      <c r="AV475" s="12" t="s">
        <v>92</v>
      </c>
      <c r="AW475" s="12" t="s">
        <v>38</v>
      </c>
      <c r="AX475" s="12" t="s">
        <v>83</v>
      </c>
      <c r="AY475" s="262" t="s">
        <v>263</v>
      </c>
    </row>
    <row r="476" s="14" customFormat="1">
      <c r="B476" s="274"/>
      <c r="C476" s="275"/>
      <c r="D476" s="246" t="s">
        <v>368</v>
      </c>
      <c r="E476" s="276" t="s">
        <v>1</v>
      </c>
      <c r="F476" s="277" t="s">
        <v>655</v>
      </c>
      <c r="G476" s="275"/>
      <c r="H476" s="276" t="s">
        <v>1</v>
      </c>
      <c r="I476" s="278"/>
      <c r="J476" s="275"/>
      <c r="K476" s="275"/>
      <c r="L476" s="279"/>
      <c r="M476" s="280"/>
      <c r="N476" s="281"/>
      <c r="O476" s="281"/>
      <c r="P476" s="281"/>
      <c r="Q476" s="281"/>
      <c r="R476" s="281"/>
      <c r="S476" s="281"/>
      <c r="T476" s="282"/>
      <c r="AT476" s="283" t="s">
        <v>368</v>
      </c>
      <c r="AU476" s="283" t="s">
        <v>92</v>
      </c>
      <c r="AV476" s="14" t="s">
        <v>90</v>
      </c>
      <c r="AW476" s="14" t="s">
        <v>38</v>
      </c>
      <c r="AX476" s="14" t="s">
        <v>83</v>
      </c>
      <c r="AY476" s="283" t="s">
        <v>263</v>
      </c>
    </row>
    <row r="477" s="12" customFormat="1">
      <c r="B477" s="252"/>
      <c r="C477" s="253"/>
      <c r="D477" s="246" t="s">
        <v>368</v>
      </c>
      <c r="E477" s="254" t="s">
        <v>1</v>
      </c>
      <c r="F477" s="255" t="s">
        <v>656</v>
      </c>
      <c r="G477" s="253"/>
      <c r="H477" s="256">
        <v>93.043000000000006</v>
      </c>
      <c r="I477" s="257"/>
      <c r="J477" s="253"/>
      <c r="K477" s="253"/>
      <c r="L477" s="258"/>
      <c r="M477" s="259"/>
      <c r="N477" s="260"/>
      <c r="O477" s="260"/>
      <c r="P477" s="260"/>
      <c r="Q477" s="260"/>
      <c r="R477" s="260"/>
      <c r="S477" s="260"/>
      <c r="T477" s="261"/>
      <c r="AT477" s="262" t="s">
        <v>368</v>
      </c>
      <c r="AU477" s="262" t="s">
        <v>92</v>
      </c>
      <c r="AV477" s="12" t="s">
        <v>92</v>
      </c>
      <c r="AW477" s="12" t="s">
        <v>38</v>
      </c>
      <c r="AX477" s="12" t="s">
        <v>83</v>
      </c>
      <c r="AY477" s="262" t="s">
        <v>263</v>
      </c>
    </row>
    <row r="478" s="14" customFormat="1">
      <c r="B478" s="274"/>
      <c r="C478" s="275"/>
      <c r="D478" s="246" t="s">
        <v>368</v>
      </c>
      <c r="E478" s="276" t="s">
        <v>1</v>
      </c>
      <c r="F478" s="277" t="s">
        <v>657</v>
      </c>
      <c r="G478" s="275"/>
      <c r="H478" s="276" t="s">
        <v>1</v>
      </c>
      <c r="I478" s="278"/>
      <c r="J478" s="275"/>
      <c r="K478" s="275"/>
      <c r="L478" s="279"/>
      <c r="M478" s="280"/>
      <c r="N478" s="281"/>
      <c r="O478" s="281"/>
      <c r="P478" s="281"/>
      <c r="Q478" s="281"/>
      <c r="R478" s="281"/>
      <c r="S478" s="281"/>
      <c r="T478" s="282"/>
      <c r="AT478" s="283" t="s">
        <v>368</v>
      </c>
      <c r="AU478" s="283" t="s">
        <v>92</v>
      </c>
      <c r="AV478" s="14" t="s">
        <v>90</v>
      </c>
      <c r="AW478" s="14" t="s">
        <v>38</v>
      </c>
      <c r="AX478" s="14" t="s">
        <v>83</v>
      </c>
      <c r="AY478" s="283" t="s">
        <v>263</v>
      </c>
    </row>
    <row r="479" s="12" customFormat="1">
      <c r="B479" s="252"/>
      <c r="C479" s="253"/>
      <c r="D479" s="246" t="s">
        <v>368</v>
      </c>
      <c r="E479" s="254" t="s">
        <v>1</v>
      </c>
      <c r="F479" s="255" t="s">
        <v>658</v>
      </c>
      <c r="G479" s="253"/>
      <c r="H479" s="256">
        <v>0</v>
      </c>
      <c r="I479" s="257"/>
      <c r="J479" s="253"/>
      <c r="K479" s="253"/>
      <c r="L479" s="258"/>
      <c r="M479" s="259"/>
      <c r="N479" s="260"/>
      <c r="O479" s="260"/>
      <c r="P479" s="260"/>
      <c r="Q479" s="260"/>
      <c r="R479" s="260"/>
      <c r="S479" s="260"/>
      <c r="T479" s="261"/>
      <c r="AT479" s="262" t="s">
        <v>368</v>
      </c>
      <c r="AU479" s="262" t="s">
        <v>92</v>
      </c>
      <c r="AV479" s="12" t="s">
        <v>92</v>
      </c>
      <c r="AW479" s="12" t="s">
        <v>38</v>
      </c>
      <c r="AX479" s="12" t="s">
        <v>83</v>
      </c>
      <c r="AY479" s="262" t="s">
        <v>263</v>
      </c>
    </row>
    <row r="480" s="12" customFormat="1">
      <c r="B480" s="252"/>
      <c r="C480" s="253"/>
      <c r="D480" s="246" t="s">
        <v>368</v>
      </c>
      <c r="E480" s="254" t="s">
        <v>1</v>
      </c>
      <c r="F480" s="255" t="s">
        <v>659</v>
      </c>
      <c r="G480" s="253"/>
      <c r="H480" s="256">
        <v>726.25</v>
      </c>
      <c r="I480" s="257"/>
      <c r="J480" s="253"/>
      <c r="K480" s="253"/>
      <c r="L480" s="258"/>
      <c r="M480" s="259"/>
      <c r="N480" s="260"/>
      <c r="O480" s="260"/>
      <c r="P480" s="260"/>
      <c r="Q480" s="260"/>
      <c r="R480" s="260"/>
      <c r="S480" s="260"/>
      <c r="T480" s="261"/>
      <c r="AT480" s="262" t="s">
        <v>368</v>
      </c>
      <c r="AU480" s="262" t="s">
        <v>92</v>
      </c>
      <c r="AV480" s="12" t="s">
        <v>92</v>
      </c>
      <c r="AW480" s="12" t="s">
        <v>38</v>
      </c>
      <c r="AX480" s="12" t="s">
        <v>83</v>
      </c>
      <c r="AY480" s="262" t="s">
        <v>263</v>
      </c>
    </row>
    <row r="481" s="12" customFormat="1">
      <c r="B481" s="252"/>
      <c r="C481" s="253"/>
      <c r="D481" s="246" t="s">
        <v>368</v>
      </c>
      <c r="E481" s="254" t="s">
        <v>1</v>
      </c>
      <c r="F481" s="255" t="s">
        <v>660</v>
      </c>
      <c r="G481" s="253"/>
      <c r="H481" s="256">
        <v>700</v>
      </c>
      <c r="I481" s="257"/>
      <c r="J481" s="253"/>
      <c r="K481" s="253"/>
      <c r="L481" s="258"/>
      <c r="M481" s="259"/>
      <c r="N481" s="260"/>
      <c r="O481" s="260"/>
      <c r="P481" s="260"/>
      <c r="Q481" s="260"/>
      <c r="R481" s="260"/>
      <c r="S481" s="260"/>
      <c r="T481" s="261"/>
      <c r="AT481" s="262" t="s">
        <v>368</v>
      </c>
      <c r="AU481" s="262" t="s">
        <v>92</v>
      </c>
      <c r="AV481" s="12" t="s">
        <v>92</v>
      </c>
      <c r="AW481" s="12" t="s">
        <v>38</v>
      </c>
      <c r="AX481" s="12" t="s">
        <v>83</v>
      </c>
      <c r="AY481" s="262" t="s">
        <v>263</v>
      </c>
    </row>
    <row r="482" s="12" customFormat="1">
      <c r="B482" s="252"/>
      <c r="C482" s="253"/>
      <c r="D482" s="246" t="s">
        <v>368</v>
      </c>
      <c r="E482" s="254" t="s">
        <v>1</v>
      </c>
      <c r="F482" s="255" t="s">
        <v>661</v>
      </c>
      <c r="G482" s="253"/>
      <c r="H482" s="256">
        <v>1032.5</v>
      </c>
      <c r="I482" s="257"/>
      <c r="J482" s="253"/>
      <c r="K482" s="253"/>
      <c r="L482" s="258"/>
      <c r="M482" s="259"/>
      <c r="N482" s="260"/>
      <c r="O482" s="260"/>
      <c r="P482" s="260"/>
      <c r="Q482" s="260"/>
      <c r="R482" s="260"/>
      <c r="S482" s="260"/>
      <c r="T482" s="261"/>
      <c r="AT482" s="262" t="s">
        <v>368</v>
      </c>
      <c r="AU482" s="262" t="s">
        <v>92</v>
      </c>
      <c r="AV482" s="12" t="s">
        <v>92</v>
      </c>
      <c r="AW482" s="12" t="s">
        <v>38</v>
      </c>
      <c r="AX482" s="12" t="s">
        <v>83</v>
      </c>
      <c r="AY482" s="262" t="s">
        <v>263</v>
      </c>
    </row>
    <row r="483" s="12" customFormat="1">
      <c r="B483" s="252"/>
      <c r="C483" s="253"/>
      <c r="D483" s="246" t="s">
        <v>368</v>
      </c>
      <c r="E483" s="254" t="s">
        <v>1</v>
      </c>
      <c r="F483" s="255" t="s">
        <v>662</v>
      </c>
      <c r="G483" s="253"/>
      <c r="H483" s="256">
        <v>1100</v>
      </c>
      <c r="I483" s="257"/>
      <c r="J483" s="253"/>
      <c r="K483" s="253"/>
      <c r="L483" s="258"/>
      <c r="M483" s="259"/>
      <c r="N483" s="260"/>
      <c r="O483" s="260"/>
      <c r="P483" s="260"/>
      <c r="Q483" s="260"/>
      <c r="R483" s="260"/>
      <c r="S483" s="260"/>
      <c r="T483" s="261"/>
      <c r="AT483" s="262" t="s">
        <v>368</v>
      </c>
      <c r="AU483" s="262" t="s">
        <v>92</v>
      </c>
      <c r="AV483" s="12" t="s">
        <v>92</v>
      </c>
      <c r="AW483" s="12" t="s">
        <v>38</v>
      </c>
      <c r="AX483" s="12" t="s">
        <v>83</v>
      </c>
      <c r="AY483" s="262" t="s">
        <v>263</v>
      </c>
    </row>
    <row r="484" s="12" customFormat="1">
      <c r="B484" s="252"/>
      <c r="C484" s="253"/>
      <c r="D484" s="246" t="s">
        <v>368</v>
      </c>
      <c r="E484" s="254" t="s">
        <v>1</v>
      </c>
      <c r="F484" s="255" t="s">
        <v>663</v>
      </c>
      <c r="G484" s="253"/>
      <c r="H484" s="256">
        <v>-1000.14</v>
      </c>
      <c r="I484" s="257"/>
      <c r="J484" s="253"/>
      <c r="K484" s="253"/>
      <c r="L484" s="258"/>
      <c r="M484" s="259"/>
      <c r="N484" s="260"/>
      <c r="O484" s="260"/>
      <c r="P484" s="260"/>
      <c r="Q484" s="260"/>
      <c r="R484" s="260"/>
      <c r="S484" s="260"/>
      <c r="T484" s="261"/>
      <c r="AT484" s="262" t="s">
        <v>368</v>
      </c>
      <c r="AU484" s="262" t="s">
        <v>92</v>
      </c>
      <c r="AV484" s="12" t="s">
        <v>92</v>
      </c>
      <c r="AW484" s="12" t="s">
        <v>38</v>
      </c>
      <c r="AX484" s="12" t="s">
        <v>83</v>
      </c>
      <c r="AY484" s="262" t="s">
        <v>263</v>
      </c>
    </row>
    <row r="485" s="14" customFormat="1">
      <c r="B485" s="274"/>
      <c r="C485" s="275"/>
      <c r="D485" s="246" t="s">
        <v>368</v>
      </c>
      <c r="E485" s="276" t="s">
        <v>1</v>
      </c>
      <c r="F485" s="277" t="s">
        <v>664</v>
      </c>
      <c r="G485" s="275"/>
      <c r="H485" s="276" t="s">
        <v>1</v>
      </c>
      <c r="I485" s="278"/>
      <c r="J485" s="275"/>
      <c r="K485" s="275"/>
      <c r="L485" s="279"/>
      <c r="M485" s="280"/>
      <c r="N485" s="281"/>
      <c r="O485" s="281"/>
      <c r="P485" s="281"/>
      <c r="Q485" s="281"/>
      <c r="R485" s="281"/>
      <c r="S485" s="281"/>
      <c r="T485" s="282"/>
      <c r="AT485" s="283" t="s">
        <v>368</v>
      </c>
      <c r="AU485" s="283" t="s">
        <v>92</v>
      </c>
      <c r="AV485" s="14" t="s">
        <v>90</v>
      </c>
      <c r="AW485" s="14" t="s">
        <v>38</v>
      </c>
      <c r="AX485" s="14" t="s">
        <v>83</v>
      </c>
      <c r="AY485" s="283" t="s">
        <v>263</v>
      </c>
    </row>
    <row r="486" s="12" customFormat="1">
      <c r="B486" s="252"/>
      <c r="C486" s="253"/>
      <c r="D486" s="246" t="s">
        <v>368</v>
      </c>
      <c r="E486" s="254" t="s">
        <v>1</v>
      </c>
      <c r="F486" s="255" t="s">
        <v>665</v>
      </c>
      <c r="G486" s="253"/>
      <c r="H486" s="256">
        <v>271.36000000000001</v>
      </c>
      <c r="I486" s="257"/>
      <c r="J486" s="253"/>
      <c r="K486" s="253"/>
      <c r="L486" s="258"/>
      <c r="M486" s="259"/>
      <c r="N486" s="260"/>
      <c r="O486" s="260"/>
      <c r="P486" s="260"/>
      <c r="Q486" s="260"/>
      <c r="R486" s="260"/>
      <c r="S486" s="260"/>
      <c r="T486" s="261"/>
      <c r="AT486" s="262" t="s">
        <v>368</v>
      </c>
      <c r="AU486" s="262" t="s">
        <v>92</v>
      </c>
      <c r="AV486" s="12" t="s">
        <v>92</v>
      </c>
      <c r="AW486" s="12" t="s">
        <v>38</v>
      </c>
      <c r="AX486" s="12" t="s">
        <v>83</v>
      </c>
      <c r="AY486" s="262" t="s">
        <v>263</v>
      </c>
    </row>
    <row r="487" s="12" customFormat="1">
      <c r="B487" s="252"/>
      <c r="C487" s="253"/>
      <c r="D487" s="246" t="s">
        <v>368</v>
      </c>
      <c r="E487" s="254" t="s">
        <v>1</v>
      </c>
      <c r="F487" s="255" t="s">
        <v>666</v>
      </c>
      <c r="G487" s="253"/>
      <c r="H487" s="256">
        <v>-17</v>
      </c>
      <c r="I487" s="257"/>
      <c r="J487" s="253"/>
      <c r="K487" s="253"/>
      <c r="L487" s="258"/>
      <c r="M487" s="259"/>
      <c r="N487" s="260"/>
      <c r="O487" s="260"/>
      <c r="P487" s="260"/>
      <c r="Q487" s="260"/>
      <c r="R487" s="260"/>
      <c r="S487" s="260"/>
      <c r="T487" s="261"/>
      <c r="AT487" s="262" t="s">
        <v>368</v>
      </c>
      <c r="AU487" s="262" t="s">
        <v>92</v>
      </c>
      <c r="AV487" s="12" t="s">
        <v>92</v>
      </c>
      <c r="AW487" s="12" t="s">
        <v>38</v>
      </c>
      <c r="AX487" s="12" t="s">
        <v>83</v>
      </c>
      <c r="AY487" s="262" t="s">
        <v>263</v>
      </c>
    </row>
    <row r="488" s="14" customFormat="1">
      <c r="B488" s="274"/>
      <c r="C488" s="275"/>
      <c r="D488" s="246" t="s">
        <v>368</v>
      </c>
      <c r="E488" s="276" t="s">
        <v>1</v>
      </c>
      <c r="F488" s="277" t="s">
        <v>667</v>
      </c>
      <c r="G488" s="275"/>
      <c r="H488" s="276" t="s">
        <v>1</v>
      </c>
      <c r="I488" s="278"/>
      <c r="J488" s="275"/>
      <c r="K488" s="275"/>
      <c r="L488" s="279"/>
      <c r="M488" s="280"/>
      <c r="N488" s="281"/>
      <c r="O488" s="281"/>
      <c r="P488" s="281"/>
      <c r="Q488" s="281"/>
      <c r="R488" s="281"/>
      <c r="S488" s="281"/>
      <c r="T488" s="282"/>
      <c r="AT488" s="283" t="s">
        <v>368</v>
      </c>
      <c r="AU488" s="283" t="s">
        <v>92</v>
      </c>
      <c r="AV488" s="14" t="s">
        <v>90</v>
      </c>
      <c r="AW488" s="14" t="s">
        <v>38</v>
      </c>
      <c r="AX488" s="14" t="s">
        <v>83</v>
      </c>
      <c r="AY488" s="283" t="s">
        <v>263</v>
      </c>
    </row>
    <row r="489" s="12" customFormat="1">
      <c r="B489" s="252"/>
      <c r="C489" s="253"/>
      <c r="D489" s="246" t="s">
        <v>368</v>
      </c>
      <c r="E489" s="254" t="s">
        <v>1</v>
      </c>
      <c r="F489" s="255" t="s">
        <v>668</v>
      </c>
      <c r="G489" s="253"/>
      <c r="H489" s="256">
        <v>84.317999999999998</v>
      </c>
      <c r="I489" s="257"/>
      <c r="J489" s="253"/>
      <c r="K489" s="253"/>
      <c r="L489" s="258"/>
      <c r="M489" s="259"/>
      <c r="N489" s="260"/>
      <c r="O489" s="260"/>
      <c r="P489" s="260"/>
      <c r="Q489" s="260"/>
      <c r="R489" s="260"/>
      <c r="S489" s="260"/>
      <c r="T489" s="261"/>
      <c r="AT489" s="262" t="s">
        <v>368</v>
      </c>
      <c r="AU489" s="262" t="s">
        <v>92</v>
      </c>
      <c r="AV489" s="12" t="s">
        <v>92</v>
      </c>
      <c r="AW489" s="12" t="s">
        <v>38</v>
      </c>
      <c r="AX489" s="12" t="s">
        <v>83</v>
      </c>
      <c r="AY489" s="262" t="s">
        <v>263</v>
      </c>
    </row>
    <row r="490" s="12" customFormat="1">
      <c r="B490" s="252"/>
      <c r="C490" s="253"/>
      <c r="D490" s="246" t="s">
        <v>368</v>
      </c>
      <c r="E490" s="254" t="s">
        <v>1</v>
      </c>
      <c r="F490" s="255" t="s">
        <v>669</v>
      </c>
      <c r="G490" s="253"/>
      <c r="H490" s="256">
        <v>67.644999999999996</v>
      </c>
      <c r="I490" s="257"/>
      <c r="J490" s="253"/>
      <c r="K490" s="253"/>
      <c r="L490" s="258"/>
      <c r="M490" s="259"/>
      <c r="N490" s="260"/>
      <c r="O490" s="260"/>
      <c r="P490" s="260"/>
      <c r="Q490" s="260"/>
      <c r="R490" s="260"/>
      <c r="S490" s="260"/>
      <c r="T490" s="261"/>
      <c r="AT490" s="262" t="s">
        <v>368</v>
      </c>
      <c r="AU490" s="262" t="s">
        <v>92</v>
      </c>
      <c r="AV490" s="12" t="s">
        <v>92</v>
      </c>
      <c r="AW490" s="12" t="s">
        <v>38</v>
      </c>
      <c r="AX490" s="12" t="s">
        <v>83</v>
      </c>
      <c r="AY490" s="262" t="s">
        <v>263</v>
      </c>
    </row>
    <row r="491" s="12" customFormat="1">
      <c r="B491" s="252"/>
      <c r="C491" s="253"/>
      <c r="D491" s="246" t="s">
        <v>368</v>
      </c>
      <c r="E491" s="254" t="s">
        <v>1</v>
      </c>
      <c r="F491" s="255" t="s">
        <v>670</v>
      </c>
      <c r="G491" s="253"/>
      <c r="H491" s="256">
        <v>65.200000000000003</v>
      </c>
      <c r="I491" s="257"/>
      <c r="J491" s="253"/>
      <c r="K491" s="253"/>
      <c r="L491" s="258"/>
      <c r="M491" s="259"/>
      <c r="N491" s="260"/>
      <c r="O491" s="260"/>
      <c r="P491" s="260"/>
      <c r="Q491" s="260"/>
      <c r="R491" s="260"/>
      <c r="S491" s="260"/>
      <c r="T491" s="261"/>
      <c r="AT491" s="262" t="s">
        <v>368</v>
      </c>
      <c r="AU491" s="262" t="s">
        <v>92</v>
      </c>
      <c r="AV491" s="12" t="s">
        <v>92</v>
      </c>
      <c r="AW491" s="12" t="s">
        <v>38</v>
      </c>
      <c r="AX491" s="12" t="s">
        <v>83</v>
      </c>
      <c r="AY491" s="262" t="s">
        <v>263</v>
      </c>
    </row>
    <row r="492" s="12" customFormat="1">
      <c r="B492" s="252"/>
      <c r="C492" s="253"/>
      <c r="D492" s="246" t="s">
        <v>368</v>
      </c>
      <c r="E492" s="254" t="s">
        <v>1</v>
      </c>
      <c r="F492" s="255" t="s">
        <v>671</v>
      </c>
      <c r="G492" s="253"/>
      <c r="H492" s="256">
        <v>195.762</v>
      </c>
      <c r="I492" s="257"/>
      <c r="J492" s="253"/>
      <c r="K492" s="253"/>
      <c r="L492" s="258"/>
      <c r="M492" s="259"/>
      <c r="N492" s="260"/>
      <c r="O492" s="260"/>
      <c r="P492" s="260"/>
      <c r="Q492" s="260"/>
      <c r="R492" s="260"/>
      <c r="S492" s="260"/>
      <c r="T492" s="261"/>
      <c r="AT492" s="262" t="s">
        <v>368</v>
      </c>
      <c r="AU492" s="262" t="s">
        <v>92</v>
      </c>
      <c r="AV492" s="12" t="s">
        <v>92</v>
      </c>
      <c r="AW492" s="12" t="s">
        <v>38</v>
      </c>
      <c r="AX492" s="12" t="s">
        <v>83</v>
      </c>
      <c r="AY492" s="262" t="s">
        <v>263</v>
      </c>
    </row>
    <row r="493" s="12" customFormat="1">
      <c r="B493" s="252"/>
      <c r="C493" s="253"/>
      <c r="D493" s="246" t="s">
        <v>368</v>
      </c>
      <c r="E493" s="254" t="s">
        <v>1</v>
      </c>
      <c r="F493" s="255" t="s">
        <v>672</v>
      </c>
      <c r="G493" s="253"/>
      <c r="H493" s="256">
        <v>-27</v>
      </c>
      <c r="I493" s="257"/>
      <c r="J493" s="253"/>
      <c r="K493" s="253"/>
      <c r="L493" s="258"/>
      <c r="M493" s="259"/>
      <c r="N493" s="260"/>
      <c r="O493" s="260"/>
      <c r="P493" s="260"/>
      <c r="Q493" s="260"/>
      <c r="R493" s="260"/>
      <c r="S493" s="260"/>
      <c r="T493" s="261"/>
      <c r="AT493" s="262" t="s">
        <v>368</v>
      </c>
      <c r="AU493" s="262" t="s">
        <v>92</v>
      </c>
      <c r="AV493" s="12" t="s">
        <v>92</v>
      </c>
      <c r="AW493" s="12" t="s">
        <v>38</v>
      </c>
      <c r="AX493" s="12" t="s">
        <v>83</v>
      </c>
      <c r="AY493" s="262" t="s">
        <v>263</v>
      </c>
    </row>
    <row r="494" s="15" customFormat="1">
      <c r="B494" s="284"/>
      <c r="C494" s="285"/>
      <c r="D494" s="246" t="s">
        <v>368</v>
      </c>
      <c r="E494" s="286" t="s">
        <v>1</v>
      </c>
      <c r="F494" s="287" t="s">
        <v>388</v>
      </c>
      <c r="G494" s="285"/>
      <c r="H494" s="288">
        <v>11472.667</v>
      </c>
      <c r="I494" s="289"/>
      <c r="J494" s="285"/>
      <c r="K494" s="285"/>
      <c r="L494" s="290"/>
      <c r="M494" s="291"/>
      <c r="N494" s="292"/>
      <c r="O494" s="292"/>
      <c r="P494" s="292"/>
      <c r="Q494" s="292"/>
      <c r="R494" s="292"/>
      <c r="S494" s="292"/>
      <c r="T494" s="293"/>
      <c r="AT494" s="294" t="s">
        <v>368</v>
      </c>
      <c r="AU494" s="294" t="s">
        <v>92</v>
      </c>
      <c r="AV494" s="15" t="s">
        <v>112</v>
      </c>
      <c r="AW494" s="15" t="s">
        <v>38</v>
      </c>
      <c r="AX494" s="15" t="s">
        <v>83</v>
      </c>
      <c r="AY494" s="294" t="s">
        <v>263</v>
      </c>
    </row>
    <row r="495" s="12" customFormat="1">
      <c r="B495" s="252"/>
      <c r="C495" s="253"/>
      <c r="D495" s="246" t="s">
        <v>368</v>
      </c>
      <c r="E495" s="254" t="s">
        <v>1</v>
      </c>
      <c r="F495" s="255" t="s">
        <v>673</v>
      </c>
      <c r="G495" s="253"/>
      <c r="H495" s="256">
        <v>12369.144</v>
      </c>
      <c r="I495" s="257"/>
      <c r="J495" s="253"/>
      <c r="K495" s="253"/>
      <c r="L495" s="258"/>
      <c r="M495" s="259"/>
      <c r="N495" s="260"/>
      <c r="O495" s="260"/>
      <c r="P495" s="260"/>
      <c r="Q495" s="260"/>
      <c r="R495" s="260"/>
      <c r="S495" s="260"/>
      <c r="T495" s="261"/>
      <c r="AT495" s="262" t="s">
        <v>368</v>
      </c>
      <c r="AU495" s="262" t="s">
        <v>92</v>
      </c>
      <c r="AV495" s="12" t="s">
        <v>92</v>
      </c>
      <c r="AW495" s="12" t="s">
        <v>38</v>
      </c>
      <c r="AX495" s="12" t="s">
        <v>83</v>
      </c>
      <c r="AY495" s="262" t="s">
        <v>263</v>
      </c>
    </row>
    <row r="496" s="15" customFormat="1">
      <c r="B496" s="284"/>
      <c r="C496" s="285"/>
      <c r="D496" s="246" t="s">
        <v>368</v>
      </c>
      <c r="E496" s="286" t="s">
        <v>1</v>
      </c>
      <c r="F496" s="287" t="s">
        <v>388</v>
      </c>
      <c r="G496" s="285"/>
      <c r="H496" s="288">
        <v>12369.144</v>
      </c>
      <c r="I496" s="289"/>
      <c r="J496" s="285"/>
      <c r="K496" s="285"/>
      <c r="L496" s="290"/>
      <c r="M496" s="291"/>
      <c r="N496" s="292"/>
      <c r="O496" s="292"/>
      <c r="P496" s="292"/>
      <c r="Q496" s="292"/>
      <c r="R496" s="292"/>
      <c r="S496" s="292"/>
      <c r="T496" s="293"/>
      <c r="AT496" s="294" t="s">
        <v>368</v>
      </c>
      <c r="AU496" s="294" t="s">
        <v>92</v>
      </c>
      <c r="AV496" s="15" t="s">
        <v>112</v>
      </c>
      <c r="AW496" s="15" t="s">
        <v>38</v>
      </c>
      <c r="AX496" s="15" t="s">
        <v>83</v>
      </c>
      <c r="AY496" s="294" t="s">
        <v>263</v>
      </c>
    </row>
    <row r="497" s="12" customFormat="1">
      <c r="B497" s="252"/>
      <c r="C497" s="253"/>
      <c r="D497" s="246" t="s">
        <v>368</v>
      </c>
      <c r="E497" s="254" t="s">
        <v>1</v>
      </c>
      <c r="F497" s="255" t="s">
        <v>674</v>
      </c>
      <c r="G497" s="253"/>
      <c r="H497" s="256">
        <v>337.40100000000001</v>
      </c>
      <c r="I497" s="257"/>
      <c r="J497" s="253"/>
      <c r="K497" s="253"/>
      <c r="L497" s="258"/>
      <c r="M497" s="259"/>
      <c r="N497" s="260"/>
      <c r="O497" s="260"/>
      <c r="P497" s="260"/>
      <c r="Q497" s="260"/>
      <c r="R497" s="260"/>
      <c r="S497" s="260"/>
      <c r="T497" s="261"/>
      <c r="AT497" s="262" t="s">
        <v>368</v>
      </c>
      <c r="AU497" s="262" t="s">
        <v>92</v>
      </c>
      <c r="AV497" s="12" t="s">
        <v>92</v>
      </c>
      <c r="AW497" s="12" t="s">
        <v>38</v>
      </c>
      <c r="AX497" s="12" t="s">
        <v>83</v>
      </c>
      <c r="AY497" s="262" t="s">
        <v>263</v>
      </c>
    </row>
    <row r="498" s="12" customFormat="1">
      <c r="B498" s="252"/>
      <c r="C498" s="253"/>
      <c r="D498" s="246" t="s">
        <v>368</v>
      </c>
      <c r="E498" s="254" t="s">
        <v>1</v>
      </c>
      <c r="F498" s="255" t="s">
        <v>675</v>
      </c>
      <c r="G498" s="253"/>
      <c r="H498" s="256">
        <v>-948.25</v>
      </c>
      <c r="I498" s="257"/>
      <c r="J498" s="253"/>
      <c r="K498" s="253"/>
      <c r="L498" s="258"/>
      <c r="M498" s="259"/>
      <c r="N498" s="260"/>
      <c r="O498" s="260"/>
      <c r="P498" s="260"/>
      <c r="Q498" s="260"/>
      <c r="R498" s="260"/>
      <c r="S498" s="260"/>
      <c r="T498" s="261"/>
      <c r="AT498" s="262" t="s">
        <v>368</v>
      </c>
      <c r="AU498" s="262" t="s">
        <v>92</v>
      </c>
      <c r="AV498" s="12" t="s">
        <v>92</v>
      </c>
      <c r="AW498" s="12" t="s">
        <v>38</v>
      </c>
      <c r="AX498" s="12" t="s">
        <v>83</v>
      </c>
      <c r="AY498" s="262" t="s">
        <v>263</v>
      </c>
    </row>
    <row r="499" s="13" customFormat="1">
      <c r="B499" s="263"/>
      <c r="C499" s="264"/>
      <c r="D499" s="246" t="s">
        <v>368</v>
      </c>
      <c r="E499" s="265" t="s">
        <v>1</v>
      </c>
      <c r="F499" s="266" t="s">
        <v>370</v>
      </c>
      <c r="G499" s="264"/>
      <c r="H499" s="267">
        <v>23230.962</v>
      </c>
      <c r="I499" s="268"/>
      <c r="J499" s="264"/>
      <c r="K499" s="264"/>
      <c r="L499" s="269"/>
      <c r="M499" s="270"/>
      <c r="N499" s="271"/>
      <c r="O499" s="271"/>
      <c r="P499" s="271"/>
      <c r="Q499" s="271"/>
      <c r="R499" s="271"/>
      <c r="S499" s="271"/>
      <c r="T499" s="272"/>
      <c r="AT499" s="273" t="s">
        <v>368</v>
      </c>
      <c r="AU499" s="273" t="s">
        <v>92</v>
      </c>
      <c r="AV499" s="13" t="s">
        <v>125</v>
      </c>
      <c r="AW499" s="13" t="s">
        <v>38</v>
      </c>
      <c r="AX499" s="13" t="s">
        <v>90</v>
      </c>
      <c r="AY499" s="273" t="s">
        <v>263</v>
      </c>
    </row>
    <row r="500" s="1" customFormat="1" ht="16.5" customHeight="1">
      <c r="B500" s="39"/>
      <c r="C500" s="233" t="s">
        <v>688</v>
      </c>
      <c r="D500" s="233" t="s">
        <v>266</v>
      </c>
      <c r="E500" s="234" t="s">
        <v>689</v>
      </c>
      <c r="F500" s="235" t="s">
        <v>690</v>
      </c>
      <c r="G500" s="236" t="s">
        <v>407</v>
      </c>
      <c r="H500" s="237">
        <v>69692.885999999999</v>
      </c>
      <c r="I500" s="238"/>
      <c r="J500" s="239">
        <f>ROUND(I500*H500,2)</f>
        <v>0</v>
      </c>
      <c r="K500" s="235" t="s">
        <v>270</v>
      </c>
      <c r="L500" s="44"/>
      <c r="M500" s="240" t="s">
        <v>1</v>
      </c>
      <c r="N500" s="241" t="s">
        <v>48</v>
      </c>
      <c r="O500" s="87"/>
      <c r="P500" s="242">
        <f>O500*H500</f>
        <v>0</v>
      </c>
      <c r="Q500" s="242">
        <v>0.0012999999999999999</v>
      </c>
      <c r="R500" s="242">
        <f>Q500*H500</f>
        <v>90.600751799999998</v>
      </c>
      <c r="S500" s="242">
        <v>0</v>
      </c>
      <c r="T500" s="243">
        <f>S500*H500</f>
        <v>0</v>
      </c>
      <c r="AR500" s="244" t="s">
        <v>125</v>
      </c>
      <c r="AT500" s="244" t="s">
        <v>266</v>
      </c>
      <c r="AU500" s="244" t="s">
        <v>92</v>
      </c>
      <c r="AY500" s="17" t="s">
        <v>263</v>
      </c>
      <c r="BE500" s="245">
        <f>IF(N500="základní",J500,0)</f>
        <v>0</v>
      </c>
      <c r="BF500" s="245">
        <f>IF(N500="snížená",J500,0)</f>
        <v>0</v>
      </c>
      <c r="BG500" s="245">
        <f>IF(N500="zákl. přenesená",J500,0)</f>
        <v>0</v>
      </c>
      <c r="BH500" s="245">
        <f>IF(N500="sníž. přenesená",J500,0)</f>
        <v>0</v>
      </c>
      <c r="BI500" s="245">
        <f>IF(N500="nulová",J500,0)</f>
        <v>0</v>
      </c>
      <c r="BJ500" s="17" t="s">
        <v>90</v>
      </c>
      <c r="BK500" s="245">
        <f>ROUND(I500*H500,2)</f>
        <v>0</v>
      </c>
      <c r="BL500" s="17" t="s">
        <v>125</v>
      </c>
      <c r="BM500" s="244" t="s">
        <v>691</v>
      </c>
    </row>
    <row r="501" s="1" customFormat="1">
      <c r="B501" s="39"/>
      <c r="C501" s="40"/>
      <c r="D501" s="246" t="s">
        <v>273</v>
      </c>
      <c r="E501" s="40"/>
      <c r="F501" s="247" t="s">
        <v>479</v>
      </c>
      <c r="G501" s="40"/>
      <c r="H501" s="40"/>
      <c r="I501" s="151"/>
      <c r="J501" s="40"/>
      <c r="K501" s="40"/>
      <c r="L501" s="44"/>
      <c r="M501" s="248"/>
      <c r="N501" s="87"/>
      <c r="O501" s="87"/>
      <c r="P501" s="87"/>
      <c r="Q501" s="87"/>
      <c r="R501" s="87"/>
      <c r="S501" s="87"/>
      <c r="T501" s="88"/>
      <c r="AT501" s="17" t="s">
        <v>273</v>
      </c>
      <c r="AU501" s="17" t="s">
        <v>92</v>
      </c>
    </row>
    <row r="502" s="12" customFormat="1">
      <c r="B502" s="252"/>
      <c r="C502" s="253"/>
      <c r="D502" s="246" t="s">
        <v>368</v>
      </c>
      <c r="E502" s="253"/>
      <c r="F502" s="255" t="s">
        <v>692</v>
      </c>
      <c r="G502" s="253"/>
      <c r="H502" s="256">
        <v>69692.885999999999</v>
      </c>
      <c r="I502" s="257"/>
      <c r="J502" s="253"/>
      <c r="K502" s="253"/>
      <c r="L502" s="258"/>
      <c r="M502" s="259"/>
      <c r="N502" s="260"/>
      <c r="O502" s="260"/>
      <c r="P502" s="260"/>
      <c r="Q502" s="260"/>
      <c r="R502" s="260"/>
      <c r="S502" s="260"/>
      <c r="T502" s="261"/>
      <c r="AT502" s="262" t="s">
        <v>368</v>
      </c>
      <c r="AU502" s="262" t="s">
        <v>92</v>
      </c>
      <c r="AV502" s="12" t="s">
        <v>92</v>
      </c>
      <c r="AW502" s="12" t="s">
        <v>4</v>
      </c>
      <c r="AX502" s="12" t="s">
        <v>90</v>
      </c>
      <c r="AY502" s="262" t="s">
        <v>263</v>
      </c>
    </row>
    <row r="503" s="1" customFormat="1" ht="16.5" customHeight="1">
      <c r="B503" s="39"/>
      <c r="C503" s="233" t="s">
        <v>693</v>
      </c>
      <c r="D503" s="233" t="s">
        <v>266</v>
      </c>
      <c r="E503" s="234" t="s">
        <v>694</v>
      </c>
      <c r="F503" s="235" t="s">
        <v>695</v>
      </c>
      <c r="G503" s="236" t="s">
        <v>407</v>
      </c>
      <c r="H503" s="237">
        <v>67.162999999999997</v>
      </c>
      <c r="I503" s="238"/>
      <c r="J503" s="239">
        <f>ROUND(I503*H503,2)</f>
        <v>0</v>
      </c>
      <c r="K503" s="235" t="s">
        <v>270</v>
      </c>
      <c r="L503" s="44"/>
      <c r="M503" s="240" t="s">
        <v>1</v>
      </c>
      <c r="N503" s="241" t="s">
        <v>48</v>
      </c>
      <c r="O503" s="87"/>
      <c r="P503" s="242">
        <f>O503*H503</f>
        <v>0</v>
      </c>
      <c r="Q503" s="242">
        <v>0.0030000000000000001</v>
      </c>
      <c r="R503" s="242">
        <f>Q503*H503</f>
        <v>0.201489</v>
      </c>
      <c r="S503" s="242">
        <v>0</v>
      </c>
      <c r="T503" s="243">
        <f>S503*H503</f>
        <v>0</v>
      </c>
      <c r="AR503" s="244" t="s">
        <v>125</v>
      </c>
      <c r="AT503" s="244" t="s">
        <v>266</v>
      </c>
      <c r="AU503" s="244" t="s">
        <v>92</v>
      </c>
      <c r="AY503" s="17" t="s">
        <v>263</v>
      </c>
      <c r="BE503" s="245">
        <f>IF(N503="základní",J503,0)</f>
        <v>0</v>
      </c>
      <c r="BF503" s="245">
        <f>IF(N503="snížená",J503,0)</f>
        <v>0</v>
      </c>
      <c r="BG503" s="245">
        <f>IF(N503="zákl. přenesená",J503,0)</f>
        <v>0</v>
      </c>
      <c r="BH503" s="245">
        <f>IF(N503="sníž. přenesená",J503,0)</f>
        <v>0</v>
      </c>
      <c r="BI503" s="245">
        <f>IF(N503="nulová",J503,0)</f>
        <v>0</v>
      </c>
      <c r="BJ503" s="17" t="s">
        <v>90</v>
      </c>
      <c r="BK503" s="245">
        <f>ROUND(I503*H503,2)</f>
        <v>0</v>
      </c>
      <c r="BL503" s="17" t="s">
        <v>125</v>
      </c>
      <c r="BM503" s="244" t="s">
        <v>696</v>
      </c>
    </row>
    <row r="504" s="1" customFormat="1">
      <c r="B504" s="39"/>
      <c r="C504" s="40"/>
      <c r="D504" s="246" t="s">
        <v>273</v>
      </c>
      <c r="E504" s="40"/>
      <c r="F504" s="247" t="s">
        <v>479</v>
      </c>
      <c r="G504" s="40"/>
      <c r="H504" s="40"/>
      <c r="I504" s="151"/>
      <c r="J504" s="40"/>
      <c r="K504" s="40"/>
      <c r="L504" s="44"/>
      <c r="M504" s="248"/>
      <c r="N504" s="87"/>
      <c r="O504" s="87"/>
      <c r="P504" s="87"/>
      <c r="Q504" s="87"/>
      <c r="R504" s="87"/>
      <c r="S504" s="87"/>
      <c r="T504" s="88"/>
      <c r="AT504" s="17" t="s">
        <v>273</v>
      </c>
      <c r="AU504" s="17" t="s">
        <v>92</v>
      </c>
    </row>
    <row r="505" s="12" customFormat="1">
      <c r="B505" s="252"/>
      <c r="C505" s="253"/>
      <c r="D505" s="246" t="s">
        <v>368</v>
      </c>
      <c r="E505" s="254" t="s">
        <v>1</v>
      </c>
      <c r="F505" s="255" t="s">
        <v>519</v>
      </c>
      <c r="G505" s="253"/>
      <c r="H505" s="256">
        <v>14.558999999999999</v>
      </c>
      <c r="I505" s="257"/>
      <c r="J505" s="253"/>
      <c r="K505" s="253"/>
      <c r="L505" s="258"/>
      <c r="M505" s="259"/>
      <c r="N505" s="260"/>
      <c r="O505" s="260"/>
      <c r="P505" s="260"/>
      <c r="Q505" s="260"/>
      <c r="R505" s="260"/>
      <c r="S505" s="260"/>
      <c r="T505" s="261"/>
      <c r="AT505" s="262" t="s">
        <v>368</v>
      </c>
      <c r="AU505" s="262" t="s">
        <v>92</v>
      </c>
      <c r="AV505" s="12" t="s">
        <v>92</v>
      </c>
      <c r="AW505" s="12" t="s">
        <v>38</v>
      </c>
      <c r="AX505" s="12" t="s">
        <v>83</v>
      </c>
      <c r="AY505" s="262" t="s">
        <v>263</v>
      </c>
    </row>
    <row r="506" s="12" customFormat="1">
      <c r="B506" s="252"/>
      <c r="C506" s="253"/>
      <c r="D506" s="246" t="s">
        <v>368</v>
      </c>
      <c r="E506" s="254" t="s">
        <v>1</v>
      </c>
      <c r="F506" s="255" t="s">
        <v>520</v>
      </c>
      <c r="G506" s="253"/>
      <c r="H506" s="256">
        <v>15.106</v>
      </c>
      <c r="I506" s="257"/>
      <c r="J506" s="253"/>
      <c r="K506" s="253"/>
      <c r="L506" s="258"/>
      <c r="M506" s="259"/>
      <c r="N506" s="260"/>
      <c r="O506" s="260"/>
      <c r="P506" s="260"/>
      <c r="Q506" s="260"/>
      <c r="R506" s="260"/>
      <c r="S506" s="260"/>
      <c r="T506" s="261"/>
      <c r="AT506" s="262" t="s">
        <v>368</v>
      </c>
      <c r="AU506" s="262" t="s">
        <v>92</v>
      </c>
      <c r="AV506" s="12" t="s">
        <v>92</v>
      </c>
      <c r="AW506" s="12" t="s">
        <v>38</v>
      </c>
      <c r="AX506" s="12" t="s">
        <v>83</v>
      </c>
      <c r="AY506" s="262" t="s">
        <v>263</v>
      </c>
    </row>
    <row r="507" s="12" customFormat="1">
      <c r="B507" s="252"/>
      <c r="C507" s="253"/>
      <c r="D507" s="246" t="s">
        <v>368</v>
      </c>
      <c r="E507" s="254" t="s">
        <v>1</v>
      </c>
      <c r="F507" s="255" t="s">
        <v>521</v>
      </c>
      <c r="G507" s="253"/>
      <c r="H507" s="256">
        <v>16.879999999999999</v>
      </c>
      <c r="I507" s="257"/>
      <c r="J507" s="253"/>
      <c r="K507" s="253"/>
      <c r="L507" s="258"/>
      <c r="M507" s="259"/>
      <c r="N507" s="260"/>
      <c r="O507" s="260"/>
      <c r="P507" s="260"/>
      <c r="Q507" s="260"/>
      <c r="R507" s="260"/>
      <c r="S507" s="260"/>
      <c r="T507" s="261"/>
      <c r="AT507" s="262" t="s">
        <v>368</v>
      </c>
      <c r="AU507" s="262" t="s">
        <v>92</v>
      </c>
      <c r="AV507" s="12" t="s">
        <v>92</v>
      </c>
      <c r="AW507" s="12" t="s">
        <v>38</v>
      </c>
      <c r="AX507" s="12" t="s">
        <v>83</v>
      </c>
      <c r="AY507" s="262" t="s">
        <v>263</v>
      </c>
    </row>
    <row r="508" s="12" customFormat="1">
      <c r="B508" s="252"/>
      <c r="C508" s="253"/>
      <c r="D508" s="246" t="s">
        <v>368</v>
      </c>
      <c r="E508" s="254" t="s">
        <v>1</v>
      </c>
      <c r="F508" s="255" t="s">
        <v>522</v>
      </c>
      <c r="G508" s="253"/>
      <c r="H508" s="256">
        <v>24.898</v>
      </c>
      <c r="I508" s="257"/>
      <c r="J508" s="253"/>
      <c r="K508" s="253"/>
      <c r="L508" s="258"/>
      <c r="M508" s="259"/>
      <c r="N508" s="260"/>
      <c r="O508" s="260"/>
      <c r="P508" s="260"/>
      <c r="Q508" s="260"/>
      <c r="R508" s="260"/>
      <c r="S508" s="260"/>
      <c r="T508" s="261"/>
      <c r="AT508" s="262" t="s">
        <v>368</v>
      </c>
      <c r="AU508" s="262" t="s">
        <v>92</v>
      </c>
      <c r="AV508" s="12" t="s">
        <v>92</v>
      </c>
      <c r="AW508" s="12" t="s">
        <v>38</v>
      </c>
      <c r="AX508" s="12" t="s">
        <v>83</v>
      </c>
      <c r="AY508" s="262" t="s">
        <v>263</v>
      </c>
    </row>
    <row r="509" s="12" customFormat="1">
      <c r="B509" s="252"/>
      <c r="C509" s="253"/>
      <c r="D509" s="246" t="s">
        <v>368</v>
      </c>
      <c r="E509" s="254" t="s">
        <v>1</v>
      </c>
      <c r="F509" s="255" t="s">
        <v>642</v>
      </c>
      <c r="G509" s="253"/>
      <c r="H509" s="256">
        <v>-4.2800000000000002</v>
      </c>
      <c r="I509" s="257"/>
      <c r="J509" s="253"/>
      <c r="K509" s="253"/>
      <c r="L509" s="258"/>
      <c r="M509" s="259"/>
      <c r="N509" s="260"/>
      <c r="O509" s="260"/>
      <c r="P509" s="260"/>
      <c r="Q509" s="260"/>
      <c r="R509" s="260"/>
      <c r="S509" s="260"/>
      <c r="T509" s="261"/>
      <c r="AT509" s="262" t="s">
        <v>368</v>
      </c>
      <c r="AU509" s="262" t="s">
        <v>92</v>
      </c>
      <c r="AV509" s="12" t="s">
        <v>92</v>
      </c>
      <c r="AW509" s="12" t="s">
        <v>38</v>
      </c>
      <c r="AX509" s="12" t="s">
        <v>83</v>
      </c>
      <c r="AY509" s="262" t="s">
        <v>263</v>
      </c>
    </row>
    <row r="510" s="13" customFormat="1">
      <c r="B510" s="263"/>
      <c r="C510" s="264"/>
      <c r="D510" s="246" t="s">
        <v>368</v>
      </c>
      <c r="E510" s="265" t="s">
        <v>1</v>
      </c>
      <c r="F510" s="266" t="s">
        <v>370</v>
      </c>
      <c r="G510" s="264"/>
      <c r="H510" s="267">
        <v>67.162999999999997</v>
      </c>
      <c r="I510" s="268"/>
      <c r="J510" s="264"/>
      <c r="K510" s="264"/>
      <c r="L510" s="269"/>
      <c r="M510" s="270"/>
      <c r="N510" s="271"/>
      <c r="O510" s="271"/>
      <c r="P510" s="271"/>
      <c r="Q510" s="271"/>
      <c r="R510" s="271"/>
      <c r="S510" s="271"/>
      <c r="T510" s="272"/>
      <c r="AT510" s="273" t="s">
        <v>368</v>
      </c>
      <c r="AU510" s="273" t="s">
        <v>92</v>
      </c>
      <c r="AV510" s="13" t="s">
        <v>125</v>
      </c>
      <c r="AW510" s="13" t="s">
        <v>38</v>
      </c>
      <c r="AX510" s="13" t="s">
        <v>90</v>
      </c>
      <c r="AY510" s="273" t="s">
        <v>263</v>
      </c>
    </row>
    <row r="511" s="1" customFormat="1" ht="16.5" customHeight="1">
      <c r="B511" s="39"/>
      <c r="C511" s="233" t="s">
        <v>697</v>
      </c>
      <c r="D511" s="233" t="s">
        <v>266</v>
      </c>
      <c r="E511" s="234" t="s">
        <v>698</v>
      </c>
      <c r="F511" s="235" t="s">
        <v>699</v>
      </c>
      <c r="G511" s="236" t="s">
        <v>407</v>
      </c>
      <c r="H511" s="237">
        <v>67.162999999999997</v>
      </c>
      <c r="I511" s="238"/>
      <c r="J511" s="239">
        <f>ROUND(I511*H511,2)</f>
        <v>0</v>
      </c>
      <c r="K511" s="235" t="s">
        <v>270</v>
      </c>
      <c r="L511" s="44"/>
      <c r="M511" s="240" t="s">
        <v>1</v>
      </c>
      <c r="N511" s="241" t="s">
        <v>48</v>
      </c>
      <c r="O511" s="87"/>
      <c r="P511" s="242">
        <f>O511*H511</f>
        <v>0</v>
      </c>
      <c r="Q511" s="242">
        <v>0.01575</v>
      </c>
      <c r="R511" s="242">
        <f>Q511*H511</f>
        <v>1.05781725</v>
      </c>
      <c r="S511" s="242">
        <v>0</v>
      </c>
      <c r="T511" s="243">
        <f>S511*H511</f>
        <v>0</v>
      </c>
      <c r="AR511" s="244" t="s">
        <v>125</v>
      </c>
      <c r="AT511" s="244" t="s">
        <v>266</v>
      </c>
      <c r="AU511" s="244" t="s">
        <v>92</v>
      </c>
      <c r="AY511" s="17" t="s">
        <v>263</v>
      </c>
      <c r="BE511" s="245">
        <f>IF(N511="základní",J511,0)</f>
        <v>0</v>
      </c>
      <c r="BF511" s="245">
        <f>IF(N511="snížená",J511,0)</f>
        <v>0</v>
      </c>
      <c r="BG511" s="245">
        <f>IF(N511="zákl. přenesená",J511,0)</f>
        <v>0</v>
      </c>
      <c r="BH511" s="245">
        <f>IF(N511="sníž. přenesená",J511,0)</f>
        <v>0</v>
      </c>
      <c r="BI511" s="245">
        <f>IF(N511="nulová",J511,0)</f>
        <v>0</v>
      </c>
      <c r="BJ511" s="17" t="s">
        <v>90</v>
      </c>
      <c r="BK511" s="245">
        <f>ROUND(I511*H511,2)</f>
        <v>0</v>
      </c>
      <c r="BL511" s="17" t="s">
        <v>125</v>
      </c>
      <c r="BM511" s="244" t="s">
        <v>700</v>
      </c>
    </row>
    <row r="512" s="1" customFormat="1">
      <c r="B512" s="39"/>
      <c r="C512" s="40"/>
      <c r="D512" s="246" t="s">
        <v>273</v>
      </c>
      <c r="E512" s="40"/>
      <c r="F512" s="247" t="s">
        <v>479</v>
      </c>
      <c r="G512" s="40"/>
      <c r="H512" s="40"/>
      <c r="I512" s="151"/>
      <c r="J512" s="40"/>
      <c r="K512" s="40"/>
      <c r="L512" s="44"/>
      <c r="M512" s="248"/>
      <c r="N512" s="87"/>
      <c r="O512" s="87"/>
      <c r="P512" s="87"/>
      <c r="Q512" s="87"/>
      <c r="R512" s="87"/>
      <c r="S512" s="87"/>
      <c r="T512" s="88"/>
      <c r="AT512" s="17" t="s">
        <v>273</v>
      </c>
      <c r="AU512" s="17" t="s">
        <v>92</v>
      </c>
    </row>
    <row r="513" s="12" customFormat="1">
      <c r="B513" s="252"/>
      <c r="C513" s="253"/>
      <c r="D513" s="246" t="s">
        <v>368</v>
      </c>
      <c r="E513" s="254" t="s">
        <v>1</v>
      </c>
      <c r="F513" s="255" t="s">
        <v>519</v>
      </c>
      <c r="G513" s="253"/>
      <c r="H513" s="256">
        <v>14.558999999999999</v>
      </c>
      <c r="I513" s="257"/>
      <c r="J513" s="253"/>
      <c r="K513" s="253"/>
      <c r="L513" s="258"/>
      <c r="M513" s="259"/>
      <c r="N513" s="260"/>
      <c r="O513" s="260"/>
      <c r="P513" s="260"/>
      <c r="Q513" s="260"/>
      <c r="R513" s="260"/>
      <c r="S513" s="260"/>
      <c r="T513" s="261"/>
      <c r="AT513" s="262" t="s">
        <v>368</v>
      </c>
      <c r="AU513" s="262" t="s">
        <v>92</v>
      </c>
      <c r="AV513" s="12" t="s">
        <v>92</v>
      </c>
      <c r="AW513" s="12" t="s">
        <v>38</v>
      </c>
      <c r="AX513" s="12" t="s">
        <v>83</v>
      </c>
      <c r="AY513" s="262" t="s">
        <v>263</v>
      </c>
    </row>
    <row r="514" s="12" customFormat="1">
      <c r="B514" s="252"/>
      <c r="C514" s="253"/>
      <c r="D514" s="246" t="s">
        <v>368</v>
      </c>
      <c r="E514" s="254" t="s">
        <v>1</v>
      </c>
      <c r="F514" s="255" t="s">
        <v>520</v>
      </c>
      <c r="G514" s="253"/>
      <c r="H514" s="256">
        <v>15.106</v>
      </c>
      <c r="I514" s="257"/>
      <c r="J514" s="253"/>
      <c r="K514" s="253"/>
      <c r="L514" s="258"/>
      <c r="M514" s="259"/>
      <c r="N514" s="260"/>
      <c r="O514" s="260"/>
      <c r="P514" s="260"/>
      <c r="Q514" s="260"/>
      <c r="R514" s="260"/>
      <c r="S514" s="260"/>
      <c r="T514" s="261"/>
      <c r="AT514" s="262" t="s">
        <v>368</v>
      </c>
      <c r="AU514" s="262" t="s">
        <v>92</v>
      </c>
      <c r="AV514" s="12" t="s">
        <v>92</v>
      </c>
      <c r="AW514" s="12" t="s">
        <v>38</v>
      </c>
      <c r="AX514" s="12" t="s">
        <v>83</v>
      </c>
      <c r="AY514" s="262" t="s">
        <v>263</v>
      </c>
    </row>
    <row r="515" s="12" customFormat="1">
      <c r="B515" s="252"/>
      <c r="C515" s="253"/>
      <c r="D515" s="246" t="s">
        <v>368</v>
      </c>
      <c r="E515" s="254" t="s">
        <v>1</v>
      </c>
      <c r="F515" s="255" t="s">
        <v>521</v>
      </c>
      <c r="G515" s="253"/>
      <c r="H515" s="256">
        <v>16.879999999999999</v>
      </c>
      <c r="I515" s="257"/>
      <c r="J515" s="253"/>
      <c r="K515" s="253"/>
      <c r="L515" s="258"/>
      <c r="M515" s="259"/>
      <c r="N515" s="260"/>
      <c r="O515" s="260"/>
      <c r="P515" s="260"/>
      <c r="Q515" s="260"/>
      <c r="R515" s="260"/>
      <c r="S515" s="260"/>
      <c r="T515" s="261"/>
      <c r="AT515" s="262" t="s">
        <v>368</v>
      </c>
      <c r="AU515" s="262" t="s">
        <v>92</v>
      </c>
      <c r="AV515" s="12" t="s">
        <v>92</v>
      </c>
      <c r="AW515" s="12" t="s">
        <v>38</v>
      </c>
      <c r="AX515" s="12" t="s">
        <v>83</v>
      </c>
      <c r="AY515" s="262" t="s">
        <v>263</v>
      </c>
    </row>
    <row r="516" s="12" customFormat="1">
      <c r="B516" s="252"/>
      <c r="C516" s="253"/>
      <c r="D516" s="246" t="s">
        <v>368</v>
      </c>
      <c r="E516" s="254" t="s">
        <v>1</v>
      </c>
      <c r="F516" s="255" t="s">
        <v>522</v>
      </c>
      <c r="G516" s="253"/>
      <c r="H516" s="256">
        <v>24.898</v>
      </c>
      <c r="I516" s="257"/>
      <c r="J516" s="253"/>
      <c r="K516" s="253"/>
      <c r="L516" s="258"/>
      <c r="M516" s="259"/>
      <c r="N516" s="260"/>
      <c r="O516" s="260"/>
      <c r="P516" s="260"/>
      <c r="Q516" s="260"/>
      <c r="R516" s="260"/>
      <c r="S516" s="260"/>
      <c r="T516" s="261"/>
      <c r="AT516" s="262" t="s">
        <v>368</v>
      </c>
      <c r="AU516" s="262" t="s">
        <v>92</v>
      </c>
      <c r="AV516" s="12" t="s">
        <v>92</v>
      </c>
      <c r="AW516" s="12" t="s">
        <v>38</v>
      </c>
      <c r="AX516" s="12" t="s">
        <v>83</v>
      </c>
      <c r="AY516" s="262" t="s">
        <v>263</v>
      </c>
    </row>
    <row r="517" s="12" customFormat="1">
      <c r="B517" s="252"/>
      <c r="C517" s="253"/>
      <c r="D517" s="246" t="s">
        <v>368</v>
      </c>
      <c r="E517" s="254" t="s">
        <v>1</v>
      </c>
      <c r="F517" s="255" t="s">
        <v>642</v>
      </c>
      <c r="G517" s="253"/>
      <c r="H517" s="256">
        <v>-4.2800000000000002</v>
      </c>
      <c r="I517" s="257"/>
      <c r="J517" s="253"/>
      <c r="K517" s="253"/>
      <c r="L517" s="258"/>
      <c r="M517" s="259"/>
      <c r="N517" s="260"/>
      <c r="O517" s="260"/>
      <c r="P517" s="260"/>
      <c r="Q517" s="260"/>
      <c r="R517" s="260"/>
      <c r="S517" s="260"/>
      <c r="T517" s="261"/>
      <c r="AT517" s="262" t="s">
        <v>368</v>
      </c>
      <c r="AU517" s="262" t="s">
        <v>92</v>
      </c>
      <c r="AV517" s="12" t="s">
        <v>92</v>
      </c>
      <c r="AW517" s="12" t="s">
        <v>38</v>
      </c>
      <c r="AX517" s="12" t="s">
        <v>83</v>
      </c>
      <c r="AY517" s="262" t="s">
        <v>263</v>
      </c>
    </row>
    <row r="518" s="13" customFormat="1">
      <c r="B518" s="263"/>
      <c r="C518" s="264"/>
      <c r="D518" s="246" t="s">
        <v>368</v>
      </c>
      <c r="E518" s="265" t="s">
        <v>1</v>
      </c>
      <c r="F518" s="266" t="s">
        <v>370</v>
      </c>
      <c r="G518" s="264"/>
      <c r="H518" s="267">
        <v>67.162999999999997</v>
      </c>
      <c r="I518" s="268"/>
      <c r="J518" s="264"/>
      <c r="K518" s="264"/>
      <c r="L518" s="269"/>
      <c r="M518" s="270"/>
      <c r="N518" s="271"/>
      <c r="O518" s="271"/>
      <c r="P518" s="271"/>
      <c r="Q518" s="271"/>
      <c r="R518" s="271"/>
      <c r="S518" s="271"/>
      <c r="T518" s="272"/>
      <c r="AT518" s="273" t="s">
        <v>368</v>
      </c>
      <c r="AU518" s="273" t="s">
        <v>92</v>
      </c>
      <c r="AV518" s="13" t="s">
        <v>125</v>
      </c>
      <c r="AW518" s="13" t="s">
        <v>38</v>
      </c>
      <c r="AX518" s="13" t="s">
        <v>90</v>
      </c>
      <c r="AY518" s="273" t="s">
        <v>263</v>
      </c>
    </row>
    <row r="519" s="1" customFormat="1" ht="16.5" customHeight="1">
      <c r="B519" s="39"/>
      <c r="C519" s="233" t="s">
        <v>701</v>
      </c>
      <c r="D519" s="233" t="s">
        <v>266</v>
      </c>
      <c r="E519" s="234" t="s">
        <v>702</v>
      </c>
      <c r="F519" s="235" t="s">
        <v>703</v>
      </c>
      <c r="G519" s="236" t="s">
        <v>407</v>
      </c>
      <c r="H519" s="237">
        <v>134.32599999999999</v>
      </c>
      <c r="I519" s="238"/>
      <c r="J519" s="239">
        <f>ROUND(I519*H519,2)</f>
        <v>0</v>
      </c>
      <c r="K519" s="235" t="s">
        <v>270</v>
      </c>
      <c r="L519" s="44"/>
      <c r="M519" s="240" t="s">
        <v>1</v>
      </c>
      <c r="N519" s="241" t="s">
        <v>48</v>
      </c>
      <c r="O519" s="87"/>
      <c r="P519" s="242">
        <f>O519*H519</f>
        <v>0</v>
      </c>
      <c r="Q519" s="242">
        <v>0.0079000000000000008</v>
      </c>
      <c r="R519" s="242">
        <f>Q519*H519</f>
        <v>1.0611754</v>
      </c>
      <c r="S519" s="242">
        <v>0</v>
      </c>
      <c r="T519" s="243">
        <f>S519*H519</f>
        <v>0</v>
      </c>
      <c r="AR519" s="244" t="s">
        <v>125</v>
      </c>
      <c r="AT519" s="244" t="s">
        <v>266</v>
      </c>
      <c r="AU519" s="244" t="s">
        <v>92</v>
      </c>
      <c r="AY519" s="17" t="s">
        <v>263</v>
      </c>
      <c r="BE519" s="245">
        <f>IF(N519="základní",J519,0)</f>
        <v>0</v>
      </c>
      <c r="BF519" s="245">
        <f>IF(N519="snížená",J519,0)</f>
        <v>0</v>
      </c>
      <c r="BG519" s="245">
        <f>IF(N519="zákl. přenesená",J519,0)</f>
        <v>0</v>
      </c>
      <c r="BH519" s="245">
        <f>IF(N519="sníž. přenesená",J519,0)</f>
        <v>0</v>
      </c>
      <c r="BI519" s="245">
        <f>IF(N519="nulová",J519,0)</f>
        <v>0</v>
      </c>
      <c r="BJ519" s="17" t="s">
        <v>90</v>
      </c>
      <c r="BK519" s="245">
        <f>ROUND(I519*H519,2)</f>
        <v>0</v>
      </c>
      <c r="BL519" s="17" t="s">
        <v>125</v>
      </c>
      <c r="BM519" s="244" t="s">
        <v>704</v>
      </c>
    </row>
    <row r="520" s="1" customFormat="1">
      <c r="B520" s="39"/>
      <c r="C520" s="40"/>
      <c r="D520" s="246" t="s">
        <v>273</v>
      </c>
      <c r="E520" s="40"/>
      <c r="F520" s="247" t="s">
        <v>479</v>
      </c>
      <c r="G520" s="40"/>
      <c r="H520" s="40"/>
      <c r="I520" s="151"/>
      <c r="J520" s="40"/>
      <c r="K520" s="40"/>
      <c r="L520" s="44"/>
      <c r="M520" s="248"/>
      <c r="N520" s="87"/>
      <c r="O520" s="87"/>
      <c r="P520" s="87"/>
      <c r="Q520" s="87"/>
      <c r="R520" s="87"/>
      <c r="S520" s="87"/>
      <c r="T520" s="88"/>
      <c r="AT520" s="17" t="s">
        <v>273</v>
      </c>
      <c r="AU520" s="17" t="s">
        <v>92</v>
      </c>
    </row>
    <row r="521" s="12" customFormat="1">
      <c r="B521" s="252"/>
      <c r="C521" s="253"/>
      <c r="D521" s="246" t="s">
        <v>368</v>
      </c>
      <c r="E521" s="253"/>
      <c r="F521" s="255" t="s">
        <v>705</v>
      </c>
      <c r="G521" s="253"/>
      <c r="H521" s="256">
        <v>134.32599999999999</v>
      </c>
      <c r="I521" s="257"/>
      <c r="J521" s="253"/>
      <c r="K521" s="253"/>
      <c r="L521" s="258"/>
      <c r="M521" s="259"/>
      <c r="N521" s="260"/>
      <c r="O521" s="260"/>
      <c r="P521" s="260"/>
      <c r="Q521" s="260"/>
      <c r="R521" s="260"/>
      <c r="S521" s="260"/>
      <c r="T521" s="261"/>
      <c r="AT521" s="262" t="s">
        <v>368</v>
      </c>
      <c r="AU521" s="262" t="s">
        <v>92</v>
      </c>
      <c r="AV521" s="12" t="s">
        <v>92</v>
      </c>
      <c r="AW521" s="12" t="s">
        <v>4</v>
      </c>
      <c r="AX521" s="12" t="s">
        <v>90</v>
      </c>
      <c r="AY521" s="262" t="s">
        <v>263</v>
      </c>
    </row>
    <row r="522" s="1" customFormat="1" ht="24" customHeight="1">
      <c r="B522" s="39"/>
      <c r="C522" s="233" t="s">
        <v>706</v>
      </c>
      <c r="D522" s="233" t="s">
        <v>266</v>
      </c>
      <c r="E522" s="234" t="s">
        <v>707</v>
      </c>
      <c r="F522" s="235" t="s">
        <v>708</v>
      </c>
      <c r="G522" s="236" t="s">
        <v>396</v>
      </c>
      <c r="H522" s="237">
        <v>6230.0640000000003</v>
      </c>
      <c r="I522" s="238"/>
      <c r="J522" s="239">
        <f>ROUND(I522*H522,2)</f>
        <v>0</v>
      </c>
      <c r="K522" s="235" t="s">
        <v>270</v>
      </c>
      <c r="L522" s="44"/>
      <c r="M522" s="240" t="s">
        <v>1</v>
      </c>
      <c r="N522" s="241" t="s">
        <v>48</v>
      </c>
      <c r="O522" s="87"/>
      <c r="P522" s="242">
        <f>O522*H522</f>
        <v>0</v>
      </c>
      <c r="Q522" s="242">
        <v>2.0000000000000002E-05</v>
      </c>
      <c r="R522" s="242">
        <f>Q522*H522</f>
        <v>0.12460128000000002</v>
      </c>
      <c r="S522" s="242">
        <v>0</v>
      </c>
      <c r="T522" s="243">
        <f>S522*H522</f>
        <v>0</v>
      </c>
      <c r="AR522" s="244" t="s">
        <v>125</v>
      </c>
      <c r="AT522" s="244" t="s">
        <v>266</v>
      </c>
      <c r="AU522" s="244" t="s">
        <v>92</v>
      </c>
      <c r="AY522" s="17" t="s">
        <v>263</v>
      </c>
      <c r="BE522" s="245">
        <f>IF(N522="základní",J522,0)</f>
        <v>0</v>
      </c>
      <c r="BF522" s="245">
        <f>IF(N522="snížená",J522,0)</f>
        <v>0</v>
      </c>
      <c r="BG522" s="245">
        <f>IF(N522="zákl. přenesená",J522,0)</f>
        <v>0</v>
      </c>
      <c r="BH522" s="245">
        <f>IF(N522="sníž. přenesená",J522,0)</f>
        <v>0</v>
      </c>
      <c r="BI522" s="245">
        <f>IF(N522="nulová",J522,0)</f>
        <v>0</v>
      </c>
      <c r="BJ522" s="17" t="s">
        <v>90</v>
      </c>
      <c r="BK522" s="245">
        <f>ROUND(I522*H522,2)</f>
        <v>0</v>
      </c>
      <c r="BL522" s="17" t="s">
        <v>125</v>
      </c>
      <c r="BM522" s="244" t="s">
        <v>709</v>
      </c>
    </row>
    <row r="523" s="12" customFormat="1">
      <c r="B523" s="252"/>
      <c r="C523" s="253"/>
      <c r="D523" s="246" t="s">
        <v>368</v>
      </c>
      <c r="E523" s="254" t="s">
        <v>1</v>
      </c>
      <c r="F523" s="255" t="s">
        <v>710</v>
      </c>
      <c r="G523" s="253"/>
      <c r="H523" s="256">
        <v>1337.616</v>
      </c>
      <c r="I523" s="257"/>
      <c r="J523" s="253"/>
      <c r="K523" s="253"/>
      <c r="L523" s="258"/>
      <c r="M523" s="259"/>
      <c r="N523" s="260"/>
      <c r="O523" s="260"/>
      <c r="P523" s="260"/>
      <c r="Q523" s="260"/>
      <c r="R523" s="260"/>
      <c r="S523" s="260"/>
      <c r="T523" s="261"/>
      <c r="AT523" s="262" t="s">
        <v>368</v>
      </c>
      <c r="AU523" s="262" t="s">
        <v>92</v>
      </c>
      <c r="AV523" s="12" t="s">
        <v>92</v>
      </c>
      <c r="AW523" s="12" t="s">
        <v>38</v>
      </c>
      <c r="AX523" s="12" t="s">
        <v>83</v>
      </c>
      <c r="AY523" s="262" t="s">
        <v>263</v>
      </c>
    </row>
    <row r="524" s="12" customFormat="1">
      <c r="B524" s="252"/>
      <c r="C524" s="253"/>
      <c r="D524" s="246" t="s">
        <v>368</v>
      </c>
      <c r="E524" s="254" t="s">
        <v>1</v>
      </c>
      <c r="F524" s="255" t="s">
        <v>711</v>
      </c>
      <c r="G524" s="253"/>
      <c r="H524" s="256">
        <v>1482.537</v>
      </c>
      <c r="I524" s="257"/>
      <c r="J524" s="253"/>
      <c r="K524" s="253"/>
      <c r="L524" s="258"/>
      <c r="M524" s="259"/>
      <c r="N524" s="260"/>
      <c r="O524" s="260"/>
      <c r="P524" s="260"/>
      <c r="Q524" s="260"/>
      <c r="R524" s="260"/>
      <c r="S524" s="260"/>
      <c r="T524" s="261"/>
      <c r="AT524" s="262" t="s">
        <v>368</v>
      </c>
      <c r="AU524" s="262" t="s">
        <v>92</v>
      </c>
      <c r="AV524" s="12" t="s">
        <v>92</v>
      </c>
      <c r="AW524" s="12" t="s">
        <v>38</v>
      </c>
      <c r="AX524" s="12" t="s">
        <v>83</v>
      </c>
      <c r="AY524" s="262" t="s">
        <v>263</v>
      </c>
    </row>
    <row r="525" s="12" customFormat="1">
      <c r="B525" s="252"/>
      <c r="C525" s="253"/>
      <c r="D525" s="246" t="s">
        <v>368</v>
      </c>
      <c r="E525" s="254" t="s">
        <v>1</v>
      </c>
      <c r="F525" s="255" t="s">
        <v>712</v>
      </c>
      <c r="G525" s="253"/>
      <c r="H525" s="256">
        <v>1286.856</v>
      </c>
      <c r="I525" s="257"/>
      <c r="J525" s="253"/>
      <c r="K525" s="253"/>
      <c r="L525" s="258"/>
      <c r="M525" s="259"/>
      <c r="N525" s="260"/>
      <c r="O525" s="260"/>
      <c r="P525" s="260"/>
      <c r="Q525" s="260"/>
      <c r="R525" s="260"/>
      <c r="S525" s="260"/>
      <c r="T525" s="261"/>
      <c r="AT525" s="262" t="s">
        <v>368</v>
      </c>
      <c r="AU525" s="262" t="s">
        <v>92</v>
      </c>
      <c r="AV525" s="12" t="s">
        <v>92</v>
      </c>
      <c r="AW525" s="12" t="s">
        <v>38</v>
      </c>
      <c r="AX525" s="12" t="s">
        <v>83</v>
      </c>
      <c r="AY525" s="262" t="s">
        <v>263</v>
      </c>
    </row>
    <row r="526" s="12" customFormat="1">
      <c r="B526" s="252"/>
      <c r="C526" s="253"/>
      <c r="D526" s="246" t="s">
        <v>368</v>
      </c>
      <c r="E526" s="254" t="s">
        <v>1</v>
      </c>
      <c r="F526" s="255" t="s">
        <v>713</v>
      </c>
      <c r="G526" s="253"/>
      <c r="H526" s="256">
        <v>1407.1500000000001</v>
      </c>
      <c r="I526" s="257"/>
      <c r="J526" s="253"/>
      <c r="K526" s="253"/>
      <c r="L526" s="258"/>
      <c r="M526" s="259"/>
      <c r="N526" s="260"/>
      <c r="O526" s="260"/>
      <c r="P526" s="260"/>
      <c r="Q526" s="260"/>
      <c r="R526" s="260"/>
      <c r="S526" s="260"/>
      <c r="T526" s="261"/>
      <c r="AT526" s="262" t="s">
        <v>368</v>
      </c>
      <c r="AU526" s="262" t="s">
        <v>92</v>
      </c>
      <c r="AV526" s="12" t="s">
        <v>92</v>
      </c>
      <c r="AW526" s="12" t="s">
        <v>38</v>
      </c>
      <c r="AX526" s="12" t="s">
        <v>83</v>
      </c>
      <c r="AY526" s="262" t="s">
        <v>263</v>
      </c>
    </row>
    <row r="527" s="12" customFormat="1">
      <c r="B527" s="252"/>
      <c r="C527" s="253"/>
      <c r="D527" s="246" t="s">
        <v>368</v>
      </c>
      <c r="E527" s="254" t="s">
        <v>1</v>
      </c>
      <c r="F527" s="255" t="s">
        <v>714</v>
      </c>
      <c r="G527" s="253"/>
      <c r="H527" s="256">
        <v>715.90499999999997</v>
      </c>
      <c r="I527" s="257"/>
      <c r="J527" s="253"/>
      <c r="K527" s="253"/>
      <c r="L527" s="258"/>
      <c r="M527" s="259"/>
      <c r="N527" s="260"/>
      <c r="O527" s="260"/>
      <c r="P527" s="260"/>
      <c r="Q527" s="260"/>
      <c r="R527" s="260"/>
      <c r="S527" s="260"/>
      <c r="T527" s="261"/>
      <c r="AT527" s="262" t="s">
        <v>368</v>
      </c>
      <c r="AU527" s="262" t="s">
        <v>92</v>
      </c>
      <c r="AV527" s="12" t="s">
        <v>92</v>
      </c>
      <c r="AW527" s="12" t="s">
        <v>38</v>
      </c>
      <c r="AX527" s="12" t="s">
        <v>83</v>
      </c>
      <c r="AY527" s="262" t="s">
        <v>263</v>
      </c>
    </row>
    <row r="528" s="13" customFormat="1">
      <c r="B528" s="263"/>
      <c r="C528" s="264"/>
      <c r="D528" s="246" t="s">
        <v>368</v>
      </c>
      <c r="E528" s="265" t="s">
        <v>1</v>
      </c>
      <c r="F528" s="266" t="s">
        <v>370</v>
      </c>
      <c r="G528" s="264"/>
      <c r="H528" s="267">
        <v>6230.0640000000003</v>
      </c>
      <c r="I528" s="268"/>
      <c r="J528" s="264"/>
      <c r="K528" s="264"/>
      <c r="L528" s="269"/>
      <c r="M528" s="270"/>
      <c r="N528" s="271"/>
      <c r="O528" s="271"/>
      <c r="P528" s="271"/>
      <c r="Q528" s="271"/>
      <c r="R528" s="271"/>
      <c r="S528" s="271"/>
      <c r="T528" s="272"/>
      <c r="AT528" s="273" t="s">
        <v>368</v>
      </c>
      <c r="AU528" s="273" t="s">
        <v>92</v>
      </c>
      <c r="AV528" s="13" t="s">
        <v>125</v>
      </c>
      <c r="AW528" s="13" t="s">
        <v>38</v>
      </c>
      <c r="AX528" s="13" t="s">
        <v>90</v>
      </c>
      <c r="AY528" s="273" t="s">
        <v>263</v>
      </c>
    </row>
    <row r="529" s="1" customFormat="1" ht="16.5" customHeight="1">
      <c r="B529" s="39"/>
      <c r="C529" s="233" t="s">
        <v>715</v>
      </c>
      <c r="D529" s="233" t="s">
        <v>266</v>
      </c>
      <c r="E529" s="234" t="s">
        <v>716</v>
      </c>
      <c r="F529" s="235" t="s">
        <v>717</v>
      </c>
      <c r="G529" s="236" t="s">
        <v>407</v>
      </c>
      <c r="H529" s="237">
        <v>2012.6590000000001</v>
      </c>
      <c r="I529" s="238"/>
      <c r="J529" s="239">
        <f>ROUND(I529*H529,2)</f>
        <v>0</v>
      </c>
      <c r="K529" s="235" t="s">
        <v>270</v>
      </c>
      <c r="L529" s="44"/>
      <c r="M529" s="240" t="s">
        <v>1</v>
      </c>
      <c r="N529" s="241" t="s">
        <v>48</v>
      </c>
      <c r="O529" s="87"/>
      <c r="P529" s="242">
        <f>O529*H529</f>
        <v>0</v>
      </c>
      <c r="Q529" s="242">
        <v>0.0015200000000000001</v>
      </c>
      <c r="R529" s="242">
        <f>Q529*H529</f>
        <v>3.0592416800000004</v>
      </c>
      <c r="S529" s="242">
        <v>0</v>
      </c>
      <c r="T529" s="243">
        <f>S529*H529</f>
        <v>0</v>
      </c>
      <c r="AR529" s="244" t="s">
        <v>452</v>
      </c>
      <c r="AT529" s="244" t="s">
        <v>266</v>
      </c>
      <c r="AU529" s="244" t="s">
        <v>92</v>
      </c>
      <c r="AY529" s="17" t="s">
        <v>263</v>
      </c>
      <c r="BE529" s="245">
        <f>IF(N529="základní",J529,0)</f>
        <v>0</v>
      </c>
      <c r="BF529" s="245">
        <f>IF(N529="snížená",J529,0)</f>
        <v>0</v>
      </c>
      <c r="BG529" s="245">
        <f>IF(N529="zákl. přenesená",J529,0)</f>
        <v>0</v>
      </c>
      <c r="BH529" s="245">
        <f>IF(N529="sníž. přenesená",J529,0)</f>
        <v>0</v>
      </c>
      <c r="BI529" s="245">
        <f>IF(N529="nulová",J529,0)</f>
        <v>0</v>
      </c>
      <c r="BJ529" s="17" t="s">
        <v>90</v>
      </c>
      <c r="BK529" s="245">
        <f>ROUND(I529*H529,2)</f>
        <v>0</v>
      </c>
      <c r="BL529" s="17" t="s">
        <v>452</v>
      </c>
      <c r="BM529" s="244" t="s">
        <v>718</v>
      </c>
    </row>
    <row r="530" s="1" customFormat="1">
      <c r="B530" s="39"/>
      <c r="C530" s="40"/>
      <c r="D530" s="246" t="s">
        <v>273</v>
      </c>
      <c r="E530" s="40"/>
      <c r="F530" s="247" t="s">
        <v>719</v>
      </c>
      <c r="G530" s="40"/>
      <c r="H530" s="40"/>
      <c r="I530" s="151"/>
      <c r="J530" s="40"/>
      <c r="K530" s="40"/>
      <c r="L530" s="44"/>
      <c r="M530" s="248"/>
      <c r="N530" s="87"/>
      <c r="O530" s="87"/>
      <c r="P530" s="87"/>
      <c r="Q530" s="87"/>
      <c r="R530" s="87"/>
      <c r="S530" s="87"/>
      <c r="T530" s="88"/>
      <c r="AT530" s="17" t="s">
        <v>273</v>
      </c>
      <c r="AU530" s="17" t="s">
        <v>92</v>
      </c>
    </row>
    <row r="531" s="12" customFormat="1">
      <c r="B531" s="252"/>
      <c r="C531" s="253"/>
      <c r="D531" s="246" t="s">
        <v>368</v>
      </c>
      <c r="E531" s="254" t="s">
        <v>1</v>
      </c>
      <c r="F531" s="255" t="s">
        <v>720</v>
      </c>
      <c r="G531" s="253"/>
      <c r="H531" s="256">
        <v>570.44399999999996</v>
      </c>
      <c r="I531" s="257"/>
      <c r="J531" s="253"/>
      <c r="K531" s="253"/>
      <c r="L531" s="258"/>
      <c r="M531" s="259"/>
      <c r="N531" s="260"/>
      <c r="O531" s="260"/>
      <c r="P531" s="260"/>
      <c r="Q531" s="260"/>
      <c r="R531" s="260"/>
      <c r="S531" s="260"/>
      <c r="T531" s="261"/>
      <c r="AT531" s="262" t="s">
        <v>368</v>
      </c>
      <c r="AU531" s="262" t="s">
        <v>92</v>
      </c>
      <c r="AV531" s="12" t="s">
        <v>92</v>
      </c>
      <c r="AW531" s="12" t="s">
        <v>38</v>
      </c>
      <c r="AX531" s="12" t="s">
        <v>83</v>
      </c>
      <c r="AY531" s="262" t="s">
        <v>263</v>
      </c>
    </row>
    <row r="532" s="12" customFormat="1">
      <c r="B532" s="252"/>
      <c r="C532" s="253"/>
      <c r="D532" s="246" t="s">
        <v>368</v>
      </c>
      <c r="E532" s="254" t="s">
        <v>1</v>
      </c>
      <c r="F532" s="255" t="s">
        <v>721</v>
      </c>
      <c r="G532" s="253"/>
      <c r="H532" s="256">
        <v>915.97000000000003</v>
      </c>
      <c r="I532" s="257"/>
      <c r="J532" s="253"/>
      <c r="K532" s="253"/>
      <c r="L532" s="258"/>
      <c r="M532" s="259"/>
      <c r="N532" s="260"/>
      <c r="O532" s="260"/>
      <c r="P532" s="260"/>
      <c r="Q532" s="260"/>
      <c r="R532" s="260"/>
      <c r="S532" s="260"/>
      <c r="T532" s="261"/>
      <c r="AT532" s="262" t="s">
        <v>368</v>
      </c>
      <c r="AU532" s="262" t="s">
        <v>92</v>
      </c>
      <c r="AV532" s="12" t="s">
        <v>92</v>
      </c>
      <c r="AW532" s="12" t="s">
        <v>38</v>
      </c>
      <c r="AX532" s="12" t="s">
        <v>83</v>
      </c>
      <c r="AY532" s="262" t="s">
        <v>263</v>
      </c>
    </row>
    <row r="533" s="12" customFormat="1">
      <c r="B533" s="252"/>
      <c r="C533" s="253"/>
      <c r="D533" s="246" t="s">
        <v>368</v>
      </c>
      <c r="E533" s="254" t="s">
        <v>1</v>
      </c>
      <c r="F533" s="255" t="s">
        <v>722</v>
      </c>
      <c r="G533" s="253"/>
      <c r="H533" s="256">
        <v>317.88900000000001</v>
      </c>
      <c r="I533" s="257"/>
      <c r="J533" s="253"/>
      <c r="K533" s="253"/>
      <c r="L533" s="258"/>
      <c r="M533" s="259"/>
      <c r="N533" s="260"/>
      <c r="O533" s="260"/>
      <c r="P533" s="260"/>
      <c r="Q533" s="260"/>
      <c r="R533" s="260"/>
      <c r="S533" s="260"/>
      <c r="T533" s="261"/>
      <c r="AT533" s="262" t="s">
        <v>368</v>
      </c>
      <c r="AU533" s="262" t="s">
        <v>92</v>
      </c>
      <c r="AV533" s="12" t="s">
        <v>92</v>
      </c>
      <c r="AW533" s="12" t="s">
        <v>38</v>
      </c>
      <c r="AX533" s="12" t="s">
        <v>83</v>
      </c>
      <c r="AY533" s="262" t="s">
        <v>263</v>
      </c>
    </row>
    <row r="534" s="12" customFormat="1">
      <c r="B534" s="252"/>
      <c r="C534" s="253"/>
      <c r="D534" s="246" t="s">
        <v>368</v>
      </c>
      <c r="E534" s="254" t="s">
        <v>1</v>
      </c>
      <c r="F534" s="255" t="s">
        <v>723</v>
      </c>
      <c r="G534" s="253"/>
      <c r="H534" s="256">
        <v>317.22899999999998</v>
      </c>
      <c r="I534" s="257"/>
      <c r="J534" s="253"/>
      <c r="K534" s="253"/>
      <c r="L534" s="258"/>
      <c r="M534" s="259"/>
      <c r="N534" s="260"/>
      <c r="O534" s="260"/>
      <c r="P534" s="260"/>
      <c r="Q534" s="260"/>
      <c r="R534" s="260"/>
      <c r="S534" s="260"/>
      <c r="T534" s="261"/>
      <c r="AT534" s="262" t="s">
        <v>368</v>
      </c>
      <c r="AU534" s="262" t="s">
        <v>92</v>
      </c>
      <c r="AV534" s="12" t="s">
        <v>92</v>
      </c>
      <c r="AW534" s="12" t="s">
        <v>38</v>
      </c>
      <c r="AX534" s="12" t="s">
        <v>83</v>
      </c>
      <c r="AY534" s="262" t="s">
        <v>263</v>
      </c>
    </row>
    <row r="535" s="12" customFormat="1">
      <c r="B535" s="252"/>
      <c r="C535" s="253"/>
      <c r="D535" s="246" t="s">
        <v>368</v>
      </c>
      <c r="E535" s="254" t="s">
        <v>1</v>
      </c>
      <c r="F535" s="255" t="s">
        <v>724</v>
      </c>
      <c r="G535" s="253"/>
      <c r="H535" s="256">
        <v>-246.5</v>
      </c>
      <c r="I535" s="257"/>
      <c r="J535" s="253"/>
      <c r="K535" s="253"/>
      <c r="L535" s="258"/>
      <c r="M535" s="259"/>
      <c r="N535" s="260"/>
      <c r="O535" s="260"/>
      <c r="P535" s="260"/>
      <c r="Q535" s="260"/>
      <c r="R535" s="260"/>
      <c r="S535" s="260"/>
      <c r="T535" s="261"/>
      <c r="AT535" s="262" t="s">
        <v>368</v>
      </c>
      <c r="AU535" s="262" t="s">
        <v>92</v>
      </c>
      <c r="AV535" s="12" t="s">
        <v>92</v>
      </c>
      <c r="AW535" s="12" t="s">
        <v>38</v>
      </c>
      <c r="AX535" s="12" t="s">
        <v>83</v>
      </c>
      <c r="AY535" s="262" t="s">
        <v>263</v>
      </c>
    </row>
    <row r="536" s="15" customFormat="1">
      <c r="B536" s="284"/>
      <c r="C536" s="285"/>
      <c r="D536" s="246" t="s">
        <v>368</v>
      </c>
      <c r="E536" s="286" t="s">
        <v>1</v>
      </c>
      <c r="F536" s="287" t="s">
        <v>388</v>
      </c>
      <c r="G536" s="285"/>
      <c r="H536" s="288">
        <v>1875.0319999999999</v>
      </c>
      <c r="I536" s="289"/>
      <c r="J536" s="285"/>
      <c r="K536" s="285"/>
      <c r="L536" s="290"/>
      <c r="M536" s="291"/>
      <c r="N536" s="292"/>
      <c r="O536" s="292"/>
      <c r="P536" s="292"/>
      <c r="Q536" s="292"/>
      <c r="R536" s="292"/>
      <c r="S536" s="292"/>
      <c r="T536" s="293"/>
      <c r="AT536" s="294" t="s">
        <v>368</v>
      </c>
      <c r="AU536" s="294" t="s">
        <v>92</v>
      </c>
      <c r="AV536" s="15" t="s">
        <v>112</v>
      </c>
      <c r="AW536" s="15" t="s">
        <v>38</v>
      </c>
      <c r="AX536" s="15" t="s">
        <v>83</v>
      </c>
      <c r="AY536" s="294" t="s">
        <v>263</v>
      </c>
    </row>
    <row r="537" s="12" customFormat="1">
      <c r="B537" s="252"/>
      <c r="C537" s="253"/>
      <c r="D537" s="246" t="s">
        <v>368</v>
      </c>
      <c r="E537" s="254" t="s">
        <v>1</v>
      </c>
      <c r="F537" s="255" t="s">
        <v>725</v>
      </c>
      <c r="G537" s="253"/>
      <c r="H537" s="256">
        <v>137.62700000000001</v>
      </c>
      <c r="I537" s="257"/>
      <c r="J537" s="253"/>
      <c r="K537" s="253"/>
      <c r="L537" s="258"/>
      <c r="M537" s="259"/>
      <c r="N537" s="260"/>
      <c r="O537" s="260"/>
      <c r="P537" s="260"/>
      <c r="Q537" s="260"/>
      <c r="R537" s="260"/>
      <c r="S537" s="260"/>
      <c r="T537" s="261"/>
      <c r="AT537" s="262" t="s">
        <v>368</v>
      </c>
      <c r="AU537" s="262" t="s">
        <v>92</v>
      </c>
      <c r="AV537" s="12" t="s">
        <v>92</v>
      </c>
      <c r="AW537" s="12" t="s">
        <v>38</v>
      </c>
      <c r="AX537" s="12" t="s">
        <v>83</v>
      </c>
      <c r="AY537" s="262" t="s">
        <v>263</v>
      </c>
    </row>
    <row r="538" s="13" customFormat="1">
      <c r="B538" s="263"/>
      <c r="C538" s="264"/>
      <c r="D538" s="246" t="s">
        <v>368</v>
      </c>
      <c r="E538" s="265" t="s">
        <v>1</v>
      </c>
      <c r="F538" s="266" t="s">
        <v>370</v>
      </c>
      <c r="G538" s="264"/>
      <c r="H538" s="267">
        <v>2012.6590000000001</v>
      </c>
      <c r="I538" s="268"/>
      <c r="J538" s="264"/>
      <c r="K538" s="264"/>
      <c r="L538" s="269"/>
      <c r="M538" s="270"/>
      <c r="N538" s="271"/>
      <c r="O538" s="271"/>
      <c r="P538" s="271"/>
      <c r="Q538" s="271"/>
      <c r="R538" s="271"/>
      <c r="S538" s="271"/>
      <c r="T538" s="272"/>
      <c r="AT538" s="273" t="s">
        <v>368</v>
      </c>
      <c r="AU538" s="273" t="s">
        <v>92</v>
      </c>
      <c r="AV538" s="13" t="s">
        <v>125</v>
      </c>
      <c r="AW538" s="13" t="s">
        <v>38</v>
      </c>
      <c r="AX538" s="13" t="s">
        <v>90</v>
      </c>
      <c r="AY538" s="273" t="s">
        <v>263</v>
      </c>
    </row>
    <row r="539" s="1" customFormat="1" ht="16.5" customHeight="1">
      <c r="B539" s="39"/>
      <c r="C539" s="233" t="s">
        <v>726</v>
      </c>
      <c r="D539" s="233" t="s">
        <v>266</v>
      </c>
      <c r="E539" s="234" t="s">
        <v>727</v>
      </c>
      <c r="F539" s="235" t="s">
        <v>728</v>
      </c>
      <c r="G539" s="236" t="s">
        <v>407</v>
      </c>
      <c r="H539" s="237">
        <v>1628.8599999999999</v>
      </c>
      <c r="I539" s="238"/>
      <c r="J539" s="239">
        <f>ROUND(I539*H539,2)</f>
        <v>0</v>
      </c>
      <c r="K539" s="235" t="s">
        <v>270</v>
      </c>
      <c r="L539" s="44"/>
      <c r="M539" s="240" t="s">
        <v>1</v>
      </c>
      <c r="N539" s="241" t="s">
        <v>48</v>
      </c>
      <c r="O539" s="87"/>
      <c r="P539" s="242">
        <f>O539*H539</f>
        <v>0</v>
      </c>
      <c r="Q539" s="242">
        <v>0.0082799999999999992</v>
      </c>
      <c r="R539" s="242">
        <f>Q539*H539</f>
        <v>13.486960799999999</v>
      </c>
      <c r="S539" s="242">
        <v>0</v>
      </c>
      <c r="T539" s="243">
        <f>S539*H539</f>
        <v>0</v>
      </c>
      <c r="AR539" s="244" t="s">
        <v>125</v>
      </c>
      <c r="AT539" s="244" t="s">
        <v>266</v>
      </c>
      <c r="AU539" s="244" t="s">
        <v>92</v>
      </c>
      <c r="AY539" s="17" t="s">
        <v>263</v>
      </c>
      <c r="BE539" s="245">
        <f>IF(N539="základní",J539,0)</f>
        <v>0</v>
      </c>
      <c r="BF539" s="245">
        <f>IF(N539="snížená",J539,0)</f>
        <v>0</v>
      </c>
      <c r="BG539" s="245">
        <f>IF(N539="zákl. přenesená",J539,0)</f>
        <v>0</v>
      </c>
      <c r="BH539" s="245">
        <f>IF(N539="sníž. přenesená",J539,0)</f>
        <v>0</v>
      </c>
      <c r="BI539" s="245">
        <f>IF(N539="nulová",J539,0)</f>
        <v>0</v>
      </c>
      <c r="BJ539" s="17" t="s">
        <v>90</v>
      </c>
      <c r="BK539" s="245">
        <f>ROUND(I539*H539,2)</f>
        <v>0</v>
      </c>
      <c r="BL539" s="17" t="s">
        <v>125</v>
      </c>
      <c r="BM539" s="244" t="s">
        <v>729</v>
      </c>
    </row>
    <row r="540" s="1" customFormat="1">
      <c r="B540" s="39"/>
      <c r="C540" s="40"/>
      <c r="D540" s="246" t="s">
        <v>273</v>
      </c>
      <c r="E540" s="40"/>
      <c r="F540" s="247" t="s">
        <v>567</v>
      </c>
      <c r="G540" s="40"/>
      <c r="H540" s="40"/>
      <c r="I540" s="151"/>
      <c r="J540" s="40"/>
      <c r="K540" s="40"/>
      <c r="L540" s="44"/>
      <c r="M540" s="248"/>
      <c r="N540" s="87"/>
      <c r="O540" s="87"/>
      <c r="P540" s="87"/>
      <c r="Q540" s="87"/>
      <c r="R540" s="87"/>
      <c r="S540" s="87"/>
      <c r="T540" s="88"/>
      <c r="AT540" s="17" t="s">
        <v>273</v>
      </c>
      <c r="AU540" s="17" t="s">
        <v>92</v>
      </c>
    </row>
    <row r="541" s="12" customFormat="1">
      <c r="B541" s="252"/>
      <c r="C541" s="253"/>
      <c r="D541" s="246" t="s">
        <v>368</v>
      </c>
      <c r="E541" s="254" t="s">
        <v>1</v>
      </c>
      <c r="F541" s="255" t="s">
        <v>730</v>
      </c>
      <c r="G541" s="253"/>
      <c r="H541" s="256">
        <v>1628.8599999999999</v>
      </c>
      <c r="I541" s="257"/>
      <c r="J541" s="253"/>
      <c r="K541" s="253"/>
      <c r="L541" s="258"/>
      <c r="M541" s="259"/>
      <c r="N541" s="260"/>
      <c r="O541" s="260"/>
      <c r="P541" s="260"/>
      <c r="Q541" s="260"/>
      <c r="R541" s="260"/>
      <c r="S541" s="260"/>
      <c r="T541" s="261"/>
      <c r="AT541" s="262" t="s">
        <v>368</v>
      </c>
      <c r="AU541" s="262" t="s">
        <v>92</v>
      </c>
      <c r="AV541" s="12" t="s">
        <v>92</v>
      </c>
      <c r="AW541" s="12" t="s">
        <v>38</v>
      </c>
      <c r="AX541" s="12" t="s">
        <v>83</v>
      </c>
      <c r="AY541" s="262" t="s">
        <v>263</v>
      </c>
    </row>
    <row r="542" s="13" customFormat="1">
      <c r="B542" s="263"/>
      <c r="C542" s="264"/>
      <c r="D542" s="246" t="s">
        <v>368</v>
      </c>
      <c r="E542" s="265" t="s">
        <v>1</v>
      </c>
      <c r="F542" s="266" t="s">
        <v>370</v>
      </c>
      <c r="G542" s="264"/>
      <c r="H542" s="267">
        <v>1628.8599999999999</v>
      </c>
      <c r="I542" s="268"/>
      <c r="J542" s="264"/>
      <c r="K542" s="264"/>
      <c r="L542" s="269"/>
      <c r="M542" s="270"/>
      <c r="N542" s="271"/>
      <c r="O542" s="271"/>
      <c r="P542" s="271"/>
      <c r="Q542" s="271"/>
      <c r="R542" s="271"/>
      <c r="S542" s="271"/>
      <c r="T542" s="272"/>
      <c r="AT542" s="273" t="s">
        <v>368</v>
      </c>
      <c r="AU542" s="273" t="s">
        <v>92</v>
      </c>
      <c r="AV542" s="13" t="s">
        <v>125</v>
      </c>
      <c r="AW542" s="13" t="s">
        <v>38</v>
      </c>
      <c r="AX542" s="13" t="s">
        <v>90</v>
      </c>
      <c r="AY542" s="273" t="s">
        <v>263</v>
      </c>
    </row>
    <row r="543" s="1" customFormat="1" ht="16.5" customHeight="1">
      <c r="B543" s="39"/>
      <c r="C543" s="295" t="s">
        <v>731</v>
      </c>
      <c r="D543" s="295" t="s">
        <v>400</v>
      </c>
      <c r="E543" s="296" t="s">
        <v>732</v>
      </c>
      <c r="F543" s="297" t="s">
        <v>733</v>
      </c>
      <c r="G543" s="298" t="s">
        <v>407</v>
      </c>
      <c r="H543" s="299">
        <v>1661.4369999999999</v>
      </c>
      <c r="I543" s="300"/>
      <c r="J543" s="301">
        <f>ROUND(I543*H543,2)</f>
        <v>0</v>
      </c>
      <c r="K543" s="297" t="s">
        <v>413</v>
      </c>
      <c r="L543" s="302"/>
      <c r="M543" s="303" t="s">
        <v>1</v>
      </c>
      <c r="N543" s="304" t="s">
        <v>48</v>
      </c>
      <c r="O543" s="87"/>
      <c r="P543" s="242">
        <f>O543*H543</f>
        <v>0</v>
      </c>
      <c r="Q543" s="242">
        <v>0.0117</v>
      </c>
      <c r="R543" s="242">
        <f>Q543*H543</f>
        <v>19.438812899999999</v>
      </c>
      <c r="S543" s="242">
        <v>0</v>
      </c>
      <c r="T543" s="243">
        <f>S543*H543</f>
        <v>0</v>
      </c>
      <c r="AR543" s="244" t="s">
        <v>303</v>
      </c>
      <c r="AT543" s="244" t="s">
        <v>400</v>
      </c>
      <c r="AU543" s="244" t="s">
        <v>92</v>
      </c>
      <c r="AY543" s="17" t="s">
        <v>263</v>
      </c>
      <c r="BE543" s="245">
        <f>IF(N543="základní",J543,0)</f>
        <v>0</v>
      </c>
      <c r="BF543" s="245">
        <f>IF(N543="snížená",J543,0)</f>
        <v>0</v>
      </c>
      <c r="BG543" s="245">
        <f>IF(N543="zákl. přenesená",J543,0)</f>
        <v>0</v>
      </c>
      <c r="BH543" s="245">
        <f>IF(N543="sníž. přenesená",J543,0)</f>
        <v>0</v>
      </c>
      <c r="BI543" s="245">
        <f>IF(N543="nulová",J543,0)</f>
        <v>0</v>
      </c>
      <c r="BJ543" s="17" t="s">
        <v>90</v>
      </c>
      <c r="BK543" s="245">
        <f>ROUND(I543*H543,2)</f>
        <v>0</v>
      </c>
      <c r="BL543" s="17" t="s">
        <v>125</v>
      </c>
      <c r="BM543" s="244" t="s">
        <v>734</v>
      </c>
    </row>
    <row r="544" s="1" customFormat="1">
      <c r="B544" s="39"/>
      <c r="C544" s="40"/>
      <c r="D544" s="246" t="s">
        <v>273</v>
      </c>
      <c r="E544" s="40"/>
      <c r="F544" s="247" t="s">
        <v>735</v>
      </c>
      <c r="G544" s="40"/>
      <c r="H544" s="40"/>
      <c r="I544" s="151"/>
      <c r="J544" s="40"/>
      <c r="K544" s="40"/>
      <c r="L544" s="44"/>
      <c r="M544" s="248"/>
      <c r="N544" s="87"/>
      <c r="O544" s="87"/>
      <c r="P544" s="87"/>
      <c r="Q544" s="87"/>
      <c r="R544" s="87"/>
      <c r="S544" s="87"/>
      <c r="T544" s="88"/>
      <c r="AT544" s="17" t="s">
        <v>273</v>
      </c>
      <c r="AU544" s="17" t="s">
        <v>92</v>
      </c>
    </row>
    <row r="545" s="12" customFormat="1">
      <c r="B545" s="252"/>
      <c r="C545" s="253"/>
      <c r="D545" s="246" t="s">
        <v>368</v>
      </c>
      <c r="E545" s="253"/>
      <c r="F545" s="255" t="s">
        <v>736</v>
      </c>
      <c r="G545" s="253"/>
      <c r="H545" s="256">
        <v>1661.4369999999999</v>
      </c>
      <c r="I545" s="257"/>
      <c r="J545" s="253"/>
      <c r="K545" s="253"/>
      <c r="L545" s="258"/>
      <c r="M545" s="259"/>
      <c r="N545" s="260"/>
      <c r="O545" s="260"/>
      <c r="P545" s="260"/>
      <c r="Q545" s="260"/>
      <c r="R545" s="260"/>
      <c r="S545" s="260"/>
      <c r="T545" s="261"/>
      <c r="AT545" s="262" t="s">
        <v>368</v>
      </c>
      <c r="AU545" s="262" t="s">
        <v>92</v>
      </c>
      <c r="AV545" s="12" t="s">
        <v>92</v>
      </c>
      <c r="AW545" s="12" t="s">
        <v>4</v>
      </c>
      <c r="AX545" s="12" t="s">
        <v>90</v>
      </c>
      <c r="AY545" s="262" t="s">
        <v>263</v>
      </c>
    </row>
    <row r="546" s="1" customFormat="1" ht="16.5" customHeight="1">
      <c r="B546" s="39"/>
      <c r="C546" s="233" t="s">
        <v>737</v>
      </c>
      <c r="D546" s="233" t="s">
        <v>266</v>
      </c>
      <c r="E546" s="234" t="s">
        <v>738</v>
      </c>
      <c r="F546" s="235" t="s">
        <v>739</v>
      </c>
      <c r="G546" s="236" t="s">
        <v>407</v>
      </c>
      <c r="H546" s="237">
        <v>955.92999999999995</v>
      </c>
      <c r="I546" s="238"/>
      <c r="J546" s="239">
        <f>ROUND(I546*H546,2)</f>
        <v>0</v>
      </c>
      <c r="K546" s="235" t="s">
        <v>270</v>
      </c>
      <c r="L546" s="44"/>
      <c r="M546" s="240" t="s">
        <v>1</v>
      </c>
      <c r="N546" s="241" t="s">
        <v>48</v>
      </c>
      <c r="O546" s="87"/>
      <c r="P546" s="242">
        <f>O546*H546</f>
        <v>0</v>
      </c>
      <c r="Q546" s="242">
        <v>0</v>
      </c>
      <c r="R546" s="242">
        <f>Q546*H546</f>
        <v>0</v>
      </c>
      <c r="S546" s="242">
        <v>0</v>
      </c>
      <c r="T546" s="243">
        <f>S546*H546</f>
        <v>0</v>
      </c>
      <c r="AR546" s="244" t="s">
        <v>125</v>
      </c>
      <c r="AT546" s="244" t="s">
        <v>266</v>
      </c>
      <c r="AU546" s="244" t="s">
        <v>92</v>
      </c>
      <c r="AY546" s="17" t="s">
        <v>263</v>
      </c>
      <c r="BE546" s="245">
        <f>IF(N546="základní",J546,0)</f>
        <v>0</v>
      </c>
      <c r="BF546" s="245">
        <f>IF(N546="snížená",J546,0)</f>
        <v>0</v>
      </c>
      <c r="BG546" s="245">
        <f>IF(N546="zákl. přenesená",J546,0)</f>
        <v>0</v>
      </c>
      <c r="BH546" s="245">
        <f>IF(N546="sníž. přenesená",J546,0)</f>
        <v>0</v>
      </c>
      <c r="BI546" s="245">
        <f>IF(N546="nulová",J546,0)</f>
        <v>0</v>
      </c>
      <c r="BJ546" s="17" t="s">
        <v>90</v>
      </c>
      <c r="BK546" s="245">
        <f>ROUND(I546*H546,2)</f>
        <v>0</v>
      </c>
      <c r="BL546" s="17" t="s">
        <v>125</v>
      </c>
      <c r="BM546" s="244" t="s">
        <v>740</v>
      </c>
    </row>
    <row r="547" s="1" customFormat="1">
      <c r="B547" s="39"/>
      <c r="C547" s="40"/>
      <c r="D547" s="246" t="s">
        <v>273</v>
      </c>
      <c r="E547" s="40"/>
      <c r="F547" s="247" t="s">
        <v>567</v>
      </c>
      <c r="G547" s="40"/>
      <c r="H547" s="40"/>
      <c r="I547" s="151"/>
      <c r="J547" s="40"/>
      <c r="K547" s="40"/>
      <c r="L547" s="44"/>
      <c r="M547" s="248"/>
      <c r="N547" s="87"/>
      <c r="O547" s="87"/>
      <c r="P547" s="87"/>
      <c r="Q547" s="87"/>
      <c r="R547" s="87"/>
      <c r="S547" s="87"/>
      <c r="T547" s="88"/>
      <c r="AT547" s="17" t="s">
        <v>273</v>
      </c>
      <c r="AU547" s="17" t="s">
        <v>92</v>
      </c>
    </row>
    <row r="548" s="12" customFormat="1">
      <c r="B548" s="252"/>
      <c r="C548" s="253"/>
      <c r="D548" s="246" t="s">
        <v>368</v>
      </c>
      <c r="E548" s="254" t="s">
        <v>1</v>
      </c>
      <c r="F548" s="255" t="s">
        <v>741</v>
      </c>
      <c r="G548" s="253"/>
      <c r="H548" s="256">
        <v>955.92999999999995</v>
      </c>
      <c r="I548" s="257"/>
      <c r="J548" s="253"/>
      <c r="K548" s="253"/>
      <c r="L548" s="258"/>
      <c r="M548" s="259"/>
      <c r="N548" s="260"/>
      <c r="O548" s="260"/>
      <c r="P548" s="260"/>
      <c r="Q548" s="260"/>
      <c r="R548" s="260"/>
      <c r="S548" s="260"/>
      <c r="T548" s="261"/>
      <c r="AT548" s="262" t="s">
        <v>368</v>
      </c>
      <c r="AU548" s="262" t="s">
        <v>92</v>
      </c>
      <c r="AV548" s="12" t="s">
        <v>92</v>
      </c>
      <c r="AW548" s="12" t="s">
        <v>38</v>
      </c>
      <c r="AX548" s="12" t="s">
        <v>83</v>
      </c>
      <c r="AY548" s="262" t="s">
        <v>263</v>
      </c>
    </row>
    <row r="549" s="13" customFormat="1">
      <c r="B549" s="263"/>
      <c r="C549" s="264"/>
      <c r="D549" s="246" t="s">
        <v>368</v>
      </c>
      <c r="E549" s="265" t="s">
        <v>1</v>
      </c>
      <c r="F549" s="266" t="s">
        <v>370</v>
      </c>
      <c r="G549" s="264"/>
      <c r="H549" s="267">
        <v>955.92999999999995</v>
      </c>
      <c r="I549" s="268"/>
      <c r="J549" s="264"/>
      <c r="K549" s="264"/>
      <c r="L549" s="269"/>
      <c r="M549" s="270"/>
      <c r="N549" s="271"/>
      <c r="O549" s="271"/>
      <c r="P549" s="271"/>
      <c r="Q549" s="271"/>
      <c r="R549" s="271"/>
      <c r="S549" s="271"/>
      <c r="T549" s="272"/>
      <c r="AT549" s="273" t="s">
        <v>368</v>
      </c>
      <c r="AU549" s="273" t="s">
        <v>92</v>
      </c>
      <c r="AV549" s="13" t="s">
        <v>125</v>
      </c>
      <c r="AW549" s="13" t="s">
        <v>38</v>
      </c>
      <c r="AX549" s="13" t="s">
        <v>90</v>
      </c>
      <c r="AY549" s="273" t="s">
        <v>263</v>
      </c>
    </row>
    <row r="550" s="1" customFormat="1" ht="16.5" customHeight="1">
      <c r="B550" s="39"/>
      <c r="C550" s="233" t="s">
        <v>742</v>
      </c>
      <c r="D550" s="233" t="s">
        <v>266</v>
      </c>
      <c r="E550" s="234" t="s">
        <v>743</v>
      </c>
      <c r="F550" s="235" t="s">
        <v>744</v>
      </c>
      <c r="G550" s="236" t="s">
        <v>407</v>
      </c>
      <c r="H550" s="237">
        <v>10524.417</v>
      </c>
      <c r="I550" s="238"/>
      <c r="J550" s="239">
        <f>ROUND(I550*H550,2)</f>
        <v>0</v>
      </c>
      <c r="K550" s="235" t="s">
        <v>270</v>
      </c>
      <c r="L550" s="44"/>
      <c r="M550" s="240" t="s">
        <v>1</v>
      </c>
      <c r="N550" s="241" t="s">
        <v>48</v>
      </c>
      <c r="O550" s="87"/>
      <c r="P550" s="242">
        <f>O550*H550</f>
        <v>0</v>
      </c>
      <c r="Q550" s="242">
        <v>0</v>
      </c>
      <c r="R550" s="242">
        <f>Q550*H550</f>
        <v>0</v>
      </c>
      <c r="S550" s="242">
        <v>0</v>
      </c>
      <c r="T550" s="243">
        <f>S550*H550</f>
        <v>0</v>
      </c>
      <c r="AR550" s="244" t="s">
        <v>125</v>
      </c>
      <c r="AT550" s="244" t="s">
        <v>266</v>
      </c>
      <c r="AU550" s="244" t="s">
        <v>92</v>
      </c>
      <c r="AY550" s="17" t="s">
        <v>263</v>
      </c>
      <c r="BE550" s="245">
        <f>IF(N550="základní",J550,0)</f>
        <v>0</v>
      </c>
      <c r="BF550" s="245">
        <f>IF(N550="snížená",J550,0)</f>
        <v>0</v>
      </c>
      <c r="BG550" s="245">
        <f>IF(N550="zákl. přenesená",J550,0)</f>
        <v>0</v>
      </c>
      <c r="BH550" s="245">
        <f>IF(N550="sníž. přenesená",J550,0)</f>
        <v>0</v>
      </c>
      <c r="BI550" s="245">
        <f>IF(N550="nulová",J550,0)</f>
        <v>0</v>
      </c>
      <c r="BJ550" s="17" t="s">
        <v>90</v>
      </c>
      <c r="BK550" s="245">
        <f>ROUND(I550*H550,2)</f>
        <v>0</v>
      </c>
      <c r="BL550" s="17" t="s">
        <v>125</v>
      </c>
      <c r="BM550" s="244" t="s">
        <v>745</v>
      </c>
    </row>
    <row r="551" s="1" customFormat="1">
      <c r="B551" s="39"/>
      <c r="C551" s="40"/>
      <c r="D551" s="246" t="s">
        <v>273</v>
      </c>
      <c r="E551" s="40"/>
      <c r="F551" s="247" t="s">
        <v>479</v>
      </c>
      <c r="G551" s="40"/>
      <c r="H551" s="40"/>
      <c r="I551" s="151"/>
      <c r="J551" s="40"/>
      <c r="K551" s="40"/>
      <c r="L551" s="44"/>
      <c r="M551" s="248"/>
      <c r="N551" s="87"/>
      <c r="O551" s="87"/>
      <c r="P551" s="87"/>
      <c r="Q551" s="87"/>
      <c r="R551" s="87"/>
      <c r="S551" s="87"/>
      <c r="T551" s="88"/>
      <c r="AT551" s="17" t="s">
        <v>273</v>
      </c>
      <c r="AU551" s="17" t="s">
        <v>92</v>
      </c>
    </row>
    <row r="552" s="14" customFormat="1">
      <c r="B552" s="274"/>
      <c r="C552" s="275"/>
      <c r="D552" s="246" t="s">
        <v>368</v>
      </c>
      <c r="E552" s="276" t="s">
        <v>1</v>
      </c>
      <c r="F552" s="277" t="s">
        <v>647</v>
      </c>
      <c r="G552" s="275"/>
      <c r="H552" s="276" t="s">
        <v>1</v>
      </c>
      <c r="I552" s="278"/>
      <c r="J552" s="275"/>
      <c r="K552" s="275"/>
      <c r="L552" s="279"/>
      <c r="M552" s="280"/>
      <c r="N552" s="281"/>
      <c r="O552" s="281"/>
      <c r="P552" s="281"/>
      <c r="Q552" s="281"/>
      <c r="R552" s="281"/>
      <c r="S552" s="281"/>
      <c r="T552" s="282"/>
      <c r="AT552" s="283" t="s">
        <v>368</v>
      </c>
      <c r="AU552" s="283" t="s">
        <v>92</v>
      </c>
      <c r="AV552" s="14" t="s">
        <v>90</v>
      </c>
      <c r="AW552" s="14" t="s">
        <v>38</v>
      </c>
      <c r="AX552" s="14" t="s">
        <v>83</v>
      </c>
      <c r="AY552" s="283" t="s">
        <v>263</v>
      </c>
    </row>
    <row r="553" s="14" customFormat="1">
      <c r="B553" s="274"/>
      <c r="C553" s="275"/>
      <c r="D553" s="246" t="s">
        <v>368</v>
      </c>
      <c r="E553" s="276" t="s">
        <v>1</v>
      </c>
      <c r="F553" s="277" t="s">
        <v>648</v>
      </c>
      <c r="G553" s="275"/>
      <c r="H553" s="276" t="s">
        <v>1</v>
      </c>
      <c r="I553" s="278"/>
      <c r="J553" s="275"/>
      <c r="K553" s="275"/>
      <c r="L553" s="279"/>
      <c r="M553" s="280"/>
      <c r="N553" s="281"/>
      <c r="O553" s="281"/>
      <c r="P553" s="281"/>
      <c r="Q553" s="281"/>
      <c r="R553" s="281"/>
      <c r="S553" s="281"/>
      <c r="T553" s="282"/>
      <c r="AT553" s="283" t="s">
        <v>368</v>
      </c>
      <c r="AU553" s="283" t="s">
        <v>92</v>
      </c>
      <c r="AV553" s="14" t="s">
        <v>90</v>
      </c>
      <c r="AW553" s="14" t="s">
        <v>38</v>
      </c>
      <c r="AX553" s="14" t="s">
        <v>83</v>
      </c>
      <c r="AY553" s="283" t="s">
        <v>263</v>
      </c>
    </row>
    <row r="554" s="12" customFormat="1">
      <c r="B554" s="252"/>
      <c r="C554" s="253"/>
      <c r="D554" s="246" t="s">
        <v>368</v>
      </c>
      <c r="E554" s="254" t="s">
        <v>1</v>
      </c>
      <c r="F554" s="255" t="s">
        <v>649</v>
      </c>
      <c r="G554" s="253"/>
      <c r="H554" s="256">
        <v>634.17899999999997</v>
      </c>
      <c r="I554" s="257"/>
      <c r="J554" s="253"/>
      <c r="K554" s="253"/>
      <c r="L554" s="258"/>
      <c r="M554" s="259"/>
      <c r="N554" s="260"/>
      <c r="O554" s="260"/>
      <c r="P554" s="260"/>
      <c r="Q554" s="260"/>
      <c r="R554" s="260"/>
      <c r="S554" s="260"/>
      <c r="T554" s="261"/>
      <c r="AT554" s="262" t="s">
        <v>368</v>
      </c>
      <c r="AU554" s="262" t="s">
        <v>92</v>
      </c>
      <c r="AV554" s="12" t="s">
        <v>92</v>
      </c>
      <c r="AW554" s="12" t="s">
        <v>38</v>
      </c>
      <c r="AX554" s="12" t="s">
        <v>83</v>
      </c>
      <c r="AY554" s="262" t="s">
        <v>263</v>
      </c>
    </row>
    <row r="555" s="12" customFormat="1">
      <c r="B555" s="252"/>
      <c r="C555" s="253"/>
      <c r="D555" s="246" t="s">
        <v>368</v>
      </c>
      <c r="E555" s="254" t="s">
        <v>1</v>
      </c>
      <c r="F555" s="255" t="s">
        <v>650</v>
      </c>
      <c r="G555" s="253"/>
      <c r="H555" s="256">
        <v>767.75</v>
      </c>
      <c r="I555" s="257"/>
      <c r="J555" s="253"/>
      <c r="K555" s="253"/>
      <c r="L555" s="258"/>
      <c r="M555" s="259"/>
      <c r="N555" s="260"/>
      <c r="O555" s="260"/>
      <c r="P555" s="260"/>
      <c r="Q555" s="260"/>
      <c r="R555" s="260"/>
      <c r="S555" s="260"/>
      <c r="T555" s="261"/>
      <c r="AT555" s="262" t="s">
        <v>368</v>
      </c>
      <c r="AU555" s="262" t="s">
        <v>92</v>
      </c>
      <c r="AV555" s="12" t="s">
        <v>92</v>
      </c>
      <c r="AW555" s="12" t="s">
        <v>38</v>
      </c>
      <c r="AX555" s="12" t="s">
        <v>83</v>
      </c>
      <c r="AY555" s="262" t="s">
        <v>263</v>
      </c>
    </row>
    <row r="556" s="12" customFormat="1">
      <c r="B556" s="252"/>
      <c r="C556" s="253"/>
      <c r="D556" s="246" t="s">
        <v>368</v>
      </c>
      <c r="E556" s="254" t="s">
        <v>1</v>
      </c>
      <c r="F556" s="255" t="s">
        <v>651</v>
      </c>
      <c r="G556" s="253"/>
      <c r="H556" s="256">
        <v>2523.1999999999998</v>
      </c>
      <c r="I556" s="257"/>
      <c r="J556" s="253"/>
      <c r="K556" s="253"/>
      <c r="L556" s="258"/>
      <c r="M556" s="259"/>
      <c r="N556" s="260"/>
      <c r="O556" s="260"/>
      <c r="P556" s="260"/>
      <c r="Q556" s="260"/>
      <c r="R556" s="260"/>
      <c r="S556" s="260"/>
      <c r="T556" s="261"/>
      <c r="AT556" s="262" t="s">
        <v>368</v>
      </c>
      <c r="AU556" s="262" t="s">
        <v>92</v>
      </c>
      <c r="AV556" s="12" t="s">
        <v>92</v>
      </c>
      <c r="AW556" s="12" t="s">
        <v>38</v>
      </c>
      <c r="AX556" s="12" t="s">
        <v>83</v>
      </c>
      <c r="AY556" s="262" t="s">
        <v>263</v>
      </c>
    </row>
    <row r="557" s="12" customFormat="1">
      <c r="B557" s="252"/>
      <c r="C557" s="253"/>
      <c r="D557" s="246" t="s">
        <v>368</v>
      </c>
      <c r="E557" s="254" t="s">
        <v>1</v>
      </c>
      <c r="F557" s="255" t="s">
        <v>652</v>
      </c>
      <c r="G557" s="253"/>
      <c r="H557" s="256">
        <v>3578.2080000000001</v>
      </c>
      <c r="I557" s="257"/>
      <c r="J557" s="253"/>
      <c r="K557" s="253"/>
      <c r="L557" s="258"/>
      <c r="M557" s="259"/>
      <c r="N557" s="260"/>
      <c r="O557" s="260"/>
      <c r="P557" s="260"/>
      <c r="Q557" s="260"/>
      <c r="R557" s="260"/>
      <c r="S557" s="260"/>
      <c r="T557" s="261"/>
      <c r="AT557" s="262" t="s">
        <v>368</v>
      </c>
      <c r="AU557" s="262" t="s">
        <v>92</v>
      </c>
      <c r="AV557" s="12" t="s">
        <v>92</v>
      </c>
      <c r="AW557" s="12" t="s">
        <v>38</v>
      </c>
      <c r="AX557" s="12" t="s">
        <v>83</v>
      </c>
      <c r="AY557" s="262" t="s">
        <v>263</v>
      </c>
    </row>
    <row r="558" s="12" customFormat="1">
      <c r="B558" s="252"/>
      <c r="C558" s="253"/>
      <c r="D558" s="246" t="s">
        <v>368</v>
      </c>
      <c r="E558" s="254" t="s">
        <v>1</v>
      </c>
      <c r="F558" s="255" t="s">
        <v>653</v>
      </c>
      <c r="G558" s="253"/>
      <c r="H558" s="256">
        <v>1250.3920000000001</v>
      </c>
      <c r="I558" s="257"/>
      <c r="J558" s="253"/>
      <c r="K558" s="253"/>
      <c r="L558" s="258"/>
      <c r="M558" s="259"/>
      <c r="N558" s="260"/>
      <c r="O558" s="260"/>
      <c r="P558" s="260"/>
      <c r="Q558" s="260"/>
      <c r="R558" s="260"/>
      <c r="S558" s="260"/>
      <c r="T558" s="261"/>
      <c r="AT558" s="262" t="s">
        <v>368</v>
      </c>
      <c r="AU558" s="262" t="s">
        <v>92</v>
      </c>
      <c r="AV558" s="12" t="s">
        <v>92</v>
      </c>
      <c r="AW558" s="12" t="s">
        <v>38</v>
      </c>
      <c r="AX558" s="12" t="s">
        <v>83</v>
      </c>
      <c r="AY558" s="262" t="s">
        <v>263</v>
      </c>
    </row>
    <row r="559" s="12" customFormat="1">
      <c r="B559" s="252"/>
      <c r="C559" s="253"/>
      <c r="D559" s="246" t="s">
        <v>368</v>
      </c>
      <c r="E559" s="254" t="s">
        <v>1</v>
      </c>
      <c r="F559" s="255" t="s">
        <v>654</v>
      </c>
      <c r="G559" s="253"/>
      <c r="H559" s="256">
        <v>-573</v>
      </c>
      <c r="I559" s="257"/>
      <c r="J559" s="253"/>
      <c r="K559" s="253"/>
      <c r="L559" s="258"/>
      <c r="M559" s="259"/>
      <c r="N559" s="260"/>
      <c r="O559" s="260"/>
      <c r="P559" s="260"/>
      <c r="Q559" s="260"/>
      <c r="R559" s="260"/>
      <c r="S559" s="260"/>
      <c r="T559" s="261"/>
      <c r="AT559" s="262" t="s">
        <v>368</v>
      </c>
      <c r="AU559" s="262" t="s">
        <v>92</v>
      </c>
      <c r="AV559" s="12" t="s">
        <v>92</v>
      </c>
      <c r="AW559" s="12" t="s">
        <v>38</v>
      </c>
      <c r="AX559" s="12" t="s">
        <v>83</v>
      </c>
      <c r="AY559" s="262" t="s">
        <v>263</v>
      </c>
    </row>
    <row r="560" s="14" customFormat="1">
      <c r="B560" s="274"/>
      <c r="C560" s="275"/>
      <c r="D560" s="246" t="s">
        <v>368</v>
      </c>
      <c r="E560" s="276" t="s">
        <v>1</v>
      </c>
      <c r="F560" s="277" t="s">
        <v>655</v>
      </c>
      <c r="G560" s="275"/>
      <c r="H560" s="276" t="s">
        <v>1</v>
      </c>
      <c r="I560" s="278"/>
      <c r="J560" s="275"/>
      <c r="K560" s="275"/>
      <c r="L560" s="279"/>
      <c r="M560" s="280"/>
      <c r="N560" s="281"/>
      <c r="O560" s="281"/>
      <c r="P560" s="281"/>
      <c r="Q560" s="281"/>
      <c r="R560" s="281"/>
      <c r="S560" s="281"/>
      <c r="T560" s="282"/>
      <c r="AT560" s="283" t="s">
        <v>368</v>
      </c>
      <c r="AU560" s="283" t="s">
        <v>92</v>
      </c>
      <c r="AV560" s="14" t="s">
        <v>90</v>
      </c>
      <c r="AW560" s="14" t="s">
        <v>38</v>
      </c>
      <c r="AX560" s="14" t="s">
        <v>83</v>
      </c>
      <c r="AY560" s="283" t="s">
        <v>263</v>
      </c>
    </row>
    <row r="561" s="12" customFormat="1">
      <c r="B561" s="252"/>
      <c r="C561" s="253"/>
      <c r="D561" s="246" t="s">
        <v>368</v>
      </c>
      <c r="E561" s="254" t="s">
        <v>1</v>
      </c>
      <c r="F561" s="255" t="s">
        <v>656</v>
      </c>
      <c r="G561" s="253"/>
      <c r="H561" s="256">
        <v>93.043000000000006</v>
      </c>
      <c r="I561" s="257"/>
      <c r="J561" s="253"/>
      <c r="K561" s="253"/>
      <c r="L561" s="258"/>
      <c r="M561" s="259"/>
      <c r="N561" s="260"/>
      <c r="O561" s="260"/>
      <c r="P561" s="260"/>
      <c r="Q561" s="260"/>
      <c r="R561" s="260"/>
      <c r="S561" s="260"/>
      <c r="T561" s="261"/>
      <c r="AT561" s="262" t="s">
        <v>368</v>
      </c>
      <c r="AU561" s="262" t="s">
        <v>92</v>
      </c>
      <c r="AV561" s="12" t="s">
        <v>92</v>
      </c>
      <c r="AW561" s="12" t="s">
        <v>38</v>
      </c>
      <c r="AX561" s="12" t="s">
        <v>83</v>
      </c>
      <c r="AY561" s="262" t="s">
        <v>263</v>
      </c>
    </row>
    <row r="562" s="14" customFormat="1">
      <c r="B562" s="274"/>
      <c r="C562" s="275"/>
      <c r="D562" s="246" t="s">
        <v>368</v>
      </c>
      <c r="E562" s="276" t="s">
        <v>1</v>
      </c>
      <c r="F562" s="277" t="s">
        <v>657</v>
      </c>
      <c r="G562" s="275"/>
      <c r="H562" s="276" t="s">
        <v>1</v>
      </c>
      <c r="I562" s="278"/>
      <c r="J562" s="275"/>
      <c r="K562" s="275"/>
      <c r="L562" s="279"/>
      <c r="M562" s="280"/>
      <c r="N562" s="281"/>
      <c r="O562" s="281"/>
      <c r="P562" s="281"/>
      <c r="Q562" s="281"/>
      <c r="R562" s="281"/>
      <c r="S562" s="281"/>
      <c r="T562" s="282"/>
      <c r="AT562" s="283" t="s">
        <v>368</v>
      </c>
      <c r="AU562" s="283" t="s">
        <v>92</v>
      </c>
      <c r="AV562" s="14" t="s">
        <v>90</v>
      </c>
      <c r="AW562" s="14" t="s">
        <v>38</v>
      </c>
      <c r="AX562" s="14" t="s">
        <v>83</v>
      </c>
      <c r="AY562" s="283" t="s">
        <v>263</v>
      </c>
    </row>
    <row r="563" s="12" customFormat="1">
      <c r="B563" s="252"/>
      <c r="C563" s="253"/>
      <c r="D563" s="246" t="s">
        <v>368</v>
      </c>
      <c r="E563" s="254" t="s">
        <v>1</v>
      </c>
      <c r="F563" s="255" t="s">
        <v>658</v>
      </c>
      <c r="G563" s="253"/>
      <c r="H563" s="256">
        <v>0</v>
      </c>
      <c r="I563" s="257"/>
      <c r="J563" s="253"/>
      <c r="K563" s="253"/>
      <c r="L563" s="258"/>
      <c r="M563" s="259"/>
      <c r="N563" s="260"/>
      <c r="O563" s="260"/>
      <c r="P563" s="260"/>
      <c r="Q563" s="260"/>
      <c r="R563" s="260"/>
      <c r="S563" s="260"/>
      <c r="T563" s="261"/>
      <c r="AT563" s="262" t="s">
        <v>368</v>
      </c>
      <c r="AU563" s="262" t="s">
        <v>92</v>
      </c>
      <c r="AV563" s="12" t="s">
        <v>92</v>
      </c>
      <c r="AW563" s="12" t="s">
        <v>38</v>
      </c>
      <c r="AX563" s="12" t="s">
        <v>83</v>
      </c>
      <c r="AY563" s="262" t="s">
        <v>263</v>
      </c>
    </row>
    <row r="564" s="12" customFormat="1">
      <c r="B564" s="252"/>
      <c r="C564" s="253"/>
      <c r="D564" s="246" t="s">
        <v>368</v>
      </c>
      <c r="E564" s="254" t="s">
        <v>1</v>
      </c>
      <c r="F564" s="255" t="s">
        <v>659</v>
      </c>
      <c r="G564" s="253"/>
      <c r="H564" s="256">
        <v>726.25</v>
      </c>
      <c r="I564" s="257"/>
      <c r="J564" s="253"/>
      <c r="K564" s="253"/>
      <c r="L564" s="258"/>
      <c r="M564" s="259"/>
      <c r="N564" s="260"/>
      <c r="O564" s="260"/>
      <c r="P564" s="260"/>
      <c r="Q564" s="260"/>
      <c r="R564" s="260"/>
      <c r="S564" s="260"/>
      <c r="T564" s="261"/>
      <c r="AT564" s="262" t="s">
        <v>368</v>
      </c>
      <c r="AU564" s="262" t="s">
        <v>92</v>
      </c>
      <c r="AV564" s="12" t="s">
        <v>92</v>
      </c>
      <c r="AW564" s="12" t="s">
        <v>38</v>
      </c>
      <c r="AX564" s="12" t="s">
        <v>83</v>
      </c>
      <c r="AY564" s="262" t="s">
        <v>263</v>
      </c>
    </row>
    <row r="565" s="12" customFormat="1">
      <c r="B565" s="252"/>
      <c r="C565" s="253"/>
      <c r="D565" s="246" t="s">
        <v>368</v>
      </c>
      <c r="E565" s="254" t="s">
        <v>1</v>
      </c>
      <c r="F565" s="255" t="s">
        <v>660</v>
      </c>
      <c r="G565" s="253"/>
      <c r="H565" s="256">
        <v>700</v>
      </c>
      <c r="I565" s="257"/>
      <c r="J565" s="253"/>
      <c r="K565" s="253"/>
      <c r="L565" s="258"/>
      <c r="M565" s="259"/>
      <c r="N565" s="260"/>
      <c r="O565" s="260"/>
      <c r="P565" s="260"/>
      <c r="Q565" s="260"/>
      <c r="R565" s="260"/>
      <c r="S565" s="260"/>
      <c r="T565" s="261"/>
      <c r="AT565" s="262" t="s">
        <v>368</v>
      </c>
      <c r="AU565" s="262" t="s">
        <v>92</v>
      </c>
      <c r="AV565" s="12" t="s">
        <v>92</v>
      </c>
      <c r="AW565" s="12" t="s">
        <v>38</v>
      </c>
      <c r="AX565" s="12" t="s">
        <v>83</v>
      </c>
      <c r="AY565" s="262" t="s">
        <v>263</v>
      </c>
    </row>
    <row r="566" s="12" customFormat="1">
      <c r="B566" s="252"/>
      <c r="C566" s="253"/>
      <c r="D566" s="246" t="s">
        <v>368</v>
      </c>
      <c r="E566" s="254" t="s">
        <v>1</v>
      </c>
      <c r="F566" s="255" t="s">
        <v>661</v>
      </c>
      <c r="G566" s="253"/>
      <c r="H566" s="256">
        <v>1032.5</v>
      </c>
      <c r="I566" s="257"/>
      <c r="J566" s="253"/>
      <c r="K566" s="253"/>
      <c r="L566" s="258"/>
      <c r="M566" s="259"/>
      <c r="N566" s="260"/>
      <c r="O566" s="260"/>
      <c r="P566" s="260"/>
      <c r="Q566" s="260"/>
      <c r="R566" s="260"/>
      <c r="S566" s="260"/>
      <c r="T566" s="261"/>
      <c r="AT566" s="262" t="s">
        <v>368</v>
      </c>
      <c r="AU566" s="262" t="s">
        <v>92</v>
      </c>
      <c r="AV566" s="12" t="s">
        <v>92</v>
      </c>
      <c r="AW566" s="12" t="s">
        <v>38</v>
      </c>
      <c r="AX566" s="12" t="s">
        <v>83</v>
      </c>
      <c r="AY566" s="262" t="s">
        <v>263</v>
      </c>
    </row>
    <row r="567" s="12" customFormat="1">
      <c r="B567" s="252"/>
      <c r="C567" s="253"/>
      <c r="D567" s="246" t="s">
        <v>368</v>
      </c>
      <c r="E567" s="254" t="s">
        <v>1</v>
      </c>
      <c r="F567" s="255" t="s">
        <v>662</v>
      </c>
      <c r="G567" s="253"/>
      <c r="H567" s="256">
        <v>1100</v>
      </c>
      <c r="I567" s="257"/>
      <c r="J567" s="253"/>
      <c r="K567" s="253"/>
      <c r="L567" s="258"/>
      <c r="M567" s="259"/>
      <c r="N567" s="260"/>
      <c r="O567" s="260"/>
      <c r="P567" s="260"/>
      <c r="Q567" s="260"/>
      <c r="R567" s="260"/>
      <c r="S567" s="260"/>
      <c r="T567" s="261"/>
      <c r="AT567" s="262" t="s">
        <v>368</v>
      </c>
      <c r="AU567" s="262" t="s">
        <v>92</v>
      </c>
      <c r="AV567" s="12" t="s">
        <v>92</v>
      </c>
      <c r="AW567" s="12" t="s">
        <v>38</v>
      </c>
      <c r="AX567" s="12" t="s">
        <v>83</v>
      </c>
      <c r="AY567" s="262" t="s">
        <v>263</v>
      </c>
    </row>
    <row r="568" s="12" customFormat="1">
      <c r="B568" s="252"/>
      <c r="C568" s="253"/>
      <c r="D568" s="246" t="s">
        <v>368</v>
      </c>
      <c r="E568" s="254" t="s">
        <v>1</v>
      </c>
      <c r="F568" s="255" t="s">
        <v>663</v>
      </c>
      <c r="G568" s="253"/>
      <c r="H568" s="256">
        <v>-1000.14</v>
      </c>
      <c r="I568" s="257"/>
      <c r="J568" s="253"/>
      <c r="K568" s="253"/>
      <c r="L568" s="258"/>
      <c r="M568" s="259"/>
      <c r="N568" s="260"/>
      <c r="O568" s="260"/>
      <c r="P568" s="260"/>
      <c r="Q568" s="260"/>
      <c r="R568" s="260"/>
      <c r="S568" s="260"/>
      <c r="T568" s="261"/>
      <c r="AT568" s="262" t="s">
        <v>368</v>
      </c>
      <c r="AU568" s="262" t="s">
        <v>92</v>
      </c>
      <c r="AV568" s="12" t="s">
        <v>92</v>
      </c>
      <c r="AW568" s="12" t="s">
        <v>38</v>
      </c>
      <c r="AX568" s="12" t="s">
        <v>83</v>
      </c>
      <c r="AY568" s="262" t="s">
        <v>263</v>
      </c>
    </row>
    <row r="569" s="14" customFormat="1">
      <c r="B569" s="274"/>
      <c r="C569" s="275"/>
      <c r="D569" s="246" t="s">
        <v>368</v>
      </c>
      <c r="E569" s="276" t="s">
        <v>1</v>
      </c>
      <c r="F569" s="277" t="s">
        <v>664</v>
      </c>
      <c r="G569" s="275"/>
      <c r="H569" s="276" t="s">
        <v>1</v>
      </c>
      <c r="I569" s="278"/>
      <c r="J569" s="275"/>
      <c r="K569" s="275"/>
      <c r="L569" s="279"/>
      <c r="M569" s="280"/>
      <c r="N569" s="281"/>
      <c r="O569" s="281"/>
      <c r="P569" s="281"/>
      <c r="Q569" s="281"/>
      <c r="R569" s="281"/>
      <c r="S569" s="281"/>
      <c r="T569" s="282"/>
      <c r="AT569" s="283" t="s">
        <v>368</v>
      </c>
      <c r="AU569" s="283" t="s">
        <v>92</v>
      </c>
      <c r="AV569" s="14" t="s">
        <v>90</v>
      </c>
      <c r="AW569" s="14" t="s">
        <v>38</v>
      </c>
      <c r="AX569" s="14" t="s">
        <v>83</v>
      </c>
      <c r="AY569" s="283" t="s">
        <v>263</v>
      </c>
    </row>
    <row r="570" s="12" customFormat="1">
      <c r="B570" s="252"/>
      <c r="C570" s="253"/>
      <c r="D570" s="246" t="s">
        <v>368</v>
      </c>
      <c r="E570" s="254" t="s">
        <v>1</v>
      </c>
      <c r="F570" s="255" t="s">
        <v>665</v>
      </c>
      <c r="G570" s="253"/>
      <c r="H570" s="256">
        <v>271.36000000000001</v>
      </c>
      <c r="I570" s="257"/>
      <c r="J570" s="253"/>
      <c r="K570" s="253"/>
      <c r="L570" s="258"/>
      <c r="M570" s="259"/>
      <c r="N570" s="260"/>
      <c r="O570" s="260"/>
      <c r="P570" s="260"/>
      <c r="Q570" s="260"/>
      <c r="R570" s="260"/>
      <c r="S570" s="260"/>
      <c r="T570" s="261"/>
      <c r="AT570" s="262" t="s">
        <v>368</v>
      </c>
      <c r="AU570" s="262" t="s">
        <v>92</v>
      </c>
      <c r="AV570" s="12" t="s">
        <v>92</v>
      </c>
      <c r="AW570" s="12" t="s">
        <v>38</v>
      </c>
      <c r="AX570" s="12" t="s">
        <v>83</v>
      </c>
      <c r="AY570" s="262" t="s">
        <v>263</v>
      </c>
    </row>
    <row r="571" s="12" customFormat="1">
      <c r="B571" s="252"/>
      <c r="C571" s="253"/>
      <c r="D571" s="246" t="s">
        <v>368</v>
      </c>
      <c r="E571" s="254" t="s">
        <v>1</v>
      </c>
      <c r="F571" s="255" t="s">
        <v>666</v>
      </c>
      <c r="G571" s="253"/>
      <c r="H571" s="256">
        <v>-17</v>
      </c>
      <c r="I571" s="257"/>
      <c r="J571" s="253"/>
      <c r="K571" s="253"/>
      <c r="L571" s="258"/>
      <c r="M571" s="259"/>
      <c r="N571" s="260"/>
      <c r="O571" s="260"/>
      <c r="P571" s="260"/>
      <c r="Q571" s="260"/>
      <c r="R571" s="260"/>
      <c r="S571" s="260"/>
      <c r="T571" s="261"/>
      <c r="AT571" s="262" t="s">
        <v>368</v>
      </c>
      <c r="AU571" s="262" t="s">
        <v>92</v>
      </c>
      <c r="AV571" s="12" t="s">
        <v>92</v>
      </c>
      <c r="AW571" s="12" t="s">
        <v>38</v>
      </c>
      <c r="AX571" s="12" t="s">
        <v>83</v>
      </c>
      <c r="AY571" s="262" t="s">
        <v>263</v>
      </c>
    </row>
    <row r="572" s="14" customFormat="1">
      <c r="B572" s="274"/>
      <c r="C572" s="275"/>
      <c r="D572" s="246" t="s">
        <v>368</v>
      </c>
      <c r="E572" s="276" t="s">
        <v>1</v>
      </c>
      <c r="F572" s="277" t="s">
        <v>667</v>
      </c>
      <c r="G572" s="275"/>
      <c r="H572" s="276" t="s">
        <v>1</v>
      </c>
      <c r="I572" s="278"/>
      <c r="J572" s="275"/>
      <c r="K572" s="275"/>
      <c r="L572" s="279"/>
      <c r="M572" s="280"/>
      <c r="N572" s="281"/>
      <c r="O572" s="281"/>
      <c r="P572" s="281"/>
      <c r="Q572" s="281"/>
      <c r="R572" s="281"/>
      <c r="S572" s="281"/>
      <c r="T572" s="282"/>
      <c r="AT572" s="283" t="s">
        <v>368</v>
      </c>
      <c r="AU572" s="283" t="s">
        <v>92</v>
      </c>
      <c r="AV572" s="14" t="s">
        <v>90</v>
      </c>
      <c r="AW572" s="14" t="s">
        <v>38</v>
      </c>
      <c r="AX572" s="14" t="s">
        <v>83</v>
      </c>
      <c r="AY572" s="283" t="s">
        <v>263</v>
      </c>
    </row>
    <row r="573" s="12" customFormat="1">
      <c r="B573" s="252"/>
      <c r="C573" s="253"/>
      <c r="D573" s="246" t="s">
        <v>368</v>
      </c>
      <c r="E573" s="254" t="s">
        <v>1</v>
      </c>
      <c r="F573" s="255" t="s">
        <v>668</v>
      </c>
      <c r="G573" s="253"/>
      <c r="H573" s="256">
        <v>84.317999999999998</v>
      </c>
      <c r="I573" s="257"/>
      <c r="J573" s="253"/>
      <c r="K573" s="253"/>
      <c r="L573" s="258"/>
      <c r="M573" s="259"/>
      <c r="N573" s="260"/>
      <c r="O573" s="260"/>
      <c r="P573" s="260"/>
      <c r="Q573" s="260"/>
      <c r="R573" s="260"/>
      <c r="S573" s="260"/>
      <c r="T573" s="261"/>
      <c r="AT573" s="262" t="s">
        <v>368</v>
      </c>
      <c r="AU573" s="262" t="s">
        <v>92</v>
      </c>
      <c r="AV573" s="12" t="s">
        <v>92</v>
      </c>
      <c r="AW573" s="12" t="s">
        <v>38</v>
      </c>
      <c r="AX573" s="12" t="s">
        <v>83</v>
      </c>
      <c r="AY573" s="262" t="s">
        <v>263</v>
      </c>
    </row>
    <row r="574" s="12" customFormat="1">
      <c r="B574" s="252"/>
      <c r="C574" s="253"/>
      <c r="D574" s="246" t="s">
        <v>368</v>
      </c>
      <c r="E574" s="254" t="s">
        <v>1</v>
      </c>
      <c r="F574" s="255" t="s">
        <v>669</v>
      </c>
      <c r="G574" s="253"/>
      <c r="H574" s="256">
        <v>67.644999999999996</v>
      </c>
      <c r="I574" s="257"/>
      <c r="J574" s="253"/>
      <c r="K574" s="253"/>
      <c r="L574" s="258"/>
      <c r="M574" s="259"/>
      <c r="N574" s="260"/>
      <c r="O574" s="260"/>
      <c r="P574" s="260"/>
      <c r="Q574" s="260"/>
      <c r="R574" s="260"/>
      <c r="S574" s="260"/>
      <c r="T574" s="261"/>
      <c r="AT574" s="262" t="s">
        <v>368</v>
      </c>
      <c r="AU574" s="262" t="s">
        <v>92</v>
      </c>
      <c r="AV574" s="12" t="s">
        <v>92</v>
      </c>
      <c r="AW574" s="12" t="s">
        <v>38</v>
      </c>
      <c r="AX574" s="12" t="s">
        <v>83</v>
      </c>
      <c r="AY574" s="262" t="s">
        <v>263</v>
      </c>
    </row>
    <row r="575" s="12" customFormat="1">
      <c r="B575" s="252"/>
      <c r="C575" s="253"/>
      <c r="D575" s="246" t="s">
        <v>368</v>
      </c>
      <c r="E575" s="254" t="s">
        <v>1</v>
      </c>
      <c r="F575" s="255" t="s">
        <v>670</v>
      </c>
      <c r="G575" s="253"/>
      <c r="H575" s="256">
        <v>65.200000000000003</v>
      </c>
      <c r="I575" s="257"/>
      <c r="J575" s="253"/>
      <c r="K575" s="253"/>
      <c r="L575" s="258"/>
      <c r="M575" s="259"/>
      <c r="N575" s="260"/>
      <c r="O575" s="260"/>
      <c r="P575" s="260"/>
      <c r="Q575" s="260"/>
      <c r="R575" s="260"/>
      <c r="S575" s="260"/>
      <c r="T575" s="261"/>
      <c r="AT575" s="262" t="s">
        <v>368</v>
      </c>
      <c r="AU575" s="262" t="s">
        <v>92</v>
      </c>
      <c r="AV575" s="12" t="s">
        <v>92</v>
      </c>
      <c r="AW575" s="12" t="s">
        <v>38</v>
      </c>
      <c r="AX575" s="12" t="s">
        <v>83</v>
      </c>
      <c r="AY575" s="262" t="s">
        <v>263</v>
      </c>
    </row>
    <row r="576" s="12" customFormat="1">
      <c r="B576" s="252"/>
      <c r="C576" s="253"/>
      <c r="D576" s="246" t="s">
        <v>368</v>
      </c>
      <c r="E576" s="254" t="s">
        <v>1</v>
      </c>
      <c r="F576" s="255" t="s">
        <v>671</v>
      </c>
      <c r="G576" s="253"/>
      <c r="H576" s="256">
        <v>195.762</v>
      </c>
      <c r="I576" s="257"/>
      <c r="J576" s="253"/>
      <c r="K576" s="253"/>
      <c r="L576" s="258"/>
      <c r="M576" s="259"/>
      <c r="N576" s="260"/>
      <c r="O576" s="260"/>
      <c r="P576" s="260"/>
      <c r="Q576" s="260"/>
      <c r="R576" s="260"/>
      <c r="S576" s="260"/>
      <c r="T576" s="261"/>
      <c r="AT576" s="262" t="s">
        <v>368</v>
      </c>
      <c r="AU576" s="262" t="s">
        <v>92</v>
      </c>
      <c r="AV576" s="12" t="s">
        <v>92</v>
      </c>
      <c r="AW576" s="12" t="s">
        <v>38</v>
      </c>
      <c r="AX576" s="12" t="s">
        <v>83</v>
      </c>
      <c r="AY576" s="262" t="s">
        <v>263</v>
      </c>
    </row>
    <row r="577" s="12" customFormat="1">
      <c r="B577" s="252"/>
      <c r="C577" s="253"/>
      <c r="D577" s="246" t="s">
        <v>368</v>
      </c>
      <c r="E577" s="254" t="s">
        <v>1</v>
      </c>
      <c r="F577" s="255" t="s">
        <v>672</v>
      </c>
      <c r="G577" s="253"/>
      <c r="H577" s="256">
        <v>-27</v>
      </c>
      <c r="I577" s="257"/>
      <c r="J577" s="253"/>
      <c r="K577" s="253"/>
      <c r="L577" s="258"/>
      <c r="M577" s="259"/>
      <c r="N577" s="260"/>
      <c r="O577" s="260"/>
      <c r="P577" s="260"/>
      <c r="Q577" s="260"/>
      <c r="R577" s="260"/>
      <c r="S577" s="260"/>
      <c r="T577" s="261"/>
      <c r="AT577" s="262" t="s">
        <v>368</v>
      </c>
      <c r="AU577" s="262" t="s">
        <v>92</v>
      </c>
      <c r="AV577" s="12" t="s">
        <v>92</v>
      </c>
      <c r="AW577" s="12" t="s">
        <v>38</v>
      </c>
      <c r="AX577" s="12" t="s">
        <v>83</v>
      </c>
      <c r="AY577" s="262" t="s">
        <v>263</v>
      </c>
    </row>
    <row r="578" s="12" customFormat="1">
      <c r="B578" s="252"/>
      <c r="C578" s="253"/>
      <c r="D578" s="246" t="s">
        <v>368</v>
      </c>
      <c r="E578" s="254" t="s">
        <v>1</v>
      </c>
      <c r="F578" s="255" t="s">
        <v>675</v>
      </c>
      <c r="G578" s="253"/>
      <c r="H578" s="256">
        <v>-948.25</v>
      </c>
      <c r="I578" s="257"/>
      <c r="J578" s="253"/>
      <c r="K578" s="253"/>
      <c r="L578" s="258"/>
      <c r="M578" s="259"/>
      <c r="N578" s="260"/>
      <c r="O578" s="260"/>
      <c r="P578" s="260"/>
      <c r="Q578" s="260"/>
      <c r="R578" s="260"/>
      <c r="S578" s="260"/>
      <c r="T578" s="261"/>
      <c r="AT578" s="262" t="s">
        <v>368</v>
      </c>
      <c r="AU578" s="262" t="s">
        <v>92</v>
      </c>
      <c r="AV578" s="12" t="s">
        <v>92</v>
      </c>
      <c r="AW578" s="12" t="s">
        <v>38</v>
      </c>
      <c r="AX578" s="12" t="s">
        <v>83</v>
      </c>
      <c r="AY578" s="262" t="s">
        <v>263</v>
      </c>
    </row>
    <row r="579" s="13" customFormat="1">
      <c r="B579" s="263"/>
      <c r="C579" s="264"/>
      <c r="D579" s="246" t="s">
        <v>368</v>
      </c>
      <c r="E579" s="265" t="s">
        <v>1</v>
      </c>
      <c r="F579" s="266" t="s">
        <v>370</v>
      </c>
      <c r="G579" s="264"/>
      <c r="H579" s="267">
        <v>10524.417</v>
      </c>
      <c r="I579" s="268"/>
      <c r="J579" s="264"/>
      <c r="K579" s="264"/>
      <c r="L579" s="269"/>
      <c r="M579" s="270"/>
      <c r="N579" s="271"/>
      <c r="O579" s="271"/>
      <c r="P579" s="271"/>
      <c r="Q579" s="271"/>
      <c r="R579" s="271"/>
      <c r="S579" s="271"/>
      <c r="T579" s="272"/>
      <c r="AT579" s="273" t="s">
        <v>368</v>
      </c>
      <c r="AU579" s="273" t="s">
        <v>92</v>
      </c>
      <c r="AV579" s="13" t="s">
        <v>125</v>
      </c>
      <c r="AW579" s="13" t="s">
        <v>38</v>
      </c>
      <c r="AX579" s="13" t="s">
        <v>90</v>
      </c>
      <c r="AY579" s="273" t="s">
        <v>263</v>
      </c>
    </row>
    <row r="580" s="1" customFormat="1" ht="16.5" customHeight="1">
      <c r="B580" s="39"/>
      <c r="C580" s="233" t="s">
        <v>746</v>
      </c>
      <c r="D580" s="233" t="s">
        <v>266</v>
      </c>
      <c r="E580" s="234" t="s">
        <v>747</v>
      </c>
      <c r="F580" s="235" t="s">
        <v>748</v>
      </c>
      <c r="G580" s="236" t="s">
        <v>378</v>
      </c>
      <c r="H580" s="237">
        <v>214.798</v>
      </c>
      <c r="I580" s="238"/>
      <c r="J580" s="239">
        <f>ROUND(I580*H580,2)</f>
        <v>0</v>
      </c>
      <c r="K580" s="235" t="s">
        <v>270</v>
      </c>
      <c r="L580" s="44"/>
      <c r="M580" s="240" t="s">
        <v>1</v>
      </c>
      <c r="N580" s="241" t="s">
        <v>48</v>
      </c>
      <c r="O580" s="87"/>
      <c r="P580" s="242">
        <f>O580*H580</f>
        <v>0</v>
      </c>
      <c r="Q580" s="242">
        <v>2.2563399999999998</v>
      </c>
      <c r="R580" s="242">
        <f>Q580*H580</f>
        <v>484.65731931999994</v>
      </c>
      <c r="S580" s="242">
        <v>0</v>
      </c>
      <c r="T580" s="243">
        <f>S580*H580</f>
        <v>0</v>
      </c>
      <c r="AR580" s="244" t="s">
        <v>125</v>
      </c>
      <c r="AT580" s="244" t="s">
        <v>266</v>
      </c>
      <c r="AU580" s="244" t="s">
        <v>92</v>
      </c>
      <c r="AY580" s="17" t="s">
        <v>263</v>
      </c>
      <c r="BE580" s="245">
        <f>IF(N580="základní",J580,0)</f>
        <v>0</v>
      </c>
      <c r="BF580" s="245">
        <f>IF(N580="snížená",J580,0)</f>
        <v>0</v>
      </c>
      <c r="BG580" s="245">
        <f>IF(N580="zákl. přenesená",J580,0)</f>
        <v>0</v>
      </c>
      <c r="BH580" s="245">
        <f>IF(N580="sníž. přenesená",J580,0)</f>
        <v>0</v>
      </c>
      <c r="BI580" s="245">
        <f>IF(N580="nulová",J580,0)</f>
        <v>0</v>
      </c>
      <c r="BJ580" s="17" t="s">
        <v>90</v>
      </c>
      <c r="BK580" s="245">
        <f>ROUND(I580*H580,2)</f>
        <v>0</v>
      </c>
      <c r="BL580" s="17" t="s">
        <v>125</v>
      </c>
      <c r="BM580" s="244" t="s">
        <v>749</v>
      </c>
    </row>
    <row r="581" s="1" customFormat="1">
      <c r="B581" s="39"/>
      <c r="C581" s="40"/>
      <c r="D581" s="246" t="s">
        <v>273</v>
      </c>
      <c r="E581" s="40"/>
      <c r="F581" s="247" t="s">
        <v>567</v>
      </c>
      <c r="G581" s="40"/>
      <c r="H581" s="40"/>
      <c r="I581" s="151"/>
      <c r="J581" s="40"/>
      <c r="K581" s="40"/>
      <c r="L581" s="44"/>
      <c r="M581" s="248"/>
      <c r="N581" s="87"/>
      <c r="O581" s="87"/>
      <c r="P581" s="87"/>
      <c r="Q581" s="87"/>
      <c r="R581" s="87"/>
      <c r="S581" s="87"/>
      <c r="T581" s="88"/>
      <c r="AT581" s="17" t="s">
        <v>273</v>
      </c>
      <c r="AU581" s="17" t="s">
        <v>92</v>
      </c>
    </row>
    <row r="582" s="12" customFormat="1">
      <c r="B582" s="252"/>
      <c r="C582" s="253"/>
      <c r="D582" s="246" t="s">
        <v>368</v>
      </c>
      <c r="E582" s="254" t="s">
        <v>1</v>
      </c>
      <c r="F582" s="255" t="s">
        <v>750</v>
      </c>
      <c r="G582" s="253"/>
      <c r="H582" s="256">
        <v>214.798</v>
      </c>
      <c r="I582" s="257"/>
      <c r="J582" s="253"/>
      <c r="K582" s="253"/>
      <c r="L582" s="258"/>
      <c r="M582" s="259"/>
      <c r="N582" s="260"/>
      <c r="O582" s="260"/>
      <c r="P582" s="260"/>
      <c r="Q582" s="260"/>
      <c r="R582" s="260"/>
      <c r="S582" s="260"/>
      <c r="T582" s="261"/>
      <c r="AT582" s="262" t="s">
        <v>368</v>
      </c>
      <c r="AU582" s="262" t="s">
        <v>92</v>
      </c>
      <c r="AV582" s="12" t="s">
        <v>92</v>
      </c>
      <c r="AW582" s="12" t="s">
        <v>38</v>
      </c>
      <c r="AX582" s="12" t="s">
        <v>83</v>
      </c>
      <c r="AY582" s="262" t="s">
        <v>263</v>
      </c>
    </row>
    <row r="583" s="13" customFormat="1">
      <c r="B583" s="263"/>
      <c r="C583" s="264"/>
      <c r="D583" s="246" t="s">
        <v>368</v>
      </c>
      <c r="E583" s="265" t="s">
        <v>1</v>
      </c>
      <c r="F583" s="266" t="s">
        <v>370</v>
      </c>
      <c r="G583" s="264"/>
      <c r="H583" s="267">
        <v>214.798</v>
      </c>
      <c r="I583" s="268"/>
      <c r="J583" s="264"/>
      <c r="K583" s="264"/>
      <c r="L583" s="269"/>
      <c r="M583" s="270"/>
      <c r="N583" s="271"/>
      <c r="O583" s="271"/>
      <c r="P583" s="271"/>
      <c r="Q583" s="271"/>
      <c r="R583" s="271"/>
      <c r="S583" s="271"/>
      <c r="T583" s="272"/>
      <c r="AT583" s="273" t="s">
        <v>368</v>
      </c>
      <c r="AU583" s="273" t="s">
        <v>92</v>
      </c>
      <c r="AV583" s="13" t="s">
        <v>125</v>
      </c>
      <c r="AW583" s="13" t="s">
        <v>38</v>
      </c>
      <c r="AX583" s="13" t="s">
        <v>90</v>
      </c>
      <c r="AY583" s="273" t="s">
        <v>263</v>
      </c>
    </row>
    <row r="584" s="1" customFormat="1" ht="16.5" customHeight="1">
      <c r="B584" s="39"/>
      <c r="C584" s="233" t="s">
        <v>751</v>
      </c>
      <c r="D584" s="233" t="s">
        <v>266</v>
      </c>
      <c r="E584" s="234" t="s">
        <v>752</v>
      </c>
      <c r="F584" s="235" t="s">
        <v>753</v>
      </c>
      <c r="G584" s="236" t="s">
        <v>378</v>
      </c>
      <c r="H584" s="237">
        <v>214.798</v>
      </c>
      <c r="I584" s="238"/>
      <c r="J584" s="239">
        <f>ROUND(I584*H584,2)</f>
        <v>0</v>
      </c>
      <c r="K584" s="235" t="s">
        <v>270</v>
      </c>
      <c r="L584" s="44"/>
      <c r="M584" s="240" t="s">
        <v>1</v>
      </c>
      <c r="N584" s="241" t="s">
        <v>48</v>
      </c>
      <c r="O584" s="87"/>
      <c r="P584" s="242">
        <f>O584*H584</f>
        <v>0</v>
      </c>
      <c r="Q584" s="242">
        <v>0</v>
      </c>
      <c r="R584" s="242">
        <f>Q584*H584</f>
        <v>0</v>
      </c>
      <c r="S584" s="242">
        <v>0</v>
      </c>
      <c r="T584" s="243">
        <f>S584*H584</f>
        <v>0</v>
      </c>
      <c r="AR584" s="244" t="s">
        <v>125</v>
      </c>
      <c r="AT584" s="244" t="s">
        <v>266</v>
      </c>
      <c r="AU584" s="244" t="s">
        <v>92</v>
      </c>
      <c r="AY584" s="17" t="s">
        <v>263</v>
      </c>
      <c r="BE584" s="245">
        <f>IF(N584="základní",J584,0)</f>
        <v>0</v>
      </c>
      <c r="BF584" s="245">
        <f>IF(N584="snížená",J584,0)</f>
        <v>0</v>
      </c>
      <c r="BG584" s="245">
        <f>IF(N584="zákl. přenesená",J584,0)</f>
        <v>0</v>
      </c>
      <c r="BH584" s="245">
        <f>IF(N584="sníž. přenesená",J584,0)</f>
        <v>0</v>
      </c>
      <c r="BI584" s="245">
        <f>IF(N584="nulová",J584,0)</f>
        <v>0</v>
      </c>
      <c r="BJ584" s="17" t="s">
        <v>90</v>
      </c>
      <c r="BK584" s="245">
        <f>ROUND(I584*H584,2)</f>
        <v>0</v>
      </c>
      <c r="BL584" s="17" t="s">
        <v>125</v>
      </c>
      <c r="BM584" s="244" t="s">
        <v>754</v>
      </c>
    </row>
    <row r="585" s="1" customFormat="1">
      <c r="B585" s="39"/>
      <c r="C585" s="40"/>
      <c r="D585" s="246" t="s">
        <v>273</v>
      </c>
      <c r="E585" s="40"/>
      <c r="F585" s="247" t="s">
        <v>567</v>
      </c>
      <c r="G585" s="40"/>
      <c r="H585" s="40"/>
      <c r="I585" s="151"/>
      <c r="J585" s="40"/>
      <c r="K585" s="40"/>
      <c r="L585" s="44"/>
      <c r="M585" s="248"/>
      <c r="N585" s="87"/>
      <c r="O585" s="87"/>
      <c r="P585" s="87"/>
      <c r="Q585" s="87"/>
      <c r="R585" s="87"/>
      <c r="S585" s="87"/>
      <c r="T585" s="88"/>
      <c r="AT585" s="17" t="s">
        <v>273</v>
      </c>
      <c r="AU585" s="17" t="s">
        <v>92</v>
      </c>
    </row>
    <row r="586" s="12" customFormat="1">
      <c r="B586" s="252"/>
      <c r="C586" s="253"/>
      <c r="D586" s="246" t="s">
        <v>368</v>
      </c>
      <c r="E586" s="254" t="s">
        <v>1</v>
      </c>
      <c r="F586" s="255" t="s">
        <v>750</v>
      </c>
      <c r="G586" s="253"/>
      <c r="H586" s="256">
        <v>214.798</v>
      </c>
      <c r="I586" s="257"/>
      <c r="J586" s="253"/>
      <c r="K586" s="253"/>
      <c r="L586" s="258"/>
      <c r="M586" s="259"/>
      <c r="N586" s="260"/>
      <c r="O586" s="260"/>
      <c r="P586" s="260"/>
      <c r="Q586" s="260"/>
      <c r="R586" s="260"/>
      <c r="S586" s="260"/>
      <c r="T586" s="261"/>
      <c r="AT586" s="262" t="s">
        <v>368</v>
      </c>
      <c r="AU586" s="262" t="s">
        <v>92</v>
      </c>
      <c r="AV586" s="12" t="s">
        <v>92</v>
      </c>
      <c r="AW586" s="12" t="s">
        <v>38</v>
      </c>
      <c r="AX586" s="12" t="s">
        <v>83</v>
      </c>
      <c r="AY586" s="262" t="s">
        <v>263</v>
      </c>
    </row>
    <row r="587" s="13" customFormat="1">
      <c r="B587" s="263"/>
      <c r="C587" s="264"/>
      <c r="D587" s="246" t="s">
        <v>368</v>
      </c>
      <c r="E587" s="265" t="s">
        <v>1</v>
      </c>
      <c r="F587" s="266" t="s">
        <v>370</v>
      </c>
      <c r="G587" s="264"/>
      <c r="H587" s="267">
        <v>214.798</v>
      </c>
      <c r="I587" s="268"/>
      <c r="J587" s="264"/>
      <c r="K587" s="264"/>
      <c r="L587" s="269"/>
      <c r="M587" s="270"/>
      <c r="N587" s="271"/>
      <c r="O587" s="271"/>
      <c r="P587" s="271"/>
      <c r="Q587" s="271"/>
      <c r="R587" s="271"/>
      <c r="S587" s="271"/>
      <c r="T587" s="272"/>
      <c r="AT587" s="273" t="s">
        <v>368</v>
      </c>
      <c r="AU587" s="273" t="s">
        <v>92</v>
      </c>
      <c r="AV587" s="13" t="s">
        <v>125</v>
      </c>
      <c r="AW587" s="13" t="s">
        <v>38</v>
      </c>
      <c r="AX587" s="13" t="s">
        <v>90</v>
      </c>
      <c r="AY587" s="273" t="s">
        <v>263</v>
      </c>
    </row>
    <row r="588" s="1" customFormat="1" ht="16.5" customHeight="1">
      <c r="B588" s="39"/>
      <c r="C588" s="233" t="s">
        <v>755</v>
      </c>
      <c r="D588" s="233" t="s">
        <v>266</v>
      </c>
      <c r="E588" s="234" t="s">
        <v>756</v>
      </c>
      <c r="F588" s="235" t="s">
        <v>757</v>
      </c>
      <c r="G588" s="236" t="s">
        <v>378</v>
      </c>
      <c r="H588" s="237">
        <v>15.648</v>
      </c>
      <c r="I588" s="238"/>
      <c r="J588" s="239">
        <f>ROUND(I588*H588,2)</f>
        <v>0</v>
      </c>
      <c r="K588" s="235" t="s">
        <v>270</v>
      </c>
      <c r="L588" s="44"/>
      <c r="M588" s="240" t="s">
        <v>1</v>
      </c>
      <c r="N588" s="241" t="s">
        <v>48</v>
      </c>
      <c r="O588" s="87"/>
      <c r="P588" s="242">
        <f>O588*H588</f>
        <v>0</v>
      </c>
      <c r="Q588" s="242">
        <v>2.45329</v>
      </c>
      <c r="R588" s="242">
        <f>Q588*H588</f>
        <v>38.389081919999995</v>
      </c>
      <c r="S588" s="242">
        <v>0</v>
      </c>
      <c r="T588" s="243">
        <f>S588*H588</f>
        <v>0</v>
      </c>
      <c r="AR588" s="244" t="s">
        <v>125</v>
      </c>
      <c r="AT588" s="244" t="s">
        <v>266</v>
      </c>
      <c r="AU588" s="244" t="s">
        <v>92</v>
      </c>
      <c r="AY588" s="17" t="s">
        <v>263</v>
      </c>
      <c r="BE588" s="245">
        <f>IF(N588="základní",J588,0)</f>
        <v>0</v>
      </c>
      <c r="BF588" s="245">
        <f>IF(N588="snížená",J588,0)</f>
        <v>0</v>
      </c>
      <c r="BG588" s="245">
        <f>IF(N588="zákl. přenesená",J588,0)</f>
        <v>0</v>
      </c>
      <c r="BH588" s="245">
        <f>IF(N588="sníž. přenesená",J588,0)</f>
        <v>0</v>
      </c>
      <c r="BI588" s="245">
        <f>IF(N588="nulová",J588,0)</f>
        <v>0</v>
      </c>
      <c r="BJ588" s="17" t="s">
        <v>90</v>
      </c>
      <c r="BK588" s="245">
        <f>ROUND(I588*H588,2)</f>
        <v>0</v>
      </c>
      <c r="BL588" s="17" t="s">
        <v>125</v>
      </c>
      <c r="BM588" s="244" t="s">
        <v>758</v>
      </c>
    </row>
    <row r="589" s="1" customFormat="1">
      <c r="B589" s="39"/>
      <c r="C589" s="40"/>
      <c r="D589" s="246" t="s">
        <v>273</v>
      </c>
      <c r="E589" s="40"/>
      <c r="F589" s="247" t="s">
        <v>567</v>
      </c>
      <c r="G589" s="40"/>
      <c r="H589" s="40"/>
      <c r="I589" s="151"/>
      <c r="J589" s="40"/>
      <c r="K589" s="40"/>
      <c r="L589" s="44"/>
      <c r="M589" s="248"/>
      <c r="N589" s="87"/>
      <c r="O589" s="87"/>
      <c r="P589" s="87"/>
      <c r="Q589" s="87"/>
      <c r="R589" s="87"/>
      <c r="S589" s="87"/>
      <c r="T589" s="88"/>
      <c r="AT589" s="17" t="s">
        <v>273</v>
      </c>
      <c r="AU589" s="17" t="s">
        <v>92</v>
      </c>
    </row>
    <row r="590" s="12" customFormat="1">
      <c r="B590" s="252"/>
      <c r="C590" s="253"/>
      <c r="D590" s="246" t="s">
        <v>368</v>
      </c>
      <c r="E590" s="254" t="s">
        <v>1</v>
      </c>
      <c r="F590" s="255" t="s">
        <v>759</v>
      </c>
      <c r="G590" s="253"/>
      <c r="H590" s="256">
        <v>15.648</v>
      </c>
      <c r="I590" s="257"/>
      <c r="J590" s="253"/>
      <c r="K590" s="253"/>
      <c r="L590" s="258"/>
      <c r="M590" s="259"/>
      <c r="N590" s="260"/>
      <c r="O590" s="260"/>
      <c r="P590" s="260"/>
      <c r="Q590" s="260"/>
      <c r="R590" s="260"/>
      <c r="S590" s="260"/>
      <c r="T590" s="261"/>
      <c r="AT590" s="262" t="s">
        <v>368</v>
      </c>
      <c r="AU590" s="262" t="s">
        <v>92</v>
      </c>
      <c r="AV590" s="12" t="s">
        <v>92</v>
      </c>
      <c r="AW590" s="12" t="s">
        <v>38</v>
      </c>
      <c r="AX590" s="12" t="s">
        <v>83</v>
      </c>
      <c r="AY590" s="262" t="s">
        <v>263</v>
      </c>
    </row>
    <row r="591" s="13" customFormat="1">
      <c r="B591" s="263"/>
      <c r="C591" s="264"/>
      <c r="D591" s="246" t="s">
        <v>368</v>
      </c>
      <c r="E591" s="265" t="s">
        <v>1</v>
      </c>
      <c r="F591" s="266" t="s">
        <v>370</v>
      </c>
      <c r="G591" s="264"/>
      <c r="H591" s="267">
        <v>15.648</v>
      </c>
      <c r="I591" s="268"/>
      <c r="J591" s="264"/>
      <c r="K591" s="264"/>
      <c r="L591" s="269"/>
      <c r="M591" s="270"/>
      <c r="N591" s="271"/>
      <c r="O591" s="271"/>
      <c r="P591" s="271"/>
      <c r="Q591" s="271"/>
      <c r="R591" s="271"/>
      <c r="S591" s="271"/>
      <c r="T591" s="272"/>
      <c r="AT591" s="273" t="s">
        <v>368</v>
      </c>
      <c r="AU591" s="273" t="s">
        <v>92</v>
      </c>
      <c r="AV591" s="13" t="s">
        <v>125</v>
      </c>
      <c r="AW591" s="13" t="s">
        <v>38</v>
      </c>
      <c r="AX591" s="13" t="s">
        <v>90</v>
      </c>
      <c r="AY591" s="273" t="s">
        <v>263</v>
      </c>
    </row>
    <row r="592" s="1" customFormat="1" ht="16.5" customHeight="1">
      <c r="B592" s="39"/>
      <c r="C592" s="233" t="s">
        <v>760</v>
      </c>
      <c r="D592" s="233" t="s">
        <v>266</v>
      </c>
      <c r="E592" s="234" t="s">
        <v>761</v>
      </c>
      <c r="F592" s="235" t="s">
        <v>762</v>
      </c>
      <c r="G592" s="236" t="s">
        <v>378</v>
      </c>
      <c r="H592" s="237">
        <v>175.53100000000001</v>
      </c>
      <c r="I592" s="238"/>
      <c r="J592" s="239">
        <f>ROUND(I592*H592,2)</f>
        <v>0</v>
      </c>
      <c r="K592" s="235" t="s">
        <v>270</v>
      </c>
      <c r="L592" s="44"/>
      <c r="M592" s="240" t="s">
        <v>1</v>
      </c>
      <c r="N592" s="241" t="s">
        <v>48</v>
      </c>
      <c r="O592" s="87"/>
      <c r="P592" s="242">
        <f>O592*H592</f>
        <v>0</v>
      </c>
      <c r="Q592" s="242">
        <v>2.2563399999999998</v>
      </c>
      <c r="R592" s="242">
        <f>Q592*H592</f>
        <v>396.05761653999997</v>
      </c>
      <c r="S592" s="242">
        <v>0</v>
      </c>
      <c r="T592" s="243">
        <f>S592*H592</f>
        <v>0</v>
      </c>
      <c r="AR592" s="244" t="s">
        <v>125</v>
      </c>
      <c r="AT592" s="244" t="s">
        <v>266</v>
      </c>
      <c r="AU592" s="244" t="s">
        <v>92</v>
      </c>
      <c r="AY592" s="17" t="s">
        <v>263</v>
      </c>
      <c r="BE592" s="245">
        <f>IF(N592="základní",J592,0)</f>
        <v>0</v>
      </c>
      <c r="BF592" s="245">
        <f>IF(N592="snížená",J592,0)</f>
        <v>0</v>
      </c>
      <c r="BG592" s="245">
        <f>IF(N592="zákl. přenesená",J592,0)</f>
        <v>0</v>
      </c>
      <c r="BH592" s="245">
        <f>IF(N592="sníž. přenesená",J592,0)</f>
        <v>0</v>
      </c>
      <c r="BI592" s="245">
        <f>IF(N592="nulová",J592,0)</f>
        <v>0</v>
      </c>
      <c r="BJ592" s="17" t="s">
        <v>90</v>
      </c>
      <c r="BK592" s="245">
        <f>ROUND(I592*H592,2)</f>
        <v>0</v>
      </c>
      <c r="BL592" s="17" t="s">
        <v>125</v>
      </c>
      <c r="BM592" s="244" t="s">
        <v>763</v>
      </c>
    </row>
    <row r="593" s="1" customFormat="1">
      <c r="B593" s="39"/>
      <c r="C593" s="40"/>
      <c r="D593" s="246" t="s">
        <v>273</v>
      </c>
      <c r="E593" s="40"/>
      <c r="F593" s="247" t="s">
        <v>567</v>
      </c>
      <c r="G593" s="40"/>
      <c r="H593" s="40"/>
      <c r="I593" s="151"/>
      <c r="J593" s="40"/>
      <c r="K593" s="40"/>
      <c r="L593" s="44"/>
      <c r="M593" s="248"/>
      <c r="N593" s="87"/>
      <c r="O593" s="87"/>
      <c r="P593" s="87"/>
      <c r="Q593" s="87"/>
      <c r="R593" s="87"/>
      <c r="S593" s="87"/>
      <c r="T593" s="88"/>
      <c r="AT593" s="17" t="s">
        <v>273</v>
      </c>
      <c r="AU593" s="17" t="s">
        <v>92</v>
      </c>
    </row>
    <row r="594" s="12" customFormat="1">
      <c r="B594" s="252"/>
      <c r="C594" s="253"/>
      <c r="D594" s="246" t="s">
        <v>368</v>
      </c>
      <c r="E594" s="254" t="s">
        <v>1</v>
      </c>
      <c r="F594" s="255" t="s">
        <v>764</v>
      </c>
      <c r="G594" s="253"/>
      <c r="H594" s="256">
        <v>116.984</v>
      </c>
      <c r="I594" s="257"/>
      <c r="J594" s="253"/>
      <c r="K594" s="253"/>
      <c r="L594" s="258"/>
      <c r="M594" s="259"/>
      <c r="N594" s="260"/>
      <c r="O594" s="260"/>
      <c r="P594" s="260"/>
      <c r="Q594" s="260"/>
      <c r="R594" s="260"/>
      <c r="S594" s="260"/>
      <c r="T594" s="261"/>
      <c r="AT594" s="262" t="s">
        <v>368</v>
      </c>
      <c r="AU594" s="262" t="s">
        <v>92</v>
      </c>
      <c r="AV594" s="12" t="s">
        <v>92</v>
      </c>
      <c r="AW594" s="12" t="s">
        <v>38</v>
      </c>
      <c r="AX594" s="12" t="s">
        <v>83</v>
      </c>
      <c r="AY594" s="262" t="s">
        <v>263</v>
      </c>
    </row>
    <row r="595" s="12" customFormat="1">
      <c r="B595" s="252"/>
      <c r="C595" s="253"/>
      <c r="D595" s="246" t="s">
        <v>368</v>
      </c>
      <c r="E595" s="254" t="s">
        <v>1</v>
      </c>
      <c r="F595" s="255" t="s">
        <v>765</v>
      </c>
      <c r="G595" s="253"/>
      <c r="H595" s="256">
        <v>5.9340000000000002</v>
      </c>
      <c r="I595" s="257"/>
      <c r="J595" s="253"/>
      <c r="K595" s="253"/>
      <c r="L595" s="258"/>
      <c r="M595" s="259"/>
      <c r="N595" s="260"/>
      <c r="O595" s="260"/>
      <c r="P595" s="260"/>
      <c r="Q595" s="260"/>
      <c r="R595" s="260"/>
      <c r="S595" s="260"/>
      <c r="T595" s="261"/>
      <c r="AT595" s="262" t="s">
        <v>368</v>
      </c>
      <c r="AU595" s="262" t="s">
        <v>92</v>
      </c>
      <c r="AV595" s="12" t="s">
        <v>92</v>
      </c>
      <c r="AW595" s="12" t="s">
        <v>38</v>
      </c>
      <c r="AX595" s="12" t="s">
        <v>83</v>
      </c>
      <c r="AY595" s="262" t="s">
        <v>263</v>
      </c>
    </row>
    <row r="596" s="12" customFormat="1">
      <c r="B596" s="252"/>
      <c r="C596" s="253"/>
      <c r="D596" s="246" t="s">
        <v>368</v>
      </c>
      <c r="E596" s="254" t="s">
        <v>1</v>
      </c>
      <c r="F596" s="255" t="s">
        <v>766</v>
      </c>
      <c r="G596" s="253"/>
      <c r="H596" s="256">
        <v>4.0449999999999999</v>
      </c>
      <c r="I596" s="257"/>
      <c r="J596" s="253"/>
      <c r="K596" s="253"/>
      <c r="L596" s="258"/>
      <c r="M596" s="259"/>
      <c r="N596" s="260"/>
      <c r="O596" s="260"/>
      <c r="P596" s="260"/>
      <c r="Q596" s="260"/>
      <c r="R596" s="260"/>
      <c r="S596" s="260"/>
      <c r="T596" s="261"/>
      <c r="AT596" s="262" t="s">
        <v>368</v>
      </c>
      <c r="AU596" s="262" t="s">
        <v>92</v>
      </c>
      <c r="AV596" s="12" t="s">
        <v>92</v>
      </c>
      <c r="AW596" s="12" t="s">
        <v>38</v>
      </c>
      <c r="AX596" s="12" t="s">
        <v>83</v>
      </c>
      <c r="AY596" s="262" t="s">
        <v>263</v>
      </c>
    </row>
    <row r="597" s="12" customFormat="1">
      <c r="B597" s="252"/>
      <c r="C597" s="253"/>
      <c r="D597" s="246" t="s">
        <v>368</v>
      </c>
      <c r="E597" s="254" t="s">
        <v>1</v>
      </c>
      <c r="F597" s="255" t="s">
        <v>767</v>
      </c>
      <c r="G597" s="253"/>
      <c r="H597" s="256">
        <v>3.4129999999999998</v>
      </c>
      <c r="I597" s="257"/>
      <c r="J597" s="253"/>
      <c r="K597" s="253"/>
      <c r="L597" s="258"/>
      <c r="M597" s="259"/>
      <c r="N597" s="260"/>
      <c r="O597" s="260"/>
      <c r="P597" s="260"/>
      <c r="Q597" s="260"/>
      <c r="R597" s="260"/>
      <c r="S597" s="260"/>
      <c r="T597" s="261"/>
      <c r="AT597" s="262" t="s">
        <v>368</v>
      </c>
      <c r="AU597" s="262" t="s">
        <v>92</v>
      </c>
      <c r="AV597" s="12" t="s">
        <v>92</v>
      </c>
      <c r="AW597" s="12" t="s">
        <v>38</v>
      </c>
      <c r="AX597" s="12" t="s">
        <v>83</v>
      </c>
      <c r="AY597" s="262" t="s">
        <v>263</v>
      </c>
    </row>
    <row r="598" s="12" customFormat="1">
      <c r="B598" s="252"/>
      <c r="C598" s="253"/>
      <c r="D598" s="246" t="s">
        <v>368</v>
      </c>
      <c r="E598" s="254" t="s">
        <v>1</v>
      </c>
      <c r="F598" s="255" t="s">
        <v>768</v>
      </c>
      <c r="G598" s="253"/>
      <c r="H598" s="256">
        <v>12.664999999999999</v>
      </c>
      <c r="I598" s="257"/>
      <c r="J598" s="253"/>
      <c r="K598" s="253"/>
      <c r="L598" s="258"/>
      <c r="M598" s="259"/>
      <c r="N598" s="260"/>
      <c r="O598" s="260"/>
      <c r="P598" s="260"/>
      <c r="Q598" s="260"/>
      <c r="R598" s="260"/>
      <c r="S598" s="260"/>
      <c r="T598" s="261"/>
      <c r="AT598" s="262" t="s">
        <v>368</v>
      </c>
      <c r="AU598" s="262" t="s">
        <v>92</v>
      </c>
      <c r="AV598" s="12" t="s">
        <v>92</v>
      </c>
      <c r="AW598" s="12" t="s">
        <v>38</v>
      </c>
      <c r="AX598" s="12" t="s">
        <v>83</v>
      </c>
      <c r="AY598" s="262" t="s">
        <v>263</v>
      </c>
    </row>
    <row r="599" s="12" customFormat="1">
      <c r="B599" s="252"/>
      <c r="C599" s="253"/>
      <c r="D599" s="246" t="s">
        <v>368</v>
      </c>
      <c r="E599" s="254" t="s">
        <v>1</v>
      </c>
      <c r="F599" s="255" t="s">
        <v>769</v>
      </c>
      <c r="G599" s="253"/>
      <c r="H599" s="256">
        <v>13.153000000000001</v>
      </c>
      <c r="I599" s="257"/>
      <c r="J599" s="253"/>
      <c r="K599" s="253"/>
      <c r="L599" s="258"/>
      <c r="M599" s="259"/>
      <c r="N599" s="260"/>
      <c r="O599" s="260"/>
      <c r="P599" s="260"/>
      <c r="Q599" s="260"/>
      <c r="R599" s="260"/>
      <c r="S599" s="260"/>
      <c r="T599" s="261"/>
      <c r="AT599" s="262" t="s">
        <v>368</v>
      </c>
      <c r="AU599" s="262" t="s">
        <v>92</v>
      </c>
      <c r="AV599" s="12" t="s">
        <v>92</v>
      </c>
      <c r="AW599" s="12" t="s">
        <v>38</v>
      </c>
      <c r="AX599" s="12" t="s">
        <v>83</v>
      </c>
      <c r="AY599" s="262" t="s">
        <v>263</v>
      </c>
    </row>
    <row r="600" s="12" customFormat="1">
      <c r="B600" s="252"/>
      <c r="C600" s="253"/>
      <c r="D600" s="246" t="s">
        <v>368</v>
      </c>
      <c r="E600" s="254" t="s">
        <v>1</v>
      </c>
      <c r="F600" s="255" t="s">
        <v>770</v>
      </c>
      <c r="G600" s="253"/>
      <c r="H600" s="256">
        <v>19.337</v>
      </c>
      <c r="I600" s="257"/>
      <c r="J600" s="253"/>
      <c r="K600" s="253"/>
      <c r="L600" s="258"/>
      <c r="M600" s="259"/>
      <c r="N600" s="260"/>
      <c r="O600" s="260"/>
      <c r="P600" s="260"/>
      <c r="Q600" s="260"/>
      <c r="R600" s="260"/>
      <c r="S600" s="260"/>
      <c r="T600" s="261"/>
      <c r="AT600" s="262" t="s">
        <v>368</v>
      </c>
      <c r="AU600" s="262" t="s">
        <v>92</v>
      </c>
      <c r="AV600" s="12" t="s">
        <v>92</v>
      </c>
      <c r="AW600" s="12" t="s">
        <v>38</v>
      </c>
      <c r="AX600" s="12" t="s">
        <v>83</v>
      </c>
      <c r="AY600" s="262" t="s">
        <v>263</v>
      </c>
    </row>
    <row r="601" s="13" customFormat="1">
      <c r="B601" s="263"/>
      <c r="C601" s="264"/>
      <c r="D601" s="246" t="s">
        <v>368</v>
      </c>
      <c r="E601" s="265" t="s">
        <v>1</v>
      </c>
      <c r="F601" s="266" t="s">
        <v>370</v>
      </c>
      <c r="G601" s="264"/>
      <c r="H601" s="267">
        <v>175.53100000000001</v>
      </c>
      <c r="I601" s="268"/>
      <c r="J601" s="264"/>
      <c r="K601" s="264"/>
      <c r="L601" s="269"/>
      <c r="M601" s="270"/>
      <c r="N601" s="271"/>
      <c r="O601" s="271"/>
      <c r="P601" s="271"/>
      <c r="Q601" s="271"/>
      <c r="R601" s="271"/>
      <c r="S601" s="271"/>
      <c r="T601" s="272"/>
      <c r="AT601" s="273" t="s">
        <v>368</v>
      </c>
      <c r="AU601" s="273" t="s">
        <v>92</v>
      </c>
      <c r="AV601" s="13" t="s">
        <v>125</v>
      </c>
      <c r="AW601" s="13" t="s">
        <v>38</v>
      </c>
      <c r="AX601" s="13" t="s">
        <v>90</v>
      </c>
      <c r="AY601" s="273" t="s">
        <v>263</v>
      </c>
    </row>
    <row r="602" s="1" customFormat="1" ht="16.5" customHeight="1">
      <c r="B602" s="39"/>
      <c r="C602" s="233" t="s">
        <v>771</v>
      </c>
      <c r="D602" s="233" t="s">
        <v>266</v>
      </c>
      <c r="E602" s="234" t="s">
        <v>761</v>
      </c>
      <c r="F602" s="235" t="s">
        <v>762</v>
      </c>
      <c r="G602" s="236" t="s">
        <v>378</v>
      </c>
      <c r="H602" s="237">
        <v>186.00700000000001</v>
      </c>
      <c r="I602" s="238"/>
      <c r="J602" s="239">
        <f>ROUND(I602*H602,2)</f>
        <v>0</v>
      </c>
      <c r="K602" s="235" t="s">
        <v>270</v>
      </c>
      <c r="L602" s="44"/>
      <c r="M602" s="240" t="s">
        <v>1</v>
      </c>
      <c r="N602" s="241" t="s">
        <v>48</v>
      </c>
      <c r="O602" s="87"/>
      <c r="P602" s="242">
        <f>O602*H602</f>
        <v>0</v>
      </c>
      <c r="Q602" s="242">
        <v>2.2563399999999998</v>
      </c>
      <c r="R602" s="242">
        <f>Q602*H602</f>
        <v>419.69503437999998</v>
      </c>
      <c r="S602" s="242">
        <v>0</v>
      </c>
      <c r="T602" s="243">
        <f>S602*H602</f>
        <v>0</v>
      </c>
      <c r="AR602" s="244" t="s">
        <v>125</v>
      </c>
      <c r="AT602" s="244" t="s">
        <v>266</v>
      </c>
      <c r="AU602" s="244" t="s">
        <v>92</v>
      </c>
      <c r="AY602" s="17" t="s">
        <v>263</v>
      </c>
      <c r="BE602" s="245">
        <f>IF(N602="základní",J602,0)</f>
        <v>0</v>
      </c>
      <c r="BF602" s="245">
        <f>IF(N602="snížená",J602,0)</f>
        <v>0</v>
      </c>
      <c r="BG602" s="245">
        <f>IF(N602="zákl. přenesená",J602,0)</f>
        <v>0</v>
      </c>
      <c r="BH602" s="245">
        <f>IF(N602="sníž. přenesená",J602,0)</f>
        <v>0</v>
      </c>
      <c r="BI602" s="245">
        <f>IF(N602="nulová",J602,0)</f>
        <v>0</v>
      </c>
      <c r="BJ602" s="17" t="s">
        <v>90</v>
      </c>
      <c r="BK602" s="245">
        <f>ROUND(I602*H602,2)</f>
        <v>0</v>
      </c>
      <c r="BL602" s="17" t="s">
        <v>125</v>
      </c>
      <c r="BM602" s="244" t="s">
        <v>772</v>
      </c>
    </row>
    <row r="603" s="1" customFormat="1">
      <c r="B603" s="39"/>
      <c r="C603" s="40"/>
      <c r="D603" s="246" t="s">
        <v>273</v>
      </c>
      <c r="E603" s="40"/>
      <c r="F603" s="247" t="s">
        <v>567</v>
      </c>
      <c r="G603" s="40"/>
      <c r="H603" s="40"/>
      <c r="I603" s="151"/>
      <c r="J603" s="40"/>
      <c r="K603" s="40"/>
      <c r="L603" s="44"/>
      <c r="M603" s="248"/>
      <c r="N603" s="87"/>
      <c r="O603" s="87"/>
      <c r="P603" s="87"/>
      <c r="Q603" s="87"/>
      <c r="R603" s="87"/>
      <c r="S603" s="87"/>
      <c r="T603" s="88"/>
      <c r="AT603" s="17" t="s">
        <v>273</v>
      </c>
      <c r="AU603" s="17" t="s">
        <v>92</v>
      </c>
    </row>
    <row r="604" s="12" customFormat="1">
      <c r="B604" s="252"/>
      <c r="C604" s="253"/>
      <c r="D604" s="246" t="s">
        <v>368</v>
      </c>
      <c r="E604" s="254" t="s">
        <v>1</v>
      </c>
      <c r="F604" s="255" t="s">
        <v>773</v>
      </c>
      <c r="G604" s="253"/>
      <c r="H604" s="256">
        <v>86.977999999999994</v>
      </c>
      <c r="I604" s="257"/>
      <c r="J604" s="253"/>
      <c r="K604" s="253"/>
      <c r="L604" s="258"/>
      <c r="M604" s="259"/>
      <c r="N604" s="260"/>
      <c r="O604" s="260"/>
      <c r="P604" s="260"/>
      <c r="Q604" s="260"/>
      <c r="R604" s="260"/>
      <c r="S604" s="260"/>
      <c r="T604" s="261"/>
      <c r="AT604" s="262" t="s">
        <v>368</v>
      </c>
      <c r="AU604" s="262" t="s">
        <v>92</v>
      </c>
      <c r="AV604" s="12" t="s">
        <v>92</v>
      </c>
      <c r="AW604" s="12" t="s">
        <v>38</v>
      </c>
      <c r="AX604" s="12" t="s">
        <v>83</v>
      </c>
      <c r="AY604" s="262" t="s">
        <v>263</v>
      </c>
    </row>
    <row r="605" s="12" customFormat="1">
      <c r="B605" s="252"/>
      <c r="C605" s="253"/>
      <c r="D605" s="246" t="s">
        <v>368</v>
      </c>
      <c r="E605" s="254" t="s">
        <v>1</v>
      </c>
      <c r="F605" s="255" t="s">
        <v>774</v>
      </c>
      <c r="G605" s="253"/>
      <c r="H605" s="256">
        <v>22.552</v>
      </c>
      <c r="I605" s="257"/>
      <c r="J605" s="253"/>
      <c r="K605" s="253"/>
      <c r="L605" s="258"/>
      <c r="M605" s="259"/>
      <c r="N605" s="260"/>
      <c r="O605" s="260"/>
      <c r="P605" s="260"/>
      <c r="Q605" s="260"/>
      <c r="R605" s="260"/>
      <c r="S605" s="260"/>
      <c r="T605" s="261"/>
      <c r="AT605" s="262" t="s">
        <v>368</v>
      </c>
      <c r="AU605" s="262" t="s">
        <v>92</v>
      </c>
      <c r="AV605" s="12" t="s">
        <v>92</v>
      </c>
      <c r="AW605" s="12" t="s">
        <v>38</v>
      </c>
      <c r="AX605" s="12" t="s">
        <v>83</v>
      </c>
      <c r="AY605" s="262" t="s">
        <v>263</v>
      </c>
    </row>
    <row r="606" s="12" customFormat="1">
      <c r="B606" s="252"/>
      <c r="C606" s="253"/>
      <c r="D606" s="246" t="s">
        <v>368</v>
      </c>
      <c r="E606" s="254" t="s">
        <v>1</v>
      </c>
      <c r="F606" s="255" t="s">
        <v>775</v>
      </c>
      <c r="G606" s="253"/>
      <c r="H606" s="256">
        <v>76.477000000000004</v>
      </c>
      <c r="I606" s="257"/>
      <c r="J606" s="253"/>
      <c r="K606" s="253"/>
      <c r="L606" s="258"/>
      <c r="M606" s="259"/>
      <c r="N606" s="260"/>
      <c r="O606" s="260"/>
      <c r="P606" s="260"/>
      <c r="Q606" s="260"/>
      <c r="R606" s="260"/>
      <c r="S606" s="260"/>
      <c r="T606" s="261"/>
      <c r="AT606" s="262" t="s">
        <v>368</v>
      </c>
      <c r="AU606" s="262" t="s">
        <v>92</v>
      </c>
      <c r="AV606" s="12" t="s">
        <v>92</v>
      </c>
      <c r="AW606" s="12" t="s">
        <v>38</v>
      </c>
      <c r="AX606" s="12" t="s">
        <v>83</v>
      </c>
      <c r="AY606" s="262" t="s">
        <v>263</v>
      </c>
    </row>
    <row r="607" s="13" customFormat="1">
      <c r="B607" s="263"/>
      <c r="C607" s="264"/>
      <c r="D607" s="246" t="s">
        <v>368</v>
      </c>
      <c r="E607" s="265" t="s">
        <v>1</v>
      </c>
      <c r="F607" s="266" t="s">
        <v>370</v>
      </c>
      <c r="G607" s="264"/>
      <c r="H607" s="267">
        <v>186.00700000000001</v>
      </c>
      <c r="I607" s="268"/>
      <c r="J607" s="264"/>
      <c r="K607" s="264"/>
      <c r="L607" s="269"/>
      <c r="M607" s="270"/>
      <c r="N607" s="271"/>
      <c r="O607" s="271"/>
      <c r="P607" s="271"/>
      <c r="Q607" s="271"/>
      <c r="R607" s="271"/>
      <c r="S607" s="271"/>
      <c r="T607" s="272"/>
      <c r="AT607" s="273" t="s">
        <v>368</v>
      </c>
      <c r="AU607" s="273" t="s">
        <v>92</v>
      </c>
      <c r="AV607" s="13" t="s">
        <v>125</v>
      </c>
      <c r="AW607" s="13" t="s">
        <v>38</v>
      </c>
      <c r="AX607" s="13" t="s">
        <v>90</v>
      </c>
      <c r="AY607" s="273" t="s">
        <v>263</v>
      </c>
    </row>
    <row r="608" s="1" customFormat="1" ht="16.5" customHeight="1">
      <c r="B608" s="39"/>
      <c r="C608" s="233" t="s">
        <v>776</v>
      </c>
      <c r="D608" s="233" t="s">
        <v>266</v>
      </c>
      <c r="E608" s="234" t="s">
        <v>777</v>
      </c>
      <c r="F608" s="235" t="s">
        <v>778</v>
      </c>
      <c r="G608" s="236" t="s">
        <v>378</v>
      </c>
      <c r="H608" s="237">
        <v>278.56599999999997</v>
      </c>
      <c r="I608" s="238"/>
      <c r="J608" s="239">
        <f>ROUND(I608*H608,2)</f>
        <v>0</v>
      </c>
      <c r="K608" s="235" t="s">
        <v>270</v>
      </c>
      <c r="L608" s="44"/>
      <c r="M608" s="240" t="s">
        <v>1</v>
      </c>
      <c r="N608" s="241" t="s">
        <v>48</v>
      </c>
      <c r="O608" s="87"/>
      <c r="P608" s="242">
        <f>O608*H608</f>
        <v>0</v>
      </c>
      <c r="Q608" s="242">
        <v>2.2563399999999998</v>
      </c>
      <c r="R608" s="242">
        <f>Q608*H608</f>
        <v>628.53960843999994</v>
      </c>
      <c r="S608" s="242">
        <v>0</v>
      </c>
      <c r="T608" s="243">
        <f>S608*H608</f>
        <v>0</v>
      </c>
      <c r="AR608" s="244" t="s">
        <v>125</v>
      </c>
      <c r="AT608" s="244" t="s">
        <v>266</v>
      </c>
      <c r="AU608" s="244" t="s">
        <v>92</v>
      </c>
      <c r="AY608" s="17" t="s">
        <v>263</v>
      </c>
      <c r="BE608" s="245">
        <f>IF(N608="základní",J608,0)</f>
        <v>0</v>
      </c>
      <c r="BF608" s="245">
        <f>IF(N608="snížená",J608,0)</f>
        <v>0</v>
      </c>
      <c r="BG608" s="245">
        <f>IF(N608="zákl. přenesená",J608,0)</f>
        <v>0</v>
      </c>
      <c r="BH608" s="245">
        <f>IF(N608="sníž. přenesená",J608,0)</f>
        <v>0</v>
      </c>
      <c r="BI608" s="245">
        <f>IF(N608="nulová",J608,0)</f>
        <v>0</v>
      </c>
      <c r="BJ608" s="17" t="s">
        <v>90</v>
      </c>
      <c r="BK608" s="245">
        <f>ROUND(I608*H608,2)</f>
        <v>0</v>
      </c>
      <c r="BL608" s="17" t="s">
        <v>125</v>
      </c>
      <c r="BM608" s="244" t="s">
        <v>779</v>
      </c>
    </row>
    <row r="609" s="1" customFormat="1">
      <c r="B609" s="39"/>
      <c r="C609" s="40"/>
      <c r="D609" s="246" t="s">
        <v>273</v>
      </c>
      <c r="E609" s="40"/>
      <c r="F609" s="247" t="s">
        <v>567</v>
      </c>
      <c r="G609" s="40"/>
      <c r="H609" s="40"/>
      <c r="I609" s="151"/>
      <c r="J609" s="40"/>
      <c r="K609" s="40"/>
      <c r="L609" s="44"/>
      <c r="M609" s="248"/>
      <c r="N609" s="87"/>
      <c r="O609" s="87"/>
      <c r="P609" s="87"/>
      <c r="Q609" s="87"/>
      <c r="R609" s="87"/>
      <c r="S609" s="87"/>
      <c r="T609" s="88"/>
      <c r="AT609" s="17" t="s">
        <v>273</v>
      </c>
      <c r="AU609" s="17" t="s">
        <v>92</v>
      </c>
    </row>
    <row r="610" s="12" customFormat="1">
      <c r="B610" s="252"/>
      <c r="C610" s="253"/>
      <c r="D610" s="246" t="s">
        <v>368</v>
      </c>
      <c r="E610" s="254" t="s">
        <v>1</v>
      </c>
      <c r="F610" s="255" t="s">
        <v>780</v>
      </c>
      <c r="G610" s="253"/>
      <c r="H610" s="256">
        <v>179.04599999999999</v>
      </c>
      <c r="I610" s="257"/>
      <c r="J610" s="253"/>
      <c r="K610" s="253"/>
      <c r="L610" s="258"/>
      <c r="M610" s="259"/>
      <c r="N610" s="260"/>
      <c r="O610" s="260"/>
      <c r="P610" s="260"/>
      <c r="Q610" s="260"/>
      <c r="R610" s="260"/>
      <c r="S610" s="260"/>
      <c r="T610" s="261"/>
      <c r="AT610" s="262" t="s">
        <v>368</v>
      </c>
      <c r="AU610" s="262" t="s">
        <v>92</v>
      </c>
      <c r="AV610" s="12" t="s">
        <v>92</v>
      </c>
      <c r="AW610" s="12" t="s">
        <v>38</v>
      </c>
      <c r="AX610" s="12" t="s">
        <v>83</v>
      </c>
      <c r="AY610" s="262" t="s">
        <v>263</v>
      </c>
    </row>
    <row r="611" s="12" customFormat="1">
      <c r="B611" s="252"/>
      <c r="C611" s="253"/>
      <c r="D611" s="246" t="s">
        <v>368</v>
      </c>
      <c r="E611" s="254" t="s">
        <v>1</v>
      </c>
      <c r="F611" s="255" t="s">
        <v>781</v>
      </c>
      <c r="G611" s="253"/>
      <c r="H611" s="256">
        <v>5.2160000000000002</v>
      </c>
      <c r="I611" s="257"/>
      <c r="J611" s="253"/>
      <c r="K611" s="253"/>
      <c r="L611" s="258"/>
      <c r="M611" s="259"/>
      <c r="N611" s="260"/>
      <c r="O611" s="260"/>
      <c r="P611" s="260"/>
      <c r="Q611" s="260"/>
      <c r="R611" s="260"/>
      <c r="S611" s="260"/>
      <c r="T611" s="261"/>
      <c r="AT611" s="262" t="s">
        <v>368</v>
      </c>
      <c r="AU611" s="262" t="s">
        <v>92</v>
      </c>
      <c r="AV611" s="12" t="s">
        <v>92</v>
      </c>
      <c r="AW611" s="12" t="s">
        <v>38</v>
      </c>
      <c r="AX611" s="12" t="s">
        <v>83</v>
      </c>
      <c r="AY611" s="262" t="s">
        <v>263</v>
      </c>
    </row>
    <row r="612" s="12" customFormat="1">
      <c r="B612" s="252"/>
      <c r="C612" s="253"/>
      <c r="D612" s="246" t="s">
        <v>368</v>
      </c>
      <c r="E612" s="254" t="s">
        <v>1</v>
      </c>
      <c r="F612" s="255" t="s">
        <v>782</v>
      </c>
      <c r="G612" s="253"/>
      <c r="H612" s="256">
        <v>85.457999999999998</v>
      </c>
      <c r="I612" s="257"/>
      <c r="J612" s="253"/>
      <c r="K612" s="253"/>
      <c r="L612" s="258"/>
      <c r="M612" s="259"/>
      <c r="N612" s="260"/>
      <c r="O612" s="260"/>
      <c r="P612" s="260"/>
      <c r="Q612" s="260"/>
      <c r="R612" s="260"/>
      <c r="S612" s="260"/>
      <c r="T612" s="261"/>
      <c r="AT612" s="262" t="s">
        <v>368</v>
      </c>
      <c r="AU612" s="262" t="s">
        <v>92</v>
      </c>
      <c r="AV612" s="12" t="s">
        <v>92</v>
      </c>
      <c r="AW612" s="12" t="s">
        <v>38</v>
      </c>
      <c r="AX612" s="12" t="s">
        <v>83</v>
      </c>
      <c r="AY612" s="262" t="s">
        <v>263</v>
      </c>
    </row>
    <row r="613" s="12" customFormat="1">
      <c r="B613" s="252"/>
      <c r="C613" s="253"/>
      <c r="D613" s="246" t="s">
        <v>368</v>
      </c>
      <c r="E613" s="254" t="s">
        <v>1</v>
      </c>
      <c r="F613" s="255" t="s">
        <v>783</v>
      </c>
      <c r="G613" s="253"/>
      <c r="H613" s="256">
        <v>5.3780000000000001</v>
      </c>
      <c r="I613" s="257"/>
      <c r="J613" s="253"/>
      <c r="K613" s="253"/>
      <c r="L613" s="258"/>
      <c r="M613" s="259"/>
      <c r="N613" s="260"/>
      <c r="O613" s="260"/>
      <c r="P613" s="260"/>
      <c r="Q613" s="260"/>
      <c r="R613" s="260"/>
      <c r="S613" s="260"/>
      <c r="T613" s="261"/>
      <c r="AT613" s="262" t="s">
        <v>368</v>
      </c>
      <c r="AU613" s="262" t="s">
        <v>92</v>
      </c>
      <c r="AV613" s="12" t="s">
        <v>92</v>
      </c>
      <c r="AW613" s="12" t="s">
        <v>38</v>
      </c>
      <c r="AX613" s="12" t="s">
        <v>83</v>
      </c>
      <c r="AY613" s="262" t="s">
        <v>263</v>
      </c>
    </row>
    <row r="614" s="12" customFormat="1">
      <c r="B614" s="252"/>
      <c r="C614" s="253"/>
      <c r="D614" s="246" t="s">
        <v>368</v>
      </c>
      <c r="E614" s="254" t="s">
        <v>1</v>
      </c>
      <c r="F614" s="255" t="s">
        <v>784</v>
      </c>
      <c r="G614" s="253"/>
      <c r="H614" s="256">
        <v>3.468</v>
      </c>
      <c r="I614" s="257"/>
      <c r="J614" s="253"/>
      <c r="K614" s="253"/>
      <c r="L614" s="258"/>
      <c r="M614" s="259"/>
      <c r="N614" s="260"/>
      <c r="O614" s="260"/>
      <c r="P614" s="260"/>
      <c r="Q614" s="260"/>
      <c r="R614" s="260"/>
      <c r="S614" s="260"/>
      <c r="T614" s="261"/>
      <c r="AT614" s="262" t="s">
        <v>368</v>
      </c>
      <c r="AU614" s="262" t="s">
        <v>92</v>
      </c>
      <c r="AV614" s="12" t="s">
        <v>92</v>
      </c>
      <c r="AW614" s="12" t="s">
        <v>38</v>
      </c>
      <c r="AX614" s="12" t="s">
        <v>83</v>
      </c>
      <c r="AY614" s="262" t="s">
        <v>263</v>
      </c>
    </row>
    <row r="615" s="13" customFormat="1">
      <c r="B615" s="263"/>
      <c r="C615" s="264"/>
      <c r="D615" s="246" t="s">
        <v>368</v>
      </c>
      <c r="E615" s="265" t="s">
        <v>1</v>
      </c>
      <c r="F615" s="266" t="s">
        <v>370</v>
      </c>
      <c r="G615" s="264"/>
      <c r="H615" s="267">
        <v>278.56599999999997</v>
      </c>
      <c r="I615" s="268"/>
      <c r="J615" s="264"/>
      <c r="K615" s="264"/>
      <c r="L615" s="269"/>
      <c r="M615" s="270"/>
      <c r="N615" s="271"/>
      <c r="O615" s="271"/>
      <c r="P615" s="271"/>
      <c r="Q615" s="271"/>
      <c r="R615" s="271"/>
      <c r="S615" s="271"/>
      <c r="T615" s="272"/>
      <c r="AT615" s="273" t="s">
        <v>368</v>
      </c>
      <c r="AU615" s="273" t="s">
        <v>92</v>
      </c>
      <c r="AV615" s="13" t="s">
        <v>125</v>
      </c>
      <c r="AW615" s="13" t="s">
        <v>38</v>
      </c>
      <c r="AX615" s="13" t="s">
        <v>90</v>
      </c>
      <c r="AY615" s="273" t="s">
        <v>263</v>
      </c>
    </row>
    <row r="616" s="1" customFormat="1" ht="16.5" customHeight="1">
      <c r="B616" s="39"/>
      <c r="C616" s="233" t="s">
        <v>785</v>
      </c>
      <c r="D616" s="233" t="s">
        <v>266</v>
      </c>
      <c r="E616" s="234" t="s">
        <v>777</v>
      </c>
      <c r="F616" s="235" t="s">
        <v>778</v>
      </c>
      <c r="G616" s="236" t="s">
        <v>378</v>
      </c>
      <c r="H616" s="237">
        <v>6.141</v>
      </c>
      <c r="I616" s="238"/>
      <c r="J616" s="239">
        <f>ROUND(I616*H616,2)</f>
        <v>0</v>
      </c>
      <c r="K616" s="235" t="s">
        <v>270</v>
      </c>
      <c r="L616" s="44"/>
      <c r="M616" s="240" t="s">
        <v>1</v>
      </c>
      <c r="N616" s="241" t="s">
        <v>48</v>
      </c>
      <c r="O616" s="87"/>
      <c r="P616" s="242">
        <f>O616*H616</f>
        <v>0</v>
      </c>
      <c r="Q616" s="242">
        <v>2.2563399999999998</v>
      </c>
      <c r="R616" s="242">
        <f>Q616*H616</f>
        <v>13.856183939999999</v>
      </c>
      <c r="S616" s="242">
        <v>0</v>
      </c>
      <c r="T616" s="243">
        <f>S616*H616</f>
        <v>0</v>
      </c>
      <c r="AR616" s="244" t="s">
        <v>125</v>
      </c>
      <c r="AT616" s="244" t="s">
        <v>266</v>
      </c>
      <c r="AU616" s="244" t="s">
        <v>92</v>
      </c>
      <c r="AY616" s="17" t="s">
        <v>263</v>
      </c>
      <c r="BE616" s="245">
        <f>IF(N616="základní",J616,0)</f>
        <v>0</v>
      </c>
      <c r="BF616" s="245">
        <f>IF(N616="snížená",J616,0)</f>
        <v>0</v>
      </c>
      <c r="BG616" s="245">
        <f>IF(N616="zákl. přenesená",J616,0)</f>
        <v>0</v>
      </c>
      <c r="BH616" s="245">
        <f>IF(N616="sníž. přenesená",J616,0)</f>
        <v>0</v>
      </c>
      <c r="BI616" s="245">
        <f>IF(N616="nulová",J616,0)</f>
        <v>0</v>
      </c>
      <c r="BJ616" s="17" t="s">
        <v>90</v>
      </c>
      <c r="BK616" s="245">
        <f>ROUND(I616*H616,2)</f>
        <v>0</v>
      </c>
      <c r="BL616" s="17" t="s">
        <v>125</v>
      </c>
      <c r="BM616" s="244" t="s">
        <v>786</v>
      </c>
    </row>
    <row r="617" s="1" customFormat="1">
      <c r="B617" s="39"/>
      <c r="C617" s="40"/>
      <c r="D617" s="246" t="s">
        <v>273</v>
      </c>
      <c r="E617" s="40"/>
      <c r="F617" s="247" t="s">
        <v>567</v>
      </c>
      <c r="G617" s="40"/>
      <c r="H617" s="40"/>
      <c r="I617" s="151"/>
      <c r="J617" s="40"/>
      <c r="K617" s="40"/>
      <c r="L617" s="44"/>
      <c r="M617" s="248"/>
      <c r="N617" s="87"/>
      <c r="O617" s="87"/>
      <c r="P617" s="87"/>
      <c r="Q617" s="87"/>
      <c r="R617" s="87"/>
      <c r="S617" s="87"/>
      <c r="T617" s="88"/>
      <c r="AT617" s="17" t="s">
        <v>273</v>
      </c>
      <c r="AU617" s="17" t="s">
        <v>92</v>
      </c>
    </row>
    <row r="618" s="12" customFormat="1">
      <c r="B618" s="252"/>
      <c r="C618" s="253"/>
      <c r="D618" s="246" t="s">
        <v>368</v>
      </c>
      <c r="E618" s="254" t="s">
        <v>1</v>
      </c>
      <c r="F618" s="255" t="s">
        <v>787</v>
      </c>
      <c r="G618" s="253"/>
      <c r="H618" s="256">
        <v>6.141</v>
      </c>
      <c r="I618" s="257"/>
      <c r="J618" s="253"/>
      <c r="K618" s="253"/>
      <c r="L618" s="258"/>
      <c r="M618" s="259"/>
      <c r="N618" s="260"/>
      <c r="O618" s="260"/>
      <c r="P618" s="260"/>
      <c r="Q618" s="260"/>
      <c r="R618" s="260"/>
      <c r="S618" s="260"/>
      <c r="T618" s="261"/>
      <c r="AT618" s="262" t="s">
        <v>368</v>
      </c>
      <c r="AU618" s="262" t="s">
        <v>92</v>
      </c>
      <c r="AV618" s="12" t="s">
        <v>92</v>
      </c>
      <c r="AW618" s="12" t="s">
        <v>38</v>
      </c>
      <c r="AX618" s="12" t="s">
        <v>83</v>
      </c>
      <c r="AY618" s="262" t="s">
        <v>263</v>
      </c>
    </row>
    <row r="619" s="13" customFormat="1">
      <c r="B619" s="263"/>
      <c r="C619" s="264"/>
      <c r="D619" s="246" t="s">
        <v>368</v>
      </c>
      <c r="E619" s="265" t="s">
        <v>1</v>
      </c>
      <c r="F619" s="266" t="s">
        <v>370</v>
      </c>
      <c r="G619" s="264"/>
      <c r="H619" s="267">
        <v>6.141</v>
      </c>
      <c r="I619" s="268"/>
      <c r="J619" s="264"/>
      <c r="K619" s="264"/>
      <c r="L619" s="269"/>
      <c r="M619" s="270"/>
      <c r="N619" s="271"/>
      <c r="O619" s="271"/>
      <c r="P619" s="271"/>
      <c r="Q619" s="271"/>
      <c r="R619" s="271"/>
      <c r="S619" s="271"/>
      <c r="T619" s="272"/>
      <c r="AT619" s="273" t="s">
        <v>368</v>
      </c>
      <c r="AU619" s="273" t="s">
        <v>92</v>
      </c>
      <c r="AV619" s="13" t="s">
        <v>125</v>
      </c>
      <c r="AW619" s="13" t="s">
        <v>38</v>
      </c>
      <c r="AX619" s="13" t="s">
        <v>90</v>
      </c>
      <c r="AY619" s="273" t="s">
        <v>263</v>
      </c>
    </row>
    <row r="620" s="1" customFormat="1" ht="16.5" customHeight="1">
      <c r="B620" s="39"/>
      <c r="C620" s="233" t="s">
        <v>788</v>
      </c>
      <c r="D620" s="233" t="s">
        <v>266</v>
      </c>
      <c r="E620" s="234" t="s">
        <v>789</v>
      </c>
      <c r="F620" s="235" t="s">
        <v>790</v>
      </c>
      <c r="G620" s="236" t="s">
        <v>378</v>
      </c>
      <c r="H620" s="237">
        <v>367.08300000000003</v>
      </c>
      <c r="I620" s="238"/>
      <c r="J620" s="239">
        <f>ROUND(I620*H620,2)</f>
        <v>0</v>
      </c>
      <c r="K620" s="235" t="s">
        <v>270</v>
      </c>
      <c r="L620" s="44"/>
      <c r="M620" s="240" t="s">
        <v>1</v>
      </c>
      <c r="N620" s="241" t="s">
        <v>48</v>
      </c>
      <c r="O620" s="87"/>
      <c r="P620" s="242">
        <f>O620*H620</f>
        <v>0</v>
      </c>
      <c r="Q620" s="242">
        <v>2.45329</v>
      </c>
      <c r="R620" s="242">
        <f>Q620*H620</f>
        <v>900.56105307000007</v>
      </c>
      <c r="S620" s="242">
        <v>0</v>
      </c>
      <c r="T620" s="243">
        <f>S620*H620</f>
        <v>0</v>
      </c>
      <c r="AR620" s="244" t="s">
        <v>125</v>
      </c>
      <c r="AT620" s="244" t="s">
        <v>266</v>
      </c>
      <c r="AU620" s="244" t="s">
        <v>92</v>
      </c>
      <c r="AY620" s="17" t="s">
        <v>263</v>
      </c>
      <c r="BE620" s="245">
        <f>IF(N620="základní",J620,0)</f>
        <v>0</v>
      </c>
      <c r="BF620" s="245">
        <f>IF(N620="snížená",J620,0)</f>
        <v>0</v>
      </c>
      <c r="BG620" s="245">
        <f>IF(N620="zákl. přenesená",J620,0)</f>
        <v>0</v>
      </c>
      <c r="BH620" s="245">
        <f>IF(N620="sníž. přenesená",J620,0)</f>
        <v>0</v>
      </c>
      <c r="BI620" s="245">
        <f>IF(N620="nulová",J620,0)</f>
        <v>0</v>
      </c>
      <c r="BJ620" s="17" t="s">
        <v>90</v>
      </c>
      <c r="BK620" s="245">
        <f>ROUND(I620*H620,2)</f>
        <v>0</v>
      </c>
      <c r="BL620" s="17" t="s">
        <v>125</v>
      </c>
      <c r="BM620" s="244" t="s">
        <v>791</v>
      </c>
    </row>
    <row r="621" s="1" customFormat="1">
      <c r="B621" s="39"/>
      <c r="C621" s="40"/>
      <c r="D621" s="246" t="s">
        <v>273</v>
      </c>
      <c r="E621" s="40"/>
      <c r="F621" s="247" t="s">
        <v>567</v>
      </c>
      <c r="G621" s="40"/>
      <c r="H621" s="40"/>
      <c r="I621" s="151"/>
      <c r="J621" s="40"/>
      <c r="K621" s="40"/>
      <c r="L621" s="44"/>
      <c r="M621" s="248"/>
      <c r="N621" s="87"/>
      <c r="O621" s="87"/>
      <c r="P621" s="87"/>
      <c r="Q621" s="87"/>
      <c r="R621" s="87"/>
      <c r="S621" s="87"/>
      <c r="T621" s="88"/>
      <c r="AT621" s="17" t="s">
        <v>273</v>
      </c>
      <c r="AU621" s="17" t="s">
        <v>92</v>
      </c>
    </row>
    <row r="622" s="12" customFormat="1">
      <c r="B622" s="252"/>
      <c r="C622" s="253"/>
      <c r="D622" s="246" t="s">
        <v>368</v>
      </c>
      <c r="E622" s="254" t="s">
        <v>1</v>
      </c>
      <c r="F622" s="255" t="s">
        <v>792</v>
      </c>
      <c r="G622" s="253"/>
      <c r="H622" s="256">
        <v>331.20800000000003</v>
      </c>
      <c r="I622" s="257"/>
      <c r="J622" s="253"/>
      <c r="K622" s="253"/>
      <c r="L622" s="258"/>
      <c r="M622" s="259"/>
      <c r="N622" s="260"/>
      <c r="O622" s="260"/>
      <c r="P622" s="260"/>
      <c r="Q622" s="260"/>
      <c r="R622" s="260"/>
      <c r="S622" s="260"/>
      <c r="T622" s="261"/>
      <c r="AT622" s="262" t="s">
        <v>368</v>
      </c>
      <c r="AU622" s="262" t="s">
        <v>92</v>
      </c>
      <c r="AV622" s="12" t="s">
        <v>92</v>
      </c>
      <c r="AW622" s="12" t="s">
        <v>38</v>
      </c>
      <c r="AX622" s="12" t="s">
        <v>83</v>
      </c>
      <c r="AY622" s="262" t="s">
        <v>263</v>
      </c>
    </row>
    <row r="623" s="12" customFormat="1">
      <c r="B623" s="252"/>
      <c r="C623" s="253"/>
      <c r="D623" s="246" t="s">
        <v>368</v>
      </c>
      <c r="E623" s="254" t="s">
        <v>1</v>
      </c>
      <c r="F623" s="255" t="s">
        <v>793</v>
      </c>
      <c r="G623" s="253"/>
      <c r="H623" s="256">
        <v>35.875</v>
      </c>
      <c r="I623" s="257"/>
      <c r="J623" s="253"/>
      <c r="K623" s="253"/>
      <c r="L623" s="258"/>
      <c r="M623" s="259"/>
      <c r="N623" s="260"/>
      <c r="O623" s="260"/>
      <c r="P623" s="260"/>
      <c r="Q623" s="260"/>
      <c r="R623" s="260"/>
      <c r="S623" s="260"/>
      <c r="T623" s="261"/>
      <c r="AT623" s="262" t="s">
        <v>368</v>
      </c>
      <c r="AU623" s="262" t="s">
        <v>92</v>
      </c>
      <c r="AV623" s="12" t="s">
        <v>92</v>
      </c>
      <c r="AW623" s="12" t="s">
        <v>38</v>
      </c>
      <c r="AX623" s="12" t="s">
        <v>83</v>
      </c>
      <c r="AY623" s="262" t="s">
        <v>263</v>
      </c>
    </row>
    <row r="624" s="13" customFormat="1">
      <c r="B624" s="263"/>
      <c r="C624" s="264"/>
      <c r="D624" s="246" t="s">
        <v>368</v>
      </c>
      <c r="E624" s="265" t="s">
        <v>1</v>
      </c>
      <c r="F624" s="266" t="s">
        <v>370</v>
      </c>
      <c r="G624" s="264"/>
      <c r="H624" s="267">
        <v>367.08300000000003</v>
      </c>
      <c r="I624" s="268"/>
      <c r="J624" s="264"/>
      <c r="K624" s="264"/>
      <c r="L624" s="269"/>
      <c r="M624" s="270"/>
      <c r="N624" s="271"/>
      <c r="O624" s="271"/>
      <c r="P624" s="271"/>
      <c r="Q624" s="271"/>
      <c r="R624" s="271"/>
      <c r="S624" s="271"/>
      <c r="T624" s="272"/>
      <c r="AT624" s="273" t="s">
        <v>368</v>
      </c>
      <c r="AU624" s="273" t="s">
        <v>92</v>
      </c>
      <c r="AV624" s="13" t="s">
        <v>125</v>
      </c>
      <c r="AW624" s="13" t="s">
        <v>38</v>
      </c>
      <c r="AX624" s="13" t="s">
        <v>90</v>
      </c>
      <c r="AY624" s="273" t="s">
        <v>263</v>
      </c>
    </row>
    <row r="625" s="1" customFormat="1" ht="16.5" customHeight="1">
      <c r="B625" s="39"/>
      <c r="C625" s="233" t="s">
        <v>794</v>
      </c>
      <c r="D625" s="233" t="s">
        <v>266</v>
      </c>
      <c r="E625" s="234" t="s">
        <v>795</v>
      </c>
      <c r="F625" s="235" t="s">
        <v>796</v>
      </c>
      <c r="G625" s="236" t="s">
        <v>378</v>
      </c>
      <c r="H625" s="237">
        <v>15.648</v>
      </c>
      <c r="I625" s="238"/>
      <c r="J625" s="239">
        <f>ROUND(I625*H625,2)</f>
        <v>0</v>
      </c>
      <c r="K625" s="235" t="s">
        <v>270</v>
      </c>
      <c r="L625" s="44"/>
      <c r="M625" s="240" t="s">
        <v>1</v>
      </c>
      <c r="N625" s="241" t="s">
        <v>48</v>
      </c>
      <c r="O625" s="87"/>
      <c r="P625" s="242">
        <f>O625*H625</f>
        <v>0</v>
      </c>
      <c r="Q625" s="242">
        <v>0.040000000000000001</v>
      </c>
      <c r="R625" s="242">
        <f>Q625*H625</f>
        <v>0.62592000000000003</v>
      </c>
      <c r="S625" s="242">
        <v>0</v>
      </c>
      <c r="T625" s="243">
        <f>S625*H625</f>
        <v>0</v>
      </c>
      <c r="AR625" s="244" t="s">
        <v>125</v>
      </c>
      <c r="AT625" s="244" t="s">
        <v>266</v>
      </c>
      <c r="AU625" s="244" t="s">
        <v>92</v>
      </c>
      <c r="AY625" s="17" t="s">
        <v>263</v>
      </c>
      <c r="BE625" s="245">
        <f>IF(N625="základní",J625,0)</f>
        <v>0</v>
      </c>
      <c r="BF625" s="245">
        <f>IF(N625="snížená",J625,0)</f>
        <v>0</v>
      </c>
      <c r="BG625" s="245">
        <f>IF(N625="zákl. přenesená",J625,0)</f>
        <v>0</v>
      </c>
      <c r="BH625" s="245">
        <f>IF(N625="sníž. přenesená",J625,0)</f>
        <v>0</v>
      </c>
      <c r="BI625" s="245">
        <f>IF(N625="nulová",J625,0)</f>
        <v>0</v>
      </c>
      <c r="BJ625" s="17" t="s">
        <v>90</v>
      </c>
      <c r="BK625" s="245">
        <f>ROUND(I625*H625,2)</f>
        <v>0</v>
      </c>
      <c r="BL625" s="17" t="s">
        <v>125</v>
      </c>
      <c r="BM625" s="244" t="s">
        <v>797</v>
      </c>
    </row>
    <row r="626" s="1" customFormat="1">
      <c r="B626" s="39"/>
      <c r="C626" s="40"/>
      <c r="D626" s="246" t="s">
        <v>273</v>
      </c>
      <c r="E626" s="40"/>
      <c r="F626" s="247" t="s">
        <v>567</v>
      </c>
      <c r="G626" s="40"/>
      <c r="H626" s="40"/>
      <c r="I626" s="151"/>
      <c r="J626" s="40"/>
      <c r="K626" s="40"/>
      <c r="L626" s="44"/>
      <c r="M626" s="248"/>
      <c r="N626" s="87"/>
      <c r="O626" s="87"/>
      <c r="P626" s="87"/>
      <c r="Q626" s="87"/>
      <c r="R626" s="87"/>
      <c r="S626" s="87"/>
      <c r="T626" s="88"/>
      <c r="AT626" s="17" t="s">
        <v>273</v>
      </c>
      <c r="AU626" s="17" t="s">
        <v>92</v>
      </c>
    </row>
    <row r="627" s="12" customFormat="1">
      <c r="B627" s="252"/>
      <c r="C627" s="253"/>
      <c r="D627" s="246" t="s">
        <v>368</v>
      </c>
      <c r="E627" s="254" t="s">
        <v>1</v>
      </c>
      <c r="F627" s="255" t="s">
        <v>759</v>
      </c>
      <c r="G627" s="253"/>
      <c r="H627" s="256">
        <v>15.648</v>
      </c>
      <c r="I627" s="257"/>
      <c r="J627" s="253"/>
      <c r="K627" s="253"/>
      <c r="L627" s="258"/>
      <c r="M627" s="259"/>
      <c r="N627" s="260"/>
      <c r="O627" s="260"/>
      <c r="P627" s="260"/>
      <c r="Q627" s="260"/>
      <c r="R627" s="260"/>
      <c r="S627" s="260"/>
      <c r="T627" s="261"/>
      <c r="AT627" s="262" t="s">
        <v>368</v>
      </c>
      <c r="AU627" s="262" t="s">
        <v>92</v>
      </c>
      <c r="AV627" s="12" t="s">
        <v>92</v>
      </c>
      <c r="AW627" s="12" t="s">
        <v>38</v>
      </c>
      <c r="AX627" s="12" t="s">
        <v>83</v>
      </c>
      <c r="AY627" s="262" t="s">
        <v>263</v>
      </c>
    </row>
    <row r="628" s="13" customFormat="1">
      <c r="B628" s="263"/>
      <c r="C628" s="264"/>
      <c r="D628" s="246" t="s">
        <v>368</v>
      </c>
      <c r="E628" s="265" t="s">
        <v>1</v>
      </c>
      <c r="F628" s="266" t="s">
        <v>370</v>
      </c>
      <c r="G628" s="264"/>
      <c r="H628" s="267">
        <v>15.648</v>
      </c>
      <c r="I628" s="268"/>
      <c r="J628" s="264"/>
      <c r="K628" s="264"/>
      <c r="L628" s="269"/>
      <c r="M628" s="270"/>
      <c r="N628" s="271"/>
      <c r="O628" s="271"/>
      <c r="P628" s="271"/>
      <c r="Q628" s="271"/>
      <c r="R628" s="271"/>
      <c r="S628" s="271"/>
      <c r="T628" s="272"/>
      <c r="AT628" s="273" t="s">
        <v>368</v>
      </c>
      <c r="AU628" s="273" t="s">
        <v>92</v>
      </c>
      <c r="AV628" s="13" t="s">
        <v>125</v>
      </c>
      <c r="AW628" s="13" t="s">
        <v>38</v>
      </c>
      <c r="AX628" s="13" t="s">
        <v>90</v>
      </c>
      <c r="AY628" s="273" t="s">
        <v>263</v>
      </c>
    </row>
    <row r="629" s="1" customFormat="1" ht="16.5" customHeight="1">
      <c r="B629" s="39"/>
      <c r="C629" s="233" t="s">
        <v>798</v>
      </c>
      <c r="D629" s="233" t="s">
        <v>266</v>
      </c>
      <c r="E629" s="234" t="s">
        <v>752</v>
      </c>
      <c r="F629" s="235" t="s">
        <v>753</v>
      </c>
      <c r="G629" s="236" t="s">
        <v>378</v>
      </c>
      <c r="H629" s="237">
        <v>15.648</v>
      </c>
      <c r="I629" s="238"/>
      <c r="J629" s="239">
        <f>ROUND(I629*H629,2)</f>
        <v>0</v>
      </c>
      <c r="K629" s="235" t="s">
        <v>270</v>
      </c>
      <c r="L629" s="44"/>
      <c r="M629" s="240" t="s">
        <v>1</v>
      </c>
      <c r="N629" s="241" t="s">
        <v>48</v>
      </c>
      <c r="O629" s="87"/>
      <c r="P629" s="242">
        <f>O629*H629</f>
        <v>0</v>
      </c>
      <c r="Q629" s="242">
        <v>0</v>
      </c>
      <c r="R629" s="242">
        <f>Q629*H629</f>
        <v>0</v>
      </c>
      <c r="S629" s="242">
        <v>0</v>
      </c>
      <c r="T629" s="243">
        <f>S629*H629</f>
        <v>0</v>
      </c>
      <c r="AR629" s="244" t="s">
        <v>125</v>
      </c>
      <c r="AT629" s="244" t="s">
        <v>266</v>
      </c>
      <c r="AU629" s="244" t="s">
        <v>92</v>
      </c>
      <c r="AY629" s="17" t="s">
        <v>263</v>
      </c>
      <c r="BE629" s="245">
        <f>IF(N629="základní",J629,0)</f>
        <v>0</v>
      </c>
      <c r="BF629" s="245">
        <f>IF(N629="snížená",J629,0)</f>
        <v>0</v>
      </c>
      <c r="BG629" s="245">
        <f>IF(N629="zákl. přenesená",J629,0)</f>
        <v>0</v>
      </c>
      <c r="BH629" s="245">
        <f>IF(N629="sníž. přenesená",J629,0)</f>
        <v>0</v>
      </c>
      <c r="BI629" s="245">
        <f>IF(N629="nulová",J629,0)</f>
        <v>0</v>
      </c>
      <c r="BJ629" s="17" t="s">
        <v>90</v>
      </c>
      <c r="BK629" s="245">
        <f>ROUND(I629*H629,2)</f>
        <v>0</v>
      </c>
      <c r="BL629" s="17" t="s">
        <v>125</v>
      </c>
      <c r="BM629" s="244" t="s">
        <v>799</v>
      </c>
    </row>
    <row r="630" s="1" customFormat="1">
      <c r="B630" s="39"/>
      <c r="C630" s="40"/>
      <c r="D630" s="246" t="s">
        <v>273</v>
      </c>
      <c r="E630" s="40"/>
      <c r="F630" s="247" t="s">
        <v>567</v>
      </c>
      <c r="G630" s="40"/>
      <c r="H630" s="40"/>
      <c r="I630" s="151"/>
      <c r="J630" s="40"/>
      <c r="K630" s="40"/>
      <c r="L630" s="44"/>
      <c r="M630" s="248"/>
      <c r="N630" s="87"/>
      <c r="O630" s="87"/>
      <c r="P630" s="87"/>
      <c r="Q630" s="87"/>
      <c r="R630" s="87"/>
      <c r="S630" s="87"/>
      <c r="T630" s="88"/>
      <c r="AT630" s="17" t="s">
        <v>273</v>
      </c>
      <c r="AU630" s="17" t="s">
        <v>92</v>
      </c>
    </row>
    <row r="631" s="12" customFormat="1">
      <c r="B631" s="252"/>
      <c r="C631" s="253"/>
      <c r="D631" s="246" t="s">
        <v>368</v>
      </c>
      <c r="E631" s="254" t="s">
        <v>1</v>
      </c>
      <c r="F631" s="255" t="s">
        <v>759</v>
      </c>
      <c r="G631" s="253"/>
      <c r="H631" s="256">
        <v>15.648</v>
      </c>
      <c r="I631" s="257"/>
      <c r="J631" s="253"/>
      <c r="K631" s="253"/>
      <c r="L631" s="258"/>
      <c r="M631" s="259"/>
      <c r="N631" s="260"/>
      <c r="O631" s="260"/>
      <c r="P631" s="260"/>
      <c r="Q631" s="260"/>
      <c r="R631" s="260"/>
      <c r="S631" s="260"/>
      <c r="T631" s="261"/>
      <c r="AT631" s="262" t="s">
        <v>368</v>
      </c>
      <c r="AU631" s="262" t="s">
        <v>92</v>
      </c>
      <c r="AV631" s="12" t="s">
        <v>92</v>
      </c>
      <c r="AW631" s="12" t="s">
        <v>38</v>
      </c>
      <c r="AX631" s="12" t="s">
        <v>83</v>
      </c>
      <c r="AY631" s="262" t="s">
        <v>263</v>
      </c>
    </row>
    <row r="632" s="13" customFormat="1">
      <c r="B632" s="263"/>
      <c r="C632" s="264"/>
      <c r="D632" s="246" t="s">
        <v>368</v>
      </c>
      <c r="E632" s="265" t="s">
        <v>1</v>
      </c>
      <c r="F632" s="266" t="s">
        <v>370</v>
      </c>
      <c r="G632" s="264"/>
      <c r="H632" s="267">
        <v>15.648</v>
      </c>
      <c r="I632" s="268"/>
      <c r="J632" s="264"/>
      <c r="K632" s="264"/>
      <c r="L632" s="269"/>
      <c r="M632" s="270"/>
      <c r="N632" s="271"/>
      <c r="O632" s="271"/>
      <c r="P632" s="271"/>
      <c r="Q632" s="271"/>
      <c r="R632" s="271"/>
      <c r="S632" s="271"/>
      <c r="T632" s="272"/>
      <c r="AT632" s="273" t="s">
        <v>368</v>
      </c>
      <c r="AU632" s="273" t="s">
        <v>92</v>
      </c>
      <c r="AV632" s="13" t="s">
        <v>125</v>
      </c>
      <c r="AW632" s="13" t="s">
        <v>38</v>
      </c>
      <c r="AX632" s="13" t="s">
        <v>90</v>
      </c>
      <c r="AY632" s="273" t="s">
        <v>263</v>
      </c>
    </row>
    <row r="633" s="1" customFormat="1" ht="16.5" customHeight="1">
      <c r="B633" s="39"/>
      <c r="C633" s="233" t="s">
        <v>800</v>
      </c>
      <c r="D633" s="233" t="s">
        <v>266</v>
      </c>
      <c r="E633" s="234" t="s">
        <v>801</v>
      </c>
      <c r="F633" s="235" t="s">
        <v>802</v>
      </c>
      <c r="G633" s="236" t="s">
        <v>378</v>
      </c>
      <c r="H633" s="237">
        <v>175.53100000000001</v>
      </c>
      <c r="I633" s="238"/>
      <c r="J633" s="239">
        <f>ROUND(I633*H633,2)</f>
        <v>0</v>
      </c>
      <c r="K633" s="235" t="s">
        <v>270</v>
      </c>
      <c r="L633" s="44"/>
      <c r="M633" s="240" t="s">
        <v>1</v>
      </c>
      <c r="N633" s="241" t="s">
        <v>48</v>
      </c>
      <c r="O633" s="87"/>
      <c r="P633" s="242">
        <f>O633*H633</f>
        <v>0</v>
      </c>
      <c r="Q633" s="242">
        <v>0</v>
      </c>
      <c r="R633" s="242">
        <f>Q633*H633</f>
        <v>0</v>
      </c>
      <c r="S633" s="242">
        <v>0</v>
      </c>
      <c r="T633" s="243">
        <f>S633*H633</f>
        <v>0</v>
      </c>
      <c r="AR633" s="244" t="s">
        <v>125</v>
      </c>
      <c r="AT633" s="244" t="s">
        <v>266</v>
      </c>
      <c r="AU633" s="244" t="s">
        <v>92</v>
      </c>
      <c r="AY633" s="17" t="s">
        <v>263</v>
      </c>
      <c r="BE633" s="245">
        <f>IF(N633="základní",J633,0)</f>
        <v>0</v>
      </c>
      <c r="BF633" s="245">
        <f>IF(N633="snížená",J633,0)</f>
        <v>0</v>
      </c>
      <c r="BG633" s="245">
        <f>IF(N633="zákl. přenesená",J633,0)</f>
        <v>0</v>
      </c>
      <c r="BH633" s="245">
        <f>IF(N633="sníž. přenesená",J633,0)</f>
        <v>0</v>
      </c>
      <c r="BI633" s="245">
        <f>IF(N633="nulová",J633,0)</f>
        <v>0</v>
      </c>
      <c r="BJ633" s="17" t="s">
        <v>90</v>
      </c>
      <c r="BK633" s="245">
        <f>ROUND(I633*H633,2)</f>
        <v>0</v>
      </c>
      <c r="BL633" s="17" t="s">
        <v>125</v>
      </c>
      <c r="BM633" s="244" t="s">
        <v>803</v>
      </c>
    </row>
    <row r="634" s="1" customFormat="1">
      <c r="B634" s="39"/>
      <c r="C634" s="40"/>
      <c r="D634" s="246" t="s">
        <v>273</v>
      </c>
      <c r="E634" s="40"/>
      <c r="F634" s="247" t="s">
        <v>567</v>
      </c>
      <c r="G634" s="40"/>
      <c r="H634" s="40"/>
      <c r="I634" s="151"/>
      <c r="J634" s="40"/>
      <c r="K634" s="40"/>
      <c r="L634" s="44"/>
      <c r="M634" s="248"/>
      <c r="N634" s="87"/>
      <c r="O634" s="87"/>
      <c r="P634" s="87"/>
      <c r="Q634" s="87"/>
      <c r="R634" s="87"/>
      <c r="S634" s="87"/>
      <c r="T634" s="88"/>
      <c r="AT634" s="17" t="s">
        <v>273</v>
      </c>
      <c r="AU634" s="17" t="s">
        <v>92</v>
      </c>
    </row>
    <row r="635" s="12" customFormat="1">
      <c r="B635" s="252"/>
      <c r="C635" s="253"/>
      <c r="D635" s="246" t="s">
        <v>368</v>
      </c>
      <c r="E635" s="254" t="s">
        <v>1</v>
      </c>
      <c r="F635" s="255" t="s">
        <v>764</v>
      </c>
      <c r="G635" s="253"/>
      <c r="H635" s="256">
        <v>116.984</v>
      </c>
      <c r="I635" s="257"/>
      <c r="J635" s="253"/>
      <c r="K635" s="253"/>
      <c r="L635" s="258"/>
      <c r="M635" s="259"/>
      <c r="N635" s="260"/>
      <c r="O635" s="260"/>
      <c r="P635" s="260"/>
      <c r="Q635" s="260"/>
      <c r="R635" s="260"/>
      <c r="S635" s="260"/>
      <c r="T635" s="261"/>
      <c r="AT635" s="262" t="s">
        <v>368</v>
      </c>
      <c r="AU635" s="262" t="s">
        <v>92</v>
      </c>
      <c r="AV635" s="12" t="s">
        <v>92</v>
      </c>
      <c r="AW635" s="12" t="s">
        <v>38</v>
      </c>
      <c r="AX635" s="12" t="s">
        <v>83</v>
      </c>
      <c r="AY635" s="262" t="s">
        <v>263</v>
      </c>
    </row>
    <row r="636" s="12" customFormat="1">
      <c r="B636" s="252"/>
      <c r="C636" s="253"/>
      <c r="D636" s="246" t="s">
        <v>368</v>
      </c>
      <c r="E636" s="254" t="s">
        <v>1</v>
      </c>
      <c r="F636" s="255" t="s">
        <v>765</v>
      </c>
      <c r="G636" s="253"/>
      <c r="H636" s="256">
        <v>5.9340000000000002</v>
      </c>
      <c r="I636" s="257"/>
      <c r="J636" s="253"/>
      <c r="K636" s="253"/>
      <c r="L636" s="258"/>
      <c r="M636" s="259"/>
      <c r="N636" s="260"/>
      <c r="O636" s="260"/>
      <c r="P636" s="260"/>
      <c r="Q636" s="260"/>
      <c r="R636" s="260"/>
      <c r="S636" s="260"/>
      <c r="T636" s="261"/>
      <c r="AT636" s="262" t="s">
        <v>368</v>
      </c>
      <c r="AU636" s="262" t="s">
        <v>92</v>
      </c>
      <c r="AV636" s="12" t="s">
        <v>92</v>
      </c>
      <c r="AW636" s="12" t="s">
        <v>38</v>
      </c>
      <c r="AX636" s="12" t="s">
        <v>83</v>
      </c>
      <c r="AY636" s="262" t="s">
        <v>263</v>
      </c>
    </row>
    <row r="637" s="12" customFormat="1">
      <c r="B637" s="252"/>
      <c r="C637" s="253"/>
      <c r="D637" s="246" t="s">
        <v>368</v>
      </c>
      <c r="E637" s="254" t="s">
        <v>1</v>
      </c>
      <c r="F637" s="255" t="s">
        <v>766</v>
      </c>
      <c r="G637" s="253"/>
      <c r="H637" s="256">
        <v>4.0449999999999999</v>
      </c>
      <c r="I637" s="257"/>
      <c r="J637" s="253"/>
      <c r="K637" s="253"/>
      <c r="L637" s="258"/>
      <c r="M637" s="259"/>
      <c r="N637" s="260"/>
      <c r="O637" s="260"/>
      <c r="P637" s="260"/>
      <c r="Q637" s="260"/>
      <c r="R637" s="260"/>
      <c r="S637" s="260"/>
      <c r="T637" s="261"/>
      <c r="AT637" s="262" t="s">
        <v>368</v>
      </c>
      <c r="AU637" s="262" t="s">
        <v>92</v>
      </c>
      <c r="AV637" s="12" t="s">
        <v>92</v>
      </c>
      <c r="AW637" s="12" t="s">
        <v>38</v>
      </c>
      <c r="AX637" s="12" t="s">
        <v>83</v>
      </c>
      <c r="AY637" s="262" t="s">
        <v>263</v>
      </c>
    </row>
    <row r="638" s="12" customFormat="1">
      <c r="B638" s="252"/>
      <c r="C638" s="253"/>
      <c r="D638" s="246" t="s">
        <v>368</v>
      </c>
      <c r="E638" s="254" t="s">
        <v>1</v>
      </c>
      <c r="F638" s="255" t="s">
        <v>767</v>
      </c>
      <c r="G638" s="253"/>
      <c r="H638" s="256">
        <v>3.4129999999999998</v>
      </c>
      <c r="I638" s="257"/>
      <c r="J638" s="253"/>
      <c r="K638" s="253"/>
      <c r="L638" s="258"/>
      <c r="M638" s="259"/>
      <c r="N638" s="260"/>
      <c r="O638" s="260"/>
      <c r="P638" s="260"/>
      <c r="Q638" s="260"/>
      <c r="R638" s="260"/>
      <c r="S638" s="260"/>
      <c r="T638" s="261"/>
      <c r="AT638" s="262" t="s">
        <v>368</v>
      </c>
      <c r="AU638" s="262" t="s">
        <v>92</v>
      </c>
      <c r="AV638" s="12" t="s">
        <v>92</v>
      </c>
      <c r="AW638" s="12" t="s">
        <v>38</v>
      </c>
      <c r="AX638" s="12" t="s">
        <v>83</v>
      </c>
      <c r="AY638" s="262" t="s">
        <v>263</v>
      </c>
    </row>
    <row r="639" s="12" customFormat="1">
      <c r="B639" s="252"/>
      <c r="C639" s="253"/>
      <c r="D639" s="246" t="s">
        <v>368</v>
      </c>
      <c r="E639" s="254" t="s">
        <v>1</v>
      </c>
      <c r="F639" s="255" t="s">
        <v>768</v>
      </c>
      <c r="G639" s="253"/>
      <c r="H639" s="256">
        <v>12.664999999999999</v>
      </c>
      <c r="I639" s="257"/>
      <c r="J639" s="253"/>
      <c r="K639" s="253"/>
      <c r="L639" s="258"/>
      <c r="M639" s="259"/>
      <c r="N639" s="260"/>
      <c r="O639" s="260"/>
      <c r="P639" s="260"/>
      <c r="Q639" s="260"/>
      <c r="R639" s="260"/>
      <c r="S639" s="260"/>
      <c r="T639" s="261"/>
      <c r="AT639" s="262" t="s">
        <v>368</v>
      </c>
      <c r="AU639" s="262" t="s">
        <v>92</v>
      </c>
      <c r="AV639" s="12" t="s">
        <v>92</v>
      </c>
      <c r="AW639" s="12" t="s">
        <v>38</v>
      </c>
      <c r="AX639" s="12" t="s">
        <v>83</v>
      </c>
      <c r="AY639" s="262" t="s">
        <v>263</v>
      </c>
    </row>
    <row r="640" s="12" customFormat="1">
      <c r="B640" s="252"/>
      <c r="C640" s="253"/>
      <c r="D640" s="246" t="s">
        <v>368</v>
      </c>
      <c r="E640" s="254" t="s">
        <v>1</v>
      </c>
      <c r="F640" s="255" t="s">
        <v>769</v>
      </c>
      <c r="G640" s="253"/>
      <c r="H640" s="256">
        <v>13.153000000000001</v>
      </c>
      <c r="I640" s="257"/>
      <c r="J640" s="253"/>
      <c r="K640" s="253"/>
      <c r="L640" s="258"/>
      <c r="M640" s="259"/>
      <c r="N640" s="260"/>
      <c r="O640" s="260"/>
      <c r="P640" s="260"/>
      <c r="Q640" s="260"/>
      <c r="R640" s="260"/>
      <c r="S640" s="260"/>
      <c r="T640" s="261"/>
      <c r="AT640" s="262" t="s">
        <v>368</v>
      </c>
      <c r="AU640" s="262" t="s">
        <v>92</v>
      </c>
      <c r="AV640" s="12" t="s">
        <v>92</v>
      </c>
      <c r="AW640" s="12" t="s">
        <v>38</v>
      </c>
      <c r="AX640" s="12" t="s">
        <v>83</v>
      </c>
      <c r="AY640" s="262" t="s">
        <v>263</v>
      </c>
    </row>
    <row r="641" s="12" customFormat="1">
      <c r="B641" s="252"/>
      <c r="C641" s="253"/>
      <c r="D641" s="246" t="s">
        <v>368</v>
      </c>
      <c r="E641" s="254" t="s">
        <v>1</v>
      </c>
      <c r="F641" s="255" t="s">
        <v>770</v>
      </c>
      <c r="G641" s="253"/>
      <c r="H641" s="256">
        <v>19.337</v>
      </c>
      <c r="I641" s="257"/>
      <c r="J641" s="253"/>
      <c r="K641" s="253"/>
      <c r="L641" s="258"/>
      <c r="M641" s="259"/>
      <c r="N641" s="260"/>
      <c r="O641" s="260"/>
      <c r="P641" s="260"/>
      <c r="Q641" s="260"/>
      <c r="R641" s="260"/>
      <c r="S641" s="260"/>
      <c r="T641" s="261"/>
      <c r="AT641" s="262" t="s">
        <v>368</v>
      </c>
      <c r="AU641" s="262" t="s">
        <v>92</v>
      </c>
      <c r="AV641" s="12" t="s">
        <v>92</v>
      </c>
      <c r="AW641" s="12" t="s">
        <v>38</v>
      </c>
      <c r="AX641" s="12" t="s">
        <v>83</v>
      </c>
      <c r="AY641" s="262" t="s">
        <v>263</v>
      </c>
    </row>
    <row r="642" s="13" customFormat="1">
      <c r="B642" s="263"/>
      <c r="C642" s="264"/>
      <c r="D642" s="246" t="s">
        <v>368</v>
      </c>
      <c r="E642" s="265" t="s">
        <v>1</v>
      </c>
      <c r="F642" s="266" t="s">
        <v>370</v>
      </c>
      <c r="G642" s="264"/>
      <c r="H642" s="267">
        <v>175.53100000000001</v>
      </c>
      <c r="I642" s="268"/>
      <c r="J642" s="264"/>
      <c r="K642" s="264"/>
      <c r="L642" s="269"/>
      <c r="M642" s="270"/>
      <c r="N642" s="271"/>
      <c r="O642" s="271"/>
      <c r="P642" s="271"/>
      <c r="Q642" s="271"/>
      <c r="R642" s="271"/>
      <c r="S642" s="271"/>
      <c r="T642" s="272"/>
      <c r="AT642" s="273" t="s">
        <v>368</v>
      </c>
      <c r="AU642" s="273" t="s">
        <v>92</v>
      </c>
      <c r="AV642" s="13" t="s">
        <v>125</v>
      </c>
      <c r="AW642" s="13" t="s">
        <v>38</v>
      </c>
      <c r="AX642" s="13" t="s">
        <v>90</v>
      </c>
      <c r="AY642" s="273" t="s">
        <v>263</v>
      </c>
    </row>
    <row r="643" s="1" customFormat="1" ht="16.5" customHeight="1">
      <c r="B643" s="39"/>
      <c r="C643" s="233" t="s">
        <v>804</v>
      </c>
      <c r="D643" s="233" t="s">
        <v>266</v>
      </c>
      <c r="E643" s="234" t="s">
        <v>805</v>
      </c>
      <c r="F643" s="235" t="s">
        <v>806</v>
      </c>
      <c r="G643" s="236" t="s">
        <v>378</v>
      </c>
      <c r="H643" s="237">
        <v>6.141</v>
      </c>
      <c r="I643" s="238"/>
      <c r="J643" s="239">
        <f>ROUND(I643*H643,2)</f>
        <v>0</v>
      </c>
      <c r="K643" s="235" t="s">
        <v>270</v>
      </c>
      <c r="L643" s="44"/>
      <c r="M643" s="240" t="s">
        <v>1</v>
      </c>
      <c r="N643" s="241" t="s">
        <v>48</v>
      </c>
      <c r="O643" s="87"/>
      <c r="P643" s="242">
        <f>O643*H643</f>
        <v>0</v>
      </c>
      <c r="Q643" s="242">
        <v>0</v>
      </c>
      <c r="R643" s="242">
        <f>Q643*H643</f>
        <v>0</v>
      </c>
      <c r="S643" s="242">
        <v>0</v>
      </c>
      <c r="T643" s="243">
        <f>S643*H643</f>
        <v>0</v>
      </c>
      <c r="AR643" s="244" t="s">
        <v>125</v>
      </c>
      <c r="AT643" s="244" t="s">
        <v>266</v>
      </c>
      <c r="AU643" s="244" t="s">
        <v>92</v>
      </c>
      <c r="AY643" s="17" t="s">
        <v>263</v>
      </c>
      <c r="BE643" s="245">
        <f>IF(N643="základní",J643,0)</f>
        <v>0</v>
      </c>
      <c r="BF643" s="245">
        <f>IF(N643="snížená",J643,0)</f>
        <v>0</v>
      </c>
      <c r="BG643" s="245">
        <f>IF(N643="zákl. přenesená",J643,0)</f>
        <v>0</v>
      </c>
      <c r="BH643" s="245">
        <f>IF(N643="sníž. přenesená",J643,0)</f>
        <v>0</v>
      </c>
      <c r="BI643" s="245">
        <f>IF(N643="nulová",J643,0)</f>
        <v>0</v>
      </c>
      <c r="BJ643" s="17" t="s">
        <v>90</v>
      </c>
      <c r="BK643" s="245">
        <f>ROUND(I643*H643,2)</f>
        <v>0</v>
      </c>
      <c r="BL643" s="17" t="s">
        <v>125</v>
      </c>
      <c r="BM643" s="244" t="s">
        <v>807</v>
      </c>
    </row>
    <row r="644" s="1" customFormat="1">
      <c r="B644" s="39"/>
      <c r="C644" s="40"/>
      <c r="D644" s="246" t="s">
        <v>273</v>
      </c>
      <c r="E644" s="40"/>
      <c r="F644" s="247" t="s">
        <v>567</v>
      </c>
      <c r="G644" s="40"/>
      <c r="H644" s="40"/>
      <c r="I644" s="151"/>
      <c r="J644" s="40"/>
      <c r="K644" s="40"/>
      <c r="L644" s="44"/>
      <c r="M644" s="248"/>
      <c r="N644" s="87"/>
      <c r="O644" s="87"/>
      <c r="P644" s="87"/>
      <c r="Q644" s="87"/>
      <c r="R644" s="87"/>
      <c r="S644" s="87"/>
      <c r="T644" s="88"/>
      <c r="AT644" s="17" t="s">
        <v>273</v>
      </c>
      <c r="AU644" s="17" t="s">
        <v>92</v>
      </c>
    </row>
    <row r="645" s="12" customFormat="1">
      <c r="B645" s="252"/>
      <c r="C645" s="253"/>
      <c r="D645" s="246" t="s">
        <v>368</v>
      </c>
      <c r="E645" s="254" t="s">
        <v>1</v>
      </c>
      <c r="F645" s="255" t="s">
        <v>787</v>
      </c>
      <c r="G645" s="253"/>
      <c r="H645" s="256">
        <v>6.141</v>
      </c>
      <c r="I645" s="257"/>
      <c r="J645" s="253"/>
      <c r="K645" s="253"/>
      <c r="L645" s="258"/>
      <c r="M645" s="259"/>
      <c r="N645" s="260"/>
      <c r="O645" s="260"/>
      <c r="P645" s="260"/>
      <c r="Q645" s="260"/>
      <c r="R645" s="260"/>
      <c r="S645" s="260"/>
      <c r="T645" s="261"/>
      <c r="AT645" s="262" t="s">
        <v>368</v>
      </c>
      <c r="AU645" s="262" t="s">
        <v>92</v>
      </c>
      <c r="AV645" s="12" t="s">
        <v>92</v>
      </c>
      <c r="AW645" s="12" t="s">
        <v>38</v>
      </c>
      <c r="AX645" s="12" t="s">
        <v>83</v>
      </c>
      <c r="AY645" s="262" t="s">
        <v>263</v>
      </c>
    </row>
    <row r="646" s="13" customFormat="1">
      <c r="B646" s="263"/>
      <c r="C646" s="264"/>
      <c r="D646" s="246" t="s">
        <v>368</v>
      </c>
      <c r="E646" s="265" t="s">
        <v>1</v>
      </c>
      <c r="F646" s="266" t="s">
        <v>370</v>
      </c>
      <c r="G646" s="264"/>
      <c r="H646" s="267">
        <v>6.141</v>
      </c>
      <c r="I646" s="268"/>
      <c r="J646" s="264"/>
      <c r="K646" s="264"/>
      <c r="L646" s="269"/>
      <c r="M646" s="270"/>
      <c r="N646" s="271"/>
      <c r="O646" s="271"/>
      <c r="P646" s="271"/>
      <c r="Q646" s="271"/>
      <c r="R646" s="271"/>
      <c r="S646" s="271"/>
      <c r="T646" s="272"/>
      <c r="AT646" s="273" t="s">
        <v>368</v>
      </c>
      <c r="AU646" s="273" t="s">
        <v>92</v>
      </c>
      <c r="AV646" s="13" t="s">
        <v>125</v>
      </c>
      <c r="AW646" s="13" t="s">
        <v>38</v>
      </c>
      <c r="AX646" s="13" t="s">
        <v>90</v>
      </c>
      <c r="AY646" s="273" t="s">
        <v>263</v>
      </c>
    </row>
    <row r="647" s="1" customFormat="1" ht="16.5" customHeight="1">
      <c r="B647" s="39"/>
      <c r="C647" s="233" t="s">
        <v>808</v>
      </c>
      <c r="D647" s="233" t="s">
        <v>266</v>
      </c>
      <c r="E647" s="234" t="s">
        <v>809</v>
      </c>
      <c r="F647" s="235" t="s">
        <v>810</v>
      </c>
      <c r="G647" s="236" t="s">
        <v>378</v>
      </c>
      <c r="H647" s="237">
        <v>367.08300000000003</v>
      </c>
      <c r="I647" s="238"/>
      <c r="J647" s="239">
        <f>ROUND(I647*H647,2)</f>
        <v>0</v>
      </c>
      <c r="K647" s="235" t="s">
        <v>270</v>
      </c>
      <c r="L647" s="44"/>
      <c r="M647" s="240" t="s">
        <v>1</v>
      </c>
      <c r="N647" s="241" t="s">
        <v>48</v>
      </c>
      <c r="O647" s="87"/>
      <c r="P647" s="242">
        <f>O647*H647</f>
        <v>0</v>
      </c>
      <c r="Q647" s="242">
        <v>0.030300000000000001</v>
      </c>
      <c r="R647" s="242">
        <f>Q647*H647</f>
        <v>11.1226149</v>
      </c>
      <c r="S647" s="242">
        <v>0</v>
      </c>
      <c r="T647" s="243">
        <f>S647*H647</f>
        <v>0</v>
      </c>
      <c r="AR647" s="244" t="s">
        <v>125</v>
      </c>
      <c r="AT647" s="244" t="s">
        <v>266</v>
      </c>
      <c r="AU647" s="244" t="s">
        <v>92</v>
      </c>
      <c r="AY647" s="17" t="s">
        <v>263</v>
      </c>
      <c r="BE647" s="245">
        <f>IF(N647="základní",J647,0)</f>
        <v>0</v>
      </c>
      <c r="BF647" s="245">
        <f>IF(N647="snížená",J647,0)</f>
        <v>0</v>
      </c>
      <c r="BG647" s="245">
        <f>IF(N647="zákl. přenesená",J647,0)</f>
        <v>0</v>
      </c>
      <c r="BH647" s="245">
        <f>IF(N647="sníž. přenesená",J647,0)</f>
        <v>0</v>
      </c>
      <c r="BI647" s="245">
        <f>IF(N647="nulová",J647,0)</f>
        <v>0</v>
      </c>
      <c r="BJ647" s="17" t="s">
        <v>90</v>
      </c>
      <c r="BK647" s="245">
        <f>ROUND(I647*H647,2)</f>
        <v>0</v>
      </c>
      <c r="BL647" s="17" t="s">
        <v>125</v>
      </c>
      <c r="BM647" s="244" t="s">
        <v>811</v>
      </c>
    </row>
    <row r="648" s="1" customFormat="1">
      <c r="B648" s="39"/>
      <c r="C648" s="40"/>
      <c r="D648" s="246" t="s">
        <v>273</v>
      </c>
      <c r="E648" s="40"/>
      <c r="F648" s="247" t="s">
        <v>567</v>
      </c>
      <c r="G648" s="40"/>
      <c r="H648" s="40"/>
      <c r="I648" s="151"/>
      <c r="J648" s="40"/>
      <c r="K648" s="40"/>
      <c r="L648" s="44"/>
      <c r="M648" s="248"/>
      <c r="N648" s="87"/>
      <c r="O648" s="87"/>
      <c r="P648" s="87"/>
      <c r="Q648" s="87"/>
      <c r="R648" s="87"/>
      <c r="S648" s="87"/>
      <c r="T648" s="88"/>
      <c r="AT648" s="17" t="s">
        <v>273</v>
      </c>
      <c r="AU648" s="17" t="s">
        <v>92</v>
      </c>
    </row>
    <row r="649" s="12" customFormat="1">
      <c r="B649" s="252"/>
      <c r="C649" s="253"/>
      <c r="D649" s="246" t="s">
        <v>368</v>
      </c>
      <c r="E649" s="254" t="s">
        <v>1</v>
      </c>
      <c r="F649" s="255" t="s">
        <v>792</v>
      </c>
      <c r="G649" s="253"/>
      <c r="H649" s="256">
        <v>331.20800000000003</v>
      </c>
      <c r="I649" s="257"/>
      <c r="J649" s="253"/>
      <c r="K649" s="253"/>
      <c r="L649" s="258"/>
      <c r="M649" s="259"/>
      <c r="N649" s="260"/>
      <c r="O649" s="260"/>
      <c r="P649" s="260"/>
      <c r="Q649" s="260"/>
      <c r="R649" s="260"/>
      <c r="S649" s="260"/>
      <c r="T649" s="261"/>
      <c r="AT649" s="262" t="s">
        <v>368</v>
      </c>
      <c r="AU649" s="262" t="s">
        <v>92</v>
      </c>
      <c r="AV649" s="12" t="s">
        <v>92</v>
      </c>
      <c r="AW649" s="12" t="s">
        <v>38</v>
      </c>
      <c r="AX649" s="12" t="s">
        <v>83</v>
      </c>
      <c r="AY649" s="262" t="s">
        <v>263</v>
      </c>
    </row>
    <row r="650" s="12" customFormat="1">
      <c r="B650" s="252"/>
      <c r="C650" s="253"/>
      <c r="D650" s="246" t="s">
        <v>368</v>
      </c>
      <c r="E650" s="254" t="s">
        <v>1</v>
      </c>
      <c r="F650" s="255" t="s">
        <v>793</v>
      </c>
      <c r="G650" s="253"/>
      <c r="H650" s="256">
        <v>35.875</v>
      </c>
      <c r="I650" s="257"/>
      <c r="J650" s="253"/>
      <c r="K650" s="253"/>
      <c r="L650" s="258"/>
      <c r="M650" s="259"/>
      <c r="N650" s="260"/>
      <c r="O650" s="260"/>
      <c r="P650" s="260"/>
      <c r="Q650" s="260"/>
      <c r="R650" s="260"/>
      <c r="S650" s="260"/>
      <c r="T650" s="261"/>
      <c r="AT650" s="262" t="s">
        <v>368</v>
      </c>
      <c r="AU650" s="262" t="s">
        <v>92</v>
      </c>
      <c r="AV650" s="12" t="s">
        <v>92</v>
      </c>
      <c r="AW650" s="12" t="s">
        <v>38</v>
      </c>
      <c r="AX650" s="12" t="s">
        <v>83</v>
      </c>
      <c r="AY650" s="262" t="s">
        <v>263</v>
      </c>
    </row>
    <row r="651" s="13" customFormat="1">
      <c r="B651" s="263"/>
      <c r="C651" s="264"/>
      <c r="D651" s="246" t="s">
        <v>368</v>
      </c>
      <c r="E651" s="265" t="s">
        <v>1</v>
      </c>
      <c r="F651" s="266" t="s">
        <v>370</v>
      </c>
      <c r="G651" s="264"/>
      <c r="H651" s="267">
        <v>367.08300000000003</v>
      </c>
      <c r="I651" s="268"/>
      <c r="J651" s="264"/>
      <c r="K651" s="264"/>
      <c r="L651" s="269"/>
      <c r="M651" s="270"/>
      <c r="N651" s="271"/>
      <c r="O651" s="271"/>
      <c r="P651" s="271"/>
      <c r="Q651" s="271"/>
      <c r="R651" s="271"/>
      <c r="S651" s="271"/>
      <c r="T651" s="272"/>
      <c r="AT651" s="273" t="s">
        <v>368</v>
      </c>
      <c r="AU651" s="273" t="s">
        <v>92</v>
      </c>
      <c r="AV651" s="13" t="s">
        <v>125</v>
      </c>
      <c r="AW651" s="13" t="s">
        <v>38</v>
      </c>
      <c r="AX651" s="13" t="s">
        <v>90</v>
      </c>
      <c r="AY651" s="273" t="s">
        <v>263</v>
      </c>
    </row>
    <row r="652" s="1" customFormat="1" ht="16.5" customHeight="1">
      <c r="B652" s="39"/>
      <c r="C652" s="233" t="s">
        <v>812</v>
      </c>
      <c r="D652" s="233" t="s">
        <v>266</v>
      </c>
      <c r="E652" s="234" t="s">
        <v>813</v>
      </c>
      <c r="F652" s="235" t="s">
        <v>814</v>
      </c>
      <c r="G652" s="236" t="s">
        <v>1</v>
      </c>
      <c r="H652" s="237">
        <v>0</v>
      </c>
      <c r="I652" s="238"/>
      <c r="J652" s="239">
        <f>ROUND(I652*H652,2)</f>
        <v>0</v>
      </c>
      <c r="K652" s="235" t="s">
        <v>1</v>
      </c>
      <c r="L652" s="44"/>
      <c r="M652" s="240" t="s">
        <v>1</v>
      </c>
      <c r="N652" s="241" t="s">
        <v>48</v>
      </c>
      <c r="O652" s="87"/>
      <c r="P652" s="242">
        <f>O652*H652</f>
        <v>0</v>
      </c>
      <c r="Q652" s="242">
        <v>0.030300000000000001</v>
      </c>
      <c r="R652" s="242">
        <f>Q652*H652</f>
        <v>0</v>
      </c>
      <c r="S652" s="242">
        <v>0</v>
      </c>
      <c r="T652" s="243">
        <f>S652*H652</f>
        <v>0</v>
      </c>
      <c r="AR652" s="244" t="s">
        <v>125</v>
      </c>
      <c r="AT652" s="244" t="s">
        <v>266</v>
      </c>
      <c r="AU652" s="244" t="s">
        <v>92</v>
      </c>
      <c r="AY652" s="17" t="s">
        <v>263</v>
      </c>
      <c r="BE652" s="245">
        <f>IF(N652="základní",J652,0)</f>
        <v>0</v>
      </c>
      <c r="BF652" s="245">
        <f>IF(N652="snížená",J652,0)</f>
        <v>0</v>
      </c>
      <c r="BG652" s="245">
        <f>IF(N652="zákl. přenesená",J652,0)</f>
        <v>0</v>
      </c>
      <c r="BH652" s="245">
        <f>IF(N652="sníž. přenesená",J652,0)</f>
        <v>0</v>
      </c>
      <c r="BI652" s="245">
        <f>IF(N652="nulová",J652,0)</f>
        <v>0</v>
      </c>
      <c r="BJ652" s="17" t="s">
        <v>90</v>
      </c>
      <c r="BK652" s="245">
        <f>ROUND(I652*H652,2)</f>
        <v>0</v>
      </c>
      <c r="BL652" s="17" t="s">
        <v>125</v>
      </c>
      <c r="BM652" s="244" t="s">
        <v>815</v>
      </c>
    </row>
    <row r="653" s="1" customFormat="1" ht="16.5" customHeight="1">
      <c r="B653" s="39"/>
      <c r="C653" s="233" t="s">
        <v>816</v>
      </c>
      <c r="D653" s="233" t="s">
        <v>266</v>
      </c>
      <c r="E653" s="234" t="s">
        <v>817</v>
      </c>
      <c r="F653" s="235" t="s">
        <v>814</v>
      </c>
      <c r="G653" s="236" t="s">
        <v>1</v>
      </c>
      <c r="H653" s="237">
        <v>0</v>
      </c>
      <c r="I653" s="238"/>
      <c r="J653" s="239">
        <f>ROUND(I653*H653,2)</f>
        <v>0</v>
      </c>
      <c r="K653" s="235" t="s">
        <v>1</v>
      </c>
      <c r="L653" s="44"/>
      <c r="M653" s="240" t="s">
        <v>1</v>
      </c>
      <c r="N653" s="241" t="s">
        <v>48</v>
      </c>
      <c r="O653" s="87"/>
      <c r="P653" s="242">
        <f>O653*H653</f>
        <v>0</v>
      </c>
      <c r="Q653" s="242">
        <v>0.030300000000000001</v>
      </c>
      <c r="R653" s="242">
        <f>Q653*H653</f>
        <v>0</v>
      </c>
      <c r="S653" s="242">
        <v>0</v>
      </c>
      <c r="T653" s="243">
        <f>S653*H653</f>
        <v>0</v>
      </c>
      <c r="AR653" s="244" t="s">
        <v>125</v>
      </c>
      <c r="AT653" s="244" t="s">
        <v>266</v>
      </c>
      <c r="AU653" s="244" t="s">
        <v>92</v>
      </c>
      <c r="AY653" s="17" t="s">
        <v>263</v>
      </c>
      <c r="BE653" s="245">
        <f>IF(N653="základní",J653,0)</f>
        <v>0</v>
      </c>
      <c r="BF653" s="245">
        <f>IF(N653="snížená",J653,0)</f>
        <v>0</v>
      </c>
      <c r="BG653" s="245">
        <f>IF(N653="zákl. přenesená",J653,0)</f>
        <v>0</v>
      </c>
      <c r="BH653" s="245">
        <f>IF(N653="sníž. přenesená",J653,0)</f>
        <v>0</v>
      </c>
      <c r="BI653" s="245">
        <f>IF(N653="nulová",J653,0)</f>
        <v>0</v>
      </c>
      <c r="BJ653" s="17" t="s">
        <v>90</v>
      </c>
      <c r="BK653" s="245">
        <f>ROUND(I653*H653,2)</f>
        <v>0</v>
      </c>
      <c r="BL653" s="17" t="s">
        <v>125</v>
      </c>
      <c r="BM653" s="244" t="s">
        <v>818</v>
      </c>
    </row>
    <row r="654" s="1" customFormat="1" ht="16.5" customHeight="1">
      <c r="B654" s="39"/>
      <c r="C654" s="233" t="s">
        <v>819</v>
      </c>
      <c r="D654" s="233" t="s">
        <v>266</v>
      </c>
      <c r="E654" s="234" t="s">
        <v>820</v>
      </c>
      <c r="F654" s="235" t="s">
        <v>821</v>
      </c>
      <c r="G654" s="236" t="s">
        <v>407</v>
      </c>
      <c r="H654" s="237">
        <v>2351.5500000000002</v>
      </c>
      <c r="I654" s="238"/>
      <c r="J654" s="239">
        <f>ROUND(I654*H654,2)</f>
        <v>0</v>
      </c>
      <c r="K654" s="235" t="s">
        <v>413</v>
      </c>
      <c r="L654" s="44"/>
      <c r="M654" s="240" t="s">
        <v>1</v>
      </c>
      <c r="N654" s="241" t="s">
        <v>48</v>
      </c>
      <c r="O654" s="87"/>
      <c r="P654" s="242">
        <f>O654*H654</f>
        <v>0</v>
      </c>
      <c r="Q654" s="242">
        <v>0</v>
      </c>
      <c r="R654" s="242">
        <f>Q654*H654</f>
        <v>0</v>
      </c>
      <c r="S654" s="242">
        <v>0</v>
      </c>
      <c r="T654" s="243">
        <f>S654*H654</f>
        <v>0</v>
      </c>
      <c r="AR654" s="244" t="s">
        <v>125</v>
      </c>
      <c r="AT654" s="244" t="s">
        <v>266</v>
      </c>
      <c r="AU654" s="244" t="s">
        <v>92</v>
      </c>
      <c r="AY654" s="17" t="s">
        <v>263</v>
      </c>
      <c r="BE654" s="245">
        <f>IF(N654="základní",J654,0)</f>
        <v>0</v>
      </c>
      <c r="BF654" s="245">
        <f>IF(N654="snížená",J654,0)</f>
        <v>0</v>
      </c>
      <c r="BG654" s="245">
        <f>IF(N654="zákl. přenesená",J654,0)</f>
        <v>0</v>
      </c>
      <c r="BH654" s="245">
        <f>IF(N654="sníž. přenesená",J654,0)</f>
        <v>0</v>
      </c>
      <c r="BI654" s="245">
        <f>IF(N654="nulová",J654,0)</f>
        <v>0</v>
      </c>
      <c r="BJ654" s="17" t="s">
        <v>90</v>
      </c>
      <c r="BK654" s="245">
        <f>ROUND(I654*H654,2)</f>
        <v>0</v>
      </c>
      <c r="BL654" s="17" t="s">
        <v>125</v>
      </c>
      <c r="BM654" s="244" t="s">
        <v>822</v>
      </c>
    </row>
    <row r="655" s="1" customFormat="1">
      <c r="B655" s="39"/>
      <c r="C655" s="40"/>
      <c r="D655" s="246" t="s">
        <v>273</v>
      </c>
      <c r="E655" s="40"/>
      <c r="F655" s="247" t="s">
        <v>823</v>
      </c>
      <c r="G655" s="40"/>
      <c r="H655" s="40"/>
      <c r="I655" s="151"/>
      <c r="J655" s="40"/>
      <c r="K655" s="40"/>
      <c r="L655" s="44"/>
      <c r="M655" s="248"/>
      <c r="N655" s="87"/>
      <c r="O655" s="87"/>
      <c r="P655" s="87"/>
      <c r="Q655" s="87"/>
      <c r="R655" s="87"/>
      <c r="S655" s="87"/>
      <c r="T655" s="88"/>
      <c r="AT655" s="17" t="s">
        <v>273</v>
      </c>
      <c r="AU655" s="17" t="s">
        <v>92</v>
      </c>
    </row>
    <row r="656" s="14" customFormat="1">
      <c r="B656" s="274"/>
      <c r="C656" s="275"/>
      <c r="D656" s="246" t="s">
        <v>368</v>
      </c>
      <c r="E656" s="276" t="s">
        <v>1</v>
      </c>
      <c r="F656" s="277" t="s">
        <v>824</v>
      </c>
      <c r="G656" s="275"/>
      <c r="H656" s="276" t="s">
        <v>1</v>
      </c>
      <c r="I656" s="278"/>
      <c r="J656" s="275"/>
      <c r="K656" s="275"/>
      <c r="L656" s="279"/>
      <c r="M656" s="280"/>
      <c r="N656" s="281"/>
      <c r="O656" s="281"/>
      <c r="P656" s="281"/>
      <c r="Q656" s="281"/>
      <c r="R656" s="281"/>
      <c r="S656" s="281"/>
      <c r="T656" s="282"/>
      <c r="AT656" s="283" t="s">
        <v>368</v>
      </c>
      <c r="AU656" s="283" t="s">
        <v>92</v>
      </c>
      <c r="AV656" s="14" t="s">
        <v>90</v>
      </c>
      <c r="AW656" s="14" t="s">
        <v>38</v>
      </c>
      <c r="AX656" s="14" t="s">
        <v>83</v>
      </c>
      <c r="AY656" s="283" t="s">
        <v>263</v>
      </c>
    </row>
    <row r="657" s="14" customFormat="1">
      <c r="B657" s="274"/>
      <c r="C657" s="275"/>
      <c r="D657" s="246" t="s">
        <v>368</v>
      </c>
      <c r="E657" s="276" t="s">
        <v>1</v>
      </c>
      <c r="F657" s="277" t="s">
        <v>825</v>
      </c>
      <c r="G657" s="275"/>
      <c r="H657" s="276" t="s">
        <v>1</v>
      </c>
      <c r="I657" s="278"/>
      <c r="J657" s="275"/>
      <c r="K657" s="275"/>
      <c r="L657" s="279"/>
      <c r="M657" s="280"/>
      <c r="N657" s="281"/>
      <c r="O657" s="281"/>
      <c r="P657" s="281"/>
      <c r="Q657" s="281"/>
      <c r="R657" s="281"/>
      <c r="S657" s="281"/>
      <c r="T657" s="282"/>
      <c r="AT657" s="283" t="s">
        <v>368</v>
      </c>
      <c r="AU657" s="283" t="s">
        <v>92</v>
      </c>
      <c r="AV657" s="14" t="s">
        <v>90</v>
      </c>
      <c r="AW657" s="14" t="s">
        <v>38</v>
      </c>
      <c r="AX657" s="14" t="s">
        <v>83</v>
      </c>
      <c r="AY657" s="283" t="s">
        <v>263</v>
      </c>
    </row>
    <row r="658" s="14" customFormat="1">
      <c r="B658" s="274"/>
      <c r="C658" s="275"/>
      <c r="D658" s="246" t="s">
        <v>368</v>
      </c>
      <c r="E658" s="276" t="s">
        <v>1</v>
      </c>
      <c r="F658" s="277" t="s">
        <v>826</v>
      </c>
      <c r="G658" s="275"/>
      <c r="H658" s="276" t="s">
        <v>1</v>
      </c>
      <c r="I658" s="278"/>
      <c r="J658" s="275"/>
      <c r="K658" s="275"/>
      <c r="L658" s="279"/>
      <c r="M658" s="280"/>
      <c r="N658" s="281"/>
      <c r="O658" s="281"/>
      <c r="P658" s="281"/>
      <c r="Q658" s="281"/>
      <c r="R658" s="281"/>
      <c r="S658" s="281"/>
      <c r="T658" s="282"/>
      <c r="AT658" s="283" t="s">
        <v>368</v>
      </c>
      <c r="AU658" s="283" t="s">
        <v>92</v>
      </c>
      <c r="AV658" s="14" t="s">
        <v>90</v>
      </c>
      <c r="AW658" s="14" t="s">
        <v>38</v>
      </c>
      <c r="AX658" s="14" t="s">
        <v>83</v>
      </c>
      <c r="AY658" s="283" t="s">
        <v>263</v>
      </c>
    </row>
    <row r="659" s="14" customFormat="1">
      <c r="B659" s="274"/>
      <c r="C659" s="275"/>
      <c r="D659" s="246" t="s">
        <v>368</v>
      </c>
      <c r="E659" s="276" t="s">
        <v>1</v>
      </c>
      <c r="F659" s="277" t="s">
        <v>827</v>
      </c>
      <c r="G659" s="275"/>
      <c r="H659" s="276" t="s">
        <v>1</v>
      </c>
      <c r="I659" s="278"/>
      <c r="J659" s="275"/>
      <c r="K659" s="275"/>
      <c r="L659" s="279"/>
      <c r="M659" s="280"/>
      <c r="N659" s="281"/>
      <c r="O659" s="281"/>
      <c r="P659" s="281"/>
      <c r="Q659" s="281"/>
      <c r="R659" s="281"/>
      <c r="S659" s="281"/>
      <c r="T659" s="282"/>
      <c r="AT659" s="283" t="s">
        <v>368</v>
      </c>
      <c r="AU659" s="283" t="s">
        <v>92</v>
      </c>
      <c r="AV659" s="14" t="s">
        <v>90</v>
      </c>
      <c r="AW659" s="14" t="s">
        <v>38</v>
      </c>
      <c r="AX659" s="14" t="s">
        <v>83</v>
      </c>
      <c r="AY659" s="283" t="s">
        <v>263</v>
      </c>
    </row>
    <row r="660" s="12" customFormat="1">
      <c r="B660" s="252"/>
      <c r="C660" s="253"/>
      <c r="D660" s="246" t="s">
        <v>368</v>
      </c>
      <c r="E660" s="254" t="s">
        <v>1</v>
      </c>
      <c r="F660" s="255" t="s">
        <v>828</v>
      </c>
      <c r="G660" s="253"/>
      <c r="H660" s="256">
        <v>2208.0500000000002</v>
      </c>
      <c r="I660" s="257"/>
      <c r="J660" s="253"/>
      <c r="K660" s="253"/>
      <c r="L660" s="258"/>
      <c r="M660" s="259"/>
      <c r="N660" s="260"/>
      <c r="O660" s="260"/>
      <c r="P660" s="260"/>
      <c r="Q660" s="260"/>
      <c r="R660" s="260"/>
      <c r="S660" s="260"/>
      <c r="T660" s="261"/>
      <c r="AT660" s="262" t="s">
        <v>368</v>
      </c>
      <c r="AU660" s="262" t="s">
        <v>92</v>
      </c>
      <c r="AV660" s="12" t="s">
        <v>92</v>
      </c>
      <c r="AW660" s="12" t="s">
        <v>38</v>
      </c>
      <c r="AX660" s="12" t="s">
        <v>83</v>
      </c>
      <c r="AY660" s="262" t="s">
        <v>263</v>
      </c>
    </row>
    <row r="661" s="12" customFormat="1">
      <c r="B661" s="252"/>
      <c r="C661" s="253"/>
      <c r="D661" s="246" t="s">
        <v>368</v>
      </c>
      <c r="E661" s="254" t="s">
        <v>1</v>
      </c>
      <c r="F661" s="255" t="s">
        <v>829</v>
      </c>
      <c r="G661" s="253"/>
      <c r="H661" s="256">
        <v>143.5</v>
      </c>
      <c r="I661" s="257"/>
      <c r="J661" s="253"/>
      <c r="K661" s="253"/>
      <c r="L661" s="258"/>
      <c r="M661" s="259"/>
      <c r="N661" s="260"/>
      <c r="O661" s="260"/>
      <c r="P661" s="260"/>
      <c r="Q661" s="260"/>
      <c r="R661" s="260"/>
      <c r="S661" s="260"/>
      <c r="T661" s="261"/>
      <c r="AT661" s="262" t="s">
        <v>368</v>
      </c>
      <c r="AU661" s="262" t="s">
        <v>92</v>
      </c>
      <c r="AV661" s="12" t="s">
        <v>92</v>
      </c>
      <c r="AW661" s="12" t="s">
        <v>38</v>
      </c>
      <c r="AX661" s="12" t="s">
        <v>83</v>
      </c>
      <c r="AY661" s="262" t="s">
        <v>263</v>
      </c>
    </row>
    <row r="662" s="13" customFormat="1">
      <c r="B662" s="263"/>
      <c r="C662" s="264"/>
      <c r="D662" s="246" t="s">
        <v>368</v>
      </c>
      <c r="E662" s="265" t="s">
        <v>1</v>
      </c>
      <c r="F662" s="266" t="s">
        <v>370</v>
      </c>
      <c r="G662" s="264"/>
      <c r="H662" s="267">
        <v>2351.5500000000002</v>
      </c>
      <c r="I662" s="268"/>
      <c r="J662" s="264"/>
      <c r="K662" s="264"/>
      <c r="L662" s="269"/>
      <c r="M662" s="270"/>
      <c r="N662" s="271"/>
      <c r="O662" s="271"/>
      <c r="P662" s="271"/>
      <c r="Q662" s="271"/>
      <c r="R662" s="271"/>
      <c r="S662" s="271"/>
      <c r="T662" s="272"/>
      <c r="AT662" s="273" t="s">
        <v>368</v>
      </c>
      <c r="AU662" s="273" t="s">
        <v>92</v>
      </c>
      <c r="AV662" s="13" t="s">
        <v>125</v>
      </c>
      <c r="AW662" s="13" t="s">
        <v>38</v>
      </c>
      <c r="AX662" s="13" t="s">
        <v>90</v>
      </c>
      <c r="AY662" s="273" t="s">
        <v>263</v>
      </c>
    </row>
    <row r="663" s="1" customFormat="1" ht="16.5" customHeight="1">
      <c r="B663" s="39"/>
      <c r="C663" s="233" t="s">
        <v>830</v>
      </c>
      <c r="D663" s="233" t="s">
        <v>266</v>
      </c>
      <c r="E663" s="234" t="s">
        <v>831</v>
      </c>
      <c r="F663" s="235" t="s">
        <v>832</v>
      </c>
      <c r="G663" s="236" t="s">
        <v>403</v>
      </c>
      <c r="H663" s="237">
        <v>1.575</v>
      </c>
      <c r="I663" s="238"/>
      <c r="J663" s="239">
        <f>ROUND(I663*H663,2)</f>
        <v>0</v>
      </c>
      <c r="K663" s="235" t="s">
        <v>270</v>
      </c>
      <c r="L663" s="44"/>
      <c r="M663" s="240" t="s">
        <v>1</v>
      </c>
      <c r="N663" s="241" t="s">
        <v>48</v>
      </c>
      <c r="O663" s="87"/>
      <c r="P663" s="242">
        <f>O663*H663</f>
        <v>0</v>
      </c>
      <c r="Q663" s="242">
        <v>1.06277</v>
      </c>
      <c r="R663" s="242">
        <f>Q663*H663</f>
        <v>1.6738627499999998</v>
      </c>
      <c r="S663" s="242">
        <v>0</v>
      </c>
      <c r="T663" s="243">
        <f>S663*H663</f>
        <v>0</v>
      </c>
      <c r="AR663" s="244" t="s">
        <v>125</v>
      </c>
      <c r="AT663" s="244" t="s">
        <v>266</v>
      </c>
      <c r="AU663" s="244" t="s">
        <v>92</v>
      </c>
      <c r="AY663" s="17" t="s">
        <v>263</v>
      </c>
      <c r="BE663" s="245">
        <f>IF(N663="základní",J663,0)</f>
        <v>0</v>
      </c>
      <c r="BF663" s="245">
        <f>IF(N663="snížená",J663,0)</f>
        <v>0</v>
      </c>
      <c r="BG663" s="245">
        <f>IF(N663="zákl. přenesená",J663,0)</f>
        <v>0</v>
      </c>
      <c r="BH663" s="245">
        <f>IF(N663="sníž. přenesená",J663,0)</f>
        <v>0</v>
      </c>
      <c r="BI663" s="245">
        <f>IF(N663="nulová",J663,0)</f>
        <v>0</v>
      </c>
      <c r="BJ663" s="17" t="s">
        <v>90</v>
      </c>
      <c r="BK663" s="245">
        <f>ROUND(I663*H663,2)</f>
        <v>0</v>
      </c>
      <c r="BL663" s="17" t="s">
        <v>125</v>
      </c>
      <c r="BM663" s="244" t="s">
        <v>833</v>
      </c>
    </row>
    <row r="664" s="1" customFormat="1">
      <c r="B664" s="39"/>
      <c r="C664" s="40"/>
      <c r="D664" s="246" t="s">
        <v>273</v>
      </c>
      <c r="E664" s="40"/>
      <c r="F664" s="247" t="s">
        <v>567</v>
      </c>
      <c r="G664" s="40"/>
      <c r="H664" s="40"/>
      <c r="I664" s="151"/>
      <c r="J664" s="40"/>
      <c r="K664" s="40"/>
      <c r="L664" s="44"/>
      <c r="M664" s="248"/>
      <c r="N664" s="87"/>
      <c r="O664" s="87"/>
      <c r="P664" s="87"/>
      <c r="Q664" s="87"/>
      <c r="R664" s="87"/>
      <c r="S664" s="87"/>
      <c r="T664" s="88"/>
      <c r="AT664" s="17" t="s">
        <v>273</v>
      </c>
      <c r="AU664" s="17" t="s">
        <v>92</v>
      </c>
    </row>
    <row r="665" s="12" customFormat="1">
      <c r="B665" s="252"/>
      <c r="C665" s="253"/>
      <c r="D665" s="246" t="s">
        <v>368</v>
      </c>
      <c r="E665" s="254" t="s">
        <v>1</v>
      </c>
      <c r="F665" s="255" t="s">
        <v>834</v>
      </c>
      <c r="G665" s="253"/>
      <c r="H665" s="256">
        <v>1.2909999999999999</v>
      </c>
      <c r="I665" s="257"/>
      <c r="J665" s="253"/>
      <c r="K665" s="253"/>
      <c r="L665" s="258"/>
      <c r="M665" s="259"/>
      <c r="N665" s="260"/>
      <c r="O665" s="260"/>
      <c r="P665" s="260"/>
      <c r="Q665" s="260"/>
      <c r="R665" s="260"/>
      <c r="S665" s="260"/>
      <c r="T665" s="261"/>
      <c r="AT665" s="262" t="s">
        <v>368</v>
      </c>
      <c r="AU665" s="262" t="s">
        <v>92</v>
      </c>
      <c r="AV665" s="12" t="s">
        <v>92</v>
      </c>
      <c r="AW665" s="12" t="s">
        <v>38</v>
      </c>
      <c r="AX665" s="12" t="s">
        <v>83</v>
      </c>
      <c r="AY665" s="262" t="s">
        <v>263</v>
      </c>
    </row>
    <row r="666" s="12" customFormat="1">
      <c r="B666" s="252"/>
      <c r="C666" s="253"/>
      <c r="D666" s="246" t="s">
        <v>368</v>
      </c>
      <c r="E666" s="254" t="s">
        <v>1</v>
      </c>
      <c r="F666" s="255" t="s">
        <v>835</v>
      </c>
      <c r="G666" s="253"/>
      <c r="H666" s="256">
        <v>0.28399999999999997</v>
      </c>
      <c r="I666" s="257"/>
      <c r="J666" s="253"/>
      <c r="K666" s="253"/>
      <c r="L666" s="258"/>
      <c r="M666" s="259"/>
      <c r="N666" s="260"/>
      <c r="O666" s="260"/>
      <c r="P666" s="260"/>
      <c r="Q666" s="260"/>
      <c r="R666" s="260"/>
      <c r="S666" s="260"/>
      <c r="T666" s="261"/>
      <c r="AT666" s="262" t="s">
        <v>368</v>
      </c>
      <c r="AU666" s="262" t="s">
        <v>92</v>
      </c>
      <c r="AV666" s="12" t="s">
        <v>92</v>
      </c>
      <c r="AW666" s="12" t="s">
        <v>38</v>
      </c>
      <c r="AX666" s="12" t="s">
        <v>83</v>
      </c>
      <c r="AY666" s="262" t="s">
        <v>263</v>
      </c>
    </row>
    <row r="667" s="13" customFormat="1">
      <c r="B667" s="263"/>
      <c r="C667" s="264"/>
      <c r="D667" s="246" t="s">
        <v>368</v>
      </c>
      <c r="E667" s="265" t="s">
        <v>1</v>
      </c>
      <c r="F667" s="266" t="s">
        <v>370</v>
      </c>
      <c r="G667" s="264"/>
      <c r="H667" s="267">
        <v>1.575</v>
      </c>
      <c r="I667" s="268"/>
      <c r="J667" s="264"/>
      <c r="K667" s="264"/>
      <c r="L667" s="269"/>
      <c r="M667" s="270"/>
      <c r="N667" s="271"/>
      <c r="O667" s="271"/>
      <c r="P667" s="271"/>
      <c r="Q667" s="271"/>
      <c r="R667" s="271"/>
      <c r="S667" s="271"/>
      <c r="T667" s="272"/>
      <c r="AT667" s="273" t="s">
        <v>368</v>
      </c>
      <c r="AU667" s="273" t="s">
        <v>92</v>
      </c>
      <c r="AV667" s="13" t="s">
        <v>125</v>
      </c>
      <c r="AW667" s="13" t="s">
        <v>38</v>
      </c>
      <c r="AX667" s="13" t="s">
        <v>90</v>
      </c>
      <c r="AY667" s="273" t="s">
        <v>263</v>
      </c>
    </row>
    <row r="668" s="1" customFormat="1" ht="16.5" customHeight="1">
      <c r="B668" s="39"/>
      <c r="C668" s="233" t="s">
        <v>836</v>
      </c>
      <c r="D668" s="233" t="s">
        <v>266</v>
      </c>
      <c r="E668" s="234" t="s">
        <v>831</v>
      </c>
      <c r="F668" s="235" t="s">
        <v>832</v>
      </c>
      <c r="G668" s="236" t="s">
        <v>403</v>
      </c>
      <c r="H668" s="237">
        <v>29.640000000000001</v>
      </c>
      <c r="I668" s="238"/>
      <c r="J668" s="239">
        <f>ROUND(I668*H668,2)</f>
        <v>0</v>
      </c>
      <c r="K668" s="235" t="s">
        <v>270</v>
      </c>
      <c r="L668" s="44"/>
      <c r="M668" s="240" t="s">
        <v>1</v>
      </c>
      <c r="N668" s="241" t="s">
        <v>48</v>
      </c>
      <c r="O668" s="87"/>
      <c r="P668" s="242">
        <f>O668*H668</f>
        <v>0</v>
      </c>
      <c r="Q668" s="242">
        <v>1.06277</v>
      </c>
      <c r="R668" s="242">
        <f>Q668*H668</f>
        <v>31.5005028</v>
      </c>
      <c r="S668" s="242">
        <v>0</v>
      </c>
      <c r="T668" s="243">
        <f>S668*H668</f>
        <v>0</v>
      </c>
      <c r="AR668" s="244" t="s">
        <v>125</v>
      </c>
      <c r="AT668" s="244" t="s">
        <v>266</v>
      </c>
      <c r="AU668" s="244" t="s">
        <v>92</v>
      </c>
      <c r="AY668" s="17" t="s">
        <v>263</v>
      </c>
      <c r="BE668" s="245">
        <f>IF(N668="základní",J668,0)</f>
        <v>0</v>
      </c>
      <c r="BF668" s="245">
        <f>IF(N668="snížená",J668,0)</f>
        <v>0</v>
      </c>
      <c r="BG668" s="245">
        <f>IF(N668="zákl. přenesená",J668,0)</f>
        <v>0</v>
      </c>
      <c r="BH668" s="245">
        <f>IF(N668="sníž. přenesená",J668,0)</f>
        <v>0</v>
      </c>
      <c r="BI668" s="245">
        <f>IF(N668="nulová",J668,0)</f>
        <v>0</v>
      </c>
      <c r="BJ668" s="17" t="s">
        <v>90</v>
      </c>
      <c r="BK668" s="245">
        <f>ROUND(I668*H668,2)</f>
        <v>0</v>
      </c>
      <c r="BL668" s="17" t="s">
        <v>125</v>
      </c>
      <c r="BM668" s="244" t="s">
        <v>837</v>
      </c>
    </row>
    <row r="669" s="1" customFormat="1">
      <c r="B669" s="39"/>
      <c r="C669" s="40"/>
      <c r="D669" s="246" t="s">
        <v>273</v>
      </c>
      <c r="E669" s="40"/>
      <c r="F669" s="247" t="s">
        <v>567</v>
      </c>
      <c r="G669" s="40"/>
      <c r="H669" s="40"/>
      <c r="I669" s="151"/>
      <c r="J669" s="40"/>
      <c r="K669" s="40"/>
      <c r="L669" s="44"/>
      <c r="M669" s="248"/>
      <c r="N669" s="87"/>
      <c r="O669" s="87"/>
      <c r="P669" s="87"/>
      <c r="Q669" s="87"/>
      <c r="R669" s="87"/>
      <c r="S669" s="87"/>
      <c r="T669" s="88"/>
      <c r="AT669" s="17" t="s">
        <v>273</v>
      </c>
      <c r="AU669" s="17" t="s">
        <v>92</v>
      </c>
    </row>
    <row r="670" s="14" customFormat="1">
      <c r="B670" s="274"/>
      <c r="C670" s="275"/>
      <c r="D670" s="246" t="s">
        <v>368</v>
      </c>
      <c r="E670" s="276" t="s">
        <v>1</v>
      </c>
      <c r="F670" s="277" t="s">
        <v>838</v>
      </c>
      <c r="G670" s="275"/>
      <c r="H670" s="276" t="s">
        <v>1</v>
      </c>
      <c r="I670" s="278"/>
      <c r="J670" s="275"/>
      <c r="K670" s="275"/>
      <c r="L670" s="279"/>
      <c r="M670" s="280"/>
      <c r="N670" s="281"/>
      <c r="O670" s="281"/>
      <c r="P670" s="281"/>
      <c r="Q670" s="281"/>
      <c r="R670" s="281"/>
      <c r="S670" s="281"/>
      <c r="T670" s="282"/>
      <c r="AT670" s="283" t="s">
        <v>368</v>
      </c>
      <c r="AU670" s="283" t="s">
        <v>92</v>
      </c>
      <c r="AV670" s="14" t="s">
        <v>90</v>
      </c>
      <c r="AW670" s="14" t="s">
        <v>38</v>
      </c>
      <c r="AX670" s="14" t="s">
        <v>83</v>
      </c>
      <c r="AY670" s="283" t="s">
        <v>263</v>
      </c>
    </row>
    <row r="671" s="12" customFormat="1">
      <c r="B671" s="252"/>
      <c r="C671" s="253"/>
      <c r="D671" s="246" t="s">
        <v>368</v>
      </c>
      <c r="E671" s="254" t="s">
        <v>1</v>
      </c>
      <c r="F671" s="255" t="s">
        <v>839</v>
      </c>
      <c r="G671" s="253"/>
      <c r="H671" s="256">
        <v>12.868</v>
      </c>
      <c r="I671" s="257"/>
      <c r="J671" s="253"/>
      <c r="K671" s="253"/>
      <c r="L671" s="258"/>
      <c r="M671" s="259"/>
      <c r="N671" s="260"/>
      <c r="O671" s="260"/>
      <c r="P671" s="260"/>
      <c r="Q671" s="260"/>
      <c r="R671" s="260"/>
      <c r="S671" s="260"/>
      <c r="T671" s="261"/>
      <c r="AT671" s="262" t="s">
        <v>368</v>
      </c>
      <c r="AU671" s="262" t="s">
        <v>92</v>
      </c>
      <c r="AV671" s="12" t="s">
        <v>92</v>
      </c>
      <c r="AW671" s="12" t="s">
        <v>38</v>
      </c>
      <c r="AX671" s="12" t="s">
        <v>83</v>
      </c>
      <c r="AY671" s="262" t="s">
        <v>263</v>
      </c>
    </row>
    <row r="672" s="12" customFormat="1">
      <c r="B672" s="252"/>
      <c r="C672" s="253"/>
      <c r="D672" s="246" t="s">
        <v>368</v>
      </c>
      <c r="E672" s="254" t="s">
        <v>1</v>
      </c>
      <c r="F672" s="255" t="s">
        <v>840</v>
      </c>
      <c r="G672" s="253"/>
      <c r="H672" s="256">
        <v>0.65300000000000002</v>
      </c>
      <c r="I672" s="257"/>
      <c r="J672" s="253"/>
      <c r="K672" s="253"/>
      <c r="L672" s="258"/>
      <c r="M672" s="259"/>
      <c r="N672" s="260"/>
      <c r="O672" s="260"/>
      <c r="P672" s="260"/>
      <c r="Q672" s="260"/>
      <c r="R672" s="260"/>
      <c r="S672" s="260"/>
      <c r="T672" s="261"/>
      <c r="AT672" s="262" t="s">
        <v>368</v>
      </c>
      <c r="AU672" s="262" t="s">
        <v>92</v>
      </c>
      <c r="AV672" s="12" t="s">
        <v>92</v>
      </c>
      <c r="AW672" s="12" t="s">
        <v>38</v>
      </c>
      <c r="AX672" s="12" t="s">
        <v>83</v>
      </c>
      <c r="AY672" s="262" t="s">
        <v>263</v>
      </c>
    </row>
    <row r="673" s="12" customFormat="1">
      <c r="B673" s="252"/>
      <c r="C673" s="253"/>
      <c r="D673" s="246" t="s">
        <v>368</v>
      </c>
      <c r="E673" s="254" t="s">
        <v>1</v>
      </c>
      <c r="F673" s="255" t="s">
        <v>841</v>
      </c>
      <c r="G673" s="253"/>
      <c r="H673" s="256">
        <v>0.371</v>
      </c>
      <c r="I673" s="257"/>
      <c r="J673" s="253"/>
      <c r="K673" s="253"/>
      <c r="L673" s="258"/>
      <c r="M673" s="259"/>
      <c r="N673" s="260"/>
      <c r="O673" s="260"/>
      <c r="P673" s="260"/>
      <c r="Q673" s="260"/>
      <c r="R673" s="260"/>
      <c r="S673" s="260"/>
      <c r="T673" s="261"/>
      <c r="AT673" s="262" t="s">
        <v>368</v>
      </c>
      <c r="AU673" s="262" t="s">
        <v>92</v>
      </c>
      <c r="AV673" s="12" t="s">
        <v>92</v>
      </c>
      <c r="AW673" s="12" t="s">
        <v>38</v>
      </c>
      <c r="AX673" s="12" t="s">
        <v>83</v>
      </c>
      <c r="AY673" s="262" t="s">
        <v>263</v>
      </c>
    </row>
    <row r="674" s="12" customFormat="1">
      <c r="B674" s="252"/>
      <c r="C674" s="253"/>
      <c r="D674" s="246" t="s">
        <v>368</v>
      </c>
      <c r="E674" s="254" t="s">
        <v>1</v>
      </c>
      <c r="F674" s="255" t="s">
        <v>842</v>
      </c>
      <c r="G674" s="253"/>
      <c r="H674" s="256">
        <v>2.0670000000000002</v>
      </c>
      <c r="I674" s="257"/>
      <c r="J674" s="253"/>
      <c r="K674" s="253"/>
      <c r="L674" s="258"/>
      <c r="M674" s="259"/>
      <c r="N674" s="260"/>
      <c r="O674" s="260"/>
      <c r="P674" s="260"/>
      <c r="Q674" s="260"/>
      <c r="R674" s="260"/>
      <c r="S674" s="260"/>
      <c r="T674" s="261"/>
      <c r="AT674" s="262" t="s">
        <v>368</v>
      </c>
      <c r="AU674" s="262" t="s">
        <v>92</v>
      </c>
      <c r="AV674" s="12" t="s">
        <v>92</v>
      </c>
      <c r="AW674" s="12" t="s">
        <v>38</v>
      </c>
      <c r="AX674" s="12" t="s">
        <v>83</v>
      </c>
      <c r="AY674" s="262" t="s">
        <v>263</v>
      </c>
    </row>
    <row r="675" s="12" customFormat="1">
      <c r="B675" s="252"/>
      <c r="C675" s="253"/>
      <c r="D675" s="246" t="s">
        <v>368</v>
      </c>
      <c r="E675" s="254" t="s">
        <v>1</v>
      </c>
      <c r="F675" s="255" t="s">
        <v>843</v>
      </c>
      <c r="G675" s="253"/>
      <c r="H675" s="256">
        <v>0.375</v>
      </c>
      <c r="I675" s="257"/>
      <c r="J675" s="253"/>
      <c r="K675" s="253"/>
      <c r="L675" s="258"/>
      <c r="M675" s="259"/>
      <c r="N675" s="260"/>
      <c r="O675" s="260"/>
      <c r="P675" s="260"/>
      <c r="Q675" s="260"/>
      <c r="R675" s="260"/>
      <c r="S675" s="260"/>
      <c r="T675" s="261"/>
      <c r="AT675" s="262" t="s">
        <v>368</v>
      </c>
      <c r="AU675" s="262" t="s">
        <v>92</v>
      </c>
      <c r="AV675" s="12" t="s">
        <v>92</v>
      </c>
      <c r="AW675" s="12" t="s">
        <v>38</v>
      </c>
      <c r="AX675" s="12" t="s">
        <v>83</v>
      </c>
      <c r="AY675" s="262" t="s">
        <v>263</v>
      </c>
    </row>
    <row r="676" s="12" customFormat="1">
      <c r="B676" s="252"/>
      <c r="C676" s="253"/>
      <c r="D676" s="246" t="s">
        <v>368</v>
      </c>
      <c r="E676" s="254" t="s">
        <v>1</v>
      </c>
      <c r="F676" s="255" t="s">
        <v>844</v>
      </c>
      <c r="G676" s="253"/>
      <c r="H676" s="256">
        <v>0.45000000000000001</v>
      </c>
      <c r="I676" s="257"/>
      <c r="J676" s="253"/>
      <c r="K676" s="253"/>
      <c r="L676" s="258"/>
      <c r="M676" s="259"/>
      <c r="N676" s="260"/>
      <c r="O676" s="260"/>
      <c r="P676" s="260"/>
      <c r="Q676" s="260"/>
      <c r="R676" s="260"/>
      <c r="S676" s="260"/>
      <c r="T676" s="261"/>
      <c r="AT676" s="262" t="s">
        <v>368</v>
      </c>
      <c r="AU676" s="262" t="s">
        <v>92</v>
      </c>
      <c r="AV676" s="12" t="s">
        <v>92</v>
      </c>
      <c r="AW676" s="12" t="s">
        <v>38</v>
      </c>
      <c r="AX676" s="12" t="s">
        <v>83</v>
      </c>
      <c r="AY676" s="262" t="s">
        <v>263</v>
      </c>
    </row>
    <row r="677" s="12" customFormat="1">
      <c r="B677" s="252"/>
      <c r="C677" s="253"/>
      <c r="D677" s="246" t="s">
        <v>368</v>
      </c>
      <c r="E677" s="254" t="s">
        <v>1</v>
      </c>
      <c r="F677" s="255" t="s">
        <v>845</v>
      </c>
      <c r="G677" s="253"/>
      <c r="H677" s="256">
        <v>1.161</v>
      </c>
      <c r="I677" s="257"/>
      <c r="J677" s="253"/>
      <c r="K677" s="253"/>
      <c r="L677" s="258"/>
      <c r="M677" s="259"/>
      <c r="N677" s="260"/>
      <c r="O677" s="260"/>
      <c r="P677" s="260"/>
      <c r="Q677" s="260"/>
      <c r="R677" s="260"/>
      <c r="S677" s="260"/>
      <c r="T677" s="261"/>
      <c r="AT677" s="262" t="s">
        <v>368</v>
      </c>
      <c r="AU677" s="262" t="s">
        <v>92</v>
      </c>
      <c r="AV677" s="12" t="s">
        <v>92</v>
      </c>
      <c r="AW677" s="12" t="s">
        <v>38</v>
      </c>
      <c r="AX677" s="12" t="s">
        <v>83</v>
      </c>
      <c r="AY677" s="262" t="s">
        <v>263</v>
      </c>
    </row>
    <row r="678" s="12" customFormat="1">
      <c r="B678" s="252"/>
      <c r="C678" s="253"/>
      <c r="D678" s="246" t="s">
        <v>368</v>
      </c>
      <c r="E678" s="254" t="s">
        <v>1</v>
      </c>
      <c r="F678" s="255" t="s">
        <v>846</v>
      </c>
      <c r="G678" s="253"/>
      <c r="H678" s="256">
        <v>1.206</v>
      </c>
      <c r="I678" s="257"/>
      <c r="J678" s="253"/>
      <c r="K678" s="253"/>
      <c r="L678" s="258"/>
      <c r="M678" s="259"/>
      <c r="N678" s="260"/>
      <c r="O678" s="260"/>
      <c r="P678" s="260"/>
      <c r="Q678" s="260"/>
      <c r="R678" s="260"/>
      <c r="S678" s="260"/>
      <c r="T678" s="261"/>
      <c r="AT678" s="262" t="s">
        <v>368</v>
      </c>
      <c r="AU678" s="262" t="s">
        <v>92</v>
      </c>
      <c r="AV678" s="12" t="s">
        <v>92</v>
      </c>
      <c r="AW678" s="12" t="s">
        <v>38</v>
      </c>
      <c r="AX678" s="12" t="s">
        <v>83</v>
      </c>
      <c r="AY678" s="262" t="s">
        <v>263</v>
      </c>
    </row>
    <row r="679" s="12" customFormat="1">
      <c r="B679" s="252"/>
      <c r="C679" s="253"/>
      <c r="D679" s="246" t="s">
        <v>368</v>
      </c>
      <c r="E679" s="254" t="s">
        <v>1</v>
      </c>
      <c r="F679" s="255" t="s">
        <v>847</v>
      </c>
      <c r="G679" s="253"/>
      <c r="H679" s="256">
        <v>7.0099999999999998</v>
      </c>
      <c r="I679" s="257"/>
      <c r="J679" s="253"/>
      <c r="K679" s="253"/>
      <c r="L679" s="258"/>
      <c r="M679" s="259"/>
      <c r="N679" s="260"/>
      <c r="O679" s="260"/>
      <c r="P679" s="260"/>
      <c r="Q679" s="260"/>
      <c r="R679" s="260"/>
      <c r="S679" s="260"/>
      <c r="T679" s="261"/>
      <c r="AT679" s="262" t="s">
        <v>368</v>
      </c>
      <c r="AU679" s="262" t="s">
        <v>92</v>
      </c>
      <c r="AV679" s="12" t="s">
        <v>92</v>
      </c>
      <c r="AW679" s="12" t="s">
        <v>38</v>
      </c>
      <c r="AX679" s="12" t="s">
        <v>83</v>
      </c>
      <c r="AY679" s="262" t="s">
        <v>263</v>
      </c>
    </row>
    <row r="680" s="12" customFormat="1">
      <c r="B680" s="252"/>
      <c r="C680" s="253"/>
      <c r="D680" s="246" t="s">
        <v>368</v>
      </c>
      <c r="E680" s="254" t="s">
        <v>1</v>
      </c>
      <c r="F680" s="255" t="s">
        <v>848</v>
      </c>
      <c r="G680" s="253"/>
      <c r="H680" s="256">
        <v>1.7729999999999999</v>
      </c>
      <c r="I680" s="257"/>
      <c r="J680" s="253"/>
      <c r="K680" s="253"/>
      <c r="L680" s="258"/>
      <c r="M680" s="259"/>
      <c r="N680" s="260"/>
      <c r="O680" s="260"/>
      <c r="P680" s="260"/>
      <c r="Q680" s="260"/>
      <c r="R680" s="260"/>
      <c r="S680" s="260"/>
      <c r="T680" s="261"/>
      <c r="AT680" s="262" t="s">
        <v>368</v>
      </c>
      <c r="AU680" s="262" t="s">
        <v>92</v>
      </c>
      <c r="AV680" s="12" t="s">
        <v>92</v>
      </c>
      <c r="AW680" s="12" t="s">
        <v>38</v>
      </c>
      <c r="AX680" s="12" t="s">
        <v>83</v>
      </c>
      <c r="AY680" s="262" t="s">
        <v>263</v>
      </c>
    </row>
    <row r="681" s="12" customFormat="1">
      <c r="B681" s="252"/>
      <c r="C681" s="253"/>
      <c r="D681" s="246" t="s">
        <v>368</v>
      </c>
      <c r="E681" s="254" t="s">
        <v>1</v>
      </c>
      <c r="F681" s="255" t="s">
        <v>849</v>
      </c>
      <c r="G681" s="253"/>
      <c r="H681" s="256">
        <v>0.127</v>
      </c>
      <c r="I681" s="257"/>
      <c r="J681" s="253"/>
      <c r="K681" s="253"/>
      <c r="L681" s="258"/>
      <c r="M681" s="259"/>
      <c r="N681" s="260"/>
      <c r="O681" s="260"/>
      <c r="P681" s="260"/>
      <c r="Q681" s="260"/>
      <c r="R681" s="260"/>
      <c r="S681" s="260"/>
      <c r="T681" s="261"/>
      <c r="AT681" s="262" t="s">
        <v>368</v>
      </c>
      <c r="AU681" s="262" t="s">
        <v>92</v>
      </c>
      <c r="AV681" s="12" t="s">
        <v>92</v>
      </c>
      <c r="AW681" s="12" t="s">
        <v>38</v>
      </c>
      <c r="AX681" s="12" t="s">
        <v>83</v>
      </c>
      <c r="AY681" s="262" t="s">
        <v>263</v>
      </c>
    </row>
    <row r="682" s="12" customFormat="1">
      <c r="B682" s="252"/>
      <c r="C682" s="253"/>
      <c r="D682" s="246" t="s">
        <v>368</v>
      </c>
      <c r="E682" s="254" t="s">
        <v>1</v>
      </c>
      <c r="F682" s="255" t="s">
        <v>850</v>
      </c>
      <c r="G682" s="253"/>
      <c r="H682" s="256">
        <v>1.579</v>
      </c>
      <c r="I682" s="257"/>
      <c r="J682" s="253"/>
      <c r="K682" s="253"/>
      <c r="L682" s="258"/>
      <c r="M682" s="259"/>
      <c r="N682" s="260"/>
      <c r="O682" s="260"/>
      <c r="P682" s="260"/>
      <c r="Q682" s="260"/>
      <c r="R682" s="260"/>
      <c r="S682" s="260"/>
      <c r="T682" s="261"/>
      <c r="AT682" s="262" t="s">
        <v>368</v>
      </c>
      <c r="AU682" s="262" t="s">
        <v>92</v>
      </c>
      <c r="AV682" s="12" t="s">
        <v>92</v>
      </c>
      <c r="AW682" s="12" t="s">
        <v>38</v>
      </c>
      <c r="AX682" s="12" t="s">
        <v>83</v>
      </c>
      <c r="AY682" s="262" t="s">
        <v>263</v>
      </c>
    </row>
    <row r="683" s="15" customFormat="1">
      <c r="B683" s="284"/>
      <c r="C683" s="285"/>
      <c r="D683" s="246" t="s">
        <v>368</v>
      </c>
      <c r="E683" s="286" t="s">
        <v>1</v>
      </c>
      <c r="F683" s="287" t="s">
        <v>388</v>
      </c>
      <c r="G683" s="285"/>
      <c r="H683" s="288">
        <v>29.640000000000001</v>
      </c>
      <c r="I683" s="289"/>
      <c r="J683" s="285"/>
      <c r="K683" s="285"/>
      <c r="L683" s="290"/>
      <c r="M683" s="291"/>
      <c r="N683" s="292"/>
      <c r="O683" s="292"/>
      <c r="P683" s="292"/>
      <c r="Q683" s="292"/>
      <c r="R683" s="292"/>
      <c r="S683" s="292"/>
      <c r="T683" s="293"/>
      <c r="AT683" s="294" t="s">
        <v>368</v>
      </c>
      <c r="AU683" s="294" t="s">
        <v>92</v>
      </c>
      <c r="AV683" s="15" t="s">
        <v>112</v>
      </c>
      <c r="AW683" s="15" t="s">
        <v>38</v>
      </c>
      <c r="AX683" s="15" t="s">
        <v>83</v>
      </c>
      <c r="AY683" s="294" t="s">
        <v>263</v>
      </c>
    </row>
    <row r="684" s="14" customFormat="1">
      <c r="B684" s="274"/>
      <c r="C684" s="275"/>
      <c r="D684" s="246" t="s">
        <v>368</v>
      </c>
      <c r="E684" s="276" t="s">
        <v>1</v>
      </c>
      <c r="F684" s="277" t="s">
        <v>851</v>
      </c>
      <c r="G684" s="275"/>
      <c r="H684" s="276" t="s">
        <v>1</v>
      </c>
      <c r="I684" s="278"/>
      <c r="J684" s="275"/>
      <c r="K684" s="275"/>
      <c r="L684" s="279"/>
      <c r="M684" s="280"/>
      <c r="N684" s="281"/>
      <c r="O684" s="281"/>
      <c r="P684" s="281"/>
      <c r="Q684" s="281"/>
      <c r="R684" s="281"/>
      <c r="S684" s="281"/>
      <c r="T684" s="282"/>
      <c r="AT684" s="283" t="s">
        <v>368</v>
      </c>
      <c r="AU684" s="283" t="s">
        <v>92</v>
      </c>
      <c r="AV684" s="14" t="s">
        <v>90</v>
      </c>
      <c r="AW684" s="14" t="s">
        <v>38</v>
      </c>
      <c r="AX684" s="14" t="s">
        <v>83</v>
      </c>
      <c r="AY684" s="283" t="s">
        <v>263</v>
      </c>
    </row>
    <row r="685" s="13" customFormat="1">
      <c r="B685" s="263"/>
      <c r="C685" s="264"/>
      <c r="D685" s="246" t="s">
        <v>368</v>
      </c>
      <c r="E685" s="265" t="s">
        <v>1</v>
      </c>
      <c r="F685" s="266" t="s">
        <v>370</v>
      </c>
      <c r="G685" s="264"/>
      <c r="H685" s="267">
        <v>29.640000000000001</v>
      </c>
      <c r="I685" s="268"/>
      <c r="J685" s="264"/>
      <c r="K685" s="264"/>
      <c r="L685" s="269"/>
      <c r="M685" s="270"/>
      <c r="N685" s="271"/>
      <c r="O685" s="271"/>
      <c r="P685" s="271"/>
      <c r="Q685" s="271"/>
      <c r="R685" s="271"/>
      <c r="S685" s="271"/>
      <c r="T685" s="272"/>
      <c r="AT685" s="273" t="s">
        <v>368</v>
      </c>
      <c r="AU685" s="273" t="s">
        <v>92</v>
      </c>
      <c r="AV685" s="13" t="s">
        <v>125</v>
      </c>
      <c r="AW685" s="13" t="s">
        <v>38</v>
      </c>
      <c r="AX685" s="13" t="s">
        <v>90</v>
      </c>
      <c r="AY685" s="273" t="s">
        <v>263</v>
      </c>
    </row>
    <row r="686" s="1" customFormat="1" ht="16.5" customHeight="1">
      <c r="B686" s="39"/>
      <c r="C686" s="233" t="s">
        <v>852</v>
      </c>
      <c r="D686" s="233" t="s">
        <v>266</v>
      </c>
      <c r="E686" s="234" t="s">
        <v>831</v>
      </c>
      <c r="F686" s="235" t="s">
        <v>832</v>
      </c>
      <c r="G686" s="236" t="s">
        <v>403</v>
      </c>
      <c r="H686" s="237">
        <v>13.586</v>
      </c>
      <c r="I686" s="238"/>
      <c r="J686" s="239">
        <f>ROUND(I686*H686,2)</f>
        <v>0</v>
      </c>
      <c r="K686" s="235" t="s">
        <v>270</v>
      </c>
      <c r="L686" s="44"/>
      <c r="M686" s="240" t="s">
        <v>1</v>
      </c>
      <c r="N686" s="241" t="s">
        <v>48</v>
      </c>
      <c r="O686" s="87"/>
      <c r="P686" s="242">
        <f>O686*H686</f>
        <v>0</v>
      </c>
      <c r="Q686" s="242">
        <v>1.06277</v>
      </c>
      <c r="R686" s="242">
        <f>Q686*H686</f>
        <v>14.438793220000001</v>
      </c>
      <c r="S686" s="242">
        <v>0</v>
      </c>
      <c r="T686" s="243">
        <f>S686*H686</f>
        <v>0</v>
      </c>
      <c r="AR686" s="244" t="s">
        <v>125</v>
      </c>
      <c r="AT686" s="244" t="s">
        <v>266</v>
      </c>
      <c r="AU686" s="244" t="s">
        <v>92</v>
      </c>
      <c r="AY686" s="17" t="s">
        <v>263</v>
      </c>
      <c r="BE686" s="245">
        <f>IF(N686="základní",J686,0)</f>
        <v>0</v>
      </c>
      <c r="BF686" s="245">
        <f>IF(N686="snížená",J686,0)</f>
        <v>0</v>
      </c>
      <c r="BG686" s="245">
        <f>IF(N686="zákl. přenesená",J686,0)</f>
        <v>0</v>
      </c>
      <c r="BH686" s="245">
        <f>IF(N686="sníž. přenesená",J686,0)</f>
        <v>0</v>
      </c>
      <c r="BI686" s="245">
        <f>IF(N686="nulová",J686,0)</f>
        <v>0</v>
      </c>
      <c r="BJ686" s="17" t="s">
        <v>90</v>
      </c>
      <c r="BK686" s="245">
        <f>ROUND(I686*H686,2)</f>
        <v>0</v>
      </c>
      <c r="BL686" s="17" t="s">
        <v>125</v>
      </c>
      <c r="BM686" s="244" t="s">
        <v>853</v>
      </c>
    </row>
    <row r="687" s="1" customFormat="1">
      <c r="B687" s="39"/>
      <c r="C687" s="40"/>
      <c r="D687" s="246" t="s">
        <v>273</v>
      </c>
      <c r="E687" s="40"/>
      <c r="F687" s="247" t="s">
        <v>567</v>
      </c>
      <c r="G687" s="40"/>
      <c r="H687" s="40"/>
      <c r="I687" s="151"/>
      <c r="J687" s="40"/>
      <c r="K687" s="40"/>
      <c r="L687" s="44"/>
      <c r="M687" s="248"/>
      <c r="N687" s="87"/>
      <c r="O687" s="87"/>
      <c r="P687" s="87"/>
      <c r="Q687" s="87"/>
      <c r="R687" s="87"/>
      <c r="S687" s="87"/>
      <c r="T687" s="88"/>
      <c r="AT687" s="17" t="s">
        <v>273</v>
      </c>
      <c r="AU687" s="17" t="s">
        <v>92</v>
      </c>
    </row>
    <row r="688" s="12" customFormat="1">
      <c r="B688" s="252"/>
      <c r="C688" s="253"/>
      <c r="D688" s="246" t="s">
        <v>368</v>
      </c>
      <c r="E688" s="254" t="s">
        <v>1</v>
      </c>
      <c r="F688" s="255" t="s">
        <v>854</v>
      </c>
      <c r="G688" s="253"/>
      <c r="H688" s="256">
        <v>13.586</v>
      </c>
      <c r="I688" s="257"/>
      <c r="J688" s="253"/>
      <c r="K688" s="253"/>
      <c r="L688" s="258"/>
      <c r="M688" s="259"/>
      <c r="N688" s="260"/>
      <c r="O688" s="260"/>
      <c r="P688" s="260"/>
      <c r="Q688" s="260"/>
      <c r="R688" s="260"/>
      <c r="S688" s="260"/>
      <c r="T688" s="261"/>
      <c r="AT688" s="262" t="s">
        <v>368</v>
      </c>
      <c r="AU688" s="262" t="s">
        <v>92</v>
      </c>
      <c r="AV688" s="12" t="s">
        <v>92</v>
      </c>
      <c r="AW688" s="12" t="s">
        <v>38</v>
      </c>
      <c r="AX688" s="12" t="s">
        <v>83</v>
      </c>
      <c r="AY688" s="262" t="s">
        <v>263</v>
      </c>
    </row>
    <row r="689" s="14" customFormat="1">
      <c r="B689" s="274"/>
      <c r="C689" s="275"/>
      <c r="D689" s="246" t="s">
        <v>368</v>
      </c>
      <c r="E689" s="276" t="s">
        <v>1</v>
      </c>
      <c r="F689" s="277" t="s">
        <v>855</v>
      </c>
      <c r="G689" s="275"/>
      <c r="H689" s="276" t="s">
        <v>1</v>
      </c>
      <c r="I689" s="278"/>
      <c r="J689" s="275"/>
      <c r="K689" s="275"/>
      <c r="L689" s="279"/>
      <c r="M689" s="280"/>
      <c r="N689" s="281"/>
      <c r="O689" s="281"/>
      <c r="P689" s="281"/>
      <c r="Q689" s="281"/>
      <c r="R689" s="281"/>
      <c r="S689" s="281"/>
      <c r="T689" s="282"/>
      <c r="AT689" s="283" t="s">
        <v>368</v>
      </c>
      <c r="AU689" s="283" t="s">
        <v>92</v>
      </c>
      <c r="AV689" s="14" t="s">
        <v>90</v>
      </c>
      <c r="AW689" s="14" t="s">
        <v>38</v>
      </c>
      <c r="AX689" s="14" t="s">
        <v>83</v>
      </c>
      <c r="AY689" s="283" t="s">
        <v>263</v>
      </c>
    </row>
    <row r="690" s="13" customFormat="1">
      <c r="B690" s="263"/>
      <c r="C690" s="264"/>
      <c r="D690" s="246" t="s">
        <v>368</v>
      </c>
      <c r="E690" s="265" t="s">
        <v>1</v>
      </c>
      <c r="F690" s="266" t="s">
        <v>370</v>
      </c>
      <c r="G690" s="264"/>
      <c r="H690" s="267">
        <v>13.586</v>
      </c>
      <c r="I690" s="268"/>
      <c r="J690" s="264"/>
      <c r="K690" s="264"/>
      <c r="L690" s="269"/>
      <c r="M690" s="270"/>
      <c r="N690" s="271"/>
      <c r="O690" s="271"/>
      <c r="P690" s="271"/>
      <c r="Q690" s="271"/>
      <c r="R690" s="271"/>
      <c r="S690" s="271"/>
      <c r="T690" s="272"/>
      <c r="AT690" s="273" t="s">
        <v>368</v>
      </c>
      <c r="AU690" s="273" t="s">
        <v>92</v>
      </c>
      <c r="AV690" s="13" t="s">
        <v>125</v>
      </c>
      <c r="AW690" s="13" t="s">
        <v>38</v>
      </c>
      <c r="AX690" s="13" t="s">
        <v>90</v>
      </c>
      <c r="AY690" s="273" t="s">
        <v>263</v>
      </c>
    </row>
    <row r="691" s="1" customFormat="1" ht="16.5" customHeight="1">
      <c r="B691" s="39"/>
      <c r="C691" s="233" t="s">
        <v>856</v>
      </c>
      <c r="D691" s="233" t="s">
        <v>266</v>
      </c>
      <c r="E691" s="234" t="s">
        <v>857</v>
      </c>
      <c r="F691" s="235" t="s">
        <v>858</v>
      </c>
      <c r="G691" s="236" t="s">
        <v>407</v>
      </c>
      <c r="H691" s="237">
        <v>136.91999999999999</v>
      </c>
      <c r="I691" s="238"/>
      <c r="J691" s="239">
        <f>ROUND(I691*H691,2)</f>
        <v>0</v>
      </c>
      <c r="K691" s="235" t="s">
        <v>413</v>
      </c>
      <c r="L691" s="44"/>
      <c r="M691" s="240" t="s">
        <v>1</v>
      </c>
      <c r="N691" s="241" t="s">
        <v>48</v>
      </c>
      <c r="O691" s="87"/>
      <c r="P691" s="242">
        <f>O691*H691</f>
        <v>0</v>
      </c>
      <c r="Q691" s="242">
        <v>0</v>
      </c>
      <c r="R691" s="242">
        <f>Q691*H691</f>
        <v>0</v>
      </c>
      <c r="S691" s="242">
        <v>0</v>
      </c>
      <c r="T691" s="243">
        <f>S691*H691</f>
        <v>0</v>
      </c>
      <c r="AR691" s="244" t="s">
        <v>125</v>
      </c>
      <c r="AT691" s="244" t="s">
        <v>266</v>
      </c>
      <c r="AU691" s="244" t="s">
        <v>92</v>
      </c>
      <c r="AY691" s="17" t="s">
        <v>263</v>
      </c>
      <c r="BE691" s="245">
        <f>IF(N691="základní",J691,0)</f>
        <v>0</v>
      </c>
      <c r="BF691" s="245">
        <f>IF(N691="snížená",J691,0)</f>
        <v>0</v>
      </c>
      <c r="BG691" s="245">
        <f>IF(N691="zákl. přenesená",J691,0)</f>
        <v>0</v>
      </c>
      <c r="BH691" s="245">
        <f>IF(N691="sníž. přenesená",J691,0)</f>
        <v>0</v>
      </c>
      <c r="BI691" s="245">
        <f>IF(N691="nulová",J691,0)</f>
        <v>0</v>
      </c>
      <c r="BJ691" s="17" t="s">
        <v>90</v>
      </c>
      <c r="BK691" s="245">
        <f>ROUND(I691*H691,2)</f>
        <v>0</v>
      </c>
      <c r="BL691" s="17" t="s">
        <v>125</v>
      </c>
      <c r="BM691" s="244" t="s">
        <v>859</v>
      </c>
    </row>
    <row r="692" s="1" customFormat="1">
      <c r="B692" s="39"/>
      <c r="C692" s="40"/>
      <c r="D692" s="246" t="s">
        <v>273</v>
      </c>
      <c r="E692" s="40"/>
      <c r="F692" s="247" t="s">
        <v>860</v>
      </c>
      <c r="G692" s="40"/>
      <c r="H692" s="40"/>
      <c r="I692" s="151"/>
      <c r="J692" s="40"/>
      <c r="K692" s="40"/>
      <c r="L692" s="44"/>
      <c r="M692" s="248"/>
      <c r="N692" s="87"/>
      <c r="O692" s="87"/>
      <c r="P692" s="87"/>
      <c r="Q692" s="87"/>
      <c r="R692" s="87"/>
      <c r="S692" s="87"/>
      <c r="T692" s="88"/>
      <c r="AT692" s="17" t="s">
        <v>273</v>
      </c>
      <c r="AU692" s="17" t="s">
        <v>92</v>
      </c>
    </row>
    <row r="693" s="12" customFormat="1">
      <c r="B693" s="252"/>
      <c r="C693" s="253"/>
      <c r="D693" s="246" t="s">
        <v>368</v>
      </c>
      <c r="E693" s="254" t="s">
        <v>1</v>
      </c>
      <c r="F693" s="255" t="s">
        <v>861</v>
      </c>
      <c r="G693" s="253"/>
      <c r="H693" s="256">
        <v>136.91999999999999</v>
      </c>
      <c r="I693" s="257"/>
      <c r="J693" s="253"/>
      <c r="K693" s="253"/>
      <c r="L693" s="258"/>
      <c r="M693" s="259"/>
      <c r="N693" s="260"/>
      <c r="O693" s="260"/>
      <c r="P693" s="260"/>
      <c r="Q693" s="260"/>
      <c r="R693" s="260"/>
      <c r="S693" s="260"/>
      <c r="T693" s="261"/>
      <c r="AT693" s="262" t="s">
        <v>368</v>
      </c>
      <c r="AU693" s="262" t="s">
        <v>92</v>
      </c>
      <c r="AV693" s="12" t="s">
        <v>92</v>
      </c>
      <c r="AW693" s="12" t="s">
        <v>38</v>
      </c>
      <c r="AX693" s="12" t="s">
        <v>83</v>
      </c>
      <c r="AY693" s="262" t="s">
        <v>263</v>
      </c>
    </row>
    <row r="694" s="13" customFormat="1">
      <c r="B694" s="263"/>
      <c r="C694" s="264"/>
      <c r="D694" s="246" t="s">
        <v>368</v>
      </c>
      <c r="E694" s="265" t="s">
        <v>1</v>
      </c>
      <c r="F694" s="266" t="s">
        <v>370</v>
      </c>
      <c r="G694" s="264"/>
      <c r="H694" s="267">
        <v>136.91999999999999</v>
      </c>
      <c r="I694" s="268"/>
      <c r="J694" s="264"/>
      <c r="K694" s="264"/>
      <c r="L694" s="269"/>
      <c r="M694" s="270"/>
      <c r="N694" s="271"/>
      <c r="O694" s="271"/>
      <c r="P694" s="271"/>
      <c r="Q694" s="271"/>
      <c r="R694" s="271"/>
      <c r="S694" s="271"/>
      <c r="T694" s="272"/>
      <c r="AT694" s="273" t="s">
        <v>368</v>
      </c>
      <c r="AU694" s="273" t="s">
        <v>92</v>
      </c>
      <c r="AV694" s="13" t="s">
        <v>125</v>
      </c>
      <c r="AW694" s="13" t="s">
        <v>38</v>
      </c>
      <c r="AX694" s="13" t="s">
        <v>90</v>
      </c>
      <c r="AY694" s="273" t="s">
        <v>263</v>
      </c>
    </row>
    <row r="695" s="1" customFormat="1" ht="16.5" customHeight="1">
      <c r="B695" s="39"/>
      <c r="C695" s="233" t="s">
        <v>862</v>
      </c>
      <c r="D695" s="233" t="s">
        <v>266</v>
      </c>
      <c r="E695" s="234" t="s">
        <v>863</v>
      </c>
      <c r="F695" s="235" t="s">
        <v>864</v>
      </c>
      <c r="G695" s="236" t="s">
        <v>407</v>
      </c>
      <c r="H695" s="237">
        <v>7357.0299999999997</v>
      </c>
      <c r="I695" s="238"/>
      <c r="J695" s="239">
        <f>ROUND(I695*H695,2)</f>
        <v>0</v>
      </c>
      <c r="K695" s="235" t="s">
        <v>270</v>
      </c>
      <c r="L695" s="44"/>
      <c r="M695" s="240" t="s">
        <v>1</v>
      </c>
      <c r="N695" s="241" t="s">
        <v>48</v>
      </c>
      <c r="O695" s="87"/>
      <c r="P695" s="242">
        <f>O695*H695</f>
        <v>0</v>
      </c>
      <c r="Q695" s="242">
        <v>0.063</v>
      </c>
      <c r="R695" s="242">
        <f>Q695*H695</f>
        <v>463.49288999999999</v>
      </c>
      <c r="S695" s="242">
        <v>0</v>
      </c>
      <c r="T695" s="243">
        <f>S695*H695</f>
        <v>0</v>
      </c>
      <c r="AR695" s="244" t="s">
        <v>125</v>
      </c>
      <c r="AT695" s="244" t="s">
        <v>266</v>
      </c>
      <c r="AU695" s="244" t="s">
        <v>92</v>
      </c>
      <c r="AY695" s="17" t="s">
        <v>263</v>
      </c>
      <c r="BE695" s="245">
        <f>IF(N695="základní",J695,0)</f>
        <v>0</v>
      </c>
      <c r="BF695" s="245">
        <f>IF(N695="snížená",J695,0)</f>
        <v>0</v>
      </c>
      <c r="BG695" s="245">
        <f>IF(N695="zákl. přenesená",J695,0)</f>
        <v>0</v>
      </c>
      <c r="BH695" s="245">
        <f>IF(N695="sníž. přenesená",J695,0)</f>
        <v>0</v>
      </c>
      <c r="BI695" s="245">
        <f>IF(N695="nulová",J695,0)</f>
        <v>0</v>
      </c>
      <c r="BJ695" s="17" t="s">
        <v>90</v>
      </c>
      <c r="BK695" s="245">
        <f>ROUND(I695*H695,2)</f>
        <v>0</v>
      </c>
      <c r="BL695" s="17" t="s">
        <v>125</v>
      </c>
      <c r="BM695" s="244" t="s">
        <v>865</v>
      </c>
    </row>
    <row r="696" s="1" customFormat="1">
      <c r="B696" s="39"/>
      <c r="C696" s="40"/>
      <c r="D696" s="246" t="s">
        <v>273</v>
      </c>
      <c r="E696" s="40"/>
      <c r="F696" s="247" t="s">
        <v>866</v>
      </c>
      <c r="G696" s="40"/>
      <c r="H696" s="40"/>
      <c r="I696" s="151"/>
      <c r="J696" s="40"/>
      <c r="K696" s="40"/>
      <c r="L696" s="44"/>
      <c r="M696" s="248"/>
      <c r="N696" s="87"/>
      <c r="O696" s="87"/>
      <c r="P696" s="87"/>
      <c r="Q696" s="87"/>
      <c r="R696" s="87"/>
      <c r="S696" s="87"/>
      <c r="T696" s="88"/>
      <c r="AT696" s="17" t="s">
        <v>273</v>
      </c>
      <c r="AU696" s="17" t="s">
        <v>92</v>
      </c>
    </row>
    <row r="697" s="12" customFormat="1">
      <c r="B697" s="252"/>
      <c r="C697" s="253"/>
      <c r="D697" s="246" t="s">
        <v>368</v>
      </c>
      <c r="E697" s="254" t="s">
        <v>1</v>
      </c>
      <c r="F697" s="255" t="s">
        <v>867</v>
      </c>
      <c r="G697" s="253"/>
      <c r="H697" s="256">
        <v>7357.0299999999997</v>
      </c>
      <c r="I697" s="257"/>
      <c r="J697" s="253"/>
      <c r="K697" s="253"/>
      <c r="L697" s="258"/>
      <c r="M697" s="259"/>
      <c r="N697" s="260"/>
      <c r="O697" s="260"/>
      <c r="P697" s="260"/>
      <c r="Q697" s="260"/>
      <c r="R697" s="260"/>
      <c r="S697" s="260"/>
      <c r="T697" s="261"/>
      <c r="AT697" s="262" t="s">
        <v>368</v>
      </c>
      <c r="AU697" s="262" t="s">
        <v>92</v>
      </c>
      <c r="AV697" s="12" t="s">
        <v>92</v>
      </c>
      <c r="AW697" s="12" t="s">
        <v>38</v>
      </c>
      <c r="AX697" s="12" t="s">
        <v>83</v>
      </c>
      <c r="AY697" s="262" t="s">
        <v>263</v>
      </c>
    </row>
    <row r="698" s="13" customFormat="1">
      <c r="B698" s="263"/>
      <c r="C698" s="264"/>
      <c r="D698" s="246" t="s">
        <v>368</v>
      </c>
      <c r="E698" s="265" t="s">
        <v>1</v>
      </c>
      <c r="F698" s="266" t="s">
        <v>370</v>
      </c>
      <c r="G698" s="264"/>
      <c r="H698" s="267">
        <v>7357.0299999999997</v>
      </c>
      <c r="I698" s="268"/>
      <c r="J698" s="264"/>
      <c r="K698" s="264"/>
      <c r="L698" s="269"/>
      <c r="M698" s="270"/>
      <c r="N698" s="271"/>
      <c r="O698" s="271"/>
      <c r="P698" s="271"/>
      <c r="Q698" s="271"/>
      <c r="R698" s="271"/>
      <c r="S698" s="271"/>
      <c r="T698" s="272"/>
      <c r="AT698" s="273" t="s">
        <v>368</v>
      </c>
      <c r="AU698" s="273" t="s">
        <v>92</v>
      </c>
      <c r="AV698" s="13" t="s">
        <v>125</v>
      </c>
      <c r="AW698" s="13" t="s">
        <v>38</v>
      </c>
      <c r="AX698" s="13" t="s">
        <v>90</v>
      </c>
      <c r="AY698" s="273" t="s">
        <v>263</v>
      </c>
    </row>
    <row r="699" s="1" customFormat="1" ht="16.5" customHeight="1">
      <c r="B699" s="39"/>
      <c r="C699" s="233" t="s">
        <v>868</v>
      </c>
      <c r="D699" s="233" t="s">
        <v>266</v>
      </c>
      <c r="E699" s="234" t="s">
        <v>869</v>
      </c>
      <c r="F699" s="235" t="s">
        <v>870</v>
      </c>
      <c r="G699" s="236" t="s">
        <v>407</v>
      </c>
      <c r="H699" s="237">
        <v>2452.3429999999998</v>
      </c>
      <c r="I699" s="238"/>
      <c r="J699" s="239">
        <f>ROUND(I699*H699,2)</f>
        <v>0</v>
      </c>
      <c r="K699" s="235" t="s">
        <v>270</v>
      </c>
      <c r="L699" s="44"/>
      <c r="M699" s="240" t="s">
        <v>1</v>
      </c>
      <c r="N699" s="241" t="s">
        <v>48</v>
      </c>
      <c r="O699" s="87"/>
      <c r="P699" s="242">
        <f>O699*H699</f>
        <v>0</v>
      </c>
      <c r="Q699" s="242">
        <v>0.010200000000000001</v>
      </c>
      <c r="R699" s="242">
        <f>Q699*H699</f>
        <v>25.013898600000001</v>
      </c>
      <c r="S699" s="242">
        <v>0</v>
      </c>
      <c r="T699" s="243">
        <f>S699*H699</f>
        <v>0</v>
      </c>
      <c r="AR699" s="244" t="s">
        <v>125</v>
      </c>
      <c r="AT699" s="244" t="s">
        <v>266</v>
      </c>
      <c r="AU699" s="244" t="s">
        <v>92</v>
      </c>
      <c r="AY699" s="17" t="s">
        <v>263</v>
      </c>
      <c r="BE699" s="245">
        <f>IF(N699="základní",J699,0)</f>
        <v>0</v>
      </c>
      <c r="BF699" s="245">
        <f>IF(N699="snížená",J699,0)</f>
        <v>0</v>
      </c>
      <c r="BG699" s="245">
        <f>IF(N699="zákl. přenesená",J699,0)</f>
        <v>0</v>
      </c>
      <c r="BH699" s="245">
        <f>IF(N699="sníž. přenesená",J699,0)</f>
        <v>0</v>
      </c>
      <c r="BI699" s="245">
        <f>IF(N699="nulová",J699,0)</f>
        <v>0</v>
      </c>
      <c r="BJ699" s="17" t="s">
        <v>90</v>
      </c>
      <c r="BK699" s="245">
        <f>ROUND(I699*H699,2)</f>
        <v>0</v>
      </c>
      <c r="BL699" s="17" t="s">
        <v>125</v>
      </c>
      <c r="BM699" s="244" t="s">
        <v>871</v>
      </c>
    </row>
    <row r="700" s="1" customFormat="1">
      <c r="B700" s="39"/>
      <c r="C700" s="40"/>
      <c r="D700" s="246" t="s">
        <v>273</v>
      </c>
      <c r="E700" s="40"/>
      <c r="F700" s="247" t="s">
        <v>866</v>
      </c>
      <c r="G700" s="40"/>
      <c r="H700" s="40"/>
      <c r="I700" s="151"/>
      <c r="J700" s="40"/>
      <c r="K700" s="40"/>
      <c r="L700" s="44"/>
      <c r="M700" s="248"/>
      <c r="N700" s="87"/>
      <c r="O700" s="87"/>
      <c r="P700" s="87"/>
      <c r="Q700" s="87"/>
      <c r="R700" s="87"/>
      <c r="S700" s="87"/>
      <c r="T700" s="88"/>
      <c r="AT700" s="17" t="s">
        <v>273</v>
      </c>
      <c r="AU700" s="17" t="s">
        <v>92</v>
      </c>
    </row>
    <row r="701" s="12" customFormat="1">
      <c r="B701" s="252"/>
      <c r="C701" s="253"/>
      <c r="D701" s="246" t="s">
        <v>368</v>
      </c>
      <c r="E701" s="254" t="s">
        <v>1</v>
      </c>
      <c r="F701" s="255" t="s">
        <v>872</v>
      </c>
      <c r="G701" s="253"/>
      <c r="H701" s="256">
        <v>2452.3429999999998</v>
      </c>
      <c r="I701" s="257"/>
      <c r="J701" s="253"/>
      <c r="K701" s="253"/>
      <c r="L701" s="258"/>
      <c r="M701" s="259"/>
      <c r="N701" s="260"/>
      <c r="O701" s="260"/>
      <c r="P701" s="260"/>
      <c r="Q701" s="260"/>
      <c r="R701" s="260"/>
      <c r="S701" s="260"/>
      <c r="T701" s="261"/>
      <c r="AT701" s="262" t="s">
        <v>368</v>
      </c>
      <c r="AU701" s="262" t="s">
        <v>92</v>
      </c>
      <c r="AV701" s="12" t="s">
        <v>92</v>
      </c>
      <c r="AW701" s="12" t="s">
        <v>38</v>
      </c>
      <c r="AX701" s="12" t="s">
        <v>83</v>
      </c>
      <c r="AY701" s="262" t="s">
        <v>263</v>
      </c>
    </row>
    <row r="702" s="13" customFormat="1">
      <c r="B702" s="263"/>
      <c r="C702" s="264"/>
      <c r="D702" s="246" t="s">
        <v>368</v>
      </c>
      <c r="E702" s="265" t="s">
        <v>1</v>
      </c>
      <c r="F702" s="266" t="s">
        <v>370</v>
      </c>
      <c r="G702" s="264"/>
      <c r="H702" s="267">
        <v>2452.3429999999998</v>
      </c>
      <c r="I702" s="268"/>
      <c r="J702" s="264"/>
      <c r="K702" s="264"/>
      <c r="L702" s="269"/>
      <c r="M702" s="270"/>
      <c r="N702" s="271"/>
      <c r="O702" s="271"/>
      <c r="P702" s="271"/>
      <c r="Q702" s="271"/>
      <c r="R702" s="271"/>
      <c r="S702" s="271"/>
      <c r="T702" s="272"/>
      <c r="AT702" s="273" t="s">
        <v>368</v>
      </c>
      <c r="AU702" s="273" t="s">
        <v>92</v>
      </c>
      <c r="AV702" s="13" t="s">
        <v>125</v>
      </c>
      <c r="AW702" s="13" t="s">
        <v>38</v>
      </c>
      <c r="AX702" s="13" t="s">
        <v>90</v>
      </c>
      <c r="AY702" s="273" t="s">
        <v>263</v>
      </c>
    </row>
    <row r="703" s="1" customFormat="1" ht="16.5" customHeight="1">
      <c r="B703" s="39"/>
      <c r="C703" s="233" t="s">
        <v>873</v>
      </c>
      <c r="D703" s="233" t="s">
        <v>266</v>
      </c>
      <c r="E703" s="234" t="s">
        <v>874</v>
      </c>
      <c r="F703" s="235" t="s">
        <v>875</v>
      </c>
      <c r="G703" s="236" t="s">
        <v>407</v>
      </c>
      <c r="H703" s="237">
        <v>6310.9870000000001</v>
      </c>
      <c r="I703" s="238"/>
      <c r="J703" s="239">
        <f>ROUND(I703*H703,2)</f>
        <v>0</v>
      </c>
      <c r="K703" s="235" t="s">
        <v>270</v>
      </c>
      <c r="L703" s="44"/>
      <c r="M703" s="240" t="s">
        <v>1</v>
      </c>
      <c r="N703" s="241" t="s">
        <v>48</v>
      </c>
      <c r="O703" s="87"/>
      <c r="P703" s="242">
        <f>O703*H703</f>
        <v>0</v>
      </c>
      <c r="Q703" s="242">
        <v>0.0052399999999999999</v>
      </c>
      <c r="R703" s="242">
        <f>Q703*H703</f>
        <v>33.069571879999998</v>
      </c>
      <c r="S703" s="242">
        <v>0</v>
      </c>
      <c r="T703" s="243">
        <f>S703*H703</f>
        <v>0</v>
      </c>
      <c r="AR703" s="244" t="s">
        <v>125</v>
      </c>
      <c r="AT703" s="244" t="s">
        <v>266</v>
      </c>
      <c r="AU703" s="244" t="s">
        <v>92</v>
      </c>
      <c r="AY703" s="17" t="s">
        <v>263</v>
      </c>
      <c r="BE703" s="245">
        <f>IF(N703="základní",J703,0)</f>
        <v>0</v>
      </c>
      <c r="BF703" s="245">
        <f>IF(N703="snížená",J703,0)</f>
        <v>0</v>
      </c>
      <c r="BG703" s="245">
        <f>IF(N703="zákl. přenesená",J703,0)</f>
        <v>0</v>
      </c>
      <c r="BH703" s="245">
        <f>IF(N703="sníž. přenesená",J703,0)</f>
        <v>0</v>
      </c>
      <c r="BI703" s="245">
        <f>IF(N703="nulová",J703,0)</f>
        <v>0</v>
      </c>
      <c r="BJ703" s="17" t="s">
        <v>90</v>
      </c>
      <c r="BK703" s="245">
        <f>ROUND(I703*H703,2)</f>
        <v>0</v>
      </c>
      <c r="BL703" s="17" t="s">
        <v>125</v>
      </c>
      <c r="BM703" s="244" t="s">
        <v>876</v>
      </c>
    </row>
    <row r="704" s="1" customFormat="1">
      <c r="B704" s="39"/>
      <c r="C704" s="40"/>
      <c r="D704" s="246" t="s">
        <v>273</v>
      </c>
      <c r="E704" s="40"/>
      <c r="F704" s="247" t="s">
        <v>877</v>
      </c>
      <c r="G704" s="40"/>
      <c r="H704" s="40"/>
      <c r="I704" s="151"/>
      <c r="J704" s="40"/>
      <c r="K704" s="40"/>
      <c r="L704" s="44"/>
      <c r="M704" s="248"/>
      <c r="N704" s="87"/>
      <c r="O704" s="87"/>
      <c r="P704" s="87"/>
      <c r="Q704" s="87"/>
      <c r="R704" s="87"/>
      <c r="S704" s="87"/>
      <c r="T704" s="88"/>
      <c r="AT704" s="17" t="s">
        <v>273</v>
      </c>
      <c r="AU704" s="17" t="s">
        <v>92</v>
      </c>
    </row>
    <row r="705" s="12" customFormat="1">
      <c r="B705" s="252"/>
      <c r="C705" s="253"/>
      <c r="D705" s="246" t="s">
        <v>368</v>
      </c>
      <c r="E705" s="254" t="s">
        <v>1</v>
      </c>
      <c r="F705" s="255" t="s">
        <v>828</v>
      </c>
      <c r="G705" s="253"/>
      <c r="H705" s="256">
        <v>2208.0500000000002</v>
      </c>
      <c r="I705" s="257"/>
      <c r="J705" s="253"/>
      <c r="K705" s="253"/>
      <c r="L705" s="258"/>
      <c r="M705" s="259"/>
      <c r="N705" s="260"/>
      <c r="O705" s="260"/>
      <c r="P705" s="260"/>
      <c r="Q705" s="260"/>
      <c r="R705" s="260"/>
      <c r="S705" s="260"/>
      <c r="T705" s="261"/>
      <c r="AT705" s="262" t="s">
        <v>368</v>
      </c>
      <c r="AU705" s="262" t="s">
        <v>92</v>
      </c>
      <c r="AV705" s="12" t="s">
        <v>92</v>
      </c>
      <c r="AW705" s="12" t="s">
        <v>38</v>
      </c>
      <c r="AX705" s="12" t="s">
        <v>83</v>
      </c>
      <c r="AY705" s="262" t="s">
        <v>263</v>
      </c>
    </row>
    <row r="706" s="12" customFormat="1">
      <c r="B706" s="252"/>
      <c r="C706" s="253"/>
      <c r="D706" s="246" t="s">
        <v>368</v>
      </c>
      <c r="E706" s="254" t="s">
        <v>1</v>
      </c>
      <c r="F706" s="255" t="s">
        <v>878</v>
      </c>
      <c r="G706" s="253"/>
      <c r="H706" s="256">
        <v>1432.3699999999999</v>
      </c>
      <c r="I706" s="257"/>
      <c r="J706" s="253"/>
      <c r="K706" s="253"/>
      <c r="L706" s="258"/>
      <c r="M706" s="259"/>
      <c r="N706" s="260"/>
      <c r="O706" s="260"/>
      <c r="P706" s="260"/>
      <c r="Q706" s="260"/>
      <c r="R706" s="260"/>
      <c r="S706" s="260"/>
      <c r="T706" s="261"/>
      <c r="AT706" s="262" t="s">
        <v>368</v>
      </c>
      <c r="AU706" s="262" t="s">
        <v>92</v>
      </c>
      <c r="AV706" s="12" t="s">
        <v>92</v>
      </c>
      <c r="AW706" s="12" t="s">
        <v>38</v>
      </c>
      <c r="AX706" s="12" t="s">
        <v>83</v>
      </c>
      <c r="AY706" s="262" t="s">
        <v>263</v>
      </c>
    </row>
    <row r="707" s="12" customFormat="1">
      <c r="B707" s="252"/>
      <c r="C707" s="253"/>
      <c r="D707" s="246" t="s">
        <v>368</v>
      </c>
      <c r="E707" s="254" t="s">
        <v>1</v>
      </c>
      <c r="F707" s="255" t="s">
        <v>879</v>
      </c>
      <c r="G707" s="253"/>
      <c r="H707" s="256">
        <v>724.82000000000005</v>
      </c>
      <c r="I707" s="257"/>
      <c r="J707" s="253"/>
      <c r="K707" s="253"/>
      <c r="L707" s="258"/>
      <c r="M707" s="259"/>
      <c r="N707" s="260"/>
      <c r="O707" s="260"/>
      <c r="P707" s="260"/>
      <c r="Q707" s="260"/>
      <c r="R707" s="260"/>
      <c r="S707" s="260"/>
      <c r="T707" s="261"/>
      <c r="AT707" s="262" t="s">
        <v>368</v>
      </c>
      <c r="AU707" s="262" t="s">
        <v>92</v>
      </c>
      <c r="AV707" s="12" t="s">
        <v>92</v>
      </c>
      <c r="AW707" s="12" t="s">
        <v>38</v>
      </c>
      <c r="AX707" s="12" t="s">
        <v>83</v>
      </c>
      <c r="AY707" s="262" t="s">
        <v>263</v>
      </c>
    </row>
    <row r="708" s="12" customFormat="1">
      <c r="B708" s="252"/>
      <c r="C708" s="253"/>
      <c r="D708" s="246" t="s">
        <v>368</v>
      </c>
      <c r="E708" s="254" t="s">
        <v>1</v>
      </c>
      <c r="F708" s="255" t="s">
        <v>880</v>
      </c>
      <c r="G708" s="253"/>
      <c r="H708" s="256">
        <v>187.93000000000001</v>
      </c>
      <c r="I708" s="257"/>
      <c r="J708" s="253"/>
      <c r="K708" s="253"/>
      <c r="L708" s="258"/>
      <c r="M708" s="259"/>
      <c r="N708" s="260"/>
      <c r="O708" s="260"/>
      <c r="P708" s="260"/>
      <c r="Q708" s="260"/>
      <c r="R708" s="260"/>
      <c r="S708" s="260"/>
      <c r="T708" s="261"/>
      <c r="AT708" s="262" t="s">
        <v>368</v>
      </c>
      <c r="AU708" s="262" t="s">
        <v>92</v>
      </c>
      <c r="AV708" s="12" t="s">
        <v>92</v>
      </c>
      <c r="AW708" s="12" t="s">
        <v>38</v>
      </c>
      <c r="AX708" s="12" t="s">
        <v>83</v>
      </c>
      <c r="AY708" s="262" t="s">
        <v>263</v>
      </c>
    </row>
    <row r="709" s="12" customFormat="1">
      <c r="B709" s="252"/>
      <c r="C709" s="253"/>
      <c r="D709" s="246" t="s">
        <v>368</v>
      </c>
      <c r="E709" s="254" t="s">
        <v>1</v>
      </c>
      <c r="F709" s="255" t="s">
        <v>881</v>
      </c>
      <c r="G709" s="253"/>
      <c r="H709" s="256">
        <v>26.079999999999998</v>
      </c>
      <c r="I709" s="257"/>
      <c r="J709" s="253"/>
      <c r="K709" s="253"/>
      <c r="L709" s="258"/>
      <c r="M709" s="259"/>
      <c r="N709" s="260"/>
      <c r="O709" s="260"/>
      <c r="P709" s="260"/>
      <c r="Q709" s="260"/>
      <c r="R709" s="260"/>
      <c r="S709" s="260"/>
      <c r="T709" s="261"/>
      <c r="AT709" s="262" t="s">
        <v>368</v>
      </c>
      <c r="AU709" s="262" t="s">
        <v>92</v>
      </c>
      <c r="AV709" s="12" t="s">
        <v>92</v>
      </c>
      <c r="AW709" s="12" t="s">
        <v>38</v>
      </c>
      <c r="AX709" s="12" t="s">
        <v>83</v>
      </c>
      <c r="AY709" s="262" t="s">
        <v>263</v>
      </c>
    </row>
    <row r="710" s="12" customFormat="1">
      <c r="B710" s="252"/>
      <c r="C710" s="253"/>
      <c r="D710" s="246" t="s">
        <v>368</v>
      </c>
      <c r="E710" s="254" t="s">
        <v>1</v>
      </c>
      <c r="F710" s="255" t="s">
        <v>882</v>
      </c>
      <c r="G710" s="253"/>
      <c r="H710" s="256">
        <v>569.72000000000003</v>
      </c>
      <c r="I710" s="257"/>
      <c r="J710" s="253"/>
      <c r="K710" s="253"/>
      <c r="L710" s="258"/>
      <c r="M710" s="259"/>
      <c r="N710" s="260"/>
      <c r="O710" s="260"/>
      <c r="P710" s="260"/>
      <c r="Q710" s="260"/>
      <c r="R710" s="260"/>
      <c r="S710" s="260"/>
      <c r="T710" s="261"/>
      <c r="AT710" s="262" t="s">
        <v>368</v>
      </c>
      <c r="AU710" s="262" t="s">
        <v>92</v>
      </c>
      <c r="AV710" s="12" t="s">
        <v>92</v>
      </c>
      <c r="AW710" s="12" t="s">
        <v>38</v>
      </c>
      <c r="AX710" s="12" t="s">
        <v>83</v>
      </c>
      <c r="AY710" s="262" t="s">
        <v>263</v>
      </c>
    </row>
    <row r="711" s="12" customFormat="1">
      <c r="B711" s="252"/>
      <c r="C711" s="253"/>
      <c r="D711" s="246" t="s">
        <v>368</v>
      </c>
      <c r="E711" s="254" t="s">
        <v>1</v>
      </c>
      <c r="F711" s="255" t="s">
        <v>883</v>
      </c>
      <c r="G711" s="253"/>
      <c r="H711" s="256">
        <v>637.30999999999995</v>
      </c>
      <c r="I711" s="257"/>
      <c r="J711" s="253"/>
      <c r="K711" s="253"/>
      <c r="L711" s="258"/>
      <c r="M711" s="259"/>
      <c r="N711" s="260"/>
      <c r="O711" s="260"/>
      <c r="P711" s="260"/>
      <c r="Q711" s="260"/>
      <c r="R711" s="260"/>
      <c r="S711" s="260"/>
      <c r="T711" s="261"/>
      <c r="AT711" s="262" t="s">
        <v>368</v>
      </c>
      <c r="AU711" s="262" t="s">
        <v>92</v>
      </c>
      <c r="AV711" s="12" t="s">
        <v>92</v>
      </c>
      <c r="AW711" s="12" t="s">
        <v>38</v>
      </c>
      <c r="AX711" s="12" t="s">
        <v>83</v>
      </c>
      <c r="AY711" s="262" t="s">
        <v>263</v>
      </c>
    </row>
    <row r="712" s="12" customFormat="1">
      <c r="B712" s="252"/>
      <c r="C712" s="253"/>
      <c r="D712" s="246" t="s">
        <v>368</v>
      </c>
      <c r="E712" s="254" t="s">
        <v>1</v>
      </c>
      <c r="F712" s="255" t="s">
        <v>884</v>
      </c>
      <c r="G712" s="253"/>
      <c r="H712" s="256">
        <v>161.13999999999999</v>
      </c>
      <c r="I712" s="257"/>
      <c r="J712" s="253"/>
      <c r="K712" s="253"/>
      <c r="L712" s="258"/>
      <c r="M712" s="259"/>
      <c r="N712" s="260"/>
      <c r="O712" s="260"/>
      <c r="P712" s="260"/>
      <c r="Q712" s="260"/>
      <c r="R712" s="260"/>
      <c r="S712" s="260"/>
      <c r="T712" s="261"/>
      <c r="AT712" s="262" t="s">
        <v>368</v>
      </c>
      <c r="AU712" s="262" t="s">
        <v>92</v>
      </c>
      <c r="AV712" s="12" t="s">
        <v>92</v>
      </c>
      <c r="AW712" s="12" t="s">
        <v>38</v>
      </c>
      <c r="AX712" s="12" t="s">
        <v>83</v>
      </c>
      <c r="AY712" s="262" t="s">
        <v>263</v>
      </c>
    </row>
    <row r="713" s="12" customFormat="1">
      <c r="B713" s="252"/>
      <c r="C713" s="253"/>
      <c r="D713" s="246" t="s">
        <v>368</v>
      </c>
      <c r="E713" s="254" t="s">
        <v>1</v>
      </c>
      <c r="F713" s="255" t="s">
        <v>885</v>
      </c>
      <c r="G713" s="253"/>
      <c r="H713" s="256">
        <v>43.020000000000003</v>
      </c>
      <c r="I713" s="257"/>
      <c r="J713" s="253"/>
      <c r="K713" s="253"/>
      <c r="L713" s="258"/>
      <c r="M713" s="259"/>
      <c r="N713" s="260"/>
      <c r="O713" s="260"/>
      <c r="P713" s="260"/>
      <c r="Q713" s="260"/>
      <c r="R713" s="260"/>
      <c r="S713" s="260"/>
      <c r="T713" s="261"/>
      <c r="AT713" s="262" t="s">
        <v>368</v>
      </c>
      <c r="AU713" s="262" t="s">
        <v>92</v>
      </c>
      <c r="AV713" s="12" t="s">
        <v>92</v>
      </c>
      <c r="AW713" s="12" t="s">
        <v>38</v>
      </c>
      <c r="AX713" s="12" t="s">
        <v>83</v>
      </c>
      <c r="AY713" s="262" t="s">
        <v>263</v>
      </c>
    </row>
    <row r="714" s="12" customFormat="1">
      <c r="B714" s="252"/>
      <c r="C714" s="253"/>
      <c r="D714" s="246" t="s">
        <v>368</v>
      </c>
      <c r="E714" s="254" t="s">
        <v>1</v>
      </c>
      <c r="F714" s="255" t="s">
        <v>886</v>
      </c>
      <c r="G714" s="253"/>
      <c r="H714" s="256">
        <v>23.120000000000001</v>
      </c>
      <c r="I714" s="257"/>
      <c r="J714" s="253"/>
      <c r="K714" s="253"/>
      <c r="L714" s="258"/>
      <c r="M714" s="259"/>
      <c r="N714" s="260"/>
      <c r="O714" s="260"/>
      <c r="P714" s="260"/>
      <c r="Q714" s="260"/>
      <c r="R714" s="260"/>
      <c r="S714" s="260"/>
      <c r="T714" s="261"/>
      <c r="AT714" s="262" t="s">
        <v>368</v>
      </c>
      <c r="AU714" s="262" t="s">
        <v>92</v>
      </c>
      <c r="AV714" s="12" t="s">
        <v>92</v>
      </c>
      <c r="AW714" s="12" t="s">
        <v>38</v>
      </c>
      <c r="AX714" s="12" t="s">
        <v>83</v>
      </c>
      <c r="AY714" s="262" t="s">
        <v>263</v>
      </c>
    </row>
    <row r="715" s="12" customFormat="1">
      <c r="B715" s="252"/>
      <c r="C715" s="253"/>
      <c r="D715" s="246" t="s">
        <v>368</v>
      </c>
      <c r="E715" s="254" t="s">
        <v>1</v>
      </c>
      <c r="F715" s="255" t="s">
        <v>829</v>
      </c>
      <c r="G715" s="253"/>
      <c r="H715" s="256">
        <v>143.5</v>
      </c>
      <c r="I715" s="257"/>
      <c r="J715" s="253"/>
      <c r="K715" s="253"/>
      <c r="L715" s="258"/>
      <c r="M715" s="259"/>
      <c r="N715" s="260"/>
      <c r="O715" s="260"/>
      <c r="P715" s="260"/>
      <c r="Q715" s="260"/>
      <c r="R715" s="260"/>
      <c r="S715" s="260"/>
      <c r="T715" s="261"/>
      <c r="AT715" s="262" t="s">
        <v>368</v>
      </c>
      <c r="AU715" s="262" t="s">
        <v>92</v>
      </c>
      <c r="AV715" s="12" t="s">
        <v>92</v>
      </c>
      <c r="AW715" s="12" t="s">
        <v>38</v>
      </c>
      <c r="AX715" s="12" t="s">
        <v>83</v>
      </c>
      <c r="AY715" s="262" t="s">
        <v>263</v>
      </c>
    </row>
    <row r="716" s="15" customFormat="1">
      <c r="B716" s="284"/>
      <c r="C716" s="285"/>
      <c r="D716" s="246" t="s">
        <v>368</v>
      </c>
      <c r="E716" s="286" t="s">
        <v>1</v>
      </c>
      <c r="F716" s="287" t="s">
        <v>388</v>
      </c>
      <c r="G716" s="285"/>
      <c r="H716" s="288">
        <v>6157.0600000000004</v>
      </c>
      <c r="I716" s="289"/>
      <c r="J716" s="285"/>
      <c r="K716" s="285"/>
      <c r="L716" s="290"/>
      <c r="M716" s="291"/>
      <c r="N716" s="292"/>
      <c r="O716" s="292"/>
      <c r="P716" s="292"/>
      <c r="Q716" s="292"/>
      <c r="R716" s="292"/>
      <c r="S716" s="292"/>
      <c r="T716" s="293"/>
      <c r="AT716" s="294" t="s">
        <v>368</v>
      </c>
      <c r="AU716" s="294" t="s">
        <v>92</v>
      </c>
      <c r="AV716" s="15" t="s">
        <v>112</v>
      </c>
      <c r="AW716" s="15" t="s">
        <v>38</v>
      </c>
      <c r="AX716" s="15" t="s">
        <v>83</v>
      </c>
      <c r="AY716" s="294" t="s">
        <v>263</v>
      </c>
    </row>
    <row r="717" s="12" customFormat="1">
      <c r="B717" s="252"/>
      <c r="C717" s="253"/>
      <c r="D717" s="246" t="s">
        <v>368</v>
      </c>
      <c r="E717" s="254" t="s">
        <v>1</v>
      </c>
      <c r="F717" s="255" t="s">
        <v>887</v>
      </c>
      <c r="G717" s="253"/>
      <c r="H717" s="256">
        <v>153.92699999999999</v>
      </c>
      <c r="I717" s="257"/>
      <c r="J717" s="253"/>
      <c r="K717" s="253"/>
      <c r="L717" s="258"/>
      <c r="M717" s="259"/>
      <c r="N717" s="260"/>
      <c r="O717" s="260"/>
      <c r="P717" s="260"/>
      <c r="Q717" s="260"/>
      <c r="R717" s="260"/>
      <c r="S717" s="260"/>
      <c r="T717" s="261"/>
      <c r="AT717" s="262" t="s">
        <v>368</v>
      </c>
      <c r="AU717" s="262" t="s">
        <v>92</v>
      </c>
      <c r="AV717" s="12" t="s">
        <v>92</v>
      </c>
      <c r="AW717" s="12" t="s">
        <v>38</v>
      </c>
      <c r="AX717" s="12" t="s">
        <v>83</v>
      </c>
      <c r="AY717" s="262" t="s">
        <v>263</v>
      </c>
    </row>
    <row r="718" s="13" customFormat="1">
      <c r="B718" s="263"/>
      <c r="C718" s="264"/>
      <c r="D718" s="246" t="s">
        <v>368</v>
      </c>
      <c r="E718" s="265" t="s">
        <v>1</v>
      </c>
      <c r="F718" s="266" t="s">
        <v>370</v>
      </c>
      <c r="G718" s="264"/>
      <c r="H718" s="267">
        <v>6310.9870000000001</v>
      </c>
      <c r="I718" s="268"/>
      <c r="J718" s="264"/>
      <c r="K718" s="264"/>
      <c r="L718" s="269"/>
      <c r="M718" s="270"/>
      <c r="N718" s="271"/>
      <c r="O718" s="271"/>
      <c r="P718" s="271"/>
      <c r="Q718" s="271"/>
      <c r="R718" s="271"/>
      <c r="S718" s="271"/>
      <c r="T718" s="272"/>
      <c r="AT718" s="273" t="s">
        <v>368</v>
      </c>
      <c r="AU718" s="273" t="s">
        <v>92</v>
      </c>
      <c r="AV718" s="13" t="s">
        <v>125</v>
      </c>
      <c r="AW718" s="13" t="s">
        <v>38</v>
      </c>
      <c r="AX718" s="13" t="s">
        <v>90</v>
      </c>
      <c r="AY718" s="273" t="s">
        <v>263</v>
      </c>
    </row>
    <row r="719" s="1" customFormat="1" ht="16.5" customHeight="1">
      <c r="B719" s="39"/>
      <c r="C719" s="233" t="s">
        <v>888</v>
      </c>
      <c r="D719" s="233" t="s">
        <v>266</v>
      </c>
      <c r="E719" s="234" t="s">
        <v>889</v>
      </c>
      <c r="F719" s="235" t="s">
        <v>890</v>
      </c>
      <c r="G719" s="236" t="s">
        <v>407</v>
      </c>
      <c r="H719" s="237">
        <v>128.79499999999999</v>
      </c>
      <c r="I719" s="238"/>
      <c r="J719" s="239">
        <f>ROUND(I719*H719,2)</f>
        <v>0</v>
      </c>
      <c r="K719" s="235" t="s">
        <v>270</v>
      </c>
      <c r="L719" s="44"/>
      <c r="M719" s="240" t="s">
        <v>1</v>
      </c>
      <c r="N719" s="241" t="s">
        <v>48</v>
      </c>
      <c r="O719" s="87"/>
      <c r="P719" s="242">
        <f>O719*H719</f>
        <v>0</v>
      </c>
      <c r="Q719" s="242">
        <v>0.011560000000000001</v>
      </c>
      <c r="R719" s="242">
        <f>Q719*H719</f>
        <v>1.4888702</v>
      </c>
      <c r="S719" s="242">
        <v>0</v>
      </c>
      <c r="T719" s="243">
        <f>S719*H719</f>
        <v>0</v>
      </c>
      <c r="AR719" s="244" t="s">
        <v>125</v>
      </c>
      <c r="AT719" s="244" t="s">
        <v>266</v>
      </c>
      <c r="AU719" s="244" t="s">
        <v>92</v>
      </c>
      <c r="AY719" s="17" t="s">
        <v>263</v>
      </c>
      <c r="BE719" s="245">
        <f>IF(N719="základní",J719,0)</f>
        <v>0</v>
      </c>
      <c r="BF719" s="245">
        <f>IF(N719="snížená",J719,0)</f>
        <v>0</v>
      </c>
      <c r="BG719" s="245">
        <f>IF(N719="zákl. přenesená",J719,0)</f>
        <v>0</v>
      </c>
      <c r="BH719" s="245">
        <f>IF(N719="sníž. přenesená",J719,0)</f>
        <v>0</v>
      </c>
      <c r="BI719" s="245">
        <f>IF(N719="nulová",J719,0)</f>
        <v>0</v>
      </c>
      <c r="BJ719" s="17" t="s">
        <v>90</v>
      </c>
      <c r="BK719" s="245">
        <f>ROUND(I719*H719,2)</f>
        <v>0</v>
      </c>
      <c r="BL719" s="17" t="s">
        <v>125</v>
      </c>
      <c r="BM719" s="244" t="s">
        <v>891</v>
      </c>
    </row>
    <row r="720" s="1" customFormat="1">
      <c r="B720" s="39"/>
      <c r="C720" s="40"/>
      <c r="D720" s="246" t="s">
        <v>273</v>
      </c>
      <c r="E720" s="40"/>
      <c r="F720" s="247" t="s">
        <v>892</v>
      </c>
      <c r="G720" s="40"/>
      <c r="H720" s="40"/>
      <c r="I720" s="151"/>
      <c r="J720" s="40"/>
      <c r="K720" s="40"/>
      <c r="L720" s="44"/>
      <c r="M720" s="248"/>
      <c r="N720" s="87"/>
      <c r="O720" s="87"/>
      <c r="P720" s="87"/>
      <c r="Q720" s="87"/>
      <c r="R720" s="87"/>
      <c r="S720" s="87"/>
      <c r="T720" s="88"/>
      <c r="AT720" s="17" t="s">
        <v>273</v>
      </c>
      <c r="AU720" s="17" t="s">
        <v>92</v>
      </c>
    </row>
    <row r="721" s="12" customFormat="1">
      <c r="B721" s="252"/>
      <c r="C721" s="253"/>
      <c r="D721" s="246" t="s">
        <v>368</v>
      </c>
      <c r="E721" s="254" t="s">
        <v>1</v>
      </c>
      <c r="F721" s="255" t="s">
        <v>893</v>
      </c>
      <c r="G721" s="253"/>
      <c r="H721" s="256">
        <v>128.79499999999999</v>
      </c>
      <c r="I721" s="257"/>
      <c r="J721" s="253"/>
      <c r="K721" s="253"/>
      <c r="L721" s="258"/>
      <c r="M721" s="259"/>
      <c r="N721" s="260"/>
      <c r="O721" s="260"/>
      <c r="P721" s="260"/>
      <c r="Q721" s="260"/>
      <c r="R721" s="260"/>
      <c r="S721" s="260"/>
      <c r="T721" s="261"/>
      <c r="AT721" s="262" t="s">
        <v>368</v>
      </c>
      <c r="AU721" s="262" t="s">
        <v>92</v>
      </c>
      <c r="AV721" s="12" t="s">
        <v>92</v>
      </c>
      <c r="AW721" s="12" t="s">
        <v>38</v>
      </c>
      <c r="AX721" s="12" t="s">
        <v>83</v>
      </c>
      <c r="AY721" s="262" t="s">
        <v>263</v>
      </c>
    </row>
    <row r="722" s="13" customFormat="1">
      <c r="B722" s="263"/>
      <c r="C722" s="264"/>
      <c r="D722" s="246" t="s">
        <v>368</v>
      </c>
      <c r="E722" s="265" t="s">
        <v>1</v>
      </c>
      <c r="F722" s="266" t="s">
        <v>370</v>
      </c>
      <c r="G722" s="264"/>
      <c r="H722" s="267">
        <v>128.79499999999999</v>
      </c>
      <c r="I722" s="268"/>
      <c r="J722" s="264"/>
      <c r="K722" s="264"/>
      <c r="L722" s="269"/>
      <c r="M722" s="270"/>
      <c r="N722" s="271"/>
      <c r="O722" s="271"/>
      <c r="P722" s="271"/>
      <c r="Q722" s="271"/>
      <c r="R722" s="271"/>
      <c r="S722" s="271"/>
      <c r="T722" s="272"/>
      <c r="AT722" s="273" t="s">
        <v>368</v>
      </c>
      <c r="AU722" s="273" t="s">
        <v>92</v>
      </c>
      <c r="AV722" s="13" t="s">
        <v>125</v>
      </c>
      <c r="AW722" s="13" t="s">
        <v>38</v>
      </c>
      <c r="AX722" s="13" t="s">
        <v>90</v>
      </c>
      <c r="AY722" s="273" t="s">
        <v>263</v>
      </c>
    </row>
    <row r="723" s="11" customFormat="1" ht="22.8" customHeight="1">
      <c r="B723" s="217"/>
      <c r="C723" s="218"/>
      <c r="D723" s="219" t="s">
        <v>82</v>
      </c>
      <c r="E723" s="231" t="s">
        <v>310</v>
      </c>
      <c r="F723" s="231" t="s">
        <v>894</v>
      </c>
      <c r="G723" s="218"/>
      <c r="H723" s="218"/>
      <c r="I723" s="221"/>
      <c r="J723" s="232">
        <f>BK723</f>
        <v>0</v>
      </c>
      <c r="K723" s="218"/>
      <c r="L723" s="223"/>
      <c r="M723" s="224"/>
      <c r="N723" s="225"/>
      <c r="O723" s="225"/>
      <c r="P723" s="226">
        <f>SUM(P724:P857)</f>
        <v>0</v>
      </c>
      <c r="Q723" s="225"/>
      <c r="R723" s="226">
        <f>SUM(R724:R857)</f>
        <v>5.529667700000001</v>
      </c>
      <c r="S723" s="225"/>
      <c r="T723" s="227">
        <f>SUM(T724:T857)</f>
        <v>58.819599999999994</v>
      </c>
      <c r="AR723" s="228" t="s">
        <v>90</v>
      </c>
      <c r="AT723" s="229" t="s">
        <v>82</v>
      </c>
      <c r="AU723" s="229" t="s">
        <v>90</v>
      </c>
      <c r="AY723" s="228" t="s">
        <v>263</v>
      </c>
      <c r="BK723" s="230">
        <f>SUM(BK724:BK857)</f>
        <v>0</v>
      </c>
    </row>
    <row r="724" s="1" customFormat="1" ht="24" customHeight="1">
      <c r="B724" s="39"/>
      <c r="C724" s="233" t="s">
        <v>895</v>
      </c>
      <c r="D724" s="233" t="s">
        <v>266</v>
      </c>
      <c r="E724" s="234" t="s">
        <v>896</v>
      </c>
      <c r="F724" s="235" t="s">
        <v>897</v>
      </c>
      <c r="G724" s="236" t="s">
        <v>503</v>
      </c>
      <c r="H724" s="237">
        <v>1</v>
      </c>
      <c r="I724" s="238"/>
      <c r="J724" s="239">
        <f>ROUND(I724*H724,2)</f>
        <v>0</v>
      </c>
      <c r="K724" s="235" t="s">
        <v>413</v>
      </c>
      <c r="L724" s="44"/>
      <c r="M724" s="240" t="s">
        <v>1</v>
      </c>
      <c r="N724" s="241" t="s">
        <v>48</v>
      </c>
      <c r="O724" s="87"/>
      <c r="P724" s="242">
        <f>O724*H724</f>
        <v>0</v>
      </c>
      <c r="Q724" s="242">
        <v>0</v>
      </c>
      <c r="R724" s="242">
        <f>Q724*H724</f>
        <v>0</v>
      </c>
      <c r="S724" s="242">
        <v>0</v>
      </c>
      <c r="T724" s="243">
        <f>S724*H724</f>
        <v>0</v>
      </c>
      <c r="AR724" s="244" t="s">
        <v>125</v>
      </c>
      <c r="AT724" s="244" t="s">
        <v>266</v>
      </c>
      <c r="AU724" s="244" t="s">
        <v>92</v>
      </c>
      <c r="AY724" s="17" t="s">
        <v>263</v>
      </c>
      <c r="BE724" s="245">
        <f>IF(N724="základní",J724,0)</f>
        <v>0</v>
      </c>
      <c r="BF724" s="245">
        <f>IF(N724="snížená",J724,0)</f>
        <v>0</v>
      </c>
      <c r="BG724" s="245">
        <f>IF(N724="zákl. přenesená",J724,0)</f>
        <v>0</v>
      </c>
      <c r="BH724" s="245">
        <f>IF(N724="sníž. přenesená",J724,0)</f>
        <v>0</v>
      </c>
      <c r="BI724" s="245">
        <f>IF(N724="nulová",J724,0)</f>
        <v>0</v>
      </c>
      <c r="BJ724" s="17" t="s">
        <v>90</v>
      </c>
      <c r="BK724" s="245">
        <f>ROUND(I724*H724,2)</f>
        <v>0</v>
      </c>
      <c r="BL724" s="17" t="s">
        <v>125</v>
      </c>
      <c r="BM724" s="244" t="s">
        <v>898</v>
      </c>
    </row>
    <row r="725" s="1" customFormat="1">
      <c r="B725" s="39"/>
      <c r="C725" s="40"/>
      <c r="D725" s="246" t="s">
        <v>273</v>
      </c>
      <c r="E725" s="40"/>
      <c r="F725" s="247" t="s">
        <v>899</v>
      </c>
      <c r="G725" s="40"/>
      <c r="H725" s="40"/>
      <c r="I725" s="151"/>
      <c r="J725" s="40"/>
      <c r="K725" s="40"/>
      <c r="L725" s="44"/>
      <c r="M725" s="248"/>
      <c r="N725" s="87"/>
      <c r="O725" s="87"/>
      <c r="P725" s="87"/>
      <c r="Q725" s="87"/>
      <c r="R725" s="87"/>
      <c r="S725" s="87"/>
      <c r="T725" s="88"/>
      <c r="AT725" s="17" t="s">
        <v>273</v>
      </c>
      <c r="AU725" s="17" t="s">
        <v>92</v>
      </c>
    </row>
    <row r="726" s="12" customFormat="1">
      <c r="B726" s="252"/>
      <c r="C726" s="253"/>
      <c r="D726" s="246" t="s">
        <v>368</v>
      </c>
      <c r="E726" s="254" t="s">
        <v>1</v>
      </c>
      <c r="F726" s="255" t="s">
        <v>900</v>
      </c>
      <c r="G726" s="253"/>
      <c r="H726" s="256">
        <v>1</v>
      </c>
      <c r="I726" s="257"/>
      <c r="J726" s="253"/>
      <c r="K726" s="253"/>
      <c r="L726" s="258"/>
      <c r="M726" s="259"/>
      <c r="N726" s="260"/>
      <c r="O726" s="260"/>
      <c r="P726" s="260"/>
      <c r="Q726" s="260"/>
      <c r="R726" s="260"/>
      <c r="S726" s="260"/>
      <c r="T726" s="261"/>
      <c r="AT726" s="262" t="s">
        <v>368</v>
      </c>
      <c r="AU726" s="262" t="s">
        <v>92</v>
      </c>
      <c r="AV726" s="12" t="s">
        <v>92</v>
      </c>
      <c r="AW726" s="12" t="s">
        <v>38</v>
      </c>
      <c r="AX726" s="12" t="s">
        <v>83</v>
      </c>
      <c r="AY726" s="262" t="s">
        <v>263</v>
      </c>
    </row>
    <row r="727" s="13" customFormat="1">
      <c r="B727" s="263"/>
      <c r="C727" s="264"/>
      <c r="D727" s="246" t="s">
        <v>368</v>
      </c>
      <c r="E727" s="265" t="s">
        <v>1</v>
      </c>
      <c r="F727" s="266" t="s">
        <v>370</v>
      </c>
      <c r="G727" s="264"/>
      <c r="H727" s="267">
        <v>1</v>
      </c>
      <c r="I727" s="268"/>
      <c r="J727" s="264"/>
      <c r="K727" s="264"/>
      <c r="L727" s="269"/>
      <c r="M727" s="270"/>
      <c r="N727" s="271"/>
      <c r="O727" s="271"/>
      <c r="P727" s="271"/>
      <c r="Q727" s="271"/>
      <c r="R727" s="271"/>
      <c r="S727" s="271"/>
      <c r="T727" s="272"/>
      <c r="AT727" s="273" t="s">
        <v>368</v>
      </c>
      <c r="AU727" s="273" t="s">
        <v>92</v>
      </c>
      <c r="AV727" s="13" t="s">
        <v>125</v>
      </c>
      <c r="AW727" s="13" t="s">
        <v>38</v>
      </c>
      <c r="AX727" s="13" t="s">
        <v>90</v>
      </c>
      <c r="AY727" s="273" t="s">
        <v>263</v>
      </c>
    </row>
    <row r="728" s="1" customFormat="1" ht="16.5" customHeight="1">
      <c r="B728" s="39"/>
      <c r="C728" s="233" t="s">
        <v>901</v>
      </c>
      <c r="D728" s="233" t="s">
        <v>266</v>
      </c>
      <c r="E728" s="234" t="s">
        <v>902</v>
      </c>
      <c r="F728" s="235" t="s">
        <v>903</v>
      </c>
      <c r="G728" s="236" t="s">
        <v>503</v>
      </c>
      <c r="H728" s="237">
        <v>2</v>
      </c>
      <c r="I728" s="238"/>
      <c r="J728" s="239">
        <f>ROUND(I728*H728,2)</f>
        <v>0</v>
      </c>
      <c r="K728" s="235" t="s">
        <v>413</v>
      </c>
      <c r="L728" s="44"/>
      <c r="M728" s="240" t="s">
        <v>1</v>
      </c>
      <c r="N728" s="241" t="s">
        <v>48</v>
      </c>
      <c r="O728" s="87"/>
      <c r="P728" s="242">
        <f>O728*H728</f>
        <v>0</v>
      </c>
      <c r="Q728" s="242">
        <v>0.10940999999999999</v>
      </c>
      <c r="R728" s="242">
        <f>Q728*H728</f>
        <v>0.21881999999999999</v>
      </c>
      <c r="S728" s="242">
        <v>0</v>
      </c>
      <c r="T728" s="243">
        <f>S728*H728</f>
        <v>0</v>
      </c>
      <c r="AR728" s="244" t="s">
        <v>125</v>
      </c>
      <c r="AT728" s="244" t="s">
        <v>266</v>
      </c>
      <c r="AU728" s="244" t="s">
        <v>92</v>
      </c>
      <c r="AY728" s="17" t="s">
        <v>263</v>
      </c>
      <c r="BE728" s="245">
        <f>IF(N728="základní",J728,0)</f>
        <v>0</v>
      </c>
      <c r="BF728" s="245">
        <f>IF(N728="snížená",J728,0)</f>
        <v>0</v>
      </c>
      <c r="BG728" s="245">
        <f>IF(N728="zákl. přenesená",J728,0)</f>
        <v>0</v>
      </c>
      <c r="BH728" s="245">
        <f>IF(N728="sníž. přenesená",J728,0)</f>
        <v>0</v>
      </c>
      <c r="BI728" s="245">
        <f>IF(N728="nulová",J728,0)</f>
        <v>0</v>
      </c>
      <c r="BJ728" s="17" t="s">
        <v>90</v>
      </c>
      <c r="BK728" s="245">
        <f>ROUND(I728*H728,2)</f>
        <v>0</v>
      </c>
      <c r="BL728" s="17" t="s">
        <v>125</v>
      </c>
      <c r="BM728" s="244" t="s">
        <v>904</v>
      </c>
    </row>
    <row r="729" s="1" customFormat="1">
      <c r="B729" s="39"/>
      <c r="C729" s="40"/>
      <c r="D729" s="246" t="s">
        <v>273</v>
      </c>
      <c r="E729" s="40"/>
      <c r="F729" s="247" t="s">
        <v>899</v>
      </c>
      <c r="G729" s="40"/>
      <c r="H729" s="40"/>
      <c r="I729" s="151"/>
      <c r="J729" s="40"/>
      <c r="K729" s="40"/>
      <c r="L729" s="44"/>
      <c r="M729" s="248"/>
      <c r="N729" s="87"/>
      <c r="O729" s="87"/>
      <c r="P729" s="87"/>
      <c r="Q729" s="87"/>
      <c r="R729" s="87"/>
      <c r="S729" s="87"/>
      <c r="T729" s="88"/>
      <c r="AT729" s="17" t="s">
        <v>273</v>
      </c>
      <c r="AU729" s="17" t="s">
        <v>92</v>
      </c>
    </row>
    <row r="730" s="12" customFormat="1">
      <c r="B730" s="252"/>
      <c r="C730" s="253"/>
      <c r="D730" s="246" t="s">
        <v>368</v>
      </c>
      <c r="E730" s="254" t="s">
        <v>1</v>
      </c>
      <c r="F730" s="255" t="s">
        <v>905</v>
      </c>
      <c r="G730" s="253"/>
      <c r="H730" s="256">
        <v>2</v>
      </c>
      <c r="I730" s="257"/>
      <c r="J730" s="253"/>
      <c r="K730" s="253"/>
      <c r="L730" s="258"/>
      <c r="M730" s="259"/>
      <c r="N730" s="260"/>
      <c r="O730" s="260"/>
      <c r="P730" s="260"/>
      <c r="Q730" s="260"/>
      <c r="R730" s="260"/>
      <c r="S730" s="260"/>
      <c r="T730" s="261"/>
      <c r="AT730" s="262" t="s">
        <v>368</v>
      </c>
      <c r="AU730" s="262" t="s">
        <v>92</v>
      </c>
      <c r="AV730" s="12" t="s">
        <v>92</v>
      </c>
      <c r="AW730" s="12" t="s">
        <v>38</v>
      </c>
      <c r="AX730" s="12" t="s">
        <v>83</v>
      </c>
      <c r="AY730" s="262" t="s">
        <v>263</v>
      </c>
    </row>
    <row r="731" s="13" customFormat="1">
      <c r="B731" s="263"/>
      <c r="C731" s="264"/>
      <c r="D731" s="246" t="s">
        <v>368</v>
      </c>
      <c r="E731" s="265" t="s">
        <v>1</v>
      </c>
      <c r="F731" s="266" t="s">
        <v>370</v>
      </c>
      <c r="G731" s="264"/>
      <c r="H731" s="267">
        <v>2</v>
      </c>
      <c r="I731" s="268"/>
      <c r="J731" s="264"/>
      <c r="K731" s="264"/>
      <c r="L731" s="269"/>
      <c r="M731" s="270"/>
      <c r="N731" s="271"/>
      <c r="O731" s="271"/>
      <c r="P731" s="271"/>
      <c r="Q731" s="271"/>
      <c r="R731" s="271"/>
      <c r="S731" s="271"/>
      <c r="T731" s="272"/>
      <c r="AT731" s="273" t="s">
        <v>368</v>
      </c>
      <c r="AU731" s="273" t="s">
        <v>92</v>
      </c>
      <c r="AV731" s="13" t="s">
        <v>125</v>
      </c>
      <c r="AW731" s="13" t="s">
        <v>38</v>
      </c>
      <c r="AX731" s="13" t="s">
        <v>90</v>
      </c>
      <c r="AY731" s="273" t="s">
        <v>263</v>
      </c>
    </row>
    <row r="732" s="1" customFormat="1" ht="24" customHeight="1">
      <c r="B732" s="39"/>
      <c r="C732" s="233" t="s">
        <v>906</v>
      </c>
      <c r="D732" s="233" t="s">
        <v>266</v>
      </c>
      <c r="E732" s="234" t="s">
        <v>907</v>
      </c>
      <c r="F732" s="235" t="s">
        <v>908</v>
      </c>
      <c r="G732" s="236" t="s">
        <v>503</v>
      </c>
      <c r="H732" s="237">
        <v>1</v>
      </c>
      <c r="I732" s="238"/>
      <c r="J732" s="239">
        <f>ROUND(I732*H732,2)</f>
        <v>0</v>
      </c>
      <c r="K732" s="235" t="s">
        <v>413</v>
      </c>
      <c r="L732" s="44"/>
      <c r="M732" s="240" t="s">
        <v>1</v>
      </c>
      <c r="N732" s="241" t="s">
        <v>48</v>
      </c>
      <c r="O732" s="87"/>
      <c r="P732" s="242">
        <f>O732*H732</f>
        <v>0</v>
      </c>
      <c r="Q732" s="242">
        <v>0.10940999999999999</v>
      </c>
      <c r="R732" s="242">
        <f>Q732*H732</f>
        <v>0.10940999999999999</v>
      </c>
      <c r="S732" s="242">
        <v>0</v>
      </c>
      <c r="T732" s="243">
        <f>S732*H732</f>
        <v>0</v>
      </c>
      <c r="AR732" s="244" t="s">
        <v>125</v>
      </c>
      <c r="AT732" s="244" t="s">
        <v>266</v>
      </c>
      <c r="AU732" s="244" t="s">
        <v>92</v>
      </c>
      <c r="AY732" s="17" t="s">
        <v>263</v>
      </c>
      <c r="BE732" s="245">
        <f>IF(N732="základní",J732,0)</f>
        <v>0</v>
      </c>
      <c r="BF732" s="245">
        <f>IF(N732="snížená",J732,0)</f>
        <v>0</v>
      </c>
      <c r="BG732" s="245">
        <f>IF(N732="zákl. přenesená",J732,0)</f>
        <v>0</v>
      </c>
      <c r="BH732" s="245">
        <f>IF(N732="sníž. přenesená",J732,0)</f>
        <v>0</v>
      </c>
      <c r="BI732" s="245">
        <f>IF(N732="nulová",J732,0)</f>
        <v>0</v>
      </c>
      <c r="BJ732" s="17" t="s">
        <v>90</v>
      </c>
      <c r="BK732" s="245">
        <f>ROUND(I732*H732,2)</f>
        <v>0</v>
      </c>
      <c r="BL732" s="17" t="s">
        <v>125</v>
      </c>
      <c r="BM732" s="244" t="s">
        <v>909</v>
      </c>
    </row>
    <row r="733" s="1" customFormat="1">
      <c r="B733" s="39"/>
      <c r="C733" s="40"/>
      <c r="D733" s="246" t="s">
        <v>273</v>
      </c>
      <c r="E733" s="40"/>
      <c r="F733" s="247" t="s">
        <v>899</v>
      </c>
      <c r="G733" s="40"/>
      <c r="H733" s="40"/>
      <c r="I733" s="151"/>
      <c r="J733" s="40"/>
      <c r="K733" s="40"/>
      <c r="L733" s="44"/>
      <c r="M733" s="248"/>
      <c r="N733" s="87"/>
      <c r="O733" s="87"/>
      <c r="P733" s="87"/>
      <c r="Q733" s="87"/>
      <c r="R733" s="87"/>
      <c r="S733" s="87"/>
      <c r="T733" s="88"/>
      <c r="AT733" s="17" t="s">
        <v>273</v>
      </c>
      <c r="AU733" s="17" t="s">
        <v>92</v>
      </c>
    </row>
    <row r="734" s="12" customFormat="1">
      <c r="B734" s="252"/>
      <c r="C734" s="253"/>
      <c r="D734" s="246" t="s">
        <v>368</v>
      </c>
      <c r="E734" s="254" t="s">
        <v>1</v>
      </c>
      <c r="F734" s="255" t="s">
        <v>900</v>
      </c>
      <c r="G734" s="253"/>
      <c r="H734" s="256">
        <v>1</v>
      </c>
      <c r="I734" s="257"/>
      <c r="J734" s="253"/>
      <c r="K734" s="253"/>
      <c r="L734" s="258"/>
      <c r="M734" s="259"/>
      <c r="N734" s="260"/>
      <c r="O734" s="260"/>
      <c r="P734" s="260"/>
      <c r="Q734" s="260"/>
      <c r="R734" s="260"/>
      <c r="S734" s="260"/>
      <c r="T734" s="261"/>
      <c r="AT734" s="262" t="s">
        <v>368</v>
      </c>
      <c r="AU734" s="262" t="s">
        <v>92</v>
      </c>
      <c r="AV734" s="12" t="s">
        <v>92</v>
      </c>
      <c r="AW734" s="12" t="s">
        <v>38</v>
      </c>
      <c r="AX734" s="12" t="s">
        <v>83</v>
      </c>
      <c r="AY734" s="262" t="s">
        <v>263</v>
      </c>
    </row>
    <row r="735" s="13" customFormat="1">
      <c r="B735" s="263"/>
      <c r="C735" s="264"/>
      <c r="D735" s="246" t="s">
        <v>368</v>
      </c>
      <c r="E735" s="265" t="s">
        <v>1</v>
      </c>
      <c r="F735" s="266" t="s">
        <v>370</v>
      </c>
      <c r="G735" s="264"/>
      <c r="H735" s="267">
        <v>1</v>
      </c>
      <c r="I735" s="268"/>
      <c r="J735" s="264"/>
      <c r="K735" s="264"/>
      <c r="L735" s="269"/>
      <c r="M735" s="270"/>
      <c r="N735" s="271"/>
      <c r="O735" s="271"/>
      <c r="P735" s="271"/>
      <c r="Q735" s="271"/>
      <c r="R735" s="271"/>
      <c r="S735" s="271"/>
      <c r="T735" s="272"/>
      <c r="AT735" s="273" t="s">
        <v>368</v>
      </c>
      <c r="AU735" s="273" t="s">
        <v>92</v>
      </c>
      <c r="AV735" s="13" t="s">
        <v>125</v>
      </c>
      <c r="AW735" s="13" t="s">
        <v>38</v>
      </c>
      <c r="AX735" s="13" t="s">
        <v>90</v>
      </c>
      <c r="AY735" s="273" t="s">
        <v>263</v>
      </c>
    </row>
    <row r="736" s="1" customFormat="1" ht="16.5" customHeight="1">
      <c r="B736" s="39"/>
      <c r="C736" s="233" t="s">
        <v>910</v>
      </c>
      <c r="D736" s="233" t="s">
        <v>266</v>
      </c>
      <c r="E736" s="234" t="s">
        <v>911</v>
      </c>
      <c r="F736" s="235" t="s">
        <v>912</v>
      </c>
      <c r="G736" s="236" t="s">
        <v>396</v>
      </c>
      <c r="H736" s="237">
        <v>295</v>
      </c>
      <c r="I736" s="238"/>
      <c r="J736" s="239">
        <f>ROUND(I736*H736,2)</f>
        <v>0</v>
      </c>
      <c r="K736" s="235" t="s">
        <v>270</v>
      </c>
      <c r="L736" s="44"/>
      <c r="M736" s="240" t="s">
        <v>1</v>
      </c>
      <c r="N736" s="241" t="s">
        <v>48</v>
      </c>
      <c r="O736" s="87"/>
      <c r="P736" s="242">
        <f>O736*H736</f>
        <v>0</v>
      </c>
      <c r="Q736" s="242">
        <v>0.00020000000000000001</v>
      </c>
      <c r="R736" s="242">
        <f>Q736*H736</f>
        <v>0.059000000000000004</v>
      </c>
      <c r="S736" s="242">
        <v>0</v>
      </c>
      <c r="T736" s="243">
        <f>S736*H736</f>
        <v>0</v>
      </c>
      <c r="AR736" s="244" t="s">
        <v>125</v>
      </c>
      <c r="AT736" s="244" t="s">
        <v>266</v>
      </c>
      <c r="AU736" s="244" t="s">
        <v>92</v>
      </c>
      <c r="AY736" s="17" t="s">
        <v>263</v>
      </c>
      <c r="BE736" s="245">
        <f>IF(N736="základní",J736,0)</f>
        <v>0</v>
      </c>
      <c r="BF736" s="245">
        <f>IF(N736="snížená",J736,0)</f>
        <v>0</v>
      </c>
      <c r="BG736" s="245">
        <f>IF(N736="zákl. přenesená",J736,0)</f>
        <v>0</v>
      </c>
      <c r="BH736" s="245">
        <f>IF(N736="sníž. přenesená",J736,0)</f>
        <v>0</v>
      </c>
      <c r="BI736" s="245">
        <f>IF(N736="nulová",J736,0)</f>
        <v>0</v>
      </c>
      <c r="BJ736" s="17" t="s">
        <v>90</v>
      </c>
      <c r="BK736" s="245">
        <f>ROUND(I736*H736,2)</f>
        <v>0</v>
      </c>
      <c r="BL736" s="17" t="s">
        <v>125</v>
      </c>
      <c r="BM736" s="244" t="s">
        <v>913</v>
      </c>
    </row>
    <row r="737" s="1" customFormat="1">
      <c r="B737" s="39"/>
      <c r="C737" s="40"/>
      <c r="D737" s="246" t="s">
        <v>273</v>
      </c>
      <c r="E737" s="40"/>
      <c r="F737" s="247" t="s">
        <v>892</v>
      </c>
      <c r="G737" s="40"/>
      <c r="H737" s="40"/>
      <c r="I737" s="151"/>
      <c r="J737" s="40"/>
      <c r="K737" s="40"/>
      <c r="L737" s="44"/>
      <c r="M737" s="248"/>
      <c r="N737" s="87"/>
      <c r="O737" s="87"/>
      <c r="P737" s="87"/>
      <c r="Q737" s="87"/>
      <c r="R737" s="87"/>
      <c r="S737" s="87"/>
      <c r="T737" s="88"/>
      <c r="AT737" s="17" t="s">
        <v>273</v>
      </c>
      <c r="AU737" s="17" t="s">
        <v>92</v>
      </c>
    </row>
    <row r="738" s="14" customFormat="1">
      <c r="B738" s="274"/>
      <c r="C738" s="275"/>
      <c r="D738" s="246" t="s">
        <v>368</v>
      </c>
      <c r="E738" s="276" t="s">
        <v>1</v>
      </c>
      <c r="F738" s="277" t="s">
        <v>914</v>
      </c>
      <c r="G738" s="275"/>
      <c r="H738" s="276" t="s">
        <v>1</v>
      </c>
      <c r="I738" s="278"/>
      <c r="J738" s="275"/>
      <c r="K738" s="275"/>
      <c r="L738" s="279"/>
      <c r="M738" s="280"/>
      <c r="N738" s="281"/>
      <c r="O738" s="281"/>
      <c r="P738" s="281"/>
      <c r="Q738" s="281"/>
      <c r="R738" s="281"/>
      <c r="S738" s="281"/>
      <c r="T738" s="282"/>
      <c r="AT738" s="283" t="s">
        <v>368</v>
      </c>
      <c r="AU738" s="283" t="s">
        <v>92</v>
      </c>
      <c r="AV738" s="14" t="s">
        <v>90</v>
      </c>
      <c r="AW738" s="14" t="s">
        <v>38</v>
      </c>
      <c r="AX738" s="14" t="s">
        <v>83</v>
      </c>
      <c r="AY738" s="283" t="s">
        <v>263</v>
      </c>
    </row>
    <row r="739" s="12" customFormat="1">
      <c r="B739" s="252"/>
      <c r="C739" s="253"/>
      <c r="D739" s="246" t="s">
        <v>368</v>
      </c>
      <c r="E739" s="254" t="s">
        <v>1</v>
      </c>
      <c r="F739" s="255" t="s">
        <v>915</v>
      </c>
      <c r="G739" s="253"/>
      <c r="H739" s="256">
        <v>138.5</v>
      </c>
      <c r="I739" s="257"/>
      <c r="J739" s="253"/>
      <c r="K739" s="253"/>
      <c r="L739" s="258"/>
      <c r="M739" s="259"/>
      <c r="N739" s="260"/>
      <c r="O739" s="260"/>
      <c r="P739" s="260"/>
      <c r="Q739" s="260"/>
      <c r="R739" s="260"/>
      <c r="S739" s="260"/>
      <c r="T739" s="261"/>
      <c r="AT739" s="262" t="s">
        <v>368</v>
      </c>
      <c r="AU739" s="262" t="s">
        <v>92</v>
      </c>
      <c r="AV739" s="12" t="s">
        <v>92</v>
      </c>
      <c r="AW739" s="12" t="s">
        <v>38</v>
      </c>
      <c r="AX739" s="12" t="s">
        <v>83</v>
      </c>
      <c r="AY739" s="262" t="s">
        <v>263</v>
      </c>
    </row>
    <row r="740" s="12" customFormat="1">
      <c r="B740" s="252"/>
      <c r="C740" s="253"/>
      <c r="D740" s="246" t="s">
        <v>368</v>
      </c>
      <c r="E740" s="254" t="s">
        <v>1</v>
      </c>
      <c r="F740" s="255" t="s">
        <v>916</v>
      </c>
      <c r="G740" s="253"/>
      <c r="H740" s="256">
        <v>156.5</v>
      </c>
      <c r="I740" s="257"/>
      <c r="J740" s="253"/>
      <c r="K740" s="253"/>
      <c r="L740" s="258"/>
      <c r="M740" s="259"/>
      <c r="N740" s="260"/>
      <c r="O740" s="260"/>
      <c r="P740" s="260"/>
      <c r="Q740" s="260"/>
      <c r="R740" s="260"/>
      <c r="S740" s="260"/>
      <c r="T740" s="261"/>
      <c r="AT740" s="262" t="s">
        <v>368</v>
      </c>
      <c r="AU740" s="262" t="s">
        <v>92</v>
      </c>
      <c r="AV740" s="12" t="s">
        <v>92</v>
      </c>
      <c r="AW740" s="12" t="s">
        <v>38</v>
      </c>
      <c r="AX740" s="12" t="s">
        <v>83</v>
      </c>
      <c r="AY740" s="262" t="s">
        <v>263</v>
      </c>
    </row>
    <row r="741" s="13" customFormat="1">
      <c r="B741" s="263"/>
      <c r="C741" s="264"/>
      <c r="D741" s="246" t="s">
        <v>368</v>
      </c>
      <c r="E741" s="265" t="s">
        <v>1</v>
      </c>
      <c r="F741" s="266" t="s">
        <v>370</v>
      </c>
      <c r="G741" s="264"/>
      <c r="H741" s="267">
        <v>295</v>
      </c>
      <c r="I741" s="268"/>
      <c r="J741" s="264"/>
      <c r="K741" s="264"/>
      <c r="L741" s="269"/>
      <c r="M741" s="270"/>
      <c r="N741" s="271"/>
      <c r="O741" s="271"/>
      <c r="P741" s="271"/>
      <c r="Q741" s="271"/>
      <c r="R741" s="271"/>
      <c r="S741" s="271"/>
      <c r="T741" s="272"/>
      <c r="AT741" s="273" t="s">
        <v>368</v>
      </c>
      <c r="AU741" s="273" t="s">
        <v>92</v>
      </c>
      <c r="AV741" s="13" t="s">
        <v>125</v>
      </c>
      <c r="AW741" s="13" t="s">
        <v>38</v>
      </c>
      <c r="AX741" s="13" t="s">
        <v>90</v>
      </c>
      <c r="AY741" s="273" t="s">
        <v>263</v>
      </c>
    </row>
    <row r="742" s="1" customFormat="1" ht="16.5" customHeight="1">
      <c r="B742" s="39"/>
      <c r="C742" s="233" t="s">
        <v>917</v>
      </c>
      <c r="D742" s="233" t="s">
        <v>266</v>
      </c>
      <c r="E742" s="234" t="s">
        <v>918</v>
      </c>
      <c r="F742" s="235" t="s">
        <v>919</v>
      </c>
      <c r="G742" s="236" t="s">
        <v>407</v>
      </c>
      <c r="H742" s="237">
        <v>24.75</v>
      </c>
      <c r="I742" s="238"/>
      <c r="J742" s="239">
        <f>ROUND(I742*H742,2)</f>
        <v>0</v>
      </c>
      <c r="K742" s="235" t="s">
        <v>270</v>
      </c>
      <c r="L742" s="44"/>
      <c r="M742" s="240" t="s">
        <v>1</v>
      </c>
      <c r="N742" s="241" t="s">
        <v>48</v>
      </c>
      <c r="O742" s="87"/>
      <c r="P742" s="242">
        <f>O742*H742</f>
        <v>0</v>
      </c>
      <c r="Q742" s="242">
        <v>0.0016000000000000001</v>
      </c>
      <c r="R742" s="242">
        <f>Q742*H742</f>
        <v>0.039600000000000003</v>
      </c>
      <c r="S742" s="242">
        <v>0</v>
      </c>
      <c r="T742" s="243">
        <f>S742*H742</f>
        <v>0</v>
      </c>
      <c r="AR742" s="244" t="s">
        <v>125</v>
      </c>
      <c r="AT742" s="244" t="s">
        <v>266</v>
      </c>
      <c r="AU742" s="244" t="s">
        <v>92</v>
      </c>
      <c r="AY742" s="17" t="s">
        <v>263</v>
      </c>
      <c r="BE742" s="245">
        <f>IF(N742="základní",J742,0)</f>
        <v>0</v>
      </c>
      <c r="BF742" s="245">
        <f>IF(N742="snížená",J742,0)</f>
        <v>0</v>
      </c>
      <c r="BG742" s="245">
        <f>IF(N742="zákl. přenesená",J742,0)</f>
        <v>0</v>
      </c>
      <c r="BH742" s="245">
        <f>IF(N742="sníž. přenesená",J742,0)</f>
        <v>0</v>
      </c>
      <c r="BI742" s="245">
        <f>IF(N742="nulová",J742,0)</f>
        <v>0</v>
      </c>
      <c r="BJ742" s="17" t="s">
        <v>90</v>
      </c>
      <c r="BK742" s="245">
        <f>ROUND(I742*H742,2)</f>
        <v>0</v>
      </c>
      <c r="BL742" s="17" t="s">
        <v>125</v>
      </c>
      <c r="BM742" s="244" t="s">
        <v>920</v>
      </c>
    </row>
    <row r="743" s="1" customFormat="1">
      <c r="B743" s="39"/>
      <c r="C743" s="40"/>
      <c r="D743" s="246" t="s">
        <v>273</v>
      </c>
      <c r="E743" s="40"/>
      <c r="F743" s="247" t="s">
        <v>892</v>
      </c>
      <c r="G743" s="40"/>
      <c r="H743" s="40"/>
      <c r="I743" s="151"/>
      <c r="J743" s="40"/>
      <c r="K743" s="40"/>
      <c r="L743" s="44"/>
      <c r="M743" s="248"/>
      <c r="N743" s="87"/>
      <c r="O743" s="87"/>
      <c r="P743" s="87"/>
      <c r="Q743" s="87"/>
      <c r="R743" s="87"/>
      <c r="S743" s="87"/>
      <c r="T743" s="88"/>
      <c r="AT743" s="17" t="s">
        <v>273</v>
      </c>
      <c r="AU743" s="17" t="s">
        <v>92</v>
      </c>
    </row>
    <row r="744" s="14" customFormat="1">
      <c r="B744" s="274"/>
      <c r="C744" s="275"/>
      <c r="D744" s="246" t="s">
        <v>368</v>
      </c>
      <c r="E744" s="276" t="s">
        <v>1</v>
      </c>
      <c r="F744" s="277" t="s">
        <v>914</v>
      </c>
      <c r="G744" s="275"/>
      <c r="H744" s="276" t="s">
        <v>1</v>
      </c>
      <c r="I744" s="278"/>
      <c r="J744" s="275"/>
      <c r="K744" s="275"/>
      <c r="L744" s="279"/>
      <c r="M744" s="280"/>
      <c r="N744" s="281"/>
      <c r="O744" s="281"/>
      <c r="P744" s="281"/>
      <c r="Q744" s="281"/>
      <c r="R744" s="281"/>
      <c r="S744" s="281"/>
      <c r="T744" s="282"/>
      <c r="AT744" s="283" t="s">
        <v>368</v>
      </c>
      <c r="AU744" s="283" t="s">
        <v>92</v>
      </c>
      <c r="AV744" s="14" t="s">
        <v>90</v>
      </c>
      <c r="AW744" s="14" t="s">
        <v>38</v>
      </c>
      <c r="AX744" s="14" t="s">
        <v>83</v>
      </c>
      <c r="AY744" s="283" t="s">
        <v>263</v>
      </c>
    </row>
    <row r="745" s="12" customFormat="1">
      <c r="B745" s="252"/>
      <c r="C745" s="253"/>
      <c r="D745" s="246" t="s">
        <v>368</v>
      </c>
      <c r="E745" s="254" t="s">
        <v>1</v>
      </c>
      <c r="F745" s="255" t="s">
        <v>921</v>
      </c>
      <c r="G745" s="253"/>
      <c r="H745" s="256">
        <v>6.7999999999999998</v>
      </c>
      <c r="I745" s="257"/>
      <c r="J745" s="253"/>
      <c r="K745" s="253"/>
      <c r="L745" s="258"/>
      <c r="M745" s="259"/>
      <c r="N745" s="260"/>
      <c r="O745" s="260"/>
      <c r="P745" s="260"/>
      <c r="Q745" s="260"/>
      <c r="R745" s="260"/>
      <c r="S745" s="260"/>
      <c r="T745" s="261"/>
      <c r="AT745" s="262" t="s">
        <v>368</v>
      </c>
      <c r="AU745" s="262" t="s">
        <v>92</v>
      </c>
      <c r="AV745" s="12" t="s">
        <v>92</v>
      </c>
      <c r="AW745" s="12" t="s">
        <v>38</v>
      </c>
      <c r="AX745" s="12" t="s">
        <v>83</v>
      </c>
      <c r="AY745" s="262" t="s">
        <v>263</v>
      </c>
    </row>
    <row r="746" s="12" customFormat="1">
      <c r="B746" s="252"/>
      <c r="C746" s="253"/>
      <c r="D746" s="246" t="s">
        <v>368</v>
      </c>
      <c r="E746" s="254" t="s">
        <v>1</v>
      </c>
      <c r="F746" s="255" t="s">
        <v>922</v>
      </c>
      <c r="G746" s="253"/>
      <c r="H746" s="256">
        <v>17.949999999999999</v>
      </c>
      <c r="I746" s="257"/>
      <c r="J746" s="253"/>
      <c r="K746" s="253"/>
      <c r="L746" s="258"/>
      <c r="M746" s="259"/>
      <c r="N746" s="260"/>
      <c r="O746" s="260"/>
      <c r="P746" s="260"/>
      <c r="Q746" s="260"/>
      <c r="R746" s="260"/>
      <c r="S746" s="260"/>
      <c r="T746" s="261"/>
      <c r="AT746" s="262" t="s">
        <v>368</v>
      </c>
      <c r="AU746" s="262" t="s">
        <v>92</v>
      </c>
      <c r="AV746" s="12" t="s">
        <v>92</v>
      </c>
      <c r="AW746" s="12" t="s">
        <v>38</v>
      </c>
      <c r="AX746" s="12" t="s">
        <v>83</v>
      </c>
      <c r="AY746" s="262" t="s">
        <v>263</v>
      </c>
    </row>
    <row r="747" s="13" customFormat="1">
      <c r="B747" s="263"/>
      <c r="C747" s="264"/>
      <c r="D747" s="246" t="s">
        <v>368</v>
      </c>
      <c r="E747" s="265" t="s">
        <v>1</v>
      </c>
      <c r="F747" s="266" t="s">
        <v>370</v>
      </c>
      <c r="G747" s="264"/>
      <c r="H747" s="267">
        <v>24.75</v>
      </c>
      <c r="I747" s="268"/>
      <c r="J747" s="264"/>
      <c r="K747" s="264"/>
      <c r="L747" s="269"/>
      <c r="M747" s="270"/>
      <c r="N747" s="271"/>
      <c r="O747" s="271"/>
      <c r="P747" s="271"/>
      <c r="Q747" s="271"/>
      <c r="R747" s="271"/>
      <c r="S747" s="271"/>
      <c r="T747" s="272"/>
      <c r="AT747" s="273" t="s">
        <v>368</v>
      </c>
      <c r="AU747" s="273" t="s">
        <v>92</v>
      </c>
      <c r="AV747" s="13" t="s">
        <v>125</v>
      </c>
      <c r="AW747" s="13" t="s">
        <v>38</v>
      </c>
      <c r="AX747" s="13" t="s">
        <v>90</v>
      </c>
      <c r="AY747" s="273" t="s">
        <v>263</v>
      </c>
    </row>
    <row r="748" s="1" customFormat="1" ht="16.5" customHeight="1">
      <c r="B748" s="39"/>
      <c r="C748" s="233" t="s">
        <v>923</v>
      </c>
      <c r="D748" s="233" t="s">
        <v>266</v>
      </c>
      <c r="E748" s="234" t="s">
        <v>924</v>
      </c>
      <c r="F748" s="235" t="s">
        <v>925</v>
      </c>
      <c r="G748" s="236" t="s">
        <v>407</v>
      </c>
      <c r="H748" s="237">
        <v>24.75</v>
      </c>
      <c r="I748" s="238"/>
      <c r="J748" s="239">
        <f>ROUND(I748*H748,2)</f>
        <v>0</v>
      </c>
      <c r="K748" s="235" t="s">
        <v>270</v>
      </c>
      <c r="L748" s="44"/>
      <c r="M748" s="240" t="s">
        <v>1</v>
      </c>
      <c r="N748" s="241" t="s">
        <v>48</v>
      </c>
      <c r="O748" s="87"/>
      <c r="P748" s="242">
        <f>O748*H748</f>
        <v>0</v>
      </c>
      <c r="Q748" s="242">
        <v>1.0000000000000001E-05</v>
      </c>
      <c r="R748" s="242">
        <f>Q748*H748</f>
        <v>0.0002475</v>
      </c>
      <c r="S748" s="242">
        <v>0</v>
      </c>
      <c r="T748" s="243">
        <f>S748*H748</f>
        <v>0</v>
      </c>
      <c r="AR748" s="244" t="s">
        <v>125</v>
      </c>
      <c r="AT748" s="244" t="s">
        <v>266</v>
      </c>
      <c r="AU748" s="244" t="s">
        <v>92</v>
      </c>
      <c r="AY748" s="17" t="s">
        <v>263</v>
      </c>
      <c r="BE748" s="245">
        <f>IF(N748="základní",J748,0)</f>
        <v>0</v>
      </c>
      <c r="BF748" s="245">
        <f>IF(N748="snížená",J748,0)</f>
        <v>0</v>
      </c>
      <c r="BG748" s="245">
        <f>IF(N748="zákl. přenesená",J748,0)</f>
        <v>0</v>
      </c>
      <c r="BH748" s="245">
        <f>IF(N748="sníž. přenesená",J748,0)</f>
        <v>0</v>
      </c>
      <c r="BI748" s="245">
        <f>IF(N748="nulová",J748,0)</f>
        <v>0</v>
      </c>
      <c r="BJ748" s="17" t="s">
        <v>90</v>
      </c>
      <c r="BK748" s="245">
        <f>ROUND(I748*H748,2)</f>
        <v>0</v>
      </c>
      <c r="BL748" s="17" t="s">
        <v>125</v>
      </c>
      <c r="BM748" s="244" t="s">
        <v>926</v>
      </c>
    </row>
    <row r="749" s="1" customFormat="1">
      <c r="B749" s="39"/>
      <c r="C749" s="40"/>
      <c r="D749" s="246" t="s">
        <v>273</v>
      </c>
      <c r="E749" s="40"/>
      <c r="F749" s="247" t="s">
        <v>892</v>
      </c>
      <c r="G749" s="40"/>
      <c r="H749" s="40"/>
      <c r="I749" s="151"/>
      <c r="J749" s="40"/>
      <c r="K749" s="40"/>
      <c r="L749" s="44"/>
      <c r="M749" s="248"/>
      <c r="N749" s="87"/>
      <c r="O749" s="87"/>
      <c r="P749" s="87"/>
      <c r="Q749" s="87"/>
      <c r="R749" s="87"/>
      <c r="S749" s="87"/>
      <c r="T749" s="88"/>
      <c r="AT749" s="17" t="s">
        <v>273</v>
      </c>
      <c r="AU749" s="17" t="s">
        <v>92</v>
      </c>
    </row>
    <row r="750" s="14" customFormat="1">
      <c r="B750" s="274"/>
      <c r="C750" s="275"/>
      <c r="D750" s="246" t="s">
        <v>368</v>
      </c>
      <c r="E750" s="276" t="s">
        <v>1</v>
      </c>
      <c r="F750" s="277" t="s">
        <v>914</v>
      </c>
      <c r="G750" s="275"/>
      <c r="H750" s="276" t="s">
        <v>1</v>
      </c>
      <c r="I750" s="278"/>
      <c r="J750" s="275"/>
      <c r="K750" s="275"/>
      <c r="L750" s="279"/>
      <c r="M750" s="280"/>
      <c r="N750" s="281"/>
      <c r="O750" s="281"/>
      <c r="P750" s="281"/>
      <c r="Q750" s="281"/>
      <c r="R750" s="281"/>
      <c r="S750" s="281"/>
      <c r="T750" s="282"/>
      <c r="AT750" s="283" t="s">
        <v>368</v>
      </c>
      <c r="AU750" s="283" t="s">
        <v>92</v>
      </c>
      <c r="AV750" s="14" t="s">
        <v>90</v>
      </c>
      <c r="AW750" s="14" t="s">
        <v>38</v>
      </c>
      <c r="AX750" s="14" t="s">
        <v>83</v>
      </c>
      <c r="AY750" s="283" t="s">
        <v>263</v>
      </c>
    </row>
    <row r="751" s="12" customFormat="1">
      <c r="B751" s="252"/>
      <c r="C751" s="253"/>
      <c r="D751" s="246" t="s">
        <v>368</v>
      </c>
      <c r="E751" s="254" t="s">
        <v>1</v>
      </c>
      <c r="F751" s="255" t="s">
        <v>921</v>
      </c>
      <c r="G751" s="253"/>
      <c r="H751" s="256">
        <v>6.7999999999999998</v>
      </c>
      <c r="I751" s="257"/>
      <c r="J751" s="253"/>
      <c r="K751" s="253"/>
      <c r="L751" s="258"/>
      <c r="M751" s="259"/>
      <c r="N751" s="260"/>
      <c r="O751" s="260"/>
      <c r="P751" s="260"/>
      <c r="Q751" s="260"/>
      <c r="R751" s="260"/>
      <c r="S751" s="260"/>
      <c r="T751" s="261"/>
      <c r="AT751" s="262" t="s">
        <v>368</v>
      </c>
      <c r="AU751" s="262" t="s">
        <v>92</v>
      </c>
      <c r="AV751" s="12" t="s">
        <v>92</v>
      </c>
      <c r="AW751" s="12" t="s">
        <v>38</v>
      </c>
      <c r="AX751" s="12" t="s">
        <v>83</v>
      </c>
      <c r="AY751" s="262" t="s">
        <v>263</v>
      </c>
    </row>
    <row r="752" s="12" customFormat="1">
      <c r="B752" s="252"/>
      <c r="C752" s="253"/>
      <c r="D752" s="246" t="s">
        <v>368</v>
      </c>
      <c r="E752" s="254" t="s">
        <v>1</v>
      </c>
      <c r="F752" s="255" t="s">
        <v>922</v>
      </c>
      <c r="G752" s="253"/>
      <c r="H752" s="256">
        <v>17.949999999999999</v>
      </c>
      <c r="I752" s="257"/>
      <c r="J752" s="253"/>
      <c r="K752" s="253"/>
      <c r="L752" s="258"/>
      <c r="M752" s="259"/>
      <c r="N752" s="260"/>
      <c r="O752" s="260"/>
      <c r="P752" s="260"/>
      <c r="Q752" s="260"/>
      <c r="R752" s="260"/>
      <c r="S752" s="260"/>
      <c r="T752" s="261"/>
      <c r="AT752" s="262" t="s">
        <v>368</v>
      </c>
      <c r="AU752" s="262" t="s">
        <v>92</v>
      </c>
      <c r="AV752" s="12" t="s">
        <v>92</v>
      </c>
      <c r="AW752" s="12" t="s">
        <v>38</v>
      </c>
      <c r="AX752" s="12" t="s">
        <v>83</v>
      </c>
      <c r="AY752" s="262" t="s">
        <v>263</v>
      </c>
    </row>
    <row r="753" s="13" customFormat="1">
      <c r="B753" s="263"/>
      <c r="C753" s="264"/>
      <c r="D753" s="246" t="s">
        <v>368</v>
      </c>
      <c r="E753" s="265" t="s">
        <v>1</v>
      </c>
      <c r="F753" s="266" t="s">
        <v>370</v>
      </c>
      <c r="G753" s="264"/>
      <c r="H753" s="267">
        <v>24.75</v>
      </c>
      <c r="I753" s="268"/>
      <c r="J753" s="264"/>
      <c r="K753" s="264"/>
      <c r="L753" s="269"/>
      <c r="M753" s="270"/>
      <c r="N753" s="271"/>
      <c r="O753" s="271"/>
      <c r="P753" s="271"/>
      <c r="Q753" s="271"/>
      <c r="R753" s="271"/>
      <c r="S753" s="271"/>
      <c r="T753" s="272"/>
      <c r="AT753" s="273" t="s">
        <v>368</v>
      </c>
      <c r="AU753" s="273" t="s">
        <v>92</v>
      </c>
      <c r="AV753" s="13" t="s">
        <v>125</v>
      </c>
      <c r="AW753" s="13" t="s">
        <v>38</v>
      </c>
      <c r="AX753" s="13" t="s">
        <v>90</v>
      </c>
      <c r="AY753" s="273" t="s">
        <v>263</v>
      </c>
    </row>
    <row r="754" s="1" customFormat="1" ht="16.5" customHeight="1">
      <c r="B754" s="39"/>
      <c r="C754" s="233" t="s">
        <v>927</v>
      </c>
      <c r="D754" s="233" t="s">
        <v>266</v>
      </c>
      <c r="E754" s="234" t="s">
        <v>928</v>
      </c>
      <c r="F754" s="235" t="s">
        <v>929</v>
      </c>
      <c r="G754" s="236" t="s">
        <v>407</v>
      </c>
      <c r="H754" s="237">
        <v>2419.0999999999999</v>
      </c>
      <c r="I754" s="238"/>
      <c r="J754" s="239">
        <f>ROUND(I754*H754,2)</f>
        <v>0</v>
      </c>
      <c r="K754" s="235" t="s">
        <v>270</v>
      </c>
      <c r="L754" s="44"/>
      <c r="M754" s="240" t="s">
        <v>1</v>
      </c>
      <c r="N754" s="241" t="s">
        <v>48</v>
      </c>
      <c r="O754" s="87"/>
      <c r="P754" s="242">
        <f>O754*H754</f>
        <v>0</v>
      </c>
      <c r="Q754" s="242">
        <v>0.00068999999999999997</v>
      </c>
      <c r="R754" s="242">
        <f>Q754*H754</f>
        <v>1.6691789999999998</v>
      </c>
      <c r="S754" s="242">
        <v>0</v>
      </c>
      <c r="T754" s="243">
        <f>S754*H754</f>
        <v>0</v>
      </c>
      <c r="AR754" s="244" t="s">
        <v>125</v>
      </c>
      <c r="AT754" s="244" t="s">
        <v>266</v>
      </c>
      <c r="AU754" s="244" t="s">
        <v>92</v>
      </c>
      <c r="AY754" s="17" t="s">
        <v>263</v>
      </c>
      <c r="BE754" s="245">
        <f>IF(N754="základní",J754,0)</f>
        <v>0</v>
      </c>
      <c r="BF754" s="245">
        <f>IF(N754="snížená",J754,0)</f>
        <v>0</v>
      </c>
      <c r="BG754" s="245">
        <f>IF(N754="zákl. přenesená",J754,0)</f>
        <v>0</v>
      </c>
      <c r="BH754" s="245">
        <f>IF(N754="sníž. přenesená",J754,0)</f>
        <v>0</v>
      </c>
      <c r="BI754" s="245">
        <f>IF(N754="nulová",J754,0)</f>
        <v>0</v>
      </c>
      <c r="BJ754" s="17" t="s">
        <v>90</v>
      </c>
      <c r="BK754" s="245">
        <f>ROUND(I754*H754,2)</f>
        <v>0</v>
      </c>
      <c r="BL754" s="17" t="s">
        <v>125</v>
      </c>
      <c r="BM754" s="244" t="s">
        <v>930</v>
      </c>
    </row>
    <row r="755" s="1" customFormat="1">
      <c r="B755" s="39"/>
      <c r="C755" s="40"/>
      <c r="D755" s="246" t="s">
        <v>273</v>
      </c>
      <c r="E755" s="40"/>
      <c r="F755" s="247" t="s">
        <v>567</v>
      </c>
      <c r="G755" s="40"/>
      <c r="H755" s="40"/>
      <c r="I755" s="151"/>
      <c r="J755" s="40"/>
      <c r="K755" s="40"/>
      <c r="L755" s="44"/>
      <c r="M755" s="248"/>
      <c r="N755" s="87"/>
      <c r="O755" s="87"/>
      <c r="P755" s="87"/>
      <c r="Q755" s="87"/>
      <c r="R755" s="87"/>
      <c r="S755" s="87"/>
      <c r="T755" s="88"/>
      <c r="AT755" s="17" t="s">
        <v>273</v>
      </c>
      <c r="AU755" s="17" t="s">
        <v>92</v>
      </c>
    </row>
    <row r="756" s="12" customFormat="1">
      <c r="B756" s="252"/>
      <c r="C756" s="253"/>
      <c r="D756" s="246" t="s">
        <v>368</v>
      </c>
      <c r="E756" s="254" t="s">
        <v>1</v>
      </c>
      <c r="F756" s="255" t="s">
        <v>880</v>
      </c>
      <c r="G756" s="253"/>
      <c r="H756" s="256">
        <v>187.93000000000001</v>
      </c>
      <c r="I756" s="257"/>
      <c r="J756" s="253"/>
      <c r="K756" s="253"/>
      <c r="L756" s="258"/>
      <c r="M756" s="259"/>
      <c r="N756" s="260"/>
      <c r="O756" s="260"/>
      <c r="P756" s="260"/>
      <c r="Q756" s="260"/>
      <c r="R756" s="260"/>
      <c r="S756" s="260"/>
      <c r="T756" s="261"/>
      <c r="AT756" s="262" t="s">
        <v>368</v>
      </c>
      <c r="AU756" s="262" t="s">
        <v>92</v>
      </c>
      <c r="AV756" s="12" t="s">
        <v>92</v>
      </c>
      <c r="AW756" s="12" t="s">
        <v>38</v>
      </c>
      <c r="AX756" s="12" t="s">
        <v>83</v>
      </c>
      <c r="AY756" s="262" t="s">
        <v>263</v>
      </c>
    </row>
    <row r="757" s="12" customFormat="1">
      <c r="B757" s="252"/>
      <c r="C757" s="253"/>
      <c r="D757" s="246" t="s">
        <v>368</v>
      </c>
      <c r="E757" s="254" t="s">
        <v>1</v>
      </c>
      <c r="F757" s="255" t="s">
        <v>828</v>
      </c>
      <c r="G757" s="253"/>
      <c r="H757" s="256">
        <v>2208.0500000000002</v>
      </c>
      <c r="I757" s="257"/>
      <c r="J757" s="253"/>
      <c r="K757" s="253"/>
      <c r="L757" s="258"/>
      <c r="M757" s="259"/>
      <c r="N757" s="260"/>
      <c r="O757" s="260"/>
      <c r="P757" s="260"/>
      <c r="Q757" s="260"/>
      <c r="R757" s="260"/>
      <c r="S757" s="260"/>
      <c r="T757" s="261"/>
      <c r="AT757" s="262" t="s">
        <v>368</v>
      </c>
      <c r="AU757" s="262" t="s">
        <v>92</v>
      </c>
      <c r="AV757" s="12" t="s">
        <v>92</v>
      </c>
      <c r="AW757" s="12" t="s">
        <v>38</v>
      </c>
      <c r="AX757" s="12" t="s">
        <v>83</v>
      </c>
      <c r="AY757" s="262" t="s">
        <v>263</v>
      </c>
    </row>
    <row r="758" s="12" customFormat="1">
      <c r="B758" s="252"/>
      <c r="C758" s="253"/>
      <c r="D758" s="246" t="s">
        <v>368</v>
      </c>
      <c r="E758" s="254" t="s">
        <v>1</v>
      </c>
      <c r="F758" s="255" t="s">
        <v>886</v>
      </c>
      <c r="G758" s="253"/>
      <c r="H758" s="256">
        <v>23.120000000000001</v>
      </c>
      <c r="I758" s="257"/>
      <c r="J758" s="253"/>
      <c r="K758" s="253"/>
      <c r="L758" s="258"/>
      <c r="M758" s="259"/>
      <c r="N758" s="260"/>
      <c r="O758" s="260"/>
      <c r="P758" s="260"/>
      <c r="Q758" s="260"/>
      <c r="R758" s="260"/>
      <c r="S758" s="260"/>
      <c r="T758" s="261"/>
      <c r="AT758" s="262" t="s">
        <v>368</v>
      </c>
      <c r="AU758" s="262" t="s">
        <v>92</v>
      </c>
      <c r="AV758" s="12" t="s">
        <v>92</v>
      </c>
      <c r="AW758" s="12" t="s">
        <v>38</v>
      </c>
      <c r="AX758" s="12" t="s">
        <v>83</v>
      </c>
      <c r="AY758" s="262" t="s">
        <v>263</v>
      </c>
    </row>
    <row r="759" s="13" customFormat="1">
      <c r="B759" s="263"/>
      <c r="C759" s="264"/>
      <c r="D759" s="246" t="s">
        <v>368</v>
      </c>
      <c r="E759" s="265" t="s">
        <v>1</v>
      </c>
      <c r="F759" s="266" t="s">
        <v>370</v>
      </c>
      <c r="G759" s="264"/>
      <c r="H759" s="267">
        <v>2419.0999999999999</v>
      </c>
      <c r="I759" s="268"/>
      <c r="J759" s="264"/>
      <c r="K759" s="264"/>
      <c r="L759" s="269"/>
      <c r="M759" s="270"/>
      <c r="N759" s="271"/>
      <c r="O759" s="271"/>
      <c r="P759" s="271"/>
      <c r="Q759" s="271"/>
      <c r="R759" s="271"/>
      <c r="S759" s="271"/>
      <c r="T759" s="272"/>
      <c r="AT759" s="273" t="s">
        <v>368</v>
      </c>
      <c r="AU759" s="273" t="s">
        <v>92</v>
      </c>
      <c r="AV759" s="13" t="s">
        <v>125</v>
      </c>
      <c r="AW759" s="13" t="s">
        <v>38</v>
      </c>
      <c r="AX759" s="13" t="s">
        <v>90</v>
      </c>
      <c r="AY759" s="273" t="s">
        <v>263</v>
      </c>
    </row>
    <row r="760" s="1" customFormat="1" ht="16.5" customHeight="1">
      <c r="B760" s="39"/>
      <c r="C760" s="233" t="s">
        <v>931</v>
      </c>
      <c r="D760" s="233" t="s">
        <v>266</v>
      </c>
      <c r="E760" s="234" t="s">
        <v>932</v>
      </c>
      <c r="F760" s="235" t="s">
        <v>933</v>
      </c>
      <c r="G760" s="236" t="s">
        <v>407</v>
      </c>
      <c r="H760" s="237">
        <v>4576.2600000000002</v>
      </c>
      <c r="I760" s="238"/>
      <c r="J760" s="239">
        <f>ROUND(I760*H760,2)</f>
        <v>0</v>
      </c>
      <c r="K760" s="235" t="s">
        <v>270</v>
      </c>
      <c r="L760" s="44"/>
      <c r="M760" s="240" t="s">
        <v>1</v>
      </c>
      <c r="N760" s="241" t="s">
        <v>48</v>
      </c>
      <c r="O760" s="87"/>
      <c r="P760" s="242">
        <f>O760*H760</f>
        <v>0</v>
      </c>
      <c r="Q760" s="242">
        <v>0</v>
      </c>
      <c r="R760" s="242">
        <f>Q760*H760</f>
        <v>0</v>
      </c>
      <c r="S760" s="242">
        <v>0</v>
      </c>
      <c r="T760" s="243">
        <f>S760*H760</f>
        <v>0</v>
      </c>
      <c r="AR760" s="244" t="s">
        <v>125</v>
      </c>
      <c r="AT760" s="244" t="s">
        <v>266</v>
      </c>
      <c r="AU760" s="244" t="s">
        <v>92</v>
      </c>
      <c r="AY760" s="17" t="s">
        <v>263</v>
      </c>
      <c r="BE760" s="245">
        <f>IF(N760="základní",J760,0)</f>
        <v>0</v>
      </c>
      <c r="BF760" s="245">
        <f>IF(N760="snížená",J760,0)</f>
        <v>0</v>
      </c>
      <c r="BG760" s="245">
        <f>IF(N760="zákl. přenesená",J760,0)</f>
        <v>0</v>
      </c>
      <c r="BH760" s="245">
        <f>IF(N760="sníž. přenesená",J760,0)</f>
        <v>0</v>
      </c>
      <c r="BI760" s="245">
        <f>IF(N760="nulová",J760,0)</f>
        <v>0</v>
      </c>
      <c r="BJ760" s="17" t="s">
        <v>90</v>
      </c>
      <c r="BK760" s="245">
        <f>ROUND(I760*H760,2)</f>
        <v>0</v>
      </c>
      <c r="BL760" s="17" t="s">
        <v>125</v>
      </c>
      <c r="BM760" s="244" t="s">
        <v>934</v>
      </c>
    </row>
    <row r="761" s="1" customFormat="1">
      <c r="B761" s="39"/>
      <c r="C761" s="40"/>
      <c r="D761" s="246" t="s">
        <v>273</v>
      </c>
      <c r="E761" s="40"/>
      <c r="F761" s="247" t="s">
        <v>935</v>
      </c>
      <c r="G761" s="40"/>
      <c r="H761" s="40"/>
      <c r="I761" s="151"/>
      <c r="J761" s="40"/>
      <c r="K761" s="40"/>
      <c r="L761" s="44"/>
      <c r="M761" s="248"/>
      <c r="N761" s="87"/>
      <c r="O761" s="87"/>
      <c r="P761" s="87"/>
      <c r="Q761" s="87"/>
      <c r="R761" s="87"/>
      <c r="S761" s="87"/>
      <c r="T761" s="88"/>
      <c r="AT761" s="17" t="s">
        <v>273</v>
      </c>
      <c r="AU761" s="17" t="s">
        <v>92</v>
      </c>
    </row>
    <row r="762" s="14" customFormat="1">
      <c r="B762" s="274"/>
      <c r="C762" s="275"/>
      <c r="D762" s="246" t="s">
        <v>368</v>
      </c>
      <c r="E762" s="276" t="s">
        <v>1</v>
      </c>
      <c r="F762" s="277" t="s">
        <v>936</v>
      </c>
      <c r="G762" s="275"/>
      <c r="H762" s="276" t="s">
        <v>1</v>
      </c>
      <c r="I762" s="278"/>
      <c r="J762" s="275"/>
      <c r="K762" s="275"/>
      <c r="L762" s="279"/>
      <c r="M762" s="280"/>
      <c r="N762" s="281"/>
      <c r="O762" s="281"/>
      <c r="P762" s="281"/>
      <c r="Q762" s="281"/>
      <c r="R762" s="281"/>
      <c r="S762" s="281"/>
      <c r="T762" s="282"/>
      <c r="AT762" s="283" t="s">
        <v>368</v>
      </c>
      <c r="AU762" s="283" t="s">
        <v>92</v>
      </c>
      <c r="AV762" s="14" t="s">
        <v>90</v>
      </c>
      <c r="AW762" s="14" t="s">
        <v>38</v>
      </c>
      <c r="AX762" s="14" t="s">
        <v>83</v>
      </c>
      <c r="AY762" s="283" t="s">
        <v>263</v>
      </c>
    </row>
    <row r="763" s="12" customFormat="1">
      <c r="B763" s="252"/>
      <c r="C763" s="253"/>
      <c r="D763" s="246" t="s">
        <v>368</v>
      </c>
      <c r="E763" s="254" t="s">
        <v>1</v>
      </c>
      <c r="F763" s="255" t="s">
        <v>937</v>
      </c>
      <c r="G763" s="253"/>
      <c r="H763" s="256">
        <v>908.51999999999998</v>
      </c>
      <c r="I763" s="257"/>
      <c r="J763" s="253"/>
      <c r="K763" s="253"/>
      <c r="L763" s="258"/>
      <c r="M763" s="259"/>
      <c r="N763" s="260"/>
      <c r="O763" s="260"/>
      <c r="P763" s="260"/>
      <c r="Q763" s="260"/>
      <c r="R763" s="260"/>
      <c r="S763" s="260"/>
      <c r="T763" s="261"/>
      <c r="AT763" s="262" t="s">
        <v>368</v>
      </c>
      <c r="AU763" s="262" t="s">
        <v>92</v>
      </c>
      <c r="AV763" s="12" t="s">
        <v>92</v>
      </c>
      <c r="AW763" s="12" t="s">
        <v>38</v>
      </c>
      <c r="AX763" s="12" t="s">
        <v>83</v>
      </c>
      <c r="AY763" s="262" t="s">
        <v>263</v>
      </c>
    </row>
    <row r="764" s="12" customFormat="1">
      <c r="B764" s="252"/>
      <c r="C764" s="253"/>
      <c r="D764" s="246" t="s">
        <v>368</v>
      </c>
      <c r="E764" s="254" t="s">
        <v>1</v>
      </c>
      <c r="F764" s="255" t="s">
        <v>938</v>
      </c>
      <c r="G764" s="253"/>
      <c r="H764" s="256">
        <v>860.98500000000001</v>
      </c>
      <c r="I764" s="257"/>
      <c r="J764" s="253"/>
      <c r="K764" s="253"/>
      <c r="L764" s="258"/>
      <c r="M764" s="259"/>
      <c r="N764" s="260"/>
      <c r="O764" s="260"/>
      <c r="P764" s="260"/>
      <c r="Q764" s="260"/>
      <c r="R764" s="260"/>
      <c r="S764" s="260"/>
      <c r="T764" s="261"/>
      <c r="AT764" s="262" t="s">
        <v>368</v>
      </c>
      <c r="AU764" s="262" t="s">
        <v>92</v>
      </c>
      <c r="AV764" s="12" t="s">
        <v>92</v>
      </c>
      <c r="AW764" s="12" t="s">
        <v>38</v>
      </c>
      <c r="AX764" s="12" t="s">
        <v>83</v>
      </c>
      <c r="AY764" s="262" t="s">
        <v>263</v>
      </c>
    </row>
    <row r="765" s="12" customFormat="1">
      <c r="B765" s="252"/>
      <c r="C765" s="253"/>
      <c r="D765" s="246" t="s">
        <v>368</v>
      </c>
      <c r="E765" s="254" t="s">
        <v>1</v>
      </c>
      <c r="F765" s="255" t="s">
        <v>939</v>
      </c>
      <c r="G765" s="253"/>
      <c r="H765" s="256">
        <v>814.83000000000004</v>
      </c>
      <c r="I765" s="257"/>
      <c r="J765" s="253"/>
      <c r="K765" s="253"/>
      <c r="L765" s="258"/>
      <c r="M765" s="259"/>
      <c r="N765" s="260"/>
      <c r="O765" s="260"/>
      <c r="P765" s="260"/>
      <c r="Q765" s="260"/>
      <c r="R765" s="260"/>
      <c r="S765" s="260"/>
      <c r="T765" s="261"/>
      <c r="AT765" s="262" t="s">
        <v>368</v>
      </c>
      <c r="AU765" s="262" t="s">
        <v>92</v>
      </c>
      <c r="AV765" s="12" t="s">
        <v>92</v>
      </c>
      <c r="AW765" s="12" t="s">
        <v>38</v>
      </c>
      <c r="AX765" s="12" t="s">
        <v>83</v>
      </c>
      <c r="AY765" s="262" t="s">
        <v>263</v>
      </c>
    </row>
    <row r="766" s="12" customFormat="1">
      <c r="B766" s="252"/>
      <c r="C766" s="253"/>
      <c r="D766" s="246" t="s">
        <v>368</v>
      </c>
      <c r="E766" s="254" t="s">
        <v>1</v>
      </c>
      <c r="F766" s="255" t="s">
        <v>940</v>
      </c>
      <c r="G766" s="253"/>
      <c r="H766" s="256">
        <v>868.59000000000003</v>
      </c>
      <c r="I766" s="257"/>
      <c r="J766" s="253"/>
      <c r="K766" s="253"/>
      <c r="L766" s="258"/>
      <c r="M766" s="259"/>
      <c r="N766" s="260"/>
      <c r="O766" s="260"/>
      <c r="P766" s="260"/>
      <c r="Q766" s="260"/>
      <c r="R766" s="260"/>
      <c r="S766" s="260"/>
      <c r="T766" s="261"/>
      <c r="AT766" s="262" t="s">
        <v>368</v>
      </c>
      <c r="AU766" s="262" t="s">
        <v>92</v>
      </c>
      <c r="AV766" s="12" t="s">
        <v>92</v>
      </c>
      <c r="AW766" s="12" t="s">
        <v>38</v>
      </c>
      <c r="AX766" s="12" t="s">
        <v>83</v>
      </c>
      <c r="AY766" s="262" t="s">
        <v>263</v>
      </c>
    </row>
    <row r="767" s="12" customFormat="1">
      <c r="B767" s="252"/>
      <c r="C767" s="253"/>
      <c r="D767" s="246" t="s">
        <v>368</v>
      </c>
      <c r="E767" s="254" t="s">
        <v>1</v>
      </c>
      <c r="F767" s="255" t="s">
        <v>941</v>
      </c>
      <c r="G767" s="253"/>
      <c r="H767" s="256">
        <v>205.19999999999999</v>
      </c>
      <c r="I767" s="257"/>
      <c r="J767" s="253"/>
      <c r="K767" s="253"/>
      <c r="L767" s="258"/>
      <c r="M767" s="259"/>
      <c r="N767" s="260"/>
      <c r="O767" s="260"/>
      <c r="P767" s="260"/>
      <c r="Q767" s="260"/>
      <c r="R767" s="260"/>
      <c r="S767" s="260"/>
      <c r="T767" s="261"/>
      <c r="AT767" s="262" t="s">
        <v>368</v>
      </c>
      <c r="AU767" s="262" t="s">
        <v>92</v>
      </c>
      <c r="AV767" s="12" t="s">
        <v>92</v>
      </c>
      <c r="AW767" s="12" t="s">
        <v>38</v>
      </c>
      <c r="AX767" s="12" t="s">
        <v>83</v>
      </c>
      <c r="AY767" s="262" t="s">
        <v>263</v>
      </c>
    </row>
    <row r="768" s="15" customFormat="1">
      <c r="B768" s="284"/>
      <c r="C768" s="285"/>
      <c r="D768" s="246" t="s">
        <v>368</v>
      </c>
      <c r="E768" s="286" t="s">
        <v>1</v>
      </c>
      <c r="F768" s="287" t="s">
        <v>388</v>
      </c>
      <c r="G768" s="285"/>
      <c r="H768" s="288">
        <v>3658.125</v>
      </c>
      <c r="I768" s="289"/>
      <c r="J768" s="285"/>
      <c r="K768" s="285"/>
      <c r="L768" s="290"/>
      <c r="M768" s="291"/>
      <c r="N768" s="292"/>
      <c r="O768" s="292"/>
      <c r="P768" s="292"/>
      <c r="Q768" s="292"/>
      <c r="R768" s="292"/>
      <c r="S768" s="292"/>
      <c r="T768" s="293"/>
      <c r="AT768" s="294" t="s">
        <v>368</v>
      </c>
      <c r="AU768" s="294" t="s">
        <v>92</v>
      </c>
      <c r="AV768" s="15" t="s">
        <v>112</v>
      </c>
      <c r="AW768" s="15" t="s">
        <v>38</v>
      </c>
      <c r="AX768" s="15" t="s">
        <v>83</v>
      </c>
      <c r="AY768" s="294" t="s">
        <v>263</v>
      </c>
    </row>
    <row r="769" s="12" customFormat="1">
      <c r="B769" s="252"/>
      <c r="C769" s="253"/>
      <c r="D769" s="246" t="s">
        <v>368</v>
      </c>
      <c r="E769" s="254" t="s">
        <v>1</v>
      </c>
      <c r="F769" s="255" t="s">
        <v>942</v>
      </c>
      <c r="G769" s="253"/>
      <c r="H769" s="256">
        <v>918.13499999999999</v>
      </c>
      <c r="I769" s="257"/>
      <c r="J769" s="253"/>
      <c r="K769" s="253"/>
      <c r="L769" s="258"/>
      <c r="M769" s="259"/>
      <c r="N769" s="260"/>
      <c r="O769" s="260"/>
      <c r="P769" s="260"/>
      <c r="Q769" s="260"/>
      <c r="R769" s="260"/>
      <c r="S769" s="260"/>
      <c r="T769" s="261"/>
      <c r="AT769" s="262" t="s">
        <v>368</v>
      </c>
      <c r="AU769" s="262" t="s">
        <v>92</v>
      </c>
      <c r="AV769" s="12" t="s">
        <v>92</v>
      </c>
      <c r="AW769" s="12" t="s">
        <v>38</v>
      </c>
      <c r="AX769" s="12" t="s">
        <v>83</v>
      </c>
      <c r="AY769" s="262" t="s">
        <v>263</v>
      </c>
    </row>
    <row r="770" s="13" customFormat="1">
      <c r="B770" s="263"/>
      <c r="C770" s="264"/>
      <c r="D770" s="246" t="s">
        <v>368</v>
      </c>
      <c r="E770" s="265" t="s">
        <v>1</v>
      </c>
      <c r="F770" s="266" t="s">
        <v>370</v>
      </c>
      <c r="G770" s="264"/>
      <c r="H770" s="267">
        <v>4576.2600000000002</v>
      </c>
      <c r="I770" s="268"/>
      <c r="J770" s="264"/>
      <c r="K770" s="264"/>
      <c r="L770" s="269"/>
      <c r="M770" s="270"/>
      <c r="N770" s="271"/>
      <c r="O770" s="271"/>
      <c r="P770" s="271"/>
      <c r="Q770" s="271"/>
      <c r="R770" s="271"/>
      <c r="S770" s="271"/>
      <c r="T770" s="272"/>
      <c r="AT770" s="273" t="s">
        <v>368</v>
      </c>
      <c r="AU770" s="273" t="s">
        <v>92</v>
      </c>
      <c r="AV770" s="13" t="s">
        <v>125</v>
      </c>
      <c r="AW770" s="13" t="s">
        <v>38</v>
      </c>
      <c r="AX770" s="13" t="s">
        <v>90</v>
      </c>
      <c r="AY770" s="273" t="s">
        <v>263</v>
      </c>
    </row>
    <row r="771" s="1" customFormat="1" ht="16.5" customHeight="1">
      <c r="B771" s="39"/>
      <c r="C771" s="233" t="s">
        <v>943</v>
      </c>
      <c r="D771" s="233" t="s">
        <v>266</v>
      </c>
      <c r="E771" s="234" t="s">
        <v>944</v>
      </c>
      <c r="F771" s="235" t="s">
        <v>945</v>
      </c>
      <c r="G771" s="236" t="s">
        <v>407</v>
      </c>
      <c r="H771" s="237">
        <v>549151.19999999995</v>
      </c>
      <c r="I771" s="238"/>
      <c r="J771" s="239">
        <f>ROUND(I771*H771,2)</f>
        <v>0</v>
      </c>
      <c r="K771" s="235" t="s">
        <v>270</v>
      </c>
      <c r="L771" s="44"/>
      <c r="M771" s="240" t="s">
        <v>1</v>
      </c>
      <c r="N771" s="241" t="s">
        <v>48</v>
      </c>
      <c r="O771" s="87"/>
      <c r="P771" s="242">
        <f>O771*H771</f>
        <v>0</v>
      </c>
      <c r="Q771" s="242">
        <v>0</v>
      </c>
      <c r="R771" s="242">
        <f>Q771*H771</f>
        <v>0</v>
      </c>
      <c r="S771" s="242">
        <v>0</v>
      </c>
      <c r="T771" s="243">
        <f>S771*H771</f>
        <v>0</v>
      </c>
      <c r="AR771" s="244" t="s">
        <v>125</v>
      </c>
      <c r="AT771" s="244" t="s">
        <v>266</v>
      </c>
      <c r="AU771" s="244" t="s">
        <v>92</v>
      </c>
      <c r="AY771" s="17" t="s">
        <v>263</v>
      </c>
      <c r="BE771" s="245">
        <f>IF(N771="základní",J771,0)</f>
        <v>0</v>
      </c>
      <c r="BF771" s="245">
        <f>IF(N771="snížená",J771,0)</f>
        <v>0</v>
      </c>
      <c r="BG771" s="245">
        <f>IF(N771="zákl. přenesená",J771,0)</f>
        <v>0</v>
      </c>
      <c r="BH771" s="245">
        <f>IF(N771="sníž. přenesená",J771,0)</f>
        <v>0</v>
      </c>
      <c r="BI771" s="245">
        <f>IF(N771="nulová",J771,0)</f>
        <v>0</v>
      </c>
      <c r="BJ771" s="17" t="s">
        <v>90</v>
      </c>
      <c r="BK771" s="245">
        <f>ROUND(I771*H771,2)</f>
        <v>0</v>
      </c>
      <c r="BL771" s="17" t="s">
        <v>125</v>
      </c>
      <c r="BM771" s="244" t="s">
        <v>946</v>
      </c>
    </row>
    <row r="772" s="1" customFormat="1">
      <c r="B772" s="39"/>
      <c r="C772" s="40"/>
      <c r="D772" s="246" t="s">
        <v>273</v>
      </c>
      <c r="E772" s="40"/>
      <c r="F772" s="247" t="s">
        <v>935</v>
      </c>
      <c r="G772" s="40"/>
      <c r="H772" s="40"/>
      <c r="I772" s="151"/>
      <c r="J772" s="40"/>
      <c r="K772" s="40"/>
      <c r="L772" s="44"/>
      <c r="M772" s="248"/>
      <c r="N772" s="87"/>
      <c r="O772" s="87"/>
      <c r="P772" s="87"/>
      <c r="Q772" s="87"/>
      <c r="R772" s="87"/>
      <c r="S772" s="87"/>
      <c r="T772" s="88"/>
      <c r="AT772" s="17" t="s">
        <v>273</v>
      </c>
      <c r="AU772" s="17" t="s">
        <v>92</v>
      </c>
    </row>
    <row r="773" s="12" customFormat="1">
      <c r="B773" s="252"/>
      <c r="C773" s="253"/>
      <c r="D773" s="246" t="s">
        <v>368</v>
      </c>
      <c r="E773" s="253"/>
      <c r="F773" s="255" t="s">
        <v>947</v>
      </c>
      <c r="G773" s="253"/>
      <c r="H773" s="256">
        <v>549151.19999999995</v>
      </c>
      <c r="I773" s="257"/>
      <c r="J773" s="253"/>
      <c r="K773" s="253"/>
      <c r="L773" s="258"/>
      <c r="M773" s="259"/>
      <c r="N773" s="260"/>
      <c r="O773" s="260"/>
      <c r="P773" s="260"/>
      <c r="Q773" s="260"/>
      <c r="R773" s="260"/>
      <c r="S773" s="260"/>
      <c r="T773" s="261"/>
      <c r="AT773" s="262" t="s">
        <v>368</v>
      </c>
      <c r="AU773" s="262" t="s">
        <v>92</v>
      </c>
      <c r="AV773" s="12" t="s">
        <v>92</v>
      </c>
      <c r="AW773" s="12" t="s">
        <v>4</v>
      </c>
      <c r="AX773" s="12" t="s">
        <v>90</v>
      </c>
      <c r="AY773" s="262" t="s">
        <v>263</v>
      </c>
    </row>
    <row r="774" s="1" customFormat="1" ht="16.5" customHeight="1">
      <c r="B774" s="39"/>
      <c r="C774" s="233" t="s">
        <v>948</v>
      </c>
      <c r="D774" s="233" t="s">
        <v>266</v>
      </c>
      <c r="E774" s="234" t="s">
        <v>949</v>
      </c>
      <c r="F774" s="235" t="s">
        <v>950</v>
      </c>
      <c r="G774" s="236" t="s">
        <v>407</v>
      </c>
      <c r="H774" s="237">
        <v>4576.2600000000002</v>
      </c>
      <c r="I774" s="238"/>
      <c r="J774" s="239">
        <f>ROUND(I774*H774,2)</f>
        <v>0</v>
      </c>
      <c r="K774" s="235" t="s">
        <v>270</v>
      </c>
      <c r="L774" s="44"/>
      <c r="M774" s="240" t="s">
        <v>1</v>
      </c>
      <c r="N774" s="241" t="s">
        <v>48</v>
      </c>
      <c r="O774" s="87"/>
      <c r="P774" s="242">
        <f>O774*H774</f>
        <v>0</v>
      </c>
      <c r="Q774" s="242">
        <v>0</v>
      </c>
      <c r="R774" s="242">
        <f>Q774*H774</f>
        <v>0</v>
      </c>
      <c r="S774" s="242">
        <v>0</v>
      </c>
      <c r="T774" s="243">
        <f>S774*H774</f>
        <v>0</v>
      </c>
      <c r="AR774" s="244" t="s">
        <v>125</v>
      </c>
      <c r="AT774" s="244" t="s">
        <v>266</v>
      </c>
      <c r="AU774" s="244" t="s">
        <v>92</v>
      </c>
      <c r="AY774" s="17" t="s">
        <v>263</v>
      </c>
      <c r="BE774" s="245">
        <f>IF(N774="základní",J774,0)</f>
        <v>0</v>
      </c>
      <c r="BF774" s="245">
        <f>IF(N774="snížená",J774,0)</f>
        <v>0</v>
      </c>
      <c r="BG774" s="245">
        <f>IF(N774="zákl. přenesená",J774,0)</f>
        <v>0</v>
      </c>
      <c r="BH774" s="245">
        <f>IF(N774="sníž. přenesená",J774,0)</f>
        <v>0</v>
      </c>
      <c r="BI774" s="245">
        <f>IF(N774="nulová",J774,0)</f>
        <v>0</v>
      </c>
      <c r="BJ774" s="17" t="s">
        <v>90</v>
      </c>
      <c r="BK774" s="245">
        <f>ROUND(I774*H774,2)</f>
        <v>0</v>
      </c>
      <c r="BL774" s="17" t="s">
        <v>125</v>
      </c>
      <c r="BM774" s="244" t="s">
        <v>951</v>
      </c>
    </row>
    <row r="775" s="1" customFormat="1">
      <c r="B775" s="39"/>
      <c r="C775" s="40"/>
      <c r="D775" s="246" t="s">
        <v>273</v>
      </c>
      <c r="E775" s="40"/>
      <c r="F775" s="247" t="s">
        <v>935</v>
      </c>
      <c r="G775" s="40"/>
      <c r="H775" s="40"/>
      <c r="I775" s="151"/>
      <c r="J775" s="40"/>
      <c r="K775" s="40"/>
      <c r="L775" s="44"/>
      <c r="M775" s="248"/>
      <c r="N775" s="87"/>
      <c r="O775" s="87"/>
      <c r="P775" s="87"/>
      <c r="Q775" s="87"/>
      <c r="R775" s="87"/>
      <c r="S775" s="87"/>
      <c r="T775" s="88"/>
      <c r="AT775" s="17" t="s">
        <v>273</v>
      </c>
      <c r="AU775" s="17" t="s">
        <v>92</v>
      </c>
    </row>
    <row r="776" s="14" customFormat="1">
      <c r="B776" s="274"/>
      <c r="C776" s="275"/>
      <c r="D776" s="246" t="s">
        <v>368</v>
      </c>
      <c r="E776" s="276" t="s">
        <v>1</v>
      </c>
      <c r="F776" s="277" t="s">
        <v>936</v>
      </c>
      <c r="G776" s="275"/>
      <c r="H776" s="276" t="s">
        <v>1</v>
      </c>
      <c r="I776" s="278"/>
      <c r="J776" s="275"/>
      <c r="K776" s="275"/>
      <c r="L776" s="279"/>
      <c r="M776" s="280"/>
      <c r="N776" s="281"/>
      <c r="O776" s="281"/>
      <c r="P776" s="281"/>
      <c r="Q776" s="281"/>
      <c r="R776" s="281"/>
      <c r="S776" s="281"/>
      <c r="T776" s="282"/>
      <c r="AT776" s="283" t="s">
        <v>368</v>
      </c>
      <c r="AU776" s="283" t="s">
        <v>92</v>
      </c>
      <c r="AV776" s="14" t="s">
        <v>90</v>
      </c>
      <c r="AW776" s="14" t="s">
        <v>38</v>
      </c>
      <c r="AX776" s="14" t="s">
        <v>83</v>
      </c>
      <c r="AY776" s="283" t="s">
        <v>263</v>
      </c>
    </row>
    <row r="777" s="12" customFormat="1">
      <c r="B777" s="252"/>
      <c r="C777" s="253"/>
      <c r="D777" s="246" t="s">
        <v>368</v>
      </c>
      <c r="E777" s="254" t="s">
        <v>1</v>
      </c>
      <c r="F777" s="255" t="s">
        <v>937</v>
      </c>
      <c r="G777" s="253"/>
      <c r="H777" s="256">
        <v>908.51999999999998</v>
      </c>
      <c r="I777" s="257"/>
      <c r="J777" s="253"/>
      <c r="K777" s="253"/>
      <c r="L777" s="258"/>
      <c r="M777" s="259"/>
      <c r="N777" s="260"/>
      <c r="O777" s="260"/>
      <c r="P777" s="260"/>
      <c r="Q777" s="260"/>
      <c r="R777" s="260"/>
      <c r="S777" s="260"/>
      <c r="T777" s="261"/>
      <c r="AT777" s="262" t="s">
        <v>368</v>
      </c>
      <c r="AU777" s="262" t="s">
        <v>92</v>
      </c>
      <c r="AV777" s="12" t="s">
        <v>92</v>
      </c>
      <c r="AW777" s="12" t="s">
        <v>38</v>
      </c>
      <c r="AX777" s="12" t="s">
        <v>83</v>
      </c>
      <c r="AY777" s="262" t="s">
        <v>263</v>
      </c>
    </row>
    <row r="778" s="12" customFormat="1">
      <c r="B778" s="252"/>
      <c r="C778" s="253"/>
      <c r="D778" s="246" t="s">
        <v>368</v>
      </c>
      <c r="E778" s="254" t="s">
        <v>1</v>
      </c>
      <c r="F778" s="255" t="s">
        <v>938</v>
      </c>
      <c r="G778" s="253"/>
      <c r="H778" s="256">
        <v>860.98500000000001</v>
      </c>
      <c r="I778" s="257"/>
      <c r="J778" s="253"/>
      <c r="K778" s="253"/>
      <c r="L778" s="258"/>
      <c r="M778" s="259"/>
      <c r="N778" s="260"/>
      <c r="O778" s="260"/>
      <c r="P778" s="260"/>
      <c r="Q778" s="260"/>
      <c r="R778" s="260"/>
      <c r="S778" s="260"/>
      <c r="T778" s="261"/>
      <c r="AT778" s="262" t="s">
        <v>368</v>
      </c>
      <c r="AU778" s="262" t="s">
        <v>92</v>
      </c>
      <c r="AV778" s="12" t="s">
        <v>92</v>
      </c>
      <c r="AW778" s="12" t="s">
        <v>38</v>
      </c>
      <c r="AX778" s="12" t="s">
        <v>83</v>
      </c>
      <c r="AY778" s="262" t="s">
        <v>263</v>
      </c>
    </row>
    <row r="779" s="12" customFormat="1">
      <c r="B779" s="252"/>
      <c r="C779" s="253"/>
      <c r="D779" s="246" t="s">
        <v>368</v>
      </c>
      <c r="E779" s="254" t="s">
        <v>1</v>
      </c>
      <c r="F779" s="255" t="s">
        <v>939</v>
      </c>
      <c r="G779" s="253"/>
      <c r="H779" s="256">
        <v>814.83000000000004</v>
      </c>
      <c r="I779" s="257"/>
      <c r="J779" s="253"/>
      <c r="K779" s="253"/>
      <c r="L779" s="258"/>
      <c r="M779" s="259"/>
      <c r="N779" s="260"/>
      <c r="O779" s="260"/>
      <c r="P779" s="260"/>
      <c r="Q779" s="260"/>
      <c r="R779" s="260"/>
      <c r="S779" s="260"/>
      <c r="T779" s="261"/>
      <c r="AT779" s="262" t="s">
        <v>368</v>
      </c>
      <c r="AU779" s="262" t="s">
        <v>92</v>
      </c>
      <c r="AV779" s="12" t="s">
        <v>92</v>
      </c>
      <c r="AW779" s="12" t="s">
        <v>38</v>
      </c>
      <c r="AX779" s="12" t="s">
        <v>83</v>
      </c>
      <c r="AY779" s="262" t="s">
        <v>263</v>
      </c>
    </row>
    <row r="780" s="12" customFormat="1">
      <c r="B780" s="252"/>
      <c r="C780" s="253"/>
      <c r="D780" s="246" t="s">
        <v>368</v>
      </c>
      <c r="E780" s="254" t="s">
        <v>1</v>
      </c>
      <c r="F780" s="255" t="s">
        <v>940</v>
      </c>
      <c r="G780" s="253"/>
      <c r="H780" s="256">
        <v>868.59000000000003</v>
      </c>
      <c r="I780" s="257"/>
      <c r="J780" s="253"/>
      <c r="K780" s="253"/>
      <c r="L780" s="258"/>
      <c r="M780" s="259"/>
      <c r="N780" s="260"/>
      <c r="O780" s="260"/>
      <c r="P780" s="260"/>
      <c r="Q780" s="260"/>
      <c r="R780" s="260"/>
      <c r="S780" s="260"/>
      <c r="T780" s="261"/>
      <c r="AT780" s="262" t="s">
        <v>368</v>
      </c>
      <c r="AU780" s="262" t="s">
        <v>92</v>
      </c>
      <c r="AV780" s="12" t="s">
        <v>92</v>
      </c>
      <c r="AW780" s="12" t="s">
        <v>38</v>
      </c>
      <c r="AX780" s="12" t="s">
        <v>83</v>
      </c>
      <c r="AY780" s="262" t="s">
        <v>263</v>
      </c>
    </row>
    <row r="781" s="12" customFormat="1">
      <c r="B781" s="252"/>
      <c r="C781" s="253"/>
      <c r="D781" s="246" t="s">
        <v>368</v>
      </c>
      <c r="E781" s="254" t="s">
        <v>1</v>
      </c>
      <c r="F781" s="255" t="s">
        <v>941</v>
      </c>
      <c r="G781" s="253"/>
      <c r="H781" s="256">
        <v>205.19999999999999</v>
      </c>
      <c r="I781" s="257"/>
      <c r="J781" s="253"/>
      <c r="K781" s="253"/>
      <c r="L781" s="258"/>
      <c r="M781" s="259"/>
      <c r="N781" s="260"/>
      <c r="O781" s="260"/>
      <c r="P781" s="260"/>
      <c r="Q781" s="260"/>
      <c r="R781" s="260"/>
      <c r="S781" s="260"/>
      <c r="T781" s="261"/>
      <c r="AT781" s="262" t="s">
        <v>368</v>
      </c>
      <c r="AU781" s="262" t="s">
        <v>92</v>
      </c>
      <c r="AV781" s="12" t="s">
        <v>92</v>
      </c>
      <c r="AW781" s="12" t="s">
        <v>38</v>
      </c>
      <c r="AX781" s="12" t="s">
        <v>83</v>
      </c>
      <c r="AY781" s="262" t="s">
        <v>263</v>
      </c>
    </row>
    <row r="782" s="15" customFormat="1">
      <c r="B782" s="284"/>
      <c r="C782" s="285"/>
      <c r="D782" s="246" t="s">
        <v>368</v>
      </c>
      <c r="E782" s="286" t="s">
        <v>1</v>
      </c>
      <c r="F782" s="287" t="s">
        <v>388</v>
      </c>
      <c r="G782" s="285"/>
      <c r="H782" s="288">
        <v>3658.125</v>
      </c>
      <c r="I782" s="289"/>
      <c r="J782" s="285"/>
      <c r="K782" s="285"/>
      <c r="L782" s="290"/>
      <c r="M782" s="291"/>
      <c r="N782" s="292"/>
      <c r="O782" s="292"/>
      <c r="P782" s="292"/>
      <c r="Q782" s="292"/>
      <c r="R782" s="292"/>
      <c r="S782" s="292"/>
      <c r="T782" s="293"/>
      <c r="AT782" s="294" t="s">
        <v>368</v>
      </c>
      <c r="AU782" s="294" t="s">
        <v>92</v>
      </c>
      <c r="AV782" s="15" t="s">
        <v>112</v>
      </c>
      <c r="AW782" s="15" t="s">
        <v>38</v>
      </c>
      <c r="AX782" s="15" t="s">
        <v>83</v>
      </c>
      <c r="AY782" s="294" t="s">
        <v>263</v>
      </c>
    </row>
    <row r="783" s="12" customFormat="1">
      <c r="B783" s="252"/>
      <c r="C783" s="253"/>
      <c r="D783" s="246" t="s">
        <v>368</v>
      </c>
      <c r="E783" s="254" t="s">
        <v>1</v>
      </c>
      <c r="F783" s="255" t="s">
        <v>942</v>
      </c>
      <c r="G783" s="253"/>
      <c r="H783" s="256">
        <v>918.13499999999999</v>
      </c>
      <c r="I783" s="257"/>
      <c r="J783" s="253"/>
      <c r="K783" s="253"/>
      <c r="L783" s="258"/>
      <c r="M783" s="259"/>
      <c r="N783" s="260"/>
      <c r="O783" s="260"/>
      <c r="P783" s="260"/>
      <c r="Q783" s="260"/>
      <c r="R783" s="260"/>
      <c r="S783" s="260"/>
      <c r="T783" s="261"/>
      <c r="AT783" s="262" t="s">
        <v>368</v>
      </c>
      <c r="AU783" s="262" t="s">
        <v>92</v>
      </c>
      <c r="AV783" s="12" t="s">
        <v>92</v>
      </c>
      <c r="AW783" s="12" t="s">
        <v>38</v>
      </c>
      <c r="AX783" s="12" t="s">
        <v>83</v>
      </c>
      <c r="AY783" s="262" t="s">
        <v>263</v>
      </c>
    </row>
    <row r="784" s="13" customFormat="1">
      <c r="B784" s="263"/>
      <c r="C784" s="264"/>
      <c r="D784" s="246" t="s">
        <v>368</v>
      </c>
      <c r="E784" s="265" t="s">
        <v>1</v>
      </c>
      <c r="F784" s="266" t="s">
        <v>370</v>
      </c>
      <c r="G784" s="264"/>
      <c r="H784" s="267">
        <v>4576.2600000000002</v>
      </c>
      <c r="I784" s="268"/>
      <c r="J784" s="264"/>
      <c r="K784" s="264"/>
      <c r="L784" s="269"/>
      <c r="M784" s="270"/>
      <c r="N784" s="271"/>
      <c r="O784" s="271"/>
      <c r="P784" s="271"/>
      <c r="Q784" s="271"/>
      <c r="R784" s="271"/>
      <c r="S784" s="271"/>
      <c r="T784" s="272"/>
      <c r="AT784" s="273" t="s">
        <v>368</v>
      </c>
      <c r="AU784" s="273" t="s">
        <v>92</v>
      </c>
      <c r="AV784" s="13" t="s">
        <v>125</v>
      </c>
      <c r="AW784" s="13" t="s">
        <v>38</v>
      </c>
      <c r="AX784" s="13" t="s">
        <v>90</v>
      </c>
      <c r="AY784" s="273" t="s">
        <v>263</v>
      </c>
    </row>
    <row r="785" s="1" customFormat="1" ht="16.5" customHeight="1">
      <c r="B785" s="39"/>
      <c r="C785" s="233" t="s">
        <v>952</v>
      </c>
      <c r="D785" s="233" t="s">
        <v>266</v>
      </c>
      <c r="E785" s="234" t="s">
        <v>953</v>
      </c>
      <c r="F785" s="235" t="s">
        <v>954</v>
      </c>
      <c r="G785" s="236" t="s">
        <v>378</v>
      </c>
      <c r="H785" s="237">
        <v>5244.3000000000002</v>
      </c>
      <c r="I785" s="238"/>
      <c r="J785" s="239">
        <f>ROUND(I785*H785,2)</f>
        <v>0</v>
      </c>
      <c r="K785" s="235" t="s">
        <v>270</v>
      </c>
      <c r="L785" s="44"/>
      <c r="M785" s="240" t="s">
        <v>1</v>
      </c>
      <c r="N785" s="241" t="s">
        <v>48</v>
      </c>
      <c r="O785" s="87"/>
      <c r="P785" s="242">
        <f>O785*H785</f>
        <v>0</v>
      </c>
      <c r="Q785" s="242">
        <v>0</v>
      </c>
      <c r="R785" s="242">
        <f>Q785*H785</f>
        <v>0</v>
      </c>
      <c r="S785" s="242">
        <v>0</v>
      </c>
      <c r="T785" s="243">
        <f>S785*H785</f>
        <v>0</v>
      </c>
      <c r="AR785" s="244" t="s">
        <v>125</v>
      </c>
      <c r="AT785" s="244" t="s">
        <v>266</v>
      </c>
      <c r="AU785" s="244" t="s">
        <v>92</v>
      </c>
      <c r="AY785" s="17" t="s">
        <v>263</v>
      </c>
      <c r="BE785" s="245">
        <f>IF(N785="základní",J785,0)</f>
        <v>0</v>
      </c>
      <c r="BF785" s="245">
        <f>IF(N785="snížená",J785,0)</f>
        <v>0</v>
      </c>
      <c r="BG785" s="245">
        <f>IF(N785="zákl. přenesená",J785,0)</f>
        <v>0</v>
      </c>
      <c r="BH785" s="245">
        <f>IF(N785="sníž. přenesená",J785,0)</f>
        <v>0</v>
      </c>
      <c r="BI785" s="245">
        <f>IF(N785="nulová",J785,0)</f>
        <v>0</v>
      </c>
      <c r="BJ785" s="17" t="s">
        <v>90</v>
      </c>
      <c r="BK785" s="245">
        <f>ROUND(I785*H785,2)</f>
        <v>0</v>
      </c>
      <c r="BL785" s="17" t="s">
        <v>125</v>
      </c>
      <c r="BM785" s="244" t="s">
        <v>955</v>
      </c>
    </row>
    <row r="786" s="12" customFormat="1">
      <c r="B786" s="252"/>
      <c r="C786" s="253"/>
      <c r="D786" s="246" t="s">
        <v>368</v>
      </c>
      <c r="E786" s="254" t="s">
        <v>1</v>
      </c>
      <c r="F786" s="255" t="s">
        <v>956</v>
      </c>
      <c r="G786" s="253"/>
      <c r="H786" s="256">
        <v>3857.0999999999999</v>
      </c>
      <c r="I786" s="257"/>
      <c r="J786" s="253"/>
      <c r="K786" s="253"/>
      <c r="L786" s="258"/>
      <c r="M786" s="259"/>
      <c r="N786" s="260"/>
      <c r="O786" s="260"/>
      <c r="P786" s="260"/>
      <c r="Q786" s="260"/>
      <c r="R786" s="260"/>
      <c r="S786" s="260"/>
      <c r="T786" s="261"/>
      <c r="AT786" s="262" t="s">
        <v>368</v>
      </c>
      <c r="AU786" s="262" t="s">
        <v>92</v>
      </c>
      <c r="AV786" s="12" t="s">
        <v>92</v>
      </c>
      <c r="AW786" s="12" t="s">
        <v>38</v>
      </c>
      <c r="AX786" s="12" t="s">
        <v>83</v>
      </c>
      <c r="AY786" s="262" t="s">
        <v>263</v>
      </c>
    </row>
    <row r="787" s="12" customFormat="1">
      <c r="B787" s="252"/>
      <c r="C787" s="253"/>
      <c r="D787" s="246" t="s">
        <v>368</v>
      </c>
      <c r="E787" s="254" t="s">
        <v>1</v>
      </c>
      <c r="F787" s="255" t="s">
        <v>957</v>
      </c>
      <c r="G787" s="253"/>
      <c r="H787" s="256">
        <v>1387.2000000000001</v>
      </c>
      <c r="I787" s="257"/>
      <c r="J787" s="253"/>
      <c r="K787" s="253"/>
      <c r="L787" s="258"/>
      <c r="M787" s="259"/>
      <c r="N787" s="260"/>
      <c r="O787" s="260"/>
      <c r="P787" s="260"/>
      <c r="Q787" s="260"/>
      <c r="R787" s="260"/>
      <c r="S787" s="260"/>
      <c r="T787" s="261"/>
      <c r="AT787" s="262" t="s">
        <v>368</v>
      </c>
      <c r="AU787" s="262" t="s">
        <v>92</v>
      </c>
      <c r="AV787" s="12" t="s">
        <v>92</v>
      </c>
      <c r="AW787" s="12" t="s">
        <v>38</v>
      </c>
      <c r="AX787" s="12" t="s">
        <v>83</v>
      </c>
      <c r="AY787" s="262" t="s">
        <v>263</v>
      </c>
    </row>
    <row r="788" s="13" customFormat="1">
      <c r="B788" s="263"/>
      <c r="C788" s="264"/>
      <c r="D788" s="246" t="s">
        <v>368</v>
      </c>
      <c r="E788" s="265" t="s">
        <v>1</v>
      </c>
      <c r="F788" s="266" t="s">
        <v>370</v>
      </c>
      <c r="G788" s="264"/>
      <c r="H788" s="267">
        <v>5244.3000000000002</v>
      </c>
      <c r="I788" s="268"/>
      <c r="J788" s="264"/>
      <c r="K788" s="264"/>
      <c r="L788" s="269"/>
      <c r="M788" s="270"/>
      <c r="N788" s="271"/>
      <c r="O788" s="271"/>
      <c r="P788" s="271"/>
      <c r="Q788" s="271"/>
      <c r="R788" s="271"/>
      <c r="S788" s="271"/>
      <c r="T788" s="272"/>
      <c r="AT788" s="273" t="s">
        <v>368</v>
      </c>
      <c r="AU788" s="273" t="s">
        <v>92</v>
      </c>
      <c r="AV788" s="13" t="s">
        <v>125</v>
      </c>
      <c r="AW788" s="13" t="s">
        <v>38</v>
      </c>
      <c r="AX788" s="13" t="s">
        <v>90</v>
      </c>
      <c r="AY788" s="273" t="s">
        <v>263</v>
      </c>
    </row>
    <row r="789" s="1" customFormat="1" ht="16.5" customHeight="1">
      <c r="B789" s="39"/>
      <c r="C789" s="233" t="s">
        <v>958</v>
      </c>
      <c r="D789" s="233" t="s">
        <v>266</v>
      </c>
      <c r="E789" s="234" t="s">
        <v>959</v>
      </c>
      <c r="F789" s="235" t="s">
        <v>960</v>
      </c>
      <c r="G789" s="236" t="s">
        <v>378</v>
      </c>
      <c r="H789" s="237">
        <v>314658</v>
      </c>
      <c r="I789" s="238"/>
      <c r="J789" s="239">
        <f>ROUND(I789*H789,2)</f>
        <v>0</v>
      </c>
      <c r="K789" s="235" t="s">
        <v>270</v>
      </c>
      <c r="L789" s="44"/>
      <c r="M789" s="240" t="s">
        <v>1</v>
      </c>
      <c r="N789" s="241" t="s">
        <v>48</v>
      </c>
      <c r="O789" s="87"/>
      <c r="P789" s="242">
        <f>O789*H789</f>
        <v>0</v>
      </c>
      <c r="Q789" s="242">
        <v>0</v>
      </c>
      <c r="R789" s="242">
        <f>Q789*H789</f>
        <v>0</v>
      </c>
      <c r="S789" s="242">
        <v>0</v>
      </c>
      <c r="T789" s="243">
        <f>S789*H789</f>
        <v>0</v>
      </c>
      <c r="AR789" s="244" t="s">
        <v>125</v>
      </c>
      <c r="AT789" s="244" t="s">
        <v>266</v>
      </c>
      <c r="AU789" s="244" t="s">
        <v>92</v>
      </c>
      <c r="AY789" s="17" t="s">
        <v>263</v>
      </c>
      <c r="BE789" s="245">
        <f>IF(N789="základní",J789,0)</f>
        <v>0</v>
      </c>
      <c r="BF789" s="245">
        <f>IF(N789="snížená",J789,0)</f>
        <v>0</v>
      </c>
      <c r="BG789" s="245">
        <f>IF(N789="zákl. přenesená",J789,0)</f>
        <v>0</v>
      </c>
      <c r="BH789" s="245">
        <f>IF(N789="sníž. přenesená",J789,0)</f>
        <v>0</v>
      </c>
      <c r="BI789" s="245">
        <f>IF(N789="nulová",J789,0)</f>
        <v>0</v>
      </c>
      <c r="BJ789" s="17" t="s">
        <v>90</v>
      </c>
      <c r="BK789" s="245">
        <f>ROUND(I789*H789,2)</f>
        <v>0</v>
      </c>
      <c r="BL789" s="17" t="s">
        <v>125</v>
      </c>
      <c r="BM789" s="244" t="s">
        <v>961</v>
      </c>
    </row>
    <row r="790" s="12" customFormat="1">
      <c r="B790" s="252"/>
      <c r="C790" s="253"/>
      <c r="D790" s="246" t="s">
        <v>368</v>
      </c>
      <c r="E790" s="253"/>
      <c r="F790" s="255" t="s">
        <v>962</v>
      </c>
      <c r="G790" s="253"/>
      <c r="H790" s="256">
        <v>314658</v>
      </c>
      <c r="I790" s="257"/>
      <c r="J790" s="253"/>
      <c r="K790" s="253"/>
      <c r="L790" s="258"/>
      <c r="M790" s="259"/>
      <c r="N790" s="260"/>
      <c r="O790" s="260"/>
      <c r="P790" s="260"/>
      <c r="Q790" s="260"/>
      <c r="R790" s="260"/>
      <c r="S790" s="260"/>
      <c r="T790" s="261"/>
      <c r="AT790" s="262" t="s">
        <v>368</v>
      </c>
      <c r="AU790" s="262" t="s">
        <v>92</v>
      </c>
      <c r="AV790" s="12" t="s">
        <v>92</v>
      </c>
      <c r="AW790" s="12" t="s">
        <v>4</v>
      </c>
      <c r="AX790" s="12" t="s">
        <v>90</v>
      </c>
      <c r="AY790" s="262" t="s">
        <v>263</v>
      </c>
    </row>
    <row r="791" s="1" customFormat="1" ht="16.5" customHeight="1">
      <c r="B791" s="39"/>
      <c r="C791" s="233" t="s">
        <v>963</v>
      </c>
      <c r="D791" s="233" t="s">
        <v>266</v>
      </c>
      <c r="E791" s="234" t="s">
        <v>964</v>
      </c>
      <c r="F791" s="235" t="s">
        <v>965</v>
      </c>
      <c r="G791" s="236" t="s">
        <v>378</v>
      </c>
      <c r="H791" s="237">
        <v>5244.3000000000002</v>
      </c>
      <c r="I791" s="238"/>
      <c r="J791" s="239">
        <f>ROUND(I791*H791,2)</f>
        <v>0</v>
      </c>
      <c r="K791" s="235" t="s">
        <v>270</v>
      </c>
      <c r="L791" s="44"/>
      <c r="M791" s="240" t="s">
        <v>1</v>
      </c>
      <c r="N791" s="241" t="s">
        <v>48</v>
      </c>
      <c r="O791" s="87"/>
      <c r="P791" s="242">
        <f>O791*H791</f>
        <v>0</v>
      </c>
      <c r="Q791" s="242">
        <v>0</v>
      </c>
      <c r="R791" s="242">
        <f>Q791*H791</f>
        <v>0</v>
      </c>
      <c r="S791" s="242">
        <v>0</v>
      </c>
      <c r="T791" s="243">
        <f>S791*H791</f>
        <v>0</v>
      </c>
      <c r="AR791" s="244" t="s">
        <v>125</v>
      </c>
      <c r="AT791" s="244" t="s">
        <v>266</v>
      </c>
      <c r="AU791" s="244" t="s">
        <v>92</v>
      </c>
      <c r="AY791" s="17" t="s">
        <v>263</v>
      </c>
      <c r="BE791" s="245">
        <f>IF(N791="základní",J791,0)</f>
        <v>0</v>
      </c>
      <c r="BF791" s="245">
        <f>IF(N791="snížená",J791,0)</f>
        <v>0</v>
      </c>
      <c r="BG791" s="245">
        <f>IF(N791="zákl. přenesená",J791,0)</f>
        <v>0</v>
      </c>
      <c r="BH791" s="245">
        <f>IF(N791="sníž. přenesená",J791,0)</f>
        <v>0</v>
      </c>
      <c r="BI791" s="245">
        <f>IF(N791="nulová",J791,0)</f>
        <v>0</v>
      </c>
      <c r="BJ791" s="17" t="s">
        <v>90</v>
      </c>
      <c r="BK791" s="245">
        <f>ROUND(I791*H791,2)</f>
        <v>0</v>
      </c>
      <c r="BL791" s="17" t="s">
        <v>125</v>
      </c>
      <c r="BM791" s="244" t="s">
        <v>966</v>
      </c>
    </row>
    <row r="792" s="1" customFormat="1" ht="16.5" customHeight="1">
      <c r="B792" s="39"/>
      <c r="C792" s="233" t="s">
        <v>967</v>
      </c>
      <c r="D792" s="233" t="s">
        <v>266</v>
      </c>
      <c r="E792" s="234" t="s">
        <v>968</v>
      </c>
      <c r="F792" s="235" t="s">
        <v>969</v>
      </c>
      <c r="G792" s="236" t="s">
        <v>407</v>
      </c>
      <c r="H792" s="237">
        <v>4576.2600000000002</v>
      </c>
      <c r="I792" s="238"/>
      <c r="J792" s="239">
        <f>ROUND(I792*H792,2)</f>
        <v>0</v>
      </c>
      <c r="K792" s="235" t="s">
        <v>270</v>
      </c>
      <c r="L792" s="44"/>
      <c r="M792" s="240" t="s">
        <v>1</v>
      </c>
      <c r="N792" s="241" t="s">
        <v>48</v>
      </c>
      <c r="O792" s="87"/>
      <c r="P792" s="242">
        <f>O792*H792</f>
        <v>0</v>
      </c>
      <c r="Q792" s="242">
        <v>0</v>
      </c>
      <c r="R792" s="242">
        <f>Q792*H792</f>
        <v>0</v>
      </c>
      <c r="S792" s="242">
        <v>0</v>
      </c>
      <c r="T792" s="243">
        <f>S792*H792</f>
        <v>0</v>
      </c>
      <c r="AR792" s="244" t="s">
        <v>125</v>
      </c>
      <c r="AT792" s="244" t="s">
        <v>266</v>
      </c>
      <c r="AU792" s="244" t="s">
        <v>92</v>
      </c>
      <c r="AY792" s="17" t="s">
        <v>263</v>
      </c>
      <c r="BE792" s="245">
        <f>IF(N792="základní",J792,0)</f>
        <v>0</v>
      </c>
      <c r="BF792" s="245">
        <f>IF(N792="snížená",J792,0)</f>
        <v>0</v>
      </c>
      <c r="BG792" s="245">
        <f>IF(N792="zákl. přenesená",J792,0)</f>
        <v>0</v>
      </c>
      <c r="BH792" s="245">
        <f>IF(N792="sníž. přenesená",J792,0)</f>
        <v>0</v>
      </c>
      <c r="BI792" s="245">
        <f>IF(N792="nulová",J792,0)</f>
        <v>0</v>
      </c>
      <c r="BJ792" s="17" t="s">
        <v>90</v>
      </c>
      <c r="BK792" s="245">
        <f>ROUND(I792*H792,2)</f>
        <v>0</v>
      </c>
      <c r="BL792" s="17" t="s">
        <v>125</v>
      </c>
      <c r="BM792" s="244" t="s">
        <v>970</v>
      </c>
    </row>
    <row r="793" s="1" customFormat="1">
      <c r="B793" s="39"/>
      <c r="C793" s="40"/>
      <c r="D793" s="246" t="s">
        <v>273</v>
      </c>
      <c r="E793" s="40"/>
      <c r="F793" s="247" t="s">
        <v>935</v>
      </c>
      <c r="G793" s="40"/>
      <c r="H793" s="40"/>
      <c r="I793" s="151"/>
      <c r="J793" s="40"/>
      <c r="K793" s="40"/>
      <c r="L793" s="44"/>
      <c r="M793" s="248"/>
      <c r="N793" s="87"/>
      <c r="O793" s="87"/>
      <c r="P793" s="87"/>
      <c r="Q793" s="87"/>
      <c r="R793" s="87"/>
      <c r="S793" s="87"/>
      <c r="T793" s="88"/>
      <c r="AT793" s="17" t="s">
        <v>273</v>
      </c>
      <c r="AU793" s="17" t="s">
        <v>92</v>
      </c>
    </row>
    <row r="794" s="14" customFormat="1">
      <c r="B794" s="274"/>
      <c r="C794" s="275"/>
      <c r="D794" s="246" t="s">
        <v>368</v>
      </c>
      <c r="E794" s="276" t="s">
        <v>1</v>
      </c>
      <c r="F794" s="277" t="s">
        <v>936</v>
      </c>
      <c r="G794" s="275"/>
      <c r="H794" s="276" t="s">
        <v>1</v>
      </c>
      <c r="I794" s="278"/>
      <c r="J794" s="275"/>
      <c r="K794" s="275"/>
      <c r="L794" s="279"/>
      <c r="M794" s="280"/>
      <c r="N794" s="281"/>
      <c r="O794" s="281"/>
      <c r="P794" s="281"/>
      <c r="Q794" s="281"/>
      <c r="R794" s="281"/>
      <c r="S794" s="281"/>
      <c r="T794" s="282"/>
      <c r="AT794" s="283" t="s">
        <v>368</v>
      </c>
      <c r="AU794" s="283" t="s">
        <v>92</v>
      </c>
      <c r="AV794" s="14" t="s">
        <v>90</v>
      </c>
      <c r="AW794" s="14" t="s">
        <v>38</v>
      </c>
      <c r="AX794" s="14" t="s">
        <v>83</v>
      </c>
      <c r="AY794" s="283" t="s">
        <v>263</v>
      </c>
    </row>
    <row r="795" s="12" customFormat="1">
      <c r="B795" s="252"/>
      <c r="C795" s="253"/>
      <c r="D795" s="246" t="s">
        <v>368</v>
      </c>
      <c r="E795" s="254" t="s">
        <v>1</v>
      </c>
      <c r="F795" s="255" t="s">
        <v>937</v>
      </c>
      <c r="G795" s="253"/>
      <c r="H795" s="256">
        <v>908.51999999999998</v>
      </c>
      <c r="I795" s="257"/>
      <c r="J795" s="253"/>
      <c r="K795" s="253"/>
      <c r="L795" s="258"/>
      <c r="M795" s="259"/>
      <c r="N795" s="260"/>
      <c r="O795" s="260"/>
      <c r="P795" s="260"/>
      <c r="Q795" s="260"/>
      <c r="R795" s="260"/>
      <c r="S795" s="260"/>
      <c r="T795" s="261"/>
      <c r="AT795" s="262" t="s">
        <v>368</v>
      </c>
      <c r="AU795" s="262" t="s">
        <v>92</v>
      </c>
      <c r="AV795" s="12" t="s">
        <v>92</v>
      </c>
      <c r="AW795" s="12" t="s">
        <v>38</v>
      </c>
      <c r="AX795" s="12" t="s">
        <v>83</v>
      </c>
      <c r="AY795" s="262" t="s">
        <v>263</v>
      </c>
    </row>
    <row r="796" s="12" customFormat="1">
      <c r="B796" s="252"/>
      <c r="C796" s="253"/>
      <c r="D796" s="246" t="s">
        <v>368</v>
      </c>
      <c r="E796" s="254" t="s">
        <v>1</v>
      </c>
      <c r="F796" s="255" t="s">
        <v>938</v>
      </c>
      <c r="G796" s="253"/>
      <c r="H796" s="256">
        <v>860.98500000000001</v>
      </c>
      <c r="I796" s="257"/>
      <c r="J796" s="253"/>
      <c r="K796" s="253"/>
      <c r="L796" s="258"/>
      <c r="M796" s="259"/>
      <c r="N796" s="260"/>
      <c r="O796" s="260"/>
      <c r="P796" s="260"/>
      <c r="Q796" s="260"/>
      <c r="R796" s="260"/>
      <c r="S796" s="260"/>
      <c r="T796" s="261"/>
      <c r="AT796" s="262" t="s">
        <v>368</v>
      </c>
      <c r="AU796" s="262" t="s">
        <v>92</v>
      </c>
      <c r="AV796" s="12" t="s">
        <v>92</v>
      </c>
      <c r="AW796" s="12" t="s">
        <v>38</v>
      </c>
      <c r="AX796" s="12" t="s">
        <v>83</v>
      </c>
      <c r="AY796" s="262" t="s">
        <v>263</v>
      </c>
    </row>
    <row r="797" s="12" customFormat="1">
      <c r="B797" s="252"/>
      <c r="C797" s="253"/>
      <c r="D797" s="246" t="s">
        <v>368</v>
      </c>
      <c r="E797" s="254" t="s">
        <v>1</v>
      </c>
      <c r="F797" s="255" t="s">
        <v>939</v>
      </c>
      <c r="G797" s="253"/>
      <c r="H797" s="256">
        <v>814.83000000000004</v>
      </c>
      <c r="I797" s="257"/>
      <c r="J797" s="253"/>
      <c r="K797" s="253"/>
      <c r="L797" s="258"/>
      <c r="M797" s="259"/>
      <c r="N797" s="260"/>
      <c r="O797" s="260"/>
      <c r="P797" s="260"/>
      <c r="Q797" s="260"/>
      <c r="R797" s="260"/>
      <c r="S797" s="260"/>
      <c r="T797" s="261"/>
      <c r="AT797" s="262" t="s">
        <v>368</v>
      </c>
      <c r="AU797" s="262" t="s">
        <v>92</v>
      </c>
      <c r="AV797" s="12" t="s">
        <v>92</v>
      </c>
      <c r="AW797" s="12" t="s">
        <v>38</v>
      </c>
      <c r="AX797" s="12" t="s">
        <v>83</v>
      </c>
      <c r="AY797" s="262" t="s">
        <v>263</v>
      </c>
    </row>
    <row r="798" s="12" customFormat="1">
      <c r="B798" s="252"/>
      <c r="C798" s="253"/>
      <c r="D798" s="246" t="s">
        <v>368</v>
      </c>
      <c r="E798" s="254" t="s">
        <v>1</v>
      </c>
      <c r="F798" s="255" t="s">
        <v>940</v>
      </c>
      <c r="G798" s="253"/>
      <c r="H798" s="256">
        <v>868.59000000000003</v>
      </c>
      <c r="I798" s="257"/>
      <c r="J798" s="253"/>
      <c r="K798" s="253"/>
      <c r="L798" s="258"/>
      <c r="M798" s="259"/>
      <c r="N798" s="260"/>
      <c r="O798" s="260"/>
      <c r="P798" s="260"/>
      <c r="Q798" s="260"/>
      <c r="R798" s="260"/>
      <c r="S798" s="260"/>
      <c r="T798" s="261"/>
      <c r="AT798" s="262" t="s">
        <v>368</v>
      </c>
      <c r="AU798" s="262" t="s">
        <v>92</v>
      </c>
      <c r="AV798" s="12" t="s">
        <v>92</v>
      </c>
      <c r="AW798" s="12" t="s">
        <v>38</v>
      </c>
      <c r="AX798" s="12" t="s">
        <v>83</v>
      </c>
      <c r="AY798" s="262" t="s">
        <v>263</v>
      </c>
    </row>
    <row r="799" s="12" customFormat="1">
      <c r="B799" s="252"/>
      <c r="C799" s="253"/>
      <c r="D799" s="246" t="s">
        <v>368</v>
      </c>
      <c r="E799" s="254" t="s">
        <v>1</v>
      </c>
      <c r="F799" s="255" t="s">
        <v>941</v>
      </c>
      <c r="G799" s="253"/>
      <c r="H799" s="256">
        <v>205.19999999999999</v>
      </c>
      <c r="I799" s="257"/>
      <c r="J799" s="253"/>
      <c r="K799" s="253"/>
      <c r="L799" s="258"/>
      <c r="M799" s="259"/>
      <c r="N799" s="260"/>
      <c r="O799" s="260"/>
      <c r="P799" s="260"/>
      <c r="Q799" s="260"/>
      <c r="R799" s="260"/>
      <c r="S799" s="260"/>
      <c r="T799" s="261"/>
      <c r="AT799" s="262" t="s">
        <v>368</v>
      </c>
      <c r="AU799" s="262" t="s">
        <v>92</v>
      </c>
      <c r="AV799" s="12" t="s">
        <v>92</v>
      </c>
      <c r="AW799" s="12" t="s">
        <v>38</v>
      </c>
      <c r="AX799" s="12" t="s">
        <v>83</v>
      </c>
      <c r="AY799" s="262" t="s">
        <v>263</v>
      </c>
    </row>
    <row r="800" s="15" customFormat="1">
      <c r="B800" s="284"/>
      <c r="C800" s="285"/>
      <c r="D800" s="246" t="s">
        <v>368</v>
      </c>
      <c r="E800" s="286" t="s">
        <v>1</v>
      </c>
      <c r="F800" s="287" t="s">
        <v>388</v>
      </c>
      <c r="G800" s="285"/>
      <c r="H800" s="288">
        <v>3658.125</v>
      </c>
      <c r="I800" s="289"/>
      <c r="J800" s="285"/>
      <c r="K800" s="285"/>
      <c r="L800" s="290"/>
      <c r="M800" s="291"/>
      <c r="N800" s="292"/>
      <c r="O800" s="292"/>
      <c r="P800" s="292"/>
      <c r="Q800" s="292"/>
      <c r="R800" s="292"/>
      <c r="S800" s="292"/>
      <c r="T800" s="293"/>
      <c r="AT800" s="294" t="s">
        <v>368</v>
      </c>
      <c r="AU800" s="294" t="s">
        <v>92</v>
      </c>
      <c r="AV800" s="15" t="s">
        <v>112</v>
      </c>
      <c r="AW800" s="15" t="s">
        <v>38</v>
      </c>
      <c r="AX800" s="15" t="s">
        <v>83</v>
      </c>
      <c r="AY800" s="294" t="s">
        <v>263</v>
      </c>
    </row>
    <row r="801" s="12" customFormat="1">
      <c r="B801" s="252"/>
      <c r="C801" s="253"/>
      <c r="D801" s="246" t="s">
        <v>368</v>
      </c>
      <c r="E801" s="254" t="s">
        <v>1</v>
      </c>
      <c r="F801" s="255" t="s">
        <v>942</v>
      </c>
      <c r="G801" s="253"/>
      <c r="H801" s="256">
        <v>918.13499999999999</v>
      </c>
      <c r="I801" s="257"/>
      <c r="J801" s="253"/>
      <c r="K801" s="253"/>
      <c r="L801" s="258"/>
      <c r="M801" s="259"/>
      <c r="N801" s="260"/>
      <c r="O801" s="260"/>
      <c r="P801" s="260"/>
      <c r="Q801" s="260"/>
      <c r="R801" s="260"/>
      <c r="S801" s="260"/>
      <c r="T801" s="261"/>
      <c r="AT801" s="262" t="s">
        <v>368</v>
      </c>
      <c r="AU801" s="262" t="s">
        <v>92</v>
      </c>
      <c r="AV801" s="12" t="s">
        <v>92</v>
      </c>
      <c r="AW801" s="12" t="s">
        <v>38</v>
      </c>
      <c r="AX801" s="12" t="s">
        <v>83</v>
      </c>
      <c r="AY801" s="262" t="s">
        <v>263</v>
      </c>
    </row>
    <row r="802" s="13" customFormat="1">
      <c r="B802" s="263"/>
      <c r="C802" s="264"/>
      <c r="D802" s="246" t="s">
        <v>368</v>
      </c>
      <c r="E802" s="265" t="s">
        <v>1</v>
      </c>
      <c r="F802" s="266" t="s">
        <v>370</v>
      </c>
      <c r="G802" s="264"/>
      <c r="H802" s="267">
        <v>4576.2600000000002</v>
      </c>
      <c r="I802" s="268"/>
      <c r="J802" s="264"/>
      <c r="K802" s="264"/>
      <c r="L802" s="269"/>
      <c r="M802" s="270"/>
      <c r="N802" s="271"/>
      <c r="O802" s="271"/>
      <c r="P802" s="271"/>
      <c r="Q802" s="271"/>
      <c r="R802" s="271"/>
      <c r="S802" s="271"/>
      <c r="T802" s="272"/>
      <c r="AT802" s="273" t="s">
        <v>368</v>
      </c>
      <c r="AU802" s="273" t="s">
        <v>92</v>
      </c>
      <c r="AV802" s="13" t="s">
        <v>125</v>
      </c>
      <c r="AW802" s="13" t="s">
        <v>38</v>
      </c>
      <c r="AX802" s="13" t="s">
        <v>90</v>
      </c>
      <c r="AY802" s="273" t="s">
        <v>263</v>
      </c>
    </row>
    <row r="803" s="1" customFormat="1" ht="16.5" customHeight="1">
      <c r="B803" s="39"/>
      <c r="C803" s="233" t="s">
        <v>971</v>
      </c>
      <c r="D803" s="233" t="s">
        <v>266</v>
      </c>
      <c r="E803" s="234" t="s">
        <v>972</v>
      </c>
      <c r="F803" s="235" t="s">
        <v>973</v>
      </c>
      <c r="G803" s="236" t="s">
        <v>407</v>
      </c>
      <c r="H803" s="237">
        <v>549151.19999999995</v>
      </c>
      <c r="I803" s="238"/>
      <c r="J803" s="239">
        <f>ROUND(I803*H803,2)</f>
        <v>0</v>
      </c>
      <c r="K803" s="235" t="s">
        <v>270</v>
      </c>
      <c r="L803" s="44"/>
      <c r="M803" s="240" t="s">
        <v>1</v>
      </c>
      <c r="N803" s="241" t="s">
        <v>48</v>
      </c>
      <c r="O803" s="87"/>
      <c r="P803" s="242">
        <f>O803*H803</f>
        <v>0</v>
      </c>
      <c r="Q803" s="242">
        <v>0</v>
      </c>
      <c r="R803" s="242">
        <f>Q803*H803</f>
        <v>0</v>
      </c>
      <c r="S803" s="242">
        <v>0</v>
      </c>
      <c r="T803" s="243">
        <f>S803*H803</f>
        <v>0</v>
      </c>
      <c r="AR803" s="244" t="s">
        <v>125</v>
      </c>
      <c r="AT803" s="244" t="s">
        <v>266</v>
      </c>
      <c r="AU803" s="244" t="s">
        <v>92</v>
      </c>
      <c r="AY803" s="17" t="s">
        <v>263</v>
      </c>
      <c r="BE803" s="245">
        <f>IF(N803="základní",J803,0)</f>
        <v>0</v>
      </c>
      <c r="BF803" s="245">
        <f>IF(N803="snížená",J803,0)</f>
        <v>0</v>
      </c>
      <c r="BG803" s="245">
        <f>IF(N803="zákl. přenesená",J803,0)</f>
        <v>0</v>
      </c>
      <c r="BH803" s="245">
        <f>IF(N803="sníž. přenesená",J803,0)</f>
        <v>0</v>
      </c>
      <c r="BI803" s="245">
        <f>IF(N803="nulová",J803,0)</f>
        <v>0</v>
      </c>
      <c r="BJ803" s="17" t="s">
        <v>90</v>
      </c>
      <c r="BK803" s="245">
        <f>ROUND(I803*H803,2)</f>
        <v>0</v>
      </c>
      <c r="BL803" s="17" t="s">
        <v>125</v>
      </c>
      <c r="BM803" s="244" t="s">
        <v>974</v>
      </c>
    </row>
    <row r="804" s="1" customFormat="1">
      <c r="B804" s="39"/>
      <c r="C804" s="40"/>
      <c r="D804" s="246" t="s">
        <v>273</v>
      </c>
      <c r="E804" s="40"/>
      <c r="F804" s="247" t="s">
        <v>935</v>
      </c>
      <c r="G804" s="40"/>
      <c r="H804" s="40"/>
      <c r="I804" s="151"/>
      <c r="J804" s="40"/>
      <c r="K804" s="40"/>
      <c r="L804" s="44"/>
      <c r="M804" s="248"/>
      <c r="N804" s="87"/>
      <c r="O804" s="87"/>
      <c r="P804" s="87"/>
      <c r="Q804" s="87"/>
      <c r="R804" s="87"/>
      <c r="S804" s="87"/>
      <c r="T804" s="88"/>
      <c r="AT804" s="17" t="s">
        <v>273</v>
      </c>
      <c r="AU804" s="17" t="s">
        <v>92</v>
      </c>
    </row>
    <row r="805" s="12" customFormat="1">
      <c r="B805" s="252"/>
      <c r="C805" s="253"/>
      <c r="D805" s="246" t="s">
        <v>368</v>
      </c>
      <c r="E805" s="253"/>
      <c r="F805" s="255" t="s">
        <v>947</v>
      </c>
      <c r="G805" s="253"/>
      <c r="H805" s="256">
        <v>549151.19999999995</v>
      </c>
      <c r="I805" s="257"/>
      <c r="J805" s="253"/>
      <c r="K805" s="253"/>
      <c r="L805" s="258"/>
      <c r="M805" s="259"/>
      <c r="N805" s="260"/>
      <c r="O805" s="260"/>
      <c r="P805" s="260"/>
      <c r="Q805" s="260"/>
      <c r="R805" s="260"/>
      <c r="S805" s="260"/>
      <c r="T805" s="261"/>
      <c r="AT805" s="262" t="s">
        <v>368</v>
      </c>
      <c r="AU805" s="262" t="s">
        <v>92</v>
      </c>
      <c r="AV805" s="12" t="s">
        <v>92</v>
      </c>
      <c r="AW805" s="12" t="s">
        <v>4</v>
      </c>
      <c r="AX805" s="12" t="s">
        <v>90</v>
      </c>
      <c r="AY805" s="262" t="s">
        <v>263</v>
      </c>
    </row>
    <row r="806" s="1" customFormat="1" ht="16.5" customHeight="1">
      <c r="B806" s="39"/>
      <c r="C806" s="233" t="s">
        <v>975</v>
      </c>
      <c r="D806" s="233" t="s">
        <v>266</v>
      </c>
      <c r="E806" s="234" t="s">
        <v>976</v>
      </c>
      <c r="F806" s="235" t="s">
        <v>977</v>
      </c>
      <c r="G806" s="236" t="s">
        <v>407</v>
      </c>
      <c r="H806" s="237">
        <v>4576.2600000000002</v>
      </c>
      <c r="I806" s="238"/>
      <c r="J806" s="239">
        <f>ROUND(I806*H806,2)</f>
        <v>0</v>
      </c>
      <c r="K806" s="235" t="s">
        <v>270</v>
      </c>
      <c r="L806" s="44"/>
      <c r="M806" s="240" t="s">
        <v>1</v>
      </c>
      <c r="N806" s="241" t="s">
        <v>48</v>
      </c>
      <c r="O806" s="87"/>
      <c r="P806" s="242">
        <f>O806*H806</f>
        <v>0</v>
      </c>
      <c r="Q806" s="242">
        <v>0</v>
      </c>
      <c r="R806" s="242">
        <f>Q806*H806</f>
        <v>0</v>
      </c>
      <c r="S806" s="242">
        <v>0</v>
      </c>
      <c r="T806" s="243">
        <f>S806*H806</f>
        <v>0</v>
      </c>
      <c r="AR806" s="244" t="s">
        <v>125</v>
      </c>
      <c r="AT806" s="244" t="s">
        <v>266</v>
      </c>
      <c r="AU806" s="244" t="s">
        <v>92</v>
      </c>
      <c r="AY806" s="17" t="s">
        <v>263</v>
      </c>
      <c r="BE806" s="245">
        <f>IF(N806="základní",J806,0)</f>
        <v>0</v>
      </c>
      <c r="BF806" s="245">
        <f>IF(N806="snížená",J806,0)</f>
        <v>0</v>
      </c>
      <c r="BG806" s="245">
        <f>IF(N806="zákl. přenesená",J806,0)</f>
        <v>0</v>
      </c>
      <c r="BH806" s="245">
        <f>IF(N806="sníž. přenesená",J806,0)</f>
        <v>0</v>
      </c>
      <c r="BI806" s="245">
        <f>IF(N806="nulová",J806,0)</f>
        <v>0</v>
      </c>
      <c r="BJ806" s="17" t="s">
        <v>90</v>
      </c>
      <c r="BK806" s="245">
        <f>ROUND(I806*H806,2)</f>
        <v>0</v>
      </c>
      <c r="BL806" s="17" t="s">
        <v>125</v>
      </c>
      <c r="BM806" s="244" t="s">
        <v>978</v>
      </c>
    </row>
    <row r="807" s="1" customFormat="1">
      <c r="B807" s="39"/>
      <c r="C807" s="40"/>
      <c r="D807" s="246" t="s">
        <v>273</v>
      </c>
      <c r="E807" s="40"/>
      <c r="F807" s="247" t="s">
        <v>935</v>
      </c>
      <c r="G807" s="40"/>
      <c r="H807" s="40"/>
      <c r="I807" s="151"/>
      <c r="J807" s="40"/>
      <c r="K807" s="40"/>
      <c r="L807" s="44"/>
      <c r="M807" s="248"/>
      <c r="N807" s="87"/>
      <c r="O807" s="87"/>
      <c r="P807" s="87"/>
      <c r="Q807" s="87"/>
      <c r="R807" s="87"/>
      <c r="S807" s="87"/>
      <c r="T807" s="88"/>
      <c r="AT807" s="17" t="s">
        <v>273</v>
      </c>
      <c r="AU807" s="17" t="s">
        <v>92</v>
      </c>
    </row>
    <row r="808" s="14" customFormat="1">
      <c r="B808" s="274"/>
      <c r="C808" s="275"/>
      <c r="D808" s="246" t="s">
        <v>368</v>
      </c>
      <c r="E808" s="276" t="s">
        <v>1</v>
      </c>
      <c r="F808" s="277" t="s">
        <v>936</v>
      </c>
      <c r="G808" s="275"/>
      <c r="H808" s="276" t="s">
        <v>1</v>
      </c>
      <c r="I808" s="278"/>
      <c r="J808" s="275"/>
      <c r="K808" s="275"/>
      <c r="L808" s="279"/>
      <c r="M808" s="280"/>
      <c r="N808" s="281"/>
      <c r="O808" s="281"/>
      <c r="P808" s="281"/>
      <c r="Q808" s="281"/>
      <c r="R808" s="281"/>
      <c r="S808" s="281"/>
      <c r="T808" s="282"/>
      <c r="AT808" s="283" t="s">
        <v>368</v>
      </c>
      <c r="AU808" s="283" t="s">
        <v>92</v>
      </c>
      <c r="AV808" s="14" t="s">
        <v>90</v>
      </c>
      <c r="AW808" s="14" t="s">
        <v>38</v>
      </c>
      <c r="AX808" s="14" t="s">
        <v>83</v>
      </c>
      <c r="AY808" s="283" t="s">
        <v>263</v>
      </c>
    </row>
    <row r="809" s="12" customFormat="1">
      <c r="B809" s="252"/>
      <c r="C809" s="253"/>
      <c r="D809" s="246" t="s">
        <v>368</v>
      </c>
      <c r="E809" s="254" t="s">
        <v>1</v>
      </c>
      <c r="F809" s="255" t="s">
        <v>937</v>
      </c>
      <c r="G809" s="253"/>
      <c r="H809" s="256">
        <v>908.51999999999998</v>
      </c>
      <c r="I809" s="257"/>
      <c r="J809" s="253"/>
      <c r="K809" s="253"/>
      <c r="L809" s="258"/>
      <c r="M809" s="259"/>
      <c r="N809" s="260"/>
      <c r="O809" s="260"/>
      <c r="P809" s="260"/>
      <c r="Q809" s="260"/>
      <c r="R809" s="260"/>
      <c r="S809" s="260"/>
      <c r="T809" s="261"/>
      <c r="AT809" s="262" t="s">
        <v>368</v>
      </c>
      <c r="AU809" s="262" t="s">
        <v>92</v>
      </c>
      <c r="AV809" s="12" t="s">
        <v>92</v>
      </c>
      <c r="AW809" s="12" t="s">
        <v>38</v>
      </c>
      <c r="AX809" s="12" t="s">
        <v>83</v>
      </c>
      <c r="AY809" s="262" t="s">
        <v>263</v>
      </c>
    </row>
    <row r="810" s="12" customFormat="1">
      <c r="B810" s="252"/>
      <c r="C810" s="253"/>
      <c r="D810" s="246" t="s">
        <v>368</v>
      </c>
      <c r="E810" s="254" t="s">
        <v>1</v>
      </c>
      <c r="F810" s="255" t="s">
        <v>938</v>
      </c>
      <c r="G810" s="253"/>
      <c r="H810" s="256">
        <v>860.98500000000001</v>
      </c>
      <c r="I810" s="257"/>
      <c r="J810" s="253"/>
      <c r="K810" s="253"/>
      <c r="L810" s="258"/>
      <c r="M810" s="259"/>
      <c r="N810" s="260"/>
      <c r="O810" s="260"/>
      <c r="P810" s="260"/>
      <c r="Q810" s="260"/>
      <c r="R810" s="260"/>
      <c r="S810" s="260"/>
      <c r="T810" s="261"/>
      <c r="AT810" s="262" t="s">
        <v>368</v>
      </c>
      <c r="AU810" s="262" t="s">
        <v>92</v>
      </c>
      <c r="AV810" s="12" t="s">
        <v>92</v>
      </c>
      <c r="AW810" s="12" t="s">
        <v>38</v>
      </c>
      <c r="AX810" s="12" t="s">
        <v>83</v>
      </c>
      <c r="AY810" s="262" t="s">
        <v>263</v>
      </c>
    </row>
    <row r="811" s="12" customFormat="1">
      <c r="B811" s="252"/>
      <c r="C811" s="253"/>
      <c r="D811" s="246" t="s">
        <v>368</v>
      </c>
      <c r="E811" s="254" t="s">
        <v>1</v>
      </c>
      <c r="F811" s="255" t="s">
        <v>939</v>
      </c>
      <c r="G811" s="253"/>
      <c r="H811" s="256">
        <v>814.83000000000004</v>
      </c>
      <c r="I811" s="257"/>
      <c r="J811" s="253"/>
      <c r="K811" s="253"/>
      <c r="L811" s="258"/>
      <c r="M811" s="259"/>
      <c r="N811" s="260"/>
      <c r="O811" s="260"/>
      <c r="P811" s="260"/>
      <c r="Q811" s="260"/>
      <c r="R811" s="260"/>
      <c r="S811" s="260"/>
      <c r="T811" s="261"/>
      <c r="AT811" s="262" t="s">
        <v>368</v>
      </c>
      <c r="AU811" s="262" t="s">
        <v>92</v>
      </c>
      <c r="AV811" s="12" t="s">
        <v>92</v>
      </c>
      <c r="AW811" s="12" t="s">
        <v>38</v>
      </c>
      <c r="AX811" s="12" t="s">
        <v>83</v>
      </c>
      <c r="AY811" s="262" t="s">
        <v>263</v>
      </c>
    </row>
    <row r="812" s="12" customFormat="1">
      <c r="B812" s="252"/>
      <c r="C812" s="253"/>
      <c r="D812" s="246" t="s">
        <v>368</v>
      </c>
      <c r="E812" s="254" t="s">
        <v>1</v>
      </c>
      <c r="F812" s="255" t="s">
        <v>940</v>
      </c>
      <c r="G812" s="253"/>
      <c r="H812" s="256">
        <v>868.59000000000003</v>
      </c>
      <c r="I812" s="257"/>
      <c r="J812" s="253"/>
      <c r="K812" s="253"/>
      <c r="L812" s="258"/>
      <c r="M812" s="259"/>
      <c r="N812" s="260"/>
      <c r="O812" s="260"/>
      <c r="P812" s="260"/>
      <c r="Q812" s="260"/>
      <c r="R812" s="260"/>
      <c r="S812" s="260"/>
      <c r="T812" s="261"/>
      <c r="AT812" s="262" t="s">
        <v>368</v>
      </c>
      <c r="AU812" s="262" t="s">
        <v>92</v>
      </c>
      <c r="AV812" s="12" t="s">
        <v>92</v>
      </c>
      <c r="AW812" s="12" t="s">
        <v>38</v>
      </c>
      <c r="AX812" s="12" t="s">
        <v>83</v>
      </c>
      <c r="AY812" s="262" t="s">
        <v>263</v>
      </c>
    </row>
    <row r="813" s="12" customFormat="1">
      <c r="B813" s="252"/>
      <c r="C813" s="253"/>
      <c r="D813" s="246" t="s">
        <v>368</v>
      </c>
      <c r="E813" s="254" t="s">
        <v>1</v>
      </c>
      <c r="F813" s="255" t="s">
        <v>941</v>
      </c>
      <c r="G813" s="253"/>
      <c r="H813" s="256">
        <v>205.19999999999999</v>
      </c>
      <c r="I813" s="257"/>
      <c r="J813" s="253"/>
      <c r="K813" s="253"/>
      <c r="L813" s="258"/>
      <c r="M813" s="259"/>
      <c r="N813" s="260"/>
      <c r="O813" s="260"/>
      <c r="P813" s="260"/>
      <c r="Q813" s="260"/>
      <c r="R813" s="260"/>
      <c r="S813" s="260"/>
      <c r="T813" s="261"/>
      <c r="AT813" s="262" t="s">
        <v>368</v>
      </c>
      <c r="AU813" s="262" t="s">
        <v>92</v>
      </c>
      <c r="AV813" s="12" t="s">
        <v>92</v>
      </c>
      <c r="AW813" s="12" t="s">
        <v>38</v>
      </c>
      <c r="AX813" s="12" t="s">
        <v>83</v>
      </c>
      <c r="AY813" s="262" t="s">
        <v>263</v>
      </c>
    </row>
    <row r="814" s="15" customFormat="1">
      <c r="B814" s="284"/>
      <c r="C814" s="285"/>
      <c r="D814" s="246" t="s">
        <v>368</v>
      </c>
      <c r="E814" s="286" t="s">
        <v>1</v>
      </c>
      <c r="F814" s="287" t="s">
        <v>388</v>
      </c>
      <c r="G814" s="285"/>
      <c r="H814" s="288">
        <v>3658.125</v>
      </c>
      <c r="I814" s="289"/>
      <c r="J814" s="285"/>
      <c r="K814" s="285"/>
      <c r="L814" s="290"/>
      <c r="M814" s="291"/>
      <c r="N814" s="292"/>
      <c r="O814" s="292"/>
      <c r="P814" s="292"/>
      <c r="Q814" s="292"/>
      <c r="R814" s="292"/>
      <c r="S814" s="292"/>
      <c r="T814" s="293"/>
      <c r="AT814" s="294" t="s">
        <v>368</v>
      </c>
      <c r="AU814" s="294" t="s">
        <v>92</v>
      </c>
      <c r="AV814" s="15" t="s">
        <v>112</v>
      </c>
      <c r="AW814" s="15" t="s">
        <v>38</v>
      </c>
      <c r="AX814" s="15" t="s">
        <v>83</v>
      </c>
      <c r="AY814" s="294" t="s">
        <v>263</v>
      </c>
    </row>
    <row r="815" s="12" customFormat="1">
      <c r="B815" s="252"/>
      <c r="C815" s="253"/>
      <c r="D815" s="246" t="s">
        <v>368</v>
      </c>
      <c r="E815" s="254" t="s">
        <v>1</v>
      </c>
      <c r="F815" s="255" t="s">
        <v>942</v>
      </c>
      <c r="G815" s="253"/>
      <c r="H815" s="256">
        <v>918.13499999999999</v>
      </c>
      <c r="I815" s="257"/>
      <c r="J815" s="253"/>
      <c r="K815" s="253"/>
      <c r="L815" s="258"/>
      <c r="M815" s="259"/>
      <c r="N815" s="260"/>
      <c r="O815" s="260"/>
      <c r="P815" s="260"/>
      <c r="Q815" s="260"/>
      <c r="R815" s="260"/>
      <c r="S815" s="260"/>
      <c r="T815" s="261"/>
      <c r="AT815" s="262" t="s">
        <v>368</v>
      </c>
      <c r="AU815" s="262" t="s">
        <v>92</v>
      </c>
      <c r="AV815" s="12" t="s">
        <v>92</v>
      </c>
      <c r="AW815" s="12" t="s">
        <v>38</v>
      </c>
      <c r="AX815" s="12" t="s">
        <v>83</v>
      </c>
      <c r="AY815" s="262" t="s">
        <v>263</v>
      </c>
    </row>
    <row r="816" s="13" customFormat="1">
      <c r="B816" s="263"/>
      <c r="C816" s="264"/>
      <c r="D816" s="246" t="s">
        <v>368</v>
      </c>
      <c r="E816" s="265" t="s">
        <v>1</v>
      </c>
      <c r="F816" s="266" t="s">
        <v>370</v>
      </c>
      <c r="G816" s="264"/>
      <c r="H816" s="267">
        <v>4576.2600000000002</v>
      </c>
      <c r="I816" s="268"/>
      <c r="J816" s="264"/>
      <c r="K816" s="264"/>
      <c r="L816" s="269"/>
      <c r="M816" s="270"/>
      <c r="N816" s="271"/>
      <c r="O816" s="271"/>
      <c r="P816" s="271"/>
      <c r="Q816" s="271"/>
      <c r="R816" s="271"/>
      <c r="S816" s="271"/>
      <c r="T816" s="272"/>
      <c r="AT816" s="273" t="s">
        <v>368</v>
      </c>
      <c r="AU816" s="273" t="s">
        <v>92</v>
      </c>
      <c r="AV816" s="13" t="s">
        <v>125</v>
      </c>
      <c r="AW816" s="13" t="s">
        <v>38</v>
      </c>
      <c r="AX816" s="13" t="s">
        <v>90</v>
      </c>
      <c r="AY816" s="273" t="s">
        <v>263</v>
      </c>
    </row>
    <row r="817" s="1" customFormat="1" ht="16.5" customHeight="1">
      <c r="B817" s="39"/>
      <c r="C817" s="233" t="s">
        <v>979</v>
      </c>
      <c r="D817" s="233" t="s">
        <v>266</v>
      </c>
      <c r="E817" s="234" t="s">
        <v>980</v>
      </c>
      <c r="F817" s="235" t="s">
        <v>981</v>
      </c>
      <c r="G817" s="236" t="s">
        <v>407</v>
      </c>
      <c r="H817" s="237">
        <v>8136.0600000000004</v>
      </c>
      <c r="I817" s="238"/>
      <c r="J817" s="239">
        <f>ROUND(I817*H817,2)</f>
        <v>0</v>
      </c>
      <c r="K817" s="235" t="s">
        <v>270</v>
      </c>
      <c r="L817" s="44"/>
      <c r="M817" s="240" t="s">
        <v>1</v>
      </c>
      <c r="N817" s="241" t="s">
        <v>48</v>
      </c>
      <c r="O817" s="87"/>
      <c r="P817" s="242">
        <f>O817*H817</f>
        <v>0</v>
      </c>
      <c r="Q817" s="242">
        <v>0.00021000000000000001</v>
      </c>
      <c r="R817" s="242">
        <f>Q817*H817</f>
        <v>1.7085726000000001</v>
      </c>
      <c r="S817" s="242">
        <v>0</v>
      </c>
      <c r="T817" s="243">
        <f>S817*H817</f>
        <v>0</v>
      </c>
      <c r="AR817" s="244" t="s">
        <v>125</v>
      </c>
      <c r="AT817" s="244" t="s">
        <v>266</v>
      </c>
      <c r="AU817" s="244" t="s">
        <v>92</v>
      </c>
      <c r="AY817" s="17" t="s">
        <v>263</v>
      </c>
      <c r="BE817" s="245">
        <f>IF(N817="základní",J817,0)</f>
        <v>0</v>
      </c>
      <c r="BF817" s="245">
        <f>IF(N817="snížená",J817,0)</f>
        <v>0</v>
      </c>
      <c r="BG817" s="245">
        <f>IF(N817="zákl. přenesená",J817,0)</f>
        <v>0</v>
      </c>
      <c r="BH817" s="245">
        <f>IF(N817="sníž. přenesená",J817,0)</f>
        <v>0</v>
      </c>
      <c r="BI817" s="245">
        <f>IF(N817="nulová",J817,0)</f>
        <v>0</v>
      </c>
      <c r="BJ817" s="17" t="s">
        <v>90</v>
      </c>
      <c r="BK817" s="245">
        <f>ROUND(I817*H817,2)</f>
        <v>0</v>
      </c>
      <c r="BL817" s="17" t="s">
        <v>125</v>
      </c>
      <c r="BM817" s="244" t="s">
        <v>982</v>
      </c>
    </row>
    <row r="818" s="12" customFormat="1">
      <c r="B818" s="252"/>
      <c r="C818" s="253"/>
      <c r="D818" s="246" t="s">
        <v>368</v>
      </c>
      <c r="E818" s="254" t="s">
        <v>1</v>
      </c>
      <c r="F818" s="255" t="s">
        <v>983</v>
      </c>
      <c r="G818" s="253"/>
      <c r="H818" s="256">
        <v>8136.0600000000004</v>
      </c>
      <c r="I818" s="257"/>
      <c r="J818" s="253"/>
      <c r="K818" s="253"/>
      <c r="L818" s="258"/>
      <c r="M818" s="259"/>
      <c r="N818" s="260"/>
      <c r="O818" s="260"/>
      <c r="P818" s="260"/>
      <c r="Q818" s="260"/>
      <c r="R818" s="260"/>
      <c r="S818" s="260"/>
      <c r="T818" s="261"/>
      <c r="AT818" s="262" t="s">
        <v>368</v>
      </c>
      <c r="AU818" s="262" t="s">
        <v>92</v>
      </c>
      <c r="AV818" s="12" t="s">
        <v>92</v>
      </c>
      <c r="AW818" s="12" t="s">
        <v>38</v>
      </c>
      <c r="AX818" s="12" t="s">
        <v>83</v>
      </c>
      <c r="AY818" s="262" t="s">
        <v>263</v>
      </c>
    </row>
    <row r="819" s="13" customFormat="1">
      <c r="B819" s="263"/>
      <c r="C819" s="264"/>
      <c r="D819" s="246" t="s">
        <v>368</v>
      </c>
      <c r="E819" s="265" t="s">
        <v>1</v>
      </c>
      <c r="F819" s="266" t="s">
        <v>370</v>
      </c>
      <c r="G819" s="264"/>
      <c r="H819" s="267">
        <v>8136.0600000000004</v>
      </c>
      <c r="I819" s="268"/>
      <c r="J819" s="264"/>
      <c r="K819" s="264"/>
      <c r="L819" s="269"/>
      <c r="M819" s="270"/>
      <c r="N819" s="271"/>
      <c r="O819" s="271"/>
      <c r="P819" s="271"/>
      <c r="Q819" s="271"/>
      <c r="R819" s="271"/>
      <c r="S819" s="271"/>
      <c r="T819" s="272"/>
      <c r="AT819" s="273" t="s">
        <v>368</v>
      </c>
      <c r="AU819" s="273" t="s">
        <v>92</v>
      </c>
      <c r="AV819" s="13" t="s">
        <v>125</v>
      </c>
      <c r="AW819" s="13" t="s">
        <v>38</v>
      </c>
      <c r="AX819" s="13" t="s">
        <v>90</v>
      </c>
      <c r="AY819" s="273" t="s">
        <v>263</v>
      </c>
    </row>
    <row r="820" s="1" customFormat="1" ht="16.5" customHeight="1">
      <c r="B820" s="39"/>
      <c r="C820" s="233" t="s">
        <v>984</v>
      </c>
      <c r="D820" s="233" t="s">
        <v>266</v>
      </c>
      <c r="E820" s="234" t="s">
        <v>985</v>
      </c>
      <c r="F820" s="235" t="s">
        <v>986</v>
      </c>
      <c r="G820" s="236" t="s">
        <v>407</v>
      </c>
      <c r="H820" s="237">
        <v>10037.040000000001</v>
      </c>
      <c r="I820" s="238"/>
      <c r="J820" s="239">
        <f>ROUND(I820*H820,2)</f>
        <v>0</v>
      </c>
      <c r="K820" s="235" t="s">
        <v>270</v>
      </c>
      <c r="L820" s="44"/>
      <c r="M820" s="240" t="s">
        <v>1</v>
      </c>
      <c r="N820" s="241" t="s">
        <v>48</v>
      </c>
      <c r="O820" s="87"/>
      <c r="P820" s="242">
        <f>O820*H820</f>
        <v>0</v>
      </c>
      <c r="Q820" s="242">
        <v>4.0000000000000003E-05</v>
      </c>
      <c r="R820" s="242">
        <f>Q820*H820</f>
        <v>0.40148160000000005</v>
      </c>
      <c r="S820" s="242">
        <v>0</v>
      </c>
      <c r="T820" s="243">
        <f>S820*H820</f>
        <v>0</v>
      </c>
      <c r="AR820" s="244" t="s">
        <v>125</v>
      </c>
      <c r="AT820" s="244" t="s">
        <v>266</v>
      </c>
      <c r="AU820" s="244" t="s">
        <v>92</v>
      </c>
      <c r="AY820" s="17" t="s">
        <v>263</v>
      </c>
      <c r="BE820" s="245">
        <f>IF(N820="základní",J820,0)</f>
        <v>0</v>
      </c>
      <c r="BF820" s="245">
        <f>IF(N820="snížená",J820,0)</f>
        <v>0</v>
      </c>
      <c r="BG820" s="245">
        <f>IF(N820="zákl. přenesená",J820,0)</f>
        <v>0</v>
      </c>
      <c r="BH820" s="245">
        <f>IF(N820="sníž. přenesená",J820,0)</f>
        <v>0</v>
      </c>
      <c r="BI820" s="245">
        <f>IF(N820="nulová",J820,0)</f>
        <v>0</v>
      </c>
      <c r="BJ820" s="17" t="s">
        <v>90</v>
      </c>
      <c r="BK820" s="245">
        <f>ROUND(I820*H820,2)</f>
        <v>0</v>
      </c>
      <c r="BL820" s="17" t="s">
        <v>125</v>
      </c>
      <c r="BM820" s="244" t="s">
        <v>987</v>
      </c>
    </row>
    <row r="821" s="12" customFormat="1">
      <c r="B821" s="252"/>
      <c r="C821" s="253"/>
      <c r="D821" s="246" t="s">
        <v>368</v>
      </c>
      <c r="E821" s="254" t="s">
        <v>1</v>
      </c>
      <c r="F821" s="255" t="s">
        <v>988</v>
      </c>
      <c r="G821" s="253"/>
      <c r="H821" s="256">
        <v>2363.0999999999999</v>
      </c>
      <c r="I821" s="257"/>
      <c r="J821" s="253"/>
      <c r="K821" s="253"/>
      <c r="L821" s="258"/>
      <c r="M821" s="259"/>
      <c r="N821" s="260"/>
      <c r="O821" s="260"/>
      <c r="P821" s="260"/>
      <c r="Q821" s="260"/>
      <c r="R821" s="260"/>
      <c r="S821" s="260"/>
      <c r="T821" s="261"/>
      <c r="AT821" s="262" t="s">
        <v>368</v>
      </c>
      <c r="AU821" s="262" t="s">
        <v>92</v>
      </c>
      <c r="AV821" s="12" t="s">
        <v>92</v>
      </c>
      <c r="AW821" s="12" t="s">
        <v>38</v>
      </c>
      <c r="AX821" s="12" t="s">
        <v>83</v>
      </c>
      <c r="AY821" s="262" t="s">
        <v>263</v>
      </c>
    </row>
    <row r="822" s="12" customFormat="1">
      <c r="B822" s="252"/>
      <c r="C822" s="253"/>
      <c r="D822" s="246" t="s">
        <v>368</v>
      </c>
      <c r="E822" s="254" t="s">
        <v>1</v>
      </c>
      <c r="F822" s="255" t="s">
        <v>989</v>
      </c>
      <c r="G822" s="253"/>
      <c r="H822" s="256">
        <v>2233.2600000000002</v>
      </c>
      <c r="I822" s="257"/>
      <c r="J822" s="253"/>
      <c r="K822" s="253"/>
      <c r="L822" s="258"/>
      <c r="M822" s="259"/>
      <c r="N822" s="260"/>
      <c r="O822" s="260"/>
      <c r="P822" s="260"/>
      <c r="Q822" s="260"/>
      <c r="R822" s="260"/>
      <c r="S822" s="260"/>
      <c r="T822" s="261"/>
      <c r="AT822" s="262" t="s">
        <v>368</v>
      </c>
      <c r="AU822" s="262" t="s">
        <v>92</v>
      </c>
      <c r="AV822" s="12" t="s">
        <v>92</v>
      </c>
      <c r="AW822" s="12" t="s">
        <v>38</v>
      </c>
      <c r="AX822" s="12" t="s">
        <v>83</v>
      </c>
      <c r="AY822" s="262" t="s">
        <v>263</v>
      </c>
    </row>
    <row r="823" s="12" customFormat="1">
      <c r="B823" s="252"/>
      <c r="C823" s="253"/>
      <c r="D823" s="246" t="s">
        <v>368</v>
      </c>
      <c r="E823" s="254" t="s">
        <v>1</v>
      </c>
      <c r="F823" s="255" t="s">
        <v>990</v>
      </c>
      <c r="G823" s="253"/>
      <c r="H823" s="256">
        <v>2233.2600000000002</v>
      </c>
      <c r="I823" s="257"/>
      <c r="J823" s="253"/>
      <c r="K823" s="253"/>
      <c r="L823" s="258"/>
      <c r="M823" s="259"/>
      <c r="N823" s="260"/>
      <c r="O823" s="260"/>
      <c r="P823" s="260"/>
      <c r="Q823" s="260"/>
      <c r="R823" s="260"/>
      <c r="S823" s="260"/>
      <c r="T823" s="261"/>
      <c r="AT823" s="262" t="s">
        <v>368</v>
      </c>
      <c r="AU823" s="262" t="s">
        <v>92</v>
      </c>
      <c r="AV823" s="12" t="s">
        <v>92</v>
      </c>
      <c r="AW823" s="12" t="s">
        <v>38</v>
      </c>
      <c r="AX823" s="12" t="s">
        <v>83</v>
      </c>
      <c r="AY823" s="262" t="s">
        <v>263</v>
      </c>
    </row>
    <row r="824" s="12" customFormat="1">
      <c r="B824" s="252"/>
      <c r="C824" s="253"/>
      <c r="D824" s="246" t="s">
        <v>368</v>
      </c>
      <c r="E824" s="254" t="s">
        <v>1</v>
      </c>
      <c r="F824" s="255" t="s">
        <v>991</v>
      </c>
      <c r="G824" s="253"/>
      <c r="H824" s="256">
        <v>2233.2600000000002</v>
      </c>
      <c r="I824" s="257"/>
      <c r="J824" s="253"/>
      <c r="K824" s="253"/>
      <c r="L824" s="258"/>
      <c r="M824" s="259"/>
      <c r="N824" s="260"/>
      <c r="O824" s="260"/>
      <c r="P824" s="260"/>
      <c r="Q824" s="260"/>
      <c r="R824" s="260"/>
      <c r="S824" s="260"/>
      <c r="T824" s="261"/>
      <c r="AT824" s="262" t="s">
        <v>368</v>
      </c>
      <c r="AU824" s="262" t="s">
        <v>92</v>
      </c>
      <c r="AV824" s="12" t="s">
        <v>92</v>
      </c>
      <c r="AW824" s="12" t="s">
        <v>38</v>
      </c>
      <c r="AX824" s="12" t="s">
        <v>83</v>
      </c>
      <c r="AY824" s="262" t="s">
        <v>263</v>
      </c>
    </row>
    <row r="825" s="12" customFormat="1">
      <c r="B825" s="252"/>
      <c r="C825" s="253"/>
      <c r="D825" s="246" t="s">
        <v>368</v>
      </c>
      <c r="E825" s="254" t="s">
        <v>1</v>
      </c>
      <c r="F825" s="255" t="s">
        <v>992</v>
      </c>
      <c r="G825" s="253"/>
      <c r="H825" s="256">
        <v>974.15999999999997</v>
      </c>
      <c r="I825" s="257"/>
      <c r="J825" s="253"/>
      <c r="K825" s="253"/>
      <c r="L825" s="258"/>
      <c r="M825" s="259"/>
      <c r="N825" s="260"/>
      <c r="O825" s="260"/>
      <c r="P825" s="260"/>
      <c r="Q825" s="260"/>
      <c r="R825" s="260"/>
      <c r="S825" s="260"/>
      <c r="T825" s="261"/>
      <c r="AT825" s="262" t="s">
        <v>368</v>
      </c>
      <c r="AU825" s="262" t="s">
        <v>92</v>
      </c>
      <c r="AV825" s="12" t="s">
        <v>92</v>
      </c>
      <c r="AW825" s="12" t="s">
        <v>38</v>
      </c>
      <c r="AX825" s="12" t="s">
        <v>83</v>
      </c>
      <c r="AY825" s="262" t="s">
        <v>263</v>
      </c>
    </row>
    <row r="826" s="13" customFormat="1">
      <c r="B826" s="263"/>
      <c r="C826" s="264"/>
      <c r="D826" s="246" t="s">
        <v>368</v>
      </c>
      <c r="E826" s="265" t="s">
        <v>1</v>
      </c>
      <c r="F826" s="266" t="s">
        <v>370</v>
      </c>
      <c r="G826" s="264"/>
      <c r="H826" s="267">
        <v>10037.040000000001</v>
      </c>
      <c r="I826" s="268"/>
      <c r="J826" s="264"/>
      <c r="K826" s="264"/>
      <c r="L826" s="269"/>
      <c r="M826" s="270"/>
      <c r="N826" s="271"/>
      <c r="O826" s="271"/>
      <c r="P826" s="271"/>
      <c r="Q826" s="271"/>
      <c r="R826" s="271"/>
      <c r="S826" s="271"/>
      <c r="T826" s="272"/>
      <c r="AT826" s="273" t="s">
        <v>368</v>
      </c>
      <c r="AU826" s="273" t="s">
        <v>92</v>
      </c>
      <c r="AV826" s="13" t="s">
        <v>125</v>
      </c>
      <c r="AW826" s="13" t="s">
        <v>38</v>
      </c>
      <c r="AX826" s="13" t="s">
        <v>90</v>
      </c>
      <c r="AY826" s="273" t="s">
        <v>263</v>
      </c>
    </row>
    <row r="827" s="1" customFormat="1" ht="16.5" customHeight="1">
      <c r="B827" s="39"/>
      <c r="C827" s="233" t="s">
        <v>993</v>
      </c>
      <c r="D827" s="233" t="s">
        <v>266</v>
      </c>
      <c r="E827" s="234" t="s">
        <v>994</v>
      </c>
      <c r="F827" s="235" t="s">
        <v>995</v>
      </c>
      <c r="G827" s="236" t="s">
        <v>407</v>
      </c>
      <c r="H827" s="237">
        <v>208.09999999999999</v>
      </c>
      <c r="I827" s="238"/>
      <c r="J827" s="239">
        <f>ROUND(I827*H827,2)</f>
        <v>0</v>
      </c>
      <c r="K827" s="235" t="s">
        <v>270</v>
      </c>
      <c r="L827" s="44"/>
      <c r="M827" s="240" t="s">
        <v>1</v>
      </c>
      <c r="N827" s="241" t="s">
        <v>48</v>
      </c>
      <c r="O827" s="87"/>
      <c r="P827" s="242">
        <f>O827*H827</f>
        <v>0</v>
      </c>
      <c r="Q827" s="242">
        <v>0.0050699999999999999</v>
      </c>
      <c r="R827" s="242">
        <f>Q827*H827</f>
        <v>1.055067</v>
      </c>
      <c r="S827" s="242">
        <v>0</v>
      </c>
      <c r="T827" s="243">
        <f>S827*H827</f>
        <v>0</v>
      </c>
      <c r="AR827" s="244" t="s">
        <v>125</v>
      </c>
      <c r="AT827" s="244" t="s">
        <v>266</v>
      </c>
      <c r="AU827" s="244" t="s">
        <v>92</v>
      </c>
      <c r="AY827" s="17" t="s">
        <v>263</v>
      </c>
      <c r="BE827" s="245">
        <f>IF(N827="základní",J827,0)</f>
        <v>0</v>
      </c>
      <c r="BF827" s="245">
        <f>IF(N827="snížená",J827,0)</f>
        <v>0</v>
      </c>
      <c r="BG827" s="245">
        <f>IF(N827="zákl. přenesená",J827,0)</f>
        <v>0</v>
      </c>
      <c r="BH827" s="245">
        <f>IF(N827="sníž. přenesená",J827,0)</f>
        <v>0</v>
      </c>
      <c r="BI827" s="245">
        <f>IF(N827="nulová",J827,0)</f>
        <v>0</v>
      </c>
      <c r="BJ827" s="17" t="s">
        <v>90</v>
      </c>
      <c r="BK827" s="245">
        <f>ROUND(I827*H827,2)</f>
        <v>0</v>
      </c>
      <c r="BL827" s="17" t="s">
        <v>125</v>
      </c>
      <c r="BM827" s="244" t="s">
        <v>996</v>
      </c>
    </row>
    <row r="828" s="14" customFormat="1">
      <c r="B828" s="274"/>
      <c r="C828" s="275"/>
      <c r="D828" s="246" t="s">
        <v>368</v>
      </c>
      <c r="E828" s="276" t="s">
        <v>1</v>
      </c>
      <c r="F828" s="277" t="s">
        <v>997</v>
      </c>
      <c r="G828" s="275"/>
      <c r="H828" s="276" t="s">
        <v>1</v>
      </c>
      <c r="I828" s="278"/>
      <c r="J828" s="275"/>
      <c r="K828" s="275"/>
      <c r="L828" s="279"/>
      <c r="M828" s="280"/>
      <c r="N828" s="281"/>
      <c r="O828" s="281"/>
      <c r="P828" s="281"/>
      <c r="Q828" s="281"/>
      <c r="R828" s="281"/>
      <c r="S828" s="281"/>
      <c r="T828" s="282"/>
      <c r="AT828" s="283" t="s">
        <v>368</v>
      </c>
      <c r="AU828" s="283" t="s">
        <v>92</v>
      </c>
      <c r="AV828" s="14" t="s">
        <v>90</v>
      </c>
      <c r="AW828" s="14" t="s">
        <v>38</v>
      </c>
      <c r="AX828" s="14" t="s">
        <v>83</v>
      </c>
      <c r="AY828" s="283" t="s">
        <v>263</v>
      </c>
    </row>
    <row r="829" s="12" customFormat="1">
      <c r="B829" s="252"/>
      <c r="C829" s="253"/>
      <c r="D829" s="246" t="s">
        <v>368</v>
      </c>
      <c r="E829" s="254" t="s">
        <v>1</v>
      </c>
      <c r="F829" s="255" t="s">
        <v>998</v>
      </c>
      <c r="G829" s="253"/>
      <c r="H829" s="256">
        <v>208.09999999999999</v>
      </c>
      <c r="I829" s="257"/>
      <c r="J829" s="253"/>
      <c r="K829" s="253"/>
      <c r="L829" s="258"/>
      <c r="M829" s="259"/>
      <c r="N829" s="260"/>
      <c r="O829" s="260"/>
      <c r="P829" s="260"/>
      <c r="Q829" s="260"/>
      <c r="R829" s="260"/>
      <c r="S829" s="260"/>
      <c r="T829" s="261"/>
      <c r="AT829" s="262" t="s">
        <v>368</v>
      </c>
      <c r="AU829" s="262" t="s">
        <v>92</v>
      </c>
      <c r="AV829" s="12" t="s">
        <v>92</v>
      </c>
      <c r="AW829" s="12" t="s">
        <v>38</v>
      </c>
      <c r="AX829" s="12" t="s">
        <v>83</v>
      </c>
      <c r="AY829" s="262" t="s">
        <v>263</v>
      </c>
    </row>
    <row r="830" s="13" customFormat="1">
      <c r="B830" s="263"/>
      <c r="C830" s="264"/>
      <c r="D830" s="246" t="s">
        <v>368</v>
      </c>
      <c r="E830" s="265" t="s">
        <v>1</v>
      </c>
      <c r="F830" s="266" t="s">
        <v>370</v>
      </c>
      <c r="G830" s="264"/>
      <c r="H830" s="267">
        <v>208.09999999999999</v>
      </c>
      <c r="I830" s="268"/>
      <c r="J830" s="264"/>
      <c r="K830" s="264"/>
      <c r="L830" s="269"/>
      <c r="M830" s="270"/>
      <c r="N830" s="271"/>
      <c r="O830" s="271"/>
      <c r="P830" s="271"/>
      <c r="Q830" s="271"/>
      <c r="R830" s="271"/>
      <c r="S830" s="271"/>
      <c r="T830" s="272"/>
      <c r="AT830" s="273" t="s">
        <v>368</v>
      </c>
      <c r="AU830" s="273" t="s">
        <v>92</v>
      </c>
      <c r="AV830" s="13" t="s">
        <v>125</v>
      </c>
      <c r="AW830" s="13" t="s">
        <v>38</v>
      </c>
      <c r="AX830" s="13" t="s">
        <v>90</v>
      </c>
      <c r="AY830" s="273" t="s">
        <v>263</v>
      </c>
    </row>
    <row r="831" s="1" customFormat="1" ht="16.5" customHeight="1">
      <c r="B831" s="39"/>
      <c r="C831" s="233" t="s">
        <v>999</v>
      </c>
      <c r="D831" s="233" t="s">
        <v>266</v>
      </c>
      <c r="E831" s="234" t="s">
        <v>1000</v>
      </c>
      <c r="F831" s="235" t="s">
        <v>1001</v>
      </c>
      <c r="G831" s="236" t="s">
        <v>378</v>
      </c>
      <c r="H831" s="237">
        <v>2.5299999999999998</v>
      </c>
      <c r="I831" s="238"/>
      <c r="J831" s="239">
        <f>ROUND(I831*H831,2)</f>
        <v>0</v>
      </c>
      <c r="K831" s="235" t="s">
        <v>270</v>
      </c>
      <c r="L831" s="44"/>
      <c r="M831" s="240" t="s">
        <v>1</v>
      </c>
      <c r="N831" s="241" t="s">
        <v>48</v>
      </c>
      <c r="O831" s="87"/>
      <c r="P831" s="242">
        <f>O831*H831</f>
        <v>0</v>
      </c>
      <c r="Q831" s="242">
        <v>0</v>
      </c>
      <c r="R831" s="242">
        <f>Q831*H831</f>
        <v>0</v>
      </c>
      <c r="S831" s="242">
        <v>1.8</v>
      </c>
      <c r="T831" s="243">
        <f>S831*H831</f>
        <v>4.5539999999999994</v>
      </c>
      <c r="AR831" s="244" t="s">
        <v>125</v>
      </c>
      <c r="AT831" s="244" t="s">
        <v>266</v>
      </c>
      <c r="AU831" s="244" t="s">
        <v>92</v>
      </c>
      <c r="AY831" s="17" t="s">
        <v>263</v>
      </c>
      <c r="BE831" s="245">
        <f>IF(N831="základní",J831,0)</f>
        <v>0</v>
      </c>
      <c r="BF831" s="245">
        <f>IF(N831="snížená",J831,0)</f>
        <v>0</v>
      </c>
      <c r="BG831" s="245">
        <f>IF(N831="zákl. přenesená",J831,0)</f>
        <v>0</v>
      </c>
      <c r="BH831" s="245">
        <f>IF(N831="sníž. přenesená",J831,0)</f>
        <v>0</v>
      </c>
      <c r="BI831" s="245">
        <f>IF(N831="nulová",J831,0)</f>
        <v>0</v>
      </c>
      <c r="BJ831" s="17" t="s">
        <v>90</v>
      </c>
      <c r="BK831" s="245">
        <f>ROUND(I831*H831,2)</f>
        <v>0</v>
      </c>
      <c r="BL831" s="17" t="s">
        <v>125</v>
      </c>
      <c r="BM831" s="244" t="s">
        <v>1002</v>
      </c>
    </row>
    <row r="832" s="14" customFormat="1">
      <c r="B832" s="274"/>
      <c r="C832" s="275"/>
      <c r="D832" s="246" t="s">
        <v>368</v>
      </c>
      <c r="E832" s="276" t="s">
        <v>1</v>
      </c>
      <c r="F832" s="277" t="s">
        <v>1003</v>
      </c>
      <c r="G832" s="275"/>
      <c r="H832" s="276" t="s">
        <v>1</v>
      </c>
      <c r="I832" s="278"/>
      <c r="J832" s="275"/>
      <c r="K832" s="275"/>
      <c r="L832" s="279"/>
      <c r="M832" s="280"/>
      <c r="N832" s="281"/>
      <c r="O832" s="281"/>
      <c r="P832" s="281"/>
      <c r="Q832" s="281"/>
      <c r="R832" s="281"/>
      <c r="S832" s="281"/>
      <c r="T832" s="282"/>
      <c r="AT832" s="283" t="s">
        <v>368</v>
      </c>
      <c r="AU832" s="283" t="s">
        <v>92</v>
      </c>
      <c r="AV832" s="14" t="s">
        <v>90</v>
      </c>
      <c r="AW832" s="14" t="s">
        <v>38</v>
      </c>
      <c r="AX832" s="14" t="s">
        <v>83</v>
      </c>
      <c r="AY832" s="283" t="s">
        <v>263</v>
      </c>
    </row>
    <row r="833" s="14" customFormat="1">
      <c r="B833" s="274"/>
      <c r="C833" s="275"/>
      <c r="D833" s="246" t="s">
        <v>368</v>
      </c>
      <c r="E833" s="276" t="s">
        <v>1</v>
      </c>
      <c r="F833" s="277" t="s">
        <v>1004</v>
      </c>
      <c r="G833" s="275"/>
      <c r="H833" s="276" t="s">
        <v>1</v>
      </c>
      <c r="I833" s="278"/>
      <c r="J833" s="275"/>
      <c r="K833" s="275"/>
      <c r="L833" s="279"/>
      <c r="M833" s="280"/>
      <c r="N833" s="281"/>
      <c r="O833" s="281"/>
      <c r="P833" s="281"/>
      <c r="Q833" s="281"/>
      <c r="R833" s="281"/>
      <c r="S833" s="281"/>
      <c r="T833" s="282"/>
      <c r="AT833" s="283" t="s">
        <v>368</v>
      </c>
      <c r="AU833" s="283" t="s">
        <v>92</v>
      </c>
      <c r="AV833" s="14" t="s">
        <v>90</v>
      </c>
      <c r="AW833" s="14" t="s">
        <v>38</v>
      </c>
      <c r="AX833" s="14" t="s">
        <v>83</v>
      </c>
      <c r="AY833" s="283" t="s">
        <v>263</v>
      </c>
    </row>
    <row r="834" s="12" customFormat="1">
      <c r="B834" s="252"/>
      <c r="C834" s="253"/>
      <c r="D834" s="246" t="s">
        <v>368</v>
      </c>
      <c r="E834" s="254" t="s">
        <v>1</v>
      </c>
      <c r="F834" s="255" t="s">
        <v>1005</v>
      </c>
      <c r="G834" s="253"/>
      <c r="H834" s="256">
        <v>2.5299999999999998</v>
      </c>
      <c r="I834" s="257"/>
      <c r="J834" s="253"/>
      <c r="K834" s="253"/>
      <c r="L834" s="258"/>
      <c r="M834" s="259"/>
      <c r="N834" s="260"/>
      <c r="O834" s="260"/>
      <c r="P834" s="260"/>
      <c r="Q834" s="260"/>
      <c r="R834" s="260"/>
      <c r="S834" s="260"/>
      <c r="T834" s="261"/>
      <c r="AT834" s="262" t="s">
        <v>368</v>
      </c>
      <c r="AU834" s="262" t="s">
        <v>92</v>
      </c>
      <c r="AV834" s="12" t="s">
        <v>92</v>
      </c>
      <c r="AW834" s="12" t="s">
        <v>38</v>
      </c>
      <c r="AX834" s="12" t="s">
        <v>83</v>
      </c>
      <c r="AY834" s="262" t="s">
        <v>263</v>
      </c>
    </row>
    <row r="835" s="13" customFormat="1">
      <c r="B835" s="263"/>
      <c r="C835" s="264"/>
      <c r="D835" s="246" t="s">
        <v>368</v>
      </c>
      <c r="E835" s="265" t="s">
        <v>1</v>
      </c>
      <c r="F835" s="266" t="s">
        <v>370</v>
      </c>
      <c r="G835" s="264"/>
      <c r="H835" s="267">
        <v>2.5299999999999998</v>
      </c>
      <c r="I835" s="268"/>
      <c r="J835" s="264"/>
      <c r="K835" s="264"/>
      <c r="L835" s="269"/>
      <c r="M835" s="270"/>
      <c r="N835" s="271"/>
      <c r="O835" s="271"/>
      <c r="P835" s="271"/>
      <c r="Q835" s="271"/>
      <c r="R835" s="271"/>
      <c r="S835" s="271"/>
      <c r="T835" s="272"/>
      <c r="AT835" s="273" t="s">
        <v>368</v>
      </c>
      <c r="AU835" s="273" t="s">
        <v>92</v>
      </c>
      <c r="AV835" s="13" t="s">
        <v>125</v>
      </c>
      <c r="AW835" s="13" t="s">
        <v>38</v>
      </c>
      <c r="AX835" s="13" t="s">
        <v>90</v>
      </c>
      <c r="AY835" s="273" t="s">
        <v>263</v>
      </c>
    </row>
    <row r="836" s="1" customFormat="1" ht="16.5" customHeight="1">
      <c r="B836" s="39"/>
      <c r="C836" s="233" t="s">
        <v>1006</v>
      </c>
      <c r="D836" s="233" t="s">
        <v>266</v>
      </c>
      <c r="E836" s="234" t="s">
        <v>1007</v>
      </c>
      <c r="F836" s="235" t="s">
        <v>1008</v>
      </c>
      <c r="G836" s="236" t="s">
        <v>378</v>
      </c>
      <c r="H836" s="237">
        <v>16.553999999999998</v>
      </c>
      <c r="I836" s="238"/>
      <c r="J836" s="239">
        <f>ROUND(I836*H836,2)</f>
        <v>0</v>
      </c>
      <c r="K836" s="235" t="s">
        <v>270</v>
      </c>
      <c r="L836" s="44"/>
      <c r="M836" s="240" t="s">
        <v>1</v>
      </c>
      <c r="N836" s="241" t="s">
        <v>48</v>
      </c>
      <c r="O836" s="87"/>
      <c r="P836" s="242">
        <f>O836*H836</f>
        <v>0</v>
      </c>
      <c r="Q836" s="242">
        <v>0</v>
      </c>
      <c r="R836" s="242">
        <f>Q836*H836</f>
        <v>0</v>
      </c>
      <c r="S836" s="242">
        <v>2.3999999999999999</v>
      </c>
      <c r="T836" s="243">
        <f>S836*H836</f>
        <v>39.729599999999998</v>
      </c>
      <c r="AR836" s="244" t="s">
        <v>125</v>
      </c>
      <c r="AT836" s="244" t="s">
        <v>266</v>
      </c>
      <c r="AU836" s="244" t="s">
        <v>92</v>
      </c>
      <c r="AY836" s="17" t="s">
        <v>263</v>
      </c>
      <c r="BE836" s="245">
        <f>IF(N836="základní",J836,0)</f>
        <v>0</v>
      </c>
      <c r="BF836" s="245">
        <f>IF(N836="snížená",J836,0)</f>
        <v>0</v>
      </c>
      <c r="BG836" s="245">
        <f>IF(N836="zákl. přenesená",J836,0)</f>
        <v>0</v>
      </c>
      <c r="BH836" s="245">
        <f>IF(N836="sníž. přenesená",J836,0)</f>
        <v>0</v>
      </c>
      <c r="BI836" s="245">
        <f>IF(N836="nulová",J836,0)</f>
        <v>0</v>
      </c>
      <c r="BJ836" s="17" t="s">
        <v>90</v>
      </c>
      <c r="BK836" s="245">
        <f>ROUND(I836*H836,2)</f>
        <v>0</v>
      </c>
      <c r="BL836" s="17" t="s">
        <v>125</v>
      </c>
      <c r="BM836" s="244" t="s">
        <v>1009</v>
      </c>
    </row>
    <row r="837" s="14" customFormat="1">
      <c r="B837" s="274"/>
      <c r="C837" s="275"/>
      <c r="D837" s="246" t="s">
        <v>368</v>
      </c>
      <c r="E837" s="276" t="s">
        <v>1</v>
      </c>
      <c r="F837" s="277" t="s">
        <v>1010</v>
      </c>
      <c r="G837" s="275"/>
      <c r="H837" s="276" t="s">
        <v>1</v>
      </c>
      <c r="I837" s="278"/>
      <c r="J837" s="275"/>
      <c r="K837" s="275"/>
      <c r="L837" s="279"/>
      <c r="M837" s="280"/>
      <c r="N837" s="281"/>
      <c r="O837" s="281"/>
      <c r="P837" s="281"/>
      <c r="Q837" s="281"/>
      <c r="R837" s="281"/>
      <c r="S837" s="281"/>
      <c r="T837" s="282"/>
      <c r="AT837" s="283" t="s">
        <v>368</v>
      </c>
      <c r="AU837" s="283" t="s">
        <v>92</v>
      </c>
      <c r="AV837" s="14" t="s">
        <v>90</v>
      </c>
      <c r="AW837" s="14" t="s">
        <v>38</v>
      </c>
      <c r="AX837" s="14" t="s">
        <v>83</v>
      </c>
      <c r="AY837" s="283" t="s">
        <v>263</v>
      </c>
    </row>
    <row r="838" s="14" customFormat="1">
      <c r="B838" s="274"/>
      <c r="C838" s="275"/>
      <c r="D838" s="246" t="s">
        <v>368</v>
      </c>
      <c r="E838" s="276" t="s">
        <v>1</v>
      </c>
      <c r="F838" s="277" t="s">
        <v>1004</v>
      </c>
      <c r="G838" s="275"/>
      <c r="H838" s="276" t="s">
        <v>1</v>
      </c>
      <c r="I838" s="278"/>
      <c r="J838" s="275"/>
      <c r="K838" s="275"/>
      <c r="L838" s="279"/>
      <c r="M838" s="280"/>
      <c r="N838" s="281"/>
      <c r="O838" s="281"/>
      <c r="P838" s="281"/>
      <c r="Q838" s="281"/>
      <c r="R838" s="281"/>
      <c r="S838" s="281"/>
      <c r="T838" s="282"/>
      <c r="AT838" s="283" t="s">
        <v>368</v>
      </c>
      <c r="AU838" s="283" t="s">
        <v>92</v>
      </c>
      <c r="AV838" s="14" t="s">
        <v>90</v>
      </c>
      <c r="AW838" s="14" t="s">
        <v>38</v>
      </c>
      <c r="AX838" s="14" t="s">
        <v>83</v>
      </c>
      <c r="AY838" s="283" t="s">
        <v>263</v>
      </c>
    </row>
    <row r="839" s="12" customFormat="1">
      <c r="B839" s="252"/>
      <c r="C839" s="253"/>
      <c r="D839" s="246" t="s">
        <v>368</v>
      </c>
      <c r="E839" s="254" t="s">
        <v>1</v>
      </c>
      <c r="F839" s="255" t="s">
        <v>1011</v>
      </c>
      <c r="G839" s="253"/>
      <c r="H839" s="256">
        <v>14.414</v>
      </c>
      <c r="I839" s="257"/>
      <c r="J839" s="253"/>
      <c r="K839" s="253"/>
      <c r="L839" s="258"/>
      <c r="M839" s="259"/>
      <c r="N839" s="260"/>
      <c r="O839" s="260"/>
      <c r="P839" s="260"/>
      <c r="Q839" s="260"/>
      <c r="R839" s="260"/>
      <c r="S839" s="260"/>
      <c r="T839" s="261"/>
      <c r="AT839" s="262" t="s">
        <v>368</v>
      </c>
      <c r="AU839" s="262" t="s">
        <v>92</v>
      </c>
      <c r="AV839" s="12" t="s">
        <v>92</v>
      </c>
      <c r="AW839" s="12" t="s">
        <v>38</v>
      </c>
      <c r="AX839" s="12" t="s">
        <v>83</v>
      </c>
      <c r="AY839" s="262" t="s">
        <v>263</v>
      </c>
    </row>
    <row r="840" s="12" customFormat="1">
      <c r="B840" s="252"/>
      <c r="C840" s="253"/>
      <c r="D840" s="246" t="s">
        <v>368</v>
      </c>
      <c r="E840" s="254" t="s">
        <v>1</v>
      </c>
      <c r="F840" s="255" t="s">
        <v>1012</v>
      </c>
      <c r="G840" s="253"/>
      <c r="H840" s="256">
        <v>2.1400000000000001</v>
      </c>
      <c r="I840" s="257"/>
      <c r="J840" s="253"/>
      <c r="K840" s="253"/>
      <c r="L840" s="258"/>
      <c r="M840" s="259"/>
      <c r="N840" s="260"/>
      <c r="O840" s="260"/>
      <c r="P840" s="260"/>
      <c r="Q840" s="260"/>
      <c r="R840" s="260"/>
      <c r="S840" s="260"/>
      <c r="T840" s="261"/>
      <c r="AT840" s="262" t="s">
        <v>368</v>
      </c>
      <c r="AU840" s="262" t="s">
        <v>92</v>
      </c>
      <c r="AV840" s="12" t="s">
        <v>92</v>
      </c>
      <c r="AW840" s="12" t="s">
        <v>38</v>
      </c>
      <c r="AX840" s="12" t="s">
        <v>83</v>
      </c>
      <c r="AY840" s="262" t="s">
        <v>263</v>
      </c>
    </row>
    <row r="841" s="13" customFormat="1">
      <c r="B841" s="263"/>
      <c r="C841" s="264"/>
      <c r="D841" s="246" t="s">
        <v>368</v>
      </c>
      <c r="E841" s="265" t="s">
        <v>1</v>
      </c>
      <c r="F841" s="266" t="s">
        <v>370</v>
      </c>
      <c r="G841" s="264"/>
      <c r="H841" s="267">
        <v>16.553999999999998</v>
      </c>
      <c r="I841" s="268"/>
      <c r="J841" s="264"/>
      <c r="K841" s="264"/>
      <c r="L841" s="269"/>
      <c r="M841" s="270"/>
      <c r="N841" s="271"/>
      <c r="O841" s="271"/>
      <c r="P841" s="271"/>
      <c r="Q841" s="271"/>
      <c r="R841" s="271"/>
      <c r="S841" s="271"/>
      <c r="T841" s="272"/>
      <c r="AT841" s="273" t="s">
        <v>368</v>
      </c>
      <c r="AU841" s="273" t="s">
        <v>92</v>
      </c>
      <c r="AV841" s="13" t="s">
        <v>125</v>
      </c>
      <c r="AW841" s="13" t="s">
        <v>38</v>
      </c>
      <c r="AX841" s="13" t="s">
        <v>90</v>
      </c>
      <c r="AY841" s="273" t="s">
        <v>263</v>
      </c>
    </row>
    <row r="842" s="1" customFormat="1" ht="16.5" customHeight="1">
      <c r="B842" s="39"/>
      <c r="C842" s="233" t="s">
        <v>1013</v>
      </c>
      <c r="D842" s="233" t="s">
        <v>266</v>
      </c>
      <c r="E842" s="234" t="s">
        <v>1014</v>
      </c>
      <c r="F842" s="235" t="s">
        <v>1015</v>
      </c>
      <c r="G842" s="236" t="s">
        <v>396</v>
      </c>
      <c r="H842" s="237">
        <v>27.5</v>
      </c>
      <c r="I842" s="238"/>
      <c r="J842" s="239">
        <f>ROUND(I842*H842,2)</f>
        <v>0</v>
      </c>
      <c r="K842" s="235" t="s">
        <v>270</v>
      </c>
      <c r="L842" s="44"/>
      <c r="M842" s="240" t="s">
        <v>1</v>
      </c>
      <c r="N842" s="241" t="s">
        <v>48</v>
      </c>
      <c r="O842" s="87"/>
      <c r="P842" s="242">
        <f>O842*H842</f>
        <v>0</v>
      </c>
      <c r="Q842" s="242">
        <v>0.0030899999999999999</v>
      </c>
      <c r="R842" s="242">
        <f>Q842*H842</f>
        <v>0.084974999999999995</v>
      </c>
      <c r="S842" s="242">
        <v>0.126</v>
      </c>
      <c r="T842" s="243">
        <f>S842*H842</f>
        <v>3.4649999999999999</v>
      </c>
      <c r="AR842" s="244" t="s">
        <v>125</v>
      </c>
      <c r="AT842" s="244" t="s">
        <v>266</v>
      </c>
      <c r="AU842" s="244" t="s">
        <v>92</v>
      </c>
      <c r="AY842" s="17" t="s">
        <v>263</v>
      </c>
      <c r="BE842" s="245">
        <f>IF(N842="základní",J842,0)</f>
        <v>0</v>
      </c>
      <c r="BF842" s="245">
        <f>IF(N842="snížená",J842,0)</f>
        <v>0</v>
      </c>
      <c r="BG842" s="245">
        <f>IF(N842="zákl. přenesená",J842,0)</f>
        <v>0</v>
      </c>
      <c r="BH842" s="245">
        <f>IF(N842="sníž. přenesená",J842,0)</f>
        <v>0</v>
      </c>
      <c r="BI842" s="245">
        <f>IF(N842="nulová",J842,0)</f>
        <v>0</v>
      </c>
      <c r="BJ842" s="17" t="s">
        <v>90</v>
      </c>
      <c r="BK842" s="245">
        <f>ROUND(I842*H842,2)</f>
        <v>0</v>
      </c>
      <c r="BL842" s="17" t="s">
        <v>125</v>
      </c>
      <c r="BM842" s="244" t="s">
        <v>1016</v>
      </c>
    </row>
    <row r="843" s="12" customFormat="1">
      <c r="B843" s="252"/>
      <c r="C843" s="253"/>
      <c r="D843" s="246" t="s">
        <v>368</v>
      </c>
      <c r="E843" s="254" t="s">
        <v>1</v>
      </c>
      <c r="F843" s="255" t="s">
        <v>1017</v>
      </c>
      <c r="G843" s="253"/>
      <c r="H843" s="256">
        <v>27.5</v>
      </c>
      <c r="I843" s="257"/>
      <c r="J843" s="253"/>
      <c r="K843" s="253"/>
      <c r="L843" s="258"/>
      <c r="M843" s="259"/>
      <c r="N843" s="260"/>
      <c r="O843" s="260"/>
      <c r="P843" s="260"/>
      <c r="Q843" s="260"/>
      <c r="R843" s="260"/>
      <c r="S843" s="260"/>
      <c r="T843" s="261"/>
      <c r="AT843" s="262" t="s">
        <v>368</v>
      </c>
      <c r="AU843" s="262" t="s">
        <v>92</v>
      </c>
      <c r="AV843" s="12" t="s">
        <v>92</v>
      </c>
      <c r="AW843" s="12" t="s">
        <v>38</v>
      </c>
      <c r="AX843" s="12" t="s">
        <v>83</v>
      </c>
      <c r="AY843" s="262" t="s">
        <v>263</v>
      </c>
    </row>
    <row r="844" s="14" customFormat="1">
      <c r="B844" s="274"/>
      <c r="C844" s="275"/>
      <c r="D844" s="246" t="s">
        <v>368</v>
      </c>
      <c r="E844" s="276" t="s">
        <v>1</v>
      </c>
      <c r="F844" s="277" t="s">
        <v>1004</v>
      </c>
      <c r="G844" s="275"/>
      <c r="H844" s="276" t="s">
        <v>1</v>
      </c>
      <c r="I844" s="278"/>
      <c r="J844" s="275"/>
      <c r="K844" s="275"/>
      <c r="L844" s="279"/>
      <c r="M844" s="280"/>
      <c r="N844" s="281"/>
      <c r="O844" s="281"/>
      <c r="P844" s="281"/>
      <c r="Q844" s="281"/>
      <c r="R844" s="281"/>
      <c r="S844" s="281"/>
      <c r="T844" s="282"/>
      <c r="AT844" s="283" t="s">
        <v>368</v>
      </c>
      <c r="AU844" s="283" t="s">
        <v>92</v>
      </c>
      <c r="AV844" s="14" t="s">
        <v>90</v>
      </c>
      <c r="AW844" s="14" t="s">
        <v>38</v>
      </c>
      <c r="AX844" s="14" t="s">
        <v>83</v>
      </c>
      <c r="AY844" s="283" t="s">
        <v>263</v>
      </c>
    </row>
    <row r="845" s="13" customFormat="1">
      <c r="B845" s="263"/>
      <c r="C845" s="264"/>
      <c r="D845" s="246" t="s">
        <v>368</v>
      </c>
      <c r="E845" s="265" t="s">
        <v>1</v>
      </c>
      <c r="F845" s="266" t="s">
        <v>370</v>
      </c>
      <c r="G845" s="264"/>
      <c r="H845" s="267">
        <v>27.5</v>
      </c>
      <c r="I845" s="268"/>
      <c r="J845" s="264"/>
      <c r="K845" s="264"/>
      <c r="L845" s="269"/>
      <c r="M845" s="270"/>
      <c r="N845" s="271"/>
      <c r="O845" s="271"/>
      <c r="P845" s="271"/>
      <c r="Q845" s="271"/>
      <c r="R845" s="271"/>
      <c r="S845" s="271"/>
      <c r="T845" s="272"/>
      <c r="AT845" s="273" t="s">
        <v>368</v>
      </c>
      <c r="AU845" s="273" t="s">
        <v>92</v>
      </c>
      <c r="AV845" s="13" t="s">
        <v>125</v>
      </c>
      <c r="AW845" s="13" t="s">
        <v>38</v>
      </c>
      <c r="AX845" s="13" t="s">
        <v>90</v>
      </c>
      <c r="AY845" s="273" t="s">
        <v>263</v>
      </c>
    </row>
    <row r="846" s="1" customFormat="1" ht="16.5" customHeight="1">
      <c r="B846" s="39"/>
      <c r="C846" s="233" t="s">
        <v>1018</v>
      </c>
      <c r="D846" s="233" t="s">
        <v>266</v>
      </c>
      <c r="E846" s="234" t="s">
        <v>1019</v>
      </c>
      <c r="F846" s="235" t="s">
        <v>1020</v>
      </c>
      <c r="G846" s="236" t="s">
        <v>396</v>
      </c>
      <c r="H846" s="237">
        <v>29</v>
      </c>
      <c r="I846" s="238"/>
      <c r="J846" s="239">
        <f>ROUND(I846*H846,2)</f>
        <v>0</v>
      </c>
      <c r="K846" s="235" t="s">
        <v>270</v>
      </c>
      <c r="L846" s="44"/>
      <c r="M846" s="240" t="s">
        <v>1</v>
      </c>
      <c r="N846" s="241" t="s">
        <v>48</v>
      </c>
      <c r="O846" s="87"/>
      <c r="P846" s="242">
        <f>O846*H846</f>
        <v>0</v>
      </c>
      <c r="Q846" s="242">
        <v>0.00363</v>
      </c>
      <c r="R846" s="242">
        <f>Q846*H846</f>
        <v>0.10527</v>
      </c>
      <c r="S846" s="242">
        <v>0.19600000000000001</v>
      </c>
      <c r="T846" s="243">
        <f>S846*H846</f>
        <v>5.6840000000000002</v>
      </c>
      <c r="AR846" s="244" t="s">
        <v>125</v>
      </c>
      <c r="AT846" s="244" t="s">
        <v>266</v>
      </c>
      <c r="AU846" s="244" t="s">
        <v>92</v>
      </c>
      <c r="AY846" s="17" t="s">
        <v>263</v>
      </c>
      <c r="BE846" s="245">
        <f>IF(N846="základní",J846,0)</f>
        <v>0</v>
      </c>
      <c r="BF846" s="245">
        <f>IF(N846="snížená",J846,0)</f>
        <v>0</v>
      </c>
      <c r="BG846" s="245">
        <f>IF(N846="zákl. přenesená",J846,0)</f>
        <v>0</v>
      </c>
      <c r="BH846" s="245">
        <f>IF(N846="sníž. přenesená",J846,0)</f>
        <v>0</v>
      </c>
      <c r="BI846" s="245">
        <f>IF(N846="nulová",J846,0)</f>
        <v>0</v>
      </c>
      <c r="BJ846" s="17" t="s">
        <v>90</v>
      </c>
      <c r="BK846" s="245">
        <f>ROUND(I846*H846,2)</f>
        <v>0</v>
      </c>
      <c r="BL846" s="17" t="s">
        <v>125</v>
      </c>
      <c r="BM846" s="244" t="s">
        <v>1021</v>
      </c>
    </row>
    <row r="847" s="12" customFormat="1">
      <c r="B847" s="252"/>
      <c r="C847" s="253"/>
      <c r="D847" s="246" t="s">
        <v>368</v>
      </c>
      <c r="E847" s="254" t="s">
        <v>1</v>
      </c>
      <c r="F847" s="255" t="s">
        <v>1022</v>
      </c>
      <c r="G847" s="253"/>
      <c r="H847" s="256">
        <v>29</v>
      </c>
      <c r="I847" s="257"/>
      <c r="J847" s="253"/>
      <c r="K847" s="253"/>
      <c r="L847" s="258"/>
      <c r="M847" s="259"/>
      <c r="N847" s="260"/>
      <c r="O847" s="260"/>
      <c r="P847" s="260"/>
      <c r="Q847" s="260"/>
      <c r="R847" s="260"/>
      <c r="S847" s="260"/>
      <c r="T847" s="261"/>
      <c r="AT847" s="262" t="s">
        <v>368</v>
      </c>
      <c r="AU847" s="262" t="s">
        <v>92</v>
      </c>
      <c r="AV847" s="12" t="s">
        <v>92</v>
      </c>
      <c r="AW847" s="12" t="s">
        <v>38</v>
      </c>
      <c r="AX847" s="12" t="s">
        <v>83</v>
      </c>
      <c r="AY847" s="262" t="s">
        <v>263</v>
      </c>
    </row>
    <row r="848" s="14" customFormat="1">
      <c r="B848" s="274"/>
      <c r="C848" s="275"/>
      <c r="D848" s="246" t="s">
        <v>368</v>
      </c>
      <c r="E848" s="276" t="s">
        <v>1</v>
      </c>
      <c r="F848" s="277" t="s">
        <v>1004</v>
      </c>
      <c r="G848" s="275"/>
      <c r="H848" s="276" t="s">
        <v>1</v>
      </c>
      <c r="I848" s="278"/>
      <c r="J848" s="275"/>
      <c r="K848" s="275"/>
      <c r="L848" s="279"/>
      <c r="M848" s="280"/>
      <c r="N848" s="281"/>
      <c r="O848" s="281"/>
      <c r="P848" s="281"/>
      <c r="Q848" s="281"/>
      <c r="R848" s="281"/>
      <c r="S848" s="281"/>
      <c r="T848" s="282"/>
      <c r="AT848" s="283" t="s">
        <v>368</v>
      </c>
      <c r="AU848" s="283" t="s">
        <v>92</v>
      </c>
      <c r="AV848" s="14" t="s">
        <v>90</v>
      </c>
      <c r="AW848" s="14" t="s">
        <v>38</v>
      </c>
      <c r="AX848" s="14" t="s">
        <v>83</v>
      </c>
      <c r="AY848" s="283" t="s">
        <v>263</v>
      </c>
    </row>
    <row r="849" s="13" customFormat="1">
      <c r="B849" s="263"/>
      <c r="C849" s="264"/>
      <c r="D849" s="246" t="s">
        <v>368</v>
      </c>
      <c r="E849" s="265" t="s">
        <v>1</v>
      </c>
      <c r="F849" s="266" t="s">
        <v>370</v>
      </c>
      <c r="G849" s="264"/>
      <c r="H849" s="267">
        <v>29</v>
      </c>
      <c r="I849" s="268"/>
      <c r="J849" s="264"/>
      <c r="K849" s="264"/>
      <c r="L849" s="269"/>
      <c r="M849" s="270"/>
      <c r="N849" s="271"/>
      <c r="O849" s="271"/>
      <c r="P849" s="271"/>
      <c r="Q849" s="271"/>
      <c r="R849" s="271"/>
      <c r="S849" s="271"/>
      <c r="T849" s="272"/>
      <c r="AT849" s="273" t="s">
        <v>368</v>
      </c>
      <c r="AU849" s="273" t="s">
        <v>92</v>
      </c>
      <c r="AV849" s="13" t="s">
        <v>125</v>
      </c>
      <c r="AW849" s="13" t="s">
        <v>38</v>
      </c>
      <c r="AX849" s="13" t="s">
        <v>90</v>
      </c>
      <c r="AY849" s="273" t="s">
        <v>263</v>
      </c>
    </row>
    <row r="850" s="1" customFormat="1" ht="16.5" customHeight="1">
      <c r="B850" s="39"/>
      <c r="C850" s="233" t="s">
        <v>1023</v>
      </c>
      <c r="D850" s="233" t="s">
        <v>266</v>
      </c>
      <c r="E850" s="234" t="s">
        <v>1024</v>
      </c>
      <c r="F850" s="235" t="s">
        <v>1025</v>
      </c>
      <c r="G850" s="236" t="s">
        <v>396</v>
      </c>
      <c r="H850" s="237">
        <v>17</v>
      </c>
      <c r="I850" s="238"/>
      <c r="J850" s="239">
        <f>ROUND(I850*H850,2)</f>
        <v>0</v>
      </c>
      <c r="K850" s="235" t="s">
        <v>270</v>
      </c>
      <c r="L850" s="44"/>
      <c r="M850" s="240" t="s">
        <v>1</v>
      </c>
      <c r="N850" s="241" t="s">
        <v>48</v>
      </c>
      <c r="O850" s="87"/>
      <c r="P850" s="242">
        <f>O850*H850</f>
        <v>0</v>
      </c>
      <c r="Q850" s="242">
        <v>0.0041700000000000001</v>
      </c>
      <c r="R850" s="242">
        <f>Q850*H850</f>
        <v>0.070890000000000009</v>
      </c>
      <c r="S850" s="242">
        <v>0.28299999999999997</v>
      </c>
      <c r="T850" s="243">
        <f>S850*H850</f>
        <v>4.8109999999999999</v>
      </c>
      <c r="AR850" s="244" t="s">
        <v>125</v>
      </c>
      <c r="AT850" s="244" t="s">
        <v>266</v>
      </c>
      <c r="AU850" s="244" t="s">
        <v>92</v>
      </c>
      <c r="AY850" s="17" t="s">
        <v>263</v>
      </c>
      <c r="BE850" s="245">
        <f>IF(N850="základní",J850,0)</f>
        <v>0</v>
      </c>
      <c r="BF850" s="245">
        <f>IF(N850="snížená",J850,0)</f>
        <v>0</v>
      </c>
      <c r="BG850" s="245">
        <f>IF(N850="zákl. přenesená",J850,0)</f>
        <v>0</v>
      </c>
      <c r="BH850" s="245">
        <f>IF(N850="sníž. přenesená",J850,0)</f>
        <v>0</v>
      </c>
      <c r="BI850" s="245">
        <f>IF(N850="nulová",J850,0)</f>
        <v>0</v>
      </c>
      <c r="BJ850" s="17" t="s">
        <v>90</v>
      </c>
      <c r="BK850" s="245">
        <f>ROUND(I850*H850,2)</f>
        <v>0</v>
      </c>
      <c r="BL850" s="17" t="s">
        <v>125</v>
      </c>
      <c r="BM850" s="244" t="s">
        <v>1026</v>
      </c>
    </row>
    <row r="851" s="12" customFormat="1">
      <c r="B851" s="252"/>
      <c r="C851" s="253"/>
      <c r="D851" s="246" t="s">
        <v>368</v>
      </c>
      <c r="E851" s="254" t="s">
        <v>1</v>
      </c>
      <c r="F851" s="255" t="s">
        <v>1027</v>
      </c>
      <c r="G851" s="253"/>
      <c r="H851" s="256">
        <v>17</v>
      </c>
      <c r="I851" s="257"/>
      <c r="J851" s="253"/>
      <c r="K851" s="253"/>
      <c r="L851" s="258"/>
      <c r="M851" s="259"/>
      <c r="N851" s="260"/>
      <c r="O851" s="260"/>
      <c r="P851" s="260"/>
      <c r="Q851" s="260"/>
      <c r="R851" s="260"/>
      <c r="S851" s="260"/>
      <c r="T851" s="261"/>
      <c r="AT851" s="262" t="s">
        <v>368</v>
      </c>
      <c r="AU851" s="262" t="s">
        <v>92</v>
      </c>
      <c r="AV851" s="12" t="s">
        <v>92</v>
      </c>
      <c r="AW851" s="12" t="s">
        <v>38</v>
      </c>
      <c r="AX851" s="12" t="s">
        <v>83</v>
      </c>
      <c r="AY851" s="262" t="s">
        <v>263</v>
      </c>
    </row>
    <row r="852" s="14" customFormat="1">
      <c r="B852" s="274"/>
      <c r="C852" s="275"/>
      <c r="D852" s="246" t="s">
        <v>368</v>
      </c>
      <c r="E852" s="276" t="s">
        <v>1</v>
      </c>
      <c r="F852" s="277" t="s">
        <v>1004</v>
      </c>
      <c r="G852" s="275"/>
      <c r="H852" s="276" t="s">
        <v>1</v>
      </c>
      <c r="I852" s="278"/>
      <c r="J852" s="275"/>
      <c r="K852" s="275"/>
      <c r="L852" s="279"/>
      <c r="M852" s="280"/>
      <c r="N852" s="281"/>
      <c r="O852" s="281"/>
      <c r="P852" s="281"/>
      <c r="Q852" s="281"/>
      <c r="R852" s="281"/>
      <c r="S852" s="281"/>
      <c r="T852" s="282"/>
      <c r="AT852" s="283" t="s">
        <v>368</v>
      </c>
      <c r="AU852" s="283" t="s">
        <v>92</v>
      </c>
      <c r="AV852" s="14" t="s">
        <v>90</v>
      </c>
      <c r="AW852" s="14" t="s">
        <v>38</v>
      </c>
      <c r="AX852" s="14" t="s">
        <v>83</v>
      </c>
      <c r="AY852" s="283" t="s">
        <v>263</v>
      </c>
    </row>
    <row r="853" s="13" customFormat="1">
      <c r="B853" s="263"/>
      <c r="C853" s="264"/>
      <c r="D853" s="246" t="s">
        <v>368</v>
      </c>
      <c r="E853" s="265" t="s">
        <v>1</v>
      </c>
      <c r="F853" s="266" t="s">
        <v>370</v>
      </c>
      <c r="G853" s="264"/>
      <c r="H853" s="267">
        <v>17</v>
      </c>
      <c r="I853" s="268"/>
      <c r="J853" s="264"/>
      <c r="K853" s="264"/>
      <c r="L853" s="269"/>
      <c r="M853" s="270"/>
      <c r="N853" s="271"/>
      <c r="O853" s="271"/>
      <c r="P853" s="271"/>
      <c r="Q853" s="271"/>
      <c r="R853" s="271"/>
      <c r="S853" s="271"/>
      <c r="T853" s="272"/>
      <c r="AT853" s="273" t="s">
        <v>368</v>
      </c>
      <c r="AU853" s="273" t="s">
        <v>92</v>
      </c>
      <c r="AV853" s="13" t="s">
        <v>125</v>
      </c>
      <c r="AW853" s="13" t="s">
        <v>38</v>
      </c>
      <c r="AX853" s="13" t="s">
        <v>90</v>
      </c>
      <c r="AY853" s="273" t="s">
        <v>263</v>
      </c>
    </row>
    <row r="854" s="1" customFormat="1" ht="16.5" customHeight="1">
      <c r="B854" s="39"/>
      <c r="C854" s="233" t="s">
        <v>1028</v>
      </c>
      <c r="D854" s="233" t="s">
        <v>266</v>
      </c>
      <c r="E854" s="234" t="s">
        <v>1029</v>
      </c>
      <c r="F854" s="235" t="s">
        <v>1030</v>
      </c>
      <c r="G854" s="236" t="s">
        <v>396</v>
      </c>
      <c r="H854" s="237">
        <v>1.5</v>
      </c>
      <c r="I854" s="238"/>
      <c r="J854" s="239">
        <f>ROUND(I854*H854,2)</f>
        <v>0</v>
      </c>
      <c r="K854" s="235" t="s">
        <v>270</v>
      </c>
      <c r="L854" s="44"/>
      <c r="M854" s="240" t="s">
        <v>1</v>
      </c>
      <c r="N854" s="241" t="s">
        <v>48</v>
      </c>
      <c r="O854" s="87"/>
      <c r="P854" s="242">
        <f>O854*H854</f>
        <v>0</v>
      </c>
      <c r="Q854" s="242">
        <v>0.0047699999999999999</v>
      </c>
      <c r="R854" s="242">
        <f>Q854*H854</f>
        <v>0.0071549999999999999</v>
      </c>
      <c r="S854" s="242">
        <v>0.38400000000000001</v>
      </c>
      <c r="T854" s="243">
        <f>S854*H854</f>
        <v>0.57600000000000007</v>
      </c>
      <c r="AR854" s="244" t="s">
        <v>125</v>
      </c>
      <c r="AT854" s="244" t="s">
        <v>266</v>
      </c>
      <c r="AU854" s="244" t="s">
        <v>92</v>
      </c>
      <c r="AY854" s="17" t="s">
        <v>263</v>
      </c>
      <c r="BE854" s="245">
        <f>IF(N854="základní",J854,0)</f>
        <v>0</v>
      </c>
      <c r="BF854" s="245">
        <f>IF(N854="snížená",J854,0)</f>
        <v>0</v>
      </c>
      <c r="BG854" s="245">
        <f>IF(N854="zákl. přenesená",J854,0)</f>
        <v>0</v>
      </c>
      <c r="BH854" s="245">
        <f>IF(N854="sníž. přenesená",J854,0)</f>
        <v>0</v>
      </c>
      <c r="BI854" s="245">
        <f>IF(N854="nulová",J854,0)</f>
        <v>0</v>
      </c>
      <c r="BJ854" s="17" t="s">
        <v>90</v>
      </c>
      <c r="BK854" s="245">
        <f>ROUND(I854*H854,2)</f>
        <v>0</v>
      </c>
      <c r="BL854" s="17" t="s">
        <v>125</v>
      </c>
      <c r="BM854" s="244" t="s">
        <v>1031</v>
      </c>
    </row>
    <row r="855" s="12" customFormat="1">
      <c r="B855" s="252"/>
      <c r="C855" s="253"/>
      <c r="D855" s="246" t="s">
        <v>368</v>
      </c>
      <c r="E855" s="254" t="s">
        <v>1</v>
      </c>
      <c r="F855" s="255" t="s">
        <v>1032</v>
      </c>
      <c r="G855" s="253"/>
      <c r="H855" s="256">
        <v>1.5</v>
      </c>
      <c r="I855" s="257"/>
      <c r="J855" s="253"/>
      <c r="K855" s="253"/>
      <c r="L855" s="258"/>
      <c r="M855" s="259"/>
      <c r="N855" s="260"/>
      <c r="O855" s="260"/>
      <c r="P855" s="260"/>
      <c r="Q855" s="260"/>
      <c r="R855" s="260"/>
      <c r="S855" s="260"/>
      <c r="T855" s="261"/>
      <c r="AT855" s="262" t="s">
        <v>368</v>
      </c>
      <c r="AU855" s="262" t="s">
        <v>92</v>
      </c>
      <c r="AV855" s="12" t="s">
        <v>92</v>
      </c>
      <c r="AW855" s="12" t="s">
        <v>38</v>
      </c>
      <c r="AX855" s="12" t="s">
        <v>83</v>
      </c>
      <c r="AY855" s="262" t="s">
        <v>263</v>
      </c>
    </row>
    <row r="856" s="14" customFormat="1">
      <c r="B856" s="274"/>
      <c r="C856" s="275"/>
      <c r="D856" s="246" t="s">
        <v>368</v>
      </c>
      <c r="E856" s="276" t="s">
        <v>1</v>
      </c>
      <c r="F856" s="277" t="s">
        <v>1004</v>
      </c>
      <c r="G856" s="275"/>
      <c r="H856" s="276" t="s">
        <v>1</v>
      </c>
      <c r="I856" s="278"/>
      <c r="J856" s="275"/>
      <c r="K856" s="275"/>
      <c r="L856" s="279"/>
      <c r="M856" s="280"/>
      <c r="N856" s="281"/>
      <c r="O856" s="281"/>
      <c r="P856" s="281"/>
      <c r="Q856" s="281"/>
      <c r="R856" s="281"/>
      <c r="S856" s="281"/>
      <c r="T856" s="282"/>
      <c r="AT856" s="283" t="s">
        <v>368</v>
      </c>
      <c r="AU856" s="283" t="s">
        <v>92</v>
      </c>
      <c r="AV856" s="14" t="s">
        <v>90</v>
      </c>
      <c r="AW856" s="14" t="s">
        <v>38</v>
      </c>
      <c r="AX856" s="14" t="s">
        <v>83</v>
      </c>
      <c r="AY856" s="283" t="s">
        <v>263</v>
      </c>
    </row>
    <row r="857" s="13" customFormat="1">
      <c r="B857" s="263"/>
      <c r="C857" s="264"/>
      <c r="D857" s="246" t="s">
        <v>368</v>
      </c>
      <c r="E857" s="265" t="s">
        <v>1</v>
      </c>
      <c r="F857" s="266" t="s">
        <v>370</v>
      </c>
      <c r="G857" s="264"/>
      <c r="H857" s="267">
        <v>1.5</v>
      </c>
      <c r="I857" s="268"/>
      <c r="J857" s="264"/>
      <c r="K857" s="264"/>
      <c r="L857" s="269"/>
      <c r="M857" s="270"/>
      <c r="N857" s="271"/>
      <c r="O857" s="271"/>
      <c r="P857" s="271"/>
      <c r="Q857" s="271"/>
      <c r="R857" s="271"/>
      <c r="S857" s="271"/>
      <c r="T857" s="272"/>
      <c r="AT857" s="273" t="s">
        <v>368</v>
      </c>
      <c r="AU857" s="273" t="s">
        <v>92</v>
      </c>
      <c r="AV857" s="13" t="s">
        <v>125</v>
      </c>
      <c r="AW857" s="13" t="s">
        <v>38</v>
      </c>
      <c r="AX857" s="13" t="s">
        <v>90</v>
      </c>
      <c r="AY857" s="273" t="s">
        <v>263</v>
      </c>
    </row>
    <row r="858" s="11" customFormat="1" ht="22.8" customHeight="1">
      <c r="B858" s="217"/>
      <c r="C858" s="218"/>
      <c r="D858" s="219" t="s">
        <v>82</v>
      </c>
      <c r="E858" s="231" t="s">
        <v>1033</v>
      </c>
      <c r="F858" s="231" t="s">
        <v>1034</v>
      </c>
      <c r="G858" s="218"/>
      <c r="H858" s="218"/>
      <c r="I858" s="221"/>
      <c r="J858" s="232">
        <f>BK858</f>
        <v>0</v>
      </c>
      <c r="K858" s="218"/>
      <c r="L858" s="223"/>
      <c r="M858" s="224"/>
      <c r="N858" s="225"/>
      <c r="O858" s="225"/>
      <c r="P858" s="226">
        <f>SUM(P859:P864)</f>
        <v>0</v>
      </c>
      <c r="Q858" s="225"/>
      <c r="R858" s="226">
        <f>SUM(R859:R864)</f>
        <v>0</v>
      </c>
      <c r="S858" s="225"/>
      <c r="T858" s="227">
        <f>SUM(T859:T864)</f>
        <v>0</v>
      </c>
      <c r="AR858" s="228" t="s">
        <v>90</v>
      </c>
      <c r="AT858" s="229" t="s">
        <v>82</v>
      </c>
      <c r="AU858" s="229" t="s">
        <v>90</v>
      </c>
      <c r="AY858" s="228" t="s">
        <v>263</v>
      </c>
      <c r="BK858" s="230">
        <f>SUM(BK859:BK864)</f>
        <v>0</v>
      </c>
    </row>
    <row r="859" s="1" customFormat="1" ht="16.5" customHeight="1">
      <c r="B859" s="39"/>
      <c r="C859" s="233" t="s">
        <v>1035</v>
      </c>
      <c r="D859" s="233" t="s">
        <v>266</v>
      </c>
      <c r="E859" s="234" t="s">
        <v>1036</v>
      </c>
      <c r="F859" s="235" t="s">
        <v>1037</v>
      </c>
      <c r="G859" s="236" t="s">
        <v>403</v>
      </c>
      <c r="H859" s="237">
        <v>58.82</v>
      </c>
      <c r="I859" s="238"/>
      <c r="J859" s="239">
        <f>ROUND(I859*H859,2)</f>
        <v>0</v>
      </c>
      <c r="K859" s="235" t="s">
        <v>270</v>
      </c>
      <c r="L859" s="44"/>
      <c r="M859" s="240" t="s">
        <v>1</v>
      </c>
      <c r="N859" s="241" t="s">
        <v>48</v>
      </c>
      <c r="O859" s="87"/>
      <c r="P859" s="242">
        <f>O859*H859</f>
        <v>0</v>
      </c>
      <c r="Q859" s="242">
        <v>0</v>
      </c>
      <c r="R859" s="242">
        <f>Q859*H859</f>
        <v>0</v>
      </c>
      <c r="S859" s="242">
        <v>0</v>
      </c>
      <c r="T859" s="243">
        <f>S859*H859</f>
        <v>0</v>
      </c>
      <c r="AR859" s="244" t="s">
        <v>125</v>
      </c>
      <c r="AT859" s="244" t="s">
        <v>266</v>
      </c>
      <c r="AU859" s="244" t="s">
        <v>92</v>
      </c>
      <c r="AY859" s="17" t="s">
        <v>263</v>
      </c>
      <c r="BE859" s="245">
        <f>IF(N859="základní",J859,0)</f>
        <v>0</v>
      </c>
      <c r="BF859" s="245">
        <f>IF(N859="snížená",J859,0)</f>
        <v>0</v>
      </c>
      <c r="BG859" s="245">
        <f>IF(N859="zákl. přenesená",J859,0)</f>
        <v>0</v>
      </c>
      <c r="BH859" s="245">
        <f>IF(N859="sníž. přenesená",J859,0)</f>
        <v>0</v>
      </c>
      <c r="BI859" s="245">
        <f>IF(N859="nulová",J859,0)</f>
        <v>0</v>
      </c>
      <c r="BJ859" s="17" t="s">
        <v>90</v>
      </c>
      <c r="BK859" s="245">
        <f>ROUND(I859*H859,2)</f>
        <v>0</v>
      </c>
      <c r="BL859" s="17" t="s">
        <v>125</v>
      </c>
      <c r="BM859" s="244" t="s">
        <v>1038</v>
      </c>
    </row>
    <row r="860" s="1" customFormat="1" ht="16.5" customHeight="1">
      <c r="B860" s="39"/>
      <c r="C860" s="233" t="s">
        <v>1039</v>
      </c>
      <c r="D860" s="233" t="s">
        <v>266</v>
      </c>
      <c r="E860" s="234" t="s">
        <v>1040</v>
      </c>
      <c r="F860" s="235" t="s">
        <v>1041</v>
      </c>
      <c r="G860" s="236" t="s">
        <v>403</v>
      </c>
      <c r="H860" s="237">
        <v>58.82</v>
      </c>
      <c r="I860" s="238"/>
      <c r="J860" s="239">
        <f>ROUND(I860*H860,2)</f>
        <v>0</v>
      </c>
      <c r="K860" s="235" t="s">
        <v>413</v>
      </c>
      <c r="L860" s="44"/>
      <c r="M860" s="240" t="s">
        <v>1</v>
      </c>
      <c r="N860" s="241" t="s">
        <v>48</v>
      </c>
      <c r="O860" s="87"/>
      <c r="P860" s="242">
        <f>O860*H860</f>
        <v>0</v>
      </c>
      <c r="Q860" s="242">
        <v>0</v>
      </c>
      <c r="R860" s="242">
        <f>Q860*H860</f>
        <v>0</v>
      </c>
      <c r="S860" s="242">
        <v>0</v>
      </c>
      <c r="T860" s="243">
        <f>S860*H860</f>
        <v>0</v>
      </c>
      <c r="AR860" s="244" t="s">
        <v>125</v>
      </c>
      <c r="AT860" s="244" t="s">
        <v>266</v>
      </c>
      <c r="AU860" s="244" t="s">
        <v>92</v>
      </c>
      <c r="AY860" s="17" t="s">
        <v>263</v>
      </c>
      <c r="BE860" s="245">
        <f>IF(N860="základní",J860,0)</f>
        <v>0</v>
      </c>
      <c r="BF860" s="245">
        <f>IF(N860="snížená",J860,0)</f>
        <v>0</v>
      </c>
      <c r="BG860" s="245">
        <f>IF(N860="zákl. přenesená",J860,0)</f>
        <v>0</v>
      </c>
      <c r="BH860" s="245">
        <f>IF(N860="sníž. přenesená",J860,0)</f>
        <v>0</v>
      </c>
      <c r="BI860" s="245">
        <f>IF(N860="nulová",J860,0)</f>
        <v>0</v>
      </c>
      <c r="BJ860" s="17" t="s">
        <v>90</v>
      </c>
      <c r="BK860" s="245">
        <f>ROUND(I860*H860,2)</f>
        <v>0</v>
      </c>
      <c r="BL860" s="17" t="s">
        <v>125</v>
      </c>
      <c r="BM860" s="244" t="s">
        <v>1042</v>
      </c>
    </row>
    <row r="861" s="1" customFormat="1">
      <c r="B861" s="39"/>
      <c r="C861" s="40"/>
      <c r="D861" s="246" t="s">
        <v>273</v>
      </c>
      <c r="E861" s="40"/>
      <c r="F861" s="247" t="s">
        <v>1043</v>
      </c>
      <c r="G861" s="40"/>
      <c r="H861" s="40"/>
      <c r="I861" s="151"/>
      <c r="J861" s="40"/>
      <c r="K861" s="40"/>
      <c r="L861" s="44"/>
      <c r="M861" s="248"/>
      <c r="N861" s="87"/>
      <c r="O861" s="87"/>
      <c r="P861" s="87"/>
      <c r="Q861" s="87"/>
      <c r="R861" s="87"/>
      <c r="S861" s="87"/>
      <c r="T861" s="88"/>
      <c r="AT861" s="17" t="s">
        <v>273</v>
      </c>
      <c r="AU861" s="17" t="s">
        <v>92</v>
      </c>
    </row>
    <row r="862" s="1" customFormat="1" ht="16.5" customHeight="1">
      <c r="B862" s="39"/>
      <c r="C862" s="233" t="s">
        <v>1044</v>
      </c>
      <c r="D862" s="233" t="s">
        <v>266</v>
      </c>
      <c r="E862" s="234" t="s">
        <v>1045</v>
      </c>
      <c r="F862" s="235" t="s">
        <v>1046</v>
      </c>
      <c r="G862" s="236" t="s">
        <v>403</v>
      </c>
      <c r="H862" s="237">
        <v>58.82</v>
      </c>
      <c r="I862" s="238"/>
      <c r="J862" s="239">
        <f>ROUND(I862*H862,2)</f>
        <v>0</v>
      </c>
      <c r="K862" s="235" t="s">
        <v>270</v>
      </c>
      <c r="L862" s="44"/>
      <c r="M862" s="240" t="s">
        <v>1</v>
      </c>
      <c r="N862" s="241" t="s">
        <v>48</v>
      </c>
      <c r="O862" s="87"/>
      <c r="P862" s="242">
        <f>O862*H862</f>
        <v>0</v>
      </c>
      <c r="Q862" s="242">
        <v>0</v>
      </c>
      <c r="R862" s="242">
        <f>Q862*H862</f>
        <v>0</v>
      </c>
      <c r="S862" s="242">
        <v>0</v>
      </c>
      <c r="T862" s="243">
        <f>S862*H862</f>
        <v>0</v>
      </c>
      <c r="AR862" s="244" t="s">
        <v>125</v>
      </c>
      <c r="AT862" s="244" t="s">
        <v>266</v>
      </c>
      <c r="AU862" s="244" t="s">
        <v>92</v>
      </c>
      <c r="AY862" s="17" t="s">
        <v>263</v>
      </c>
      <c r="BE862" s="245">
        <f>IF(N862="základní",J862,0)</f>
        <v>0</v>
      </c>
      <c r="BF862" s="245">
        <f>IF(N862="snížená",J862,0)</f>
        <v>0</v>
      </c>
      <c r="BG862" s="245">
        <f>IF(N862="zákl. přenesená",J862,0)</f>
        <v>0</v>
      </c>
      <c r="BH862" s="245">
        <f>IF(N862="sníž. přenesená",J862,0)</f>
        <v>0</v>
      </c>
      <c r="BI862" s="245">
        <f>IF(N862="nulová",J862,0)</f>
        <v>0</v>
      </c>
      <c r="BJ862" s="17" t="s">
        <v>90</v>
      </c>
      <c r="BK862" s="245">
        <f>ROUND(I862*H862,2)</f>
        <v>0</v>
      </c>
      <c r="BL862" s="17" t="s">
        <v>125</v>
      </c>
      <c r="BM862" s="244" t="s">
        <v>1047</v>
      </c>
    </row>
    <row r="863" s="1" customFormat="1" ht="16.5" customHeight="1">
      <c r="B863" s="39"/>
      <c r="C863" s="233" t="s">
        <v>1048</v>
      </c>
      <c r="D863" s="233" t="s">
        <v>266</v>
      </c>
      <c r="E863" s="234" t="s">
        <v>1049</v>
      </c>
      <c r="F863" s="235" t="s">
        <v>1050</v>
      </c>
      <c r="G863" s="236" t="s">
        <v>403</v>
      </c>
      <c r="H863" s="237">
        <v>1176.4000000000001</v>
      </c>
      <c r="I863" s="238"/>
      <c r="J863" s="239">
        <f>ROUND(I863*H863,2)</f>
        <v>0</v>
      </c>
      <c r="K863" s="235" t="s">
        <v>270</v>
      </c>
      <c r="L863" s="44"/>
      <c r="M863" s="240" t="s">
        <v>1</v>
      </c>
      <c r="N863" s="241" t="s">
        <v>48</v>
      </c>
      <c r="O863" s="87"/>
      <c r="P863" s="242">
        <f>O863*H863</f>
        <v>0</v>
      </c>
      <c r="Q863" s="242">
        <v>0</v>
      </c>
      <c r="R863" s="242">
        <f>Q863*H863</f>
        <v>0</v>
      </c>
      <c r="S863" s="242">
        <v>0</v>
      </c>
      <c r="T863" s="243">
        <f>S863*H863</f>
        <v>0</v>
      </c>
      <c r="AR863" s="244" t="s">
        <v>125</v>
      </c>
      <c r="AT863" s="244" t="s">
        <v>266</v>
      </c>
      <c r="AU863" s="244" t="s">
        <v>92</v>
      </c>
      <c r="AY863" s="17" t="s">
        <v>263</v>
      </c>
      <c r="BE863" s="245">
        <f>IF(N863="základní",J863,0)</f>
        <v>0</v>
      </c>
      <c r="BF863" s="245">
        <f>IF(N863="snížená",J863,0)</f>
        <v>0</v>
      </c>
      <c r="BG863" s="245">
        <f>IF(N863="zákl. přenesená",J863,0)</f>
        <v>0</v>
      </c>
      <c r="BH863" s="245">
        <f>IF(N863="sníž. přenesená",J863,0)</f>
        <v>0</v>
      </c>
      <c r="BI863" s="245">
        <f>IF(N863="nulová",J863,0)</f>
        <v>0</v>
      </c>
      <c r="BJ863" s="17" t="s">
        <v>90</v>
      </c>
      <c r="BK863" s="245">
        <f>ROUND(I863*H863,2)</f>
        <v>0</v>
      </c>
      <c r="BL863" s="17" t="s">
        <v>125</v>
      </c>
      <c r="BM863" s="244" t="s">
        <v>1051</v>
      </c>
    </row>
    <row r="864" s="12" customFormat="1">
      <c r="B864" s="252"/>
      <c r="C864" s="253"/>
      <c r="D864" s="246" t="s">
        <v>368</v>
      </c>
      <c r="E864" s="253"/>
      <c r="F864" s="255" t="s">
        <v>1052</v>
      </c>
      <c r="G864" s="253"/>
      <c r="H864" s="256">
        <v>1176.4000000000001</v>
      </c>
      <c r="I864" s="257"/>
      <c r="J864" s="253"/>
      <c r="K864" s="253"/>
      <c r="L864" s="258"/>
      <c r="M864" s="259"/>
      <c r="N864" s="260"/>
      <c r="O864" s="260"/>
      <c r="P864" s="260"/>
      <c r="Q864" s="260"/>
      <c r="R864" s="260"/>
      <c r="S864" s="260"/>
      <c r="T864" s="261"/>
      <c r="AT864" s="262" t="s">
        <v>368</v>
      </c>
      <c r="AU864" s="262" t="s">
        <v>92</v>
      </c>
      <c r="AV864" s="12" t="s">
        <v>92</v>
      </c>
      <c r="AW864" s="12" t="s">
        <v>4</v>
      </c>
      <c r="AX864" s="12" t="s">
        <v>90</v>
      </c>
      <c r="AY864" s="262" t="s">
        <v>263</v>
      </c>
    </row>
    <row r="865" s="11" customFormat="1" ht="22.8" customHeight="1">
      <c r="B865" s="217"/>
      <c r="C865" s="218"/>
      <c r="D865" s="219" t="s">
        <v>82</v>
      </c>
      <c r="E865" s="231" t="s">
        <v>1053</v>
      </c>
      <c r="F865" s="231" t="s">
        <v>1054</v>
      </c>
      <c r="G865" s="218"/>
      <c r="H865" s="218"/>
      <c r="I865" s="221"/>
      <c r="J865" s="232">
        <f>BK865</f>
        <v>0</v>
      </c>
      <c r="K865" s="218"/>
      <c r="L865" s="223"/>
      <c r="M865" s="224"/>
      <c r="N865" s="225"/>
      <c r="O865" s="225"/>
      <c r="P865" s="226">
        <f>P866</f>
        <v>0</v>
      </c>
      <c r="Q865" s="225"/>
      <c r="R865" s="226">
        <f>R866</f>
        <v>0</v>
      </c>
      <c r="S865" s="225"/>
      <c r="T865" s="227">
        <f>T866</f>
        <v>0</v>
      </c>
      <c r="AR865" s="228" t="s">
        <v>90</v>
      </c>
      <c r="AT865" s="229" t="s">
        <v>82</v>
      </c>
      <c r="AU865" s="229" t="s">
        <v>90</v>
      </c>
      <c r="AY865" s="228" t="s">
        <v>263</v>
      </c>
      <c r="BK865" s="230">
        <f>BK866</f>
        <v>0</v>
      </c>
    </row>
    <row r="866" s="1" customFormat="1" ht="16.5" customHeight="1">
      <c r="B866" s="39"/>
      <c r="C866" s="233" t="s">
        <v>1055</v>
      </c>
      <c r="D866" s="233" t="s">
        <v>266</v>
      </c>
      <c r="E866" s="234" t="s">
        <v>1056</v>
      </c>
      <c r="F866" s="235" t="s">
        <v>1057</v>
      </c>
      <c r="G866" s="236" t="s">
        <v>403</v>
      </c>
      <c r="H866" s="237">
        <v>17151.27</v>
      </c>
      <c r="I866" s="238"/>
      <c r="J866" s="239">
        <f>ROUND(I866*H866,2)</f>
        <v>0</v>
      </c>
      <c r="K866" s="235" t="s">
        <v>270</v>
      </c>
      <c r="L866" s="44"/>
      <c r="M866" s="240" t="s">
        <v>1</v>
      </c>
      <c r="N866" s="241" t="s">
        <v>48</v>
      </c>
      <c r="O866" s="87"/>
      <c r="P866" s="242">
        <f>O866*H866</f>
        <v>0</v>
      </c>
      <c r="Q866" s="242">
        <v>0</v>
      </c>
      <c r="R866" s="242">
        <f>Q866*H866</f>
        <v>0</v>
      </c>
      <c r="S866" s="242">
        <v>0</v>
      </c>
      <c r="T866" s="243">
        <f>S866*H866</f>
        <v>0</v>
      </c>
      <c r="AR866" s="244" t="s">
        <v>125</v>
      </c>
      <c r="AT866" s="244" t="s">
        <v>266</v>
      </c>
      <c r="AU866" s="244" t="s">
        <v>92</v>
      </c>
      <c r="AY866" s="17" t="s">
        <v>263</v>
      </c>
      <c r="BE866" s="245">
        <f>IF(N866="základní",J866,0)</f>
        <v>0</v>
      </c>
      <c r="BF866" s="245">
        <f>IF(N866="snížená",J866,0)</f>
        <v>0</v>
      </c>
      <c r="BG866" s="245">
        <f>IF(N866="zákl. přenesená",J866,0)</f>
        <v>0</v>
      </c>
      <c r="BH866" s="245">
        <f>IF(N866="sníž. přenesená",J866,0)</f>
        <v>0</v>
      </c>
      <c r="BI866" s="245">
        <f>IF(N866="nulová",J866,0)</f>
        <v>0</v>
      </c>
      <c r="BJ866" s="17" t="s">
        <v>90</v>
      </c>
      <c r="BK866" s="245">
        <f>ROUND(I866*H866,2)</f>
        <v>0</v>
      </c>
      <c r="BL866" s="17" t="s">
        <v>125</v>
      </c>
      <c r="BM866" s="244" t="s">
        <v>1058</v>
      </c>
    </row>
    <row r="867" s="11" customFormat="1" ht="25.92" customHeight="1">
      <c r="B867" s="217"/>
      <c r="C867" s="218"/>
      <c r="D867" s="219" t="s">
        <v>82</v>
      </c>
      <c r="E867" s="220" t="s">
        <v>1059</v>
      </c>
      <c r="F867" s="220" t="s">
        <v>1060</v>
      </c>
      <c r="G867" s="218"/>
      <c r="H867" s="218"/>
      <c r="I867" s="221"/>
      <c r="J867" s="222">
        <f>BK867</f>
        <v>0</v>
      </c>
      <c r="K867" s="218"/>
      <c r="L867" s="223"/>
      <c r="M867" s="224"/>
      <c r="N867" s="225"/>
      <c r="O867" s="225"/>
      <c r="P867" s="226">
        <f>P868+P943+P1021+P1137+P1141+P1169+P1394+P1460+P1588+P1821+P1842+P1875+P1904+P1953</f>
        <v>0</v>
      </c>
      <c r="Q867" s="225"/>
      <c r="R867" s="226">
        <f>R868+R943+R1021+R1137+R1141+R1169+R1394+R1460+R1588+R1821+R1842+R1875+R1904+R1953</f>
        <v>785.89194334000001</v>
      </c>
      <c r="S867" s="225"/>
      <c r="T867" s="227">
        <f>T868+T943+T1021+T1137+T1141+T1169+T1394+T1460+T1588+T1821+T1842+T1875+T1904+T1953</f>
        <v>0</v>
      </c>
      <c r="AR867" s="228" t="s">
        <v>92</v>
      </c>
      <c r="AT867" s="229" t="s">
        <v>82</v>
      </c>
      <c r="AU867" s="229" t="s">
        <v>83</v>
      </c>
      <c r="AY867" s="228" t="s">
        <v>263</v>
      </c>
      <c r="BK867" s="230">
        <f>BK868+BK943+BK1021+BK1137+BK1141+BK1169+BK1394+BK1460+BK1588+BK1821+BK1842+BK1875+BK1904+BK1953</f>
        <v>0</v>
      </c>
    </row>
    <row r="868" s="11" customFormat="1" ht="22.8" customHeight="1">
      <c r="B868" s="217"/>
      <c r="C868" s="218"/>
      <c r="D868" s="219" t="s">
        <v>82</v>
      </c>
      <c r="E868" s="231" t="s">
        <v>1061</v>
      </c>
      <c r="F868" s="231" t="s">
        <v>1062</v>
      </c>
      <c r="G868" s="218"/>
      <c r="H868" s="218"/>
      <c r="I868" s="221"/>
      <c r="J868" s="232">
        <f>BK868</f>
        <v>0</v>
      </c>
      <c r="K868" s="218"/>
      <c r="L868" s="223"/>
      <c r="M868" s="224"/>
      <c r="N868" s="225"/>
      <c r="O868" s="225"/>
      <c r="P868" s="226">
        <f>SUM(P869:P942)</f>
        <v>0</v>
      </c>
      <c r="Q868" s="225"/>
      <c r="R868" s="226">
        <f>SUM(R869:R942)</f>
        <v>17.784319</v>
      </c>
      <c r="S868" s="225"/>
      <c r="T868" s="227">
        <f>SUM(T869:T942)</f>
        <v>0</v>
      </c>
      <c r="AR868" s="228" t="s">
        <v>92</v>
      </c>
      <c r="AT868" s="229" t="s">
        <v>82</v>
      </c>
      <c r="AU868" s="229" t="s">
        <v>90</v>
      </c>
      <c r="AY868" s="228" t="s">
        <v>263</v>
      </c>
      <c r="BK868" s="230">
        <f>SUM(BK869:BK942)</f>
        <v>0</v>
      </c>
    </row>
    <row r="869" s="1" customFormat="1" ht="16.5" customHeight="1">
      <c r="B869" s="39"/>
      <c r="C869" s="233" t="s">
        <v>1063</v>
      </c>
      <c r="D869" s="233" t="s">
        <v>266</v>
      </c>
      <c r="E869" s="234" t="s">
        <v>1064</v>
      </c>
      <c r="F869" s="235" t="s">
        <v>1065</v>
      </c>
      <c r="G869" s="236" t="s">
        <v>407</v>
      </c>
      <c r="H869" s="237">
        <v>3133.125</v>
      </c>
      <c r="I869" s="238"/>
      <c r="J869" s="239">
        <f>ROUND(I869*H869,2)</f>
        <v>0</v>
      </c>
      <c r="K869" s="235" t="s">
        <v>270</v>
      </c>
      <c r="L869" s="44"/>
      <c r="M869" s="240" t="s">
        <v>1</v>
      </c>
      <c r="N869" s="241" t="s">
        <v>48</v>
      </c>
      <c r="O869" s="87"/>
      <c r="P869" s="242">
        <f>O869*H869</f>
        <v>0</v>
      </c>
      <c r="Q869" s="242">
        <v>0</v>
      </c>
      <c r="R869" s="242">
        <f>Q869*H869</f>
        <v>0</v>
      </c>
      <c r="S869" s="242">
        <v>0</v>
      </c>
      <c r="T869" s="243">
        <f>S869*H869</f>
        <v>0</v>
      </c>
      <c r="AR869" s="244" t="s">
        <v>452</v>
      </c>
      <c r="AT869" s="244" t="s">
        <v>266</v>
      </c>
      <c r="AU869" s="244" t="s">
        <v>92</v>
      </c>
      <c r="AY869" s="17" t="s">
        <v>263</v>
      </c>
      <c r="BE869" s="245">
        <f>IF(N869="základní",J869,0)</f>
        <v>0</v>
      </c>
      <c r="BF869" s="245">
        <f>IF(N869="snížená",J869,0)</f>
        <v>0</v>
      </c>
      <c r="BG869" s="245">
        <f>IF(N869="zákl. přenesená",J869,0)</f>
        <v>0</v>
      </c>
      <c r="BH869" s="245">
        <f>IF(N869="sníž. přenesená",J869,0)</f>
        <v>0</v>
      </c>
      <c r="BI869" s="245">
        <f>IF(N869="nulová",J869,0)</f>
        <v>0</v>
      </c>
      <c r="BJ869" s="17" t="s">
        <v>90</v>
      </c>
      <c r="BK869" s="245">
        <f>ROUND(I869*H869,2)</f>
        <v>0</v>
      </c>
      <c r="BL869" s="17" t="s">
        <v>452</v>
      </c>
      <c r="BM869" s="244" t="s">
        <v>1066</v>
      </c>
    </row>
    <row r="870" s="1" customFormat="1">
      <c r="B870" s="39"/>
      <c r="C870" s="40"/>
      <c r="D870" s="246" t="s">
        <v>273</v>
      </c>
      <c r="E870" s="40"/>
      <c r="F870" s="247" t="s">
        <v>1067</v>
      </c>
      <c r="G870" s="40"/>
      <c r="H870" s="40"/>
      <c r="I870" s="151"/>
      <c r="J870" s="40"/>
      <c r="K870" s="40"/>
      <c r="L870" s="44"/>
      <c r="M870" s="248"/>
      <c r="N870" s="87"/>
      <c r="O870" s="87"/>
      <c r="P870" s="87"/>
      <c r="Q870" s="87"/>
      <c r="R870" s="87"/>
      <c r="S870" s="87"/>
      <c r="T870" s="88"/>
      <c r="AT870" s="17" t="s">
        <v>273</v>
      </c>
      <c r="AU870" s="17" t="s">
        <v>92</v>
      </c>
    </row>
    <row r="871" s="14" customFormat="1">
      <c r="B871" s="274"/>
      <c r="C871" s="275"/>
      <c r="D871" s="246" t="s">
        <v>368</v>
      </c>
      <c r="E871" s="276" t="s">
        <v>1</v>
      </c>
      <c r="F871" s="277" t="s">
        <v>589</v>
      </c>
      <c r="G871" s="275"/>
      <c r="H871" s="276" t="s">
        <v>1</v>
      </c>
      <c r="I871" s="278"/>
      <c r="J871" s="275"/>
      <c r="K871" s="275"/>
      <c r="L871" s="279"/>
      <c r="M871" s="280"/>
      <c r="N871" s="281"/>
      <c r="O871" s="281"/>
      <c r="P871" s="281"/>
      <c r="Q871" s="281"/>
      <c r="R871" s="281"/>
      <c r="S871" s="281"/>
      <c r="T871" s="282"/>
      <c r="AT871" s="283" t="s">
        <v>368</v>
      </c>
      <c r="AU871" s="283" t="s">
        <v>92</v>
      </c>
      <c r="AV871" s="14" t="s">
        <v>90</v>
      </c>
      <c r="AW871" s="14" t="s">
        <v>38</v>
      </c>
      <c r="AX871" s="14" t="s">
        <v>83</v>
      </c>
      <c r="AY871" s="283" t="s">
        <v>263</v>
      </c>
    </row>
    <row r="872" s="12" customFormat="1">
      <c r="B872" s="252"/>
      <c r="C872" s="253"/>
      <c r="D872" s="246" t="s">
        <v>368</v>
      </c>
      <c r="E872" s="254" t="s">
        <v>1</v>
      </c>
      <c r="F872" s="255" t="s">
        <v>590</v>
      </c>
      <c r="G872" s="253"/>
      <c r="H872" s="256">
        <v>169.22499999999999</v>
      </c>
      <c r="I872" s="257"/>
      <c r="J872" s="253"/>
      <c r="K872" s="253"/>
      <c r="L872" s="258"/>
      <c r="M872" s="259"/>
      <c r="N872" s="260"/>
      <c r="O872" s="260"/>
      <c r="P872" s="260"/>
      <c r="Q872" s="260"/>
      <c r="R872" s="260"/>
      <c r="S872" s="260"/>
      <c r="T872" s="261"/>
      <c r="AT872" s="262" t="s">
        <v>368</v>
      </c>
      <c r="AU872" s="262" t="s">
        <v>92</v>
      </c>
      <c r="AV872" s="12" t="s">
        <v>92</v>
      </c>
      <c r="AW872" s="12" t="s">
        <v>38</v>
      </c>
      <c r="AX872" s="12" t="s">
        <v>83</v>
      </c>
      <c r="AY872" s="262" t="s">
        <v>263</v>
      </c>
    </row>
    <row r="873" s="12" customFormat="1">
      <c r="B873" s="252"/>
      <c r="C873" s="253"/>
      <c r="D873" s="246" t="s">
        <v>368</v>
      </c>
      <c r="E873" s="254" t="s">
        <v>1</v>
      </c>
      <c r="F873" s="255" t="s">
        <v>591</v>
      </c>
      <c r="G873" s="253"/>
      <c r="H873" s="256">
        <v>2741.5500000000002</v>
      </c>
      <c r="I873" s="257"/>
      <c r="J873" s="253"/>
      <c r="K873" s="253"/>
      <c r="L873" s="258"/>
      <c r="M873" s="259"/>
      <c r="N873" s="260"/>
      <c r="O873" s="260"/>
      <c r="P873" s="260"/>
      <c r="Q873" s="260"/>
      <c r="R873" s="260"/>
      <c r="S873" s="260"/>
      <c r="T873" s="261"/>
      <c r="AT873" s="262" t="s">
        <v>368</v>
      </c>
      <c r="AU873" s="262" t="s">
        <v>92</v>
      </c>
      <c r="AV873" s="12" t="s">
        <v>92</v>
      </c>
      <c r="AW873" s="12" t="s">
        <v>38</v>
      </c>
      <c r="AX873" s="12" t="s">
        <v>83</v>
      </c>
      <c r="AY873" s="262" t="s">
        <v>263</v>
      </c>
    </row>
    <row r="874" s="12" customFormat="1">
      <c r="B874" s="252"/>
      <c r="C874" s="253"/>
      <c r="D874" s="246" t="s">
        <v>368</v>
      </c>
      <c r="E874" s="254" t="s">
        <v>1</v>
      </c>
      <c r="F874" s="255" t="s">
        <v>592</v>
      </c>
      <c r="G874" s="253"/>
      <c r="H874" s="256">
        <v>222.34999999999999</v>
      </c>
      <c r="I874" s="257"/>
      <c r="J874" s="253"/>
      <c r="K874" s="253"/>
      <c r="L874" s="258"/>
      <c r="M874" s="259"/>
      <c r="N874" s="260"/>
      <c r="O874" s="260"/>
      <c r="P874" s="260"/>
      <c r="Q874" s="260"/>
      <c r="R874" s="260"/>
      <c r="S874" s="260"/>
      <c r="T874" s="261"/>
      <c r="AT874" s="262" t="s">
        <v>368</v>
      </c>
      <c r="AU874" s="262" t="s">
        <v>92</v>
      </c>
      <c r="AV874" s="12" t="s">
        <v>92</v>
      </c>
      <c r="AW874" s="12" t="s">
        <v>38</v>
      </c>
      <c r="AX874" s="12" t="s">
        <v>83</v>
      </c>
      <c r="AY874" s="262" t="s">
        <v>263</v>
      </c>
    </row>
    <row r="875" s="13" customFormat="1">
      <c r="B875" s="263"/>
      <c r="C875" s="264"/>
      <c r="D875" s="246" t="s">
        <v>368</v>
      </c>
      <c r="E875" s="265" t="s">
        <v>1</v>
      </c>
      <c r="F875" s="266" t="s">
        <v>370</v>
      </c>
      <c r="G875" s="264"/>
      <c r="H875" s="267">
        <v>3133.125</v>
      </c>
      <c r="I875" s="268"/>
      <c r="J875" s="264"/>
      <c r="K875" s="264"/>
      <c r="L875" s="269"/>
      <c r="M875" s="270"/>
      <c r="N875" s="271"/>
      <c r="O875" s="271"/>
      <c r="P875" s="271"/>
      <c r="Q875" s="271"/>
      <c r="R875" s="271"/>
      <c r="S875" s="271"/>
      <c r="T875" s="272"/>
      <c r="AT875" s="273" t="s">
        <v>368</v>
      </c>
      <c r="AU875" s="273" t="s">
        <v>92</v>
      </c>
      <c r="AV875" s="13" t="s">
        <v>125</v>
      </c>
      <c r="AW875" s="13" t="s">
        <v>38</v>
      </c>
      <c r="AX875" s="13" t="s">
        <v>90</v>
      </c>
      <c r="AY875" s="273" t="s">
        <v>263</v>
      </c>
    </row>
    <row r="876" s="1" customFormat="1" ht="16.5" customHeight="1">
      <c r="B876" s="39"/>
      <c r="C876" s="295" t="s">
        <v>1068</v>
      </c>
      <c r="D876" s="295" t="s">
        <v>400</v>
      </c>
      <c r="E876" s="296" t="s">
        <v>1069</v>
      </c>
      <c r="F876" s="297" t="s">
        <v>1070</v>
      </c>
      <c r="G876" s="298" t="s">
        <v>403</v>
      </c>
      <c r="H876" s="299">
        <v>0.93999999999999995</v>
      </c>
      <c r="I876" s="300"/>
      <c r="J876" s="301">
        <f>ROUND(I876*H876,2)</f>
        <v>0</v>
      </c>
      <c r="K876" s="297" t="s">
        <v>270</v>
      </c>
      <c r="L876" s="302"/>
      <c r="M876" s="303" t="s">
        <v>1</v>
      </c>
      <c r="N876" s="304" t="s">
        <v>48</v>
      </c>
      <c r="O876" s="87"/>
      <c r="P876" s="242">
        <f>O876*H876</f>
        <v>0</v>
      </c>
      <c r="Q876" s="242">
        <v>1</v>
      </c>
      <c r="R876" s="242">
        <f>Q876*H876</f>
        <v>0.93999999999999995</v>
      </c>
      <c r="S876" s="242">
        <v>0</v>
      </c>
      <c r="T876" s="243">
        <f>S876*H876</f>
        <v>0</v>
      </c>
      <c r="AR876" s="244" t="s">
        <v>563</v>
      </c>
      <c r="AT876" s="244" t="s">
        <v>400</v>
      </c>
      <c r="AU876" s="244" t="s">
        <v>92</v>
      </c>
      <c r="AY876" s="17" t="s">
        <v>263</v>
      </c>
      <c r="BE876" s="245">
        <f>IF(N876="základní",J876,0)</f>
        <v>0</v>
      </c>
      <c r="BF876" s="245">
        <f>IF(N876="snížená",J876,0)</f>
        <v>0</v>
      </c>
      <c r="BG876" s="245">
        <f>IF(N876="zákl. přenesená",J876,0)</f>
        <v>0</v>
      </c>
      <c r="BH876" s="245">
        <f>IF(N876="sníž. přenesená",J876,0)</f>
        <v>0</v>
      </c>
      <c r="BI876" s="245">
        <f>IF(N876="nulová",J876,0)</f>
        <v>0</v>
      </c>
      <c r="BJ876" s="17" t="s">
        <v>90</v>
      </c>
      <c r="BK876" s="245">
        <f>ROUND(I876*H876,2)</f>
        <v>0</v>
      </c>
      <c r="BL876" s="17" t="s">
        <v>452</v>
      </c>
      <c r="BM876" s="244" t="s">
        <v>1071</v>
      </c>
    </row>
    <row r="877" s="12" customFormat="1">
      <c r="B877" s="252"/>
      <c r="C877" s="253"/>
      <c r="D877" s="246" t="s">
        <v>368</v>
      </c>
      <c r="E877" s="253"/>
      <c r="F877" s="255" t="s">
        <v>1072</v>
      </c>
      <c r="G877" s="253"/>
      <c r="H877" s="256">
        <v>0.93999999999999995</v>
      </c>
      <c r="I877" s="257"/>
      <c r="J877" s="253"/>
      <c r="K877" s="253"/>
      <c r="L877" s="258"/>
      <c r="M877" s="259"/>
      <c r="N877" s="260"/>
      <c r="O877" s="260"/>
      <c r="P877" s="260"/>
      <c r="Q877" s="260"/>
      <c r="R877" s="260"/>
      <c r="S877" s="260"/>
      <c r="T877" s="261"/>
      <c r="AT877" s="262" t="s">
        <v>368</v>
      </c>
      <c r="AU877" s="262" t="s">
        <v>92</v>
      </c>
      <c r="AV877" s="12" t="s">
        <v>92</v>
      </c>
      <c r="AW877" s="12" t="s">
        <v>4</v>
      </c>
      <c r="AX877" s="12" t="s">
        <v>90</v>
      </c>
      <c r="AY877" s="262" t="s">
        <v>263</v>
      </c>
    </row>
    <row r="878" s="1" customFormat="1" ht="16.5" customHeight="1">
      <c r="B878" s="39"/>
      <c r="C878" s="233" t="s">
        <v>1073</v>
      </c>
      <c r="D878" s="233" t="s">
        <v>266</v>
      </c>
      <c r="E878" s="234" t="s">
        <v>1074</v>
      </c>
      <c r="F878" s="235" t="s">
        <v>1075</v>
      </c>
      <c r="G878" s="236" t="s">
        <v>407</v>
      </c>
      <c r="H878" s="237">
        <v>1282.858</v>
      </c>
      <c r="I878" s="238"/>
      <c r="J878" s="239">
        <f>ROUND(I878*H878,2)</f>
        <v>0</v>
      </c>
      <c r="K878" s="235" t="s">
        <v>270</v>
      </c>
      <c r="L878" s="44"/>
      <c r="M878" s="240" t="s">
        <v>1</v>
      </c>
      <c r="N878" s="241" t="s">
        <v>48</v>
      </c>
      <c r="O878" s="87"/>
      <c r="P878" s="242">
        <f>O878*H878</f>
        <v>0</v>
      </c>
      <c r="Q878" s="242">
        <v>0</v>
      </c>
      <c r="R878" s="242">
        <f>Q878*H878</f>
        <v>0</v>
      </c>
      <c r="S878" s="242">
        <v>0</v>
      </c>
      <c r="T878" s="243">
        <f>S878*H878</f>
        <v>0</v>
      </c>
      <c r="AR878" s="244" t="s">
        <v>452</v>
      </c>
      <c r="AT878" s="244" t="s">
        <v>266</v>
      </c>
      <c r="AU878" s="244" t="s">
        <v>92</v>
      </c>
      <c r="AY878" s="17" t="s">
        <v>263</v>
      </c>
      <c r="BE878" s="245">
        <f>IF(N878="základní",J878,0)</f>
        <v>0</v>
      </c>
      <c r="BF878" s="245">
        <f>IF(N878="snížená",J878,0)</f>
        <v>0</v>
      </c>
      <c r="BG878" s="245">
        <f>IF(N878="zákl. přenesená",J878,0)</f>
        <v>0</v>
      </c>
      <c r="BH878" s="245">
        <f>IF(N878="sníž. přenesená",J878,0)</f>
        <v>0</v>
      </c>
      <c r="BI878" s="245">
        <f>IF(N878="nulová",J878,0)</f>
        <v>0</v>
      </c>
      <c r="BJ878" s="17" t="s">
        <v>90</v>
      </c>
      <c r="BK878" s="245">
        <f>ROUND(I878*H878,2)</f>
        <v>0</v>
      </c>
      <c r="BL878" s="17" t="s">
        <v>452</v>
      </c>
      <c r="BM878" s="244" t="s">
        <v>1076</v>
      </c>
    </row>
    <row r="879" s="1" customFormat="1">
      <c r="B879" s="39"/>
      <c r="C879" s="40"/>
      <c r="D879" s="246" t="s">
        <v>273</v>
      </c>
      <c r="E879" s="40"/>
      <c r="F879" s="247" t="s">
        <v>1067</v>
      </c>
      <c r="G879" s="40"/>
      <c r="H879" s="40"/>
      <c r="I879" s="151"/>
      <c r="J879" s="40"/>
      <c r="K879" s="40"/>
      <c r="L879" s="44"/>
      <c r="M879" s="248"/>
      <c r="N879" s="87"/>
      <c r="O879" s="87"/>
      <c r="P879" s="87"/>
      <c r="Q879" s="87"/>
      <c r="R879" s="87"/>
      <c r="S879" s="87"/>
      <c r="T879" s="88"/>
      <c r="AT879" s="17" t="s">
        <v>273</v>
      </c>
      <c r="AU879" s="17" t="s">
        <v>92</v>
      </c>
    </row>
    <row r="880" s="14" customFormat="1">
      <c r="B880" s="274"/>
      <c r="C880" s="275"/>
      <c r="D880" s="246" t="s">
        <v>368</v>
      </c>
      <c r="E880" s="276" t="s">
        <v>1</v>
      </c>
      <c r="F880" s="277" t="s">
        <v>1077</v>
      </c>
      <c r="G880" s="275"/>
      <c r="H880" s="276" t="s">
        <v>1</v>
      </c>
      <c r="I880" s="278"/>
      <c r="J880" s="275"/>
      <c r="K880" s="275"/>
      <c r="L880" s="279"/>
      <c r="M880" s="280"/>
      <c r="N880" s="281"/>
      <c r="O880" s="281"/>
      <c r="P880" s="281"/>
      <c r="Q880" s="281"/>
      <c r="R880" s="281"/>
      <c r="S880" s="281"/>
      <c r="T880" s="282"/>
      <c r="AT880" s="283" t="s">
        <v>368</v>
      </c>
      <c r="AU880" s="283" t="s">
        <v>92</v>
      </c>
      <c r="AV880" s="14" t="s">
        <v>90</v>
      </c>
      <c r="AW880" s="14" t="s">
        <v>38</v>
      </c>
      <c r="AX880" s="14" t="s">
        <v>83</v>
      </c>
      <c r="AY880" s="283" t="s">
        <v>263</v>
      </c>
    </row>
    <row r="881" s="12" customFormat="1">
      <c r="B881" s="252"/>
      <c r="C881" s="253"/>
      <c r="D881" s="246" t="s">
        <v>368</v>
      </c>
      <c r="E881" s="254" t="s">
        <v>1</v>
      </c>
      <c r="F881" s="255" t="s">
        <v>1078</v>
      </c>
      <c r="G881" s="253"/>
      <c r="H881" s="256">
        <v>93.888000000000005</v>
      </c>
      <c r="I881" s="257"/>
      <c r="J881" s="253"/>
      <c r="K881" s="253"/>
      <c r="L881" s="258"/>
      <c r="M881" s="259"/>
      <c r="N881" s="260"/>
      <c r="O881" s="260"/>
      <c r="P881" s="260"/>
      <c r="Q881" s="260"/>
      <c r="R881" s="260"/>
      <c r="S881" s="260"/>
      <c r="T881" s="261"/>
      <c r="AT881" s="262" t="s">
        <v>368</v>
      </c>
      <c r="AU881" s="262" t="s">
        <v>92</v>
      </c>
      <c r="AV881" s="12" t="s">
        <v>92</v>
      </c>
      <c r="AW881" s="12" t="s">
        <v>38</v>
      </c>
      <c r="AX881" s="12" t="s">
        <v>83</v>
      </c>
      <c r="AY881" s="262" t="s">
        <v>263</v>
      </c>
    </row>
    <row r="882" s="12" customFormat="1">
      <c r="B882" s="252"/>
      <c r="C882" s="253"/>
      <c r="D882" s="246" t="s">
        <v>368</v>
      </c>
      <c r="E882" s="254" t="s">
        <v>1</v>
      </c>
      <c r="F882" s="255" t="s">
        <v>1079</v>
      </c>
      <c r="G882" s="253"/>
      <c r="H882" s="256">
        <v>931.495</v>
      </c>
      <c r="I882" s="257"/>
      <c r="J882" s="253"/>
      <c r="K882" s="253"/>
      <c r="L882" s="258"/>
      <c r="M882" s="259"/>
      <c r="N882" s="260"/>
      <c r="O882" s="260"/>
      <c r="P882" s="260"/>
      <c r="Q882" s="260"/>
      <c r="R882" s="260"/>
      <c r="S882" s="260"/>
      <c r="T882" s="261"/>
      <c r="AT882" s="262" t="s">
        <v>368</v>
      </c>
      <c r="AU882" s="262" t="s">
        <v>92</v>
      </c>
      <c r="AV882" s="12" t="s">
        <v>92</v>
      </c>
      <c r="AW882" s="12" t="s">
        <v>38</v>
      </c>
      <c r="AX882" s="12" t="s">
        <v>83</v>
      </c>
      <c r="AY882" s="262" t="s">
        <v>263</v>
      </c>
    </row>
    <row r="883" s="12" customFormat="1">
      <c r="B883" s="252"/>
      <c r="C883" s="253"/>
      <c r="D883" s="246" t="s">
        <v>368</v>
      </c>
      <c r="E883" s="254" t="s">
        <v>1</v>
      </c>
      <c r="F883" s="255" t="s">
        <v>1080</v>
      </c>
      <c r="G883" s="253"/>
      <c r="H883" s="256">
        <v>119.05</v>
      </c>
      <c r="I883" s="257"/>
      <c r="J883" s="253"/>
      <c r="K883" s="253"/>
      <c r="L883" s="258"/>
      <c r="M883" s="259"/>
      <c r="N883" s="260"/>
      <c r="O883" s="260"/>
      <c r="P883" s="260"/>
      <c r="Q883" s="260"/>
      <c r="R883" s="260"/>
      <c r="S883" s="260"/>
      <c r="T883" s="261"/>
      <c r="AT883" s="262" t="s">
        <v>368</v>
      </c>
      <c r="AU883" s="262" t="s">
        <v>92</v>
      </c>
      <c r="AV883" s="12" t="s">
        <v>92</v>
      </c>
      <c r="AW883" s="12" t="s">
        <v>38</v>
      </c>
      <c r="AX883" s="12" t="s">
        <v>83</v>
      </c>
      <c r="AY883" s="262" t="s">
        <v>263</v>
      </c>
    </row>
    <row r="884" s="12" customFormat="1">
      <c r="B884" s="252"/>
      <c r="C884" s="253"/>
      <c r="D884" s="246" t="s">
        <v>368</v>
      </c>
      <c r="E884" s="254" t="s">
        <v>1</v>
      </c>
      <c r="F884" s="255" t="s">
        <v>1081</v>
      </c>
      <c r="G884" s="253"/>
      <c r="H884" s="256">
        <v>79.650000000000006</v>
      </c>
      <c r="I884" s="257"/>
      <c r="J884" s="253"/>
      <c r="K884" s="253"/>
      <c r="L884" s="258"/>
      <c r="M884" s="259"/>
      <c r="N884" s="260"/>
      <c r="O884" s="260"/>
      <c r="P884" s="260"/>
      <c r="Q884" s="260"/>
      <c r="R884" s="260"/>
      <c r="S884" s="260"/>
      <c r="T884" s="261"/>
      <c r="AT884" s="262" t="s">
        <v>368</v>
      </c>
      <c r="AU884" s="262" t="s">
        <v>92</v>
      </c>
      <c r="AV884" s="12" t="s">
        <v>92</v>
      </c>
      <c r="AW884" s="12" t="s">
        <v>38</v>
      </c>
      <c r="AX884" s="12" t="s">
        <v>83</v>
      </c>
      <c r="AY884" s="262" t="s">
        <v>263</v>
      </c>
    </row>
    <row r="885" s="12" customFormat="1">
      <c r="B885" s="252"/>
      <c r="C885" s="253"/>
      <c r="D885" s="246" t="s">
        <v>368</v>
      </c>
      <c r="E885" s="254" t="s">
        <v>1</v>
      </c>
      <c r="F885" s="255" t="s">
        <v>1082</v>
      </c>
      <c r="G885" s="253"/>
      <c r="H885" s="256">
        <v>58.774999999999999</v>
      </c>
      <c r="I885" s="257"/>
      <c r="J885" s="253"/>
      <c r="K885" s="253"/>
      <c r="L885" s="258"/>
      <c r="M885" s="259"/>
      <c r="N885" s="260"/>
      <c r="O885" s="260"/>
      <c r="P885" s="260"/>
      <c r="Q885" s="260"/>
      <c r="R885" s="260"/>
      <c r="S885" s="260"/>
      <c r="T885" s="261"/>
      <c r="AT885" s="262" t="s">
        <v>368</v>
      </c>
      <c r="AU885" s="262" t="s">
        <v>92</v>
      </c>
      <c r="AV885" s="12" t="s">
        <v>92</v>
      </c>
      <c r="AW885" s="12" t="s">
        <v>38</v>
      </c>
      <c r="AX885" s="12" t="s">
        <v>83</v>
      </c>
      <c r="AY885" s="262" t="s">
        <v>263</v>
      </c>
    </row>
    <row r="886" s="13" customFormat="1">
      <c r="B886" s="263"/>
      <c r="C886" s="264"/>
      <c r="D886" s="246" t="s">
        <v>368</v>
      </c>
      <c r="E886" s="265" t="s">
        <v>1</v>
      </c>
      <c r="F886" s="266" t="s">
        <v>370</v>
      </c>
      <c r="G886" s="264"/>
      <c r="H886" s="267">
        <v>1282.858</v>
      </c>
      <c r="I886" s="268"/>
      <c r="J886" s="264"/>
      <c r="K886" s="264"/>
      <c r="L886" s="269"/>
      <c r="M886" s="270"/>
      <c r="N886" s="271"/>
      <c r="O886" s="271"/>
      <c r="P886" s="271"/>
      <c r="Q886" s="271"/>
      <c r="R886" s="271"/>
      <c r="S886" s="271"/>
      <c r="T886" s="272"/>
      <c r="AT886" s="273" t="s">
        <v>368</v>
      </c>
      <c r="AU886" s="273" t="s">
        <v>92</v>
      </c>
      <c r="AV886" s="13" t="s">
        <v>125</v>
      </c>
      <c r="AW886" s="13" t="s">
        <v>38</v>
      </c>
      <c r="AX886" s="13" t="s">
        <v>90</v>
      </c>
      <c r="AY886" s="273" t="s">
        <v>263</v>
      </c>
    </row>
    <row r="887" s="1" customFormat="1" ht="16.5" customHeight="1">
      <c r="B887" s="39"/>
      <c r="C887" s="295" t="s">
        <v>1083</v>
      </c>
      <c r="D887" s="295" t="s">
        <v>400</v>
      </c>
      <c r="E887" s="296" t="s">
        <v>1069</v>
      </c>
      <c r="F887" s="297" t="s">
        <v>1070</v>
      </c>
      <c r="G887" s="298" t="s">
        <v>403</v>
      </c>
      <c r="H887" s="299">
        <v>0.44900000000000001</v>
      </c>
      <c r="I887" s="300"/>
      <c r="J887" s="301">
        <f>ROUND(I887*H887,2)</f>
        <v>0</v>
      </c>
      <c r="K887" s="297" t="s">
        <v>270</v>
      </c>
      <c r="L887" s="302"/>
      <c r="M887" s="303" t="s">
        <v>1</v>
      </c>
      <c r="N887" s="304" t="s">
        <v>48</v>
      </c>
      <c r="O887" s="87"/>
      <c r="P887" s="242">
        <f>O887*H887</f>
        <v>0</v>
      </c>
      <c r="Q887" s="242">
        <v>1</v>
      </c>
      <c r="R887" s="242">
        <f>Q887*H887</f>
        <v>0.44900000000000001</v>
      </c>
      <c r="S887" s="242">
        <v>0</v>
      </c>
      <c r="T887" s="243">
        <f>S887*H887</f>
        <v>0</v>
      </c>
      <c r="AR887" s="244" t="s">
        <v>563</v>
      </c>
      <c r="AT887" s="244" t="s">
        <v>400</v>
      </c>
      <c r="AU887" s="244" t="s">
        <v>92</v>
      </c>
      <c r="AY887" s="17" t="s">
        <v>263</v>
      </c>
      <c r="BE887" s="245">
        <f>IF(N887="základní",J887,0)</f>
        <v>0</v>
      </c>
      <c r="BF887" s="245">
        <f>IF(N887="snížená",J887,0)</f>
        <v>0</v>
      </c>
      <c r="BG887" s="245">
        <f>IF(N887="zákl. přenesená",J887,0)</f>
        <v>0</v>
      </c>
      <c r="BH887" s="245">
        <f>IF(N887="sníž. přenesená",J887,0)</f>
        <v>0</v>
      </c>
      <c r="BI887" s="245">
        <f>IF(N887="nulová",J887,0)</f>
        <v>0</v>
      </c>
      <c r="BJ887" s="17" t="s">
        <v>90</v>
      </c>
      <c r="BK887" s="245">
        <f>ROUND(I887*H887,2)</f>
        <v>0</v>
      </c>
      <c r="BL887" s="17" t="s">
        <v>452</v>
      </c>
      <c r="BM887" s="244" t="s">
        <v>1084</v>
      </c>
    </row>
    <row r="888" s="12" customFormat="1">
      <c r="B888" s="252"/>
      <c r="C888" s="253"/>
      <c r="D888" s="246" t="s">
        <v>368</v>
      </c>
      <c r="E888" s="253"/>
      <c r="F888" s="255" t="s">
        <v>1085</v>
      </c>
      <c r="G888" s="253"/>
      <c r="H888" s="256">
        <v>0.44900000000000001</v>
      </c>
      <c r="I888" s="257"/>
      <c r="J888" s="253"/>
      <c r="K888" s="253"/>
      <c r="L888" s="258"/>
      <c r="M888" s="259"/>
      <c r="N888" s="260"/>
      <c r="O888" s="260"/>
      <c r="P888" s="260"/>
      <c r="Q888" s="260"/>
      <c r="R888" s="260"/>
      <c r="S888" s="260"/>
      <c r="T888" s="261"/>
      <c r="AT888" s="262" t="s">
        <v>368</v>
      </c>
      <c r="AU888" s="262" t="s">
        <v>92</v>
      </c>
      <c r="AV888" s="12" t="s">
        <v>92</v>
      </c>
      <c r="AW888" s="12" t="s">
        <v>4</v>
      </c>
      <c r="AX888" s="12" t="s">
        <v>90</v>
      </c>
      <c r="AY888" s="262" t="s">
        <v>263</v>
      </c>
    </row>
    <row r="889" s="1" customFormat="1" ht="16.5" customHeight="1">
      <c r="B889" s="39"/>
      <c r="C889" s="233" t="s">
        <v>1086</v>
      </c>
      <c r="D889" s="233" t="s">
        <v>266</v>
      </c>
      <c r="E889" s="234" t="s">
        <v>1087</v>
      </c>
      <c r="F889" s="235" t="s">
        <v>1088</v>
      </c>
      <c r="G889" s="236" t="s">
        <v>407</v>
      </c>
      <c r="H889" s="237">
        <v>6266.25</v>
      </c>
      <c r="I889" s="238"/>
      <c r="J889" s="239">
        <f>ROUND(I889*H889,2)</f>
        <v>0</v>
      </c>
      <c r="K889" s="235" t="s">
        <v>270</v>
      </c>
      <c r="L889" s="44"/>
      <c r="M889" s="240" t="s">
        <v>1</v>
      </c>
      <c r="N889" s="241" t="s">
        <v>48</v>
      </c>
      <c r="O889" s="87"/>
      <c r="P889" s="242">
        <f>O889*H889</f>
        <v>0</v>
      </c>
      <c r="Q889" s="242">
        <v>0.00040000000000000002</v>
      </c>
      <c r="R889" s="242">
        <f>Q889*H889</f>
        <v>2.5065</v>
      </c>
      <c r="S889" s="242">
        <v>0</v>
      </c>
      <c r="T889" s="243">
        <f>S889*H889</f>
        <v>0</v>
      </c>
      <c r="AR889" s="244" t="s">
        <v>452</v>
      </c>
      <c r="AT889" s="244" t="s">
        <v>266</v>
      </c>
      <c r="AU889" s="244" t="s">
        <v>92</v>
      </c>
      <c r="AY889" s="17" t="s">
        <v>263</v>
      </c>
      <c r="BE889" s="245">
        <f>IF(N889="základní",J889,0)</f>
        <v>0</v>
      </c>
      <c r="BF889" s="245">
        <f>IF(N889="snížená",J889,0)</f>
        <v>0</v>
      </c>
      <c r="BG889" s="245">
        <f>IF(N889="zákl. přenesená",J889,0)</f>
        <v>0</v>
      </c>
      <c r="BH889" s="245">
        <f>IF(N889="sníž. přenesená",J889,0)</f>
        <v>0</v>
      </c>
      <c r="BI889" s="245">
        <f>IF(N889="nulová",J889,0)</f>
        <v>0</v>
      </c>
      <c r="BJ889" s="17" t="s">
        <v>90</v>
      </c>
      <c r="BK889" s="245">
        <f>ROUND(I889*H889,2)</f>
        <v>0</v>
      </c>
      <c r="BL889" s="17" t="s">
        <v>452</v>
      </c>
      <c r="BM889" s="244" t="s">
        <v>1089</v>
      </c>
    </row>
    <row r="890" s="1" customFormat="1">
      <c r="B890" s="39"/>
      <c r="C890" s="40"/>
      <c r="D890" s="246" t="s">
        <v>273</v>
      </c>
      <c r="E890" s="40"/>
      <c r="F890" s="247" t="s">
        <v>1067</v>
      </c>
      <c r="G890" s="40"/>
      <c r="H890" s="40"/>
      <c r="I890" s="151"/>
      <c r="J890" s="40"/>
      <c r="K890" s="40"/>
      <c r="L890" s="44"/>
      <c r="M890" s="248"/>
      <c r="N890" s="87"/>
      <c r="O890" s="87"/>
      <c r="P890" s="87"/>
      <c r="Q890" s="87"/>
      <c r="R890" s="87"/>
      <c r="S890" s="87"/>
      <c r="T890" s="88"/>
      <c r="AT890" s="17" t="s">
        <v>273</v>
      </c>
      <c r="AU890" s="17" t="s">
        <v>92</v>
      </c>
    </row>
    <row r="891" s="14" customFormat="1">
      <c r="B891" s="274"/>
      <c r="C891" s="275"/>
      <c r="D891" s="246" t="s">
        <v>368</v>
      </c>
      <c r="E891" s="276" t="s">
        <v>1</v>
      </c>
      <c r="F891" s="277" t="s">
        <v>589</v>
      </c>
      <c r="G891" s="275"/>
      <c r="H891" s="276" t="s">
        <v>1</v>
      </c>
      <c r="I891" s="278"/>
      <c r="J891" s="275"/>
      <c r="K891" s="275"/>
      <c r="L891" s="279"/>
      <c r="M891" s="280"/>
      <c r="N891" s="281"/>
      <c r="O891" s="281"/>
      <c r="P891" s="281"/>
      <c r="Q891" s="281"/>
      <c r="R891" s="281"/>
      <c r="S891" s="281"/>
      <c r="T891" s="282"/>
      <c r="AT891" s="283" t="s">
        <v>368</v>
      </c>
      <c r="AU891" s="283" t="s">
        <v>92</v>
      </c>
      <c r="AV891" s="14" t="s">
        <v>90</v>
      </c>
      <c r="AW891" s="14" t="s">
        <v>38</v>
      </c>
      <c r="AX891" s="14" t="s">
        <v>83</v>
      </c>
      <c r="AY891" s="283" t="s">
        <v>263</v>
      </c>
    </row>
    <row r="892" s="12" customFormat="1">
      <c r="B892" s="252"/>
      <c r="C892" s="253"/>
      <c r="D892" s="246" t="s">
        <v>368</v>
      </c>
      <c r="E892" s="254" t="s">
        <v>1</v>
      </c>
      <c r="F892" s="255" t="s">
        <v>1090</v>
      </c>
      <c r="G892" s="253"/>
      <c r="H892" s="256">
        <v>338.44999999999999</v>
      </c>
      <c r="I892" s="257"/>
      <c r="J892" s="253"/>
      <c r="K892" s="253"/>
      <c r="L892" s="258"/>
      <c r="M892" s="259"/>
      <c r="N892" s="260"/>
      <c r="O892" s="260"/>
      <c r="P892" s="260"/>
      <c r="Q892" s="260"/>
      <c r="R892" s="260"/>
      <c r="S892" s="260"/>
      <c r="T892" s="261"/>
      <c r="AT892" s="262" t="s">
        <v>368</v>
      </c>
      <c r="AU892" s="262" t="s">
        <v>92</v>
      </c>
      <c r="AV892" s="12" t="s">
        <v>92</v>
      </c>
      <c r="AW892" s="12" t="s">
        <v>38</v>
      </c>
      <c r="AX892" s="12" t="s">
        <v>83</v>
      </c>
      <c r="AY892" s="262" t="s">
        <v>263</v>
      </c>
    </row>
    <row r="893" s="12" customFormat="1">
      <c r="B893" s="252"/>
      <c r="C893" s="253"/>
      <c r="D893" s="246" t="s">
        <v>368</v>
      </c>
      <c r="E893" s="254" t="s">
        <v>1</v>
      </c>
      <c r="F893" s="255" t="s">
        <v>1091</v>
      </c>
      <c r="G893" s="253"/>
      <c r="H893" s="256">
        <v>5483.1000000000004</v>
      </c>
      <c r="I893" s="257"/>
      <c r="J893" s="253"/>
      <c r="K893" s="253"/>
      <c r="L893" s="258"/>
      <c r="M893" s="259"/>
      <c r="N893" s="260"/>
      <c r="O893" s="260"/>
      <c r="P893" s="260"/>
      <c r="Q893" s="260"/>
      <c r="R893" s="260"/>
      <c r="S893" s="260"/>
      <c r="T893" s="261"/>
      <c r="AT893" s="262" t="s">
        <v>368</v>
      </c>
      <c r="AU893" s="262" t="s">
        <v>92</v>
      </c>
      <c r="AV893" s="12" t="s">
        <v>92</v>
      </c>
      <c r="AW893" s="12" t="s">
        <v>38</v>
      </c>
      <c r="AX893" s="12" t="s">
        <v>83</v>
      </c>
      <c r="AY893" s="262" t="s">
        <v>263</v>
      </c>
    </row>
    <row r="894" s="12" customFormat="1">
      <c r="B894" s="252"/>
      <c r="C894" s="253"/>
      <c r="D894" s="246" t="s">
        <v>368</v>
      </c>
      <c r="E894" s="254" t="s">
        <v>1</v>
      </c>
      <c r="F894" s="255" t="s">
        <v>1092</v>
      </c>
      <c r="G894" s="253"/>
      <c r="H894" s="256">
        <v>444.69999999999999</v>
      </c>
      <c r="I894" s="257"/>
      <c r="J894" s="253"/>
      <c r="K894" s="253"/>
      <c r="L894" s="258"/>
      <c r="M894" s="259"/>
      <c r="N894" s="260"/>
      <c r="O894" s="260"/>
      <c r="P894" s="260"/>
      <c r="Q894" s="260"/>
      <c r="R894" s="260"/>
      <c r="S894" s="260"/>
      <c r="T894" s="261"/>
      <c r="AT894" s="262" t="s">
        <v>368</v>
      </c>
      <c r="AU894" s="262" t="s">
        <v>92</v>
      </c>
      <c r="AV894" s="12" t="s">
        <v>92</v>
      </c>
      <c r="AW894" s="12" t="s">
        <v>38</v>
      </c>
      <c r="AX894" s="12" t="s">
        <v>83</v>
      </c>
      <c r="AY894" s="262" t="s">
        <v>263</v>
      </c>
    </row>
    <row r="895" s="13" customFormat="1">
      <c r="B895" s="263"/>
      <c r="C895" s="264"/>
      <c r="D895" s="246" t="s">
        <v>368</v>
      </c>
      <c r="E895" s="265" t="s">
        <v>1</v>
      </c>
      <c r="F895" s="266" t="s">
        <v>370</v>
      </c>
      <c r="G895" s="264"/>
      <c r="H895" s="267">
        <v>6266.25</v>
      </c>
      <c r="I895" s="268"/>
      <c r="J895" s="264"/>
      <c r="K895" s="264"/>
      <c r="L895" s="269"/>
      <c r="M895" s="270"/>
      <c r="N895" s="271"/>
      <c r="O895" s="271"/>
      <c r="P895" s="271"/>
      <c r="Q895" s="271"/>
      <c r="R895" s="271"/>
      <c r="S895" s="271"/>
      <c r="T895" s="272"/>
      <c r="AT895" s="273" t="s">
        <v>368</v>
      </c>
      <c r="AU895" s="273" t="s">
        <v>92</v>
      </c>
      <c r="AV895" s="13" t="s">
        <v>125</v>
      </c>
      <c r="AW895" s="13" t="s">
        <v>38</v>
      </c>
      <c r="AX895" s="13" t="s">
        <v>90</v>
      </c>
      <c r="AY895" s="273" t="s">
        <v>263</v>
      </c>
    </row>
    <row r="896" s="1" customFormat="1" ht="24" customHeight="1">
      <c r="B896" s="39"/>
      <c r="C896" s="295" t="s">
        <v>1093</v>
      </c>
      <c r="D896" s="295" t="s">
        <v>400</v>
      </c>
      <c r="E896" s="296" t="s">
        <v>1094</v>
      </c>
      <c r="F896" s="297" t="s">
        <v>1095</v>
      </c>
      <c r="G896" s="298" t="s">
        <v>407</v>
      </c>
      <c r="H896" s="299">
        <v>3603.0940000000001</v>
      </c>
      <c r="I896" s="300"/>
      <c r="J896" s="301">
        <f>ROUND(I896*H896,2)</f>
        <v>0</v>
      </c>
      <c r="K896" s="297" t="s">
        <v>270</v>
      </c>
      <c r="L896" s="302"/>
      <c r="M896" s="303" t="s">
        <v>1</v>
      </c>
      <c r="N896" s="304" t="s">
        <v>48</v>
      </c>
      <c r="O896" s="87"/>
      <c r="P896" s="242">
        <f>O896*H896</f>
        <v>0</v>
      </c>
      <c r="Q896" s="242">
        <v>0.001</v>
      </c>
      <c r="R896" s="242">
        <f>Q896*H896</f>
        <v>3.603094</v>
      </c>
      <c r="S896" s="242">
        <v>0</v>
      </c>
      <c r="T896" s="243">
        <f>S896*H896</f>
        <v>0</v>
      </c>
      <c r="AR896" s="244" t="s">
        <v>563</v>
      </c>
      <c r="AT896" s="244" t="s">
        <v>400</v>
      </c>
      <c r="AU896" s="244" t="s">
        <v>92</v>
      </c>
      <c r="AY896" s="17" t="s">
        <v>263</v>
      </c>
      <c r="BE896" s="245">
        <f>IF(N896="základní",J896,0)</f>
        <v>0</v>
      </c>
      <c r="BF896" s="245">
        <f>IF(N896="snížená",J896,0)</f>
        <v>0</v>
      </c>
      <c r="BG896" s="245">
        <f>IF(N896="zákl. přenesená",J896,0)</f>
        <v>0</v>
      </c>
      <c r="BH896" s="245">
        <f>IF(N896="sníž. přenesená",J896,0)</f>
        <v>0</v>
      </c>
      <c r="BI896" s="245">
        <f>IF(N896="nulová",J896,0)</f>
        <v>0</v>
      </c>
      <c r="BJ896" s="17" t="s">
        <v>90</v>
      </c>
      <c r="BK896" s="245">
        <f>ROUND(I896*H896,2)</f>
        <v>0</v>
      </c>
      <c r="BL896" s="17" t="s">
        <v>452</v>
      </c>
      <c r="BM896" s="244" t="s">
        <v>1096</v>
      </c>
    </row>
    <row r="897" s="12" customFormat="1">
      <c r="B897" s="252"/>
      <c r="C897" s="253"/>
      <c r="D897" s="246" t="s">
        <v>368</v>
      </c>
      <c r="E897" s="253"/>
      <c r="F897" s="255" t="s">
        <v>1097</v>
      </c>
      <c r="G897" s="253"/>
      <c r="H897" s="256">
        <v>3603.0940000000001</v>
      </c>
      <c r="I897" s="257"/>
      <c r="J897" s="253"/>
      <c r="K897" s="253"/>
      <c r="L897" s="258"/>
      <c r="M897" s="259"/>
      <c r="N897" s="260"/>
      <c r="O897" s="260"/>
      <c r="P897" s="260"/>
      <c r="Q897" s="260"/>
      <c r="R897" s="260"/>
      <c r="S897" s="260"/>
      <c r="T897" s="261"/>
      <c r="AT897" s="262" t="s">
        <v>368</v>
      </c>
      <c r="AU897" s="262" t="s">
        <v>92</v>
      </c>
      <c r="AV897" s="12" t="s">
        <v>92</v>
      </c>
      <c r="AW897" s="12" t="s">
        <v>4</v>
      </c>
      <c r="AX897" s="12" t="s">
        <v>90</v>
      </c>
      <c r="AY897" s="262" t="s">
        <v>263</v>
      </c>
    </row>
    <row r="898" s="1" customFormat="1" ht="24" customHeight="1">
      <c r="B898" s="39"/>
      <c r="C898" s="295" t="s">
        <v>1098</v>
      </c>
      <c r="D898" s="295" t="s">
        <v>400</v>
      </c>
      <c r="E898" s="296" t="s">
        <v>1099</v>
      </c>
      <c r="F898" s="297" t="s">
        <v>1100</v>
      </c>
      <c r="G898" s="298" t="s">
        <v>407</v>
      </c>
      <c r="H898" s="299">
        <v>3603.0940000000001</v>
      </c>
      <c r="I898" s="300"/>
      <c r="J898" s="301">
        <f>ROUND(I898*H898,2)</f>
        <v>0</v>
      </c>
      <c r="K898" s="297" t="s">
        <v>270</v>
      </c>
      <c r="L898" s="302"/>
      <c r="M898" s="303" t="s">
        <v>1</v>
      </c>
      <c r="N898" s="304" t="s">
        <v>48</v>
      </c>
      <c r="O898" s="87"/>
      <c r="P898" s="242">
        <f>O898*H898</f>
        <v>0</v>
      </c>
      <c r="Q898" s="242">
        <v>0.001</v>
      </c>
      <c r="R898" s="242">
        <f>Q898*H898</f>
        <v>3.603094</v>
      </c>
      <c r="S898" s="242">
        <v>0</v>
      </c>
      <c r="T898" s="243">
        <f>S898*H898</f>
        <v>0</v>
      </c>
      <c r="AR898" s="244" t="s">
        <v>563</v>
      </c>
      <c r="AT898" s="244" t="s">
        <v>400</v>
      </c>
      <c r="AU898" s="244" t="s">
        <v>92</v>
      </c>
      <c r="AY898" s="17" t="s">
        <v>263</v>
      </c>
      <c r="BE898" s="245">
        <f>IF(N898="základní",J898,0)</f>
        <v>0</v>
      </c>
      <c r="BF898" s="245">
        <f>IF(N898="snížená",J898,0)</f>
        <v>0</v>
      </c>
      <c r="BG898" s="245">
        <f>IF(N898="zákl. přenesená",J898,0)</f>
        <v>0</v>
      </c>
      <c r="BH898" s="245">
        <f>IF(N898="sníž. přenesená",J898,0)</f>
        <v>0</v>
      </c>
      <c r="BI898" s="245">
        <f>IF(N898="nulová",J898,0)</f>
        <v>0</v>
      </c>
      <c r="BJ898" s="17" t="s">
        <v>90</v>
      </c>
      <c r="BK898" s="245">
        <f>ROUND(I898*H898,2)</f>
        <v>0</v>
      </c>
      <c r="BL898" s="17" t="s">
        <v>452</v>
      </c>
      <c r="BM898" s="244" t="s">
        <v>1101</v>
      </c>
    </row>
    <row r="899" s="12" customFormat="1">
      <c r="B899" s="252"/>
      <c r="C899" s="253"/>
      <c r="D899" s="246" t="s">
        <v>368</v>
      </c>
      <c r="E899" s="253"/>
      <c r="F899" s="255" t="s">
        <v>1097</v>
      </c>
      <c r="G899" s="253"/>
      <c r="H899" s="256">
        <v>3603.0940000000001</v>
      </c>
      <c r="I899" s="257"/>
      <c r="J899" s="253"/>
      <c r="K899" s="253"/>
      <c r="L899" s="258"/>
      <c r="M899" s="259"/>
      <c r="N899" s="260"/>
      <c r="O899" s="260"/>
      <c r="P899" s="260"/>
      <c r="Q899" s="260"/>
      <c r="R899" s="260"/>
      <c r="S899" s="260"/>
      <c r="T899" s="261"/>
      <c r="AT899" s="262" t="s">
        <v>368</v>
      </c>
      <c r="AU899" s="262" t="s">
        <v>92</v>
      </c>
      <c r="AV899" s="12" t="s">
        <v>92</v>
      </c>
      <c r="AW899" s="12" t="s">
        <v>4</v>
      </c>
      <c r="AX899" s="12" t="s">
        <v>90</v>
      </c>
      <c r="AY899" s="262" t="s">
        <v>263</v>
      </c>
    </row>
    <row r="900" s="1" customFormat="1" ht="16.5" customHeight="1">
      <c r="B900" s="39"/>
      <c r="C900" s="233" t="s">
        <v>1102</v>
      </c>
      <c r="D900" s="233" t="s">
        <v>266</v>
      </c>
      <c r="E900" s="234" t="s">
        <v>1103</v>
      </c>
      <c r="F900" s="235" t="s">
        <v>1104</v>
      </c>
      <c r="G900" s="236" t="s">
        <v>407</v>
      </c>
      <c r="H900" s="237">
        <v>2565.7150000000001</v>
      </c>
      <c r="I900" s="238"/>
      <c r="J900" s="239">
        <f>ROUND(I900*H900,2)</f>
        <v>0</v>
      </c>
      <c r="K900" s="235" t="s">
        <v>270</v>
      </c>
      <c r="L900" s="44"/>
      <c r="M900" s="240" t="s">
        <v>1</v>
      </c>
      <c r="N900" s="241" t="s">
        <v>48</v>
      </c>
      <c r="O900" s="87"/>
      <c r="P900" s="242">
        <f>O900*H900</f>
        <v>0</v>
      </c>
      <c r="Q900" s="242">
        <v>0.00040000000000000002</v>
      </c>
      <c r="R900" s="242">
        <f>Q900*H900</f>
        <v>1.026286</v>
      </c>
      <c r="S900" s="242">
        <v>0</v>
      </c>
      <c r="T900" s="243">
        <f>S900*H900</f>
        <v>0</v>
      </c>
      <c r="AR900" s="244" t="s">
        <v>452</v>
      </c>
      <c r="AT900" s="244" t="s">
        <v>266</v>
      </c>
      <c r="AU900" s="244" t="s">
        <v>92</v>
      </c>
      <c r="AY900" s="17" t="s">
        <v>263</v>
      </c>
      <c r="BE900" s="245">
        <f>IF(N900="základní",J900,0)</f>
        <v>0</v>
      </c>
      <c r="BF900" s="245">
        <f>IF(N900="snížená",J900,0)</f>
        <v>0</v>
      </c>
      <c r="BG900" s="245">
        <f>IF(N900="zákl. přenesená",J900,0)</f>
        <v>0</v>
      </c>
      <c r="BH900" s="245">
        <f>IF(N900="sníž. přenesená",J900,0)</f>
        <v>0</v>
      </c>
      <c r="BI900" s="245">
        <f>IF(N900="nulová",J900,0)</f>
        <v>0</v>
      </c>
      <c r="BJ900" s="17" t="s">
        <v>90</v>
      </c>
      <c r="BK900" s="245">
        <f>ROUND(I900*H900,2)</f>
        <v>0</v>
      </c>
      <c r="BL900" s="17" t="s">
        <v>452</v>
      </c>
      <c r="BM900" s="244" t="s">
        <v>1105</v>
      </c>
    </row>
    <row r="901" s="1" customFormat="1">
      <c r="B901" s="39"/>
      <c r="C901" s="40"/>
      <c r="D901" s="246" t="s">
        <v>273</v>
      </c>
      <c r="E901" s="40"/>
      <c r="F901" s="247" t="s">
        <v>1067</v>
      </c>
      <c r="G901" s="40"/>
      <c r="H901" s="40"/>
      <c r="I901" s="151"/>
      <c r="J901" s="40"/>
      <c r="K901" s="40"/>
      <c r="L901" s="44"/>
      <c r="M901" s="248"/>
      <c r="N901" s="87"/>
      <c r="O901" s="87"/>
      <c r="P901" s="87"/>
      <c r="Q901" s="87"/>
      <c r="R901" s="87"/>
      <c r="S901" s="87"/>
      <c r="T901" s="88"/>
      <c r="AT901" s="17" t="s">
        <v>273</v>
      </c>
      <c r="AU901" s="17" t="s">
        <v>92</v>
      </c>
    </row>
    <row r="902" s="14" customFormat="1">
      <c r="B902" s="274"/>
      <c r="C902" s="275"/>
      <c r="D902" s="246" t="s">
        <v>368</v>
      </c>
      <c r="E902" s="276" t="s">
        <v>1</v>
      </c>
      <c r="F902" s="277" t="s">
        <v>1077</v>
      </c>
      <c r="G902" s="275"/>
      <c r="H902" s="276" t="s">
        <v>1</v>
      </c>
      <c r="I902" s="278"/>
      <c r="J902" s="275"/>
      <c r="K902" s="275"/>
      <c r="L902" s="279"/>
      <c r="M902" s="280"/>
      <c r="N902" s="281"/>
      <c r="O902" s="281"/>
      <c r="P902" s="281"/>
      <c r="Q902" s="281"/>
      <c r="R902" s="281"/>
      <c r="S902" s="281"/>
      <c r="T902" s="282"/>
      <c r="AT902" s="283" t="s">
        <v>368</v>
      </c>
      <c r="AU902" s="283" t="s">
        <v>92</v>
      </c>
      <c r="AV902" s="14" t="s">
        <v>90</v>
      </c>
      <c r="AW902" s="14" t="s">
        <v>38</v>
      </c>
      <c r="AX902" s="14" t="s">
        <v>83</v>
      </c>
      <c r="AY902" s="283" t="s">
        <v>263</v>
      </c>
    </row>
    <row r="903" s="12" customFormat="1">
      <c r="B903" s="252"/>
      <c r="C903" s="253"/>
      <c r="D903" s="246" t="s">
        <v>368</v>
      </c>
      <c r="E903" s="254" t="s">
        <v>1</v>
      </c>
      <c r="F903" s="255" t="s">
        <v>1106</v>
      </c>
      <c r="G903" s="253"/>
      <c r="H903" s="256">
        <v>187.77500000000001</v>
      </c>
      <c r="I903" s="257"/>
      <c r="J903" s="253"/>
      <c r="K903" s="253"/>
      <c r="L903" s="258"/>
      <c r="M903" s="259"/>
      <c r="N903" s="260"/>
      <c r="O903" s="260"/>
      <c r="P903" s="260"/>
      <c r="Q903" s="260"/>
      <c r="R903" s="260"/>
      <c r="S903" s="260"/>
      <c r="T903" s="261"/>
      <c r="AT903" s="262" t="s">
        <v>368</v>
      </c>
      <c r="AU903" s="262" t="s">
        <v>92</v>
      </c>
      <c r="AV903" s="12" t="s">
        <v>92</v>
      </c>
      <c r="AW903" s="12" t="s">
        <v>38</v>
      </c>
      <c r="AX903" s="12" t="s">
        <v>83</v>
      </c>
      <c r="AY903" s="262" t="s">
        <v>263</v>
      </c>
    </row>
    <row r="904" s="12" customFormat="1">
      <c r="B904" s="252"/>
      <c r="C904" s="253"/>
      <c r="D904" s="246" t="s">
        <v>368</v>
      </c>
      <c r="E904" s="254" t="s">
        <v>1</v>
      </c>
      <c r="F904" s="255" t="s">
        <v>1107</v>
      </c>
      <c r="G904" s="253"/>
      <c r="H904" s="256">
        <v>1862.99</v>
      </c>
      <c r="I904" s="257"/>
      <c r="J904" s="253"/>
      <c r="K904" s="253"/>
      <c r="L904" s="258"/>
      <c r="M904" s="259"/>
      <c r="N904" s="260"/>
      <c r="O904" s="260"/>
      <c r="P904" s="260"/>
      <c r="Q904" s="260"/>
      <c r="R904" s="260"/>
      <c r="S904" s="260"/>
      <c r="T904" s="261"/>
      <c r="AT904" s="262" t="s">
        <v>368</v>
      </c>
      <c r="AU904" s="262" t="s">
        <v>92</v>
      </c>
      <c r="AV904" s="12" t="s">
        <v>92</v>
      </c>
      <c r="AW904" s="12" t="s">
        <v>38</v>
      </c>
      <c r="AX904" s="12" t="s">
        <v>83</v>
      </c>
      <c r="AY904" s="262" t="s">
        <v>263</v>
      </c>
    </row>
    <row r="905" s="12" customFormat="1">
      <c r="B905" s="252"/>
      <c r="C905" s="253"/>
      <c r="D905" s="246" t="s">
        <v>368</v>
      </c>
      <c r="E905" s="254" t="s">
        <v>1</v>
      </c>
      <c r="F905" s="255" t="s">
        <v>1108</v>
      </c>
      <c r="G905" s="253"/>
      <c r="H905" s="256">
        <v>238.09999999999999</v>
      </c>
      <c r="I905" s="257"/>
      <c r="J905" s="253"/>
      <c r="K905" s="253"/>
      <c r="L905" s="258"/>
      <c r="M905" s="259"/>
      <c r="N905" s="260"/>
      <c r="O905" s="260"/>
      <c r="P905" s="260"/>
      <c r="Q905" s="260"/>
      <c r="R905" s="260"/>
      <c r="S905" s="260"/>
      <c r="T905" s="261"/>
      <c r="AT905" s="262" t="s">
        <v>368</v>
      </c>
      <c r="AU905" s="262" t="s">
        <v>92</v>
      </c>
      <c r="AV905" s="12" t="s">
        <v>92</v>
      </c>
      <c r="AW905" s="12" t="s">
        <v>38</v>
      </c>
      <c r="AX905" s="12" t="s">
        <v>83</v>
      </c>
      <c r="AY905" s="262" t="s">
        <v>263</v>
      </c>
    </row>
    <row r="906" s="12" customFormat="1">
      <c r="B906" s="252"/>
      <c r="C906" s="253"/>
      <c r="D906" s="246" t="s">
        <v>368</v>
      </c>
      <c r="E906" s="254" t="s">
        <v>1</v>
      </c>
      <c r="F906" s="255" t="s">
        <v>1109</v>
      </c>
      <c r="G906" s="253"/>
      <c r="H906" s="256">
        <v>159.30000000000001</v>
      </c>
      <c r="I906" s="257"/>
      <c r="J906" s="253"/>
      <c r="K906" s="253"/>
      <c r="L906" s="258"/>
      <c r="M906" s="259"/>
      <c r="N906" s="260"/>
      <c r="O906" s="260"/>
      <c r="P906" s="260"/>
      <c r="Q906" s="260"/>
      <c r="R906" s="260"/>
      <c r="S906" s="260"/>
      <c r="T906" s="261"/>
      <c r="AT906" s="262" t="s">
        <v>368</v>
      </c>
      <c r="AU906" s="262" t="s">
        <v>92</v>
      </c>
      <c r="AV906" s="12" t="s">
        <v>92</v>
      </c>
      <c r="AW906" s="12" t="s">
        <v>38</v>
      </c>
      <c r="AX906" s="12" t="s">
        <v>83</v>
      </c>
      <c r="AY906" s="262" t="s">
        <v>263</v>
      </c>
    </row>
    <row r="907" s="12" customFormat="1">
      <c r="B907" s="252"/>
      <c r="C907" s="253"/>
      <c r="D907" s="246" t="s">
        <v>368</v>
      </c>
      <c r="E907" s="254" t="s">
        <v>1</v>
      </c>
      <c r="F907" s="255" t="s">
        <v>1110</v>
      </c>
      <c r="G907" s="253"/>
      <c r="H907" s="256">
        <v>117.55</v>
      </c>
      <c r="I907" s="257"/>
      <c r="J907" s="253"/>
      <c r="K907" s="253"/>
      <c r="L907" s="258"/>
      <c r="M907" s="259"/>
      <c r="N907" s="260"/>
      <c r="O907" s="260"/>
      <c r="P907" s="260"/>
      <c r="Q907" s="260"/>
      <c r="R907" s="260"/>
      <c r="S907" s="260"/>
      <c r="T907" s="261"/>
      <c r="AT907" s="262" t="s">
        <v>368</v>
      </c>
      <c r="AU907" s="262" t="s">
        <v>92</v>
      </c>
      <c r="AV907" s="12" t="s">
        <v>92</v>
      </c>
      <c r="AW907" s="12" t="s">
        <v>38</v>
      </c>
      <c r="AX907" s="12" t="s">
        <v>83</v>
      </c>
      <c r="AY907" s="262" t="s">
        <v>263</v>
      </c>
    </row>
    <row r="908" s="13" customFormat="1">
      <c r="B908" s="263"/>
      <c r="C908" s="264"/>
      <c r="D908" s="246" t="s">
        <v>368</v>
      </c>
      <c r="E908" s="265" t="s">
        <v>1</v>
      </c>
      <c r="F908" s="266" t="s">
        <v>370</v>
      </c>
      <c r="G908" s="264"/>
      <c r="H908" s="267">
        <v>2565.7150000000001</v>
      </c>
      <c r="I908" s="268"/>
      <c r="J908" s="264"/>
      <c r="K908" s="264"/>
      <c r="L908" s="269"/>
      <c r="M908" s="270"/>
      <c r="N908" s="271"/>
      <c r="O908" s="271"/>
      <c r="P908" s="271"/>
      <c r="Q908" s="271"/>
      <c r="R908" s="271"/>
      <c r="S908" s="271"/>
      <c r="T908" s="272"/>
      <c r="AT908" s="273" t="s">
        <v>368</v>
      </c>
      <c r="AU908" s="273" t="s">
        <v>92</v>
      </c>
      <c r="AV908" s="13" t="s">
        <v>125</v>
      </c>
      <c r="AW908" s="13" t="s">
        <v>38</v>
      </c>
      <c r="AX908" s="13" t="s">
        <v>90</v>
      </c>
      <c r="AY908" s="273" t="s">
        <v>263</v>
      </c>
    </row>
    <row r="909" s="1" customFormat="1" ht="24" customHeight="1">
      <c r="B909" s="39"/>
      <c r="C909" s="295" t="s">
        <v>1111</v>
      </c>
      <c r="D909" s="295" t="s">
        <v>400</v>
      </c>
      <c r="E909" s="296" t="s">
        <v>1094</v>
      </c>
      <c r="F909" s="297" t="s">
        <v>1095</v>
      </c>
      <c r="G909" s="298" t="s">
        <v>407</v>
      </c>
      <c r="H909" s="299">
        <v>1539.4290000000001</v>
      </c>
      <c r="I909" s="300"/>
      <c r="J909" s="301">
        <f>ROUND(I909*H909,2)</f>
        <v>0</v>
      </c>
      <c r="K909" s="297" t="s">
        <v>270</v>
      </c>
      <c r="L909" s="302"/>
      <c r="M909" s="303" t="s">
        <v>1</v>
      </c>
      <c r="N909" s="304" t="s">
        <v>48</v>
      </c>
      <c r="O909" s="87"/>
      <c r="P909" s="242">
        <f>O909*H909</f>
        <v>0</v>
      </c>
      <c r="Q909" s="242">
        <v>0.001</v>
      </c>
      <c r="R909" s="242">
        <f>Q909*H909</f>
        <v>1.5394290000000002</v>
      </c>
      <c r="S909" s="242">
        <v>0</v>
      </c>
      <c r="T909" s="243">
        <f>S909*H909</f>
        <v>0</v>
      </c>
      <c r="AR909" s="244" t="s">
        <v>563</v>
      </c>
      <c r="AT909" s="244" t="s">
        <v>400</v>
      </c>
      <c r="AU909" s="244" t="s">
        <v>92</v>
      </c>
      <c r="AY909" s="17" t="s">
        <v>263</v>
      </c>
      <c r="BE909" s="245">
        <f>IF(N909="základní",J909,0)</f>
        <v>0</v>
      </c>
      <c r="BF909" s="245">
        <f>IF(N909="snížená",J909,0)</f>
        <v>0</v>
      </c>
      <c r="BG909" s="245">
        <f>IF(N909="zákl. přenesená",J909,0)</f>
        <v>0</v>
      </c>
      <c r="BH909" s="245">
        <f>IF(N909="sníž. přenesená",J909,0)</f>
        <v>0</v>
      </c>
      <c r="BI909" s="245">
        <f>IF(N909="nulová",J909,0)</f>
        <v>0</v>
      </c>
      <c r="BJ909" s="17" t="s">
        <v>90</v>
      </c>
      <c r="BK909" s="245">
        <f>ROUND(I909*H909,2)</f>
        <v>0</v>
      </c>
      <c r="BL909" s="17" t="s">
        <v>452</v>
      </c>
      <c r="BM909" s="244" t="s">
        <v>1112</v>
      </c>
    </row>
    <row r="910" s="12" customFormat="1">
      <c r="B910" s="252"/>
      <c r="C910" s="253"/>
      <c r="D910" s="246" t="s">
        <v>368</v>
      </c>
      <c r="E910" s="253"/>
      <c r="F910" s="255" t="s">
        <v>1113</v>
      </c>
      <c r="G910" s="253"/>
      <c r="H910" s="256">
        <v>1539.4290000000001</v>
      </c>
      <c r="I910" s="257"/>
      <c r="J910" s="253"/>
      <c r="K910" s="253"/>
      <c r="L910" s="258"/>
      <c r="M910" s="259"/>
      <c r="N910" s="260"/>
      <c r="O910" s="260"/>
      <c r="P910" s="260"/>
      <c r="Q910" s="260"/>
      <c r="R910" s="260"/>
      <c r="S910" s="260"/>
      <c r="T910" s="261"/>
      <c r="AT910" s="262" t="s">
        <v>368</v>
      </c>
      <c r="AU910" s="262" t="s">
        <v>92</v>
      </c>
      <c r="AV910" s="12" t="s">
        <v>92</v>
      </c>
      <c r="AW910" s="12" t="s">
        <v>4</v>
      </c>
      <c r="AX910" s="12" t="s">
        <v>90</v>
      </c>
      <c r="AY910" s="262" t="s">
        <v>263</v>
      </c>
    </row>
    <row r="911" s="1" customFormat="1" ht="24" customHeight="1">
      <c r="B911" s="39"/>
      <c r="C911" s="295" t="s">
        <v>1114</v>
      </c>
      <c r="D911" s="295" t="s">
        <v>400</v>
      </c>
      <c r="E911" s="296" t="s">
        <v>1115</v>
      </c>
      <c r="F911" s="297" t="s">
        <v>1100</v>
      </c>
      <c r="G911" s="298" t="s">
        <v>407</v>
      </c>
      <c r="H911" s="299">
        <v>1539.4290000000001</v>
      </c>
      <c r="I911" s="300"/>
      <c r="J911" s="301">
        <f>ROUND(I911*H911,2)</f>
        <v>0</v>
      </c>
      <c r="K911" s="297" t="s">
        <v>270</v>
      </c>
      <c r="L911" s="302"/>
      <c r="M911" s="303" t="s">
        <v>1</v>
      </c>
      <c r="N911" s="304" t="s">
        <v>48</v>
      </c>
      <c r="O911" s="87"/>
      <c r="P911" s="242">
        <f>O911*H911</f>
        <v>0</v>
      </c>
      <c r="Q911" s="242">
        <v>0.001</v>
      </c>
      <c r="R911" s="242">
        <f>Q911*H911</f>
        <v>1.5394290000000002</v>
      </c>
      <c r="S911" s="242">
        <v>0</v>
      </c>
      <c r="T911" s="243">
        <f>S911*H911</f>
        <v>0</v>
      </c>
      <c r="AR911" s="244" t="s">
        <v>563</v>
      </c>
      <c r="AT911" s="244" t="s">
        <v>400</v>
      </c>
      <c r="AU911" s="244" t="s">
        <v>92</v>
      </c>
      <c r="AY911" s="17" t="s">
        <v>263</v>
      </c>
      <c r="BE911" s="245">
        <f>IF(N911="základní",J911,0)</f>
        <v>0</v>
      </c>
      <c r="BF911" s="245">
        <f>IF(N911="snížená",J911,0)</f>
        <v>0</v>
      </c>
      <c r="BG911" s="245">
        <f>IF(N911="zákl. přenesená",J911,0)</f>
        <v>0</v>
      </c>
      <c r="BH911" s="245">
        <f>IF(N911="sníž. přenesená",J911,0)</f>
        <v>0</v>
      </c>
      <c r="BI911" s="245">
        <f>IF(N911="nulová",J911,0)</f>
        <v>0</v>
      </c>
      <c r="BJ911" s="17" t="s">
        <v>90</v>
      </c>
      <c r="BK911" s="245">
        <f>ROUND(I911*H911,2)</f>
        <v>0</v>
      </c>
      <c r="BL911" s="17" t="s">
        <v>452</v>
      </c>
      <c r="BM911" s="244" t="s">
        <v>1116</v>
      </c>
    </row>
    <row r="912" s="12" customFormat="1">
      <c r="B912" s="252"/>
      <c r="C912" s="253"/>
      <c r="D912" s="246" t="s">
        <v>368</v>
      </c>
      <c r="E912" s="253"/>
      <c r="F912" s="255" t="s">
        <v>1113</v>
      </c>
      <c r="G912" s="253"/>
      <c r="H912" s="256">
        <v>1539.4290000000001</v>
      </c>
      <c r="I912" s="257"/>
      <c r="J912" s="253"/>
      <c r="K912" s="253"/>
      <c r="L912" s="258"/>
      <c r="M912" s="259"/>
      <c r="N912" s="260"/>
      <c r="O912" s="260"/>
      <c r="P912" s="260"/>
      <c r="Q912" s="260"/>
      <c r="R912" s="260"/>
      <c r="S912" s="260"/>
      <c r="T912" s="261"/>
      <c r="AT912" s="262" t="s">
        <v>368</v>
      </c>
      <c r="AU912" s="262" t="s">
        <v>92</v>
      </c>
      <c r="AV912" s="12" t="s">
        <v>92</v>
      </c>
      <c r="AW912" s="12" t="s">
        <v>4</v>
      </c>
      <c r="AX912" s="12" t="s">
        <v>90</v>
      </c>
      <c r="AY912" s="262" t="s">
        <v>263</v>
      </c>
    </row>
    <row r="913" s="1" customFormat="1" ht="16.5" customHeight="1">
      <c r="B913" s="39"/>
      <c r="C913" s="233" t="s">
        <v>1117</v>
      </c>
      <c r="D913" s="233" t="s">
        <v>266</v>
      </c>
      <c r="E913" s="234" t="s">
        <v>1118</v>
      </c>
      <c r="F913" s="235" t="s">
        <v>1119</v>
      </c>
      <c r="G913" s="236" t="s">
        <v>407</v>
      </c>
      <c r="H913" s="237">
        <v>315</v>
      </c>
      <c r="I913" s="238"/>
      <c r="J913" s="239">
        <f>ROUND(I913*H913,2)</f>
        <v>0</v>
      </c>
      <c r="K913" s="235" t="s">
        <v>270</v>
      </c>
      <c r="L913" s="44"/>
      <c r="M913" s="240" t="s">
        <v>1</v>
      </c>
      <c r="N913" s="241" t="s">
        <v>48</v>
      </c>
      <c r="O913" s="87"/>
      <c r="P913" s="242">
        <f>O913*H913</f>
        <v>0</v>
      </c>
      <c r="Q913" s="242">
        <v>0.00068999999999999997</v>
      </c>
      <c r="R913" s="242">
        <f>Q913*H913</f>
        <v>0.21734999999999999</v>
      </c>
      <c r="S913" s="242">
        <v>0</v>
      </c>
      <c r="T913" s="243">
        <f>S913*H913</f>
        <v>0</v>
      </c>
      <c r="AR913" s="244" t="s">
        <v>452</v>
      </c>
      <c r="AT913" s="244" t="s">
        <v>266</v>
      </c>
      <c r="AU913" s="244" t="s">
        <v>92</v>
      </c>
      <c r="AY913" s="17" t="s">
        <v>263</v>
      </c>
      <c r="BE913" s="245">
        <f>IF(N913="základní",J913,0)</f>
        <v>0</v>
      </c>
      <c r="BF913" s="245">
        <f>IF(N913="snížená",J913,0)</f>
        <v>0</v>
      </c>
      <c r="BG913" s="245">
        <f>IF(N913="zákl. přenesená",J913,0)</f>
        <v>0</v>
      </c>
      <c r="BH913" s="245">
        <f>IF(N913="sníž. přenesená",J913,0)</f>
        <v>0</v>
      </c>
      <c r="BI913" s="245">
        <f>IF(N913="nulová",J913,0)</f>
        <v>0</v>
      </c>
      <c r="BJ913" s="17" t="s">
        <v>90</v>
      </c>
      <c r="BK913" s="245">
        <f>ROUND(I913*H913,2)</f>
        <v>0</v>
      </c>
      <c r="BL913" s="17" t="s">
        <v>452</v>
      </c>
      <c r="BM913" s="244" t="s">
        <v>1120</v>
      </c>
    </row>
    <row r="914" s="1" customFormat="1">
      <c r="B914" s="39"/>
      <c r="C914" s="40"/>
      <c r="D914" s="246" t="s">
        <v>273</v>
      </c>
      <c r="E914" s="40"/>
      <c r="F914" s="247" t="s">
        <v>1067</v>
      </c>
      <c r="G914" s="40"/>
      <c r="H914" s="40"/>
      <c r="I914" s="151"/>
      <c r="J914" s="40"/>
      <c r="K914" s="40"/>
      <c r="L914" s="44"/>
      <c r="M914" s="248"/>
      <c r="N914" s="87"/>
      <c r="O914" s="87"/>
      <c r="P914" s="87"/>
      <c r="Q914" s="87"/>
      <c r="R914" s="87"/>
      <c r="S914" s="87"/>
      <c r="T914" s="88"/>
      <c r="AT914" s="17" t="s">
        <v>273</v>
      </c>
      <c r="AU914" s="17" t="s">
        <v>92</v>
      </c>
    </row>
    <row r="915" s="12" customFormat="1">
      <c r="B915" s="252"/>
      <c r="C915" s="253"/>
      <c r="D915" s="246" t="s">
        <v>368</v>
      </c>
      <c r="E915" s="254" t="s">
        <v>1</v>
      </c>
      <c r="F915" s="255" t="s">
        <v>604</v>
      </c>
      <c r="G915" s="253"/>
      <c r="H915" s="256">
        <v>315</v>
      </c>
      <c r="I915" s="257"/>
      <c r="J915" s="253"/>
      <c r="K915" s="253"/>
      <c r="L915" s="258"/>
      <c r="M915" s="259"/>
      <c r="N915" s="260"/>
      <c r="O915" s="260"/>
      <c r="P915" s="260"/>
      <c r="Q915" s="260"/>
      <c r="R915" s="260"/>
      <c r="S915" s="260"/>
      <c r="T915" s="261"/>
      <c r="AT915" s="262" t="s">
        <v>368</v>
      </c>
      <c r="AU915" s="262" t="s">
        <v>92</v>
      </c>
      <c r="AV915" s="12" t="s">
        <v>92</v>
      </c>
      <c r="AW915" s="12" t="s">
        <v>38</v>
      </c>
      <c r="AX915" s="12" t="s">
        <v>83</v>
      </c>
      <c r="AY915" s="262" t="s">
        <v>263</v>
      </c>
    </row>
    <row r="916" s="13" customFormat="1">
      <c r="B916" s="263"/>
      <c r="C916" s="264"/>
      <c r="D916" s="246" t="s">
        <v>368</v>
      </c>
      <c r="E916" s="265" t="s">
        <v>1</v>
      </c>
      <c r="F916" s="266" t="s">
        <v>370</v>
      </c>
      <c r="G916" s="264"/>
      <c r="H916" s="267">
        <v>315</v>
      </c>
      <c r="I916" s="268"/>
      <c r="J916" s="264"/>
      <c r="K916" s="264"/>
      <c r="L916" s="269"/>
      <c r="M916" s="270"/>
      <c r="N916" s="271"/>
      <c r="O916" s="271"/>
      <c r="P916" s="271"/>
      <c r="Q916" s="271"/>
      <c r="R916" s="271"/>
      <c r="S916" s="271"/>
      <c r="T916" s="272"/>
      <c r="AT916" s="273" t="s">
        <v>368</v>
      </c>
      <c r="AU916" s="273" t="s">
        <v>92</v>
      </c>
      <c r="AV916" s="13" t="s">
        <v>125</v>
      </c>
      <c r="AW916" s="13" t="s">
        <v>38</v>
      </c>
      <c r="AX916" s="13" t="s">
        <v>90</v>
      </c>
      <c r="AY916" s="273" t="s">
        <v>263</v>
      </c>
    </row>
    <row r="917" s="1" customFormat="1" ht="16.5" customHeight="1">
      <c r="B917" s="39"/>
      <c r="C917" s="233" t="s">
        <v>1121</v>
      </c>
      <c r="D917" s="233" t="s">
        <v>266</v>
      </c>
      <c r="E917" s="234" t="s">
        <v>1122</v>
      </c>
      <c r="F917" s="235" t="s">
        <v>1123</v>
      </c>
      <c r="G917" s="236" t="s">
        <v>407</v>
      </c>
      <c r="H917" s="237">
        <v>630</v>
      </c>
      <c r="I917" s="238"/>
      <c r="J917" s="239">
        <f>ROUND(I917*H917,2)</f>
        <v>0</v>
      </c>
      <c r="K917" s="235" t="s">
        <v>270</v>
      </c>
      <c r="L917" s="44"/>
      <c r="M917" s="240" t="s">
        <v>1</v>
      </c>
      <c r="N917" s="241" t="s">
        <v>48</v>
      </c>
      <c r="O917" s="87"/>
      <c r="P917" s="242">
        <f>O917*H917</f>
        <v>0</v>
      </c>
      <c r="Q917" s="242">
        <v>0</v>
      </c>
      <c r="R917" s="242">
        <f>Q917*H917</f>
        <v>0</v>
      </c>
      <c r="S917" s="242">
        <v>0</v>
      </c>
      <c r="T917" s="243">
        <f>S917*H917</f>
        <v>0</v>
      </c>
      <c r="AR917" s="244" t="s">
        <v>452</v>
      </c>
      <c r="AT917" s="244" t="s">
        <v>266</v>
      </c>
      <c r="AU917" s="244" t="s">
        <v>92</v>
      </c>
      <c r="AY917" s="17" t="s">
        <v>263</v>
      </c>
      <c r="BE917" s="245">
        <f>IF(N917="základní",J917,0)</f>
        <v>0</v>
      </c>
      <c r="BF917" s="245">
        <f>IF(N917="snížená",J917,0)</f>
        <v>0</v>
      </c>
      <c r="BG917" s="245">
        <f>IF(N917="zákl. přenesená",J917,0)</f>
        <v>0</v>
      </c>
      <c r="BH917" s="245">
        <f>IF(N917="sníž. přenesená",J917,0)</f>
        <v>0</v>
      </c>
      <c r="BI917" s="245">
        <f>IF(N917="nulová",J917,0)</f>
        <v>0</v>
      </c>
      <c r="BJ917" s="17" t="s">
        <v>90</v>
      </c>
      <c r="BK917" s="245">
        <f>ROUND(I917*H917,2)</f>
        <v>0</v>
      </c>
      <c r="BL917" s="17" t="s">
        <v>452</v>
      </c>
      <c r="BM917" s="244" t="s">
        <v>1124</v>
      </c>
    </row>
    <row r="918" s="1" customFormat="1">
      <c r="B918" s="39"/>
      <c r="C918" s="40"/>
      <c r="D918" s="246" t="s">
        <v>273</v>
      </c>
      <c r="E918" s="40"/>
      <c r="F918" s="247" t="s">
        <v>1067</v>
      </c>
      <c r="G918" s="40"/>
      <c r="H918" s="40"/>
      <c r="I918" s="151"/>
      <c r="J918" s="40"/>
      <c r="K918" s="40"/>
      <c r="L918" s="44"/>
      <c r="M918" s="248"/>
      <c r="N918" s="87"/>
      <c r="O918" s="87"/>
      <c r="P918" s="87"/>
      <c r="Q918" s="87"/>
      <c r="R918" s="87"/>
      <c r="S918" s="87"/>
      <c r="T918" s="88"/>
      <c r="AT918" s="17" t="s">
        <v>273</v>
      </c>
      <c r="AU918" s="17" t="s">
        <v>92</v>
      </c>
    </row>
    <row r="919" s="12" customFormat="1">
      <c r="B919" s="252"/>
      <c r="C919" s="253"/>
      <c r="D919" s="246" t="s">
        <v>368</v>
      </c>
      <c r="E919" s="254" t="s">
        <v>1</v>
      </c>
      <c r="F919" s="255" t="s">
        <v>1125</v>
      </c>
      <c r="G919" s="253"/>
      <c r="H919" s="256">
        <v>630</v>
      </c>
      <c r="I919" s="257"/>
      <c r="J919" s="253"/>
      <c r="K919" s="253"/>
      <c r="L919" s="258"/>
      <c r="M919" s="259"/>
      <c r="N919" s="260"/>
      <c r="O919" s="260"/>
      <c r="P919" s="260"/>
      <c r="Q919" s="260"/>
      <c r="R919" s="260"/>
      <c r="S919" s="260"/>
      <c r="T919" s="261"/>
      <c r="AT919" s="262" t="s">
        <v>368</v>
      </c>
      <c r="AU919" s="262" t="s">
        <v>92</v>
      </c>
      <c r="AV919" s="12" t="s">
        <v>92</v>
      </c>
      <c r="AW919" s="12" t="s">
        <v>38</v>
      </c>
      <c r="AX919" s="12" t="s">
        <v>83</v>
      </c>
      <c r="AY919" s="262" t="s">
        <v>263</v>
      </c>
    </row>
    <row r="920" s="13" customFormat="1">
      <c r="B920" s="263"/>
      <c r="C920" s="264"/>
      <c r="D920" s="246" t="s">
        <v>368</v>
      </c>
      <c r="E920" s="265" t="s">
        <v>1</v>
      </c>
      <c r="F920" s="266" t="s">
        <v>370</v>
      </c>
      <c r="G920" s="264"/>
      <c r="H920" s="267">
        <v>630</v>
      </c>
      <c r="I920" s="268"/>
      <c r="J920" s="264"/>
      <c r="K920" s="264"/>
      <c r="L920" s="269"/>
      <c r="M920" s="270"/>
      <c r="N920" s="271"/>
      <c r="O920" s="271"/>
      <c r="P920" s="271"/>
      <c r="Q920" s="271"/>
      <c r="R920" s="271"/>
      <c r="S920" s="271"/>
      <c r="T920" s="272"/>
      <c r="AT920" s="273" t="s">
        <v>368</v>
      </c>
      <c r="AU920" s="273" t="s">
        <v>92</v>
      </c>
      <c r="AV920" s="13" t="s">
        <v>125</v>
      </c>
      <c r="AW920" s="13" t="s">
        <v>38</v>
      </c>
      <c r="AX920" s="13" t="s">
        <v>90</v>
      </c>
      <c r="AY920" s="273" t="s">
        <v>263</v>
      </c>
    </row>
    <row r="921" s="1" customFormat="1" ht="16.5" customHeight="1">
      <c r="B921" s="39"/>
      <c r="C921" s="295" t="s">
        <v>1126</v>
      </c>
      <c r="D921" s="295" t="s">
        <v>400</v>
      </c>
      <c r="E921" s="296" t="s">
        <v>1127</v>
      </c>
      <c r="F921" s="297" t="s">
        <v>1128</v>
      </c>
      <c r="G921" s="298" t="s">
        <v>407</v>
      </c>
      <c r="H921" s="299">
        <v>724.5</v>
      </c>
      <c r="I921" s="300"/>
      <c r="J921" s="301">
        <f>ROUND(I921*H921,2)</f>
        <v>0</v>
      </c>
      <c r="K921" s="297" t="s">
        <v>270</v>
      </c>
      <c r="L921" s="302"/>
      <c r="M921" s="303" t="s">
        <v>1</v>
      </c>
      <c r="N921" s="304" t="s">
        <v>48</v>
      </c>
      <c r="O921" s="87"/>
      <c r="P921" s="242">
        <f>O921*H921</f>
        <v>0</v>
      </c>
      <c r="Q921" s="242">
        <v>0.00029999999999999997</v>
      </c>
      <c r="R921" s="242">
        <f>Q921*H921</f>
        <v>0.21734999999999999</v>
      </c>
      <c r="S921" s="242">
        <v>0</v>
      </c>
      <c r="T921" s="243">
        <f>S921*H921</f>
        <v>0</v>
      </c>
      <c r="AR921" s="244" t="s">
        <v>563</v>
      </c>
      <c r="AT921" s="244" t="s">
        <v>400</v>
      </c>
      <c r="AU921" s="244" t="s">
        <v>92</v>
      </c>
      <c r="AY921" s="17" t="s">
        <v>263</v>
      </c>
      <c r="BE921" s="245">
        <f>IF(N921="základní",J921,0)</f>
        <v>0</v>
      </c>
      <c r="BF921" s="245">
        <f>IF(N921="snížená",J921,0)</f>
        <v>0</v>
      </c>
      <c r="BG921" s="245">
        <f>IF(N921="zákl. přenesená",J921,0)</f>
        <v>0</v>
      </c>
      <c r="BH921" s="245">
        <f>IF(N921="sníž. přenesená",J921,0)</f>
        <v>0</v>
      </c>
      <c r="BI921" s="245">
        <f>IF(N921="nulová",J921,0)</f>
        <v>0</v>
      </c>
      <c r="BJ921" s="17" t="s">
        <v>90</v>
      </c>
      <c r="BK921" s="245">
        <f>ROUND(I921*H921,2)</f>
        <v>0</v>
      </c>
      <c r="BL921" s="17" t="s">
        <v>452</v>
      </c>
      <c r="BM921" s="244" t="s">
        <v>1129</v>
      </c>
    </row>
    <row r="922" s="12" customFormat="1">
      <c r="B922" s="252"/>
      <c r="C922" s="253"/>
      <c r="D922" s="246" t="s">
        <v>368</v>
      </c>
      <c r="E922" s="253"/>
      <c r="F922" s="255" t="s">
        <v>1130</v>
      </c>
      <c r="G922" s="253"/>
      <c r="H922" s="256">
        <v>724.5</v>
      </c>
      <c r="I922" s="257"/>
      <c r="J922" s="253"/>
      <c r="K922" s="253"/>
      <c r="L922" s="258"/>
      <c r="M922" s="259"/>
      <c r="N922" s="260"/>
      <c r="O922" s="260"/>
      <c r="P922" s="260"/>
      <c r="Q922" s="260"/>
      <c r="R922" s="260"/>
      <c r="S922" s="260"/>
      <c r="T922" s="261"/>
      <c r="AT922" s="262" t="s">
        <v>368</v>
      </c>
      <c r="AU922" s="262" t="s">
        <v>92</v>
      </c>
      <c r="AV922" s="12" t="s">
        <v>92</v>
      </c>
      <c r="AW922" s="12" t="s">
        <v>4</v>
      </c>
      <c r="AX922" s="12" t="s">
        <v>90</v>
      </c>
      <c r="AY922" s="262" t="s">
        <v>263</v>
      </c>
    </row>
    <row r="923" s="1" customFormat="1" ht="16.5" customHeight="1">
      <c r="B923" s="39"/>
      <c r="C923" s="233" t="s">
        <v>1131</v>
      </c>
      <c r="D923" s="233" t="s">
        <v>266</v>
      </c>
      <c r="E923" s="234" t="s">
        <v>1132</v>
      </c>
      <c r="F923" s="235" t="s">
        <v>1133</v>
      </c>
      <c r="G923" s="236" t="s">
        <v>407</v>
      </c>
      <c r="H923" s="237">
        <v>1282.858</v>
      </c>
      <c r="I923" s="238"/>
      <c r="J923" s="239">
        <f>ROUND(I923*H923,2)</f>
        <v>0</v>
      </c>
      <c r="K923" s="235" t="s">
        <v>270</v>
      </c>
      <c r="L923" s="44"/>
      <c r="M923" s="240" t="s">
        <v>1</v>
      </c>
      <c r="N923" s="241" t="s">
        <v>48</v>
      </c>
      <c r="O923" s="87"/>
      <c r="P923" s="242">
        <f>O923*H923</f>
        <v>0</v>
      </c>
      <c r="Q923" s="242">
        <v>0</v>
      </c>
      <c r="R923" s="242">
        <f>Q923*H923</f>
        <v>0</v>
      </c>
      <c r="S923" s="242">
        <v>0</v>
      </c>
      <c r="T923" s="243">
        <f>S923*H923</f>
        <v>0</v>
      </c>
      <c r="AR923" s="244" t="s">
        <v>452</v>
      </c>
      <c r="AT923" s="244" t="s">
        <v>266</v>
      </c>
      <c r="AU923" s="244" t="s">
        <v>92</v>
      </c>
      <c r="AY923" s="17" t="s">
        <v>263</v>
      </c>
      <c r="BE923" s="245">
        <f>IF(N923="základní",J923,0)</f>
        <v>0</v>
      </c>
      <c r="BF923" s="245">
        <f>IF(N923="snížená",J923,0)</f>
        <v>0</v>
      </c>
      <c r="BG923" s="245">
        <f>IF(N923="zákl. přenesená",J923,0)</f>
        <v>0</v>
      </c>
      <c r="BH923" s="245">
        <f>IF(N923="sníž. přenesená",J923,0)</f>
        <v>0</v>
      </c>
      <c r="BI923" s="245">
        <f>IF(N923="nulová",J923,0)</f>
        <v>0</v>
      </c>
      <c r="BJ923" s="17" t="s">
        <v>90</v>
      </c>
      <c r="BK923" s="245">
        <f>ROUND(I923*H923,2)</f>
        <v>0</v>
      </c>
      <c r="BL923" s="17" t="s">
        <v>452</v>
      </c>
      <c r="BM923" s="244" t="s">
        <v>1134</v>
      </c>
    </row>
    <row r="924" s="1" customFormat="1">
      <c r="B924" s="39"/>
      <c r="C924" s="40"/>
      <c r="D924" s="246" t="s">
        <v>273</v>
      </c>
      <c r="E924" s="40"/>
      <c r="F924" s="247" t="s">
        <v>1067</v>
      </c>
      <c r="G924" s="40"/>
      <c r="H924" s="40"/>
      <c r="I924" s="151"/>
      <c r="J924" s="40"/>
      <c r="K924" s="40"/>
      <c r="L924" s="44"/>
      <c r="M924" s="248"/>
      <c r="N924" s="87"/>
      <c r="O924" s="87"/>
      <c r="P924" s="87"/>
      <c r="Q924" s="87"/>
      <c r="R924" s="87"/>
      <c r="S924" s="87"/>
      <c r="T924" s="88"/>
      <c r="AT924" s="17" t="s">
        <v>273</v>
      </c>
      <c r="AU924" s="17" t="s">
        <v>92</v>
      </c>
    </row>
    <row r="925" s="14" customFormat="1">
      <c r="B925" s="274"/>
      <c r="C925" s="275"/>
      <c r="D925" s="246" t="s">
        <v>368</v>
      </c>
      <c r="E925" s="276" t="s">
        <v>1</v>
      </c>
      <c r="F925" s="277" t="s">
        <v>1077</v>
      </c>
      <c r="G925" s="275"/>
      <c r="H925" s="276" t="s">
        <v>1</v>
      </c>
      <c r="I925" s="278"/>
      <c r="J925" s="275"/>
      <c r="K925" s="275"/>
      <c r="L925" s="279"/>
      <c r="M925" s="280"/>
      <c r="N925" s="281"/>
      <c r="O925" s="281"/>
      <c r="P925" s="281"/>
      <c r="Q925" s="281"/>
      <c r="R925" s="281"/>
      <c r="S925" s="281"/>
      <c r="T925" s="282"/>
      <c r="AT925" s="283" t="s">
        <v>368</v>
      </c>
      <c r="AU925" s="283" t="s">
        <v>92</v>
      </c>
      <c r="AV925" s="14" t="s">
        <v>90</v>
      </c>
      <c r="AW925" s="14" t="s">
        <v>38</v>
      </c>
      <c r="AX925" s="14" t="s">
        <v>83</v>
      </c>
      <c r="AY925" s="283" t="s">
        <v>263</v>
      </c>
    </row>
    <row r="926" s="12" customFormat="1">
      <c r="B926" s="252"/>
      <c r="C926" s="253"/>
      <c r="D926" s="246" t="s">
        <v>368</v>
      </c>
      <c r="E926" s="254" t="s">
        <v>1</v>
      </c>
      <c r="F926" s="255" t="s">
        <v>1078</v>
      </c>
      <c r="G926" s="253"/>
      <c r="H926" s="256">
        <v>93.888000000000005</v>
      </c>
      <c r="I926" s="257"/>
      <c r="J926" s="253"/>
      <c r="K926" s="253"/>
      <c r="L926" s="258"/>
      <c r="M926" s="259"/>
      <c r="N926" s="260"/>
      <c r="O926" s="260"/>
      <c r="P926" s="260"/>
      <c r="Q926" s="260"/>
      <c r="R926" s="260"/>
      <c r="S926" s="260"/>
      <c r="T926" s="261"/>
      <c r="AT926" s="262" t="s">
        <v>368</v>
      </c>
      <c r="AU926" s="262" t="s">
        <v>92</v>
      </c>
      <c r="AV926" s="12" t="s">
        <v>92</v>
      </c>
      <c r="AW926" s="12" t="s">
        <v>38</v>
      </c>
      <c r="AX926" s="12" t="s">
        <v>83</v>
      </c>
      <c r="AY926" s="262" t="s">
        <v>263</v>
      </c>
    </row>
    <row r="927" s="12" customFormat="1">
      <c r="B927" s="252"/>
      <c r="C927" s="253"/>
      <c r="D927" s="246" t="s">
        <v>368</v>
      </c>
      <c r="E927" s="254" t="s">
        <v>1</v>
      </c>
      <c r="F927" s="255" t="s">
        <v>1079</v>
      </c>
      <c r="G927" s="253"/>
      <c r="H927" s="256">
        <v>931.495</v>
      </c>
      <c r="I927" s="257"/>
      <c r="J927" s="253"/>
      <c r="K927" s="253"/>
      <c r="L927" s="258"/>
      <c r="M927" s="259"/>
      <c r="N927" s="260"/>
      <c r="O927" s="260"/>
      <c r="P927" s="260"/>
      <c r="Q927" s="260"/>
      <c r="R927" s="260"/>
      <c r="S927" s="260"/>
      <c r="T927" s="261"/>
      <c r="AT927" s="262" t="s">
        <v>368</v>
      </c>
      <c r="AU927" s="262" t="s">
        <v>92</v>
      </c>
      <c r="AV927" s="12" t="s">
        <v>92</v>
      </c>
      <c r="AW927" s="12" t="s">
        <v>38</v>
      </c>
      <c r="AX927" s="12" t="s">
        <v>83</v>
      </c>
      <c r="AY927" s="262" t="s">
        <v>263</v>
      </c>
    </row>
    <row r="928" s="12" customFormat="1">
      <c r="B928" s="252"/>
      <c r="C928" s="253"/>
      <c r="D928" s="246" t="s">
        <v>368</v>
      </c>
      <c r="E928" s="254" t="s">
        <v>1</v>
      </c>
      <c r="F928" s="255" t="s">
        <v>1080</v>
      </c>
      <c r="G928" s="253"/>
      <c r="H928" s="256">
        <v>119.05</v>
      </c>
      <c r="I928" s="257"/>
      <c r="J928" s="253"/>
      <c r="K928" s="253"/>
      <c r="L928" s="258"/>
      <c r="M928" s="259"/>
      <c r="N928" s="260"/>
      <c r="O928" s="260"/>
      <c r="P928" s="260"/>
      <c r="Q928" s="260"/>
      <c r="R928" s="260"/>
      <c r="S928" s="260"/>
      <c r="T928" s="261"/>
      <c r="AT928" s="262" t="s">
        <v>368</v>
      </c>
      <c r="AU928" s="262" t="s">
        <v>92</v>
      </c>
      <c r="AV928" s="12" t="s">
        <v>92</v>
      </c>
      <c r="AW928" s="12" t="s">
        <v>38</v>
      </c>
      <c r="AX928" s="12" t="s">
        <v>83</v>
      </c>
      <c r="AY928" s="262" t="s">
        <v>263</v>
      </c>
    </row>
    <row r="929" s="12" customFormat="1">
      <c r="B929" s="252"/>
      <c r="C929" s="253"/>
      <c r="D929" s="246" t="s">
        <v>368</v>
      </c>
      <c r="E929" s="254" t="s">
        <v>1</v>
      </c>
      <c r="F929" s="255" t="s">
        <v>1081</v>
      </c>
      <c r="G929" s="253"/>
      <c r="H929" s="256">
        <v>79.650000000000006</v>
      </c>
      <c r="I929" s="257"/>
      <c r="J929" s="253"/>
      <c r="K929" s="253"/>
      <c r="L929" s="258"/>
      <c r="M929" s="259"/>
      <c r="N929" s="260"/>
      <c r="O929" s="260"/>
      <c r="P929" s="260"/>
      <c r="Q929" s="260"/>
      <c r="R929" s="260"/>
      <c r="S929" s="260"/>
      <c r="T929" s="261"/>
      <c r="AT929" s="262" t="s">
        <v>368</v>
      </c>
      <c r="AU929" s="262" t="s">
        <v>92</v>
      </c>
      <c r="AV929" s="12" t="s">
        <v>92</v>
      </c>
      <c r="AW929" s="12" t="s">
        <v>38</v>
      </c>
      <c r="AX929" s="12" t="s">
        <v>83</v>
      </c>
      <c r="AY929" s="262" t="s">
        <v>263</v>
      </c>
    </row>
    <row r="930" s="12" customFormat="1">
      <c r="B930" s="252"/>
      <c r="C930" s="253"/>
      <c r="D930" s="246" t="s">
        <v>368</v>
      </c>
      <c r="E930" s="254" t="s">
        <v>1</v>
      </c>
      <c r="F930" s="255" t="s">
        <v>1082</v>
      </c>
      <c r="G930" s="253"/>
      <c r="H930" s="256">
        <v>58.774999999999999</v>
      </c>
      <c r="I930" s="257"/>
      <c r="J930" s="253"/>
      <c r="K930" s="253"/>
      <c r="L930" s="258"/>
      <c r="M930" s="259"/>
      <c r="N930" s="260"/>
      <c r="O930" s="260"/>
      <c r="P930" s="260"/>
      <c r="Q930" s="260"/>
      <c r="R930" s="260"/>
      <c r="S930" s="260"/>
      <c r="T930" s="261"/>
      <c r="AT930" s="262" t="s">
        <v>368</v>
      </c>
      <c r="AU930" s="262" t="s">
        <v>92</v>
      </c>
      <c r="AV930" s="12" t="s">
        <v>92</v>
      </c>
      <c r="AW930" s="12" t="s">
        <v>38</v>
      </c>
      <c r="AX930" s="12" t="s">
        <v>83</v>
      </c>
      <c r="AY930" s="262" t="s">
        <v>263</v>
      </c>
    </row>
    <row r="931" s="13" customFormat="1">
      <c r="B931" s="263"/>
      <c r="C931" s="264"/>
      <c r="D931" s="246" t="s">
        <v>368</v>
      </c>
      <c r="E931" s="265" t="s">
        <v>1</v>
      </c>
      <c r="F931" s="266" t="s">
        <v>370</v>
      </c>
      <c r="G931" s="264"/>
      <c r="H931" s="267">
        <v>1282.858</v>
      </c>
      <c r="I931" s="268"/>
      <c r="J931" s="264"/>
      <c r="K931" s="264"/>
      <c r="L931" s="269"/>
      <c r="M931" s="270"/>
      <c r="N931" s="271"/>
      <c r="O931" s="271"/>
      <c r="P931" s="271"/>
      <c r="Q931" s="271"/>
      <c r="R931" s="271"/>
      <c r="S931" s="271"/>
      <c r="T931" s="272"/>
      <c r="AT931" s="273" t="s">
        <v>368</v>
      </c>
      <c r="AU931" s="273" t="s">
        <v>92</v>
      </c>
      <c r="AV931" s="13" t="s">
        <v>125</v>
      </c>
      <c r="AW931" s="13" t="s">
        <v>38</v>
      </c>
      <c r="AX931" s="13" t="s">
        <v>90</v>
      </c>
      <c r="AY931" s="273" t="s">
        <v>263</v>
      </c>
    </row>
    <row r="932" s="1" customFormat="1" ht="16.5" customHeight="1">
      <c r="B932" s="39"/>
      <c r="C932" s="295" t="s">
        <v>1135</v>
      </c>
      <c r="D932" s="295" t="s">
        <v>400</v>
      </c>
      <c r="E932" s="296" t="s">
        <v>1136</v>
      </c>
      <c r="F932" s="297" t="s">
        <v>1137</v>
      </c>
      <c r="G932" s="298" t="s">
        <v>407</v>
      </c>
      <c r="H932" s="299">
        <v>1347.001</v>
      </c>
      <c r="I932" s="300"/>
      <c r="J932" s="301">
        <f>ROUND(I932*H932,2)</f>
        <v>0</v>
      </c>
      <c r="K932" s="297" t="s">
        <v>270</v>
      </c>
      <c r="L932" s="302"/>
      <c r="M932" s="303" t="s">
        <v>1</v>
      </c>
      <c r="N932" s="304" t="s">
        <v>48</v>
      </c>
      <c r="O932" s="87"/>
      <c r="P932" s="242">
        <f>O932*H932</f>
        <v>0</v>
      </c>
      <c r="Q932" s="242">
        <v>0.00020000000000000001</v>
      </c>
      <c r="R932" s="242">
        <f>Q932*H932</f>
        <v>0.26940020000000003</v>
      </c>
      <c r="S932" s="242">
        <v>0</v>
      </c>
      <c r="T932" s="243">
        <f>S932*H932</f>
        <v>0</v>
      </c>
      <c r="AR932" s="244" t="s">
        <v>563</v>
      </c>
      <c r="AT932" s="244" t="s">
        <v>400</v>
      </c>
      <c r="AU932" s="244" t="s">
        <v>92</v>
      </c>
      <c r="AY932" s="17" t="s">
        <v>263</v>
      </c>
      <c r="BE932" s="245">
        <f>IF(N932="základní",J932,0)</f>
        <v>0</v>
      </c>
      <c r="BF932" s="245">
        <f>IF(N932="snížená",J932,0)</f>
        <v>0</v>
      </c>
      <c r="BG932" s="245">
        <f>IF(N932="zákl. přenesená",J932,0)</f>
        <v>0</v>
      </c>
      <c r="BH932" s="245">
        <f>IF(N932="sníž. přenesená",J932,0)</f>
        <v>0</v>
      </c>
      <c r="BI932" s="245">
        <f>IF(N932="nulová",J932,0)</f>
        <v>0</v>
      </c>
      <c r="BJ932" s="17" t="s">
        <v>90</v>
      </c>
      <c r="BK932" s="245">
        <f>ROUND(I932*H932,2)</f>
        <v>0</v>
      </c>
      <c r="BL932" s="17" t="s">
        <v>452</v>
      </c>
      <c r="BM932" s="244" t="s">
        <v>1138</v>
      </c>
    </row>
    <row r="933" s="12" customFormat="1">
      <c r="B933" s="252"/>
      <c r="C933" s="253"/>
      <c r="D933" s="246" t="s">
        <v>368</v>
      </c>
      <c r="E933" s="253"/>
      <c r="F933" s="255" t="s">
        <v>1139</v>
      </c>
      <c r="G933" s="253"/>
      <c r="H933" s="256">
        <v>1347.001</v>
      </c>
      <c r="I933" s="257"/>
      <c r="J933" s="253"/>
      <c r="K933" s="253"/>
      <c r="L933" s="258"/>
      <c r="M933" s="259"/>
      <c r="N933" s="260"/>
      <c r="O933" s="260"/>
      <c r="P933" s="260"/>
      <c r="Q933" s="260"/>
      <c r="R933" s="260"/>
      <c r="S933" s="260"/>
      <c r="T933" s="261"/>
      <c r="AT933" s="262" t="s">
        <v>368</v>
      </c>
      <c r="AU933" s="262" t="s">
        <v>92</v>
      </c>
      <c r="AV933" s="12" t="s">
        <v>92</v>
      </c>
      <c r="AW933" s="12" t="s">
        <v>4</v>
      </c>
      <c r="AX933" s="12" t="s">
        <v>90</v>
      </c>
      <c r="AY933" s="262" t="s">
        <v>263</v>
      </c>
    </row>
    <row r="934" s="1" customFormat="1" ht="16.5" customHeight="1">
      <c r="B934" s="39"/>
      <c r="C934" s="233" t="s">
        <v>1140</v>
      </c>
      <c r="D934" s="233" t="s">
        <v>266</v>
      </c>
      <c r="E934" s="234" t="s">
        <v>1141</v>
      </c>
      <c r="F934" s="235" t="s">
        <v>1142</v>
      </c>
      <c r="G934" s="236" t="s">
        <v>396</v>
      </c>
      <c r="H934" s="237">
        <v>596.62</v>
      </c>
      <c r="I934" s="238"/>
      <c r="J934" s="239">
        <f>ROUND(I934*H934,2)</f>
        <v>0</v>
      </c>
      <c r="K934" s="235" t="s">
        <v>270</v>
      </c>
      <c r="L934" s="44"/>
      <c r="M934" s="240" t="s">
        <v>1</v>
      </c>
      <c r="N934" s="241" t="s">
        <v>48</v>
      </c>
      <c r="O934" s="87"/>
      <c r="P934" s="242">
        <f>O934*H934</f>
        <v>0</v>
      </c>
      <c r="Q934" s="242">
        <v>0.00020000000000000001</v>
      </c>
      <c r="R934" s="242">
        <f>Q934*H934</f>
        <v>0.11932400000000001</v>
      </c>
      <c r="S934" s="242">
        <v>0</v>
      </c>
      <c r="T934" s="243">
        <f>S934*H934</f>
        <v>0</v>
      </c>
      <c r="AR934" s="244" t="s">
        <v>125</v>
      </c>
      <c r="AT934" s="244" t="s">
        <v>266</v>
      </c>
      <c r="AU934" s="244" t="s">
        <v>92</v>
      </c>
      <c r="AY934" s="17" t="s">
        <v>263</v>
      </c>
      <c r="BE934" s="245">
        <f>IF(N934="základní",J934,0)</f>
        <v>0</v>
      </c>
      <c r="BF934" s="245">
        <f>IF(N934="snížená",J934,0)</f>
        <v>0</v>
      </c>
      <c r="BG934" s="245">
        <f>IF(N934="zákl. přenesená",J934,0)</f>
        <v>0</v>
      </c>
      <c r="BH934" s="245">
        <f>IF(N934="sníž. přenesená",J934,0)</f>
        <v>0</v>
      </c>
      <c r="BI934" s="245">
        <f>IF(N934="nulová",J934,0)</f>
        <v>0</v>
      </c>
      <c r="BJ934" s="17" t="s">
        <v>90</v>
      </c>
      <c r="BK934" s="245">
        <f>ROUND(I934*H934,2)</f>
        <v>0</v>
      </c>
      <c r="BL934" s="17" t="s">
        <v>125</v>
      </c>
      <c r="BM934" s="244" t="s">
        <v>1143</v>
      </c>
    </row>
    <row r="935" s="1" customFormat="1">
      <c r="B935" s="39"/>
      <c r="C935" s="40"/>
      <c r="D935" s="246" t="s">
        <v>273</v>
      </c>
      <c r="E935" s="40"/>
      <c r="F935" s="247" t="s">
        <v>1067</v>
      </c>
      <c r="G935" s="40"/>
      <c r="H935" s="40"/>
      <c r="I935" s="151"/>
      <c r="J935" s="40"/>
      <c r="K935" s="40"/>
      <c r="L935" s="44"/>
      <c r="M935" s="248"/>
      <c r="N935" s="87"/>
      <c r="O935" s="87"/>
      <c r="P935" s="87"/>
      <c r="Q935" s="87"/>
      <c r="R935" s="87"/>
      <c r="S935" s="87"/>
      <c r="T935" s="88"/>
      <c r="AT935" s="17" t="s">
        <v>273</v>
      </c>
      <c r="AU935" s="17" t="s">
        <v>92</v>
      </c>
    </row>
    <row r="936" s="12" customFormat="1">
      <c r="B936" s="252"/>
      <c r="C936" s="253"/>
      <c r="D936" s="246" t="s">
        <v>368</v>
      </c>
      <c r="E936" s="254" t="s">
        <v>1</v>
      </c>
      <c r="F936" s="255" t="s">
        <v>1144</v>
      </c>
      <c r="G936" s="253"/>
      <c r="H936" s="256">
        <v>596.62</v>
      </c>
      <c r="I936" s="257"/>
      <c r="J936" s="253"/>
      <c r="K936" s="253"/>
      <c r="L936" s="258"/>
      <c r="M936" s="259"/>
      <c r="N936" s="260"/>
      <c r="O936" s="260"/>
      <c r="P936" s="260"/>
      <c r="Q936" s="260"/>
      <c r="R936" s="260"/>
      <c r="S936" s="260"/>
      <c r="T936" s="261"/>
      <c r="AT936" s="262" t="s">
        <v>368</v>
      </c>
      <c r="AU936" s="262" t="s">
        <v>92</v>
      </c>
      <c r="AV936" s="12" t="s">
        <v>92</v>
      </c>
      <c r="AW936" s="12" t="s">
        <v>38</v>
      </c>
      <c r="AX936" s="12" t="s">
        <v>83</v>
      </c>
      <c r="AY936" s="262" t="s">
        <v>263</v>
      </c>
    </row>
    <row r="937" s="14" customFormat="1">
      <c r="B937" s="274"/>
      <c r="C937" s="275"/>
      <c r="D937" s="246" t="s">
        <v>368</v>
      </c>
      <c r="E937" s="276" t="s">
        <v>1</v>
      </c>
      <c r="F937" s="277" t="s">
        <v>1145</v>
      </c>
      <c r="G937" s="275"/>
      <c r="H937" s="276" t="s">
        <v>1</v>
      </c>
      <c r="I937" s="278"/>
      <c r="J937" s="275"/>
      <c r="K937" s="275"/>
      <c r="L937" s="279"/>
      <c r="M937" s="280"/>
      <c r="N937" s="281"/>
      <c r="O937" s="281"/>
      <c r="P937" s="281"/>
      <c r="Q937" s="281"/>
      <c r="R937" s="281"/>
      <c r="S937" s="281"/>
      <c r="T937" s="282"/>
      <c r="AT937" s="283" t="s">
        <v>368</v>
      </c>
      <c r="AU937" s="283" t="s">
        <v>92</v>
      </c>
      <c r="AV937" s="14" t="s">
        <v>90</v>
      </c>
      <c r="AW937" s="14" t="s">
        <v>38</v>
      </c>
      <c r="AX937" s="14" t="s">
        <v>83</v>
      </c>
      <c r="AY937" s="283" t="s">
        <v>263</v>
      </c>
    </row>
    <row r="938" s="13" customFormat="1">
      <c r="B938" s="263"/>
      <c r="C938" s="264"/>
      <c r="D938" s="246" t="s">
        <v>368</v>
      </c>
      <c r="E938" s="265" t="s">
        <v>1</v>
      </c>
      <c r="F938" s="266" t="s">
        <v>370</v>
      </c>
      <c r="G938" s="264"/>
      <c r="H938" s="267">
        <v>596.62</v>
      </c>
      <c r="I938" s="268"/>
      <c r="J938" s="264"/>
      <c r="K938" s="264"/>
      <c r="L938" s="269"/>
      <c r="M938" s="270"/>
      <c r="N938" s="271"/>
      <c r="O938" s="271"/>
      <c r="P938" s="271"/>
      <c r="Q938" s="271"/>
      <c r="R938" s="271"/>
      <c r="S938" s="271"/>
      <c r="T938" s="272"/>
      <c r="AT938" s="273" t="s">
        <v>368</v>
      </c>
      <c r="AU938" s="273" t="s">
        <v>92</v>
      </c>
      <c r="AV938" s="13" t="s">
        <v>125</v>
      </c>
      <c r="AW938" s="13" t="s">
        <v>38</v>
      </c>
      <c r="AX938" s="13" t="s">
        <v>90</v>
      </c>
      <c r="AY938" s="273" t="s">
        <v>263</v>
      </c>
    </row>
    <row r="939" s="1" customFormat="1" ht="16.5" customHeight="1">
      <c r="B939" s="39"/>
      <c r="C939" s="295" t="s">
        <v>1146</v>
      </c>
      <c r="D939" s="295" t="s">
        <v>400</v>
      </c>
      <c r="E939" s="296" t="s">
        <v>1147</v>
      </c>
      <c r="F939" s="297" t="s">
        <v>1148</v>
      </c>
      <c r="G939" s="298" t="s">
        <v>407</v>
      </c>
      <c r="H939" s="299">
        <v>357.97199999999998</v>
      </c>
      <c r="I939" s="300"/>
      <c r="J939" s="301">
        <f>ROUND(I939*H939,2)</f>
        <v>0</v>
      </c>
      <c r="K939" s="297" t="s">
        <v>413</v>
      </c>
      <c r="L939" s="302"/>
      <c r="M939" s="303" t="s">
        <v>1</v>
      </c>
      <c r="N939" s="304" t="s">
        <v>48</v>
      </c>
      <c r="O939" s="87"/>
      <c r="P939" s="242">
        <f>O939*H939</f>
        <v>0</v>
      </c>
      <c r="Q939" s="242">
        <v>0.0048999999999999998</v>
      </c>
      <c r="R939" s="242">
        <f>Q939*H939</f>
        <v>1.7540627999999998</v>
      </c>
      <c r="S939" s="242">
        <v>0</v>
      </c>
      <c r="T939" s="243">
        <f>S939*H939</f>
        <v>0</v>
      </c>
      <c r="AR939" s="244" t="s">
        <v>303</v>
      </c>
      <c r="AT939" s="244" t="s">
        <v>400</v>
      </c>
      <c r="AU939" s="244" t="s">
        <v>92</v>
      </c>
      <c r="AY939" s="17" t="s">
        <v>263</v>
      </c>
      <c r="BE939" s="245">
        <f>IF(N939="základní",J939,0)</f>
        <v>0</v>
      </c>
      <c r="BF939" s="245">
        <f>IF(N939="snížená",J939,0)</f>
        <v>0</v>
      </c>
      <c r="BG939" s="245">
        <f>IF(N939="zákl. přenesená",J939,0)</f>
        <v>0</v>
      </c>
      <c r="BH939" s="245">
        <f>IF(N939="sníž. přenesená",J939,0)</f>
        <v>0</v>
      </c>
      <c r="BI939" s="245">
        <f>IF(N939="nulová",J939,0)</f>
        <v>0</v>
      </c>
      <c r="BJ939" s="17" t="s">
        <v>90</v>
      </c>
      <c r="BK939" s="245">
        <f>ROUND(I939*H939,2)</f>
        <v>0</v>
      </c>
      <c r="BL939" s="17" t="s">
        <v>125</v>
      </c>
      <c r="BM939" s="244" t="s">
        <v>1149</v>
      </c>
    </row>
    <row r="940" s="1" customFormat="1">
      <c r="B940" s="39"/>
      <c r="C940" s="40"/>
      <c r="D940" s="246" t="s">
        <v>273</v>
      </c>
      <c r="E940" s="40"/>
      <c r="F940" s="247" t="s">
        <v>1150</v>
      </c>
      <c r="G940" s="40"/>
      <c r="H940" s="40"/>
      <c r="I940" s="151"/>
      <c r="J940" s="40"/>
      <c r="K940" s="40"/>
      <c r="L940" s="44"/>
      <c r="M940" s="248"/>
      <c r="N940" s="87"/>
      <c r="O940" s="87"/>
      <c r="P940" s="87"/>
      <c r="Q940" s="87"/>
      <c r="R940" s="87"/>
      <c r="S940" s="87"/>
      <c r="T940" s="88"/>
      <c r="AT940" s="17" t="s">
        <v>273</v>
      </c>
      <c r="AU940" s="17" t="s">
        <v>92</v>
      </c>
    </row>
    <row r="941" s="12" customFormat="1">
      <c r="B941" s="252"/>
      <c r="C941" s="253"/>
      <c r="D941" s="246" t="s">
        <v>368</v>
      </c>
      <c r="E941" s="253"/>
      <c r="F941" s="255" t="s">
        <v>1151</v>
      </c>
      <c r="G941" s="253"/>
      <c r="H941" s="256">
        <v>357.97199999999998</v>
      </c>
      <c r="I941" s="257"/>
      <c r="J941" s="253"/>
      <c r="K941" s="253"/>
      <c r="L941" s="258"/>
      <c r="M941" s="259"/>
      <c r="N941" s="260"/>
      <c r="O941" s="260"/>
      <c r="P941" s="260"/>
      <c r="Q941" s="260"/>
      <c r="R941" s="260"/>
      <c r="S941" s="260"/>
      <c r="T941" s="261"/>
      <c r="AT941" s="262" t="s">
        <v>368</v>
      </c>
      <c r="AU941" s="262" t="s">
        <v>92</v>
      </c>
      <c r="AV941" s="12" t="s">
        <v>92</v>
      </c>
      <c r="AW941" s="12" t="s">
        <v>4</v>
      </c>
      <c r="AX941" s="12" t="s">
        <v>90</v>
      </c>
      <c r="AY941" s="262" t="s">
        <v>263</v>
      </c>
    </row>
    <row r="942" s="1" customFormat="1" ht="16.5" customHeight="1">
      <c r="B942" s="39"/>
      <c r="C942" s="233" t="s">
        <v>1152</v>
      </c>
      <c r="D942" s="233" t="s">
        <v>266</v>
      </c>
      <c r="E942" s="234" t="s">
        <v>1153</v>
      </c>
      <c r="F942" s="235" t="s">
        <v>1154</v>
      </c>
      <c r="G942" s="236" t="s">
        <v>1155</v>
      </c>
      <c r="H942" s="305"/>
      <c r="I942" s="238"/>
      <c r="J942" s="239">
        <f>ROUND(I942*H942,2)</f>
        <v>0</v>
      </c>
      <c r="K942" s="235" t="s">
        <v>270</v>
      </c>
      <c r="L942" s="44"/>
      <c r="M942" s="240" t="s">
        <v>1</v>
      </c>
      <c r="N942" s="241" t="s">
        <v>48</v>
      </c>
      <c r="O942" s="87"/>
      <c r="P942" s="242">
        <f>O942*H942</f>
        <v>0</v>
      </c>
      <c r="Q942" s="242">
        <v>0</v>
      </c>
      <c r="R942" s="242">
        <f>Q942*H942</f>
        <v>0</v>
      </c>
      <c r="S942" s="242">
        <v>0</v>
      </c>
      <c r="T942" s="243">
        <f>S942*H942</f>
        <v>0</v>
      </c>
      <c r="AR942" s="244" t="s">
        <v>452</v>
      </c>
      <c r="AT942" s="244" t="s">
        <v>266</v>
      </c>
      <c r="AU942" s="244" t="s">
        <v>92</v>
      </c>
      <c r="AY942" s="17" t="s">
        <v>263</v>
      </c>
      <c r="BE942" s="245">
        <f>IF(N942="základní",J942,0)</f>
        <v>0</v>
      </c>
      <c r="BF942" s="245">
        <f>IF(N942="snížená",J942,0)</f>
        <v>0</v>
      </c>
      <c r="BG942" s="245">
        <f>IF(N942="zákl. přenesená",J942,0)</f>
        <v>0</v>
      </c>
      <c r="BH942" s="245">
        <f>IF(N942="sníž. přenesená",J942,0)</f>
        <v>0</v>
      </c>
      <c r="BI942" s="245">
        <f>IF(N942="nulová",J942,0)</f>
        <v>0</v>
      </c>
      <c r="BJ942" s="17" t="s">
        <v>90</v>
      </c>
      <c r="BK942" s="245">
        <f>ROUND(I942*H942,2)</f>
        <v>0</v>
      </c>
      <c r="BL942" s="17" t="s">
        <v>452</v>
      </c>
      <c r="BM942" s="244" t="s">
        <v>1156</v>
      </c>
    </row>
    <row r="943" s="11" customFormat="1" ht="22.8" customHeight="1">
      <c r="B943" s="217"/>
      <c r="C943" s="218"/>
      <c r="D943" s="219" t="s">
        <v>82</v>
      </c>
      <c r="E943" s="231" t="s">
        <v>1157</v>
      </c>
      <c r="F943" s="231" t="s">
        <v>1158</v>
      </c>
      <c r="G943" s="218"/>
      <c r="H943" s="218"/>
      <c r="I943" s="221"/>
      <c r="J943" s="232">
        <f>BK943</f>
        <v>0</v>
      </c>
      <c r="K943" s="218"/>
      <c r="L943" s="223"/>
      <c r="M943" s="224"/>
      <c r="N943" s="225"/>
      <c r="O943" s="225"/>
      <c r="P943" s="226">
        <f>SUM(P944:P1020)</f>
        <v>0</v>
      </c>
      <c r="Q943" s="225"/>
      <c r="R943" s="226">
        <f>SUM(R944:R1020)</f>
        <v>10.51338984</v>
      </c>
      <c r="S943" s="225"/>
      <c r="T943" s="227">
        <f>SUM(T944:T1020)</f>
        <v>0</v>
      </c>
      <c r="AR943" s="228" t="s">
        <v>92</v>
      </c>
      <c r="AT943" s="229" t="s">
        <v>82</v>
      </c>
      <c r="AU943" s="229" t="s">
        <v>90</v>
      </c>
      <c r="AY943" s="228" t="s">
        <v>263</v>
      </c>
      <c r="BK943" s="230">
        <f>SUM(BK944:BK1020)</f>
        <v>0</v>
      </c>
    </row>
    <row r="944" s="1" customFormat="1" ht="16.5" customHeight="1">
      <c r="B944" s="39"/>
      <c r="C944" s="233" t="s">
        <v>1159</v>
      </c>
      <c r="D944" s="233" t="s">
        <v>266</v>
      </c>
      <c r="E944" s="234" t="s">
        <v>1160</v>
      </c>
      <c r="F944" s="235" t="s">
        <v>1161</v>
      </c>
      <c r="G944" s="236" t="s">
        <v>407</v>
      </c>
      <c r="H944" s="237">
        <v>2147.9830000000002</v>
      </c>
      <c r="I944" s="238"/>
      <c r="J944" s="239">
        <f>ROUND(I944*H944,2)</f>
        <v>0</v>
      </c>
      <c r="K944" s="235" t="s">
        <v>270</v>
      </c>
      <c r="L944" s="44"/>
      <c r="M944" s="240" t="s">
        <v>1</v>
      </c>
      <c r="N944" s="241" t="s">
        <v>48</v>
      </c>
      <c r="O944" s="87"/>
      <c r="P944" s="242">
        <f>O944*H944</f>
        <v>0</v>
      </c>
      <c r="Q944" s="242">
        <v>0</v>
      </c>
      <c r="R944" s="242">
        <f>Q944*H944</f>
        <v>0</v>
      </c>
      <c r="S944" s="242">
        <v>0</v>
      </c>
      <c r="T944" s="243">
        <f>S944*H944</f>
        <v>0</v>
      </c>
      <c r="AR944" s="244" t="s">
        <v>452</v>
      </c>
      <c r="AT944" s="244" t="s">
        <v>266</v>
      </c>
      <c r="AU944" s="244" t="s">
        <v>92</v>
      </c>
      <c r="AY944" s="17" t="s">
        <v>263</v>
      </c>
      <c r="BE944" s="245">
        <f>IF(N944="základní",J944,0)</f>
        <v>0</v>
      </c>
      <c r="BF944" s="245">
        <f>IF(N944="snížená",J944,0)</f>
        <v>0</v>
      </c>
      <c r="BG944" s="245">
        <f>IF(N944="zákl. přenesená",J944,0)</f>
        <v>0</v>
      </c>
      <c r="BH944" s="245">
        <f>IF(N944="sníž. přenesená",J944,0)</f>
        <v>0</v>
      </c>
      <c r="BI944" s="245">
        <f>IF(N944="nulová",J944,0)</f>
        <v>0</v>
      </c>
      <c r="BJ944" s="17" t="s">
        <v>90</v>
      </c>
      <c r="BK944" s="245">
        <f>ROUND(I944*H944,2)</f>
        <v>0</v>
      </c>
      <c r="BL944" s="17" t="s">
        <v>452</v>
      </c>
      <c r="BM944" s="244" t="s">
        <v>1162</v>
      </c>
    </row>
    <row r="945" s="1" customFormat="1">
      <c r="B945" s="39"/>
      <c r="C945" s="40"/>
      <c r="D945" s="246" t="s">
        <v>273</v>
      </c>
      <c r="E945" s="40"/>
      <c r="F945" s="247" t="s">
        <v>1163</v>
      </c>
      <c r="G945" s="40"/>
      <c r="H945" s="40"/>
      <c r="I945" s="151"/>
      <c r="J945" s="40"/>
      <c r="K945" s="40"/>
      <c r="L945" s="44"/>
      <c r="M945" s="248"/>
      <c r="N945" s="87"/>
      <c r="O945" s="87"/>
      <c r="P945" s="87"/>
      <c r="Q945" s="87"/>
      <c r="R945" s="87"/>
      <c r="S945" s="87"/>
      <c r="T945" s="88"/>
      <c r="AT945" s="17" t="s">
        <v>273</v>
      </c>
      <c r="AU945" s="17" t="s">
        <v>92</v>
      </c>
    </row>
    <row r="946" s="12" customFormat="1">
      <c r="B946" s="252"/>
      <c r="C946" s="253"/>
      <c r="D946" s="246" t="s">
        <v>368</v>
      </c>
      <c r="E946" s="254" t="s">
        <v>1</v>
      </c>
      <c r="F946" s="255" t="s">
        <v>1164</v>
      </c>
      <c r="G946" s="253"/>
      <c r="H946" s="256">
        <v>2147.9830000000002</v>
      </c>
      <c r="I946" s="257"/>
      <c r="J946" s="253"/>
      <c r="K946" s="253"/>
      <c r="L946" s="258"/>
      <c r="M946" s="259"/>
      <c r="N946" s="260"/>
      <c r="O946" s="260"/>
      <c r="P946" s="260"/>
      <c r="Q946" s="260"/>
      <c r="R946" s="260"/>
      <c r="S946" s="260"/>
      <c r="T946" s="261"/>
      <c r="AT946" s="262" t="s">
        <v>368</v>
      </c>
      <c r="AU946" s="262" t="s">
        <v>92</v>
      </c>
      <c r="AV946" s="12" t="s">
        <v>92</v>
      </c>
      <c r="AW946" s="12" t="s">
        <v>38</v>
      </c>
      <c r="AX946" s="12" t="s">
        <v>83</v>
      </c>
      <c r="AY946" s="262" t="s">
        <v>263</v>
      </c>
    </row>
    <row r="947" s="13" customFormat="1">
      <c r="B947" s="263"/>
      <c r="C947" s="264"/>
      <c r="D947" s="246" t="s">
        <v>368</v>
      </c>
      <c r="E947" s="265" t="s">
        <v>1</v>
      </c>
      <c r="F947" s="266" t="s">
        <v>370</v>
      </c>
      <c r="G947" s="264"/>
      <c r="H947" s="267">
        <v>2147.9830000000002</v>
      </c>
      <c r="I947" s="268"/>
      <c r="J947" s="264"/>
      <c r="K947" s="264"/>
      <c r="L947" s="269"/>
      <c r="M947" s="270"/>
      <c r="N947" s="271"/>
      <c r="O947" s="271"/>
      <c r="P947" s="271"/>
      <c r="Q947" s="271"/>
      <c r="R947" s="271"/>
      <c r="S947" s="271"/>
      <c r="T947" s="272"/>
      <c r="AT947" s="273" t="s">
        <v>368</v>
      </c>
      <c r="AU947" s="273" t="s">
        <v>92</v>
      </c>
      <c r="AV947" s="13" t="s">
        <v>125</v>
      </c>
      <c r="AW947" s="13" t="s">
        <v>38</v>
      </c>
      <c r="AX947" s="13" t="s">
        <v>90</v>
      </c>
      <c r="AY947" s="273" t="s">
        <v>263</v>
      </c>
    </row>
    <row r="948" s="1" customFormat="1" ht="16.5" customHeight="1">
      <c r="B948" s="39"/>
      <c r="C948" s="295" t="s">
        <v>1165</v>
      </c>
      <c r="D948" s="295" t="s">
        <v>400</v>
      </c>
      <c r="E948" s="296" t="s">
        <v>1069</v>
      </c>
      <c r="F948" s="297" t="s">
        <v>1070</v>
      </c>
      <c r="G948" s="298" t="s">
        <v>403</v>
      </c>
      <c r="H948" s="299">
        <v>0.64400000000000002</v>
      </c>
      <c r="I948" s="300"/>
      <c r="J948" s="301">
        <f>ROUND(I948*H948,2)</f>
        <v>0</v>
      </c>
      <c r="K948" s="297" t="s">
        <v>270</v>
      </c>
      <c r="L948" s="302"/>
      <c r="M948" s="303" t="s">
        <v>1</v>
      </c>
      <c r="N948" s="304" t="s">
        <v>48</v>
      </c>
      <c r="O948" s="87"/>
      <c r="P948" s="242">
        <f>O948*H948</f>
        <v>0</v>
      </c>
      <c r="Q948" s="242">
        <v>1</v>
      </c>
      <c r="R948" s="242">
        <f>Q948*H948</f>
        <v>0.64400000000000002</v>
      </c>
      <c r="S948" s="242">
        <v>0</v>
      </c>
      <c r="T948" s="243">
        <f>S948*H948</f>
        <v>0</v>
      </c>
      <c r="AR948" s="244" t="s">
        <v>563</v>
      </c>
      <c r="AT948" s="244" t="s">
        <v>400</v>
      </c>
      <c r="AU948" s="244" t="s">
        <v>92</v>
      </c>
      <c r="AY948" s="17" t="s">
        <v>263</v>
      </c>
      <c r="BE948" s="245">
        <f>IF(N948="základní",J948,0)</f>
        <v>0</v>
      </c>
      <c r="BF948" s="245">
        <f>IF(N948="snížená",J948,0)</f>
        <v>0</v>
      </c>
      <c r="BG948" s="245">
        <f>IF(N948="zákl. přenesená",J948,0)</f>
        <v>0</v>
      </c>
      <c r="BH948" s="245">
        <f>IF(N948="sníž. přenesená",J948,0)</f>
        <v>0</v>
      </c>
      <c r="BI948" s="245">
        <f>IF(N948="nulová",J948,0)</f>
        <v>0</v>
      </c>
      <c r="BJ948" s="17" t="s">
        <v>90</v>
      </c>
      <c r="BK948" s="245">
        <f>ROUND(I948*H948,2)</f>
        <v>0</v>
      </c>
      <c r="BL948" s="17" t="s">
        <v>452</v>
      </c>
      <c r="BM948" s="244" t="s">
        <v>1166</v>
      </c>
    </row>
    <row r="949" s="12" customFormat="1">
      <c r="B949" s="252"/>
      <c r="C949" s="253"/>
      <c r="D949" s="246" t="s">
        <v>368</v>
      </c>
      <c r="E949" s="253"/>
      <c r="F949" s="255" t="s">
        <v>1167</v>
      </c>
      <c r="G949" s="253"/>
      <c r="H949" s="256">
        <v>0.64400000000000002</v>
      </c>
      <c r="I949" s="257"/>
      <c r="J949" s="253"/>
      <c r="K949" s="253"/>
      <c r="L949" s="258"/>
      <c r="M949" s="259"/>
      <c r="N949" s="260"/>
      <c r="O949" s="260"/>
      <c r="P949" s="260"/>
      <c r="Q949" s="260"/>
      <c r="R949" s="260"/>
      <c r="S949" s="260"/>
      <c r="T949" s="261"/>
      <c r="AT949" s="262" t="s">
        <v>368</v>
      </c>
      <c r="AU949" s="262" t="s">
        <v>92</v>
      </c>
      <c r="AV949" s="12" t="s">
        <v>92</v>
      </c>
      <c r="AW949" s="12" t="s">
        <v>4</v>
      </c>
      <c r="AX949" s="12" t="s">
        <v>90</v>
      </c>
      <c r="AY949" s="262" t="s">
        <v>263</v>
      </c>
    </row>
    <row r="950" s="1" customFormat="1" ht="16.5" customHeight="1">
      <c r="B950" s="39"/>
      <c r="C950" s="233" t="s">
        <v>1168</v>
      </c>
      <c r="D950" s="233" t="s">
        <v>266</v>
      </c>
      <c r="E950" s="234" t="s">
        <v>1160</v>
      </c>
      <c r="F950" s="235" t="s">
        <v>1161</v>
      </c>
      <c r="G950" s="236" t="s">
        <v>407</v>
      </c>
      <c r="H950" s="237">
        <v>377.83999999999998</v>
      </c>
      <c r="I950" s="238"/>
      <c r="J950" s="239">
        <f>ROUND(I950*H950,2)</f>
        <v>0</v>
      </c>
      <c r="K950" s="235" t="s">
        <v>270</v>
      </c>
      <c r="L950" s="44"/>
      <c r="M950" s="240" t="s">
        <v>1</v>
      </c>
      <c r="N950" s="241" t="s">
        <v>48</v>
      </c>
      <c r="O950" s="87"/>
      <c r="P950" s="242">
        <f>O950*H950</f>
        <v>0</v>
      </c>
      <c r="Q950" s="242">
        <v>0</v>
      </c>
      <c r="R950" s="242">
        <f>Q950*H950</f>
        <v>0</v>
      </c>
      <c r="S950" s="242">
        <v>0</v>
      </c>
      <c r="T950" s="243">
        <f>S950*H950</f>
        <v>0</v>
      </c>
      <c r="AR950" s="244" t="s">
        <v>452</v>
      </c>
      <c r="AT950" s="244" t="s">
        <v>266</v>
      </c>
      <c r="AU950" s="244" t="s">
        <v>92</v>
      </c>
      <c r="AY950" s="17" t="s">
        <v>263</v>
      </c>
      <c r="BE950" s="245">
        <f>IF(N950="základní",J950,0)</f>
        <v>0</v>
      </c>
      <c r="BF950" s="245">
        <f>IF(N950="snížená",J950,0)</f>
        <v>0</v>
      </c>
      <c r="BG950" s="245">
        <f>IF(N950="zákl. přenesená",J950,0)</f>
        <v>0</v>
      </c>
      <c r="BH950" s="245">
        <f>IF(N950="sníž. přenesená",J950,0)</f>
        <v>0</v>
      </c>
      <c r="BI950" s="245">
        <f>IF(N950="nulová",J950,0)</f>
        <v>0</v>
      </c>
      <c r="BJ950" s="17" t="s">
        <v>90</v>
      </c>
      <c r="BK950" s="245">
        <f>ROUND(I950*H950,2)</f>
        <v>0</v>
      </c>
      <c r="BL950" s="17" t="s">
        <v>452</v>
      </c>
      <c r="BM950" s="244" t="s">
        <v>1169</v>
      </c>
    </row>
    <row r="951" s="1" customFormat="1">
      <c r="B951" s="39"/>
      <c r="C951" s="40"/>
      <c r="D951" s="246" t="s">
        <v>273</v>
      </c>
      <c r="E951" s="40"/>
      <c r="F951" s="247" t="s">
        <v>1163</v>
      </c>
      <c r="G951" s="40"/>
      <c r="H951" s="40"/>
      <c r="I951" s="151"/>
      <c r="J951" s="40"/>
      <c r="K951" s="40"/>
      <c r="L951" s="44"/>
      <c r="M951" s="248"/>
      <c r="N951" s="87"/>
      <c r="O951" s="87"/>
      <c r="P951" s="87"/>
      <c r="Q951" s="87"/>
      <c r="R951" s="87"/>
      <c r="S951" s="87"/>
      <c r="T951" s="88"/>
      <c r="AT951" s="17" t="s">
        <v>273</v>
      </c>
      <c r="AU951" s="17" t="s">
        <v>92</v>
      </c>
    </row>
    <row r="952" s="12" customFormat="1">
      <c r="B952" s="252"/>
      <c r="C952" s="253"/>
      <c r="D952" s="246" t="s">
        <v>368</v>
      </c>
      <c r="E952" s="254" t="s">
        <v>1</v>
      </c>
      <c r="F952" s="255" t="s">
        <v>1170</v>
      </c>
      <c r="G952" s="253"/>
      <c r="H952" s="256">
        <v>377.83999999999998</v>
      </c>
      <c r="I952" s="257"/>
      <c r="J952" s="253"/>
      <c r="K952" s="253"/>
      <c r="L952" s="258"/>
      <c r="M952" s="259"/>
      <c r="N952" s="260"/>
      <c r="O952" s="260"/>
      <c r="P952" s="260"/>
      <c r="Q952" s="260"/>
      <c r="R952" s="260"/>
      <c r="S952" s="260"/>
      <c r="T952" s="261"/>
      <c r="AT952" s="262" t="s">
        <v>368</v>
      </c>
      <c r="AU952" s="262" t="s">
        <v>92</v>
      </c>
      <c r="AV952" s="12" t="s">
        <v>92</v>
      </c>
      <c r="AW952" s="12" t="s">
        <v>38</v>
      </c>
      <c r="AX952" s="12" t="s">
        <v>83</v>
      </c>
      <c r="AY952" s="262" t="s">
        <v>263</v>
      </c>
    </row>
    <row r="953" s="13" customFormat="1">
      <c r="B953" s="263"/>
      <c r="C953" s="264"/>
      <c r="D953" s="246" t="s">
        <v>368</v>
      </c>
      <c r="E953" s="265" t="s">
        <v>1</v>
      </c>
      <c r="F953" s="266" t="s">
        <v>370</v>
      </c>
      <c r="G953" s="264"/>
      <c r="H953" s="267">
        <v>377.83999999999998</v>
      </c>
      <c r="I953" s="268"/>
      <c r="J953" s="264"/>
      <c r="K953" s="264"/>
      <c r="L953" s="269"/>
      <c r="M953" s="270"/>
      <c r="N953" s="271"/>
      <c r="O953" s="271"/>
      <c r="P953" s="271"/>
      <c r="Q953" s="271"/>
      <c r="R953" s="271"/>
      <c r="S953" s="271"/>
      <c r="T953" s="272"/>
      <c r="AT953" s="273" t="s">
        <v>368</v>
      </c>
      <c r="AU953" s="273" t="s">
        <v>92</v>
      </c>
      <c r="AV953" s="13" t="s">
        <v>125</v>
      </c>
      <c r="AW953" s="13" t="s">
        <v>38</v>
      </c>
      <c r="AX953" s="13" t="s">
        <v>90</v>
      </c>
      <c r="AY953" s="273" t="s">
        <v>263</v>
      </c>
    </row>
    <row r="954" s="1" customFormat="1" ht="16.5" customHeight="1">
      <c r="B954" s="39"/>
      <c r="C954" s="295" t="s">
        <v>1171</v>
      </c>
      <c r="D954" s="295" t="s">
        <v>400</v>
      </c>
      <c r="E954" s="296" t="s">
        <v>1069</v>
      </c>
      <c r="F954" s="297" t="s">
        <v>1070</v>
      </c>
      <c r="G954" s="298" t="s">
        <v>403</v>
      </c>
      <c r="H954" s="299">
        <v>0.113</v>
      </c>
      <c r="I954" s="300"/>
      <c r="J954" s="301">
        <f>ROUND(I954*H954,2)</f>
        <v>0</v>
      </c>
      <c r="K954" s="297" t="s">
        <v>270</v>
      </c>
      <c r="L954" s="302"/>
      <c r="M954" s="303" t="s">
        <v>1</v>
      </c>
      <c r="N954" s="304" t="s">
        <v>48</v>
      </c>
      <c r="O954" s="87"/>
      <c r="P954" s="242">
        <f>O954*H954</f>
        <v>0</v>
      </c>
      <c r="Q954" s="242">
        <v>1</v>
      </c>
      <c r="R954" s="242">
        <f>Q954*H954</f>
        <v>0.113</v>
      </c>
      <c r="S954" s="242">
        <v>0</v>
      </c>
      <c r="T954" s="243">
        <f>S954*H954</f>
        <v>0</v>
      </c>
      <c r="AR954" s="244" t="s">
        <v>563</v>
      </c>
      <c r="AT954" s="244" t="s">
        <v>400</v>
      </c>
      <c r="AU954" s="244" t="s">
        <v>92</v>
      </c>
      <c r="AY954" s="17" t="s">
        <v>263</v>
      </c>
      <c r="BE954" s="245">
        <f>IF(N954="základní",J954,0)</f>
        <v>0</v>
      </c>
      <c r="BF954" s="245">
        <f>IF(N954="snížená",J954,0)</f>
        <v>0</v>
      </c>
      <c r="BG954" s="245">
        <f>IF(N954="zákl. přenesená",J954,0)</f>
        <v>0</v>
      </c>
      <c r="BH954" s="245">
        <f>IF(N954="sníž. přenesená",J954,0)</f>
        <v>0</v>
      </c>
      <c r="BI954" s="245">
        <f>IF(N954="nulová",J954,0)</f>
        <v>0</v>
      </c>
      <c r="BJ954" s="17" t="s">
        <v>90</v>
      </c>
      <c r="BK954" s="245">
        <f>ROUND(I954*H954,2)</f>
        <v>0</v>
      </c>
      <c r="BL954" s="17" t="s">
        <v>452</v>
      </c>
      <c r="BM954" s="244" t="s">
        <v>1172</v>
      </c>
    </row>
    <row r="955" s="12" customFormat="1">
      <c r="B955" s="252"/>
      <c r="C955" s="253"/>
      <c r="D955" s="246" t="s">
        <v>368</v>
      </c>
      <c r="E955" s="253"/>
      <c r="F955" s="255" t="s">
        <v>1173</v>
      </c>
      <c r="G955" s="253"/>
      <c r="H955" s="256">
        <v>0.113</v>
      </c>
      <c r="I955" s="257"/>
      <c r="J955" s="253"/>
      <c r="K955" s="253"/>
      <c r="L955" s="258"/>
      <c r="M955" s="259"/>
      <c r="N955" s="260"/>
      <c r="O955" s="260"/>
      <c r="P955" s="260"/>
      <c r="Q955" s="260"/>
      <c r="R955" s="260"/>
      <c r="S955" s="260"/>
      <c r="T955" s="261"/>
      <c r="AT955" s="262" t="s">
        <v>368</v>
      </c>
      <c r="AU955" s="262" t="s">
        <v>92</v>
      </c>
      <c r="AV955" s="12" t="s">
        <v>92</v>
      </c>
      <c r="AW955" s="12" t="s">
        <v>4</v>
      </c>
      <c r="AX955" s="12" t="s">
        <v>90</v>
      </c>
      <c r="AY955" s="262" t="s">
        <v>263</v>
      </c>
    </row>
    <row r="956" s="1" customFormat="1" ht="16.5" customHeight="1">
      <c r="B956" s="39"/>
      <c r="C956" s="233" t="s">
        <v>1174</v>
      </c>
      <c r="D956" s="233" t="s">
        <v>266</v>
      </c>
      <c r="E956" s="234" t="s">
        <v>1160</v>
      </c>
      <c r="F956" s="235" t="s">
        <v>1161</v>
      </c>
      <c r="G956" s="236" t="s">
        <v>407</v>
      </c>
      <c r="H956" s="237">
        <v>315</v>
      </c>
      <c r="I956" s="238"/>
      <c r="J956" s="239">
        <f>ROUND(I956*H956,2)</f>
        <v>0</v>
      </c>
      <c r="K956" s="235" t="s">
        <v>270</v>
      </c>
      <c r="L956" s="44"/>
      <c r="M956" s="240" t="s">
        <v>1</v>
      </c>
      <c r="N956" s="241" t="s">
        <v>48</v>
      </c>
      <c r="O956" s="87"/>
      <c r="P956" s="242">
        <f>O956*H956</f>
        <v>0</v>
      </c>
      <c r="Q956" s="242">
        <v>0</v>
      </c>
      <c r="R956" s="242">
        <f>Q956*H956</f>
        <v>0</v>
      </c>
      <c r="S956" s="242">
        <v>0</v>
      </c>
      <c r="T956" s="243">
        <f>S956*H956</f>
        <v>0</v>
      </c>
      <c r="AR956" s="244" t="s">
        <v>452</v>
      </c>
      <c r="AT956" s="244" t="s">
        <v>266</v>
      </c>
      <c r="AU956" s="244" t="s">
        <v>92</v>
      </c>
      <c r="AY956" s="17" t="s">
        <v>263</v>
      </c>
      <c r="BE956" s="245">
        <f>IF(N956="základní",J956,0)</f>
        <v>0</v>
      </c>
      <c r="BF956" s="245">
        <f>IF(N956="snížená",J956,0)</f>
        <v>0</v>
      </c>
      <c r="BG956" s="245">
        <f>IF(N956="zákl. přenesená",J956,0)</f>
        <v>0</v>
      </c>
      <c r="BH956" s="245">
        <f>IF(N956="sníž. přenesená",J956,0)</f>
        <v>0</v>
      </c>
      <c r="BI956" s="245">
        <f>IF(N956="nulová",J956,0)</f>
        <v>0</v>
      </c>
      <c r="BJ956" s="17" t="s">
        <v>90</v>
      </c>
      <c r="BK956" s="245">
        <f>ROUND(I956*H956,2)</f>
        <v>0</v>
      </c>
      <c r="BL956" s="17" t="s">
        <v>452</v>
      </c>
      <c r="BM956" s="244" t="s">
        <v>1175</v>
      </c>
    </row>
    <row r="957" s="1" customFormat="1">
      <c r="B957" s="39"/>
      <c r="C957" s="40"/>
      <c r="D957" s="246" t="s">
        <v>273</v>
      </c>
      <c r="E957" s="40"/>
      <c r="F957" s="247" t="s">
        <v>1163</v>
      </c>
      <c r="G957" s="40"/>
      <c r="H957" s="40"/>
      <c r="I957" s="151"/>
      <c r="J957" s="40"/>
      <c r="K957" s="40"/>
      <c r="L957" s="44"/>
      <c r="M957" s="248"/>
      <c r="N957" s="87"/>
      <c r="O957" s="87"/>
      <c r="P957" s="87"/>
      <c r="Q957" s="87"/>
      <c r="R957" s="87"/>
      <c r="S957" s="87"/>
      <c r="T957" s="88"/>
      <c r="AT957" s="17" t="s">
        <v>273</v>
      </c>
      <c r="AU957" s="17" t="s">
        <v>92</v>
      </c>
    </row>
    <row r="958" s="12" customFormat="1">
      <c r="B958" s="252"/>
      <c r="C958" s="253"/>
      <c r="D958" s="246" t="s">
        <v>368</v>
      </c>
      <c r="E958" s="254" t="s">
        <v>1</v>
      </c>
      <c r="F958" s="255" t="s">
        <v>604</v>
      </c>
      <c r="G958" s="253"/>
      <c r="H958" s="256">
        <v>315</v>
      </c>
      <c r="I958" s="257"/>
      <c r="J958" s="253"/>
      <c r="K958" s="253"/>
      <c r="L958" s="258"/>
      <c r="M958" s="259"/>
      <c r="N958" s="260"/>
      <c r="O958" s="260"/>
      <c r="P958" s="260"/>
      <c r="Q958" s="260"/>
      <c r="R958" s="260"/>
      <c r="S958" s="260"/>
      <c r="T958" s="261"/>
      <c r="AT958" s="262" t="s">
        <v>368</v>
      </c>
      <c r="AU958" s="262" t="s">
        <v>92</v>
      </c>
      <c r="AV958" s="12" t="s">
        <v>92</v>
      </c>
      <c r="AW958" s="12" t="s">
        <v>38</v>
      </c>
      <c r="AX958" s="12" t="s">
        <v>83</v>
      </c>
      <c r="AY958" s="262" t="s">
        <v>263</v>
      </c>
    </row>
    <row r="959" s="13" customFormat="1">
      <c r="B959" s="263"/>
      <c r="C959" s="264"/>
      <c r="D959" s="246" t="s">
        <v>368</v>
      </c>
      <c r="E959" s="265" t="s">
        <v>1</v>
      </c>
      <c r="F959" s="266" t="s">
        <v>370</v>
      </c>
      <c r="G959" s="264"/>
      <c r="H959" s="267">
        <v>315</v>
      </c>
      <c r="I959" s="268"/>
      <c r="J959" s="264"/>
      <c r="K959" s="264"/>
      <c r="L959" s="269"/>
      <c r="M959" s="270"/>
      <c r="N959" s="271"/>
      <c r="O959" s="271"/>
      <c r="P959" s="271"/>
      <c r="Q959" s="271"/>
      <c r="R959" s="271"/>
      <c r="S959" s="271"/>
      <c r="T959" s="272"/>
      <c r="AT959" s="273" t="s">
        <v>368</v>
      </c>
      <c r="AU959" s="273" t="s">
        <v>92</v>
      </c>
      <c r="AV959" s="13" t="s">
        <v>125</v>
      </c>
      <c r="AW959" s="13" t="s">
        <v>38</v>
      </c>
      <c r="AX959" s="13" t="s">
        <v>90</v>
      </c>
      <c r="AY959" s="273" t="s">
        <v>263</v>
      </c>
    </row>
    <row r="960" s="1" customFormat="1" ht="16.5" customHeight="1">
      <c r="B960" s="39"/>
      <c r="C960" s="295" t="s">
        <v>1176</v>
      </c>
      <c r="D960" s="295" t="s">
        <v>400</v>
      </c>
      <c r="E960" s="296" t="s">
        <v>1069</v>
      </c>
      <c r="F960" s="297" t="s">
        <v>1070</v>
      </c>
      <c r="G960" s="298" t="s">
        <v>403</v>
      </c>
      <c r="H960" s="299">
        <v>0.095000000000000001</v>
      </c>
      <c r="I960" s="300"/>
      <c r="J960" s="301">
        <f>ROUND(I960*H960,2)</f>
        <v>0</v>
      </c>
      <c r="K960" s="297" t="s">
        <v>270</v>
      </c>
      <c r="L960" s="302"/>
      <c r="M960" s="303" t="s">
        <v>1</v>
      </c>
      <c r="N960" s="304" t="s">
        <v>48</v>
      </c>
      <c r="O960" s="87"/>
      <c r="P960" s="242">
        <f>O960*H960</f>
        <v>0</v>
      </c>
      <c r="Q960" s="242">
        <v>1</v>
      </c>
      <c r="R960" s="242">
        <f>Q960*H960</f>
        <v>0.095000000000000001</v>
      </c>
      <c r="S960" s="242">
        <v>0</v>
      </c>
      <c r="T960" s="243">
        <f>S960*H960</f>
        <v>0</v>
      </c>
      <c r="AR960" s="244" t="s">
        <v>563</v>
      </c>
      <c r="AT960" s="244" t="s">
        <v>400</v>
      </c>
      <c r="AU960" s="244" t="s">
        <v>92</v>
      </c>
      <c r="AY960" s="17" t="s">
        <v>263</v>
      </c>
      <c r="BE960" s="245">
        <f>IF(N960="základní",J960,0)</f>
        <v>0</v>
      </c>
      <c r="BF960" s="245">
        <f>IF(N960="snížená",J960,0)</f>
        <v>0</v>
      </c>
      <c r="BG960" s="245">
        <f>IF(N960="zákl. přenesená",J960,0)</f>
        <v>0</v>
      </c>
      <c r="BH960" s="245">
        <f>IF(N960="sníž. přenesená",J960,0)</f>
        <v>0</v>
      </c>
      <c r="BI960" s="245">
        <f>IF(N960="nulová",J960,0)</f>
        <v>0</v>
      </c>
      <c r="BJ960" s="17" t="s">
        <v>90</v>
      </c>
      <c r="BK960" s="245">
        <f>ROUND(I960*H960,2)</f>
        <v>0</v>
      </c>
      <c r="BL960" s="17" t="s">
        <v>452</v>
      </c>
      <c r="BM960" s="244" t="s">
        <v>1177</v>
      </c>
    </row>
    <row r="961" s="12" customFormat="1">
      <c r="B961" s="252"/>
      <c r="C961" s="253"/>
      <c r="D961" s="246" t="s">
        <v>368</v>
      </c>
      <c r="E961" s="253"/>
      <c r="F961" s="255" t="s">
        <v>1178</v>
      </c>
      <c r="G961" s="253"/>
      <c r="H961" s="256">
        <v>0.095000000000000001</v>
      </c>
      <c r="I961" s="257"/>
      <c r="J961" s="253"/>
      <c r="K961" s="253"/>
      <c r="L961" s="258"/>
      <c r="M961" s="259"/>
      <c r="N961" s="260"/>
      <c r="O961" s="260"/>
      <c r="P961" s="260"/>
      <c r="Q961" s="260"/>
      <c r="R961" s="260"/>
      <c r="S961" s="260"/>
      <c r="T961" s="261"/>
      <c r="AT961" s="262" t="s">
        <v>368</v>
      </c>
      <c r="AU961" s="262" t="s">
        <v>92</v>
      </c>
      <c r="AV961" s="12" t="s">
        <v>92</v>
      </c>
      <c r="AW961" s="12" t="s">
        <v>4</v>
      </c>
      <c r="AX961" s="12" t="s">
        <v>90</v>
      </c>
      <c r="AY961" s="262" t="s">
        <v>263</v>
      </c>
    </row>
    <row r="962" s="1" customFormat="1" ht="16.5" customHeight="1">
      <c r="B962" s="39"/>
      <c r="C962" s="233" t="s">
        <v>1179</v>
      </c>
      <c r="D962" s="233" t="s">
        <v>266</v>
      </c>
      <c r="E962" s="234" t="s">
        <v>1180</v>
      </c>
      <c r="F962" s="235" t="s">
        <v>1181</v>
      </c>
      <c r="G962" s="236" t="s">
        <v>407</v>
      </c>
      <c r="H962" s="237">
        <v>315</v>
      </c>
      <c r="I962" s="238"/>
      <c r="J962" s="239">
        <f>ROUND(I962*H962,2)</f>
        <v>0</v>
      </c>
      <c r="K962" s="235" t="s">
        <v>270</v>
      </c>
      <c r="L962" s="44"/>
      <c r="M962" s="240" t="s">
        <v>1</v>
      </c>
      <c r="N962" s="241" t="s">
        <v>48</v>
      </c>
      <c r="O962" s="87"/>
      <c r="P962" s="242">
        <f>O962*H962</f>
        <v>0</v>
      </c>
      <c r="Q962" s="242">
        <v>0</v>
      </c>
      <c r="R962" s="242">
        <f>Q962*H962</f>
        <v>0</v>
      </c>
      <c r="S962" s="242">
        <v>0</v>
      </c>
      <c r="T962" s="243">
        <f>S962*H962</f>
        <v>0</v>
      </c>
      <c r="AR962" s="244" t="s">
        <v>452</v>
      </c>
      <c r="AT962" s="244" t="s">
        <v>266</v>
      </c>
      <c r="AU962" s="244" t="s">
        <v>92</v>
      </c>
      <c r="AY962" s="17" t="s">
        <v>263</v>
      </c>
      <c r="BE962" s="245">
        <f>IF(N962="základní",J962,0)</f>
        <v>0</v>
      </c>
      <c r="BF962" s="245">
        <f>IF(N962="snížená",J962,0)</f>
        <v>0</v>
      </c>
      <c r="BG962" s="245">
        <f>IF(N962="zákl. přenesená",J962,0)</f>
        <v>0</v>
      </c>
      <c r="BH962" s="245">
        <f>IF(N962="sníž. přenesená",J962,0)</f>
        <v>0</v>
      </c>
      <c r="BI962" s="245">
        <f>IF(N962="nulová",J962,0)</f>
        <v>0</v>
      </c>
      <c r="BJ962" s="17" t="s">
        <v>90</v>
      </c>
      <c r="BK962" s="245">
        <f>ROUND(I962*H962,2)</f>
        <v>0</v>
      </c>
      <c r="BL962" s="17" t="s">
        <v>452</v>
      </c>
      <c r="BM962" s="244" t="s">
        <v>1182</v>
      </c>
    </row>
    <row r="963" s="1" customFormat="1">
      <c r="B963" s="39"/>
      <c r="C963" s="40"/>
      <c r="D963" s="246" t="s">
        <v>273</v>
      </c>
      <c r="E963" s="40"/>
      <c r="F963" s="247" t="s">
        <v>1163</v>
      </c>
      <c r="G963" s="40"/>
      <c r="H963" s="40"/>
      <c r="I963" s="151"/>
      <c r="J963" s="40"/>
      <c r="K963" s="40"/>
      <c r="L963" s="44"/>
      <c r="M963" s="248"/>
      <c r="N963" s="87"/>
      <c r="O963" s="87"/>
      <c r="P963" s="87"/>
      <c r="Q963" s="87"/>
      <c r="R963" s="87"/>
      <c r="S963" s="87"/>
      <c r="T963" s="88"/>
      <c r="AT963" s="17" t="s">
        <v>273</v>
      </c>
      <c r="AU963" s="17" t="s">
        <v>92</v>
      </c>
    </row>
    <row r="964" s="12" customFormat="1">
      <c r="B964" s="252"/>
      <c r="C964" s="253"/>
      <c r="D964" s="246" t="s">
        <v>368</v>
      </c>
      <c r="E964" s="254" t="s">
        <v>1</v>
      </c>
      <c r="F964" s="255" t="s">
        <v>604</v>
      </c>
      <c r="G964" s="253"/>
      <c r="H964" s="256">
        <v>315</v>
      </c>
      <c r="I964" s="257"/>
      <c r="J964" s="253"/>
      <c r="K964" s="253"/>
      <c r="L964" s="258"/>
      <c r="M964" s="259"/>
      <c r="N964" s="260"/>
      <c r="O964" s="260"/>
      <c r="P964" s="260"/>
      <c r="Q964" s="260"/>
      <c r="R964" s="260"/>
      <c r="S964" s="260"/>
      <c r="T964" s="261"/>
      <c r="AT964" s="262" t="s">
        <v>368</v>
      </c>
      <c r="AU964" s="262" t="s">
        <v>92</v>
      </c>
      <c r="AV964" s="12" t="s">
        <v>92</v>
      </c>
      <c r="AW964" s="12" t="s">
        <v>38</v>
      </c>
      <c r="AX964" s="12" t="s">
        <v>83</v>
      </c>
      <c r="AY964" s="262" t="s">
        <v>263</v>
      </c>
    </row>
    <row r="965" s="13" customFormat="1">
      <c r="B965" s="263"/>
      <c r="C965" s="264"/>
      <c r="D965" s="246" t="s">
        <v>368</v>
      </c>
      <c r="E965" s="265" t="s">
        <v>1</v>
      </c>
      <c r="F965" s="266" t="s">
        <v>370</v>
      </c>
      <c r="G965" s="264"/>
      <c r="H965" s="267">
        <v>315</v>
      </c>
      <c r="I965" s="268"/>
      <c r="J965" s="264"/>
      <c r="K965" s="264"/>
      <c r="L965" s="269"/>
      <c r="M965" s="270"/>
      <c r="N965" s="271"/>
      <c r="O965" s="271"/>
      <c r="P965" s="271"/>
      <c r="Q965" s="271"/>
      <c r="R965" s="271"/>
      <c r="S965" s="271"/>
      <c r="T965" s="272"/>
      <c r="AT965" s="273" t="s">
        <v>368</v>
      </c>
      <c r="AU965" s="273" t="s">
        <v>92</v>
      </c>
      <c r="AV965" s="13" t="s">
        <v>125</v>
      </c>
      <c r="AW965" s="13" t="s">
        <v>38</v>
      </c>
      <c r="AX965" s="13" t="s">
        <v>90</v>
      </c>
      <c r="AY965" s="273" t="s">
        <v>263</v>
      </c>
    </row>
    <row r="966" s="1" customFormat="1" ht="16.5" customHeight="1">
      <c r="B966" s="39"/>
      <c r="C966" s="295" t="s">
        <v>1183</v>
      </c>
      <c r="D966" s="295" t="s">
        <v>400</v>
      </c>
      <c r="E966" s="296" t="s">
        <v>1184</v>
      </c>
      <c r="F966" s="297" t="s">
        <v>1185</v>
      </c>
      <c r="G966" s="298" t="s">
        <v>407</v>
      </c>
      <c r="H966" s="299">
        <v>362.25</v>
      </c>
      <c r="I966" s="300"/>
      <c r="J966" s="301">
        <f>ROUND(I966*H966,2)</f>
        <v>0</v>
      </c>
      <c r="K966" s="297" t="s">
        <v>270</v>
      </c>
      <c r="L966" s="302"/>
      <c r="M966" s="303" t="s">
        <v>1</v>
      </c>
      <c r="N966" s="304" t="s">
        <v>48</v>
      </c>
      <c r="O966" s="87"/>
      <c r="P966" s="242">
        <f>O966*H966</f>
        <v>0</v>
      </c>
      <c r="Q966" s="242">
        <v>0.0040000000000000001</v>
      </c>
      <c r="R966" s="242">
        <f>Q966*H966</f>
        <v>1.4490000000000001</v>
      </c>
      <c r="S966" s="242">
        <v>0</v>
      </c>
      <c r="T966" s="243">
        <f>S966*H966</f>
        <v>0</v>
      </c>
      <c r="AR966" s="244" t="s">
        <v>563</v>
      </c>
      <c r="AT966" s="244" t="s">
        <v>400</v>
      </c>
      <c r="AU966" s="244" t="s">
        <v>92</v>
      </c>
      <c r="AY966" s="17" t="s">
        <v>263</v>
      </c>
      <c r="BE966" s="245">
        <f>IF(N966="základní",J966,0)</f>
        <v>0</v>
      </c>
      <c r="BF966" s="245">
        <f>IF(N966="snížená",J966,0)</f>
        <v>0</v>
      </c>
      <c r="BG966" s="245">
        <f>IF(N966="zákl. přenesená",J966,0)</f>
        <v>0</v>
      </c>
      <c r="BH966" s="245">
        <f>IF(N966="sníž. přenesená",J966,0)</f>
        <v>0</v>
      </c>
      <c r="BI966" s="245">
        <f>IF(N966="nulová",J966,0)</f>
        <v>0</v>
      </c>
      <c r="BJ966" s="17" t="s">
        <v>90</v>
      </c>
      <c r="BK966" s="245">
        <f>ROUND(I966*H966,2)</f>
        <v>0</v>
      </c>
      <c r="BL966" s="17" t="s">
        <v>452</v>
      </c>
      <c r="BM966" s="244" t="s">
        <v>1186</v>
      </c>
    </row>
    <row r="967" s="12" customFormat="1">
      <c r="B967" s="252"/>
      <c r="C967" s="253"/>
      <c r="D967" s="246" t="s">
        <v>368</v>
      </c>
      <c r="E967" s="253"/>
      <c r="F967" s="255" t="s">
        <v>1187</v>
      </c>
      <c r="G967" s="253"/>
      <c r="H967" s="256">
        <v>362.25</v>
      </c>
      <c r="I967" s="257"/>
      <c r="J967" s="253"/>
      <c r="K967" s="253"/>
      <c r="L967" s="258"/>
      <c r="M967" s="259"/>
      <c r="N967" s="260"/>
      <c r="O967" s="260"/>
      <c r="P967" s="260"/>
      <c r="Q967" s="260"/>
      <c r="R967" s="260"/>
      <c r="S967" s="260"/>
      <c r="T967" s="261"/>
      <c r="AT967" s="262" t="s">
        <v>368</v>
      </c>
      <c r="AU967" s="262" t="s">
        <v>92</v>
      </c>
      <c r="AV967" s="12" t="s">
        <v>92</v>
      </c>
      <c r="AW967" s="12" t="s">
        <v>4</v>
      </c>
      <c r="AX967" s="12" t="s">
        <v>90</v>
      </c>
      <c r="AY967" s="262" t="s">
        <v>263</v>
      </c>
    </row>
    <row r="968" s="1" customFormat="1" ht="16.5" customHeight="1">
      <c r="B968" s="39"/>
      <c r="C968" s="233" t="s">
        <v>1188</v>
      </c>
      <c r="D968" s="233" t="s">
        <v>266</v>
      </c>
      <c r="E968" s="234" t="s">
        <v>1189</v>
      </c>
      <c r="F968" s="235" t="s">
        <v>1190</v>
      </c>
      <c r="G968" s="236" t="s">
        <v>407</v>
      </c>
      <c r="H968" s="237">
        <v>2147.9830000000002</v>
      </c>
      <c r="I968" s="238"/>
      <c r="J968" s="239">
        <f>ROUND(I968*H968,2)</f>
        <v>0</v>
      </c>
      <c r="K968" s="235" t="s">
        <v>270</v>
      </c>
      <c r="L968" s="44"/>
      <c r="M968" s="240" t="s">
        <v>1</v>
      </c>
      <c r="N968" s="241" t="s">
        <v>48</v>
      </c>
      <c r="O968" s="87"/>
      <c r="P968" s="242">
        <f>O968*H968</f>
        <v>0</v>
      </c>
      <c r="Q968" s="242">
        <v>0.00088000000000000003</v>
      </c>
      <c r="R968" s="242">
        <f>Q968*H968</f>
        <v>1.8902250400000002</v>
      </c>
      <c r="S968" s="242">
        <v>0</v>
      </c>
      <c r="T968" s="243">
        <f>S968*H968</f>
        <v>0</v>
      </c>
      <c r="AR968" s="244" t="s">
        <v>452</v>
      </c>
      <c r="AT968" s="244" t="s">
        <v>266</v>
      </c>
      <c r="AU968" s="244" t="s">
        <v>92</v>
      </c>
      <c r="AY968" s="17" t="s">
        <v>263</v>
      </c>
      <c r="BE968" s="245">
        <f>IF(N968="základní",J968,0)</f>
        <v>0</v>
      </c>
      <c r="BF968" s="245">
        <f>IF(N968="snížená",J968,0)</f>
        <v>0</v>
      </c>
      <c r="BG968" s="245">
        <f>IF(N968="zákl. přenesená",J968,0)</f>
        <v>0</v>
      </c>
      <c r="BH968" s="245">
        <f>IF(N968="sníž. přenesená",J968,0)</f>
        <v>0</v>
      </c>
      <c r="BI968" s="245">
        <f>IF(N968="nulová",J968,0)</f>
        <v>0</v>
      </c>
      <c r="BJ968" s="17" t="s">
        <v>90</v>
      </c>
      <c r="BK968" s="245">
        <f>ROUND(I968*H968,2)</f>
        <v>0</v>
      </c>
      <c r="BL968" s="17" t="s">
        <v>452</v>
      </c>
      <c r="BM968" s="244" t="s">
        <v>1191</v>
      </c>
    </row>
    <row r="969" s="1" customFormat="1">
      <c r="B969" s="39"/>
      <c r="C969" s="40"/>
      <c r="D969" s="246" t="s">
        <v>273</v>
      </c>
      <c r="E969" s="40"/>
      <c r="F969" s="247" t="s">
        <v>1163</v>
      </c>
      <c r="G969" s="40"/>
      <c r="H969" s="40"/>
      <c r="I969" s="151"/>
      <c r="J969" s="40"/>
      <c r="K969" s="40"/>
      <c r="L969" s="44"/>
      <c r="M969" s="248"/>
      <c r="N969" s="87"/>
      <c r="O969" s="87"/>
      <c r="P969" s="87"/>
      <c r="Q969" s="87"/>
      <c r="R969" s="87"/>
      <c r="S969" s="87"/>
      <c r="T969" s="88"/>
      <c r="AT969" s="17" t="s">
        <v>273</v>
      </c>
      <c r="AU969" s="17" t="s">
        <v>92</v>
      </c>
    </row>
    <row r="970" s="12" customFormat="1">
      <c r="B970" s="252"/>
      <c r="C970" s="253"/>
      <c r="D970" s="246" t="s">
        <v>368</v>
      </c>
      <c r="E970" s="254" t="s">
        <v>1</v>
      </c>
      <c r="F970" s="255" t="s">
        <v>1164</v>
      </c>
      <c r="G970" s="253"/>
      <c r="H970" s="256">
        <v>2147.9830000000002</v>
      </c>
      <c r="I970" s="257"/>
      <c r="J970" s="253"/>
      <c r="K970" s="253"/>
      <c r="L970" s="258"/>
      <c r="M970" s="259"/>
      <c r="N970" s="260"/>
      <c r="O970" s="260"/>
      <c r="P970" s="260"/>
      <c r="Q970" s="260"/>
      <c r="R970" s="260"/>
      <c r="S970" s="260"/>
      <c r="T970" s="261"/>
      <c r="AT970" s="262" t="s">
        <v>368</v>
      </c>
      <c r="AU970" s="262" t="s">
        <v>92</v>
      </c>
      <c r="AV970" s="12" t="s">
        <v>92</v>
      </c>
      <c r="AW970" s="12" t="s">
        <v>38</v>
      </c>
      <c r="AX970" s="12" t="s">
        <v>83</v>
      </c>
      <c r="AY970" s="262" t="s">
        <v>263</v>
      </c>
    </row>
    <row r="971" s="13" customFormat="1">
      <c r="B971" s="263"/>
      <c r="C971" s="264"/>
      <c r="D971" s="246" t="s">
        <v>368</v>
      </c>
      <c r="E971" s="265" t="s">
        <v>1</v>
      </c>
      <c r="F971" s="266" t="s">
        <v>370</v>
      </c>
      <c r="G971" s="264"/>
      <c r="H971" s="267">
        <v>2147.9830000000002</v>
      </c>
      <c r="I971" s="268"/>
      <c r="J971" s="264"/>
      <c r="K971" s="264"/>
      <c r="L971" s="269"/>
      <c r="M971" s="270"/>
      <c r="N971" s="271"/>
      <c r="O971" s="271"/>
      <c r="P971" s="271"/>
      <c r="Q971" s="271"/>
      <c r="R971" s="271"/>
      <c r="S971" s="271"/>
      <c r="T971" s="272"/>
      <c r="AT971" s="273" t="s">
        <v>368</v>
      </c>
      <c r="AU971" s="273" t="s">
        <v>92</v>
      </c>
      <c r="AV971" s="13" t="s">
        <v>125</v>
      </c>
      <c r="AW971" s="13" t="s">
        <v>38</v>
      </c>
      <c r="AX971" s="13" t="s">
        <v>90</v>
      </c>
      <c r="AY971" s="273" t="s">
        <v>263</v>
      </c>
    </row>
    <row r="972" s="1" customFormat="1" ht="16.5" customHeight="1">
      <c r="B972" s="39"/>
      <c r="C972" s="295" t="s">
        <v>1192</v>
      </c>
      <c r="D972" s="295" t="s">
        <v>400</v>
      </c>
      <c r="E972" s="296" t="s">
        <v>1193</v>
      </c>
      <c r="F972" s="297" t="s">
        <v>1194</v>
      </c>
      <c r="G972" s="298" t="s">
        <v>407</v>
      </c>
      <c r="H972" s="299">
        <v>2470.1799999999998</v>
      </c>
      <c r="I972" s="300"/>
      <c r="J972" s="301">
        <f>ROUND(I972*H972,2)</f>
        <v>0</v>
      </c>
      <c r="K972" s="297" t="s">
        <v>270</v>
      </c>
      <c r="L972" s="302"/>
      <c r="M972" s="303" t="s">
        <v>1</v>
      </c>
      <c r="N972" s="304" t="s">
        <v>48</v>
      </c>
      <c r="O972" s="87"/>
      <c r="P972" s="242">
        <f>O972*H972</f>
        <v>0</v>
      </c>
      <c r="Q972" s="242">
        <v>0.001</v>
      </c>
      <c r="R972" s="242">
        <f>Q972*H972</f>
        <v>2.47018</v>
      </c>
      <c r="S972" s="242">
        <v>0</v>
      </c>
      <c r="T972" s="243">
        <f>S972*H972</f>
        <v>0</v>
      </c>
      <c r="AR972" s="244" t="s">
        <v>563</v>
      </c>
      <c r="AT972" s="244" t="s">
        <v>400</v>
      </c>
      <c r="AU972" s="244" t="s">
        <v>92</v>
      </c>
      <c r="AY972" s="17" t="s">
        <v>263</v>
      </c>
      <c r="BE972" s="245">
        <f>IF(N972="základní",J972,0)</f>
        <v>0</v>
      </c>
      <c r="BF972" s="245">
        <f>IF(N972="snížená",J972,0)</f>
        <v>0</v>
      </c>
      <c r="BG972" s="245">
        <f>IF(N972="zákl. přenesená",J972,0)</f>
        <v>0</v>
      </c>
      <c r="BH972" s="245">
        <f>IF(N972="sníž. přenesená",J972,0)</f>
        <v>0</v>
      </c>
      <c r="BI972" s="245">
        <f>IF(N972="nulová",J972,0)</f>
        <v>0</v>
      </c>
      <c r="BJ972" s="17" t="s">
        <v>90</v>
      </c>
      <c r="BK972" s="245">
        <f>ROUND(I972*H972,2)</f>
        <v>0</v>
      </c>
      <c r="BL972" s="17" t="s">
        <v>452</v>
      </c>
      <c r="BM972" s="244" t="s">
        <v>1195</v>
      </c>
    </row>
    <row r="973" s="1" customFormat="1">
      <c r="B973" s="39"/>
      <c r="C973" s="40"/>
      <c r="D973" s="246" t="s">
        <v>273</v>
      </c>
      <c r="E973" s="40"/>
      <c r="F973" s="247" t="s">
        <v>1150</v>
      </c>
      <c r="G973" s="40"/>
      <c r="H973" s="40"/>
      <c r="I973" s="151"/>
      <c r="J973" s="40"/>
      <c r="K973" s="40"/>
      <c r="L973" s="44"/>
      <c r="M973" s="248"/>
      <c r="N973" s="87"/>
      <c r="O973" s="87"/>
      <c r="P973" s="87"/>
      <c r="Q973" s="87"/>
      <c r="R973" s="87"/>
      <c r="S973" s="87"/>
      <c r="T973" s="88"/>
      <c r="AT973" s="17" t="s">
        <v>273</v>
      </c>
      <c r="AU973" s="17" t="s">
        <v>92</v>
      </c>
    </row>
    <row r="974" s="12" customFormat="1">
      <c r="B974" s="252"/>
      <c r="C974" s="253"/>
      <c r="D974" s="246" t="s">
        <v>368</v>
      </c>
      <c r="E974" s="253"/>
      <c r="F974" s="255" t="s">
        <v>1196</v>
      </c>
      <c r="G974" s="253"/>
      <c r="H974" s="256">
        <v>2470.1799999999998</v>
      </c>
      <c r="I974" s="257"/>
      <c r="J974" s="253"/>
      <c r="K974" s="253"/>
      <c r="L974" s="258"/>
      <c r="M974" s="259"/>
      <c r="N974" s="260"/>
      <c r="O974" s="260"/>
      <c r="P974" s="260"/>
      <c r="Q974" s="260"/>
      <c r="R974" s="260"/>
      <c r="S974" s="260"/>
      <c r="T974" s="261"/>
      <c r="AT974" s="262" t="s">
        <v>368</v>
      </c>
      <c r="AU974" s="262" t="s">
        <v>92</v>
      </c>
      <c r="AV974" s="12" t="s">
        <v>92</v>
      </c>
      <c r="AW974" s="12" t="s">
        <v>4</v>
      </c>
      <c r="AX974" s="12" t="s">
        <v>90</v>
      </c>
      <c r="AY974" s="262" t="s">
        <v>263</v>
      </c>
    </row>
    <row r="975" s="1" customFormat="1" ht="16.5" customHeight="1">
      <c r="B975" s="39"/>
      <c r="C975" s="233" t="s">
        <v>1197</v>
      </c>
      <c r="D975" s="233" t="s">
        <v>266</v>
      </c>
      <c r="E975" s="234" t="s">
        <v>1189</v>
      </c>
      <c r="F975" s="235" t="s">
        <v>1190</v>
      </c>
      <c r="G975" s="236" t="s">
        <v>407</v>
      </c>
      <c r="H975" s="237">
        <v>377.83999999999998</v>
      </c>
      <c r="I975" s="238"/>
      <c r="J975" s="239">
        <f>ROUND(I975*H975,2)</f>
        <v>0</v>
      </c>
      <c r="K975" s="235" t="s">
        <v>270</v>
      </c>
      <c r="L975" s="44"/>
      <c r="M975" s="240" t="s">
        <v>1</v>
      </c>
      <c r="N975" s="241" t="s">
        <v>48</v>
      </c>
      <c r="O975" s="87"/>
      <c r="P975" s="242">
        <f>O975*H975</f>
        <v>0</v>
      </c>
      <c r="Q975" s="242">
        <v>0.00088000000000000003</v>
      </c>
      <c r="R975" s="242">
        <f>Q975*H975</f>
        <v>0.33249919999999999</v>
      </c>
      <c r="S975" s="242">
        <v>0</v>
      </c>
      <c r="T975" s="243">
        <f>S975*H975</f>
        <v>0</v>
      </c>
      <c r="AR975" s="244" t="s">
        <v>452</v>
      </c>
      <c r="AT975" s="244" t="s">
        <v>266</v>
      </c>
      <c r="AU975" s="244" t="s">
        <v>92</v>
      </c>
      <c r="AY975" s="17" t="s">
        <v>263</v>
      </c>
      <c r="BE975" s="245">
        <f>IF(N975="základní",J975,0)</f>
        <v>0</v>
      </c>
      <c r="BF975" s="245">
        <f>IF(N975="snížená",J975,0)</f>
        <v>0</v>
      </c>
      <c r="BG975" s="245">
        <f>IF(N975="zákl. přenesená",J975,0)</f>
        <v>0</v>
      </c>
      <c r="BH975" s="245">
        <f>IF(N975="sníž. přenesená",J975,0)</f>
        <v>0</v>
      </c>
      <c r="BI975" s="245">
        <f>IF(N975="nulová",J975,0)</f>
        <v>0</v>
      </c>
      <c r="BJ975" s="17" t="s">
        <v>90</v>
      </c>
      <c r="BK975" s="245">
        <f>ROUND(I975*H975,2)</f>
        <v>0</v>
      </c>
      <c r="BL975" s="17" t="s">
        <v>452</v>
      </c>
      <c r="BM975" s="244" t="s">
        <v>1198</v>
      </c>
    </row>
    <row r="976" s="1" customFormat="1">
      <c r="B976" s="39"/>
      <c r="C976" s="40"/>
      <c r="D976" s="246" t="s">
        <v>273</v>
      </c>
      <c r="E976" s="40"/>
      <c r="F976" s="247" t="s">
        <v>1163</v>
      </c>
      <c r="G976" s="40"/>
      <c r="H976" s="40"/>
      <c r="I976" s="151"/>
      <c r="J976" s="40"/>
      <c r="K976" s="40"/>
      <c r="L976" s="44"/>
      <c r="M976" s="248"/>
      <c r="N976" s="87"/>
      <c r="O976" s="87"/>
      <c r="P976" s="87"/>
      <c r="Q976" s="87"/>
      <c r="R976" s="87"/>
      <c r="S976" s="87"/>
      <c r="T976" s="88"/>
      <c r="AT976" s="17" t="s">
        <v>273</v>
      </c>
      <c r="AU976" s="17" t="s">
        <v>92</v>
      </c>
    </row>
    <row r="977" s="12" customFormat="1">
      <c r="B977" s="252"/>
      <c r="C977" s="253"/>
      <c r="D977" s="246" t="s">
        <v>368</v>
      </c>
      <c r="E977" s="254" t="s">
        <v>1</v>
      </c>
      <c r="F977" s="255" t="s">
        <v>1170</v>
      </c>
      <c r="G977" s="253"/>
      <c r="H977" s="256">
        <v>377.83999999999998</v>
      </c>
      <c r="I977" s="257"/>
      <c r="J977" s="253"/>
      <c r="K977" s="253"/>
      <c r="L977" s="258"/>
      <c r="M977" s="259"/>
      <c r="N977" s="260"/>
      <c r="O977" s="260"/>
      <c r="P977" s="260"/>
      <c r="Q977" s="260"/>
      <c r="R977" s="260"/>
      <c r="S977" s="260"/>
      <c r="T977" s="261"/>
      <c r="AT977" s="262" t="s">
        <v>368</v>
      </c>
      <c r="AU977" s="262" t="s">
        <v>92</v>
      </c>
      <c r="AV977" s="12" t="s">
        <v>92</v>
      </c>
      <c r="AW977" s="12" t="s">
        <v>38</v>
      </c>
      <c r="AX977" s="12" t="s">
        <v>83</v>
      </c>
      <c r="AY977" s="262" t="s">
        <v>263</v>
      </c>
    </row>
    <row r="978" s="13" customFormat="1">
      <c r="B978" s="263"/>
      <c r="C978" s="264"/>
      <c r="D978" s="246" t="s">
        <v>368</v>
      </c>
      <c r="E978" s="265" t="s">
        <v>1</v>
      </c>
      <c r="F978" s="266" t="s">
        <v>370</v>
      </c>
      <c r="G978" s="264"/>
      <c r="H978" s="267">
        <v>377.83999999999998</v>
      </c>
      <c r="I978" s="268"/>
      <c r="J978" s="264"/>
      <c r="K978" s="264"/>
      <c r="L978" s="269"/>
      <c r="M978" s="270"/>
      <c r="N978" s="271"/>
      <c r="O978" s="271"/>
      <c r="P978" s="271"/>
      <c r="Q978" s="271"/>
      <c r="R978" s="271"/>
      <c r="S978" s="271"/>
      <c r="T978" s="272"/>
      <c r="AT978" s="273" t="s">
        <v>368</v>
      </c>
      <c r="AU978" s="273" t="s">
        <v>92</v>
      </c>
      <c r="AV978" s="13" t="s">
        <v>125</v>
      </c>
      <c r="AW978" s="13" t="s">
        <v>38</v>
      </c>
      <c r="AX978" s="13" t="s">
        <v>90</v>
      </c>
      <c r="AY978" s="273" t="s">
        <v>263</v>
      </c>
    </row>
    <row r="979" s="1" customFormat="1" ht="16.5" customHeight="1">
      <c r="B979" s="39"/>
      <c r="C979" s="295" t="s">
        <v>1199</v>
      </c>
      <c r="D979" s="295" t="s">
        <v>400</v>
      </c>
      <c r="E979" s="296" t="s">
        <v>1200</v>
      </c>
      <c r="F979" s="297" t="s">
        <v>1201</v>
      </c>
      <c r="G979" s="298" t="s">
        <v>407</v>
      </c>
      <c r="H979" s="299">
        <v>415.62400000000002</v>
      </c>
      <c r="I979" s="300"/>
      <c r="J979" s="301">
        <f>ROUND(I979*H979,2)</f>
        <v>0</v>
      </c>
      <c r="K979" s="297" t="s">
        <v>413</v>
      </c>
      <c r="L979" s="302"/>
      <c r="M979" s="303" t="s">
        <v>1</v>
      </c>
      <c r="N979" s="304" t="s">
        <v>48</v>
      </c>
      <c r="O979" s="87"/>
      <c r="P979" s="242">
        <f>O979*H979</f>
        <v>0</v>
      </c>
      <c r="Q979" s="242">
        <v>0.001</v>
      </c>
      <c r="R979" s="242">
        <f>Q979*H979</f>
        <v>0.41562400000000005</v>
      </c>
      <c r="S979" s="242">
        <v>0</v>
      </c>
      <c r="T979" s="243">
        <f>S979*H979</f>
        <v>0</v>
      </c>
      <c r="AR979" s="244" t="s">
        <v>563</v>
      </c>
      <c r="AT979" s="244" t="s">
        <v>400</v>
      </c>
      <c r="AU979" s="244" t="s">
        <v>92</v>
      </c>
      <c r="AY979" s="17" t="s">
        <v>263</v>
      </c>
      <c r="BE979" s="245">
        <f>IF(N979="základní",J979,0)</f>
        <v>0</v>
      </c>
      <c r="BF979" s="245">
        <f>IF(N979="snížená",J979,0)</f>
        <v>0</v>
      </c>
      <c r="BG979" s="245">
        <f>IF(N979="zákl. přenesená",J979,0)</f>
        <v>0</v>
      </c>
      <c r="BH979" s="245">
        <f>IF(N979="sníž. přenesená",J979,0)</f>
        <v>0</v>
      </c>
      <c r="BI979" s="245">
        <f>IF(N979="nulová",J979,0)</f>
        <v>0</v>
      </c>
      <c r="BJ979" s="17" t="s">
        <v>90</v>
      </c>
      <c r="BK979" s="245">
        <f>ROUND(I979*H979,2)</f>
        <v>0</v>
      </c>
      <c r="BL979" s="17" t="s">
        <v>452</v>
      </c>
      <c r="BM979" s="244" t="s">
        <v>1202</v>
      </c>
    </row>
    <row r="980" s="12" customFormat="1">
      <c r="B980" s="252"/>
      <c r="C980" s="253"/>
      <c r="D980" s="246" t="s">
        <v>368</v>
      </c>
      <c r="E980" s="253"/>
      <c r="F980" s="255" t="s">
        <v>1203</v>
      </c>
      <c r="G980" s="253"/>
      <c r="H980" s="256">
        <v>415.62400000000002</v>
      </c>
      <c r="I980" s="257"/>
      <c r="J980" s="253"/>
      <c r="K980" s="253"/>
      <c r="L980" s="258"/>
      <c r="M980" s="259"/>
      <c r="N980" s="260"/>
      <c r="O980" s="260"/>
      <c r="P980" s="260"/>
      <c r="Q980" s="260"/>
      <c r="R980" s="260"/>
      <c r="S980" s="260"/>
      <c r="T980" s="261"/>
      <c r="AT980" s="262" t="s">
        <v>368</v>
      </c>
      <c r="AU980" s="262" t="s">
        <v>92</v>
      </c>
      <c r="AV980" s="12" t="s">
        <v>92</v>
      </c>
      <c r="AW980" s="12" t="s">
        <v>4</v>
      </c>
      <c r="AX980" s="12" t="s">
        <v>90</v>
      </c>
      <c r="AY980" s="262" t="s">
        <v>263</v>
      </c>
    </row>
    <row r="981" s="1" customFormat="1" ht="16.5" customHeight="1">
      <c r="B981" s="39"/>
      <c r="C981" s="233" t="s">
        <v>1204</v>
      </c>
      <c r="D981" s="233" t="s">
        <v>266</v>
      </c>
      <c r="E981" s="234" t="s">
        <v>1189</v>
      </c>
      <c r="F981" s="235" t="s">
        <v>1190</v>
      </c>
      <c r="G981" s="236" t="s">
        <v>407</v>
      </c>
      <c r="H981" s="237">
        <v>630</v>
      </c>
      <c r="I981" s="238"/>
      <c r="J981" s="239">
        <f>ROUND(I981*H981,2)</f>
        <v>0</v>
      </c>
      <c r="K981" s="235" t="s">
        <v>270</v>
      </c>
      <c r="L981" s="44"/>
      <c r="M981" s="240" t="s">
        <v>1</v>
      </c>
      <c r="N981" s="241" t="s">
        <v>48</v>
      </c>
      <c r="O981" s="87"/>
      <c r="P981" s="242">
        <f>O981*H981</f>
        <v>0</v>
      </c>
      <c r="Q981" s="242">
        <v>0.00088000000000000003</v>
      </c>
      <c r="R981" s="242">
        <f>Q981*H981</f>
        <v>0.5544</v>
      </c>
      <c r="S981" s="242">
        <v>0</v>
      </c>
      <c r="T981" s="243">
        <f>S981*H981</f>
        <v>0</v>
      </c>
      <c r="AR981" s="244" t="s">
        <v>452</v>
      </c>
      <c r="AT981" s="244" t="s">
        <v>266</v>
      </c>
      <c r="AU981" s="244" t="s">
        <v>92</v>
      </c>
      <c r="AY981" s="17" t="s">
        <v>263</v>
      </c>
      <c r="BE981" s="245">
        <f>IF(N981="základní",J981,0)</f>
        <v>0</v>
      </c>
      <c r="BF981" s="245">
        <f>IF(N981="snížená",J981,0)</f>
        <v>0</v>
      </c>
      <c r="BG981" s="245">
        <f>IF(N981="zákl. přenesená",J981,0)</f>
        <v>0</v>
      </c>
      <c r="BH981" s="245">
        <f>IF(N981="sníž. přenesená",J981,0)</f>
        <v>0</v>
      </c>
      <c r="BI981" s="245">
        <f>IF(N981="nulová",J981,0)</f>
        <v>0</v>
      </c>
      <c r="BJ981" s="17" t="s">
        <v>90</v>
      </c>
      <c r="BK981" s="245">
        <f>ROUND(I981*H981,2)</f>
        <v>0</v>
      </c>
      <c r="BL981" s="17" t="s">
        <v>452</v>
      </c>
      <c r="BM981" s="244" t="s">
        <v>1205</v>
      </c>
    </row>
    <row r="982" s="1" customFormat="1">
      <c r="B982" s="39"/>
      <c r="C982" s="40"/>
      <c r="D982" s="246" t="s">
        <v>273</v>
      </c>
      <c r="E982" s="40"/>
      <c r="F982" s="247" t="s">
        <v>1163</v>
      </c>
      <c r="G982" s="40"/>
      <c r="H982" s="40"/>
      <c r="I982" s="151"/>
      <c r="J982" s="40"/>
      <c r="K982" s="40"/>
      <c r="L982" s="44"/>
      <c r="M982" s="248"/>
      <c r="N982" s="87"/>
      <c r="O982" s="87"/>
      <c r="P982" s="87"/>
      <c r="Q982" s="87"/>
      <c r="R982" s="87"/>
      <c r="S982" s="87"/>
      <c r="T982" s="88"/>
      <c r="AT982" s="17" t="s">
        <v>273</v>
      </c>
      <c r="AU982" s="17" t="s">
        <v>92</v>
      </c>
    </row>
    <row r="983" s="12" customFormat="1">
      <c r="B983" s="252"/>
      <c r="C983" s="253"/>
      <c r="D983" s="246" t="s">
        <v>368</v>
      </c>
      <c r="E983" s="254" t="s">
        <v>1</v>
      </c>
      <c r="F983" s="255" t="s">
        <v>1125</v>
      </c>
      <c r="G983" s="253"/>
      <c r="H983" s="256">
        <v>630</v>
      </c>
      <c r="I983" s="257"/>
      <c r="J983" s="253"/>
      <c r="K983" s="253"/>
      <c r="L983" s="258"/>
      <c r="M983" s="259"/>
      <c r="N983" s="260"/>
      <c r="O983" s="260"/>
      <c r="P983" s="260"/>
      <c r="Q983" s="260"/>
      <c r="R983" s="260"/>
      <c r="S983" s="260"/>
      <c r="T983" s="261"/>
      <c r="AT983" s="262" t="s">
        <v>368</v>
      </c>
      <c r="AU983" s="262" t="s">
        <v>92</v>
      </c>
      <c r="AV983" s="12" t="s">
        <v>92</v>
      </c>
      <c r="AW983" s="12" t="s">
        <v>38</v>
      </c>
      <c r="AX983" s="12" t="s">
        <v>83</v>
      </c>
      <c r="AY983" s="262" t="s">
        <v>263</v>
      </c>
    </row>
    <row r="984" s="13" customFormat="1">
      <c r="B984" s="263"/>
      <c r="C984" s="264"/>
      <c r="D984" s="246" t="s">
        <v>368</v>
      </c>
      <c r="E984" s="265" t="s">
        <v>1</v>
      </c>
      <c r="F984" s="266" t="s">
        <v>370</v>
      </c>
      <c r="G984" s="264"/>
      <c r="H984" s="267">
        <v>630</v>
      </c>
      <c r="I984" s="268"/>
      <c r="J984" s="264"/>
      <c r="K984" s="264"/>
      <c r="L984" s="269"/>
      <c r="M984" s="270"/>
      <c r="N984" s="271"/>
      <c r="O984" s="271"/>
      <c r="P984" s="271"/>
      <c r="Q984" s="271"/>
      <c r="R984" s="271"/>
      <c r="S984" s="271"/>
      <c r="T984" s="272"/>
      <c r="AT984" s="273" t="s">
        <v>368</v>
      </c>
      <c r="AU984" s="273" t="s">
        <v>92</v>
      </c>
      <c r="AV984" s="13" t="s">
        <v>125</v>
      </c>
      <c r="AW984" s="13" t="s">
        <v>38</v>
      </c>
      <c r="AX984" s="13" t="s">
        <v>90</v>
      </c>
      <c r="AY984" s="273" t="s">
        <v>263</v>
      </c>
    </row>
    <row r="985" s="1" customFormat="1" ht="24" customHeight="1">
      <c r="B985" s="39"/>
      <c r="C985" s="295" t="s">
        <v>1206</v>
      </c>
      <c r="D985" s="295" t="s">
        <v>400</v>
      </c>
      <c r="E985" s="296" t="s">
        <v>1094</v>
      </c>
      <c r="F985" s="297" t="s">
        <v>1095</v>
      </c>
      <c r="G985" s="298" t="s">
        <v>407</v>
      </c>
      <c r="H985" s="299">
        <v>362.25</v>
      </c>
      <c r="I985" s="300"/>
      <c r="J985" s="301">
        <f>ROUND(I985*H985,2)</f>
        <v>0</v>
      </c>
      <c r="K985" s="297" t="s">
        <v>270</v>
      </c>
      <c r="L985" s="302"/>
      <c r="M985" s="303" t="s">
        <v>1</v>
      </c>
      <c r="N985" s="304" t="s">
        <v>48</v>
      </c>
      <c r="O985" s="87"/>
      <c r="P985" s="242">
        <f>O985*H985</f>
        <v>0</v>
      </c>
      <c r="Q985" s="242">
        <v>0.001</v>
      </c>
      <c r="R985" s="242">
        <f>Q985*H985</f>
        <v>0.36225000000000002</v>
      </c>
      <c r="S985" s="242">
        <v>0</v>
      </c>
      <c r="T985" s="243">
        <f>S985*H985</f>
        <v>0</v>
      </c>
      <c r="AR985" s="244" t="s">
        <v>563</v>
      </c>
      <c r="AT985" s="244" t="s">
        <v>400</v>
      </c>
      <c r="AU985" s="244" t="s">
        <v>92</v>
      </c>
      <c r="AY985" s="17" t="s">
        <v>263</v>
      </c>
      <c r="BE985" s="245">
        <f>IF(N985="základní",J985,0)</f>
        <v>0</v>
      </c>
      <c r="BF985" s="245">
        <f>IF(N985="snížená",J985,0)</f>
        <v>0</v>
      </c>
      <c r="BG985" s="245">
        <f>IF(N985="zákl. přenesená",J985,0)</f>
        <v>0</v>
      </c>
      <c r="BH985" s="245">
        <f>IF(N985="sníž. přenesená",J985,0)</f>
        <v>0</v>
      </c>
      <c r="BI985" s="245">
        <f>IF(N985="nulová",J985,0)</f>
        <v>0</v>
      </c>
      <c r="BJ985" s="17" t="s">
        <v>90</v>
      </c>
      <c r="BK985" s="245">
        <f>ROUND(I985*H985,2)</f>
        <v>0</v>
      </c>
      <c r="BL985" s="17" t="s">
        <v>452</v>
      </c>
      <c r="BM985" s="244" t="s">
        <v>1207</v>
      </c>
    </row>
    <row r="986" s="12" customFormat="1">
      <c r="B986" s="252"/>
      <c r="C986" s="253"/>
      <c r="D986" s="246" t="s">
        <v>368</v>
      </c>
      <c r="E986" s="253"/>
      <c r="F986" s="255" t="s">
        <v>1208</v>
      </c>
      <c r="G986" s="253"/>
      <c r="H986" s="256">
        <v>362.25</v>
      </c>
      <c r="I986" s="257"/>
      <c r="J986" s="253"/>
      <c r="K986" s="253"/>
      <c r="L986" s="258"/>
      <c r="M986" s="259"/>
      <c r="N986" s="260"/>
      <c r="O986" s="260"/>
      <c r="P986" s="260"/>
      <c r="Q986" s="260"/>
      <c r="R986" s="260"/>
      <c r="S986" s="260"/>
      <c r="T986" s="261"/>
      <c r="AT986" s="262" t="s">
        <v>368</v>
      </c>
      <c r="AU986" s="262" t="s">
        <v>92</v>
      </c>
      <c r="AV986" s="12" t="s">
        <v>92</v>
      </c>
      <c r="AW986" s="12" t="s">
        <v>4</v>
      </c>
      <c r="AX986" s="12" t="s">
        <v>90</v>
      </c>
      <c r="AY986" s="262" t="s">
        <v>263</v>
      </c>
    </row>
    <row r="987" s="1" customFormat="1" ht="24" customHeight="1">
      <c r="B987" s="39"/>
      <c r="C987" s="295" t="s">
        <v>1209</v>
      </c>
      <c r="D987" s="295" t="s">
        <v>400</v>
      </c>
      <c r="E987" s="296" t="s">
        <v>1210</v>
      </c>
      <c r="F987" s="297" t="s">
        <v>1211</v>
      </c>
      <c r="G987" s="298" t="s">
        <v>407</v>
      </c>
      <c r="H987" s="299">
        <v>362.25</v>
      </c>
      <c r="I987" s="300"/>
      <c r="J987" s="301">
        <f>ROUND(I987*H987,2)</f>
        <v>0</v>
      </c>
      <c r="K987" s="297" t="s">
        <v>270</v>
      </c>
      <c r="L987" s="302"/>
      <c r="M987" s="303" t="s">
        <v>1</v>
      </c>
      <c r="N987" s="304" t="s">
        <v>48</v>
      </c>
      <c r="O987" s="87"/>
      <c r="P987" s="242">
        <f>O987*H987</f>
        <v>0</v>
      </c>
      <c r="Q987" s="242">
        <v>0.001</v>
      </c>
      <c r="R987" s="242">
        <f>Q987*H987</f>
        <v>0.36225000000000002</v>
      </c>
      <c r="S987" s="242">
        <v>0</v>
      </c>
      <c r="T987" s="243">
        <f>S987*H987</f>
        <v>0</v>
      </c>
      <c r="AR987" s="244" t="s">
        <v>563</v>
      </c>
      <c r="AT987" s="244" t="s">
        <v>400</v>
      </c>
      <c r="AU987" s="244" t="s">
        <v>92</v>
      </c>
      <c r="AY987" s="17" t="s">
        <v>263</v>
      </c>
      <c r="BE987" s="245">
        <f>IF(N987="základní",J987,0)</f>
        <v>0</v>
      </c>
      <c r="BF987" s="245">
        <f>IF(N987="snížená",J987,0)</f>
        <v>0</v>
      </c>
      <c r="BG987" s="245">
        <f>IF(N987="zákl. přenesená",J987,0)</f>
        <v>0</v>
      </c>
      <c r="BH987" s="245">
        <f>IF(N987="sníž. přenesená",J987,0)</f>
        <v>0</v>
      </c>
      <c r="BI987" s="245">
        <f>IF(N987="nulová",J987,0)</f>
        <v>0</v>
      </c>
      <c r="BJ987" s="17" t="s">
        <v>90</v>
      </c>
      <c r="BK987" s="245">
        <f>ROUND(I987*H987,2)</f>
        <v>0</v>
      </c>
      <c r="BL987" s="17" t="s">
        <v>452</v>
      </c>
      <c r="BM987" s="244" t="s">
        <v>1212</v>
      </c>
    </row>
    <row r="988" s="12" customFormat="1">
      <c r="B988" s="252"/>
      <c r="C988" s="253"/>
      <c r="D988" s="246" t="s">
        <v>368</v>
      </c>
      <c r="E988" s="253"/>
      <c r="F988" s="255" t="s">
        <v>1208</v>
      </c>
      <c r="G988" s="253"/>
      <c r="H988" s="256">
        <v>362.25</v>
      </c>
      <c r="I988" s="257"/>
      <c r="J988" s="253"/>
      <c r="K988" s="253"/>
      <c r="L988" s="258"/>
      <c r="M988" s="259"/>
      <c r="N988" s="260"/>
      <c r="O988" s="260"/>
      <c r="P988" s="260"/>
      <c r="Q988" s="260"/>
      <c r="R988" s="260"/>
      <c r="S988" s="260"/>
      <c r="T988" s="261"/>
      <c r="AT988" s="262" t="s">
        <v>368</v>
      </c>
      <c r="AU988" s="262" t="s">
        <v>92</v>
      </c>
      <c r="AV988" s="12" t="s">
        <v>92</v>
      </c>
      <c r="AW988" s="12" t="s">
        <v>4</v>
      </c>
      <c r="AX988" s="12" t="s">
        <v>90</v>
      </c>
      <c r="AY988" s="262" t="s">
        <v>263</v>
      </c>
    </row>
    <row r="989" s="1" customFormat="1" ht="16.5" customHeight="1">
      <c r="B989" s="39"/>
      <c r="C989" s="233" t="s">
        <v>1213</v>
      </c>
      <c r="D989" s="233" t="s">
        <v>266</v>
      </c>
      <c r="E989" s="234" t="s">
        <v>1189</v>
      </c>
      <c r="F989" s="235" t="s">
        <v>1190</v>
      </c>
      <c r="G989" s="236" t="s">
        <v>407</v>
      </c>
      <c r="H989" s="237">
        <v>315</v>
      </c>
      <c r="I989" s="238"/>
      <c r="J989" s="239">
        <f>ROUND(I989*H989,2)</f>
        <v>0</v>
      </c>
      <c r="K989" s="235" t="s">
        <v>270</v>
      </c>
      <c r="L989" s="44"/>
      <c r="M989" s="240" t="s">
        <v>1</v>
      </c>
      <c r="N989" s="241" t="s">
        <v>48</v>
      </c>
      <c r="O989" s="87"/>
      <c r="P989" s="242">
        <f>O989*H989</f>
        <v>0</v>
      </c>
      <c r="Q989" s="242">
        <v>0.00088000000000000003</v>
      </c>
      <c r="R989" s="242">
        <f>Q989*H989</f>
        <v>0.2772</v>
      </c>
      <c r="S989" s="242">
        <v>0</v>
      </c>
      <c r="T989" s="243">
        <f>S989*H989</f>
        <v>0</v>
      </c>
      <c r="AR989" s="244" t="s">
        <v>452</v>
      </c>
      <c r="AT989" s="244" t="s">
        <v>266</v>
      </c>
      <c r="AU989" s="244" t="s">
        <v>92</v>
      </c>
      <c r="AY989" s="17" t="s">
        <v>263</v>
      </c>
      <c r="BE989" s="245">
        <f>IF(N989="základní",J989,0)</f>
        <v>0</v>
      </c>
      <c r="BF989" s="245">
        <f>IF(N989="snížená",J989,0)</f>
        <v>0</v>
      </c>
      <c r="BG989" s="245">
        <f>IF(N989="zákl. přenesená",J989,0)</f>
        <v>0</v>
      </c>
      <c r="BH989" s="245">
        <f>IF(N989="sníž. přenesená",J989,0)</f>
        <v>0</v>
      </c>
      <c r="BI989" s="245">
        <f>IF(N989="nulová",J989,0)</f>
        <v>0</v>
      </c>
      <c r="BJ989" s="17" t="s">
        <v>90</v>
      </c>
      <c r="BK989" s="245">
        <f>ROUND(I989*H989,2)</f>
        <v>0</v>
      </c>
      <c r="BL989" s="17" t="s">
        <v>452</v>
      </c>
      <c r="BM989" s="244" t="s">
        <v>1214</v>
      </c>
    </row>
    <row r="990" s="1" customFormat="1">
      <c r="B990" s="39"/>
      <c r="C990" s="40"/>
      <c r="D990" s="246" t="s">
        <v>273</v>
      </c>
      <c r="E990" s="40"/>
      <c r="F990" s="247" t="s">
        <v>1163</v>
      </c>
      <c r="G990" s="40"/>
      <c r="H990" s="40"/>
      <c r="I990" s="151"/>
      <c r="J990" s="40"/>
      <c r="K990" s="40"/>
      <c r="L990" s="44"/>
      <c r="M990" s="248"/>
      <c r="N990" s="87"/>
      <c r="O990" s="87"/>
      <c r="P990" s="87"/>
      <c r="Q990" s="87"/>
      <c r="R990" s="87"/>
      <c r="S990" s="87"/>
      <c r="T990" s="88"/>
      <c r="AT990" s="17" t="s">
        <v>273</v>
      </c>
      <c r="AU990" s="17" t="s">
        <v>92</v>
      </c>
    </row>
    <row r="991" s="12" customFormat="1">
      <c r="B991" s="252"/>
      <c r="C991" s="253"/>
      <c r="D991" s="246" t="s">
        <v>368</v>
      </c>
      <c r="E991" s="254" t="s">
        <v>1</v>
      </c>
      <c r="F991" s="255" t="s">
        <v>604</v>
      </c>
      <c r="G991" s="253"/>
      <c r="H991" s="256">
        <v>315</v>
      </c>
      <c r="I991" s="257"/>
      <c r="J991" s="253"/>
      <c r="K991" s="253"/>
      <c r="L991" s="258"/>
      <c r="M991" s="259"/>
      <c r="N991" s="260"/>
      <c r="O991" s="260"/>
      <c r="P991" s="260"/>
      <c r="Q991" s="260"/>
      <c r="R991" s="260"/>
      <c r="S991" s="260"/>
      <c r="T991" s="261"/>
      <c r="AT991" s="262" t="s">
        <v>368</v>
      </c>
      <c r="AU991" s="262" t="s">
        <v>92</v>
      </c>
      <c r="AV991" s="12" t="s">
        <v>92</v>
      </c>
      <c r="AW991" s="12" t="s">
        <v>38</v>
      </c>
      <c r="AX991" s="12" t="s">
        <v>83</v>
      </c>
      <c r="AY991" s="262" t="s">
        <v>263</v>
      </c>
    </row>
    <row r="992" s="13" customFormat="1">
      <c r="B992" s="263"/>
      <c r="C992" s="264"/>
      <c r="D992" s="246" t="s">
        <v>368</v>
      </c>
      <c r="E992" s="265" t="s">
        <v>1</v>
      </c>
      <c r="F992" s="266" t="s">
        <v>370</v>
      </c>
      <c r="G992" s="264"/>
      <c r="H992" s="267">
        <v>315</v>
      </c>
      <c r="I992" s="268"/>
      <c r="J992" s="264"/>
      <c r="K992" s="264"/>
      <c r="L992" s="269"/>
      <c r="M992" s="270"/>
      <c r="N992" s="271"/>
      <c r="O992" s="271"/>
      <c r="P992" s="271"/>
      <c r="Q992" s="271"/>
      <c r="R992" s="271"/>
      <c r="S992" s="271"/>
      <c r="T992" s="272"/>
      <c r="AT992" s="273" t="s">
        <v>368</v>
      </c>
      <c r="AU992" s="273" t="s">
        <v>92</v>
      </c>
      <c r="AV992" s="13" t="s">
        <v>125</v>
      </c>
      <c r="AW992" s="13" t="s">
        <v>38</v>
      </c>
      <c r="AX992" s="13" t="s">
        <v>90</v>
      </c>
      <c r="AY992" s="273" t="s">
        <v>263</v>
      </c>
    </row>
    <row r="993" s="1" customFormat="1" ht="16.5" customHeight="1">
      <c r="B993" s="39"/>
      <c r="C993" s="295" t="s">
        <v>1215</v>
      </c>
      <c r="D993" s="295" t="s">
        <v>400</v>
      </c>
      <c r="E993" s="296" t="s">
        <v>1216</v>
      </c>
      <c r="F993" s="297" t="s">
        <v>1217</v>
      </c>
      <c r="G993" s="298" t="s">
        <v>407</v>
      </c>
      <c r="H993" s="299">
        <v>362.25</v>
      </c>
      <c r="I993" s="300"/>
      <c r="J993" s="301">
        <f>ROUND(I993*H993,2)</f>
        <v>0</v>
      </c>
      <c r="K993" s="297" t="s">
        <v>413</v>
      </c>
      <c r="L993" s="302"/>
      <c r="M993" s="303" t="s">
        <v>1</v>
      </c>
      <c r="N993" s="304" t="s">
        <v>48</v>
      </c>
      <c r="O993" s="87"/>
      <c r="P993" s="242">
        <f>O993*H993</f>
        <v>0</v>
      </c>
      <c r="Q993" s="242">
        <v>0.001</v>
      </c>
      <c r="R993" s="242">
        <f>Q993*H993</f>
        <v>0.36225000000000002</v>
      </c>
      <c r="S993" s="242">
        <v>0</v>
      </c>
      <c r="T993" s="243">
        <f>S993*H993</f>
        <v>0</v>
      </c>
      <c r="AR993" s="244" t="s">
        <v>563</v>
      </c>
      <c r="AT993" s="244" t="s">
        <v>400</v>
      </c>
      <c r="AU993" s="244" t="s">
        <v>92</v>
      </c>
      <c r="AY993" s="17" t="s">
        <v>263</v>
      </c>
      <c r="BE993" s="245">
        <f>IF(N993="základní",J993,0)</f>
        <v>0</v>
      </c>
      <c r="BF993" s="245">
        <f>IF(N993="snížená",J993,0)</f>
        <v>0</v>
      </c>
      <c r="BG993" s="245">
        <f>IF(N993="zákl. přenesená",J993,0)</f>
        <v>0</v>
      </c>
      <c r="BH993" s="245">
        <f>IF(N993="sníž. přenesená",J993,0)</f>
        <v>0</v>
      </c>
      <c r="BI993" s="245">
        <f>IF(N993="nulová",J993,0)</f>
        <v>0</v>
      </c>
      <c r="BJ993" s="17" t="s">
        <v>90</v>
      </c>
      <c r="BK993" s="245">
        <f>ROUND(I993*H993,2)</f>
        <v>0</v>
      </c>
      <c r="BL993" s="17" t="s">
        <v>452</v>
      </c>
      <c r="BM993" s="244" t="s">
        <v>1218</v>
      </c>
    </row>
    <row r="994" s="12" customFormat="1">
      <c r="B994" s="252"/>
      <c r="C994" s="253"/>
      <c r="D994" s="246" t="s">
        <v>368</v>
      </c>
      <c r="E994" s="253"/>
      <c r="F994" s="255" t="s">
        <v>1187</v>
      </c>
      <c r="G994" s="253"/>
      <c r="H994" s="256">
        <v>362.25</v>
      </c>
      <c r="I994" s="257"/>
      <c r="J994" s="253"/>
      <c r="K994" s="253"/>
      <c r="L994" s="258"/>
      <c r="M994" s="259"/>
      <c r="N994" s="260"/>
      <c r="O994" s="260"/>
      <c r="P994" s="260"/>
      <c r="Q994" s="260"/>
      <c r="R994" s="260"/>
      <c r="S994" s="260"/>
      <c r="T994" s="261"/>
      <c r="AT994" s="262" t="s">
        <v>368</v>
      </c>
      <c r="AU994" s="262" t="s">
        <v>92</v>
      </c>
      <c r="AV994" s="12" t="s">
        <v>92</v>
      </c>
      <c r="AW994" s="12" t="s">
        <v>4</v>
      </c>
      <c r="AX994" s="12" t="s">
        <v>90</v>
      </c>
      <c r="AY994" s="262" t="s">
        <v>263</v>
      </c>
    </row>
    <row r="995" s="1" customFormat="1" ht="24" customHeight="1">
      <c r="B995" s="39"/>
      <c r="C995" s="233" t="s">
        <v>1219</v>
      </c>
      <c r="D995" s="233" t="s">
        <v>266</v>
      </c>
      <c r="E995" s="234" t="s">
        <v>1220</v>
      </c>
      <c r="F995" s="235" t="s">
        <v>1221</v>
      </c>
      <c r="G995" s="236" t="s">
        <v>407</v>
      </c>
      <c r="H995" s="237">
        <v>2623.9229999999998</v>
      </c>
      <c r="I995" s="238"/>
      <c r="J995" s="239">
        <f>ROUND(I995*H995,2)</f>
        <v>0</v>
      </c>
      <c r="K995" s="235" t="s">
        <v>413</v>
      </c>
      <c r="L995" s="44"/>
      <c r="M995" s="240" t="s">
        <v>1</v>
      </c>
      <c r="N995" s="241" t="s">
        <v>48</v>
      </c>
      <c r="O995" s="87"/>
      <c r="P995" s="242">
        <f>O995*H995</f>
        <v>0</v>
      </c>
      <c r="Q995" s="242">
        <v>0</v>
      </c>
      <c r="R995" s="242">
        <f>Q995*H995</f>
        <v>0</v>
      </c>
      <c r="S995" s="242">
        <v>0</v>
      </c>
      <c r="T995" s="243">
        <f>S995*H995</f>
        <v>0</v>
      </c>
      <c r="AR995" s="244" t="s">
        <v>452</v>
      </c>
      <c r="AT995" s="244" t="s">
        <v>266</v>
      </c>
      <c r="AU995" s="244" t="s">
        <v>92</v>
      </c>
      <c r="AY995" s="17" t="s">
        <v>263</v>
      </c>
      <c r="BE995" s="245">
        <f>IF(N995="základní",J995,0)</f>
        <v>0</v>
      </c>
      <c r="BF995" s="245">
        <f>IF(N995="snížená",J995,0)</f>
        <v>0</v>
      </c>
      <c r="BG995" s="245">
        <f>IF(N995="zákl. přenesená",J995,0)</f>
        <v>0</v>
      </c>
      <c r="BH995" s="245">
        <f>IF(N995="sníž. přenesená",J995,0)</f>
        <v>0</v>
      </c>
      <c r="BI995" s="245">
        <f>IF(N995="nulová",J995,0)</f>
        <v>0</v>
      </c>
      <c r="BJ995" s="17" t="s">
        <v>90</v>
      </c>
      <c r="BK995" s="245">
        <f>ROUND(I995*H995,2)</f>
        <v>0</v>
      </c>
      <c r="BL995" s="17" t="s">
        <v>452</v>
      </c>
      <c r="BM995" s="244" t="s">
        <v>1222</v>
      </c>
    </row>
    <row r="996" s="1" customFormat="1">
      <c r="B996" s="39"/>
      <c r="C996" s="40"/>
      <c r="D996" s="246" t="s">
        <v>273</v>
      </c>
      <c r="E996" s="40"/>
      <c r="F996" s="247" t="s">
        <v>1223</v>
      </c>
      <c r="G996" s="40"/>
      <c r="H996" s="40"/>
      <c r="I996" s="151"/>
      <c r="J996" s="40"/>
      <c r="K996" s="40"/>
      <c r="L996" s="44"/>
      <c r="M996" s="248"/>
      <c r="N996" s="87"/>
      <c r="O996" s="87"/>
      <c r="P996" s="87"/>
      <c r="Q996" s="87"/>
      <c r="R996" s="87"/>
      <c r="S996" s="87"/>
      <c r="T996" s="88"/>
      <c r="AT996" s="17" t="s">
        <v>273</v>
      </c>
      <c r="AU996" s="17" t="s">
        <v>92</v>
      </c>
    </row>
    <row r="997" s="14" customFormat="1">
      <c r="B997" s="274"/>
      <c r="C997" s="275"/>
      <c r="D997" s="246" t="s">
        <v>368</v>
      </c>
      <c r="E997" s="276" t="s">
        <v>1</v>
      </c>
      <c r="F997" s="277" t="s">
        <v>824</v>
      </c>
      <c r="G997" s="275"/>
      <c r="H997" s="276" t="s">
        <v>1</v>
      </c>
      <c r="I997" s="278"/>
      <c r="J997" s="275"/>
      <c r="K997" s="275"/>
      <c r="L997" s="279"/>
      <c r="M997" s="280"/>
      <c r="N997" s="281"/>
      <c r="O997" s="281"/>
      <c r="P997" s="281"/>
      <c r="Q997" s="281"/>
      <c r="R997" s="281"/>
      <c r="S997" s="281"/>
      <c r="T997" s="282"/>
      <c r="AT997" s="283" t="s">
        <v>368</v>
      </c>
      <c r="AU997" s="283" t="s">
        <v>92</v>
      </c>
      <c r="AV997" s="14" t="s">
        <v>90</v>
      </c>
      <c r="AW997" s="14" t="s">
        <v>38</v>
      </c>
      <c r="AX997" s="14" t="s">
        <v>83</v>
      </c>
      <c r="AY997" s="283" t="s">
        <v>263</v>
      </c>
    </row>
    <row r="998" s="14" customFormat="1">
      <c r="B998" s="274"/>
      <c r="C998" s="275"/>
      <c r="D998" s="246" t="s">
        <v>368</v>
      </c>
      <c r="E998" s="276" t="s">
        <v>1</v>
      </c>
      <c r="F998" s="277" t="s">
        <v>1224</v>
      </c>
      <c r="G998" s="275"/>
      <c r="H998" s="276" t="s">
        <v>1</v>
      </c>
      <c r="I998" s="278"/>
      <c r="J998" s="275"/>
      <c r="K998" s="275"/>
      <c r="L998" s="279"/>
      <c r="M998" s="280"/>
      <c r="N998" s="281"/>
      <c r="O998" s="281"/>
      <c r="P998" s="281"/>
      <c r="Q998" s="281"/>
      <c r="R998" s="281"/>
      <c r="S998" s="281"/>
      <c r="T998" s="282"/>
      <c r="AT998" s="283" t="s">
        <v>368</v>
      </c>
      <c r="AU998" s="283" t="s">
        <v>92</v>
      </c>
      <c r="AV998" s="14" t="s">
        <v>90</v>
      </c>
      <c r="AW998" s="14" t="s">
        <v>38</v>
      </c>
      <c r="AX998" s="14" t="s">
        <v>83</v>
      </c>
      <c r="AY998" s="283" t="s">
        <v>263</v>
      </c>
    </row>
    <row r="999" s="14" customFormat="1">
      <c r="B999" s="274"/>
      <c r="C999" s="275"/>
      <c r="D999" s="246" t="s">
        <v>368</v>
      </c>
      <c r="E999" s="276" t="s">
        <v>1</v>
      </c>
      <c r="F999" s="277" t="s">
        <v>1225</v>
      </c>
      <c r="G999" s="275"/>
      <c r="H999" s="276" t="s">
        <v>1</v>
      </c>
      <c r="I999" s="278"/>
      <c r="J999" s="275"/>
      <c r="K999" s="275"/>
      <c r="L999" s="279"/>
      <c r="M999" s="280"/>
      <c r="N999" s="281"/>
      <c r="O999" s="281"/>
      <c r="P999" s="281"/>
      <c r="Q999" s="281"/>
      <c r="R999" s="281"/>
      <c r="S999" s="281"/>
      <c r="T999" s="282"/>
      <c r="AT999" s="283" t="s">
        <v>368</v>
      </c>
      <c r="AU999" s="283" t="s">
        <v>92</v>
      </c>
      <c r="AV999" s="14" t="s">
        <v>90</v>
      </c>
      <c r="AW999" s="14" t="s">
        <v>38</v>
      </c>
      <c r="AX999" s="14" t="s">
        <v>83</v>
      </c>
      <c r="AY999" s="283" t="s">
        <v>263</v>
      </c>
    </row>
    <row r="1000" s="14" customFormat="1">
      <c r="B1000" s="274"/>
      <c r="C1000" s="275"/>
      <c r="D1000" s="246" t="s">
        <v>368</v>
      </c>
      <c r="E1000" s="276" t="s">
        <v>1</v>
      </c>
      <c r="F1000" s="277" t="s">
        <v>1226</v>
      </c>
      <c r="G1000" s="275"/>
      <c r="H1000" s="276" t="s">
        <v>1</v>
      </c>
      <c r="I1000" s="278"/>
      <c r="J1000" s="275"/>
      <c r="K1000" s="275"/>
      <c r="L1000" s="279"/>
      <c r="M1000" s="280"/>
      <c r="N1000" s="281"/>
      <c r="O1000" s="281"/>
      <c r="P1000" s="281"/>
      <c r="Q1000" s="281"/>
      <c r="R1000" s="281"/>
      <c r="S1000" s="281"/>
      <c r="T1000" s="282"/>
      <c r="AT1000" s="283" t="s">
        <v>368</v>
      </c>
      <c r="AU1000" s="283" t="s">
        <v>92</v>
      </c>
      <c r="AV1000" s="14" t="s">
        <v>90</v>
      </c>
      <c r="AW1000" s="14" t="s">
        <v>38</v>
      </c>
      <c r="AX1000" s="14" t="s">
        <v>83</v>
      </c>
      <c r="AY1000" s="283" t="s">
        <v>263</v>
      </c>
    </row>
    <row r="1001" s="14" customFormat="1">
      <c r="B1001" s="274"/>
      <c r="C1001" s="275"/>
      <c r="D1001" s="246" t="s">
        <v>368</v>
      </c>
      <c r="E1001" s="276" t="s">
        <v>1</v>
      </c>
      <c r="F1001" s="277" t="s">
        <v>1227</v>
      </c>
      <c r="G1001" s="275"/>
      <c r="H1001" s="276" t="s">
        <v>1</v>
      </c>
      <c r="I1001" s="278"/>
      <c r="J1001" s="275"/>
      <c r="K1001" s="275"/>
      <c r="L1001" s="279"/>
      <c r="M1001" s="280"/>
      <c r="N1001" s="281"/>
      <c r="O1001" s="281"/>
      <c r="P1001" s="281"/>
      <c r="Q1001" s="281"/>
      <c r="R1001" s="281"/>
      <c r="S1001" s="281"/>
      <c r="T1001" s="282"/>
      <c r="AT1001" s="283" t="s">
        <v>368</v>
      </c>
      <c r="AU1001" s="283" t="s">
        <v>92</v>
      </c>
      <c r="AV1001" s="14" t="s">
        <v>90</v>
      </c>
      <c r="AW1001" s="14" t="s">
        <v>38</v>
      </c>
      <c r="AX1001" s="14" t="s">
        <v>83</v>
      </c>
      <c r="AY1001" s="283" t="s">
        <v>263</v>
      </c>
    </row>
    <row r="1002" s="12" customFormat="1">
      <c r="B1002" s="252"/>
      <c r="C1002" s="253"/>
      <c r="D1002" s="246" t="s">
        <v>368</v>
      </c>
      <c r="E1002" s="254" t="s">
        <v>1</v>
      </c>
      <c r="F1002" s="255" t="s">
        <v>1164</v>
      </c>
      <c r="G1002" s="253"/>
      <c r="H1002" s="256">
        <v>2147.9830000000002</v>
      </c>
      <c r="I1002" s="257"/>
      <c r="J1002" s="253"/>
      <c r="K1002" s="253"/>
      <c r="L1002" s="258"/>
      <c r="M1002" s="259"/>
      <c r="N1002" s="260"/>
      <c r="O1002" s="260"/>
      <c r="P1002" s="260"/>
      <c r="Q1002" s="260"/>
      <c r="R1002" s="260"/>
      <c r="S1002" s="260"/>
      <c r="T1002" s="261"/>
      <c r="AT1002" s="262" t="s">
        <v>368</v>
      </c>
      <c r="AU1002" s="262" t="s">
        <v>92</v>
      </c>
      <c r="AV1002" s="12" t="s">
        <v>92</v>
      </c>
      <c r="AW1002" s="12" t="s">
        <v>38</v>
      </c>
      <c r="AX1002" s="12" t="s">
        <v>83</v>
      </c>
      <c r="AY1002" s="262" t="s">
        <v>263</v>
      </c>
    </row>
    <row r="1003" s="12" customFormat="1">
      <c r="B1003" s="252"/>
      <c r="C1003" s="253"/>
      <c r="D1003" s="246" t="s">
        <v>368</v>
      </c>
      <c r="E1003" s="254" t="s">
        <v>1</v>
      </c>
      <c r="F1003" s="255" t="s">
        <v>1228</v>
      </c>
      <c r="G1003" s="253"/>
      <c r="H1003" s="256">
        <v>324</v>
      </c>
      <c r="I1003" s="257"/>
      <c r="J1003" s="253"/>
      <c r="K1003" s="253"/>
      <c r="L1003" s="258"/>
      <c r="M1003" s="259"/>
      <c r="N1003" s="260"/>
      <c r="O1003" s="260"/>
      <c r="P1003" s="260"/>
      <c r="Q1003" s="260"/>
      <c r="R1003" s="260"/>
      <c r="S1003" s="260"/>
      <c r="T1003" s="261"/>
      <c r="AT1003" s="262" t="s">
        <v>368</v>
      </c>
      <c r="AU1003" s="262" t="s">
        <v>92</v>
      </c>
      <c r="AV1003" s="12" t="s">
        <v>92</v>
      </c>
      <c r="AW1003" s="12" t="s">
        <v>38</v>
      </c>
      <c r="AX1003" s="12" t="s">
        <v>83</v>
      </c>
      <c r="AY1003" s="262" t="s">
        <v>263</v>
      </c>
    </row>
    <row r="1004" s="12" customFormat="1">
      <c r="B1004" s="252"/>
      <c r="C1004" s="253"/>
      <c r="D1004" s="246" t="s">
        <v>368</v>
      </c>
      <c r="E1004" s="254" t="s">
        <v>1</v>
      </c>
      <c r="F1004" s="255" t="s">
        <v>1229</v>
      </c>
      <c r="G1004" s="253"/>
      <c r="H1004" s="256">
        <v>151.94</v>
      </c>
      <c r="I1004" s="257"/>
      <c r="J1004" s="253"/>
      <c r="K1004" s="253"/>
      <c r="L1004" s="258"/>
      <c r="M1004" s="259"/>
      <c r="N1004" s="260"/>
      <c r="O1004" s="260"/>
      <c r="P1004" s="260"/>
      <c r="Q1004" s="260"/>
      <c r="R1004" s="260"/>
      <c r="S1004" s="260"/>
      <c r="T1004" s="261"/>
      <c r="AT1004" s="262" t="s">
        <v>368</v>
      </c>
      <c r="AU1004" s="262" t="s">
        <v>92</v>
      </c>
      <c r="AV1004" s="12" t="s">
        <v>92</v>
      </c>
      <c r="AW1004" s="12" t="s">
        <v>38</v>
      </c>
      <c r="AX1004" s="12" t="s">
        <v>83</v>
      </c>
      <c r="AY1004" s="262" t="s">
        <v>263</v>
      </c>
    </row>
    <row r="1005" s="13" customFormat="1">
      <c r="B1005" s="263"/>
      <c r="C1005" s="264"/>
      <c r="D1005" s="246" t="s">
        <v>368</v>
      </c>
      <c r="E1005" s="265" t="s">
        <v>1</v>
      </c>
      <c r="F1005" s="266" t="s">
        <v>370</v>
      </c>
      <c r="G1005" s="264"/>
      <c r="H1005" s="267">
        <v>2623.9229999999998</v>
      </c>
      <c r="I1005" s="268"/>
      <c r="J1005" s="264"/>
      <c r="K1005" s="264"/>
      <c r="L1005" s="269"/>
      <c r="M1005" s="270"/>
      <c r="N1005" s="271"/>
      <c r="O1005" s="271"/>
      <c r="P1005" s="271"/>
      <c r="Q1005" s="271"/>
      <c r="R1005" s="271"/>
      <c r="S1005" s="271"/>
      <c r="T1005" s="272"/>
      <c r="AT1005" s="273" t="s">
        <v>368</v>
      </c>
      <c r="AU1005" s="273" t="s">
        <v>92</v>
      </c>
      <c r="AV1005" s="13" t="s">
        <v>125</v>
      </c>
      <c r="AW1005" s="13" t="s">
        <v>38</v>
      </c>
      <c r="AX1005" s="13" t="s">
        <v>90</v>
      </c>
      <c r="AY1005" s="273" t="s">
        <v>263</v>
      </c>
    </row>
    <row r="1006" s="1" customFormat="1" ht="16.5" customHeight="1">
      <c r="B1006" s="39"/>
      <c r="C1006" s="233" t="s">
        <v>1230</v>
      </c>
      <c r="D1006" s="233" t="s">
        <v>266</v>
      </c>
      <c r="E1006" s="234" t="s">
        <v>1231</v>
      </c>
      <c r="F1006" s="235" t="s">
        <v>1232</v>
      </c>
      <c r="G1006" s="236" t="s">
        <v>407</v>
      </c>
      <c r="H1006" s="237">
        <v>475.94</v>
      </c>
      <c r="I1006" s="238"/>
      <c r="J1006" s="239">
        <f>ROUND(I1006*H1006,2)</f>
        <v>0</v>
      </c>
      <c r="K1006" s="235" t="s">
        <v>270</v>
      </c>
      <c r="L1006" s="44"/>
      <c r="M1006" s="240" t="s">
        <v>1</v>
      </c>
      <c r="N1006" s="241" t="s">
        <v>48</v>
      </c>
      <c r="O1006" s="87"/>
      <c r="P1006" s="242">
        <f>O1006*H1006</f>
        <v>0</v>
      </c>
      <c r="Q1006" s="242">
        <v>0</v>
      </c>
      <c r="R1006" s="242">
        <f>Q1006*H1006</f>
        <v>0</v>
      </c>
      <c r="S1006" s="242">
        <v>0</v>
      </c>
      <c r="T1006" s="243">
        <f>S1006*H1006</f>
        <v>0</v>
      </c>
      <c r="AR1006" s="244" t="s">
        <v>452</v>
      </c>
      <c r="AT1006" s="244" t="s">
        <v>266</v>
      </c>
      <c r="AU1006" s="244" t="s">
        <v>92</v>
      </c>
      <c r="AY1006" s="17" t="s">
        <v>263</v>
      </c>
      <c r="BE1006" s="245">
        <f>IF(N1006="základní",J1006,0)</f>
        <v>0</v>
      </c>
      <c r="BF1006" s="245">
        <f>IF(N1006="snížená",J1006,0)</f>
        <v>0</v>
      </c>
      <c r="BG1006" s="245">
        <f>IF(N1006="zákl. přenesená",J1006,0)</f>
        <v>0</v>
      </c>
      <c r="BH1006" s="245">
        <f>IF(N1006="sníž. přenesená",J1006,0)</f>
        <v>0</v>
      </c>
      <c r="BI1006" s="245">
        <f>IF(N1006="nulová",J1006,0)</f>
        <v>0</v>
      </c>
      <c r="BJ1006" s="17" t="s">
        <v>90</v>
      </c>
      <c r="BK1006" s="245">
        <f>ROUND(I1006*H1006,2)</f>
        <v>0</v>
      </c>
      <c r="BL1006" s="17" t="s">
        <v>452</v>
      </c>
      <c r="BM1006" s="244" t="s">
        <v>1233</v>
      </c>
    </row>
    <row r="1007" s="1" customFormat="1">
      <c r="B1007" s="39"/>
      <c r="C1007" s="40"/>
      <c r="D1007" s="246" t="s">
        <v>273</v>
      </c>
      <c r="E1007" s="40"/>
      <c r="F1007" s="247" t="s">
        <v>1163</v>
      </c>
      <c r="G1007" s="40"/>
      <c r="H1007" s="40"/>
      <c r="I1007" s="151"/>
      <c r="J1007" s="40"/>
      <c r="K1007" s="40"/>
      <c r="L1007" s="44"/>
      <c r="M1007" s="248"/>
      <c r="N1007" s="87"/>
      <c r="O1007" s="87"/>
      <c r="P1007" s="87"/>
      <c r="Q1007" s="87"/>
      <c r="R1007" s="87"/>
      <c r="S1007" s="87"/>
      <c r="T1007" s="88"/>
      <c r="AT1007" s="17" t="s">
        <v>273</v>
      </c>
      <c r="AU1007" s="17" t="s">
        <v>92</v>
      </c>
    </row>
    <row r="1008" s="12" customFormat="1">
      <c r="B1008" s="252"/>
      <c r="C1008" s="253"/>
      <c r="D1008" s="246" t="s">
        <v>368</v>
      </c>
      <c r="E1008" s="254" t="s">
        <v>1</v>
      </c>
      <c r="F1008" s="255" t="s">
        <v>1228</v>
      </c>
      <c r="G1008" s="253"/>
      <c r="H1008" s="256">
        <v>324</v>
      </c>
      <c r="I1008" s="257"/>
      <c r="J1008" s="253"/>
      <c r="K1008" s="253"/>
      <c r="L1008" s="258"/>
      <c r="M1008" s="259"/>
      <c r="N1008" s="260"/>
      <c r="O1008" s="260"/>
      <c r="P1008" s="260"/>
      <c r="Q1008" s="260"/>
      <c r="R1008" s="260"/>
      <c r="S1008" s="260"/>
      <c r="T1008" s="261"/>
      <c r="AT1008" s="262" t="s">
        <v>368</v>
      </c>
      <c r="AU1008" s="262" t="s">
        <v>92</v>
      </c>
      <c r="AV1008" s="12" t="s">
        <v>92</v>
      </c>
      <c r="AW1008" s="12" t="s">
        <v>38</v>
      </c>
      <c r="AX1008" s="12" t="s">
        <v>83</v>
      </c>
      <c r="AY1008" s="262" t="s">
        <v>263</v>
      </c>
    </row>
    <row r="1009" s="12" customFormat="1">
      <c r="B1009" s="252"/>
      <c r="C1009" s="253"/>
      <c r="D1009" s="246" t="s">
        <v>368</v>
      </c>
      <c r="E1009" s="254" t="s">
        <v>1</v>
      </c>
      <c r="F1009" s="255" t="s">
        <v>1229</v>
      </c>
      <c r="G1009" s="253"/>
      <c r="H1009" s="256">
        <v>151.94</v>
      </c>
      <c r="I1009" s="257"/>
      <c r="J1009" s="253"/>
      <c r="K1009" s="253"/>
      <c r="L1009" s="258"/>
      <c r="M1009" s="259"/>
      <c r="N1009" s="260"/>
      <c r="O1009" s="260"/>
      <c r="P1009" s="260"/>
      <c r="Q1009" s="260"/>
      <c r="R1009" s="260"/>
      <c r="S1009" s="260"/>
      <c r="T1009" s="261"/>
      <c r="AT1009" s="262" t="s">
        <v>368</v>
      </c>
      <c r="AU1009" s="262" t="s">
        <v>92</v>
      </c>
      <c r="AV1009" s="12" t="s">
        <v>92</v>
      </c>
      <c r="AW1009" s="12" t="s">
        <v>38</v>
      </c>
      <c r="AX1009" s="12" t="s">
        <v>83</v>
      </c>
      <c r="AY1009" s="262" t="s">
        <v>263</v>
      </c>
    </row>
    <row r="1010" s="13" customFormat="1">
      <c r="B1010" s="263"/>
      <c r="C1010" s="264"/>
      <c r="D1010" s="246" t="s">
        <v>368</v>
      </c>
      <c r="E1010" s="265" t="s">
        <v>1</v>
      </c>
      <c r="F1010" s="266" t="s">
        <v>370</v>
      </c>
      <c r="G1010" s="264"/>
      <c r="H1010" s="267">
        <v>475.94</v>
      </c>
      <c r="I1010" s="268"/>
      <c r="J1010" s="264"/>
      <c r="K1010" s="264"/>
      <c r="L1010" s="269"/>
      <c r="M1010" s="270"/>
      <c r="N1010" s="271"/>
      <c r="O1010" s="271"/>
      <c r="P1010" s="271"/>
      <c r="Q1010" s="271"/>
      <c r="R1010" s="271"/>
      <c r="S1010" s="271"/>
      <c r="T1010" s="272"/>
      <c r="AT1010" s="273" t="s">
        <v>368</v>
      </c>
      <c r="AU1010" s="273" t="s">
        <v>92</v>
      </c>
      <c r="AV1010" s="13" t="s">
        <v>125</v>
      </c>
      <c r="AW1010" s="13" t="s">
        <v>38</v>
      </c>
      <c r="AX1010" s="13" t="s">
        <v>90</v>
      </c>
      <c r="AY1010" s="273" t="s">
        <v>263</v>
      </c>
    </row>
    <row r="1011" s="1" customFormat="1" ht="16.5" customHeight="1">
      <c r="B1011" s="39"/>
      <c r="C1011" s="295" t="s">
        <v>1234</v>
      </c>
      <c r="D1011" s="295" t="s">
        <v>400</v>
      </c>
      <c r="E1011" s="296" t="s">
        <v>1069</v>
      </c>
      <c r="F1011" s="297" t="s">
        <v>1070</v>
      </c>
      <c r="G1011" s="298" t="s">
        <v>403</v>
      </c>
      <c r="H1011" s="299">
        <v>0.16700000000000001</v>
      </c>
      <c r="I1011" s="300"/>
      <c r="J1011" s="301">
        <f>ROUND(I1011*H1011,2)</f>
        <v>0</v>
      </c>
      <c r="K1011" s="297" t="s">
        <v>270</v>
      </c>
      <c r="L1011" s="302"/>
      <c r="M1011" s="303" t="s">
        <v>1</v>
      </c>
      <c r="N1011" s="304" t="s">
        <v>48</v>
      </c>
      <c r="O1011" s="87"/>
      <c r="P1011" s="242">
        <f>O1011*H1011</f>
        <v>0</v>
      </c>
      <c r="Q1011" s="242">
        <v>1</v>
      </c>
      <c r="R1011" s="242">
        <f>Q1011*H1011</f>
        <v>0.16700000000000001</v>
      </c>
      <c r="S1011" s="242">
        <v>0</v>
      </c>
      <c r="T1011" s="243">
        <f>S1011*H1011</f>
        <v>0</v>
      </c>
      <c r="AR1011" s="244" t="s">
        <v>563</v>
      </c>
      <c r="AT1011" s="244" t="s">
        <v>400</v>
      </c>
      <c r="AU1011" s="244" t="s">
        <v>92</v>
      </c>
      <c r="AY1011" s="17" t="s">
        <v>263</v>
      </c>
      <c r="BE1011" s="245">
        <f>IF(N1011="základní",J1011,0)</f>
        <v>0</v>
      </c>
      <c r="BF1011" s="245">
        <f>IF(N1011="snížená",J1011,0)</f>
        <v>0</v>
      </c>
      <c r="BG1011" s="245">
        <f>IF(N1011="zákl. přenesená",J1011,0)</f>
        <v>0</v>
      </c>
      <c r="BH1011" s="245">
        <f>IF(N1011="sníž. přenesená",J1011,0)</f>
        <v>0</v>
      </c>
      <c r="BI1011" s="245">
        <f>IF(N1011="nulová",J1011,0)</f>
        <v>0</v>
      </c>
      <c r="BJ1011" s="17" t="s">
        <v>90</v>
      </c>
      <c r="BK1011" s="245">
        <f>ROUND(I1011*H1011,2)</f>
        <v>0</v>
      </c>
      <c r="BL1011" s="17" t="s">
        <v>452</v>
      </c>
      <c r="BM1011" s="244" t="s">
        <v>1235</v>
      </c>
    </row>
    <row r="1012" s="12" customFormat="1">
      <c r="B1012" s="252"/>
      <c r="C1012" s="253"/>
      <c r="D1012" s="246" t="s">
        <v>368</v>
      </c>
      <c r="E1012" s="253"/>
      <c r="F1012" s="255" t="s">
        <v>1236</v>
      </c>
      <c r="G1012" s="253"/>
      <c r="H1012" s="256">
        <v>0.16700000000000001</v>
      </c>
      <c r="I1012" s="257"/>
      <c r="J1012" s="253"/>
      <c r="K1012" s="253"/>
      <c r="L1012" s="258"/>
      <c r="M1012" s="259"/>
      <c r="N1012" s="260"/>
      <c r="O1012" s="260"/>
      <c r="P1012" s="260"/>
      <c r="Q1012" s="260"/>
      <c r="R1012" s="260"/>
      <c r="S1012" s="260"/>
      <c r="T1012" s="261"/>
      <c r="AT1012" s="262" t="s">
        <v>368</v>
      </c>
      <c r="AU1012" s="262" t="s">
        <v>92</v>
      </c>
      <c r="AV1012" s="12" t="s">
        <v>92</v>
      </c>
      <c r="AW1012" s="12" t="s">
        <v>4</v>
      </c>
      <c r="AX1012" s="12" t="s">
        <v>90</v>
      </c>
      <c r="AY1012" s="262" t="s">
        <v>263</v>
      </c>
    </row>
    <row r="1013" s="1" customFormat="1" ht="16.5" customHeight="1">
      <c r="B1013" s="39"/>
      <c r="C1013" s="233" t="s">
        <v>1237</v>
      </c>
      <c r="D1013" s="233" t="s">
        <v>266</v>
      </c>
      <c r="E1013" s="234" t="s">
        <v>1238</v>
      </c>
      <c r="F1013" s="235" t="s">
        <v>1239</v>
      </c>
      <c r="G1013" s="236" t="s">
        <v>407</v>
      </c>
      <c r="H1013" s="237">
        <v>475.94</v>
      </c>
      <c r="I1013" s="238"/>
      <c r="J1013" s="239">
        <f>ROUND(I1013*H1013,2)</f>
        <v>0</v>
      </c>
      <c r="K1013" s="235" t="s">
        <v>270</v>
      </c>
      <c r="L1013" s="44"/>
      <c r="M1013" s="240" t="s">
        <v>1</v>
      </c>
      <c r="N1013" s="241" t="s">
        <v>48</v>
      </c>
      <c r="O1013" s="87"/>
      <c r="P1013" s="242">
        <f>O1013*H1013</f>
        <v>0</v>
      </c>
      <c r="Q1013" s="242">
        <v>0.00093999999999999997</v>
      </c>
      <c r="R1013" s="242">
        <f>Q1013*H1013</f>
        <v>0.44738359999999999</v>
      </c>
      <c r="S1013" s="242">
        <v>0</v>
      </c>
      <c r="T1013" s="243">
        <f>S1013*H1013</f>
        <v>0</v>
      </c>
      <c r="AR1013" s="244" t="s">
        <v>452</v>
      </c>
      <c r="AT1013" s="244" t="s">
        <v>266</v>
      </c>
      <c r="AU1013" s="244" t="s">
        <v>92</v>
      </c>
      <c r="AY1013" s="17" t="s">
        <v>263</v>
      </c>
      <c r="BE1013" s="245">
        <f>IF(N1013="základní",J1013,0)</f>
        <v>0</v>
      </c>
      <c r="BF1013" s="245">
        <f>IF(N1013="snížená",J1013,0)</f>
        <v>0</v>
      </c>
      <c r="BG1013" s="245">
        <f>IF(N1013="zákl. přenesená",J1013,0)</f>
        <v>0</v>
      </c>
      <c r="BH1013" s="245">
        <f>IF(N1013="sníž. přenesená",J1013,0)</f>
        <v>0</v>
      </c>
      <c r="BI1013" s="245">
        <f>IF(N1013="nulová",J1013,0)</f>
        <v>0</v>
      </c>
      <c r="BJ1013" s="17" t="s">
        <v>90</v>
      </c>
      <c r="BK1013" s="245">
        <f>ROUND(I1013*H1013,2)</f>
        <v>0</v>
      </c>
      <c r="BL1013" s="17" t="s">
        <v>452</v>
      </c>
      <c r="BM1013" s="244" t="s">
        <v>1240</v>
      </c>
    </row>
    <row r="1014" s="1" customFormat="1">
      <c r="B1014" s="39"/>
      <c r="C1014" s="40"/>
      <c r="D1014" s="246" t="s">
        <v>273</v>
      </c>
      <c r="E1014" s="40"/>
      <c r="F1014" s="247" t="s">
        <v>1163</v>
      </c>
      <c r="G1014" s="40"/>
      <c r="H1014" s="40"/>
      <c r="I1014" s="151"/>
      <c r="J1014" s="40"/>
      <c r="K1014" s="40"/>
      <c r="L1014" s="44"/>
      <c r="M1014" s="248"/>
      <c r="N1014" s="87"/>
      <c r="O1014" s="87"/>
      <c r="P1014" s="87"/>
      <c r="Q1014" s="87"/>
      <c r="R1014" s="87"/>
      <c r="S1014" s="87"/>
      <c r="T1014" s="88"/>
      <c r="AT1014" s="17" t="s">
        <v>273</v>
      </c>
      <c r="AU1014" s="17" t="s">
        <v>92</v>
      </c>
    </row>
    <row r="1015" s="12" customFormat="1">
      <c r="B1015" s="252"/>
      <c r="C1015" s="253"/>
      <c r="D1015" s="246" t="s">
        <v>368</v>
      </c>
      <c r="E1015" s="254" t="s">
        <v>1</v>
      </c>
      <c r="F1015" s="255" t="s">
        <v>1228</v>
      </c>
      <c r="G1015" s="253"/>
      <c r="H1015" s="256">
        <v>324</v>
      </c>
      <c r="I1015" s="257"/>
      <c r="J1015" s="253"/>
      <c r="K1015" s="253"/>
      <c r="L1015" s="258"/>
      <c r="M1015" s="259"/>
      <c r="N1015" s="260"/>
      <c r="O1015" s="260"/>
      <c r="P1015" s="260"/>
      <c r="Q1015" s="260"/>
      <c r="R1015" s="260"/>
      <c r="S1015" s="260"/>
      <c r="T1015" s="261"/>
      <c r="AT1015" s="262" t="s">
        <v>368</v>
      </c>
      <c r="AU1015" s="262" t="s">
        <v>92</v>
      </c>
      <c r="AV1015" s="12" t="s">
        <v>92</v>
      </c>
      <c r="AW1015" s="12" t="s">
        <v>38</v>
      </c>
      <c r="AX1015" s="12" t="s">
        <v>83</v>
      </c>
      <c r="AY1015" s="262" t="s">
        <v>263</v>
      </c>
    </row>
    <row r="1016" s="12" customFormat="1">
      <c r="B1016" s="252"/>
      <c r="C1016" s="253"/>
      <c r="D1016" s="246" t="s">
        <v>368</v>
      </c>
      <c r="E1016" s="254" t="s">
        <v>1</v>
      </c>
      <c r="F1016" s="255" t="s">
        <v>1229</v>
      </c>
      <c r="G1016" s="253"/>
      <c r="H1016" s="256">
        <v>151.94</v>
      </c>
      <c r="I1016" s="257"/>
      <c r="J1016" s="253"/>
      <c r="K1016" s="253"/>
      <c r="L1016" s="258"/>
      <c r="M1016" s="259"/>
      <c r="N1016" s="260"/>
      <c r="O1016" s="260"/>
      <c r="P1016" s="260"/>
      <c r="Q1016" s="260"/>
      <c r="R1016" s="260"/>
      <c r="S1016" s="260"/>
      <c r="T1016" s="261"/>
      <c r="AT1016" s="262" t="s">
        <v>368</v>
      </c>
      <c r="AU1016" s="262" t="s">
        <v>92</v>
      </c>
      <c r="AV1016" s="12" t="s">
        <v>92</v>
      </c>
      <c r="AW1016" s="12" t="s">
        <v>38</v>
      </c>
      <c r="AX1016" s="12" t="s">
        <v>83</v>
      </c>
      <c r="AY1016" s="262" t="s">
        <v>263</v>
      </c>
    </row>
    <row r="1017" s="13" customFormat="1">
      <c r="B1017" s="263"/>
      <c r="C1017" s="264"/>
      <c r="D1017" s="246" t="s">
        <v>368</v>
      </c>
      <c r="E1017" s="265" t="s">
        <v>1</v>
      </c>
      <c r="F1017" s="266" t="s">
        <v>370</v>
      </c>
      <c r="G1017" s="264"/>
      <c r="H1017" s="267">
        <v>475.94</v>
      </c>
      <c r="I1017" s="268"/>
      <c r="J1017" s="264"/>
      <c r="K1017" s="264"/>
      <c r="L1017" s="269"/>
      <c r="M1017" s="270"/>
      <c r="N1017" s="271"/>
      <c r="O1017" s="271"/>
      <c r="P1017" s="271"/>
      <c r="Q1017" s="271"/>
      <c r="R1017" s="271"/>
      <c r="S1017" s="271"/>
      <c r="T1017" s="272"/>
      <c r="AT1017" s="273" t="s">
        <v>368</v>
      </c>
      <c r="AU1017" s="273" t="s">
        <v>92</v>
      </c>
      <c r="AV1017" s="13" t="s">
        <v>125</v>
      </c>
      <c r="AW1017" s="13" t="s">
        <v>38</v>
      </c>
      <c r="AX1017" s="13" t="s">
        <v>90</v>
      </c>
      <c r="AY1017" s="273" t="s">
        <v>263</v>
      </c>
    </row>
    <row r="1018" s="1" customFormat="1" ht="16.5" customHeight="1">
      <c r="B1018" s="39"/>
      <c r="C1018" s="295" t="s">
        <v>1241</v>
      </c>
      <c r="D1018" s="295" t="s">
        <v>400</v>
      </c>
      <c r="E1018" s="296" t="s">
        <v>1193</v>
      </c>
      <c r="F1018" s="297" t="s">
        <v>1194</v>
      </c>
      <c r="G1018" s="298" t="s">
        <v>407</v>
      </c>
      <c r="H1018" s="299">
        <v>571.12800000000004</v>
      </c>
      <c r="I1018" s="300"/>
      <c r="J1018" s="301">
        <f>ROUND(I1018*H1018,2)</f>
        <v>0</v>
      </c>
      <c r="K1018" s="297" t="s">
        <v>270</v>
      </c>
      <c r="L1018" s="302"/>
      <c r="M1018" s="303" t="s">
        <v>1</v>
      </c>
      <c r="N1018" s="304" t="s">
        <v>48</v>
      </c>
      <c r="O1018" s="87"/>
      <c r="P1018" s="242">
        <f>O1018*H1018</f>
        <v>0</v>
      </c>
      <c r="Q1018" s="242">
        <v>0.001</v>
      </c>
      <c r="R1018" s="242">
        <f>Q1018*H1018</f>
        <v>0.57112800000000008</v>
      </c>
      <c r="S1018" s="242">
        <v>0</v>
      </c>
      <c r="T1018" s="243">
        <f>S1018*H1018</f>
        <v>0</v>
      </c>
      <c r="AR1018" s="244" t="s">
        <v>563</v>
      </c>
      <c r="AT1018" s="244" t="s">
        <v>400</v>
      </c>
      <c r="AU1018" s="244" t="s">
        <v>92</v>
      </c>
      <c r="AY1018" s="17" t="s">
        <v>263</v>
      </c>
      <c r="BE1018" s="245">
        <f>IF(N1018="základní",J1018,0)</f>
        <v>0</v>
      </c>
      <c r="BF1018" s="245">
        <f>IF(N1018="snížená",J1018,0)</f>
        <v>0</v>
      </c>
      <c r="BG1018" s="245">
        <f>IF(N1018="zákl. přenesená",J1018,0)</f>
        <v>0</v>
      </c>
      <c r="BH1018" s="245">
        <f>IF(N1018="sníž. přenesená",J1018,0)</f>
        <v>0</v>
      </c>
      <c r="BI1018" s="245">
        <f>IF(N1018="nulová",J1018,0)</f>
        <v>0</v>
      </c>
      <c r="BJ1018" s="17" t="s">
        <v>90</v>
      </c>
      <c r="BK1018" s="245">
        <f>ROUND(I1018*H1018,2)</f>
        <v>0</v>
      </c>
      <c r="BL1018" s="17" t="s">
        <v>452</v>
      </c>
      <c r="BM1018" s="244" t="s">
        <v>1242</v>
      </c>
    </row>
    <row r="1019" s="12" customFormat="1">
      <c r="B1019" s="252"/>
      <c r="C1019" s="253"/>
      <c r="D1019" s="246" t="s">
        <v>368</v>
      </c>
      <c r="E1019" s="253"/>
      <c r="F1019" s="255" t="s">
        <v>1243</v>
      </c>
      <c r="G1019" s="253"/>
      <c r="H1019" s="256">
        <v>571.12800000000004</v>
      </c>
      <c r="I1019" s="257"/>
      <c r="J1019" s="253"/>
      <c r="K1019" s="253"/>
      <c r="L1019" s="258"/>
      <c r="M1019" s="259"/>
      <c r="N1019" s="260"/>
      <c r="O1019" s="260"/>
      <c r="P1019" s="260"/>
      <c r="Q1019" s="260"/>
      <c r="R1019" s="260"/>
      <c r="S1019" s="260"/>
      <c r="T1019" s="261"/>
      <c r="AT1019" s="262" t="s">
        <v>368</v>
      </c>
      <c r="AU1019" s="262" t="s">
        <v>92</v>
      </c>
      <c r="AV1019" s="12" t="s">
        <v>92</v>
      </c>
      <c r="AW1019" s="12" t="s">
        <v>4</v>
      </c>
      <c r="AX1019" s="12" t="s">
        <v>90</v>
      </c>
      <c r="AY1019" s="262" t="s">
        <v>263</v>
      </c>
    </row>
    <row r="1020" s="1" customFormat="1" ht="16.5" customHeight="1">
      <c r="B1020" s="39"/>
      <c r="C1020" s="233" t="s">
        <v>1244</v>
      </c>
      <c r="D1020" s="233" t="s">
        <v>266</v>
      </c>
      <c r="E1020" s="234" t="s">
        <v>1245</v>
      </c>
      <c r="F1020" s="235" t="s">
        <v>1246</v>
      </c>
      <c r="G1020" s="236" t="s">
        <v>1155</v>
      </c>
      <c r="H1020" s="305"/>
      <c r="I1020" s="238"/>
      <c r="J1020" s="239">
        <f>ROUND(I1020*H1020,2)</f>
        <v>0</v>
      </c>
      <c r="K1020" s="235" t="s">
        <v>270</v>
      </c>
      <c r="L1020" s="44"/>
      <c r="M1020" s="240" t="s">
        <v>1</v>
      </c>
      <c r="N1020" s="241" t="s">
        <v>48</v>
      </c>
      <c r="O1020" s="87"/>
      <c r="P1020" s="242">
        <f>O1020*H1020</f>
        <v>0</v>
      </c>
      <c r="Q1020" s="242">
        <v>0</v>
      </c>
      <c r="R1020" s="242">
        <f>Q1020*H1020</f>
        <v>0</v>
      </c>
      <c r="S1020" s="242">
        <v>0</v>
      </c>
      <c r="T1020" s="243">
        <f>S1020*H1020</f>
        <v>0</v>
      </c>
      <c r="AR1020" s="244" t="s">
        <v>452</v>
      </c>
      <c r="AT1020" s="244" t="s">
        <v>266</v>
      </c>
      <c r="AU1020" s="244" t="s">
        <v>92</v>
      </c>
      <c r="AY1020" s="17" t="s">
        <v>263</v>
      </c>
      <c r="BE1020" s="245">
        <f>IF(N1020="základní",J1020,0)</f>
        <v>0</v>
      </c>
      <c r="BF1020" s="245">
        <f>IF(N1020="snížená",J1020,0)</f>
        <v>0</v>
      </c>
      <c r="BG1020" s="245">
        <f>IF(N1020="zákl. přenesená",J1020,0)</f>
        <v>0</v>
      </c>
      <c r="BH1020" s="245">
        <f>IF(N1020="sníž. přenesená",J1020,0)</f>
        <v>0</v>
      </c>
      <c r="BI1020" s="245">
        <f>IF(N1020="nulová",J1020,0)</f>
        <v>0</v>
      </c>
      <c r="BJ1020" s="17" t="s">
        <v>90</v>
      </c>
      <c r="BK1020" s="245">
        <f>ROUND(I1020*H1020,2)</f>
        <v>0</v>
      </c>
      <c r="BL1020" s="17" t="s">
        <v>452</v>
      </c>
      <c r="BM1020" s="244" t="s">
        <v>1247</v>
      </c>
    </row>
    <row r="1021" s="11" customFormat="1" ht="22.8" customHeight="1">
      <c r="B1021" s="217"/>
      <c r="C1021" s="218"/>
      <c r="D1021" s="219" t="s">
        <v>82</v>
      </c>
      <c r="E1021" s="231" t="s">
        <v>1248</v>
      </c>
      <c r="F1021" s="231" t="s">
        <v>1249</v>
      </c>
      <c r="G1021" s="218"/>
      <c r="H1021" s="218"/>
      <c r="I1021" s="221"/>
      <c r="J1021" s="232">
        <f>BK1021</f>
        <v>0</v>
      </c>
      <c r="K1021" s="218"/>
      <c r="L1021" s="223"/>
      <c r="M1021" s="224"/>
      <c r="N1021" s="225"/>
      <c r="O1021" s="225"/>
      <c r="P1021" s="226">
        <f>SUM(P1022:P1136)</f>
        <v>0</v>
      </c>
      <c r="Q1021" s="225"/>
      <c r="R1021" s="226">
        <f>SUM(R1022:R1136)</f>
        <v>143.92579502000004</v>
      </c>
      <c r="S1021" s="225"/>
      <c r="T1021" s="227">
        <f>SUM(T1022:T1136)</f>
        <v>0</v>
      </c>
      <c r="AR1021" s="228" t="s">
        <v>92</v>
      </c>
      <c r="AT1021" s="229" t="s">
        <v>82</v>
      </c>
      <c r="AU1021" s="229" t="s">
        <v>90</v>
      </c>
      <c r="AY1021" s="228" t="s">
        <v>263</v>
      </c>
      <c r="BK1021" s="230">
        <f>SUM(BK1022:BK1136)</f>
        <v>0</v>
      </c>
    </row>
    <row r="1022" s="1" customFormat="1" ht="16.5" customHeight="1">
      <c r="B1022" s="39"/>
      <c r="C1022" s="233" t="s">
        <v>1250</v>
      </c>
      <c r="D1022" s="233" t="s">
        <v>266</v>
      </c>
      <c r="E1022" s="234" t="s">
        <v>1251</v>
      </c>
      <c r="F1022" s="235" t="s">
        <v>1252</v>
      </c>
      <c r="G1022" s="236" t="s">
        <v>407</v>
      </c>
      <c r="H1022" s="237">
        <v>3471.04</v>
      </c>
      <c r="I1022" s="238"/>
      <c r="J1022" s="239">
        <f>ROUND(I1022*H1022,2)</f>
        <v>0</v>
      </c>
      <c r="K1022" s="235" t="s">
        <v>270</v>
      </c>
      <c r="L1022" s="44"/>
      <c r="M1022" s="240" t="s">
        <v>1</v>
      </c>
      <c r="N1022" s="241" t="s">
        <v>48</v>
      </c>
      <c r="O1022" s="87"/>
      <c r="P1022" s="242">
        <f>O1022*H1022</f>
        <v>0</v>
      </c>
      <c r="Q1022" s="242">
        <v>0</v>
      </c>
      <c r="R1022" s="242">
        <f>Q1022*H1022</f>
        <v>0</v>
      </c>
      <c r="S1022" s="242">
        <v>0</v>
      </c>
      <c r="T1022" s="243">
        <f>S1022*H1022</f>
        <v>0</v>
      </c>
      <c r="AR1022" s="244" t="s">
        <v>452</v>
      </c>
      <c r="AT1022" s="244" t="s">
        <v>266</v>
      </c>
      <c r="AU1022" s="244" t="s">
        <v>92</v>
      </c>
      <c r="AY1022" s="17" t="s">
        <v>263</v>
      </c>
      <c r="BE1022" s="245">
        <f>IF(N1022="základní",J1022,0)</f>
        <v>0</v>
      </c>
      <c r="BF1022" s="245">
        <f>IF(N1022="snížená",J1022,0)</f>
        <v>0</v>
      </c>
      <c r="BG1022" s="245">
        <f>IF(N1022="zákl. přenesená",J1022,0)</f>
        <v>0</v>
      </c>
      <c r="BH1022" s="245">
        <f>IF(N1022="sníž. přenesená",J1022,0)</f>
        <v>0</v>
      </c>
      <c r="BI1022" s="245">
        <f>IF(N1022="nulová",J1022,0)</f>
        <v>0</v>
      </c>
      <c r="BJ1022" s="17" t="s">
        <v>90</v>
      </c>
      <c r="BK1022" s="245">
        <f>ROUND(I1022*H1022,2)</f>
        <v>0</v>
      </c>
      <c r="BL1022" s="17" t="s">
        <v>452</v>
      </c>
      <c r="BM1022" s="244" t="s">
        <v>1253</v>
      </c>
    </row>
    <row r="1023" s="1" customFormat="1">
      <c r="B1023" s="39"/>
      <c r="C1023" s="40"/>
      <c r="D1023" s="246" t="s">
        <v>273</v>
      </c>
      <c r="E1023" s="40"/>
      <c r="F1023" s="247" t="s">
        <v>1254</v>
      </c>
      <c r="G1023" s="40"/>
      <c r="H1023" s="40"/>
      <c r="I1023" s="151"/>
      <c r="J1023" s="40"/>
      <c r="K1023" s="40"/>
      <c r="L1023" s="44"/>
      <c r="M1023" s="248"/>
      <c r="N1023" s="87"/>
      <c r="O1023" s="87"/>
      <c r="P1023" s="87"/>
      <c r="Q1023" s="87"/>
      <c r="R1023" s="87"/>
      <c r="S1023" s="87"/>
      <c r="T1023" s="88"/>
      <c r="AT1023" s="17" t="s">
        <v>273</v>
      </c>
      <c r="AU1023" s="17" t="s">
        <v>92</v>
      </c>
    </row>
    <row r="1024" s="12" customFormat="1">
      <c r="B1024" s="252"/>
      <c r="C1024" s="253"/>
      <c r="D1024" s="246" t="s">
        <v>368</v>
      </c>
      <c r="E1024" s="254" t="s">
        <v>1</v>
      </c>
      <c r="F1024" s="255" t="s">
        <v>1255</v>
      </c>
      <c r="G1024" s="253"/>
      <c r="H1024" s="256">
        <v>1169.8399999999999</v>
      </c>
      <c r="I1024" s="257"/>
      <c r="J1024" s="253"/>
      <c r="K1024" s="253"/>
      <c r="L1024" s="258"/>
      <c r="M1024" s="259"/>
      <c r="N1024" s="260"/>
      <c r="O1024" s="260"/>
      <c r="P1024" s="260"/>
      <c r="Q1024" s="260"/>
      <c r="R1024" s="260"/>
      <c r="S1024" s="260"/>
      <c r="T1024" s="261"/>
      <c r="AT1024" s="262" t="s">
        <v>368</v>
      </c>
      <c r="AU1024" s="262" t="s">
        <v>92</v>
      </c>
      <c r="AV1024" s="12" t="s">
        <v>92</v>
      </c>
      <c r="AW1024" s="12" t="s">
        <v>38</v>
      </c>
      <c r="AX1024" s="12" t="s">
        <v>83</v>
      </c>
      <c r="AY1024" s="262" t="s">
        <v>263</v>
      </c>
    </row>
    <row r="1025" s="12" customFormat="1">
      <c r="B1025" s="252"/>
      <c r="C1025" s="253"/>
      <c r="D1025" s="246" t="s">
        <v>368</v>
      </c>
      <c r="E1025" s="254" t="s">
        <v>1</v>
      </c>
      <c r="F1025" s="255" t="s">
        <v>878</v>
      </c>
      <c r="G1025" s="253"/>
      <c r="H1025" s="256">
        <v>1432.3699999999999</v>
      </c>
      <c r="I1025" s="257"/>
      <c r="J1025" s="253"/>
      <c r="K1025" s="253"/>
      <c r="L1025" s="258"/>
      <c r="M1025" s="259"/>
      <c r="N1025" s="260"/>
      <c r="O1025" s="260"/>
      <c r="P1025" s="260"/>
      <c r="Q1025" s="260"/>
      <c r="R1025" s="260"/>
      <c r="S1025" s="260"/>
      <c r="T1025" s="261"/>
      <c r="AT1025" s="262" t="s">
        <v>368</v>
      </c>
      <c r="AU1025" s="262" t="s">
        <v>92</v>
      </c>
      <c r="AV1025" s="12" t="s">
        <v>92</v>
      </c>
      <c r="AW1025" s="12" t="s">
        <v>38</v>
      </c>
      <c r="AX1025" s="12" t="s">
        <v>83</v>
      </c>
      <c r="AY1025" s="262" t="s">
        <v>263</v>
      </c>
    </row>
    <row r="1026" s="12" customFormat="1">
      <c r="B1026" s="252"/>
      <c r="C1026" s="253"/>
      <c r="D1026" s="246" t="s">
        <v>368</v>
      </c>
      <c r="E1026" s="254" t="s">
        <v>1</v>
      </c>
      <c r="F1026" s="255" t="s">
        <v>1256</v>
      </c>
      <c r="G1026" s="253"/>
      <c r="H1026" s="256">
        <v>40.939999999999998</v>
      </c>
      <c r="I1026" s="257"/>
      <c r="J1026" s="253"/>
      <c r="K1026" s="253"/>
      <c r="L1026" s="258"/>
      <c r="M1026" s="259"/>
      <c r="N1026" s="260"/>
      <c r="O1026" s="260"/>
      <c r="P1026" s="260"/>
      <c r="Q1026" s="260"/>
      <c r="R1026" s="260"/>
      <c r="S1026" s="260"/>
      <c r="T1026" s="261"/>
      <c r="AT1026" s="262" t="s">
        <v>368</v>
      </c>
      <c r="AU1026" s="262" t="s">
        <v>92</v>
      </c>
      <c r="AV1026" s="12" t="s">
        <v>92</v>
      </c>
      <c r="AW1026" s="12" t="s">
        <v>38</v>
      </c>
      <c r="AX1026" s="12" t="s">
        <v>83</v>
      </c>
      <c r="AY1026" s="262" t="s">
        <v>263</v>
      </c>
    </row>
    <row r="1027" s="12" customFormat="1">
      <c r="B1027" s="252"/>
      <c r="C1027" s="253"/>
      <c r="D1027" s="246" t="s">
        <v>368</v>
      </c>
      <c r="E1027" s="254" t="s">
        <v>1</v>
      </c>
      <c r="F1027" s="255" t="s">
        <v>882</v>
      </c>
      <c r="G1027" s="253"/>
      <c r="H1027" s="256">
        <v>569.72000000000003</v>
      </c>
      <c r="I1027" s="257"/>
      <c r="J1027" s="253"/>
      <c r="K1027" s="253"/>
      <c r="L1027" s="258"/>
      <c r="M1027" s="259"/>
      <c r="N1027" s="260"/>
      <c r="O1027" s="260"/>
      <c r="P1027" s="260"/>
      <c r="Q1027" s="260"/>
      <c r="R1027" s="260"/>
      <c r="S1027" s="260"/>
      <c r="T1027" s="261"/>
      <c r="AT1027" s="262" t="s">
        <v>368</v>
      </c>
      <c r="AU1027" s="262" t="s">
        <v>92</v>
      </c>
      <c r="AV1027" s="12" t="s">
        <v>92</v>
      </c>
      <c r="AW1027" s="12" t="s">
        <v>38</v>
      </c>
      <c r="AX1027" s="12" t="s">
        <v>83</v>
      </c>
      <c r="AY1027" s="262" t="s">
        <v>263</v>
      </c>
    </row>
    <row r="1028" s="12" customFormat="1">
      <c r="B1028" s="252"/>
      <c r="C1028" s="253"/>
      <c r="D1028" s="246" t="s">
        <v>368</v>
      </c>
      <c r="E1028" s="254" t="s">
        <v>1</v>
      </c>
      <c r="F1028" s="255" t="s">
        <v>1257</v>
      </c>
      <c r="G1028" s="253"/>
      <c r="H1028" s="256">
        <v>105.54000000000001</v>
      </c>
      <c r="I1028" s="257"/>
      <c r="J1028" s="253"/>
      <c r="K1028" s="253"/>
      <c r="L1028" s="258"/>
      <c r="M1028" s="259"/>
      <c r="N1028" s="260"/>
      <c r="O1028" s="260"/>
      <c r="P1028" s="260"/>
      <c r="Q1028" s="260"/>
      <c r="R1028" s="260"/>
      <c r="S1028" s="260"/>
      <c r="T1028" s="261"/>
      <c r="AT1028" s="262" t="s">
        <v>368</v>
      </c>
      <c r="AU1028" s="262" t="s">
        <v>92</v>
      </c>
      <c r="AV1028" s="12" t="s">
        <v>92</v>
      </c>
      <c r="AW1028" s="12" t="s">
        <v>38</v>
      </c>
      <c r="AX1028" s="12" t="s">
        <v>83</v>
      </c>
      <c r="AY1028" s="262" t="s">
        <v>263</v>
      </c>
    </row>
    <row r="1029" s="12" customFormat="1">
      <c r="B1029" s="252"/>
      <c r="C1029" s="253"/>
      <c r="D1029" s="246" t="s">
        <v>368</v>
      </c>
      <c r="E1029" s="254" t="s">
        <v>1</v>
      </c>
      <c r="F1029" s="255" t="s">
        <v>1258</v>
      </c>
      <c r="G1029" s="253"/>
      <c r="H1029" s="256">
        <v>109.61</v>
      </c>
      <c r="I1029" s="257"/>
      <c r="J1029" s="253"/>
      <c r="K1029" s="253"/>
      <c r="L1029" s="258"/>
      <c r="M1029" s="259"/>
      <c r="N1029" s="260"/>
      <c r="O1029" s="260"/>
      <c r="P1029" s="260"/>
      <c r="Q1029" s="260"/>
      <c r="R1029" s="260"/>
      <c r="S1029" s="260"/>
      <c r="T1029" s="261"/>
      <c r="AT1029" s="262" t="s">
        <v>368</v>
      </c>
      <c r="AU1029" s="262" t="s">
        <v>92</v>
      </c>
      <c r="AV1029" s="12" t="s">
        <v>92</v>
      </c>
      <c r="AW1029" s="12" t="s">
        <v>38</v>
      </c>
      <c r="AX1029" s="12" t="s">
        <v>83</v>
      </c>
      <c r="AY1029" s="262" t="s">
        <v>263</v>
      </c>
    </row>
    <row r="1030" s="12" customFormat="1">
      <c r="B1030" s="252"/>
      <c r="C1030" s="253"/>
      <c r="D1030" s="246" t="s">
        <v>368</v>
      </c>
      <c r="E1030" s="254" t="s">
        <v>1</v>
      </c>
      <c r="F1030" s="255" t="s">
        <v>885</v>
      </c>
      <c r="G1030" s="253"/>
      <c r="H1030" s="256">
        <v>43.020000000000003</v>
      </c>
      <c r="I1030" s="257"/>
      <c r="J1030" s="253"/>
      <c r="K1030" s="253"/>
      <c r="L1030" s="258"/>
      <c r="M1030" s="259"/>
      <c r="N1030" s="260"/>
      <c r="O1030" s="260"/>
      <c r="P1030" s="260"/>
      <c r="Q1030" s="260"/>
      <c r="R1030" s="260"/>
      <c r="S1030" s="260"/>
      <c r="T1030" s="261"/>
      <c r="AT1030" s="262" t="s">
        <v>368</v>
      </c>
      <c r="AU1030" s="262" t="s">
        <v>92</v>
      </c>
      <c r="AV1030" s="12" t="s">
        <v>92</v>
      </c>
      <c r="AW1030" s="12" t="s">
        <v>38</v>
      </c>
      <c r="AX1030" s="12" t="s">
        <v>83</v>
      </c>
      <c r="AY1030" s="262" t="s">
        <v>263</v>
      </c>
    </row>
    <row r="1031" s="13" customFormat="1">
      <c r="B1031" s="263"/>
      <c r="C1031" s="264"/>
      <c r="D1031" s="246" t="s">
        <v>368</v>
      </c>
      <c r="E1031" s="265" t="s">
        <v>1</v>
      </c>
      <c r="F1031" s="266" t="s">
        <v>370</v>
      </c>
      <c r="G1031" s="264"/>
      <c r="H1031" s="267">
        <v>3471.04</v>
      </c>
      <c r="I1031" s="268"/>
      <c r="J1031" s="264"/>
      <c r="K1031" s="264"/>
      <c r="L1031" s="269"/>
      <c r="M1031" s="270"/>
      <c r="N1031" s="271"/>
      <c r="O1031" s="271"/>
      <c r="P1031" s="271"/>
      <c r="Q1031" s="271"/>
      <c r="R1031" s="271"/>
      <c r="S1031" s="271"/>
      <c r="T1031" s="272"/>
      <c r="AT1031" s="273" t="s">
        <v>368</v>
      </c>
      <c r="AU1031" s="273" t="s">
        <v>92</v>
      </c>
      <c r="AV1031" s="13" t="s">
        <v>125</v>
      </c>
      <c r="AW1031" s="13" t="s">
        <v>38</v>
      </c>
      <c r="AX1031" s="13" t="s">
        <v>90</v>
      </c>
      <c r="AY1031" s="273" t="s">
        <v>263</v>
      </c>
    </row>
    <row r="1032" s="1" customFormat="1" ht="16.5" customHeight="1">
      <c r="B1032" s="39"/>
      <c r="C1032" s="295" t="s">
        <v>1259</v>
      </c>
      <c r="D1032" s="295" t="s">
        <v>400</v>
      </c>
      <c r="E1032" s="296" t="s">
        <v>1260</v>
      </c>
      <c r="F1032" s="297" t="s">
        <v>1261</v>
      </c>
      <c r="G1032" s="298" t="s">
        <v>407</v>
      </c>
      <c r="H1032" s="299">
        <v>3818.1439999999998</v>
      </c>
      <c r="I1032" s="300"/>
      <c r="J1032" s="301">
        <f>ROUND(I1032*H1032,2)</f>
        <v>0</v>
      </c>
      <c r="K1032" s="297" t="s">
        <v>270</v>
      </c>
      <c r="L1032" s="302"/>
      <c r="M1032" s="303" t="s">
        <v>1</v>
      </c>
      <c r="N1032" s="304" t="s">
        <v>48</v>
      </c>
      <c r="O1032" s="87"/>
      <c r="P1032" s="242">
        <f>O1032*H1032</f>
        <v>0</v>
      </c>
      <c r="Q1032" s="242">
        <v>0.0010499999999999999</v>
      </c>
      <c r="R1032" s="242">
        <f>Q1032*H1032</f>
        <v>4.0090511999999991</v>
      </c>
      <c r="S1032" s="242">
        <v>0</v>
      </c>
      <c r="T1032" s="243">
        <f>S1032*H1032</f>
        <v>0</v>
      </c>
      <c r="AR1032" s="244" t="s">
        <v>563</v>
      </c>
      <c r="AT1032" s="244" t="s">
        <v>400</v>
      </c>
      <c r="AU1032" s="244" t="s">
        <v>92</v>
      </c>
      <c r="AY1032" s="17" t="s">
        <v>263</v>
      </c>
      <c r="BE1032" s="245">
        <f>IF(N1032="základní",J1032,0)</f>
        <v>0</v>
      </c>
      <c r="BF1032" s="245">
        <f>IF(N1032="snížená",J1032,0)</f>
        <v>0</v>
      </c>
      <c r="BG1032" s="245">
        <f>IF(N1032="zákl. přenesená",J1032,0)</f>
        <v>0</v>
      </c>
      <c r="BH1032" s="245">
        <f>IF(N1032="sníž. přenesená",J1032,0)</f>
        <v>0</v>
      </c>
      <c r="BI1032" s="245">
        <f>IF(N1032="nulová",J1032,0)</f>
        <v>0</v>
      </c>
      <c r="BJ1032" s="17" t="s">
        <v>90</v>
      </c>
      <c r="BK1032" s="245">
        <f>ROUND(I1032*H1032,2)</f>
        <v>0</v>
      </c>
      <c r="BL1032" s="17" t="s">
        <v>452</v>
      </c>
      <c r="BM1032" s="244" t="s">
        <v>1262</v>
      </c>
    </row>
    <row r="1033" s="12" customFormat="1">
      <c r="B1033" s="252"/>
      <c r="C1033" s="253"/>
      <c r="D1033" s="246" t="s">
        <v>368</v>
      </c>
      <c r="E1033" s="253"/>
      <c r="F1033" s="255" t="s">
        <v>1263</v>
      </c>
      <c r="G1033" s="253"/>
      <c r="H1033" s="256">
        <v>3818.1439999999998</v>
      </c>
      <c r="I1033" s="257"/>
      <c r="J1033" s="253"/>
      <c r="K1033" s="253"/>
      <c r="L1033" s="258"/>
      <c r="M1033" s="259"/>
      <c r="N1033" s="260"/>
      <c r="O1033" s="260"/>
      <c r="P1033" s="260"/>
      <c r="Q1033" s="260"/>
      <c r="R1033" s="260"/>
      <c r="S1033" s="260"/>
      <c r="T1033" s="261"/>
      <c r="AT1033" s="262" t="s">
        <v>368</v>
      </c>
      <c r="AU1033" s="262" t="s">
        <v>92</v>
      </c>
      <c r="AV1033" s="12" t="s">
        <v>92</v>
      </c>
      <c r="AW1033" s="12" t="s">
        <v>4</v>
      </c>
      <c r="AX1033" s="12" t="s">
        <v>90</v>
      </c>
      <c r="AY1033" s="262" t="s">
        <v>263</v>
      </c>
    </row>
    <row r="1034" s="1" customFormat="1" ht="16.5" customHeight="1">
      <c r="B1034" s="39"/>
      <c r="C1034" s="233" t="s">
        <v>1264</v>
      </c>
      <c r="D1034" s="233" t="s">
        <v>266</v>
      </c>
      <c r="E1034" s="234" t="s">
        <v>1251</v>
      </c>
      <c r="F1034" s="235" t="s">
        <v>1252</v>
      </c>
      <c r="G1034" s="236" t="s">
        <v>407</v>
      </c>
      <c r="H1034" s="237">
        <v>5298.8999999999996</v>
      </c>
      <c r="I1034" s="238"/>
      <c r="J1034" s="239">
        <f>ROUND(I1034*H1034,2)</f>
        <v>0</v>
      </c>
      <c r="K1034" s="235" t="s">
        <v>270</v>
      </c>
      <c r="L1034" s="44"/>
      <c r="M1034" s="240" t="s">
        <v>1</v>
      </c>
      <c r="N1034" s="241" t="s">
        <v>48</v>
      </c>
      <c r="O1034" s="87"/>
      <c r="P1034" s="242">
        <f>O1034*H1034</f>
        <v>0</v>
      </c>
      <c r="Q1034" s="242">
        <v>0</v>
      </c>
      <c r="R1034" s="242">
        <f>Q1034*H1034</f>
        <v>0</v>
      </c>
      <c r="S1034" s="242">
        <v>0</v>
      </c>
      <c r="T1034" s="243">
        <f>S1034*H1034</f>
        <v>0</v>
      </c>
      <c r="AR1034" s="244" t="s">
        <v>452</v>
      </c>
      <c r="AT1034" s="244" t="s">
        <v>266</v>
      </c>
      <c r="AU1034" s="244" t="s">
        <v>92</v>
      </c>
      <c r="AY1034" s="17" t="s">
        <v>263</v>
      </c>
      <c r="BE1034" s="245">
        <f>IF(N1034="základní",J1034,0)</f>
        <v>0</v>
      </c>
      <c r="BF1034" s="245">
        <f>IF(N1034="snížená",J1034,0)</f>
        <v>0</v>
      </c>
      <c r="BG1034" s="245">
        <f>IF(N1034="zákl. přenesená",J1034,0)</f>
        <v>0</v>
      </c>
      <c r="BH1034" s="245">
        <f>IF(N1034="sníž. přenesená",J1034,0)</f>
        <v>0</v>
      </c>
      <c r="BI1034" s="245">
        <f>IF(N1034="nulová",J1034,0)</f>
        <v>0</v>
      </c>
      <c r="BJ1034" s="17" t="s">
        <v>90</v>
      </c>
      <c r="BK1034" s="245">
        <f>ROUND(I1034*H1034,2)</f>
        <v>0</v>
      </c>
      <c r="BL1034" s="17" t="s">
        <v>452</v>
      </c>
      <c r="BM1034" s="244" t="s">
        <v>1265</v>
      </c>
    </row>
    <row r="1035" s="1" customFormat="1">
      <c r="B1035" s="39"/>
      <c r="C1035" s="40"/>
      <c r="D1035" s="246" t="s">
        <v>273</v>
      </c>
      <c r="E1035" s="40"/>
      <c r="F1035" s="247" t="s">
        <v>1254</v>
      </c>
      <c r="G1035" s="40"/>
      <c r="H1035" s="40"/>
      <c r="I1035" s="151"/>
      <c r="J1035" s="40"/>
      <c r="K1035" s="40"/>
      <c r="L1035" s="44"/>
      <c r="M1035" s="248"/>
      <c r="N1035" s="87"/>
      <c r="O1035" s="87"/>
      <c r="P1035" s="87"/>
      <c r="Q1035" s="87"/>
      <c r="R1035" s="87"/>
      <c r="S1035" s="87"/>
      <c r="T1035" s="88"/>
      <c r="AT1035" s="17" t="s">
        <v>273</v>
      </c>
      <c r="AU1035" s="17" t="s">
        <v>92</v>
      </c>
    </row>
    <row r="1036" s="12" customFormat="1">
      <c r="B1036" s="252"/>
      <c r="C1036" s="253"/>
      <c r="D1036" s="246" t="s">
        <v>368</v>
      </c>
      <c r="E1036" s="254" t="s">
        <v>1</v>
      </c>
      <c r="F1036" s="255" t="s">
        <v>1255</v>
      </c>
      <c r="G1036" s="253"/>
      <c r="H1036" s="256">
        <v>1169.8399999999999</v>
      </c>
      <c r="I1036" s="257"/>
      <c r="J1036" s="253"/>
      <c r="K1036" s="253"/>
      <c r="L1036" s="258"/>
      <c r="M1036" s="259"/>
      <c r="N1036" s="260"/>
      <c r="O1036" s="260"/>
      <c r="P1036" s="260"/>
      <c r="Q1036" s="260"/>
      <c r="R1036" s="260"/>
      <c r="S1036" s="260"/>
      <c r="T1036" s="261"/>
      <c r="AT1036" s="262" t="s">
        <v>368</v>
      </c>
      <c r="AU1036" s="262" t="s">
        <v>92</v>
      </c>
      <c r="AV1036" s="12" t="s">
        <v>92</v>
      </c>
      <c r="AW1036" s="12" t="s">
        <v>38</v>
      </c>
      <c r="AX1036" s="12" t="s">
        <v>83</v>
      </c>
      <c r="AY1036" s="262" t="s">
        <v>263</v>
      </c>
    </row>
    <row r="1037" s="12" customFormat="1">
      <c r="B1037" s="252"/>
      <c r="C1037" s="253"/>
      <c r="D1037" s="246" t="s">
        <v>368</v>
      </c>
      <c r="E1037" s="254" t="s">
        <v>1</v>
      </c>
      <c r="F1037" s="255" t="s">
        <v>878</v>
      </c>
      <c r="G1037" s="253"/>
      <c r="H1037" s="256">
        <v>1432.3699999999999</v>
      </c>
      <c r="I1037" s="257"/>
      <c r="J1037" s="253"/>
      <c r="K1037" s="253"/>
      <c r="L1037" s="258"/>
      <c r="M1037" s="259"/>
      <c r="N1037" s="260"/>
      <c r="O1037" s="260"/>
      <c r="P1037" s="260"/>
      <c r="Q1037" s="260"/>
      <c r="R1037" s="260"/>
      <c r="S1037" s="260"/>
      <c r="T1037" s="261"/>
      <c r="AT1037" s="262" t="s">
        <v>368</v>
      </c>
      <c r="AU1037" s="262" t="s">
        <v>92</v>
      </c>
      <c r="AV1037" s="12" t="s">
        <v>92</v>
      </c>
      <c r="AW1037" s="12" t="s">
        <v>38</v>
      </c>
      <c r="AX1037" s="12" t="s">
        <v>83</v>
      </c>
      <c r="AY1037" s="262" t="s">
        <v>263</v>
      </c>
    </row>
    <row r="1038" s="12" customFormat="1">
      <c r="B1038" s="252"/>
      <c r="C1038" s="253"/>
      <c r="D1038" s="246" t="s">
        <v>368</v>
      </c>
      <c r="E1038" s="254" t="s">
        <v>1</v>
      </c>
      <c r="F1038" s="255" t="s">
        <v>1266</v>
      </c>
      <c r="G1038" s="253"/>
      <c r="H1038" s="256">
        <v>59.340000000000003</v>
      </c>
      <c r="I1038" s="257"/>
      <c r="J1038" s="253"/>
      <c r="K1038" s="253"/>
      <c r="L1038" s="258"/>
      <c r="M1038" s="259"/>
      <c r="N1038" s="260"/>
      <c r="O1038" s="260"/>
      <c r="P1038" s="260"/>
      <c r="Q1038" s="260"/>
      <c r="R1038" s="260"/>
      <c r="S1038" s="260"/>
      <c r="T1038" s="261"/>
      <c r="AT1038" s="262" t="s">
        <v>368</v>
      </c>
      <c r="AU1038" s="262" t="s">
        <v>92</v>
      </c>
      <c r="AV1038" s="12" t="s">
        <v>92</v>
      </c>
      <c r="AW1038" s="12" t="s">
        <v>38</v>
      </c>
      <c r="AX1038" s="12" t="s">
        <v>83</v>
      </c>
      <c r="AY1038" s="262" t="s">
        <v>263</v>
      </c>
    </row>
    <row r="1039" s="12" customFormat="1">
      <c r="B1039" s="252"/>
      <c r="C1039" s="253"/>
      <c r="D1039" s="246" t="s">
        <v>368</v>
      </c>
      <c r="E1039" s="254" t="s">
        <v>1</v>
      </c>
      <c r="F1039" s="255" t="s">
        <v>879</v>
      </c>
      <c r="G1039" s="253"/>
      <c r="H1039" s="256">
        <v>724.82000000000005</v>
      </c>
      <c r="I1039" s="257"/>
      <c r="J1039" s="253"/>
      <c r="K1039" s="253"/>
      <c r="L1039" s="258"/>
      <c r="M1039" s="259"/>
      <c r="N1039" s="260"/>
      <c r="O1039" s="260"/>
      <c r="P1039" s="260"/>
      <c r="Q1039" s="260"/>
      <c r="R1039" s="260"/>
      <c r="S1039" s="260"/>
      <c r="T1039" s="261"/>
      <c r="AT1039" s="262" t="s">
        <v>368</v>
      </c>
      <c r="AU1039" s="262" t="s">
        <v>92</v>
      </c>
      <c r="AV1039" s="12" t="s">
        <v>92</v>
      </c>
      <c r="AW1039" s="12" t="s">
        <v>38</v>
      </c>
      <c r="AX1039" s="12" t="s">
        <v>83</v>
      </c>
      <c r="AY1039" s="262" t="s">
        <v>263</v>
      </c>
    </row>
    <row r="1040" s="12" customFormat="1">
      <c r="B1040" s="252"/>
      <c r="C1040" s="253"/>
      <c r="D1040" s="246" t="s">
        <v>368</v>
      </c>
      <c r="E1040" s="254" t="s">
        <v>1</v>
      </c>
      <c r="F1040" s="255" t="s">
        <v>1267</v>
      </c>
      <c r="G1040" s="253"/>
      <c r="H1040" s="256">
        <v>33.710000000000001</v>
      </c>
      <c r="I1040" s="257"/>
      <c r="J1040" s="253"/>
      <c r="K1040" s="253"/>
      <c r="L1040" s="258"/>
      <c r="M1040" s="259"/>
      <c r="N1040" s="260"/>
      <c r="O1040" s="260"/>
      <c r="P1040" s="260"/>
      <c r="Q1040" s="260"/>
      <c r="R1040" s="260"/>
      <c r="S1040" s="260"/>
      <c r="T1040" s="261"/>
      <c r="AT1040" s="262" t="s">
        <v>368</v>
      </c>
      <c r="AU1040" s="262" t="s">
        <v>92</v>
      </c>
      <c r="AV1040" s="12" t="s">
        <v>92</v>
      </c>
      <c r="AW1040" s="12" t="s">
        <v>38</v>
      </c>
      <c r="AX1040" s="12" t="s">
        <v>83</v>
      </c>
      <c r="AY1040" s="262" t="s">
        <v>263</v>
      </c>
    </row>
    <row r="1041" s="12" customFormat="1">
      <c r="B1041" s="252"/>
      <c r="C1041" s="253"/>
      <c r="D1041" s="246" t="s">
        <v>368</v>
      </c>
      <c r="E1041" s="254" t="s">
        <v>1</v>
      </c>
      <c r="F1041" s="255" t="s">
        <v>880</v>
      </c>
      <c r="G1041" s="253"/>
      <c r="H1041" s="256">
        <v>187.93000000000001</v>
      </c>
      <c r="I1041" s="257"/>
      <c r="J1041" s="253"/>
      <c r="K1041" s="253"/>
      <c r="L1041" s="258"/>
      <c r="M1041" s="259"/>
      <c r="N1041" s="260"/>
      <c r="O1041" s="260"/>
      <c r="P1041" s="260"/>
      <c r="Q1041" s="260"/>
      <c r="R1041" s="260"/>
      <c r="S1041" s="260"/>
      <c r="T1041" s="261"/>
      <c r="AT1041" s="262" t="s">
        <v>368</v>
      </c>
      <c r="AU1041" s="262" t="s">
        <v>92</v>
      </c>
      <c r="AV1041" s="12" t="s">
        <v>92</v>
      </c>
      <c r="AW1041" s="12" t="s">
        <v>38</v>
      </c>
      <c r="AX1041" s="12" t="s">
        <v>83</v>
      </c>
      <c r="AY1041" s="262" t="s">
        <v>263</v>
      </c>
    </row>
    <row r="1042" s="12" customFormat="1">
      <c r="B1042" s="252"/>
      <c r="C1042" s="253"/>
      <c r="D1042" s="246" t="s">
        <v>368</v>
      </c>
      <c r="E1042" s="254" t="s">
        <v>1</v>
      </c>
      <c r="F1042" s="255" t="s">
        <v>1268</v>
      </c>
      <c r="G1042" s="253"/>
      <c r="H1042" s="256">
        <v>34.130000000000003</v>
      </c>
      <c r="I1042" s="257"/>
      <c r="J1042" s="253"/>
      <c r="K1042" s="253"/>
      <c r="L1042" s="258"/>
      <c r="M1042" s="259"/>
      <c r="N1042" s="260"/>
      <c r="O1042" s="260"/>
      <c r="P1042" s="260"/>
      <c r="Q1042" s="260"/>
      <c r="R1042" s="260"/>
      <c r="S1042" s="260"/>
      <c r="T1042" s="261"/>
      <c r="AT1042" s="262" t="s">
        <v>368</v>
      </c>
      <c r="AU1042" s="262" t="s">
        <v>92</v>
      </c>
      <c r="AV1042" s="12" t="s">
        <v>92</v>
      </c>
      <c r="AW1042" s="12" t="s">
        <v>38</v>
      </c>
      <c r="AX1042" s="12" t="s">
        <v>83</v>
      </c>
      <c r="AY1042" s="262" t="s">
        <v>263</v>
      </c>
    </row>
    <row r="1043" s="12" customFormat="1">
      <c r="B1043" s="252"/>
      <c r="C1043" s="253"/>
      <c r="D1043" s="246" t="s">
        <v>368</v>
      </c>
      <c r="E1043" s="254" t="s">
        <v>1</v>
      </c>
      <c r="F1043" s="255" t="s">
        <v>1256</v>
      </c>
      <c r="G1043" s="253"/>
      <c r="H1043" s="256">
        <v>40.939999999999998</v>
      </c>
      <c r="I1043" s="257"/>
      <c r="J1043" s="253"/>
      <c r="K1043" s="253"/>
      <c r="L1043" s="258"/>
      <c r="M1043" s="259"/>
      <c r="N1043" s="260"/>
      <c r="O1043" s="260"/>
      <c r="P1043" s="260"/>
      <c r="Q1043" s="260"/>
      <c r="R1043" s="260"/>
      <c r="S1043" s="260"/>
      <c r="T1043" s="261"/>
      <c r="AT1043" s="262" t="s">
        <v>368</v>
      </c>
      <c r="AU1043" s="262" t="s">
        <v>92</v>
      </c>
      <c r="AV1043" s="12" t="s">
        <v>92</v>
      </c>
      <c r="AW1043" s="12" t="s">
        <v>38</v>
      </c>
      <c r="AX1043" s="12" t="s">
        <v>83</v>
      </c>
      <c r="AY1043" s="262" t="s">
        <v>263</v>
      </c>
    </row>
    <row r="1044" s="12" customFormat="1">
      <c r="B1044" s="252"/>
      <c r="C1044" s="253"/>
      <c r="D1044" s="246" t="s">
        <v>368</v>
      </c>
      <c r="E1044" s="254" t="s">
        <v>1</v>
      </c>
      <c r="F1044" s="255" t="s">
        <v>882</v>
      </c>
      <c r="G1044" s="253"/>
      <c r="H1044" s="256">
        <v>569.72000000000003</v>
      </c>
      <c r="I1044" s="257"/>
      <c r="J1044" s="253"/>
      <c r="K1044" s="253"/>
      <c r="L1044" s="258"/>
      <c r="M1044" s="259"/>
      <c r="N1044" s="260"/>
      <c r="O1044" s="260"/>
      <c r="P1044" s="260"/>
      <c r="Q1044" s="260"/>
      <c r="R1044" s="260"/>
      <c r="S1044" s="260"/>
      <c r="T1044" s="261"/>
      <c r="AT1044" s="262" t="s">
        <v>368</v>
      </c>
      <c r="AU1044" s="262" t="s">
        <v>92</v>
      </c>
      <c r="AV1044" s="12" t="s">
        <v>92</v>
      </c>
      <c r="AW1044" s="12" t="s">
        <v>38</v>
      </c>
      <c r="AX1044" s="12" t="s">
        <v>83</v>
      </c>
      <c r="AY1044" s="262" t="s">
        <v>263</v>
      </c>
    </row>
    <row r="1045" s="12" customFormat="1">
      <c r="B1045" s="252"/>
      <c r="C1045" s="253"/>
      <c r="D1045" s="246" t="s">
        <v>368</v>
      </c>
      <c r="E1045" s="254" t="s">
        <v>1</v>
      </c>
      <c r="F1045" s="255" t="s">
        <v>1257</v>
      </c>
      <c r="G1045" s="253"/>
      <c r="H1045" s="256">
        <v>105.54000000000001</v>
      </c>
      <c r="I1045" s="257"/>
      <c r="J1045" s="253"/>
      <c r="K1045" s="253"/>
      <c r="L1045" s="258"/>
      <c r="M1045" s="259"/>
      <c r="N1045" s="260"/>
      <c r="O1045" s="260"/>
      <c r="P1045" s="260"/>
      <c r="Q1045" s="260"/>
      <c r="R1045" s="260"/>
      <c r="S1045" s="260"/>
      <c r="T1045" s="261"/>
      <c r="AT1045" s="262" t="s">
        <v>368</v>
      </c>
      <c r="AU1045" s="262" t="s">
        <v>92</v>
      </c>
      <c r="AV1045" s="12" t="s">
        <v>92</v>
      </c>
      <c r="AW1045" s="12" t="s">
        <v>38</v>
      </c>
      <c r="AX1045" s="12" t="s">
        <v>83</v>
      </c>
      <c r="AY1045" s="262" t="s">
        <v>263</v>
      </c>
    </row>
    <row r="1046" s="12" customFormat="1">
      <c r="B1046" s="252"/>
      <c r="C1046" s="253"/>
      <c r="D1046" s="246" t="s">
        <v>368</v>
      </c>
      <c r="E1046" s="254" t="s">
        <v>1</v>
      </c>
      <c r="F1046" s="255" t="s">
        <v>1258</v>
      </c>
      <c r="G1046" s="253"/>
      <c r="H1046" s="256">
        <v>109.61</v>
      </c>
      <c r="I1046" s="257"/>
      <c r="J1046" s="253"/>
      <c r="K1046" s="253"/>
      <c r="L1046" s="258"/>
      <c r="M1046" s="259"/>
      <c r="N1046" s="260"/>
      <c r="O1046" s="260"/>
      <c r="P1046" s="260"/>
      <c r="Q1046" s="260"/>
      <c r="R1046" s="260"/>
      <c r="S1046" s="260"/>
      <c r="T1046" s="261"/>
      <c r="AT1046" s="262" t="s">
        <v>368</v>
      </c>
      <c r="AU1046" s="262" t="s">
        <v>92</v>
      </c>
      <c r="AV1046" s="12" t="s">
        <v>92</v>
      </c>
      <c r="AW1046" s="12" t="s">
        <v>38</v>
      </c>
      <c r="AX1046" s="12" t="s">
        <v>83</v>
      </c>
      <c r="AY1046" s="262" t="s">
        <v>263</v>
      </c>
    </row>
    <row r="1047" s="12" customFormat="1">
      <c r="B1047" s="252"/>
      <c r="C1047" s="253"/>
      <c r="D1047" s="246" t="s">
        <v>368</v>
      </c>
      <c r="E1047" s="254" t="s">
        <v>1</v>
      </c>
      <c r="F1047" s="255" t="s">
        <v>883</v>
      </c>
      <c r="G1047" s="253"/>
      <c r="H1047" s="256">
        <v>637.30999999999995</v>
      </c>
      <c r="I1047" s="257"/>
      <c r="J1047" s="253"/>
      <c r="K1047" s="253"/>
      <c r="L1047" s="258"/>
      <c r="M1047" s="259"/>
      <c r="N1047" s="260"/>
      <c r="O1047" s="260"/>
      <c r="P1047" s="260"/>
      <c r="Q1047" s="260"/>
      <c r="R1047" s="260"/>
      <c r="S1047" s="260"/>
      <c r="T1047" s="261"/>
      <c r="AT1047" s="262" t="s">
        <v>368</v>
      </c>
      <c r="AU1047" s="262" t="s">
        <v>92</v>
      </c>
      <c r="AV1047" s="12" t="s">
        <v>92</v>
      </c>
      <c r="AW1047" s="12" t="s">
        <v>38</v>
      </c>
      <c r="AX1047" s="12" t="s">
        <v>83</v>
      </c>
      <c r="AY1047" s="262" t="s">
        <v>263</v>
      </c>
    </row>
    <row r="1048" s="12" customFormat="1">
      <c r="B1048" s="252"/>
      <c r="C1048" s="253"/>
      <c r="D1048" s="246" t="s">
        <v>368</v>
      </c>
      <c r="E1048" s="254" t="s">
        <v>1</v>
      </c>
      <c r="F1048" s="255" t="s">
        <v>1269</v>
      </c>
      <c r="G1048" s="253"/>
      <c r="H1048" s="256">
        <v>150.62000000000001</v>
      </c>
      <c r="I1048" s="257"/>
      <c r="J1048" s="253"/>
      <c r="K1048" s="253"/>
      <c r="L1048" s="258"/>
      <c r="M1048" s="259"/>
      <c r="N1048" s="260"/>
      <c r="O1048" s="260"/>
      <c r="P1048" s="260"/>
      <c r="Q1048" s="260"/>
      <c r="R1048" s="260"/>
      <c r="S1048" s="260"/>
      <c r="T1048" s="261"/>
      <c r="AT1048" s="262" t="s">
        <v>368</v>
      </c>
      <c r="AU1048" s="262" t="s">
        <v>92</v>
      </c>
      <c r="AV1048" s="12" t="s">
        <v>92</v>
      </c>
      <c r="AW1048" s="12" t="s">
        <v>38</v>
      </c>
      <c r="AX1048" s="12" t="s">
        <v>83</v>
      </c>
      <c r="AY1048" s="262" t="s">
        <v>263</v>
      </c>
    </row>
    <row r="1049" s="12" customFormat="1">
      <c r="B1049" s="252"/>
      <c r="C1049" s="253"/>
      <c r="D1049" s="246" t="s">
        <v>368</v>
      </c>
      <c r="E1049" s="254" t="s">
        <v>1</v>
      </c>
      <c r="F1049" s="255" t="s">
        <v>885</v>
      </c>
      <c r="G1049" s="253"/>
      <c r="H1049" s="256">
        <v>43.020000000000003</v>
      </c>
      <c r="I1049" s="257"/>
      <c r="J1049" s="253"/>
      <c r="K1049" s="253"/>
      <c r="L1049" s="258"/>
      <c r="M1049" s="259"/>
      <c r="N1049" s="260"/>
      <c r="O1049" s="260"/>
      <c r="P1049" s="260"/>
      <c r="Q1049" s="260"/>
      <c r="R1049" s="260"/>
      <c r="S1049" s="260"/>
      <c r="T1049" s="261"/>
      <c r="AT1049" s="262" t="s">
        <v>368</v>
      </c>
      <c r="AU1049" s="262" t="s">
        <v>92</v>
      </c>
      <c r="AV1049" s="12" t="s">
        <v>92</v>
      </c>
      <c r="AW1049" s="12" t="s">
        <v>38</v>
      </c>
      <c r="AX1049" s="12" t="s">
        <v>83</v>
      </c>
      <c r="AY1049" s="262" t="s">
        <v>263</v>
      </c>
    </row>
    <row r="1050" s="13" customFormat="1">
      <c r="B1050" s="263"/>
      <c r="C1050" s="264"/>
      <c r="D1050" s="246" t="s">
        <v>368</v>
      </c>
      <c r="E1050" s="265" t="s">
        <v>1</v>
      </c>
      <c r="F1050" s="266" t="s">
        <v>370</v>
      </c>
      <c r="G1050" s="264"/>
      <c r="H1050" s="267">
        <v>5298.8999999999996</v>
      </c>
      <c r="I1050" s="268"/>
      <c r="J1050" s="264"/>
      <c r="K1050" s="264"/>
      <c r="L1050" s="269"/>
      <c r="M1050" s="270"/>
      <c r="N1050" s="271"/>
      <c r="O1050" s="271"/>
      <c r="P1050" s="271"/>
      <c r="Q1050" s="271"/>
      <c r="R1050" s="271"/>
      <c r="S1050" s="271"/>
      <c r="T1050" s="272"/>
      <c r="AT1050" s="273" t="s">
        <v>368</v>
      </c>
      <c r="AU1050" s="273" t="s">
        <v>92</v>
      </c>
      <c r="AV1050" s="13" t="s">
        <v>125</v>
      </c>
      <c r="AW1050" s="13" t="s">
        <v>38</v>
      </c>
      <c r="AX1050" s="13" t="s">
        <v>90</v>
      </c>
      <c r="AY1050" s="273" t="s">
        <v>263</v>
      </c>
    </row>
    <row r="1051" s="1" customFormat="1" ht="24" customHeight="1">
      <c r="B1051" s="39"/>
      <c r="C1051" s="295" t="s">
        <v>1270</v>
      </c>
      <c r="D1051" s="295" t="s">
        <v>400</v>
      </c>
      <c r="E1051" s="296" t="s">
        <v>1271</v>
      </c>
      <c r="F1051" s="297" t="s">
        <v>1272</v>
      </c>
      <c r="G1051" s="298" t="s">
        <v>407</v>
      </c>
      <c r="H1051" s="299">
        <v>5828.79</v>
      </c>
      <c r="I1051" s="300"/>
      <c r="J1051" s="301">
        <f>ROUND(I1051*H1051,2)</f>
        <v>0</v>
      </c>
      <c r="K1051" s="297" t="s">
        <v>413</v>
      </c>
      <c r="L1051" s="302"/>
      <c r="M1051" s="303" t="s">
        <v>1</v>
      </c>
      <c r="N1051" s="304" t="s">
        <v>48</v>
      </c>
      <c r="O1051" s="87"/>
      <c r="P1051" s="242">
        <f>O1051*H1051</f>
        <v>0</v>
      </c>
      <c r="Q1051" s="242">
        <v>0.002</v>
      </c>
      <c r="R1051" s="242">
        <f>Q1051*H1051</f>
        <v>11.657579999999999</v>
      </c>
      <c r="S1051" s="242">
        <v>0</v>
      </c>
      <c r="T1051" s="243">
        <f>S1051*H1051</f>
        <v>0</v>
      </c>
      <c r="AR1051" s="244" t="s">
        <v>563</v>
      </c>
      <c r="AT1051" s="244" t="s">
        <v>400</v>
      </c>
      <c r="AU1051" s="244" t="s">
        <v>92</v>
      </c>
      <c r="AY1051" s="17" t="s">
        <v>263</v>
      </c>
      <c r="BE1051" s="245">
        <f>IF(N1051="základní",J1051,0)</f>
        <v>0</v>
      </c>
      <c r="BF1051" s="245">
        <f>IF(N1051="snížená",J1051,0)</f>
        <v>0</v>
      </c>
      <c r="BG1051" s="245">
        <f>IF(N1051="zákl. přenesená",J1051,0)</f>
        <v>0</v>
      </c>
      <c r="BH1051" s="245">
        <f>IF(N1051="sníž. přenesená",J1051,0)</f>
        <v>0</v>
      </c>
      <c r="BI1051" s="245">
        <f>IF(N1051="nulová",J1051,0)</f>
        <v>0</v>
      </c>
      <c r="BJ1051" s="17" t="s">
        <v>90</v>
      </c>
      <c r="BK1051" s="245">
        <f>ROUND(I1051*H1051,2)</f>
        <v>0</v>
      </c>
      <c r="BL1051" s="17" t="s">
        <v>452</v>
      </c>
      <c r="BM1051" s="244" t="s">
        <v>1273</v>
      </c>
    </row>
    <row r="1052" s="12" customFormat="1">
      <c r="B1052" s="252"/>
      <c r="C1052" s="253"/>
      <c r="D1052" s="246" t="s">
        <v>368</v>
      </c>
      <c r="E1052" s="253"/>
      <c r="F1052" s="255" t="s">
        <v>1274</v>
      </c>
      <c r="G1052" s="253"/>
      <c r="H1052" s="256">
        <v>5828.79</v>
      </c>
      <c r="I1052" s="257"/>
      <c r="J1052" s="253"/>
      <c r="K1052" s="253"/>
      <c r="L1052" s="258"/>
      <c r="M1052" s="259"/>
      <c r="N1052" s="260"/>
      <c r="O1052" s="260"/>
      <c r="P1052" s="260"/>
      <c r="Q1052" s="260"/>
      <c r="R1052" s="260"/>
      <c r="S1052" s="260"/>
      <c r="T1052" s="261"/>
      <c r="AT1052" s="262" t="s">
        <v>368</v>
      </c>
      <c r="AU1052" s="262" t="s">
        <v>92</v>
      </c>
      <c r="AV1052" s="12" t="s">
        <v>92</v>
      </c>
      <c r="AW1052" s="12" t="s">
        <v>4</v>
      </c>
      <c r="AX1052" s="12" t="s">
        <v>90</v>
      </c>
      <c r="AY1052" s="262" t="s">
        <v>263</v>
      </c>
    </row>
    <row r="1053" s="1" customFormat="1" ht="16.5" customHeight="1">
      <c r="B1053" s="39"/>
      <c r="C1053" s="233" t="s">
        <v>1275</v>
      </c>
      <c r="D1053" s="233" t="s">
        <v>266</v>
      </c>
      <c r="E1053" s="234" t="s">
        <v>1251</v>
      </c>
      <c r="F1053" s="235" t="s">
        <v>1252</v>
      </c>
      <c r="G1053" s="236" t="s">
        <v>407</v>
      </c>
      <c r="H1053" s="237">
        <v>26.079999999999998</v>
      </c>
      <c r="I1053" s="238"/>
      <c r="J1053" s="239">
        <f>ROUND(I1053*H1053,2)</f>
        <v>0</v>
      </c>
      <c r="K1053" s="235" t="s">
        <v>270</v>
      </c>
      <c r="L1053" s="44"/>
      <c r="M1053" s="240" t="s">
        <v>1</v>
      </c>
      <c r="N1053" s="241" t="s">
        <v>48</v>
      </c>
      <c r="O1053" s="87"/>
      <c r="P1053" s="242">
        <f>O1053*H1053</f>
        <v>0</v>
      </c>
      <c r="Q1053" s="242">
        <v>0</v>
      </c>
      <c r="R1053" s="242">
        <f>Q1053*H1053</f>
        <v>0</v>
      </c>
      <c r="S1053" s="242">
        <v>0</v>
      </c>
      <c r="T1053" s="243">
        <f>S1053*H1053</f>
        <v>0</v>
      </c>
      <c r="AR1053" s="244" t="s">
        <v>452</v>
      </c>
      <c r="AT1053" s="244" t="s">
        <v>266</v>
      </c>
      <c r="AU1053" s="244" t="s">
        <v>92</v>
      </c>
      <c r="AY1053" s="17" t="s">
        <v>263</v>
      </c>
      <c r="BE1053" s="245">
        <f>IF(N1053="základní",J1053,0)</f>
        <v>0</v>
      </c>
      <c r="BF1053" s="245">
        <f>IF(N1053="snížená",J1053,0)</f>
        <v>0</v>
      </c>
      <c r="BG1053" s="245">
        <f>IF(N1053="zákl. přenesená",J1053,0)</f>
        <v>0</v>
      </c>
      <c r="BH1053" s="245">
        <f>IF(N1053="sníž. přenesená",J1053,0)</f>
        <v>0</v>
      </c>
      <c r="BI1053" s="245">
        <f>IF(N1053="nulová",J1053,0)</f>
        <v>0</v>
      </c>
      <c r="BJ1053" s="17" t="s">
        <v>90</v>
      </c>
      <c r="BK1053" s="245">
        <f>ROUND(I1053*H1053,2)</f>
        <v>0</v>
      </c>
      <c r="BL1053" s="17" t="s">
        <v>452</v>
      </c>
      <c r="BM1053" s="244" t="s">
        <v>1276</v>
      </c>
    </row>
    <row r="1054" s="1" customFormat="1">
      <c r="B1054" s="39"/>
      <c r="C1054" s="40"/>
      <c r="D1054" s="246" t="s">
        <v>273</v>
      </c>
      <c r="E1054" s="40"/>
      <c r="F1054" s="247" t="s">
        <v>1254</v>
      </c>
      <c r="G1054" s="40"/>
      <c r="H1054" s="40"/>
      <c r="I1054" s="151"/>
      <c r="J1054" s="40"/>
      <c r="K1054" s="40"/>
      <c r="L1054" s="44"/>
      <c r="M1054" s="248"/>
      <c r="N1054" s="87"/>
      <c r="O1054" s="87"/>
      <c r="P1054" s="87"/>
      <c r="Q1054" s="87"/>
      <c r="R1054" s="87"/>
      <c r="S1054" s="87"/>
      <c r="T1054" s="88"/>
      <c r="AT1054" s="17" t="s">
        <v>273</v>
      </c>
      <c r="AU1054" s="17" t="s">
        <v>92</v>
      </c>
    </row>
    <row r="1055" s="12" customFormat="1">
      <c r="B1055" s="252"/>
      <c r="C1055" s="253"/>
      <c r="D1055" s="246" t="s">
        <v>368</v>
      </c>
      <c r="E1055" s="254" t="s">
        <v>1</v>
      </c>
      <c r="F1055" s="255" t="s">
        <v>881</v>
      </c>
      <c r="G1055" s="253"/>
      <c r="H1055" s="256">
        <v>26.079999999999998</v>
      </c>
      <c r="I1055" s="257"/>
      <c r="J1055" s="253"/>
      <c r="K1055" s="253"/>
      <c r="L1055" s="258"/>
      <c r="M1055" s="259"/>
      <c r="N1055" s="260"/>
      <c r="O1055" s="260"/>
      <c r="P1055" s="260"/>
      <c r="Q1055" s="260"/>
      <c r="R1055" s="260"/>
      <c r="S1055" s="260"/>
      <c r="T1055" s="261"/>
      <c r="AT1055" s="262" t="s">
        <v>368</v>
      </c>
      <c r="AU1055" s="262" t="s">
        <v>92</v>
      </c>
      <c r="AV1055" s="12" t="s">
        <v>92</v>
      </c>
      <c r="AW1055" s="12" t="s">
        <v>38</v>
      </c>
      <c r="AX1055" s="12" t="s">
        <v>83</v>
      </c>
      <c r="AY1055" s="262" t="s">
        <v>263</v>
      </c>
    </row>
    <row r="1056" s="13" customFormat="1">
      <c r="B1056" s="263"/>
      <c r="C1056" s="264"/>
      <c r="D1056" s="246" t="s">
        <v>368</v>
      </c>
      <c r="E1056" s="265" t="s">
        <v>1</v>
      </c>
      <c r="F1056" s="266" t="s">
        <v>370</v>
      </c>
      <c r="G1056" s="264"/>
      <c r="H1056" s="267">
        <v>26.079999999999998</v>
      </c>
      <c r="I1056" s="268"/>
      <c r="J1056" s="264"/>
      <c r="K1056" s="264"/>
      <c r="L1056" s="269"/>
      <c r="M1056" s="270"/>
      <c r="N1056" s="271"/>
      <c r="O1056" s="271"/>
      <c r="P1056" s="271"/>
      <c r="Q1056" s="271"/>
      <c r="R1056" s="271"/>
      <c r="S1056" s="271"/>
      <c r="T1056" s="272"/>
      <c r="AT1056" s="273" t="s">
        <v>368</v>
      </c>
      <c r="AU1056" s="273" t="s">
        <v>92</v>
      </c>
      <c r="AV1056" s="13" t="s">
        <v>125</v>
      </c>
      <c r="AW1056" s="13" t="s">
        <v>38</v>
      </c>
      <c r="AX1056" s="13" t="s">
        <v>90</v>
      </c>
      <c r="AY1056" s="273" t="s">
        <v>263</v>
      </c>
    </row>
    <row r="1057" s="1" customFormat="1" ht="16.5" customHeight="1">
      <c r="B1057" s="39"/>
      <c r="C1057" s="295" t="s">
        <v>1277</v>
      </c>
      <c r="D1057" s="295" t="s">
        <v>400</v>
      </c>
      <c r="E1057" s="296" t="s">
        <v>1278</v>
      </c>
      <c r="F1057" s="297" t="s">
        <v>1279</v>
      </c>
      <c r="G1057" s="298" t="s">
        <v>407</v>
      </c>
      <c r="H1057" s="299">
        <v>28.687999999999999</v>
      </c>
      <c r="I1057" s="300"/>
      <c r="J1057" s="301">
        <f>ROUND(I1057*H1057,2)</f>
        <v>0</v>
      </c>
      <c r="K1057" s="297" t="s">
        <v>270</v>
      </c>
      <c r="L1057" s="302"/>
      <c r="M1057" s="303" t="s">
        <v>1</v>
      </c>
      <c r="N1057" s="304" t="s">
        <v>48</v>
      </c>
      <c r="O1057" s="87"/>
      <c r="P1057" s="242">
        <f>O1057*H1057</f>
        <v>0</v>
      </c>
      <c r="Q1057" s="242">
        <v>0.0032000000000000002</v>
      </c>
      <c r="R1057" s="242">
        <f>Q1057*H1057</f>
        <v>0.091801599999999997</v>
      </c>
      <c r="S1057" s="242">
        <v>0</v>
      </c>
      <c r="T1057" s="243">
        <f>S1057*H1057</f>
        <v>0</v>
      </c>
      <c r="AR1057" s="244" t="s">
        <v>563</v>
      </c>
      <c r="AT1057" s="244" t="s">
        <v>400</v>
      </c>
      <c r="AU1057" s="244" t="s">
        <v>92</v>
      </c>
      <c r="AY1057" s="17" t="s">
        <v>263</v>
      </c>
      <c r="BE1057" s="245">
        <f>IF(N1057="základní",J1057,0)</f>
        <v>0</v>
      </c>
      <c r="BF1057" s="245">
        <f>IF(N1057="snížená",J1057,0)</f>
        <v>0</v>
      </c>
      <c r="BG1057" s="245">
        <f>IF(N1057="zákl. přenesená",J1057,0)</f>
        <v>0</v>
      </c>
      <c r="BH1057" s="245">
        <f>IF(N1057="sníž. přenesená",J1057,0)</f>
        <v>0</v>
      </c>
      <c r="BI1057" s="245">
        <f>IF(N1057="nulová",J1057,0)</f>
        <v>0</v>
      </c>
      <c r="BJ1057" s="17" t="s">
        <v>90</v>
      </c>
      <c r="BK1057" s="245">
        <f>ROUND(I1057*H1057,2)</f>
        <v>0</v>
      </c>
      <c r="BL1057" s="17" t="s">
        <v>452</v>
      </c>
      <c r="BM1057" s="244" t="s">
        <v>1280</v>
      </c>
    </row>
    <row r="1058" s="12" customFormat="1">
      <c r="B1058" s="252"/>
      <c r="C1058" s="253"/>
      <c r="D1058" s="246" t="s">
        <v>368</v>
      </c>
      <c r="E1058" s="253"/>
      <c r="F1058" s="255" t="s">
        <v>1281</v>
      </c>
      <c r="G1058" s="253"/>
      <c r="H1058" s="256">
        <v>28.687999999999999</v>
      </c>
      <c r="I1058" s="257"/>
      <c r="J1058" s="253"/>
      <c r="K1058" s="253"/>
      <c r="L1058" s="258"/>
      <c r="M1058" s="259"/>
      <c r="N1058" s="260"/>
      <c r="O1058" s="260"/>
      <c r="P1058" s="260"/>
      <c r="Q1058" s="260"/>
      <c r="R1058" s="260"/>
      <c r="S1058" s="260"/>
      <c r="T1058" s="261"/>
      <c r="AT1058" s="262" t="s">
        <v>368</v>
      </c>
      <c r="AU1058" s="262" t="s">
        <v>92</v>
      </c>
      <c r="AV1058" s="12" t="s">
        <v>92</v>
      </c>
      <c r="AW1058" s="12" t="s">
        <v>4</v>
      </c>
      <c r="AX1058" s="12" t="s">
        <v>90</v>
      </c>
      <c r="AY1058" s="262" t="s">
        <v>263</v>
      </c>
    </row>
    <row r="1059" s="1" customFormat="1" ht="16.5" customHeight="1">
      <c r="B1059" s="39"/>
      <c r="C1059" s="233" t="s">
        <v>1282</v>
      </c>
      <c r="D1059" s="233" t="s">
        <v>266</v>
      </c>
      <c r="E1059" s="234" t="s">
        <v>1283</v>
      </c>
      <c r="F1059" s="235" t="s">
        <v>1284</v>
      </c>
      <c r="G1059" s="236" t="s">
        <v>407</v>
      </c>
      <c r="H1059" s="237">
        <v>1838.3800000000001</v>
      </c>
      <c r="I1059" s="238"/>
      <c r="J1059" s="239">
        <f>ROUND(I1059*H1059,2)</f>
        <v>0</v>
      </c>
      <c r="K1059" s="235" t="s">
        <v>270</v>
      </c>
      <c r="L1059" s="44"/>
      <c r="M1059" s="240" t="s">
        <v>1</v>
      </c>
      <c r="N1059" s="241" t="s">
        <v>48</v>
      </c>
      <c r="O1059" s="87"/>
      <c r="P1059" s="242">
        <f>O1059*H1059</f>
        <v>0</v>
      </c>
      <c r="Q1059" s="242">
        <v>0</v>
      </c>
      <c r="R1059" s="242">
        <f>Q1059*H1059</f>
        <v>0</v>
      </c>
      <c r="S1059" s="242">
        <v>0</v>
      </c>
      <c r="T1059" s="243">
        <f>S1059*H1059</f>
        <v>0</v>
      </c>
      <c r="AR1059" s="244" t="s">
        <v>452</v>
      </c>
      <c r="AT1059" s="244" t="s">
        <v>266</v>
      </c>
      <c r="AU1059" s="244" t="s">
        <v>92</v>
      </c>
      <c r="AY1059" s="17" t="s">
        <v>263</v>
      </c>
      <c r="BE1059" s="245">
        <f>IF(N1059="základní",J1059,0)</f>
        <v>0</v>
      </c>
      <c r="BF1059" s="245">
        <f>IF(N1059="snížená",J1059,0)</f>
        <v>0</v>
      </c>
      <c r="BG1059" s="245">
        <f>IF(N1059="zákl. přenesená",J1059,0)</f>
        <v>0</v>
      </c>
      <c r="BH1059" s="245">
        <f>IF(N1059="sníž. přenesená",J1059,0)</f>
        <v>0</v>
      </c>
      <c r="BI1059" s="245">
        <f>IF(N1059="nulová",J1059,0)</f>
        <v>0</v>
      </c>
      <c r="BJ1059" s="17" t="s">
        <v>90</v>
      </c>
      <c r="BK1059" s="245">
        <f>ROUND(I1059*H1059,2)</f>
        <v>0</v>
      </c>
      <c r="BL1059" s="17" t="s">
        <v>452</v>
      </c>
      <c r="BM1059" s="244" t="s">
        <v>1285</v>
      </c>
    </row>
    <row r="1060" s="1" customFormat="1">
      <c r="B1060" s="39"/>
      <c r="C1060" s="40"/>
      <c r="D1060" s="246" t="s">
        <v>273</v>
      </c>
      <c r="E1060" s="40"/>
      <c r="F1060" s="247" t="s">
        <v>1254</v>
      </c>
      <c r="G1060" s="40"/>
      <c r="H1060" s="40"/>
      <c r="I1060" s="151"/>
      <c r="J1060" s="40"/>
      <c r="K1060" s="40"/>
      <c r="L1060" s="44"/>
      <c r="M1060" s="248"/>
      <c r="N1060" s="87"/>
      <c r="O1060" s="87"/>
      <c r="P1060" s="87"/>
      <c r="Q1060" s="87"/>
      <c r="R1060" s="87"/>
      <c r="S1060" s="87"/>
      <c r="T1060" s="88"/>
      <c r="AT1060" s="17" t="s">
        <v>273</v>
      </c>
      <c r="AU1060" s="17" t="s">
        <v>92</v>
      </c>
    </row>
    <row r="1061" s="12" customFormat="1">
      <c r="B1061" s="252"/>
      <c r="C1061" s="253"/>
      <c r="D1061" s="246" t="s">
        <v>368</v>
      </c>
      <c r="E1061" s="254" t="s">
        <v>1</v>
      </c>
      <c r="F1061" s="255" t="s">
        <v>1266</v>
      </c>
      <c r="G1061" s="253"/>
      <c r="H1061" s="256">
        <v>59.340000000000003</v>
      </c>
      <c r="I1061" s="257"/>
      <c r="J1061" s="253"/>
      <c r="K1061" s="253"/>
      <c r="L1061" s="258"/>
      <c r="M1061" s="259"/>
      <c r="N1061" s="260"/>
      <c r="O1061" s="260"/>
      <c r="P1061" s="260"/>
      <c r="Q1061" s="260"/>
      <c r="R1061" s="260"/>
      <c r="S1061" s="260"/>
      <c r="T1061" s="261"/>
      <c r="AT1061" s="262" t="s">
        <v>368</v>
      </c>
      <c r="AU1061" s="262" t="s">
        <v>92</v>
      </c>
      <c r="AV1061" s="12" t="s">
        <v>92</v>
      </c>
      <c r="AW1061" s="12" t="s">
        <v>38</v>
      </c>
      <c r="AX1061" s="12" t="s">
        <v>83</v>
      </c>
      <c r="AY1061" s="262" t="s">
        <v>263</v>
      </c>
    </row>
    <row r="1062" s="12" customFormat="1">
      <c r="B1062" s="252"/>
      <c r="C1062" s="253"/>
      <c r="D1062" s="246" t="s">
        <v>368</v>
      </c>
      <c r="E1062" s="254" t="s">
        <v>1</v>
      </c>
      <c r="F1062" s="255" t="s">
        <v>879</v>
      </c>
      <c r="G1062" s="253"/>
      <c r="H1062" s="256">
        <v>724.82000000000005</v>
      </c>
      <c r="I1062" s="257"/>
      <c r="J1062" s="253"/>
      <c r="K1062" s="253"/>
      <c r="L1062" s="258"/>
      <c r="M1062" s="259"/>
      <c r="N1062" s="260"/>
      <c r="O1062" s="260"/>
      <c r="P1062" s="260"/>
      <c r="Q1062" s="260"/>
      <c r="R1062" s="260"/>
      <c r="S1062" s="260"/>
      <c r="T1062" s="261"/>
      <c r="AT1062" s="262" t="s">
        <v>368</v>
      </c>
      <c r="AU1062" s="262" t="s">
        <v>92</v>
      </c>
      <c r="AV1062" s="12" t="s">
        <v>92</v>
      </c>
      <c r="AW1062" s="12" t="s">
        <v>38</v>
      </c>
      <c r="AX1062" s="12" t="s">
        <v>83</v>
      </c>
      <c r="AY1062" s="262" t="s">
        <v>263</v>
      </c>
    </row>
    <row r="1063" s="12" customFormat="1">
      <c r="B1063" s="252"/>
      <c r="C1063" s="253"/>
      <c r="D1063" s="246" t="s">
        <v>368</v>
      </c>
      <c r="E1063" s="254" t="s">
        <v>1</v>
      </c>
      <c r="F1063" s="255" t="s">
        <v>1267</v>
      </c>
      <c r="G1063" s="253"/>
      <c r="H1063" s="256">
        <v>33.710000000000001</v>
      </c>
      <c r="I1063" s="257"/>
      <c r="J1063" s="253"/>
      <c r="K1063" s="253"/>
      <c r="L1063" s="258"/>
      <c r="M1063" s="259"/>
      <c r="N1063" s="260"/>
      <c r="O1063" s="260"/>
      <c r="P1063" s="260"/>
      <c r="Q1063" s="260"/>
      <c r="R1063" s="260"/>
      <c r="S1063" s="260"/>
      <c r="T1063" s="261"/>
      <c r="AT1063" s="262" t="s">
        <v>368</v>
      </c>
      <c r="AU1063" s="262" t="s">
        <v>92</v>
      </c>
      <c r="AV1063" s="12" t="s">
        <v>92</v>
      </c>
      <c r="AW1063" s="12" t="s">
        <v>38</v>
      </c>
      <c r="AX1063" s="12" t="s">
        <v>83</v>
      </c>
      <c r="AY1063" s="262" t="s">
        <v>263</v>
      </c>
    </row>
    <row r="1064" s="12" customFormat="1">
      <c r="B1064" s="252"/>
      <c r="C1064" s="253"/>
      <c r="D1064" s="246" t="s">
        <v>368</v>
      </c>
      <c r="E1064" s="254" t="s">
        <v>1</v>
      </c>
      <c r="F1064" s="255" t="s">
        <v>880</v>
      </c>
      <c r="G1064" s="253"/>
      <c r="H1064" s="256">
        <v>187.93000000000001</v>
      </c>
      <c r="I1064" s="257"/>
      <c r="J1064" s="253"/>
      <c r="K1064" s="253"/>
      <c r="L1064" s="258"/>
      <c r="M1064" s="259"/>
      <c r="N1064" s="260"/>
      <c r="O1064" s="260"/>
      <c r="P1064" s="260"/>
      <c r="Q1064" s="260"/>
      <c r="R1064" s="260"/>
      <c r="S1064" s="260"/>
      <c r="T1064" s="261"/>
      <c r="AT1064" s="262" t="s">
        <v>368</v>
      </c>
      <c r="AU1064" s="262" t="s">
        <v>92</v>
      </c>
      <c r="AV1064" s="12" t="s">
        <v>92</v>
      </c>
      <c r="AW1064" s="12" t="s">
        <v>38</v>
      </c>
      <c r="AX1064" s="12" t="s">
        <v>83</v>
      </c>
      <c r="AY1064" s="262" t="s">
        <v>263</v>
      </c>
    </row>
    <row r="1065" s="12" customFormat="1">
      <c r="B1065" s="252"/>
      <c r="C1065" s="253"/>
      <c r="D1065" s="246" t="s">
        <v>368</v>
      </c>
      <c r="E1065" s="254" t="s">
        <v>1</v>
      </c>
      <c r="F1065" s="255" t="s">
        <v>1268</v>
      </c>
      <c r="G1065" s="253"/>
      <c r="H1065" s="256">
        <v>34.130000000000003</v>
      </c>
      <c r="I1065" s="257"/>
      <c r="J1065" s="253"/>
      <c r="K1065" s="253"/>
      <c r="L1065" s="258"/>
      <c r="M1065" s="259"/>
      <c r="N1065" s="260"/>
      <c r="O1065" s="260"/>
      <c r="P1065" s="260"/>
      <c r="Q1065" s="260"/>
      <c r="R1065" s="260"/>
      <c r="S1065" s="260"/>
      <c r="T1065" s="261"/>
      <c r="AT1065" s="262" t="s">
        <v>368</v>
      </c>
      <c r="AU1065" s="262" t="s">
        <v>92</v>
      </c>
      <c r="AV1065" s="12" t="s">
        <v>92</v>
      </c>
      <c r="AW1065" s="12" t="s">
        <v>38</v>
      </c>
      <c r="AX1065" s="12" t="s">
        <v>83</v>
      </c>
      <c r="AY1065" s="262" t="s">
        <v>263</v>
      </c>
    </row>
    <row r="1066" s="12" customFormat="1">
      <c r="B1066" s="252"/>
      <c r="C1066" s="253"/>
      <c r="D1066" s="246" t="s">
        <v>368</v>
      </c>
      <c r="E1066" s="254" t="s">
        <v>1</v>
      </c>
      <c r="F1066" s="255" t="s">
        <v>883</v>
      </c>
      <c r="G1066" s="253"/>
      <c r="H1066" s="256">
        <v>637.30999999999995</v>
      </c>
      <c r="I1066" s="257"/>
      <c r="J1066" s="253"/>
      <c r="K1066" s="253"/>
      <c r="L1066" s="258"/>
      <c r="M1066" s="259"/>
      <c r="N1066" s="260"/>
      <c r="O1066" s="260"/>
      <c r="P1066" s="260"/>
      <c r="Q1066" s="260"/>
      <c r="R1066" s="260"/>
      <c r="S1066" s="260"/>
      <c r="T1066" s="261"/>
      <c r="AT1066" s="262" t="s">
        <v>368</v>
      </c>
      <c r="AU1066" s="262" t="s">
        <v>92</v>
      </c>
      <c r="AV1066" s="12" t="s">
        <v>92</v>
      </c>
      <c r="AW1066" s="12" t="s">
        <v>38</v>
      </c>
      <c r="AX1066" s="12" t="s">
        <v>83</v>
      </c>
      <c r="AY1066" s="262" t="s">
        <v>263</v>
      </c>
    </row>
    <row r="1067" s="12" customFormat="1">
      <c r="B1067" s="252"/>
      <c r="C1067" s="253"/>
      <c r="D1067" s="246" t="s">
        <v>368</v>
      </c>
      <c r="E1067" s="254" t="s">
        <v>1</v>
      </c>
      <c r="F1067" s="255" t="s">
        <v>884</v>
      </c>
      <c r="G1067" s="253"/>
      <c r="H1067" s="256">
        <v>161.13999999999999</v>
      </c>
      <c r="I1067" s="257"/>
      <c r="J1067" s="253"/>
      <c r="K1067" s="253"/>
      <c r="L1067" s="258"/>
      <c r="M1067" s="259"/>
      <c r="N1067" s="260"/>
      <c r="O1067" s="260"/>
      <c r="P1067" s="260"/>
      <c r="Q1067" s="260"/>
      <c r="R1067" s="260"/>
      <c r="S1067" s="260"/>
      <c r="T1067" s="261"/>
      <c r="AT1067" s="262" t="s">
        <v>368</v>
      </c>
      <c r="AU1067" s="262" t="s">
        <v>92</v>
      </c>
      <c r="AV1067" s="12" t="s">
        <v>92</v>
      </c>
      <c r="AW1067" s="12" t="s">
        <v>38</v>
      </c>
      <c r="AX1067" s="12" t="s">
        <v>83</v>
      </c>
      <c r="AY1067" s="262" t="s">
        <v>263</v>
      </c>
    </row>
    <row r="1068" s="13" customFormat="1">
      <c r="B1068" s="263"/>
      <c r="C1068" s="264"/>
      <c r="D1068" s="246" t="s">
        <v>368</v>
      </c>
      <c r="E1068" s="265" t="s">
        <v>1</v>
      </c>
      <c r="F1068" s="266" t="s">
        <v>370</v>
      </c>
      <c r="G1068" s="264"/>
      <c r="H1068" s="267">
        <v>1838.3800000000001</v>
      </c>
      <c r="I1068" s="268"/>
      <c r="J1068" s="264"/>
      <c r="K1068" s="264"/>
      <c r="L1068" s="269"/>
      <c r="M1068" s="270"/>
      <c r="N1068" s="271"/>
      <c r="O1068" s="271"/>
      <c r="P1068" s="271"/>
      <c r="Q1068" s="271"/>
      <c r="R1068" s="271"/>
      <c r="S1068" s="271"/>
      <c r="T1068" s="272"/>
      <c r="AT1068" s="273" t="s">
        <v>368</v>
      </c>
      <c r="AU1068" s="273" t="s">
        <v>92</v>
      </c>
      <c r="AV1068" s="13" t="s">
        <v>125</v>
      </c>
      <c r="AW1068" s="13" t="s">
        <v>38</v>
      </c>
      <c r="AX1068" s="13" t="s">
        <v>90</v>
      </c>
      <c r="AY1068" s="273" t="s">
        <v>263</v>
      </c>
    </row>
    <row r="1069" s="1" customFormat="1" ht="16.5" customHeight="1">
      <c r="B1069" s="39"/>
      <c r="C1069" s="295" t="s">
        <v>1286</v>
      </c>
      <c r="D1069" s="295" t="s">
        <v>400</v>
      </c>
      <c r="E1069" s="296" t="s">
        <v>1278</v>
      </c>
      <c r="F1069" s="297" t="s">
        <v>1279</v>
      </c>
      <c r="G1069" s="298" t="s">
        <v>407</v>
      </c>
      <c r="H1069" s="299">
        <v>3860.598</v>
      </c>
      <c r="I1069" s="300"/>
      <c r="J1069" s="301">
        <f>ROUND(I1069*H1069,2)</f>
        <v>0</v>
      </c>
      <c r="K1069" s="297" t="s">
        <v>270</v>
      </c>
      <c r="L1069" s="302"/>
      <c r="M1069" s="303" t="s">
        <v>1</v>
      </c>
      <c r="N1069" s="304" t="s">
        <v>48</v>
      </c>
      <c r="O1069" s="87"/>
      <c r="P1069" s="242">
        <f>O1069*H1069</f>
        <v>0</v>
      </c>
      <c r="Q1069" s="242">
        <v>0.0032000000000000002</v>
      </c>
      <c r="R1069" s="242">
        <f>Q1069*H1069</f>
        <v>12.3539136</v>
      </c>
      <c r="S1069" s="242">
        <v>0</v>
      </c>
      <c r="T1069" s="243">
        <f>S1069*H1069</f>
        <v>0</v>
      </c>
      <c r="AR1069" s="244" t="s">
        <v>563</v>
      </c>
      <c r="AT1069" s="244" t="s">
        <v>400</v>
      </c>
      <c r="AU1069" s="244" t="s">
        <v>92</v>
      </c>
      <c r="AY1069" s="17" t="s">
        <v>263</v>
      </c>
      <c r="BE1069" s="245">
        <f>IF(N1069="základní",J1069,0)</f>
        <v>0</v>
      </c>
      <c r="BF1069" s="245">
        <f>IF(N1069="snížená",J1069,0)</f>
        <v>0</v>
      </c>
      <c r="BG1069" s="245">
        <f>IF(N1069="zákl. přenesená",J1069,0)</f>
        <v>0</v>
      </c>
      <c r="BH1069" s="245">
        <f>IF(N1069="sníž. přenesená",J1069,0)</f>
        <v>0</v>
      </c>
      <c r="BI1069" s="245">
        <f>IF(N1069="nulová",J1069,0)</f>
        <v>0</v>
      </c>
      <c r="BJ1069" s="17" t="s">
        <v>90</v>
      </c>
      <c r="BK1069" s="245">
        <f>ROUND(I1069*H1069,2)</f>
        <v>0</v>
      </c>
      <c r="BL1069" s="17" t="s">
        <v>452</v>
      </c>
      <c r="BM1069" s="244" t="s">
        <v>1287</v>
      </c>
    </row>
    <row r="1070" s="12" customFormat="1">
      <c r="B1070" s="252"/>
      <c r="C1070" s="253"/>
      <c r="D1070" s="246" t="s">
        <v>368</v>
      </c>
      <c r="E1070" s="253"/>
      <c r="F1070" s="255" t="s">
        <v>1288</v>
      </c>
      <c r="G1070" s="253"/>
      <c r="H1070" s="256">
        <v>3860.598</v>
      </c>
      <c r="I1070" s="257"/>
      <c r="J1070" s="253"/>
      <c r="K1070" s="253"/>
      <c r="L1070" s="258"/>
      <c r="M1070" s="259"/>
      <c r="N1070" s="260"/>
      <c r="O1070" s="260"/>
      <c r="P1070" s="260"/>
      <c r="Q1070" s="260"/>
      <c r="R1070" s="260"/>
      <c r="S1070" s="260"/>
      <c r="T1070" s="261"/>
      <c r="AT1070" s="262" t="s">
        <v>368</v>
      </c>
      <c r="AU1070" s="262" t="s">
        <v>92</v>
      </c>
      <c r="AV1070" s="12" t="s">
        <v>92</v>
      </c>
      <c r="AW1070" s="12" t="s">
        <v>4</v>
      </c>
      <c r="AX1070" s="12" t="s">
        <v>90</v>
      </c>
      <c r="AY1070" s="262" t="s">
        <v>263</v>
      </c>
    </row>
    <row r="1071" s="1" customFormat="1" ht="16.5" customHeight="1">
      <c r="B1071" s="39"/>
      <c r="C1071" s="233" t="s">
        <v>1289</v>
      </c>
      <c r="D1071" s="233" t="s">
        <v>266</v>
      </c>
      <c r="E1071" s="234" t="s">
        <v>1290</v>
      </c>
      <c r="F1071" s="235" t="s">
        <v>1291</v>
      </c>
      <c r="G1071" s="236" t="s">
        <v>407</v>
      </c>
      <c r="H1071" s="237">
        <v>475.94</v>
      </c>
      <c r="I1071" s="238"/>
      <c r="J1071" s="239">
        <f>ROUND(I1071*H1071,2)</f>
        <v>0</v>
      </c>
      <c r="K1071" s="235" t="s">
        <v>270</v>
      </c>
      <c r="L1071" s="44"/>
      <c r="M1071" s="240" t="s">
        <v>1</v>
      </c>
      <c r="N1071" s="241" t="s">
        <v>48</v>
      </c>
      <c r="O1071" s="87"/>
      <c r="P1071" s="242">
        <f>O1071*H1071</f>
        <v>0</v>
      </c>
      <c r="Q1071" s="242">
        <v>0.0060000000000000001</v>
      </c>
      <c r="R1071" s="242">
        <f>Q1071*H1071</f>
        <v>2.8556400000000002</v>
      </c>
      <c r="S1071" s="242">
        <v>0</v>
      </c>
      <c r="T1071" s="243">
        <f>S1071*H1071</f>
        <v>0</v>
      </c>
      <c r="AR1071" s="244" t="s">
        <v>452</v>
      </c>
      <c r="AT1071" s="244" t="s">
        <v>266</v>
      </c>
      <c r="AU1071" s="244" t="s">
        <v>92</v>
      </c>
      <c r="AY1071" s="17" t="s">
        <v>263</v>
      </c>
      <c r="BE1071" s="245">
        <f>IF(N1071="základní",J1071,0)</f>
        <v>0</v>
      </c>
      <c r="BF1071" s="245">
        <f>IF(N1071="snížená",J1071,0)</f>
        <v>0</v>
      </c>
      <c r="BG1071" s="245">
        <f>IF(N1071="zákl. přenesená",J1071,0)</f>
        <v>0</v>
      </c>
      <c r="BH1071" s="245">
        <f>IF(N1071="sníž. přenesená",J1071,0)</f>
        <v>0</v>
      </c>
      <c r="BI1071" s="245">
        <f>IF(N1071="nulová",J1071,0)</f>
        <v>0</v>
      </c>
      <c r="BJ1071" s="17" t="s">
        <v>90</v>
      </c>
      <c r="BK1071" s="245">
        <f>ROUND(I1071*H1071,2)</f>
        <v>0</v>
      </c>
      <c r="BL1071" s="17" t="s">
        <v>452</v>
      </c>
      <c r="BM1071" s="244" t="s">
        <v>1292</v>
      </c>
    </row>
    <row r="1072" s="1" customFormat="1">
      <c r="B1072" s="39"/>
      <c r="C1072" s="40"/>
      <c r="D1072" s="246" t="s">
        <v>273</v>
      </c>
      <c r="E1072" s="40"/>
      <c r="F1072" s="247" t="s">
        <v>1293</v>
      </c>
      <c r="G1072" s="40"/>
      <c r="H1072" s="40"/>
      <c r="I1072" s="151"/>
      <c r="J1072" s="40"/>
      <c r="K1072" s="40"/>
      <c r="L1072" s="44"/>
      <c r="M1072" s="248"/>
      <c r="N1072" s="87"/>
      <c r="O1072" s="87"/>
      <c r="P1072" s="87"/>
      <c r="Q1072" s="87"/>
      <c r="R1072" s="87"/>
      <c r="S1072" s="87"/>
      <c r="T1072" s="88"/>
      <c r="AT1072" s="17" t="s">
        <v>273</v>
      </c>
      <c r="AU1072" s="17" t="s">
        <v>92</v>
      </c>
    </row>
    <row r="1073" s="12" customFormat="1">
      <c r="B1073" s="252"/>
      <c r="C1073" s="253"/>
      <c r="D1073" s="246" t="s">
        <v>368</v>
      </c>
      <c r="E1073" s="254" t="s">
        <v>1</v>
      </c>
      <c r="F1073" s="255" t="s">
        <v>1228</v>
      </c>
      <c r="G1073" s="253"/>
      <c r="H1073" s="256">
        <v>324</v>
      </c>
      <c r="I1073" s="257"/>
      <c r="J1073" s="253"/>
      <c r="K1073" s="253"/>
      <c r="L1073" s="258"/>
      <c r="M1073" s="259"/>
      <c r="N1073" s="260"/>
      <c r="O1073" s="260"/>
      <c r="P1073" s="260"/>
      <c r="Q1073" s="260"/>
      <c r="R1073" s="260"/>
      <c r="S1073" s="260"/>
      <c r="T1073" s="261"/>
      <c r="AT1073" s="262" t="s">
        <v>368</v>
      </c>
      <c r="AU1073" s="262" t="s">
        <v>92</v>
      </c>
      <c r="AV1073" s="12" t="s">
        <v>92</v>
      </c>
      <c r="AW1073" s="12" t="s">
        <v>38</v>
      </c>
      <c r="AX1073" s="12" t="s">
        <v>83</v>
      </c>
      <c r="AY1073" s="262" t="s">
        <v>263</v>
      </c>
    </row>
    <row r="1074" s="12" customFormat="1">
      <c r="B1074" s="252"/>
      <c r="C1074" s="253"/>
      <c r="D1074" s="246" t="s">
        <v>368</v>
      </c>
      <c r="E1074" s="254" t="s">
        <v>1</v>
      </c>
      <c r="F1074" s="255" t="s">
        <v>1229</v>
      </c>
      <c r="G1074" s="253"/>
      <c r="H1074" s="256">
        <v>151.94</v>
      </c>
      <c r="I1074" s="257"/>
      <c r="J1074" s="253"/>
      <c r="K1074" s="253"/>
      <c r="L1074" s="258"/>
      <c r="M1074" s="259"/>
      <c r="N1074" s="260"/>
      <c r="O1074" s="260"/>
      <c r="P1074" s="260"/>
      <c r="Q1074" s="260"/>
      <c r="R1074" s="260"/>
      <c r="S1074" s="260"/>
      <c r="T1074" s="261"/>
      <c r="AT1074" s="262" t="s">
        <v>368</v>
      </c>
      <c r="AU1074" s="262" t="s">
        <v>92</v>
      </c>
      <c r="AV1074" s="12" t="s">
        <v>92</v>
      </c>
      <c r="AW1074" s="12" t="s">
        <v>38</v>
      </c>
      <c r="AX1074" s="12" t="s">
        <v>83</v>
      </c>
      <c r="AY1074" s="262" t="s">
        <v>263</v>
      </c>
    </row>
    <row r="1075" s="13" customFormat="1">
      <c r="B1075" s="263"/>
      <c r="C1075" s="264"/>
      <c r="D1075" s="246" t="s">
        <v>368</v>
      </c>
      <c r="E1075" s="265" t="s">
        <v>1</v>
      </c>
      <c r="F1075" s="266" t="s">
        <v>370</v>
      </c>
      <c r="G1075" s="264"/>
      <c r="H1075" s="267">
        <v>475.94</v>
      </c>
      <c r="I1075" s="268"/>
      <c r="J1075" s="264"/>
      <c r="K1075" s="264"/>
      <c r="L1075" s="269"/>
      <c r="M1075" s="270"/>
      <c r="N1075" s="271"/>
      <c r="O1075" s="271"/>
      <c r="P1075" s="271"/>
      <c r="Q1075" s="271"/>
      <c r="R1075" s="271"/>
      <c r="S1075" s="271"/>
      <c r="T1075" s="272"/>
      <c r="AT1075" s="273" t="s">
        <v>368</v>
      </c>
      <c r="AU1075" s="273" t="s">
        <v>92</v>
      </c>
      <c r="AV1075" s="13" t="s">
        <v>125</v>
      </c>
      <c r="AW1075" s="13" t="s">
        <v>38</v>
      </c>
      <c r="AX1075" s="13" t="s">
        <v>90</v>
      </c>
      <c r="AY1075" s="273" t="s">
        <v>263</v>
      </c>
    </row>
    <row r="1076" s="1" customFormat="1" ht="16.5" customHeight="1">
      <c r="B1076" s="39"/>
      <c r="C1076" s="295" t="s">
        <v>1294</v>
      </c>
      <c r="D1076" s="295" t="s">
        <v>400</v>
      </c>
      <c r="E1076" s="296" t="s">
        <v>1295</v>
      </c>
      <c r="F1076" s="297" t="s">
        <v>1296</v>
      </c>
      <c r="G1076" s="298" t="s">
        <v>407</v>
      </c>
      <c r="H1076" s="299">
        <v>523.53399999999999</v>
      </c>
      <c r="I1076" s="300"/>
      <c r="J1076" s="301">
        <f>ROUND(I1076*H1076,2)</f>
        <v>0</v>
      </c>
      <c r="K1076" s="297" t="s">
        <v>270</v>
      </c>
      <c r="L1076" s="302"/>
      <c r="M1076" s="303" t="s">
        <v>1</v>
      </c>
      <c r="N1076" s="304" t="s">
        <v>48</v>
      </c>
      <c r="O1076" s="87"/>
      <c r="P1076" s="242">
        <f>O1076*H1076</f>
        <v>0</v>
      </c>
      <c r="Q1076" s="242">
        <v>0.0025000000000000001</v>
      </c>
      <c r="R1076" s="242">
        <f>Q1076*H1076</f>
        <v>1.308835</v>
      </c>
      <c r="S1076" s="242">
        <v>0</v>
      </c>
      <c r="T1076" s="243">
        <f>S1076*H1076</f>
        <v>0</v>
      </c>
      <c r="AR1076" s="244" t="s">
        <v>563</v>
      </c>
      <c r="AT1076" s="244" t="s">
        <v>400</v>
      </c>
      <c r="AU1076" s="244" t="s">
        <v>92</v>
      </c>
      <c r="AY1076" s="17" t="s">
        <v>263</v>
      </c>
      <c r="BE1076" s="245">
        <f>IF(N1076="základní",J1076,0)</f>
        <v>0</v>
      </c>
      <c r="BF1076" s="245">
        <f>IF(N1076="snížená",J1076,0)</f>
        <v>0</v>
      </c>
      <c r="BG1076" s="245">
        <f>IF(N1076="zákl. přenesená",J1076,0)</f>
        <v>0</v>
      </c>
      <c r="BH1076" s="245">
        <f>IF(N1076="sníž. přenesená",J1076,0)</f>
        <v>0</v>
      </c>
      <c r="BI1076" s="245">
        <f>IF(N1076="nulová",J1076,0)</f>
        <v>0</v>
      </c>
      <c r="BJ1076" s="17" t="s">
        <v>90</v>
      </c>
      <c r="BK1076" s="245">
        <f>ROUND(I1076*H1076,2)</f>
        <v>0</v>
      </c>
      <c r="BL1076" s="17" t="s">
        <v>452</v>
      </c>
      <c r="BM1076" s="244" t="s">
        <v>1297</v>
      </c>
    </row>
    <row r="1077" s="12" customFormat="1">
      <c r="B1077" s="252"/>
      <c r="C1077" s="253"/>
      <c r="D1077" s="246" t="s">
        <v>368</v>
      </c>
      <c r="E1077" s="253"/>
      <c r="F1077" s="255" t="s">
        <v>1298</v>
      </c>
      <c r="G1077" s="253"/>
      <c r="H1077" s="256">
        <v>523.53399999999999</v>
      </c>
      <c r="I1077" s="257"/>
      <c r="J1077" s="253"/>
      <c r="K1077" s="253"/>
      <c r="L1077" s="258"/>
      <c r="M1077" s="259"/>
      <c r="N1077" s="260"/>
      <c r="O1077" s="260"/>
      <c r="P1077" s="260"/>
      <c r="Q1077" s="260"/>
      <c r="R1077" s="260"/>
      <c r="S1077" s="260"/>
      <c r="T1077" s="261"/>
      <c r="AT1077" s="262" t="s">
        <v>368</v>
      </c>
      <c r="AU1077" s="262" t="s">
        <v>92</v>
      </c>
      <c r="AV1077" s="12" t="s">
        <v>92</v>
      </c>
      <c r="AW1077" s="12" t="s">
        <v>4</v>
      </c>
      <c r="AX1077" s="12" t="s">
        <v>90</v>
      </c>
      <c r="AY1077" s="262" t="s">
        <v>263</v>
      </c>
    </row>
    <row r="1078" s="1" customFormat="1" ht="16.5" customHeight="1">
      <c r="B1078" s="39"/>
      <c r="C1078" s="233" t="s">
        <v>1299</v>
      </c>
      <c r="D1078" s="233" t="s">
        <v>266</v>
      </c>
      <c r="E1078" s="234" t="s">
        <v>1290</v>
      </c>
      <c r="F1078" s="235" t="s">
        <v>1291</v>
      </c>
      <c r="G1078" s="236" t="s">
        <v>407</v>
      </c>
      <c r="H1078" s="237">
        <v>1099.788</v>
      </c>
      <c r="I1078" s="238"/>
      <c r="J1078" s="239">
        <f>ROUND(I1078*H1078,2)</f>
        <v>0</v>
      </c>
      <c r="K1078" s="235" t="s">
        <v>270</v>
      </c>
      <c r="L1078" s="44"/>
      <c r="M1078" s="240" t="s">
        <v>1</v>
      </c>
      <c r="N1078" s="241" t="s">
        <v>48</v>
      </c>
      <c r="O1078" s="87"/>
      <c r="P1078" s="242">
        <f>O1078*H1078</f>
        <v>0</v>
      </c>
      <c r="Q1078" s="242">
        <v>0.0060000000000000001</v>
      </c>
      <c r="R1078" s="242">
        <f>Q1078*H1078</f>
        <v>6.5987280000000004</v>
      </c>
      <c r="S1078" s="242">
        <v>0</v>
      </c>
      <c r="T1078" s="243">
        <f>S1078*H1078</f>
        <v>0</v>
      </c>
      <c r="AR1078" s="244" t="s">
        <v>452</v>
      </c>
      <c r="AT1078" s="244" t="s">
        <v>266</v>
      </c>
      <c r="AU1078" s="244" t="s">
        <v>92</v>
      </c>
      <c r="AY1078" s="17" t="s">
        <v>263</v>
      </c>
      <c r="BE1078" s="245">
        <f>IF(N1078="základní",J1078,0)</f>
        <v>0</v>
      </c>
      <c r="BF1078" s="245">
        <f>IF(N1078="snížená",J1078,0)</f>
        <v>0</v>
      </c>
      <c r="BG1078" s="245">
        <f>IF(N1078="zákl. přenesená",J1078,0)</f>
        <v>0</v>
      </c>
      <c r="BH1078" s="245">
        <f>IF(N1078="sníž. přenesená",J1078,0)</f>
        <v>0</v>
      </c>
      <c r="BI1078" s="245">
        <f>IF(N1078="nulová",J1078,0)</f>
        <v>0</v>
      </c>
      <c r="BJ1078" s="17" t="s">
        <v>90</v>
      </c>
      <c r="BK1078" s="245">
        <f>ROUND(I1078*H1078,2)</f>
        <v>0</v>
      </c>
      <c r="BL1078" s="17" t="s">
        <v>452</v>
      </c>
      <c r="BM1078" s="244" t="s">
        <v>1300</v>
      </c>
    </row>
    <row r="1079" s="1" customFormat="1">
      <c r="B1079" s="39"/>
      <c r="C1079" s="40"/>
      <c r="D1079" s="246" t="s">
        <v>273</v>
      </c>
      <c r="E1079" s="40"/>
      <c r="F1079" s="247" t="s">
        <v>1067</v>
      </c>
      <c r="G1079" s="40"/>
      <c r="H1079" s="40"/>
      <c r="I1079" s="151"/>
      <c r="J1079" s="40"/>
      <c r="K1079" s="40"/>
      <c r="L1079" s="44"/>
      <c r="M1079" s="248"/>
      <c r="N1079" s="87"/>
      <c r="O1079" s="87"/>
      <c r="P1079" s="87"/>
      <c r="Q1079" s="87"/>
      <c r="R1079" s="87"/>
      <c r="S1079" s="87"/>
      <c r="T1079" s="88"/>
      <c r="AT1079" s="17" t="s">
        <v>273</v>
      </c>
      <c r="AU1079" s="17" t="s">
        <v>92</v>
      </c>
    </row>
    <row r="1080" s="14" customFormat="1">
      <c r="B1080" s="274"/>
      <c r="C1080" s="275"/>
      <c r="D1080" s="246" t="s">
        <v>368</v>
      </c>
      <c r="E1080" s="276" t="s">
        <v>1</v>
      </c>
      <c r="F1080" s="277" t="s">
        <v>1077</v>
      </c>
      <c r="G1080" s="275"/>
      <c r="H1080" s="276" t="s">
        <v>1</v>
      </c>
      <c r="I1080" s="278"/>
      <c r="J1080" s="275"/>
      <c r="K1080" s="275"/>
      <c r="L1080" s="279"/>
      <c r="M1080" s="280"/>
      <c r="N1080" s="281"/>
      <c r="O1080" s="281"/>
      <c r="P1080" s="281"/>
      <c r="Q1080" s="281"/>
      <c r="R1080" s="281"/>
      <c r="S1080" s="281"/>
      <c r="T1080" s="282"/>
      <c r="AT1080" s="283" t="s">
        <v>368</v>
      </c>
      <c r="AU1080" s="283" t="s">
        <v>92</v>
      </c>
      <c r="AV1080" s="14" t="s">
        <v>90</v>
      </c>
      <c r="AW1080" s="14" t="s">
        <v>38</v>
      </c>
      <c r="AX1080" s="14" t="s">
        <v>83</v>
      </c>
      <c r="AY1080" s="283" t="s">
        <v>263</v>
      </c>
    </row>
    <row r="1081" s="12" customFormat="1">
      <c r="B1081" s="252"/>
      <c r="C1081" s="253"/>
      <c r="D1081" s="246" t="s">
        <v>368</v>
      </c>
      <c r="E1081" s="254" t="s">
        <v>1</v>
      </c>
      <c r="F1081" s="255" t="s">
        <v>1301</v>
      </c>
      <c r="G1081" s="253"/>
      <c r="H1081" s="256">
        <v>78.625</v>
      </c>
      <c r="I1081" s="257"/>
      <c r="J1081" s="253"/>
      <c r="K1081" s="253"/>
      <c r="L1081" s="258"/>
      <c r="M1081" s="259"/>
      <c r="N1081" s="260"/>
      <c r="O1081" s="260"/>
      <c r="P1081" s="260"/>
      <c r="Q1081" s="260"/>
      <c r="R1081" s="260"/>
      <c r="S1081" s="260"/>
      <c r="T1081" s="261"/>
      <c r="AT1081" s="262" t="s">
        <v>368</v>
      </c>
      <c r="AU1081" s="262" t="s">
        <v>92</v>
      </c>
      <c r="AV1081" s="12" t="s">
        <v>92</v>
      </c>
      <c r="AW1081" s="12" t="s">
        <v>38</v>
      </c>
      <c r="AX1081" s="12" t="s">
        <v>83</v>
      </c>
      <c r="AY1081" s="262" t="s">
        <v>263</v>
      </c>
    </row>
    <row r="1082" s="12" customFormat="1">
      <c r="B1082" s="252"/>
      <c r="C1082" s="253"/>
      <c r="D1082" s="246" t="s">
        <v>368</v>
      </c>
      <c r="E1082" s="254" t="s">
        <v>1</v>
      </c>
      <c r="F1082" s="255" t="s">
        <v>1302</v>
      </c>
      <c r="G1082" s="253"/>
      <c r="H1082" s="256">
        <v>763.68799999999999</v>
      </c>
      <c r="I1082" s="257"/>
      <c r="J1082" s="253"/>
      <c r="K1082" s="253"/>
      <c r="L1082" s="258"/>
      <c r="M1082" s="259"/>
      <c r="N1082" s="260"/>
      <c r="O1082" s="260"/>
      <c r="P1082" s="260"/>
      <c r="Q1082" s="260"/>
      <c r="R1082" s="260"/>
      <c r="S1082" s="260"/>
      <c r="T1082" s="261"/>
      <c r="AT1082" s="262" t="s">
        <v>368</v>
      </c>
      <c r="AU1082" s="262" t="s">
        <v>92</v>
      </c>
      <c r="AV1082" s="12" t="s">
        <v>92</v>
      </c>
      <c r="AW1082" s="12" t="s">
        <v>38</v>
      </c>
      <c r="AX1082" s="12" t="s">
        <v>83</v>
      </c>
      <c r="AY1082" s="262" t="s">
        <v>263</v>
      </c>
    </row>
    <row r="1083" s="12" customFormat="1">
      <c r="B1083" s="252"/>
      <c r="C1083" s="253"/>
      <c r="D1083" s="246" t="s">
        <v>368</v>
      </c>
      <c r="E1083" s="254" t="s">
        <v>1</v>
      </c>
      <c r="F1083" s="255" t="s">
        <v>1080</v>
      </c>
      <c r="G1083" s="253"/>
      <c r="H1083" s="256">
        <v>119.05</v>
      </c>
      <c r="I1083" s="257"/>
      <c r="J1083" s="253"/>
      <c r="K1083" s="253"/>
      <c r="L1083" s="258"/>
      <c r="M1083" s="259"/>
      <c r="N1083" s="260"/>
      <c r="O1083" s="260"/>
      <c r="P1083" s="260"/>
      <c r="Q1083" s="260"/>
      <c r="R1083" s="260"/>
      <c r="S1083" s="260"/>
      <c r="T1083" s="261"/>
      <c r="AT1083" s="262" t="s">
        <v>368</v>
      </c>
      <c r="AU1083" s="262" t="s">
        <v>92</v>
      </c>
      <c r="AV1083" s="12" t="s">
        <v>92</v>
      </c>
      <c r="AW1083" s="12" t="s">
        <v>38</v>
      </c>
      <c r="AX1083" s="12" t="s">
        <v>83</v>
      </c>
      <c r="AY1083" s="262" t="s">
        <v>263</v>
      </c>
    </row>
    <row r="1084" s="12" customFormat="1">
      <c r="B1084" s="252"/>
      <c r="C1084" s="253"/>
      <c r="D1084" s="246" t="s">
        <v>368</v>
      </c>
      <c r="E1084" s="254" t="s">
        <v>1</v>
      </c>
      <c r="F1084" s="255" t="s">
        <v>1081</v>
      </c>
      <c r="G1084" s="253"/>
      <c r="H1084" s="256">
        <v>79.650000000000006</v>
      </c>
      <c r="I1084" s="257"/>
      <c r="J1084" s="253"/>
      <c r="K1084" s="253"/>
      <c r="L1084" s="258"/>
      <c r="M1084" s="259"/>
      <c r="N1084" s="260"/>
      <c r="O1084" s="260"/>
      <c r="P1084" s="260"/>
      <c r="Q1084" s="260"/>
      <c r="R1084" s="260"/>
      <c r="S1084" s="260"/>
      <c r="T1084" s="261"/>
      <c r="AT1084" s="262" t="s">
        <v>368</v>
      </c>
      <c r="AU1084" s="262" t="s">
        <v>92</v>
      </c>
      <c r="AV1084" s="12" t="s">
        <v>92</v>
      </c>
      <c r="AW1084" s="12" t="s">
        <v>38</v>
      </c>
      <c r="AX1084" s="12" t="s">
        <v>83</v>
      </c>
      <c r="AY1084" s="262" t="s">
        <v>263</v>
      </c>
    </row>
    <row r="1085" s="12" customFormat="1">
      <c r="B1085" s="252"/>
      <c r="C1085" s="253"/>
      <c r="D1085" s="246" t="s">
        <v>368</v>
      </c>
      <c r="E1085" s="254" t="s">
        <v>1</v>
      </c>
      <c r="F1085" s="255" t="s">
        <v>1082</v>
      </c>
      <c r="G1085" s="253"/>
      <c r="H1085" s="256">
        <v>58.774999999999999</v>
      </c>
      <c r="I1085" s="257"/>
      <c r="J1085" s="253"/>
      <c r="K1085" s="253"/>
      <c r="L1085" s="258"/>
      <c r="M1085" s="259"/>
      <c r="N1085" s="260"/>
      <c r="O1085" s="260"/>
      <c r="P1085" s="260"/>
      <c r="Q1085" s="260"/>
      <c r="R1085" s="260"/>
      <c r="S1085" s="260"/>
      <c r="T1085" s="261"/>
      <c r="AT1085" s="262" t="s">
        <v>368</v>
      </c>
      <c r="AU1085" s="262" t="s">
        <v>92</v>
      </c>
      <c r="AV1085" s="12" t="s">
        <v>92</v>
      </c>
      <c r="AW1085" s="12" t="s">
        <v>38</v>
      </c>
      <c r="AX1085" s="12" t="s">
        <v>83</v>
      </c>
      <c r="AY1085" s="262" t="s">
        <v>263</v>
      </c>
    </row>
    <row r="1086" s="13" customFormat="1">
      <c r="B1086" s="263"/>
      <c r="C1086" s="264"/>
      <c r="D1086" s="246" t="s">
        <v>368</v>
      </c>
      <c r="E1086" s="265" t="s">
        <v>1</v>
      </c>
      <c r="F1086" s="266" t="s">
        <v>370</v>
      </c>
      <c r="G1086" s="264"/>
      <c r="H1086" s="267">
        <v>1099.788</v>
      </c>
      <c r="I1086" s="268"/>
      <c r="J1086" s="264"/>
      <c r="K1086" s="264"/>
      <c r="L1086" s="269"/>
      <c r="M1086" s="270"/>
      <c r="N1086" s="271"/>
      <c r="O1086" s="271"/>
      <c r="P1086" s="271"/>
      <c r="Q1086" s="271"/>
      <c r="R1086" s="271"/>
      <c r="S1086" s="271"/>
      <c r="T1086" s="272"/>
      <c r="AT1086" s="273" t="s">
        <v>368</v>
      </c>
      <c r="AU1086" s="273" t="s">
        <v>92</v>
      </c>
      <c r="AV1086" s="13" t="s">
        <v>125</v>
      </c>
      <c r="AW1086" s="13" t="s">
        <v>38</v>
      </c>
      <c r="AX1086" s="13" t="s">
        <v>90</v>
      </c>
      <c r="AY1086" s="273" t="s">
        <v>263</v>
      </c>
    </row>
    <row r="1087" s="1" customFormat="1" ht="16.5" customHeight="1">
      <c r="B1087" s="39"/>
      <c r="C1087" s="295" t="s">
        <v>1303</v>
      </c>
      <c r="D1087" s="295" t="s">
        <v>400</v>
      </c>
      <c r="E1087" s="296" t="s">
        <v>1304</v>
      </c>
      <c r="F1087" s="297" t="s">
        <v>1305</v>
      </c>
      <c r="G1087" s="298" t="s">
        <v>378</v>
      </c>
      <c r="H1087" s="299">
        <v>215.15199999999999</v>
      </c>
      <c r="I1087" s="300"/>
      <c r="J1087" s="301">
        <f>ROUND(I1087*H1087,2)</f>
        <v>0</v>
      </c>
      <c r="K1087" s="297" t="s">
        <v>270</v>
      </c>
      <c r="L1087" s="302"/>
      <c r="M1087" s="303" t="s">
        <v>1</v>
      </c>
      <c r="N1087" s="304" t="s">
        <v>48</v>
      </c>
      <c r="O1087" s="87"/>
      <c r="P1087" s="242">
        <f>O1087*H1087</f>
        <v>0</v>
      </c>
      <c r="Q1087" s="242">
        <v>0.032000000000000001</v>
      </c>
      <c r="R1087" s="242">
        <f>Q1087*H1087</f>
        <v>6.8848639999999994</v>
      </c>
      <c r="S1087" s="242">
        <v>0</v>
      </c>
      <c r="T1087" s="243">
        <f>S1087*H1087</f>
        <v>0</v>
      </c>
      <c r="AR1087" s="244" t="s">
        <v>563</v>
      </c>
      <c r="AT1087" s="244" t="s">
        <v>400</v>
      </c>
      <c r="AU1087" s="244" t="s">
        <v>92</v>
      </c>
      <c r="AY1087" s="17" t="s">
        <v>263</v>
      </c>
      <c r="BE1087" s="245">
        <f>IF(N1087="základní",J1087,0)</f>
        <v>0</v>
      </c>
      <c r="BF1087" s="245">
        <f>IF(N1087="snížená",J1087,0)</f>
        <v>0</v>
      </c>
      <c r="BG1087" s="245">
        <f>IF(N1087="zákl. přenesená",J1087,0)</f>
        <v>0</v>
      </c>
      <c r="BH1087" s="245">
        <f>IF(N1087="sníž. přenesená",J1087,0)</f>
        <v>0</v>
      </c>
      <c r="BI1087" s="245">
        <f>IF(N1087="nulová",J1087,0)</f>
        <v>0</v>
      </c>
      <c r="BJ1087" s="17" t="s">
        <v>90</v>
      </c>
      <c r="BK1087" s="245">
        <f>ROUND(I1087*H1087,2)</f>
        <v>0</v>
      </c>
      <c r="BL1087" s="17" t="s">
        <v>452</v>
      </c>
      <c r="BM1087" s="244" t="s">
        <v>1306</v>
      </c>
    </row>
    <row r="1088" s="12" customFormat="1">
      <c r="B1088" s="252"/>
      <c r="C1088" s="253"/>
      <c r="D1088" s="246" t="s">
        <v>368</v>
      </c>
      <c r="E1088" s="254" t="s">
        <v>1</v>
      </c>
      <c r="F1088" s="255" t="s">
        <v>1307</v>
      </c>
      <c r="G1088" s="253"/>
      <c r="H1088" s="256">
        <v>94.275000000000006</v>
      </c>
      <c r="I1088" s="257"/>
      <c r="J1088" s="253"/>
      <c r="K1088" s="253"/>
      <c r="L1088" s="258"/>
      <c r="M1088" s="259"/>
      <c r="N1088" s="260"/>
      <c r="O1088" s="260"/>
      <c r="P1088" s="260"/>
      <c r="Q1088" s="260"/>
      <c r="R1088" s="260"/>
      <c r="S1088" s="260"/>
      <c r="T1088" s="261"/>
      <c r="AT1088" s="262" t="s">
        <v>368</v>
      </c>
      <c r="AU1088" s="262" t="s">
        <v>92</v>
      </c>
      <c r="AV1088" s="12" t="s">
        <v>92</v>
      </c>
      <c r="AW1088" s="12" t="s">
        <v>38</v>
      </c>
      <c r="AX1088" s="12" t="s">
        <v>83</v>
      </c>
      <c r="AY1088" s="262" t="s">
        <v>263</v>
      </c>
    </row>
    <row r="1089" s="12" customFormat="1">
      <c r="B1089" s="252"/>
      <c r="C1089" s="253"/>
      <c r="D1089" s="246" t="s">
        <v>368</v>
      </c>
      <c r="E1089" s="254" t="s">
        <v>1</v>
      </c>
      <c r="F1089" s="255" t="s">
        <v>1308</v>
      </c>
      <c r="G1089" s="253"/>
      <c r="H1089" s="256">
        <v>111.179</v>
      </c>
      <c r="I1089" s="257"/>
      <c r="J1089" s="253"/>
      <c r="K1089" s="253"/>
      <c r="L1089" s="258"/>
      <c r="M1089" s="259"/>
      <c r="N1089" s="260"/>
      <c r="O1089" s="260"/>
      <c r="P1089" s="260"/>
      <c r="Q1089" s="260"/>
      <c r="R1089" s="260"/>
      <c r="S1089" s="260"/>
      <c r="T1089" s="261"/>
      <c r="AT1089" s="262" t="s">
        <v>368</v>
      </c>
      <c r="AU1089" s="262" t="s">
        <v>92</v>
      </c>
      <c r="AV1089" s="12" t="s">
        <v>92</v>
      </c>
      <c r="AW1089" s="12" t="s">
        <v>38</v>
      </c>
      <c r="AX1089" s="12" t="s">
        <v>83</v>
      </c>
      <c r="AY1089" s="262" t="s">
        <v>263</v>
      </c>
    </row>
    <row r="1090" s="12" customFormat="1">
      <c r="B1090" s="252"/>
      <c r="C1090" s="253"/>
      <c r="D1090" s="246" t="s">
        <v>368</v>
      </c>
      <c r="E1090" s="254" t="s">
        <v>1</v>
      </c>
      <c r="F1090" s="255" t="s">
        <v>1309</v>
      </c>
      <c r="G1090" s="253"/>
      <c r="H1090" s="256">
        <v>9.6980000000000004</v>
      </c>
      <c r="I1090" s="257"/>
      <c r="J1090" s="253"/>
      <c r="K1090" s="253"/>
      <c r="L1090" s="258"/>
      <c r="M1090" s="259"/>
      <c r="N1090" s="260"/>
      <c r="O1090" s="260"/>
      <c r="P1090" s="260"/>
      <c r="Q1090" s="260"/>
      <c r="R1090" s="260"/>
      <c r="S1090" s="260"/>
      <c r="T1090" s="261"/>
      <c r="AT1090" s="262" t="s">
        <v>368</v>
      </c>
      <c r="AU1090" s="262" t="s">
        <v>92</v>
      </c>
      <c r="AV1090" s="12" t="s">
        <v>92</v>
      </c>
      <c r="AW1090" s="12" t="s">
        <v>38</v>
      </c>
      <c r="AX1090" s="12" t="s">
        <v>83</v>
      </c>
      <c r="AY1090" s="262" t="s">
        <v>263</v>
      </c>
    </row>
    <row r="1091" s="13" customFormat="1">
      <c r="B1091" s="263"/>
      <c r="C1091" s="264"/>
      <c r="D1091" s="246" t="s">
        <v>368</v>
      </c>
      <c r="E1091" s="265" t="s">
        <v>1</v>
      </c>
      <c r="F1091" s="266" t="s">
        <v>370</v>
      </c>
      <c r="G1091" s="264"/>
      <c r="H1091" s="267">
        <v>215.15199999999999</v>
      </c>
      <c r="I1091" s="268"/>
      <c r="J1091" s="264"/>
      <c r="K1091" s="264"/>
      <c r="L1091" s="269"/>
      <c r="M1091" s="270"/>
      <c r="N1091" s="271"/>
      <c r="O1091" s="271"/>
      <c r="P1091" s="271"/>
      <c r="Q1091" s="271"/>
      <c r="R1091" s="271"/>
      <c r="S1091" s="271"/>
      <c r="T1091" s="272"/>
      <c r="AT1091" s="273" t="s">
        <v>368</v>
      </c>
      <c r="AU1091" s="273" t="s">
        <v>92</v>
      </c>
      <c r="AV1091" s="13" t="s">
        <v>125</v>
      </c>
      <c r="AW1091" s="13" t="s">
        <v>38</v>
      </c>
      <c r="AX1091" s="13" t="s">
        <v>90</v>
      </c>
      <c r="AY1091" s="273" t="s">
        <v>263</v>
      </c>
    </row>
    <row r="1092" s="1" customFormat="1" ht="16.5" customHeight="1">
      <c r="B1092" s="39"/>
      <c r="C1092" s="233" t="s">
        <v>1310</v>
      </c>
      <c r="D1092" s="233" t="s">
        <v>266</v>
      </c>
      <c r="E1092" s="234" t="s">
        <v>1311</v>
      </c>
      <c r="F1092" s="235" t="s">
        <v>1312</v>
      </c>
      <c r="G1092" s="236" t="s">
        <v>407</v>
      </c>
      <c r="H1092" s="237">
        <v>4686.71</v>
      </c>
      <c r="I1092" s="238"/>
      <c r="J1092" s="239">
        <f>ROUND(I1092*H1092,2)</f>
        <v>0</v>
      </c>
      <c r="K1092" s="235" t="s">
        <v>270</v>
      </c>
      <c r="L1092" s="44"/>
      <c r="M1092" s="240" t="s">
        <v>1</v>
      </c>
      <c r="N1092" s="241" t="s">
        <v>48</v>
      </c>
      <c r="O1092" s="87"/>
      <c r="P1092" s="242">
        <f>O1092*H1092</f>
        <v>0</v>
      </c>
      <c r="Q1092" s="242">
        <v>0</v>
      </c>
      <c r="R1092" s="242">
        <f>Q1092*H1092</f>
        <v>0</v>
      </c>
      <c r="S1092" s="242">
        <v>0</v>
      </c>
      <c r="T1092" s="243">
        <f>S1092*H1092</f>
        <v>0</v>
      </c>
      <c r="AR1092" s="244" t="s">
        <v>452</v>
      </c>
      <c r="AT1092" s="244" t="s">
        <v>266</v>
      </c>
      <c r="AU1092" s="244" t="s">
        <v>92</v>
      </c>
      <c r="AY1092" s="17" t="s">
        <v>263</v>
      </c>
      <c r="BE1092" s="245">
        <f>IF(N1092="základní",J1092,0)</f>
        <v>0</v>
      </c>
      <c r="BF1092" s="245">
        <f>IF(N1092="snížená",J1092,0)</f>
        <v>0</v>
      </c>
      <c r="BG1092" s="245">
        <f>IF(N1092="zákl. přenesená",J1092,0)</f>
        <v>0</v>
      </c>
      <c r="BH1092" s="245">
        <f>IF(N1092="sníž. přenesená",J1092,0)</f>
        <v>0</v>
      </c>
      <c r="BI1092" s="245">
        <f>IF(N1092="nulová",J1092,0)</f>
        <v>0</v>
      </c>
      <c r="BJ1092" s="17" t="s">
        <v>90</v>
      </c>
      <c r="BK1092" s="245">
        <f>ROUND(I1092*H1092,2)</f>
        <v>0</v>
      </c>
      <c r="BL1092" s="17" t="s">
        <v>452</v>
      </c>
      <c r="BM1092" s="244" t="s">
        <v>1313</v>
      </c>
    </row>
    <row r="1093" s="1" customFormat="1">
      <c r="B1093" s="39"/>
      <c r="C1093" s="40"/>
      <c r="D1093" s="246" t="s">
        <v>273</v>
      </c>
      <c r="E1093" s="40"/>
      <c r="F1093" s="247" t="s">
        <v>1254</v>
      </c>
      <c r="G1093" s="40"/>
      <c r="H1093" s="40"/>
      <c r="I1093" s="151"/>
      <c r="J1093" s="40"/>
      <c r="K1093" s="40"/>
      <c r="L1093" s="44"/>
      <c r="M1093" s="248"/>
      <c r="N1093" s="87"/>
      <c r="O1093" s="87"/>
      <c r="P1093" s="87"/>
      <c r="Q1093" s="87"/>
      <c r="R1093" s="87"/>
      <c r="S1093" s="87"/>
      <c r="T1093" s="88"/>
      <c r="AT1093" s="17" t="s">
        <v>273</v>
      </c>
      <c r="AU1093" s="17" t="s">
        <v>92</v>
      </c>
    </row>
    <row r="1094" s="14" customFormat="1">
      <c r="B1094" s="274"/>
      <c r="C1094" s="275"/>
      <c r="D1094" s="246" t="s">
        <v>368</v>
      </c>
      <c r="E1094" s="276" t="s">
        <v>1</v>
      </c>
      <c r="F1094" s="277" t="s">
        <v>1314</v>
      </c>
      <c r="G1094" s="275"/>
      <c r="H1094" s="276" t="s">
        <v>1</v>
      </c>
      <c r="I1094" s="278"/>
      <c r="J1094" s="275"/>
      <c r="K1094" s="275"/>
      <c r="L1094" s="279"/>
      <c r="M1094" s="280"/>
      <c r="N1094" s="281"/>
      <c r="O1094" s="281"/>
      <c r="P1094" s="281"/>
      <c r="Q1094" s="281"/>
      <c r="R1094" s="281"/>
      <c r="S1094" s="281"/>
      <c r="T1094" s="282"/>
      <c r="AT1094" s="283" t="s">
        <v>368</v>
      </c>
      <c r="AU1094" s="283" t="s">
        <v>92</v>
      </c>
      <c r="AV1094" s="14" t="s">
        <v>90</v>
      </c>
      <c r="AW1094" s="14" t="s">
        <v>38</v>
      </c>
      <c r="AX1094" s="14" t="s">
        <v>83</v>
      </c>
      <c r="AY1094" s="283" t="s">
        <v>263</v>
      </c>
    </row>
    <row r="1095" s="12" customFormat="1">
      <c r="B1095" s="252"/>
      <c r="C1095" s="253"/>
      <c r="D1095" s="246" t="s">
        <v>368</v>
      </c>
      <c r="E1095" s="254" t="s">
        <v>1</v>
      </c>
      <c r="F1095" s="255" t="s">
        <v>1315</v>
      </c>
      <c r="G1095" s="253"/>
      <c r="H1095" s="256">
        <v>4686.71</v>
      </c>
      <c r="I1095" s="257"/>
      <c r="J1095" s="253"/>
      <c r="K1095" s="253"/>
      <c r="L1095" s="258"/>
      <c r="M1095" s="259"/>
      <c r="N1095" s="260"/>
      <c r="O1095" s="260"/>
      <c r="P1095" s="260"/>
      <c r="Q1095" s="260"/>
      <c r="R1095" s="260"/>
      <c r="S1095" s="260"/>
      <c r="T1095" s="261"/>
      <c r="AT1095" s="262" t="s">
        <v>368</v>
      </c>
      <c r="AU1095" s="262" t="s">
        <v>92</v>
      </c>
      <c r="AV1095" s="12" t="s">
        <v>92</v>
      </c>
      <c r="AW1095" s="12" t="s">
        <v>38</v>
      </c>
      <c r="AX1095" s="12" t="s">
        <v>83</v>
      </c>
      <c r="AY1095" s="262" t="s">
        <v>263</v>
      </c>
    </row>
    <row r="1096" s="13" customFormat="1">
      <c r="B1096" s="263"/>
      <c r="C1096" s="264"/>
      <c r="D1096" s="246" t="s">
        <v>368</v>
      </c>
      <c r="E1096" s="265" t="s">
        <v>1</v>
      </c>
      <c r="F1096" s="266" t="s">
        <v>370</v>
      </c>
      <c r="G1096" s="264"/>
      <c r="H1096" s="267">
        <v>4686.71</v>
      </c>
      <c r="I1096" s="268"/>
      <c r="J1096" s="264"/>
      <c r="K1096" s="264"/>
      <c r="L1096" s="269"/>
      <c r="M1096" s="270"/>
      <c r="N1096" s="271"/>
      <c r="O1096" s="271"/>
      <c r="P1096" s="271"/>
      <c r="Q1096" s="271"/>
      <c r="R1096" s="271"/>
      <c r="S1096" s="271"/>
      <c r="T1096" s="272"/>
      <c r="AT1096" s="273" t="s">
        <v>368</v>
      </c>
      <c r="AU1096" s="273" t="s">
        <v>92</v>
      </c>
      <c r="AV1096" s="13" t="s">
        <v>125</v>
      </c>
      <c r="AW1096" s="13" t="s">
        <v>38</v>
      </c>
      <c r="AX1096" s="13" t="s">
        <v>90</v>
      </c>
      <c r="AY1096" s="273" t="s">
        <v>263</v>
      </c>
    </row>
    <row r="1097" s="1" customFormat="1" ht="16.5" customHeight="1">
      <c r="B1097" s="39"/>
      <c r="C1097" s="295" t="s">
        <v>1316</v>
      </c>
      <c r="D1097" s="295" t="s">
        <v>400</v>
      </c>
      <c r="E1097" s="296" t="s">
        <v>1317</v>
      </c>
      <c r="F1097" s="297" t="s">
        <v>1318</v>
      </c>
      <c r="G1097" s="298" t="s">
        <v>407</v>
      </c>
      <c r="H1097" s="299">
        <v>4921.0460000000003</v>
      </c>
      <c r="I1097" s="300"/>
      <c r="J1097" s="301">
        <f>ROUND(I1097*H1097,2)</f>
        <v>0</v>
      </c>
      <c r="K1097" s="297" t="s">
        <v>270</v>
      </c>
      <c r="L1097" s="302"/>
      <c r="M1097" s="303" t="s">
        <v>1</v>
      </c>
      <c r="N1097" s="304" t="s">
        <v>48</v>
      </c>
      <c r="O1097" s="87"/>
      <c r="P1097" s="242">
        <f>O1097*H1097</f>
        <v>0</v>
      </c>
      <c r="Q1097" s="242">
        <v>0.01</v>
      </c>
      <c r="R1097" s="242">
        <f>Q1097*H1097</f>
        <v>49.210460000000005</v>
      </c>
      <c r="S1097" s="242">
        <v>0</v>
      </c>
      <c r="T1097" s="243">
        <f>S1097*H1097</f>
        <v>0</v>
      </c>
      <c r="AR1097" s="244" t="s">
        <v>563</v>
      </c>
      <c r="AT1097" s="244" t="s">
        <v>400</v>
      </c>
      <c r="AU1097" s="244" t="s">
        <v>92</v>
      </c>
      <c r="AY1097" s="17" t="s">
        <v>263</v>
      </c>
      <c r="BE1097" s="245">
        <f>IF(N1097="základní",J1097,0)</f>
        <v>0</v>
      </c>
      <c r="BF1097" s="245">
        <f>IF(N1097="snížená",J1097,0)</f>
        <v>0</v>
      </c>
      <c r="BG1097" s="245">
        <f>IF(N1097="zákl. přenesená",J1097,0)</f>
        <v>0</v>
      </c>
      <c r="BH1097" s="245">
        <f>IF(N1097="sníž. přenesená",J1097,0)</f>
        <v>0</v>
      </c>
      <c r="BI1097" s="245">
        <f>IF(N1097="nulová",J1097,0)</f>
        <v>0</v>
      </c>
      <c r="BJ1097" s="17" t="s">
        <v>90</v>
      </c>
      <c r="BK1097" s="245">
        <f>ROUND(I1097*H1097,2)</f>
        <v>0</v>
      </c>
      <c r="BL1097" s="17" t="s">
        <v>452</v>
      </c>
      <c r="BM1097" s="244" t="s">
        <v>1319</v>
      </c>
    </row>
    <row r="1098" s="12" customFormat="1">
      <c r="B1098" s="252"/>
      <c r="C1098" s="253"/>
      <c r="D1098" s="246" t="s">
        <v>368</v>
      </c>
      <c r="E1098" s="253"/>
      <c r="F1098" s="255" t="s">
        <v>1320</v>
      </c>
      <c r="G1098" s="253"/>
      <c r="H1098" s="256">
        <v>4921.0460000000003</v>
      </c>
      <c r="I1098" s="257"/>
      <c r="J1098" s="253"/>
      <c r="K1098" s="253"/>
      <c r="L1098" s="258"/>
      <c r="M1098" s="259"/>
      <c r="N1098" s="260"/>
      <c r="O1098" s="260"/>
      <c r="P1098" s="260"/>
      <c r="Q1098" s="260"/>
      <c r="R1098" s="260"/>
      <c r="S1098" s="260"/>
      <c r="T1098" s="261"/>
      <c r="AT1098" s="262" t="s">
        <v>368</v>
      </c>
      <c r="AU1098" s="262" t="s">
        <v>92</v>
      </c>
      <c r="AV1098" s="12" t="s">
        <v>92</v>
      </c>
      <c r="AW1098" s="12" t="s">
        <v>4</v>
      </c>
      <c r="AX1098" s="12" t="s">
        <v>90</v>
      </c>
      <c r="AY1098" s="262" t="s">
        <v>263</v>
      </c>
    </row>
    <row r="1099" s="1" customFormat="1" ht="16.5" customHeight="1">
      <c r="B1099" s="39"/>
      <c r="C1099" s="233" t="s">
        <v>1321</v>
      </c>
      <c r="D1099" s="233" t="s">
        <v>266</v>
      </c>
      <c r="E1099" s="234" t="s">
        <v>1322</v>
      </c>
      <c r="F1099" s="235" t="s">
        <v>1323</v>
      </c>
      <c r="G1099" s="236" t="s">
        <v>407</v>
      </c>
      <c r="H1099" s="237">
        <v>2147.9830000000002</v>
      </c>
      <c r="I1099" s="238"/>
      <c r="J1099" s="239">
        <f>ROUND(I1099*H1099,2)</f>
        <v>0</v>
      </c>
      <c r="K1099" s="235" t="s">
        <v>270</v>
      </c>
      <c r="L1099" s="44"/>
      <c r="M1099" s="240" t="s">
        <v>1</v>
      </c>
      <c r="N1099" s="241" t="s">
        <v>48</v>
      </c>
      <c r="O1099" s="87"/>
      <c r="P1099" s="242">
        <f>O1099*H1099</f>
        <v>0</v>
      </c>
      <c r="Q1099" s="242">
        <v>0.00058</v>
      </c>
      <c r="R1099" s="242">
        <f>Q1099*H1099</f>
        <v>1.24583014</v>
      </c>
      <c r="S1099" s="242">
        <v>0</v>
      </c>
      <c r="T1099" s="243">
        <f>S1099*H1099</f>
        <v>0</v>
      </c>
      <c r="AR1099" s="244" t="s">
        <v>452</v>
      </c>
      <c r="AT1099" s="244" t="s">
        <v>266</v>
      </c>
      <c r="AU1099" s="244" t="s">
        <v>92</v>
      </c>
      <c r="AY1099" s="17" t="s">
        <v>263</v>
      </c>
      <c r="BE1099" s="245">
        <f>IF(N1099="základní",J1099,0)</f>
        <v>0</v>
      </c>
      <c r="BF1099" s="245">
        <f>IF(N1099="snížená",J1099,0)</f>
        <v>0</v>
      </c>
      <c r="BG1099" s="245">
        <f>IF(N1099="zákl. přenesená",J1099,0)</f>
        <v>0</v>
      </c>
      <c r="BH1099" s="245">
        <f>IF(N1099="sníž. přenesená",J1099,0)</f>
        <v>0</v>
      </c>
      <c r="BI1099" s="245">
        <f>IF(N1099="nulová",J1099,0)</f>
        <v>0</v>
      </c>
      <c r="BJ1099" s="17" t="s">
        <v>90</v>
      </c>
      <c r="BK1099" s="245">
        <f>ROUND(I1099*H1099,2)</f>
        <v>0</v>
      </c>
      <c r="BL1099" s="17" t="s">
        <v>452</v>
      </c>
      <c r="BM1099" s="244" t="s">
        <v>1324</v>
      </c>
    </row>
    <row r="1100" s="1" customFormat="1">
      <c r="B1100" s="39"/>
      <c r="C1100" s="40"/>
      <c r="D1100" s="246" t="s">
        <v>273</v>
      </c>
      <c r="E1100" s="40"/>
      <c r="F1100" s="247" t="s">
        <v>1163</v>
      </c>
      <c r="G1100" s="40"/>
      <c r="H1100" s="40"/>
      <c r="I1100" s="151"/>
      <c r="J1100" s="40"/>
      <c r="K1100" s="40"/>
      <c r="L1100" s="44"/>
      <c r="M1100" s="248"/>
      <c r="N1100" s="87"/>
      <c r="O1100" s="87"/>
      <c r="P1100" s="87"/>
      <c r="Q1100" s="87"/>
      <c r="R1100" s="87"/>
      <c r="S1100" s="87"/>
      <c r="T1100" s="88"/>
      <c r="AT1100" s="17" t="s">
        <v>273</v>
      </c>
      <c r="AU1100" s="17" t="s">
        <v>92</v>
      </c>
    </row>
    <row r="1101" s="12" customFormat="1">
      <c r="B1101" s="252"/>
      <c r="C1101" s="253"/>
      <c r="D1101" s="246" t="s">
        <v>368</v>
      </c>
      <c r="E1101" s="254" t="s">
        <v>1</v>
      </c>
      <c r="F1101" s="255" t="s">
        <v>1164</v>
      </c>
      <c r="G1101" s="253"/>
      <c r="H1101" s="256">
        <v>2147.9830000000002</v>
      </c>
      <c r="I1101" s="257"/>
      <c r="J1101" s="253"/>
      <c r="K1101" s="253"/>
      <c r="L1101" s="258"/>
      <c r="M1101" s="259"/>
      <c r="N1101" s="260"/>
      <c r="O1101" s="260"/>
      <c r="P1101" s="260"/>
      <c r="Q1101" s="260"/>
      <c r="R1101" s="260"/>
      <c r="S1101" s="260"/>
      <c r="T1101" s="261"/>
      <c r="AT1101" s="262" t="s">
        <v>368</v>
      </c>
      <c r="AU1101" s="262" t="s">
        <v>92</v>
      </c>
      <c r="AV1101" s="12" t="s">
        <v>92</v>
      </c>
      <c r="AW1101" s="12" t="s">
        <v>38</v>
      </c>
      <c r="AX1101" s="12" t="s">
        <v>83</v>
      </c>
      <c r="AY1101" s="262" t="s">
        <v>263</v>
      </c>
    </row>
    <row r="1102" s="13" customFormat="1">
      <c r="B1102" s="263"/>
      <c r="C1102" s="264"/>
      <c r="D1102" s="246" t="s">
        <v>368</v>
      </c>
      <c r="E1102" s="265" t="s">
        <v>1</v>
      </c>
      <c r="F1102" s="266" t="s">
        <v>370</v>
      </c>
      <c r="G1102" s="264"/>
      <c r="H1102" s="267">
        <v>2147.9830000000002</v>
      </c>
      <c r="I1102" s="268"/>
      <c r="J1102" s="264"/>
      <c r="K1102" s="264"/>
      <c r="L1102" s="269"/>
      <c r="M1102" s="270"/>
      <c r="N1102" s="271"/>
      <c r="O1102" s="271"/>
      <c r="P1102" s="271"/>
      <c r="Q1102" s="271"/>
      <c r="R1102" s="271"/>
      <c r="S1102" s="271"/>
      <c r="T1102" s="272"/>
      <c r="AT1102" s="273" t="s">
        <v>368</v>
      </c>
      <c r="AU1102" s="273" t="s">
        <v>92</v>
      </c>
      <c r="AV1102" s="13" t="s">
        <v>125</v>
      </c>
      <c r="AW1102" s="13" t="s">
        <v>38</v>
      </c>
      <c r="AX1102" s="13" t="s">
        <v>90</v>
      </c>
      <c r="AY1102" s="273" t="s">
        <v>263</v>
      </c>
    </row>
    <row r="1103" s="1" customFormat="1" ht="16.5" customHeight="1">
      <c r="B1103" s="39"/>
      <c r="C1103" s="295" t="s">
        <v>1325</v>
      </c>
      <c r="D1103" s="295" t="s">
        <v>400</v>
      </c>
      <c r="E1103" s="296" t="s">
        <v>1326</v>
      </c>
      <c r="F1103" s="297" t="s">
        <v>1327</v>
      </c>
      <c r="G1103" s="298" t="s">
        <v>407</v>
      </c>
      <c r="H1103" s="299">
        <v>2255.3820000000001</v>
      </c>
      <c r="I1103" s="300"/>
      <c r="J1103" s="301">
        <f>ROUND(I1103*H1103,2)</f>
        <v>0</v>
      </c>
      <c r="K1103" s="297" t="s">
        <v>270</v>
      </c>
      <c r="L1103" s="302"/>
      <c r="M1103" s="303" t="s">
        <v>1</v>
      </c>
      <c r="N1103" s="304" t="s">
        <v>48</v>
      </c>
      <c r="O1103" s="87"/>
      <c r="P1103" s="242">
        <f>O1103*H1103</f>
        <v>0</v>
      </c>
      <c r="Q1103" s="242">
        <v>0.0074999999999999997</v>
      </c>
      <c r="R1103" s="242">
        <f>Q1103*H1103</f>
        <v>16.915365000000001</v>
      </c>
      <c r="S1103" s="242">
        <v>0</v>
      </c>
      <c r="T1103" s="243">
        <f>S1103*H1103</f>
        <v>0</v>
      </c>
      <c r="AR1103" s="244" t="s">
        <v>563</v>
      </c>
      <c r="AT1103" s="244" t="s">
        <v>400</v>
      </c>
      <c r="AU1103" s="244" t="s">
        <v>92</v>
      </c>
      <c r="AY1103" s="17" t="s">
        <v>263</v>
      </c>
      <c r="BE1103" s="245">
        <f>IF(N1103="základní",J1103,0)</f>
        <v>0</v>
      </c>
      <c r="BF1103" s="245">
        <f>IF(N1103="snížená",J1103,0)</f>
        <v>0</v>
      </c>
      <c r="BG1103" s="245">
        <f>IF(N1103="zákl. přenesená",J1103,0)</f>
        <v>0</v>
      </c>
      <c r="BH1103" s="245">
        <f>IF(N1103="sníž. přenesená",J1103,0)</f>
        <v>0</v>
      </c>
      <c r="BI1103" s="245">
        <f>IF(N1103="nulová",J1103,0)</f>
        <v>0</v>
      </c>
      <c r="BJ1103" s="17" t="s">
        <v>90</v>
      </c>
      <c r="BK1103" s="245">
        <f>ROUND(I1103*H1103,2)</f>
        <v>0</v>
      </c>
      <c r="BL1103" s="17" t="s">
        <v>452</v>
      </c>
      <c r="BM1103" s="244" t="s">
        <v>1328</v>
      </c>
    </row>
    <row r="1104" s="12" customFormat="1">
      <c r="B1104" s="252"/>
      <c r="C1104" s="253"/>
      <c r="D1104" s="246" t="s">
        <v>368</v>
      </c>
      <c r="E1104" s="253"/>
      <c r="F1104" s="255" t="s">
        <v>1329</v>
      </c>
      <c r="G1104" s="253"/>
      <c r="H1104" s="256">
        <v>2255.3820000000001</v>
      </c>
      <c r="I1104" s="257"/>
      <c r="J1104" s="253"/>
      <c r="K1104" s="253"/>
      <c r="L1104" s="258"/>
      <c r="M1104" s="259"/>
      <c r="N1104" s="260"/>
      <c r="O1104" s="260"/>
      <c r="P1104" s="260"/>
      <c r="Q1104" s="260"/>
      <c r="R1104" s="260"/>
      <c r="S1104" s="260"/>
      <c r="T1104" s="261"/>
      <c r="AT1104" s="262" t="s">
        <v>368</v>
      </c>
      <c r="AU1104" s="262" t="s">
        <v>92</v>
      </c>
      <c r="AV1104" s="12" t="s">
        <v>92</v>
      </c>
      <c r="AW1104" s="12" t="s">
        <v>4</v>
      </c>
      <c r="AX1104" s="12" t="s">
        <v>90</v>
      </c>
      <c r="AY1104" s="262" t="s">
        <v>263</v>
      </c>
    </row>
    <row r="1105" s="1" customFormat="1" ht="16.5" customHeight="1">
      <c r="B1105" s="39"/>
      <c r="C1105" s="233" t="s">
        <v>1330</v>
      </c>
      <c r="D1105" s="233" t="s">
        <v>266</v>
      </c>
      <c r="E1105" s="234" t="s">
        <v>1322</v>
      </c>
      <c r="F1105" s="235" t="s">
        <v>1323</v>
      </c>
      <c r="G1105" s="236" t="s">
        <v>407</v>
      </c>
      <c r="H1105" s="237">
        <v>2147.9830000000002</v>
      </c>
      <c r="I1105" s="238"/>
      <c r="J1105" s="239">
        <f>ROUND(I1105*H1105,2)</f>
        <v>0</v>
      </c>
      <c r="K1105" s="235" t="s">
        <v>270</v>
      </c>
      <c r="L1105" s="44"/>
      <c r="M1105" s="240" t="s">
        <v>1</v>
      </c>
      <c r="N1105" s="241" t="s">
        <v>48</v>
      </c>
      <c r="O1105" s="87"/>
      <c r="P1105" s="242">
        <f>O1105*H1105</f>
        <v>0</v>
      </c>
      <c r="Q1105" s="242">
        <v>0.00058</v>
      </c>
      <c r="R1105" s="242">
        <f>Q1105*H1105</f>
        <v>1.24583014</v>
      </c>
      <c r="S1105" s="242">
        <v>0</v>
      </c>
      <c r="T1105" s="243">
        <f>S1105*H1105</f>
        <v>0</v>
      </c>
      <c r="AR1105" s="244" t="s">
        <v>452</v>
      </c>
      <c r="AT1105" s="244" t="s">
        <v>266</v>
      </c>
      <c r="AU1105" s="244" t="s">
        <v>92</v>
      </c>
      <c r="AY1105" s="17" t="s">
        <v>263</v>
      </c>
      <c r="BE1105" s="245">
        <f>IF(N1105="základní",J1105,0)</f>
        <v>0</v>
      </c>
      <c r="BF1105" s="245">
        <f>IF(N1105="snížená",J1105,0)</f>
        <v>0</v>
      </c>
      <c r="BG1105" s="245">
        <f>IF(N1105="zákl. přenesená",J1105,0)</f>
        <v>0</v>
      </c>
      <c r="BH1105" s="245">
        <f>IF(N1105="sníž. přenesená",J1105,0)</f>
        <v>0</v>
      </c>
      <c r="BI1105" s="245">
        <f>IF(N1105="nulová",J1105,0)</f>
        <v>0</v>
      </c>
      <c r="BJ1105" s="17" t="s">
        <v>90</v>
      </c>
      <c r="BK1105" s="245">
        <f>ROUND(I1105*H1105,2)</f>
        <v>0</v>
      </c>
      <c r="BL1105" s="17" t="s">
        <v>452</v>
      </c>
      <c r="BM1105" s="244" t="s">
        <v>1331</v>
      </c>
    </row>
    <row r="1106" s="1" customFormat="1">
      <c r="B1106" s="39"/>
      <c r="C1106" s="40"/>
      <c r="D1106" s="246" t="s">
        <v>273</v>
      </c>
      <c r="E1106" s="40"/>
      <c r="F1106" s="247" t="s">
        <v>1163</v>
      </c>
      <c r="G1106" s="40"/>
      <c r="H1106" s="40"/>
      <c r="I1106" s="151"/>
      <c r="J1106" s="40"/>
      <c r="K1106" s="40"/>
      <c r="L1106" s="44"/>
      <c r="M1106" s="248"/>
      <c r="N1106" s="87"/>
      <c r="O1106" s="87"/>
      <c r="P1106" s="87"/>
      <c r="Q1106" s="87"/>
      <c r="R1106" s="87"/>
      <c r="S1106" s="87"/>
      <c r="T1106" s="88"/>
      <c r="AT1106" s="17" t="s">
        <v>273</v>
      </c>
      <c r="AU1106" s="17" t="s">
        <v>92</v>
      </c>
    </row>
    <row r="1107" s="12" customFormat="1">
      <c r="B1107" s="252"/>
      <c r="C1107" s="253"/>
      <c r="D1107" s="246" t="s">
        <v>368</v>
      </c>
      <c r="E1107" s="254" t="s">
        <v>1</v>
      </c>
      <c r="F1107" s="255" t="s">
        <v>1164</v>
      </c>
      <c r="G1107" s="253"/>
      <c r="H1107" s="256">
        <v>2147.9830000000002</v>
      </c>
      <c r="I1107" s="257"/>
      <c r="J1107" s="253"/>
      <c r="K1107" s="253"/>
      <c r="L1107" s="258"/>
      <c r="M1107" s="259"/>
      <c r="N1107" s="260"/>
      <c r="O1107" s="260"/>
      <c r="P1107" s="260"/>
      <c r="Q1107" s="260"/>
      <c r="R1107" s="260"/>
      <c r="S1107" s="260"/>
      <c r="T1107" s="261"/>
      <c r="AT1107" s="262" t="s">
        <v>368</v>
      </c>
      <c r="AU1107" s="262" t="s">
        <v>92</v>
      </c>
      <c r="AV1107" s="12" t="s">
        <v>92</v>
      </c>
      <c r="AW1107" s="12" t="s">
        <v>38</v>
      </c>
      <c r="AX1107" s="12" t="s">
        <v>83</v>
      </c>
      <c r="AY1107" s="262" t="s">
        <v>263</v>
      </c>
    </row>
    <row r="1108" s="13" customFormat="1">
      <c r="B1108" s="263"/>
      <c r="C1108" s="264"/>
      <c r="D1108" s="246" t="s">
        <v>368</v>
      </c>
      <c r="E1108" s="265" t="s">
        <v>1</v>
      </c>
      <c r="F1108" s="266" t="s">
        <v>370</v>
      </c>
      <c r="G1108" s="264"/>
      <c r="H1108" s="267">
        <v>2147.9830000000002</v>
      </c>
      <c r="I1108" s="268"/>
      <c r="J1108" s="264"/>
      <c r="K1108" s="264"/>
      <c r="L1108" s="269"/>
      <c r="M1108" s="270"/>
      <c r="N1108" s="271"/>
      <c r="O1108" s="271"/>
      <c r="P1108" s="271"/>
      <c r="Q1108" s="271"/>
      <c r="R1108" s="271"/>
      <c r="S1108" s="271"/>
      <c r="T1108" s="272"/>
      <c r="AT1108" s="273" t="s">
        <v>368</v>
      </c>
      <c r="AU1108" s="273" t="s">
        <v>92</v>
      </c>
      <c r="AV1108" s="13" t="s">
        <v>125</v>
      </c>
      <c r="AW1108" s="13" t="s">
        <v>38</v>
      </c>
      <c r="AX1108" s="13" t="s">
        <v>90</v>
      </c>
      <c r="AY1108" s="273" t="s">
        <v>263</v>
      </c>
    </row>
    <row r="1109" s="1" customFormat="1" ht="16.5" customHeight="1">
      <c r="B1109" s="39"/>
      <c r="C1109" s="295" t="s">
        <v>1332</v>
      </c>
      <c r="D1109" s="295" t="s">
        <v>400</v>
      </c>
      <c r="E1109" s="296" t="s">
        <v>1333</v>
      </c>
      <c r="F1109" s="297" t="s">
        <v>1334</v>
      </c>
      <c r="G1109" s="298" t="s">
        <v>407</v>
      </c>
      <c r="H1109" s="299">
        <v>2362.7809999999999</v>
      </c>
      <c r="I1109" s="300"/>
      <c r="J1109" s="301">
        <f>ROUND(I1109*H1109,2)</f>
        <v>0</v>
      </c>
      <c r="K1109" s="297" t="s">
        <v>270</v>
      </c>
      <c r="L1109" s="302"/>
      <c r="M1109" s="303" t="s">
        <v>1</v>
      </c>
      <c r="N1109" s="304" t="s">
        <v>48</v>
      </c>
      <c r="O1109" s="87"/>
      <c r="P1109" s="242">
        <f>O1109*H1109</f>
        <v>0</v>
      </c>
      <c r="Q1109" s="242">
        <v>0.0050000000000000001</v>
      </c>
      <c r="R1109" s="242">
        <f>Q1109*H1109</f>
        <v>11.813905</v>
      </c>
      <c r="S1109" s="242">
        <v>0</v>
      </c>
      <c r="T1109" s="243">
        <f>S1109*H1109</f>
        <v>0</v>
      </c>
      <c r="AR1109" s="244" t="s">
        <v>563</v>
      </c>
      <c r="AT1109" s="244" t="s">
        <v>400</v>
      </c>
      <c r="AU1109" s="244" t="s">
        <v>92</v>
      </c>
      <c r="AY1109" s="17" t="s">
        <v>263</v>
      </c>
      <c r="BE1109" s="245">
        <f>IF(N1109="základní",J1109,0)</f>
        <v>0</v>
      </c>
      <c r="BF1109" s="245">
        <f>IF(N1109="snížená",J1109,0)</f>
        <v>0</v>
      </c>
      <c r="BG1109" s="245">
        <f>IF(N1109="zákl. přenesená",J1109,0)</f>
        <v>0</v>
      </c>
      <c r="BH1109" s="245">
        <f>IF(N1109="sníž. přenesená",J1109,0)</f>
        <v>0</v>
      </c>
      <c r="BI1109" s="245">
        <f>IF(N1109="nulová",J1109,0)</f>
        <v>0</v>
      </c>
      <c r="BJ1109" s="17" t="s">
        <v>90</v>
      </c>
      <c r="BK1109" s="245">
        <f>ROUND(I1109*H1109,2)</f>
        <v>0</v>
      </c>
      <c r="BL1109" s="17" t="s">
        <v>452</v>
      </c>
      <c r="BM1109" s="244" t="s">
        <v>1335</v>
      </c>
    </row>
    <row r="1110" s="12" customFormat="1">
      <c r="B1110" s="252"/>
      <c r="C1110" s="253"/>
      <c r="D1110" s="246" t="s">
        <v>368</v>
      </c>
      <c r="E1110" s="253"/>
      <c r="F1110" s="255" t="s">
        <v>1336</v>
      </c>
      <c r="G1110" s="253"/>
      <c r="H1110" s="256">
        <v>2362.7809999999999</v>
      </c>
      <c r="I1110" s="257"/>
      <c r="J1110" s="253"/>
      <c r="K1110" s="253"/>
      <c r="L1110" s="258"/>
      <c r="M1110" s="259"/>
      <c r="N1110" s="260"/>
      <c r="O1110" s="260"/>
      <c r="P1110" s="260"/>
      <c r="Q1110" s="260"/>
      <c r="R1110" s="260"/>
      <c r="S1110" s="260"/>
      <c r="T1110" s="261"/>
      <c r="AT1110" s="262" t="s">
        <v>368</v>
      </c>
      <c r="AU1110" s="262" t="s">
        <v>92</v>
      </c>
      <c r="AV1110" s="12" t="s">
        <v>92</v>
      </c>
      <c r="AW1110" s="12" t="s">
        <v>4</v>
      </c>
      <c r="AX1110" s="12" t="s">
        <v>90</v>
      </c>
      <c r="AY1110" s="262" t="s">
        <v>263</v>
      </c>
    </row>
    <row r="1111" s="1" customFormat="1" ht="16.5" customHeight="1">
      <c r="B1111" s="39"/>
      <c r="C1111" s="233" t="s">
        <v>1337</v>
      </c>
      <c r="D1111" s="233" t="s">
        <v>266</v>
      </c>
      <c r="E1111" s="234" t="s">
        <v>1338</v>
      </c>
      <c r="F1111" s="235" t="s">
        <v>1339</v>
      </c>
      <c r="G1111" s="236" t="s">
        <v>396</v>
      </c>
      <c r="H1111" s="237">
        <v>404</v>
      </c>
      <c r="I1111" s="238"/>
      <c r="J1111" s="239">
        <f>ROUND(I1111*H1111,2)</f>
        <v>0</v>
      </c>
      <c r="K1111" s="235" t="s">
        <v>270</v>
      </c>
      <c r="L1111" s="44"/>
      <c r="M1111" s="240" t="s">
        <v>1</v>
      </c>
      <c r="N1111" s="241" t="s">
        <v>48</v>
      </c>
      <c r="O1111" s="87"/>
      <c r="P1111" s="242">
        <f>O1111*H1111</f>
        <v>0</v>
      </c>
      <c r="Q1111" s="242">
        <v>0</v>
      </c>
      <c r="R1111" s="242">
        <f>Q1111*H1111</f>
        <v>0</v>
      </c>
      <c r="S1111" s="242">
        <v>0</v>
      </c>
      <c r="T1111" s="243">
        <f>S1111*H1111</f>
        <v>0</v>
      </c>
      <c r="AR1111" s="244" t="s">
        <v>452</v>
      </c>
      <c r="AT1111" s="244" t="s">
        <v>266</v>
      </c>
      <c r="AU1111" s="244" t="s">
        <v>92</v>
      </c>
      <c r="AY1111" s="17" t="s">
        <v>263</v>
      </c>
      <c r="BE1111" s="245">
        <f>IF(N1111="základní",J1111,0)</f>
        <v>0</v>
      </c>
      <c r="BF1111" s="245">
        <f>IF(N1111="snížená",J1111,0)</f>
        <v>0</v>
      </c>
      <c r="BG1111" s="245">
        <f>IF(N1111="zákl. přenesená",J1111,0)</f>
        <v>0</v>
      </c>
      <c r="BH1111" s="245">
        <f>IF(N1111="sníž. přenesená",J1111,0)</f>
        <v>0</v>
      </c>
      <c r="BI1111" s="245">
        <f>IF(N1111="nulová",J1111,0)</f>
        <v>0</v>
      </c>
      <c r="BJ1111" s="17" t="s">
        <v>90</v>
      </c>
      <c r="BK1111" s="245">
        <f>ROUND(I1111*H1111,2)</f>
        <v>0</v>
      </c>
      <c r="BL1111" s="17" t="s">
        <v>452</v>
      </c>
      <c r="BM1111" s="244" t="s">
        <v>1340</v>
      </c>
    </row>
    <row r="1112" s="1" customFormat="1">
      <c r="B1112" s="39"/>
      <c r="C1112" s="40"/>
      <c r="D1112" s="246" t="s">
        <v>273</v>
      </c>
      <c r="E1112" s="40"/>
      <c r="F1112" s="247" t="s">
        <v>1163</v>
      </c>
      <c r="G1112" s="40"/>
      <c r="H1112" s="40"/>
      <c r="I1112" s="151"/>
      <c r="J1112" s="40"/>
      <c r="K1112" s="40"/>
      <c r="L1112" s="44"/>
      <c r="M1112" s="248"/>
      <c r="N1112" s="87"/>
      <c r="O1112" s="87"/>
      <c r="P1112" s="87"/>
      <c r="Q1112" s="87"/>
      <c r="R1112" s="87"/>
      <c r="S1112" s="87"/>
      <c r="T1112" s="88"/>
      <c r="AT1112" s="17" t="s">
        <v>273</v>
      </c>
      <c r="AU1112" s="17" t="s">
        <v>92</v>
      </c>
    </row>
    <row r="1113" s="12" customFormat="1">
      <c r="B1113" s="252"/>
      <c r="C1113" s="253"/>
      <c r="D1113" s="246" t="s">
        <v>368</v>
      </c>
      <c r="E1113" s="254" t="s">
        <v>1</v>
      </c>
      <c r="F1113" s="255" t="s">
        <v>1341</v>
      </c>
      <c r="G1113" s="253"/>
      <c r="H1113" s="256">
        <v>270</v>
      </c>
      <c r="I1113" s="257"/>
      <c r="J1113" s="253"/>
      <c r="K1113" s="253"/>
      <c r="L1113" s="258"/>
      <c r="M1113" s="259"/>
      <c r="N1113" s="260"/>
      <c r="O1113" s="260"/>
      <c r="P1113" s="260"/>
      <c r="Q1113" s="260"/>
      <c r="R1113" s="260"/>
      <c r="S1113" s="260"/>
      <c r="T1113" s="261"/>
      <c r="AT1113" s="262" t="s">
        <v>368</v>
      </c>
      <c r="AU1113" s="262" t="s">
        <v>92</v>
      </c>
      <c r="AV1113" s="12" t="s">
        <v>92</v>
      </c>
      <c r="AW1113" s="12" t="s">
        <v>38</v>
      </c>
      <c r="AX1113" s="12" t="s">
        <v>83</v>
      </c>
      <c r="AY1113" s="262" t="s">
        <v>263</v>
      </c>
    </row>
    <row r="1114" s="12" customFormat="1">
      <c r="B1114" s="252"/>
      <c r="C1114" s="253"/>
      <c r="D1114" s="246" t="s">
        <v>368</v>
      </c>
      <c r="E1114" s="254" t="s">
        <v>1</v>
      </c>
      <c r="F1114" s="255" t="s">
        <v>1342</v>
      </c>
      <c r="G1114" s="253"/>
      <c r="H1114" s="256">
        <v>134</v>
      </c>
      <c r="I1114" s="257"/>
      <c r="J1114" s="253"/>
      <c r="K1114" s="253"/>
      <c r="L1114" s="258"/>
      <c r="M1114" s="259"/>
      <c r="N1114" s="260"/>
      <c r="O1114" s="260"/>
      <c r="P1114" s="260"/>
      <c r="Q1114" s="260"/>
      <c r="R1114" s="260"/>
      <c r="S1114" s="260"/>
      <c r="T1114" s="261"/>
      <c r="AT1114" s="262" t="s">
        <v>368</v>
      </c>
      <c r="AU1114" s="262" t="s">
        <v>92</v>
      </c>
      <c r="AV1114" s="12" t="s">
        <v>92</v>
      </c>
      <c r="AW1114" s="12" t="s">
        <v>38</v>
      </c>
      <c r="AX1114" s="12" t="s">
        <v>83</v>
      </c>
      <c r="AY1114" s="262" t="s">
        <v>263</v>
      </c>
    </row>
    <row r="1115" s="13" customFormat="1">
      <c r="B1115" s="263"/>
      <c r="C1115" s="264"/>
      <c r="D1115" s="246" t="s">
        <v>368</v>
      </c>
      <c r="E1115" s="265" t="s">
        <v>1</v>
      </c>
      <c r="F1115" s="266" t="s">
        <v>370</v>
      </c>
      <c r="G1115" s="264"/>
      <c r="H1115" s="267">
        <v>404</v>
      </c>
      <c r="I1115" s="268"/>
      <c r="J1115" s="264"/>
      <c r="K1115" s="264"/>
      <c r="L1115" s="269"/>
      <c r="M1115" s="270"/>
      <c r="N1115" s="271"/>
      <c r="O1115" s="271"/>
      <c r="P1115" s="271"/>
      <c r="Q1115" s="271"/>
      <c r="R1115" s="271"/>
      <c r="S1115" s="271"/>
      <c r="T1115" s="272"/>
      <c r="AT1115" s="273" t="s">
        <v>368</v>
      </c>
      <c r="AU1115" s="273" t="s">
        <v>92</v>
      </c>
      <c r="AV1115" s="13" t="s">
        <v>125</v>
      </c>
      <c r="AW1115" s="13" t="s">
        <v>38</v>
      </c>
      <c r="AX1115" s="13" t="s">
        <v>90</v>
      </c>
      <c r="AY1115" s="273" t="s">
        <v>263</v>
      </c>
    </row>
    <row r="1116" s="1" customFormat="1" ht="16.5" customHeight="1">
      <c r="B1116" s="39"/>
      <c r="C1116" s="295" t="s">
        <v>1343</v>
      </c>
      <c r="D1116" s="295" t="s">
        <v>400</v>
      </c>
      <c r="E1116" s="296" t="s">
        <v>1344</v>
      </c>
      <c r="F1116" s="297" t="s">
        <v>1345</v>
      </c>
      <c r="G1116" s="298" t="s">
        <v>396</v>
      </c>
      <c r="H1116" s="299">
        <v>424.19999999999999</v>
      </c>
      <c r="I1116" s="300"/>
      <c r="J1116" s="301">
        <f>ROUND(I1116*H1116,2)</f>
        <v>0</v>
      </c>
      <c r="K1116" s="297" t="s">
        <v>270</v>
      </c>
      <c r="L1116" s="302"/>
      <c r="M1116" s="303" t="s">
        <v>1</v>
      </c>
      <c r="N1116" s="304" t="s">
        <v>48</v>
      </c>
      <c r="O1116" s="87"/>
      <c r="P1116" s="242">
        <f>O1116*H1116</f>
        <v>0</v>
      </c>
      <c r="Q1116" s="242">
        <v>0.00055000000000000003</v>
      </c>
      <c r="R1116" s="242">
        <f>Q1116*H1116</f>
        <v>0.23331000000000002</v>
      </c>
      <c r="S1116" s="242">
        <v>0</v>
      </c>
      <c r="T1116" s="243">
        <f>S1116*H1116</f>
        <v>0</v>
      </c>
      <c r="AR1116" s="244" t="s">
        <v>563</v>
      </c>
      <c r="AT1116" s="244" t="s">
        <v>400</v>
      </c>
      <c r="AU1116" s="244" t="s">
        <v>92</v>
      </c>
      <c r="AY1116" s="17" t="s">
        <v>263</v>
      </c>
      <c r="BE1116" s="245">
        <f>IF(N1116="základní",J1116,0)</f>
        <v>0</v>
      </c>
      <c r="BF1116" s="245">
        <f>IF(N1116="snížená",J1116,0)</f>
        <v>0</v>
      </c>
      <c r="BG1116" s="245">
        <f>IF(N1116="zákl. přenesená",J1116,0)</f>
        <v>0</v>
      </c>
      <c r="BH1116" s="245">
        <f>IF(N1116="sníž. přenesená",J1116,0)</f>
        <v>0</v>
      </c>
      <c r="BI1116" s="245">
        <f>IF(N1116="nulová",J1116,0)</f>
        <v>0</v>
      </c>
      <c r="BJ1116" s="17" t="s">
        <v>90</v>
      </c>
      <c r="BK1116" s="245">
        <f>ROUND(I1116*H1116,2)</f>
        <v>0</v>
      </c>
      <c r="BL1116" s="17" t="s">
        <v>452</v>
      </c>
      <c r="BM1116" s="244" t="s">
        <v>1346</v>
      </c>
    </row>
    <row r="1117" s="12" customFormat="1">
      <c r="B1117" s="252"/>
      <c r="C1117" s="253"/>
      <c r="D1117" s="246" t="s">
        <v>368</v>
      </c>
      <c r="E1117" s="253"/>
      <c r="F1117" s="255" t="s">
        <v>1347</v>
      </c>
      <c r="G1117" s="253"/>
      <c r="H1117" s="256">
        <v>424.19999999999999</v>
      </c>
      <c r="I1117" s="257"/>
      <c r="J1117" s="253"/>
      <c r="K1117" s="253"/>
      <c r="L1117" s="258"/>
      <c r="M1117" s="259"/>
      <c r="N1117" s="260"/>
      <c r="O1117" s="260"/>
      <c r="P1117" s="260"/>
      <c r="Q1117" s="260"/>
      <c r="R1117" s="260"/>
      <c r="S1117" s="260"/>
      <c r="T1117" s="261"/>
      <c r="AT1117" s="262" t="s">
        <v>368</v>
      </c>
      <c r="AU1117" s="262" t="s">
        <v>92</v>
      </c>
      <c r="AV1117" s="12" t="s">
        <v>92</v>
      </c>
      <c r="AW1117" s="12" t="s">
        <v>4</v>
      </c>
      <c r="AX1117" s="12" t="s">
        <v>90</v>
      </c>
      <c r="AY1117" s="262" t="s">
        <v>263</v>
      </c>
    </row>
    <row r="1118" s="1" customFormat="1" ht="16.5" customHeight="1">
      <c r="B1118" s="39"/>
      <c r="C1118" s="233" t="s">
        <v>1348</v>
      </c>
      <c r="D1118" s="233" t="s">
        <v>266</v>
      </c>
      <c r="E1118" s="234" t="s">
        <v>1349</v>
      </c>
      <c r="F1118" s="235" t="s">
        <v>1350</v>
      </c>
      <c r="G1118" s="236" t="s">
        <v>407</v>
      </c>
      <c r="H1118" s="237">
        <v>315</v>
      </c>
      <c r="I1118" s="238"/>
      <c r="J1118" s="239">
        <f>ROUND(I1118*H1118,2)</f>
        <v>0</v>
      </c>
      <c r="K1118" s="235" t="s">
        <v>270</v>
      </c>
      <c r="L1118" s="44"/>
      <c r="M1118" s="240" t="s">
        <v>1</v>
      </c>
      <c r="N1118" s="241" t="s">
        <v>48</v>
      </c>
      <c r="O1118" s="87"/>
      <c r="P1118" s="242">
        <f>O1118*H1118</f>
        <v>0</v>
      </c>
      <c r="Q1118" s="242">
        <v>0.00116</v>
      </c>
      <c r="R1118" s="242">
        <f>Q1118*H1118</f>
        <v>0.3654</v>
      </c>
      <c r="S1118" s="242">
        <v>0</v>
      </c>
      <c r="T1118" s="243">
        <f>S1118*H1118</f>
        <v>0</v>
      </c>
      <c r="AR1118" s="244" t="s">
        <v>452</v>
      </c>
      <c r="AT1118" s="244" t="s">
        <v>266</v>
      </c>
      <c r="AU1118" s="244" t="s">
        <v>92</v>
      </c>
      <c r="AY1118" s="17" t="s">
        <v>263</v>
      </c>
      <c r="BE1118" s="245">
        <f>IF(N1118="základní",J1118,0)</f>
        <v>0</v>
      </c>
      <c r="BF1118" s="245">
        <f>IF(N1118="snížená",J1118,0)</f>
        <v>0</v>
      </c>
      <c r="BG1118" s="245">
        <f>IF(N1118="zákl. přenesená",J1118,0)</f>
        <v>0</v>
      </c>
      <c r="BH1118" s="245">
        <f>IF(N1118="sníž. přenesená",J1118,0)</f>
        <v>0</v>
      </c>
      <c r="BI1118" s="245">
        <f>IF(N1118="nulová",J1118,0)</f>
        <v>0</v>
      </c>
      <c r="BJ1118" s="17" t="s">
        <v>90</v>
      </c>
      <c r="BK1118" s="245">
        <f>ROUND(I1118*H1118,2)</f>
        <v>0</v>
      </c>
      <c r="BL1118" s="17" t="s">
        <v>452</v>
      </c>
      <c r="BM1118" s="244" t="s">
        <v>1351</v>
      </c>
    </row>
    <row r="1119" s="1" customFormat="1">
      <c r="B1119" s="39"/>
      <c r="C1119" s="40"/>
      <c r="D1119" s="246" t="s">
        <v>273</v>
      </c>
      <c r="E1119" s="40"/>
      <c r="F1119" s="247" t="s">
        <v>1163</v>
      </c>
      <c r="G1119" s="40"/>
      <c r="H1119" s="40"/>
      <c r="I1119" s="151"/>
      <c r="J1119" s="40"/>
      <c r="K1119" s="40"/>
      <c r="L1119" s="44"/>
      <c r="M1119" s="248"/>
      <c r="N1119" s="87"/>
      <c r="O1119" s="87"/>
      <c r="P1119" s="87"/>
      <c r="Q1119" s="87"/>
      <c r="R1119" s="87"/>
      <c r="S1119" s="87"/>
      <c r="T1119" s="88"/>
      <c r="AT1119" s="17" t="s">
        <v>273</v>
      </c>
      <c r="AU1119" s="17" t="s">
        <v>92</v>
      </c>
    </row>
    <row r="1120" s="12" customFormat="1">
      <c r="B1120" s="252"/>
      <c r="C1120" s="253"/>
      <c r="D1120" s="246" t="s">
        <v>368</v>
      </c>
      <c r="E1120" s="254" t="s">
        <v>1</v>
      </c>
      <c r="F1120" s="255" t="s">
        <v>604</v>
      </c>
      <c r="G1120" s="253"/>
      <c r="H1120" s="256">
        <v>315</v>
      </c>
      <c r="I1120" s="257"/>
      <c r="J1120" s="253"/>
      <c r="K1120" s="253"/>
      <c r="L1120" s="258"/>
      <c r="M1120" s="259"/>
      <c r="N1120" s="260"/>
      <c r="O1120" s="260"/>
      <c r="P1120" s="260"/>
      <c r="Q1120" s="260"/>
      <c r="R1120" s="260"/>
      <c r="S1120" s="260"/>
      <c r="T1120" s="261"/>
      <c r="AT1120" s="262" t="s">
        <v>368</v>
      </c>
      <c r="AU1120" s="262" t="s">
        <v>92</v>
      </c>
      <c r="AV1120" s="12" t="s">
        <v>92</v>
      </c>
      <c r="AW1120" s="12" t="s">
        <v>38</v>
      </c>
      <c r="AX1120" s="12" t="s">
        <v>83</v>
      </c>
      <c r="AY1120" s="262" t="s">
        <v>263</v>
      </c>
    </row>
    <row r="1121" s="13" customFormat="1">
      <c r="B1121" s="263"/>
      <c r="C1121" s="264"/>
      <c r="D1121" s="246" t="s">
        <v>368</v>
      </c>
      <c r="E1121" s="265" t="s">
        <v>1</v>
      </c>
      <c r="F1121" s="266" t="s">
        <v>370</v>
      </c>
      <c r="G1121" s="264"/>
      <c r="H1121" s="267">
        <v>315</v>
      </c>
      <c r="I1121" s="268"/>
      <c r="J1121" s="264"/>
      <c r="K1121" s="264"/>
      <c r="L1121" s="269"/>
      <c r="M1121" s="270"/>
      <c r="N1121" s="271"/>
      <c r="O1121" s="271"/>
      <c r="P1121" s="271"/>
      <c r="Q1121" s="271"/>
      <c r="R1121" s="271"/>
      <c r="S1121" s="271"/>
      <c r="T1121" s="272"/>
      <c r="AT1121" s="273" t="s">
        <v>368</v>
      </c>
      <c r="AU1121" s="273" t="s">
        <v>92</v>
      </c>
      <c r="AV1121" s="13" t="s">
        <v>125</v>
      </c>
      <c r="AW1121" s="13" t="s">
        <v>38</v>
      </c>
      <c r="AX1121" s="13" t="s">
        <v>90</v>
      </c>
      <c r="AY1121" s="273" t="s">
        <v>263</v>
      </c>
    </row>
    <row r="1122" s="1" customFormat="1" ht="16.5" customHeight="1">
      <c r="B1122" s="39"/>
      <c r="C1122" s="295" t="s">
        <v>1352</v>
      </c>
      <c r="D1122" s="295" t="s">
        <v>400</v>
      </c>
      <c r="E1122" s="296" t="s">
        <v>1353</v>
      </c>
      <c r="F1122" s="297" t="s">
        <v>1354</v>
      </c>
      <c r="G1122" s="298" t="s">
        <v>378</v>
      </c>
      <c r="H1122" s="299">
        <v>94.028000000000006</v>
      </c>
      <c r="I1122" s="300"/>
      <c r="J1122" s="301">
        <f>ROUND(I1122*H1122,2)</f>
        <v>0</v>
      </c>
      <c r="K1122" s="297" t="s">
        <v>270</v>
      </c>
      <c r="L1122" s="302"/>
      <c r="M1122" s="303" t="s">
        <v>1</v>
      </c>
      <c r="N1122" s="304" t="s">
        <v>48</v>
      </c>
      <c r="O1122" s="87"/>
      <c r="P1122" s="242">
        <f>O1122*H1122</f>
        <v>0</v>
      </c>
      <c r="Q1122" s="242">
        <v>0.029999999999999999</v>
      </c>
      <c r="R1122" s="242">
        <f>Q1122*H1122</f>
        <v>2.82084</v>
      </c>
      <c r="S1122" s="242">
        <v>0</v>
      </c>
      <c r="T1122" s="243">
        <f>S1122*H1122</f>
        <v>0</v>
      </c>
      <c r="AR1122" s="244" t="s">
        <v>563</v>
      </c>
      <c r="AT1122" s="244" t="s">
        <v>400</v>
      </c>
      <c r="AU1122" s="244" t="s">
        <v>92</v>
      </c>
      <c r="AY1122" s="17" t="s">
        <v>263</v>
      </c>
      <c r="BE1122" s="245">
        <f>IF(N1122="základní",J1122,0)</f>
        <v>0</v>
      </c>
      <c r="BF1122" s="245">
        <f>IF(N1122="snížená",J1122,0)</f>
        <v>0</v>
      </c>
      <c r="BG1122" s="245">
        <f>IF(N1122="zákl. přenesená",J1122,0)</f>
        <v>0</v>
      </c>
      <c r="BH1122" s="245">
        <f>IF(N1122="sníž. přenesená",J1122,0)</f>
        <v>0</v>
      </c>
      <c r="BI1122" s="245">
        <f>IF(N1122="nulová",J1122,0)</f>
        <v>0</v>
      </c>
      <c r="BJ1122" s="17" t="s">
        <v>90</v>
      </c>
      <c r="BK1122" s="245">
        <f>ROUND(I1122*H1122,2)</f>
        <v>0</v>
      </c>
      <c r="BL1122" s="17" t="s">
        <v>452</v>
      </c>
      <c r="BM1122" s="244" t="s">
        <v>1355</v>
      </c>
    </row>
    <row r="1123" s="12" customFormat="1">
      <c r="B1123" s="252"/>
      <c r="C1123" s="253"/>
      <c r="D1123" s="246" t="s">
        <v>368</v>
      </c>
      <c r="E1123" s="253"/>
      <c r="F1123" s="255" t="s">
        <v>1356</v>
      </c>
      <c r="G1123" s="253"/>
      <c r="H1123" s="256">
        <v>94.028000000000006</v>
      </c>
      <c r="I1123" s="257"/>
      <c r="J1123" s="253"/>
      <c r="K1123" s="253"/>
      <c r="L1123" s="258"/>
      <c r="M1123" s="259"/>
      <c r="N1123" s="260"/>
      <c r="O1123" s="260"/>
      <c r="P1123" s="260"/>
      <c r="Q1123" s="260"/>
      <c r="R1123" s="260"/>
      <c r="S1123" s="260"/>
      <c r="T1123" s="261"/>
      <c r="AT1123" s="262" t="s">
        <v>368</v>
      </c>
      <c r="AU1123" s="262" t="s">
        <v>92</v>
      </c>
      <c r="AV1123" s="12" t="s">
        <v>92</v>
      </c>
      <c r="AW1123" s="12" t="s">
        <v>4</v>
      </c>
      <c r="AX1123" s="12" t="s">
        <v>90</v>
      </c>
      <c r="AY1123" s="262" t="s">
        <v>263</v>
      </c>
    </row>
    <row r="1124" s="1" customFormat="1" ht="16.5" customHeight="1">
      <c r="B1124" s="39"/>
      <c r="C1124" s="233" t="s">
        <v>1357</v>
      </c>
      <c r="D1124" s="233" t="s">
        <v>266</v>
      </c>
      <c r="E1124" s="234" t="s">
        <v>1358</v>
      </c>
      <c r="F1124" s="235" t="s">
        <v>1359</v>
      </c>
      <c r="G1124" s="236" t="s">
        <v>407</v>
      </c>
      <c r="H1124" s="237">
        <v>2147.9830000000002</v>
      </c>
      <c r="I1124" s="238"/>
      <c r="J1124" s="239">
        <f>ROUND(I1124*H1124,2)</f>
        <v>0</v>
      </c>
      <c r="K1124" s="235" t="s">
        <v>270</v>
      </c>
      <c r="L1124" s="44"/>
      <c r="M1124" s="240" t="s">
        <v>1</v>
      </c>
      <c r="N1124" s="241" t="s">
        <v>48</v>
      </c>
      <c r="O1124" s="87"/>
      <c r="P1124" s="242">
        <f>O1124*H1124</f>
        <v>0</v>
      </c>
      <c r="Q1124" s="242">
        <v>0.00058</v>
      </c>
      <c r="R1124" s="242">
        <f>Q1124*H1124</f>
        <v>1.24583014</v>
      </c>
      <c r="S1124" s="242">
        <v>0</v>
      </c>
      <c r="T1124" s="243">
        <f>S1124*H1124</f>
        <v>0</v>
      </c>
      <c r="AR1124" s="244" t="s">
        <v>452</v>
      </c>
      <c r="AT1124" s="244" t="s">
        <v>266</v>
      </c>
      <c r="AU1124" s="244" t="s">
        <v>92</v>
      </c>
      <c r="AY1124" s="17" t="s">
        <v>263</v>
      </c>
      <c r="BE1124" s="245">
        <f>IF(N1124="základní",J1124,0)</f>
        <v>0</v>
      </c>
      <c r="BF1124" s="245">
        <f>IF(N1124="snížená",J1124,0)</f>
        <v>0</v>
      </c>
      <c r="BG1124" s="245">
        <f>IF(N1124="zákl. přenesená",J1124,0)</f>
        <v>0</v>
      </c>
      <c r="BH1124" s="245">
        <f>IF(N1124="sníž. přenesená",J1124,0)</f>
        <v>0</v>
      </c>
      <c r="BI1124" s="245">
        <f>IF(N1124="nulová",J1124,0)</f>
        <v>0</v>
      </c>
      <c r="BJ1124" s="17" t="s">
        <v>90</v>
      </c>
      <c r="BK1124" s="245">
        <f>ROUND(I1124*H1124,2)</f>
        <v>0</v>
      </c>
      <c r="BL1124" s="17" t="s">
        <v>452</v>
      </c>
      <c r="BM1124" s="244" t="s">
        <v>1360</v>
      </c>
    </row>
    <row r="1125" s="1" customFormat="1">
      <c r="B1125" s="39"/>
      <c r="C1125" s="40"/>
      <c r="D1125" s="246" t="s">
        <v>273</v>
      </c>
      <c r="E1125" s="40"/>
      <c r="F1125" s="247" t="s">
        <v>1163</v>
      </c>
      <c r="G1125" s="40"/>
      <c r="H1125" s="40"/>
      <c r="I1125" s="151"/>
      <c r="J1125" s="40"/>
      <c r="K1125" s="40"/>
      <c r="L1125" s="44"/>
      <c r="M1125" s="248"/>
      <c r="N1125" s="87"/>
      <c r="O1125" s="87"/>
      <c r="P1125" s="87"/>
      <c r="Q1125" s="87"/>
      <c r="R1125" s="87"/>
      <c r="S1125" s="87"/>
      <c r="T1125" s="88"/>
      <c r="AT1125" s="17" t="s">
        <v>273</v>
      </c>
      <c r="AU1125" s="17" t="s">
        <v>92</v>
      </c>
    </row>
    <row r="1126" s="12" customFormat="1">
      <c r="B1126" s="252"/>
      <c r="C1126" s="253"/>
      <c r="D1126" s="246" t="s">
        <v>368</v>
      </c>
      <c r="E1126" s="254" t="s">
        <v>1</v>
      </c>
      <c r="F1126" s="255" t="s">
        <v>1164</v>
      </c>
      <c r="G1126" s="253"/>
      <c r="H1126" s="256">
        <v>2147.9830000000002</v>
      </c>
      <c r="I1126" s="257"/>
      <c r="J1126" s="253"/>
      <c r="K1126" s="253"/>
      <c r="L1126" s="258"/>
      <c r="M1126" s="259"/>
      <c r="N1126" s="260"/>
      <c r="O1126" s="260"/>
      <c r="P1126" s="260"/>
      <c r="Q1126" s="260"/>
      <c r="R1126" s="260"/>
      <c r="S1126" s="260"/>
      <c r="T1126" s="261"/>
      <c r="AT1126" s="262" t="s">
        <v>368</v>
      </c>
      <c r="AU1126" s="262" t="s">
        <v>92</v>
      </c>
      <c r="AV1126" s="12" t="s">
        <v>92</v>
      </c>
      <c r="AW1126" s="12" t="s">
        <v>38</v>
      </c>
      <c r="AX1126" s="12" t="s">
        <v>83</v>
      </c>
      <c r="AY1126" s="262" t="s">
        <v>263</v>
      </c>
    </row>
    <row r="1127" s="13" customFormat="1">
      <c r="B1127" s="263"/>
      <c r="C1127" s="264"/>
      <c r="D1127" s="246" t="s">
        <v>368</v>
      </c>
      <c r="E1127" s="265" t="s">
        <v>1</v>
      </c>
      <c r="F1127" s="266" t="s">
        <v>370</v>
      </c>
      <c r="G1127" s="264"/>
      <c r="H1127" s="267">
        <v>2147.9830000000002</v>
      </c>
      <c r="I1127" s="268"/>
      <c r="J1127" s="264"/>
      <c r="K1127" s="264"/>
      <c r="L1127" s="269"/>
      <c r="M1127" s="270"/>
      <c r="N1127" s="271"/>
      <c r="O1127" s="271"/>
      <c r="P1127" s="271"/>
      <c r="Q1127" s="271"/>
      <c r="R1127" s="271"/>
      <c r="S1127" s="271"/>
      <c r="T1127" s="272"/>
      <c r="AT1127" s="273" t="s">
        <v>368</v>
      </c>
      <c r="AU1127" s="273" t="s">
        <v>92</v>
      </c>
      <c r="AV1127" s="13" t="s">
        <v>125</v>
      </c>
      <c r="AW1127" s="13" t="s">
        <v>38</v>
      </c>
      <c r="AX1127" s="13" t="s">
        <v>90</v>
      </c>
      <c r="AY1127" s="273" t="s">
        <v>263</v>
      </c>
    </row>
    <row r="1128" s="1" customFormat="1" ht="16.5" customHeight="1">
      <c r="B1128" s="39"/>
      <c r="C1128" s="295" t="s">
        <v>1361</v>
      </c>
      <c r="D1128" s="295" t="s">
        <v>400</v>
      </c>
      <c r="E1128" s="296" t="s">
        <v>1362</v>
      </c>
      <c r="F1128" s="297" t="s">
        <v>1363</v>
      </c>
      <c r="G1128" s="298" t="s">
        <v>378</v>
      </c>
      <c r="H1128" s="299">
        <v>536.99599999999998</v>
      </c>
      <c r="I1128" s="300"/>
      <c r="J1128" s="301">
        <f>ROUND(I1128*H1128,2)</f>
        <v>0</v>
      </c>
      <c r="K1128" s="297" t="s">
        <v>270</v>
      </c>
      <c r="L1128" s="302"/>
      <c r="M1128" s="303" t="s">
        <v>1</v>
      </c>
      <c r="N1128" s="304" t="s">
        <v>48</v>
      </c>
      <c r="O1128" s="87"/>
      <c r="P1128" s="242">
        <f>O1128*H1128</f>
        <v>0</v>
      </c>
      <c r="Q1128" s="242">
        <v>0.02</v>
      </c>
      <c r="R1128" s="242">
        <f>Q1128*H1128</f>
        <v>10.73992</v>
      </c>
      <c r="S1128" s="242">
        <v>0</v>
      </c>
      <c r="T1128" s="243">
        <f>S1128*H1128</f>
        <v>0</v>
      </c>
      <c r="AR1128" s="244" t="s">
        <v>563</v>
      </c>
      <c r="AT1128" s="244" t="s">
        <v>400</v>
      </c>
      <c r="AU1128" s="244" t="s">
        <v>92</v>
      </c>
      <c r="AY1128" s="17" t="s">
        <v>263</v>
      </c>
      <c r="BE1128" s="245">
        <f>IF(N1128="základní",J1128,0)</f>
        <v>0</v>
      </c>
      <c r="BF1128" s="245">
        <f>IF(N1128="snížená",J1128,0)</f>
        <v>0</v>
      </c>
      <c r="BG1128" s="245">
        <f>IF(N1128="zákl. přenesená",J1128,0)</f>
        <v>0</v>
      </c>
      <c r="BH1128" s="245">
        <f>IF(N1128="sníž. přenesená",J1128,0)</f>
        <v>0</v>
      </c>
      <c r="BI1128" s="245">
        <f>IF(N1128="nulová",J1128,0)</f>
        <v>0</v>
      </c>
      <c r="BJ1128" s="17" t="s">
        <v>90</v>
      </c>
      <c r="BK1128" s="245">
        <f>ROUND(I1128*H1128,2)</f>
        <v>0</v>
      </c>
      <c r="BL1128" s="17" t="s">
        <v>452</v>
      </c>
      <c r="BM1128" s="244" t="s">
        <v>1364</v>
      </c>
    </row>
    <row r="1129" s="12" customFormat="1">
      <c r="B1129" s="252"/>
      <c r="C1129" s="253"/>
      <c r="D1129" s="246" t="s">
        <v>368</v>
      </c>
      <c r="E1129" s="253"/>
      <c r="F1129" s="255" t="s">
        <v>1365</v>
      </c>
      <c r="G1129" s="253"/>
      <c r="H1129" s="256">
        <v>536.99599999999998</v>
      </c>
      <c r="I1129" s="257"/>
      <c r="J1129" s="253"/>
      <c r="K1129" s="253"/>
      <c r="L1129" s="258"/>
      <c r="M1129" s="259"/>
      <c r="N1129" s="260"/>
      <c r="O1129" s="260"/>
      <c r="P1129" s="260"/>
      <c r="Q1129" s="260"/>
      <c r="R1129" s="260"/>
      <c r="S1129" s="260"/>
      <c r="T1129" s="261"/>
      <c r="AT1129" s="262" t="s">
        <v>368</v>
      </c>
      <c r="AU1129" s="262" t="s">
        <v>92</v>
      </c>
      <c r="AV1129" s="12" t="s">
        <v>92</v>
      </c>
      <c r="AW1129" s="12" t="s">
        <v>4</v>
      </c>
      <c r="AX1129" s="12" t="s">
        <v>90</v>
      </c>
      <c r="AY1129" s="262" t="s">
        <v>263</v>
      </c>
    </row>
    <row r="1130" s="1" customFormat="1" ht="16.5" customHeight="1">
      <c r="B1130" s="39"/>
      <c r="C1130" s="233" t="s">
        <v>1366</v>
      </c>
      <c r="D1130" s="233" t="s">
        <v>266</v>
      </c>
      <c r="E1130" s="234" t="s">
        <v>1367</v>
      </c>
      <c r="F1130" s="235" t="s">
        <v>1368</v>
      </c>
      <c r="G1130" s="236" t="s">
        <v>407</v>
      </c>
      <c r="H1130" s="237">
        <v>5292.4799999999996</v>
      </c>
      <c r="I1130" s="238"/>
      <c r="J1130" s="239">
        <f>ROUND(I1130*H1130,2)</f>
        <v>0</v>
      </c>
      <c r="K1130" s="235" t="s">
        <v>270</v>
      </c>
      <c r="L1130" s="44"/>
      <c r="M1130" s="240" t="s">
        <v>1</v>
      </c>
      <c r="N1130" s="241" t="s">
        <v>48</v>
      </c>
      <c r="O1130" s="87"/>
      <c r="P1130" s="242">
        <f>O1130*H1130</f>
        <v>0</v>
      </c>
      <c r="Q1130" s="242">
        <v>0</v>
      </c>
      <c r="R1130" s="242">
        <f>Q1130*H1130</f>
        <v>0</v>
      </c>
      <c r="S1130" s="242">
        <v>0</v>
      </c>
      <c r="T1130" s="243">
        <f>S1130*H1130</f>
        <v>0</v>
      </c>
      <c r="AR1130" s="244" t="s">
        <v>452</v>
      </c>
      <c r="AT1130" s="244" t="s">
        <v>266</v>
      </c>
      <c r="AU1130" s="244" t="s">
        <v>92</v>
      </c>
      <c r="AY1130" s="17" t="s">
        <v>263</v>
      </c>
      <c r="BE1130" s="245">
        <f>IF(N1130="základní",J1130,0)</f>
        <v>0</v>
      </c>
      <c r="BF1130" s="245">
        <f>IF(N1130="snížená",J1130,0)</f>
        <v>0</v>
      </c>
      <c r="BG1130" s="245">
        <f>IF(N1130="zákl. přenesená",J1130,0)</f>
        <v>0</v>
      </c>
      <c r="BH1130" s="245">
        <f>IF(N1130="sníž. přenesená",J1130,0)</f>
        <v>0</v>
      </c>
      <c r="BI1130" s="245">
        <f>IF(N1130="nulová",J1130,0)</f>
        <v>0</v>
      </c>
      <c r="BJ1130" s="17" t="s">
        <v>90</v>
      </c>
      <c r="BK1130" s="245">
        <f>ROUND(I1130*H1130,2)</f>
        <v>0</v>
      </c>
      <c r="BL1130" s="17" t="s">
        <v>452</v>
      </c>
      <c r="BM1130" s="244" t="s">
        <v>1369</v>
      </c>
    </row>
    <row r="1131" s="14" customFormat="1">
      <c r="B1131" s="274"/>
      <c r="C1131" s="275"/>
      <c r="D1131" s="246" t="s">
        <v>368</v>
      </c>
      <c r="E1131" s="276" t="s">
        <v>1</v>
      </c>
      <c r="F1131" s="277" t="s">
        <v>1370</v>
      </c>
      <c r="G1131" s="275"/>
      <c r="H1131" s="276" t="s">
        <v>1</v>
      </c>
      <c r="I1131" s="278"/>
      <c r="J1131" s="275"/>
      <c r="K1131" s="275"/>
      <c r="L1131" s="279"/>
      <c r="M1131" s="280"/>
      <c r="N1131" s="281"/>
      <c r="O1131" s="281"/>
      <c r="P1131" s="281"/>
      <c r="Q1131" s="281"/>
      <c r="R1131" s="281"/>
      <c r="S1131" s="281"/>
      <c r="T1131" s="282"/>
      <c r="AT1131" s="283" t="s">
        <v>368</v>
      </c>
      <c r="AU1131" s="283" t="s">
        <v>92</v>
      </c>
      <c r="AV1131" s="14" t="s">
        <v>90</v>
      </c>
      <c r="AW1131" s="14" t="s">
        <v>38</v>
      </c>
      <c r="AX1131" s="14" t="s">
        <v>83</v>
      </c>
      <c r="AY1131" s="283" t="s">
        <v>263</v>
      </c>
    </row>
    <row r="1132" s="12" customFormat="1">
      <c r="B1132" s="252"/>
      <c r="C1132" s="253"/>
      <c r="D1132" s="246" t="s">
        <v>368</v>
      </c>
      <c r="E1132" s="254" t="s">
        <v>1</v>
      </c>
      <c r="F1132" s="255" t="s">
        <v>1371</v>
      </c>
      <c r="G1132" s="253"/>
      <c r="H1132" s="256">
        <v>5292.4799999999996</v>
      </c>
      <c r="I1132" s="257"/>
      <c r="J1132" s="253"/>
      <c r="K1132" s="253"/>
      <c r="L1132" s="258"/>
      <c r="M1132" s="259"/>
      <c r="N1132" s="260"/>
      <c r="O1132" s="260"/>
      <c r="P1132" s="260"/>
      <c r="Q1132" s="260"/>
      <c r="R1132" s="260"/>
      <c r="S1132" s="260"/>
      <c r="T1132" s="261"/>
      <c r="AT1132" s="262" t="s">
        <v>368</v>
      </c>
      <c r="AU1132" s="262" t="s">
        <v>92</v>
      </c>
      <c r="AV1132" s="12" t="s">
        <v>92</v>
      </c>
      <c r="AW1132" s="12" t="s">
        <v>38</v>
      </c>
      <c r="AX1132" s="12" t="s">
        <v>83</v>
      </c>
      <c r="AY1132" s="262" t="s">
        <v>263</v>
      </c>
    </row>
    <row r="1133" s="13" customFormat="1">
      <c r="B1133" s="263"/>
      <c r="C1133" s="264"/>
      <c r="D1133" s="246" t="s">
        <v>368</v>
      </c>
      <c r="E1133" s="265" t="s">
        <v>1</v>
      </c>
      <c r="F1133" s="266" t="s">
        <v>370</v>
      </c>
      <c r="G1133" s="264"/>
      <c r="H1133" s="267">
        <v>5292.4799999999996</v>
      </c>
      <c r="I1133" s="268"/>
      <c r="J1133" s="264"/>
      <c r="K1133" s="264"/>
      <c r="L1133" s="269"/>
      <c r="M1133" s="270"/>
      <c r="N1133" s="271"/>
      <c r="O1133" s="271"/>
      <c r="P1133" s="271"/>
      <c r="Q1133" s="271"/>
      <c r="R1133" s="271"/>
      <c r="S1133" s="271"/>
      <c r="T1133" s="272"/>
      <c r="AT1133" s="273" t="s">
        <v>368</v>
      </c>
      <c r="AU1133" s="273" t="s">
        <v>92</v>
      </c>
      <c r="AV1133" s="13" t="s">
        <v>125</v>
      </c>
      <c r="AW1133" s="13" t="s">
        <v>38</v>
      </c>
      <c r="AX1133" s="13" t="s">
        <v>90</v>
      </c>
      <c r="AY1133" s="273" t="s">
        <v>263</v>
      </c>
    </row>
    <row r="1134" s="1" customFormat="1" ht="16.5" customHeight="1">
      <c r="B1134" s="39"/>
      <c r="C1134" s="295" t="s">
        <v>1372</v>
      </c>
      <c r="D1134" s="295" t="s">
        <v>400</v>
      </c>
      <c r="E1134" s="296" t="s">
        <v>1373</v>
      </c>
      <c r="F1134" s="297" t="s">
        <v>1374</v>
      </c>
      <c r="G1134" s="298" t="s">
        <v>407</v>
      </c>
      <c r="H1134" s="299">
        <v>5821.7280000000001</v>
      </c>
      <c r="I1134" s="300"/>
      <c r="J1134" s="301">
        <f>ROUND(I1134*H1134,2)</f>
        <v>0</v>
      </c>
      <c r="K1134" s="297" t="s">
        <v>270</v>
      </c>
      <c r="L1134" s="302"/>
      <c r="M1134" s="303" t="s">
        <v>1</v>
      </c>
      <c r="N1134" s="304" t="s">
        <v>48</v>
      </c>
      <c r="O1134" s="87"/>
      <c r="P1134" s="242">
        <f>O1134*H1134</f>
        <v>0</v>
      </c>
      <c r="Q1134" s="242">
        <v>0.00040000000000000002</v>
      </c>
      <c r="R1134" s="242">
        <f>Q1134*H1134</f>
        <v>2.3286912000000002</v>
      </c>
      <c r="S1134" s="242">
        <v>0</v>
      </c>
      <c r="T1134" s="243">
        <f>S1134*H1134</f>
        <v>0</v>
      </c>
      <c r="AR1134" s="244" t="s">
        <v>563</v>
      </c>
      <c r="AT1134" s="244" t="s">
        <v>400</v>
      </c>
      <c r="AU1134" s="244" t="s">
        <v>92</v>
      </c>
      <c r="AY1134" s="17" t="s">
        <v>263</v>
      </c>
      <c r="BE1134" s="245">
        <f>IF(N1134="základní",J1134,0)</f>
        <v>0</v>
      </c>
      <c r="BF1134" s="245">
        <f>IF(N1134="snížená",J1134,0)</f>
        <v>0</v>
      </c>
      <c r="BG1134" s="245">
        <f>IF(N1134="zákl. přenesená",J1134,0)</f>
        <v>0</v>
      </c>
      <c r="BH1134" s="245">
        <f>IF(N1134="sníž. přenesená",J1134,0)</f>
        <v>0</v>
      </c>
      <c r="BI1134" s="245">
        <f>IF(N1134="nulová",J1134,0)</f>
        <v>0</v>
      </c>
      <c r="BJ1134" s="17" t="s">
        <v>90</v>
      </c>
      <c r="BK1134" s="245">
        <f>ROUND(I1134*H1134,2)</f>
        <v>0</v>
      </c>
      <c r="BL1134" s="17" t="s">
        <v>452</v>
      </c>
      <c r="BM1134" s="244" t="s">
        <v>1375</v>
      </c>
    </row>
    <row r="1135" s="12" customFormat="1">
      <c r="B1135" s="252"/>
      <c r="C1135" s="253"/>
      <c r="D1135" s="246" t="s">
        <v>368</v>
      </c>
      <c r="E1135" s="253"/>
      <c r="F1135" s="255" t="s">
        <v>1376</v>
      </c>
      <c r="G1135" s="253"/>
      <c r="H1135" s="256">
        <v>5821.7280000000001</v>
      </c>
      <c r="I1135" s="257"/>
      <c r="J1135" s="253"/>
      <c r="K1135" s="253"/>
      <c r="L1135" s="258"/>
      <c r="M1135" s="259"/>
      <c r="N1135" s="260"/>
      <c r="O1135" s="260"/>
      <c r="P1135" s="260"/>
      <c r="Q1135" s="260"/>
      <c r="R1135" s="260"/>
      <c r="S1135" s="260"/>
      <c r="T1135" s="261"/>
      <c r="AT1135" s="262" t="s">
        <v>368</v>
      </c>
      <c r="AU1135" s="262" t="s">
        <v>92</v>
      </c>
      <c r="AV1135" s="12" t="s">
        <v>92</v>
      </c>
      <c r="AW1135" s="12" t="s">
        <v>4</v>
      </c>
      <c r="AX1135" s="12" t="s">
        <v>90</v>
      </c>
      <c r="AY1135" s="262" t="s">
        <v>263</v>
      </c>
    </row>
    <row r="1136" s="1" customFormat="1" ht="16.5" customHeight="1">
      <c r="B1136" s="39"/>
      <c r="C1136" s="233" t="s">
        <v>1377</v>
      </c>
      <c r="D1136" s="233" t="s">
        <v>266</v>
      </c>
      <c r="E1136" s="234" t="s">
        <v>1378</v>
      </c>
      <c r="F1136" s="235" t="s">
        <v>1379</v>
      </c>
      <c r="G1136" s="236" t="s">
        <v>1155</v>
      </c>
      <c r="H1136" s="305"/>
      <c r="I1136" s="238"/>
      <c r="J1136" s="239">
        <f>ROUND(I1136*H1136,2)</f>
        <v>0</v>
      </c>
      <c r="K1136" s="235" t="s">
        <v>270</v>
      </c>
      <c r="L1136" s="44"/>
      <c r="M1136" s="240" t="s">
        <v>1</v>
      </c>
      <c r="N1136" s="241" t="s">
        <v>48</v>
      </c>
      <c r="O1136" s="87"/>
      <c r="P1136" s="242">
        <f>O1136*H1136</f>
        <v>0</v>
      </c>
      <c r="Q1136" s="242">
        <v>0</v>
      </c>
      <c r="R1136" s="242">
        <f>Q1136*H1136</f>
        <v>0</v>
      </c>
      <c r="S1136" s="242">
        <v>0</v>
      </c>
      <c r="T1136" s="243">
        <f>S1136*H1136</f>
        <v>0</v>
      </c>
      <c r="AR1136" s="244" t="s">
        <v>452</v>
      </c>
      <c r="AT1136" s="244" t="s">
        <v>266</v>
      </c>
      <c r="AU1136" s="244" t="s">
        <v>92</v>
      </c>
      <c r="AY1136" s="17" t="s">
        <v>263</v>
      </c>
      <c r="BE1136" s="245">
        <f>IF(N1136="základní",J1136,0)</f>
        <v>0</v>
      </c>
      <c r="BF1136" s="245">
        <f>IF(N1136="snížená",J1136,0)</f>
        <v>0</v>
      </c>
      <c r="BG1136" s="245">
        <f>IF(N1136="zákl. přenesená",J1136,0)</f>
        <v>0</v>
      </c>
      <c r="BH1136" s="245">
        <f>IF(N1136="sníž. přenesená",J1136,0)</f>
        <v>0</v>
      </c>
      <c r="BI1136" s="245">
        <f>IF(N1136="nulová",J1136,0)</f>
        <v>0</v>
      </c>
      <c r="BJ1136" s="17" t="s">
        <v>90</v>
      </c>
      <c r="BK1136" s="245">
        <f>ROUND(I1136*H1136,2)</f>
        <v>0</v>
      </c>
      <c r="BL1136" s="17" t="s">
        <v>452</v>
      </c>
      <c r="BM1136" s="244" t="s">
        <v>1380</v>
      </c>
    </row>
    <row r="1137" s="11" customFormat="1" ht="22.8" customHeight="1">
      <c r="B1137" s="217"/>
      <c r="C1137" s="218"/>
      <c r="D1137" s="219" t="s">
        <v>82</v>
      </c>
      <c r="E1137" s="231" t="s">
        <v>1381</v>
      </c>
      <c r="F1137" s="231" t="s">
        <v>1382</v>
      </c>
      <c r="G1137" s="218"/>
      <c r="H1137" s="218"/>
      <c r="I1137" s="221"/>
      <c r="J1137" s="232">
        <f>BK1137</f>
        <v>0</v>
      </c>
      <c r="K1137" s="218"/>
      <c r="L1137" s="223"/>
      <c r="M1137" s="224"/>
      <c r="N1137" s="225"/>
      <c r="O1137" s="225"/>
      <c r="P1137" s="226">
        <f>SUM(P1138:P1140)</f>
        <v>0</v>
      </c>
      <c r="Q1137" s="225"/>
      <c r="R1137" s="226">
        <f>SUM(R1138:R1140)</f>
        <v>0.035519999999999996</v>
      </c>
      <c r="S1137" s="225"/>
      <c r="T1137" s="227">
        <f>SUM(T1138:T1140)</f>
        <v>0</v>
      </c>
      <c r="AR1137" s="228" t="s">
        <v>92</v>
      </c>
      <c r="AT1137" s="229" t="s">
        <v>82</v>
      </c>
      <c r="AU1137" s="229" t="s">
        <v>90</v>
      </c>
      <c r="AY1137" s="228" t="s">
        <v>263</v>
      </c>
      <c r="BK1137" s="230">
        <f>SUM(BK1138:BK1140)</f>
        <v>0</v>
      </c>
    </row>
    <row r="1138" s="1" customFormat="1" ht="16.5" customHeight="1">
      <c r="B1138" s="39"/>
      <c r="C1138" s="233" t="s">
        <v>1383</v>
      </c>
      <c r="D1138" s="233" t="s">
        <v>266</v>
      </c>
      <c r="E1138" s="234" t="s">
        <v>1384</v>
      </c>
      <c r="F1138" s="235" t="s">
        <v>1385</v>
      </c>
      <c r="G1138" s="236" t="s">
        <v>503</v>
      </c>
      <c r="H1138" s="237">
        <v>12</v>
      </c>
      <c r="I1138" s="238"/>
      <c r="J1138" s="239">
        <f>ROUND(I1138*H1138,2)</f>
        <v>0</v>
      </c>
      <c r="K1138" s="235" t="s">
        <v>413</v>
      </c>
      <c r="L1138" s="44"/>
      <c r="M1138" s="240" t="s">
        <v>1</v>
      </c>
      <c r="N1138" s="241" t="s">
        <v>48</v>
      </c>
      <c r="O1138" s="87"/>
      <c r="P1138" s="242">
        <f>O1138*H1138</f>
        <v>0</v>
      </c>
      <c r="Q1138" s="242">
        <v>0.00296</v>
      </c>
      <c r="R1138" s="242">
        <f>Q1138*H1138</f>
        <v>0.035519999999999996</v>
      </c>
      <c r="S1138" s="242">
        <v>0</v>
      </c>
      <c r="T1138" s="243">
        <f>S1138*H1138</f>
        <v>0</v>
      </c>
      <c r="AR1138" s="244" t="s">
        <v>452</v>
      </c>
      <c r="AT1138" s="244" t="s">
        <v>266</v>
      </c>
      <c r="AU1138" s="244" t="s">
        <v>92</v>
      </c>
      <c r="AY1138" s="17" t="s">
        <v>263</v>
      </c>
      <c r="BE1138" s="245">
        <f>IF(N1138="základní",J1138,0)</f>
        <v>0</v>
      </c>
      <c r="BF1138" s="245">
        <f>IF(N1138="snížená",J1138,0)</f>
        <v>0</v>
      </c>
      <c r="BG1138" s="245">
        <f>IF(N1138="zákl. přenesená",J1138,0)</f>
        <v>0</v>
      </c>
      <c r="BH1138" s="245">
        <f>IF(N1138="sníž. přenesená",J1138,0)</f>
        <v>0</v>
      </c>
      <c r="BI1138" s="245">
        <f>IF(N1138="nulová",J1138,0)</f>
        <v>0</v>
      </c>
      <c r="BJ1138" s="17" t="s">
        <v>90</v>
      </c>
      <c r="BK1138" s="245">
        <f>ROUND(I1138*H1138,2)</f>
        <v>0</v>
      </c>
      <c r="BL1138" s="17" t="s">
        <v>452</v>
      </c>
      <c r="BM1138" s="244" t="s">
        <v>1386</v>
      </c>
    </row>
    <row r="1139" s="1" customFormat="1">
      <c r="B1139" s="39"/>
      <c r="C1139" s="40"/>
      <c r="D1139" s="246" t="s">
        <v>273</v>
      </c>
      <c r="E1139" s="40"/>
      <c r="F1139" s="247" t="s">
        <v>1387</v>
      </c>
      <c r="G1139" s="40"/>
      <c r="H1139" s="40"/>
      <c r="I1139" s="151"/>
      <c r="J1139" s="40"/>
      <c r="K1139" s="40"/>
      <c r="L1139" s="44"/>
      <c r="M1139" s="248"/>
      <c r="N1139" s="87"/>
      <c r="O1139" s="87"/>
      <c r="P1139" s="87"/>
      <c r="Q1139" s="87"/>
      <c r="R1139" s="87"/>
      <c r="S1139" s="87"/>
      <c r="T1139" s="88"/>
      <c r="AT1139" s="17" t="s">
        <v>273</v>
      </c>
      <c r="AU1139" s="17" t="s">
        <v>92</v>
      </c>
    </row>
    <row r="1140" s="1" customFormat="1" ht="16.5" customHeight="1">
      <c r="B1140" s="39"/>
      <c r="C1140" s="233" t="s">
        <v>1388</v>
      </c>
      <c r="D1140" s="233" t="s">
        <v>266</v>
      </c>
      <c r="E1140" s="234" t="s">
        <v>1389</v>
      </c>
      <c r="F1140" s="235" t="s">
        <v>1390</v>
      </c>
      <c r="G1140" s="236" t="s">
        <v>1155</v>
      </c>
      <c r="H1140" s="305"/>
      <c r="I1140" s="238"/>
      <c r="J1140" s="239">
        <f>ROUND(I1140*H1140,2)</f>
        <v>0</v>
      </c>
      <c r="K1140" s="235" t="s">
        <v>270</v>
      </c>
      <c r="L1140" s="44"/>
      <c r="M1140" s="240" t="s">
        <v>1</v>
      </c>
      <c r="N1140" s="241" t="s">
        <v>48</v>
      </c>
      <c r="O1140" s="87"/>
      <c r="P1140" s="242">
        <f>O1140*H1140</f>
        <v>0</v>
      </c>
      <c r="Q1140" s="242">
        <v>0</v>
      </c>
      <c r="R1140" s="242">
        <f>Q1140*H1140</f>
        <v>0</v>
      </c>
      <c r="S1140" s="242">
        <v>0</v>
      </c>
      <c r="T1140" s="243">
        <f>S1140*H1140</f>
        <v>0</v>
      </c>
      <c r="AR1140" s="244" t="s">
        <v>452</v>
      </c>
      <c r="AT1140" s="244" t="s">
        <v>266</v>
      </c>
      <c r="AU1140" s="244" t="s">
        <v>92</v>
      </c>
      <c r="AY1140" s="17" t="s">
        <v>263</v>
      </c>
      <c r="BE1140" s="245">
        <f>IF(N1140="základní",J1140,0)</f>
        <v>0</v>
      </c>
      <c r="BF1140" s="245">
        <f>IF(N1140="snížená",J1140,0)</f>
        <v>0</v>
      </c>
      <c r="BG1140" s="245">
        <f>IF(N1140="zákl. přenesená",J1140,0)</f>
        <v>0</v>
      </c>
      <c r="BH1140" s="245">
        <f>IF(N1140="sníž. přenesená",J1140,0)</f>
        <v>0</v>
      </c>
      <c r="BI1140" s="245">
        <f>IF(N1140="nulová",J1140,0)</f>
        <v>0</v>
      </c>
      <c r="BJ1140" s="17" t="s">
        <v>90</v>
      </c>
      <c r="BK1140" s="245">
        <f>ROUND(I1140*H1140,2)</f>
        <v>0</v>
      </c>
      <c r="BL1140" s="17" t="s">
        <v>452</v>
      </c>
      <c r="BM1140" s="244" t="s">
        <v>1391</v>
      </c>
    </row>
    <row r="1141" s="11" customFormat="1" ht="22.8" customHeight="1">
      <c r="B1141" s="217"/>
      <c r="C1141" s="218"/>
      <c r="D1141" s="219" t="s">
        <v>82</v>
      </c>
      <c r="E1141" s="231" t="s">
        <v>1392</v>
      </c>
      <c r="F1141" s="231" t="s">
        <v>1393</v>
      </c>
      <c r="G1141" s="218"/>
      <c r="H1141" s="218"/>
      <c r="I1141" s="221"/>
      <c r="J1141" s="232">
        <f>BK1141</f>
        <v>0</v>
      </c>
      <c r="K1141" s="218"/>
      <c r="L1141" s="223"/>
      <c r="M1141" s="224"/>
      <c r="N1141" s="225"/>
      <c r="O1141" s="225"/>
      <c r="P1141" s="226">
        <f>SUM(P1142:P1168)</f>
        <v>0</v>
      </c>
      <c r="Q1141" s="225"/>
      <c r="R1141" s="226">
        <f>SUM(R1142:R1168)</f>
        <v>30.776538899999998</v>
      </c>
      <c r="S1141" s="225"/>
      <c r="T1141" s="227">
        <f>SUM(T1142:T1168)</f>
        <v>0</v>
      </c>
      <c r="AR1141" s="228" t="s">
        <v>92</v>
      </c>
      <c r="AT1141" s="229" t="s">
        <v>82</v>
      </c>
      <c r="AU1141" s="229" t="s">
        <v>90</v>
      </c>
      <c r="AY1141" s="228" t="s">
        <v>263</v>
      </c>
      <c r="BK1141" s="230">
        <f>SUM(BK1142:BK1168)</f>
        <v>0</v>
      </c>
    </row>
    <row r="1142" s="1" customFormat="1" ht="16.5" customHeight="1">
      <c r="B1142" s="39"/>
      <c r="C1142" s="233" t="s">
        <v>1394</v>
      </c>
      <c r="D1142" s="233" t="s">
        <v>266</v>
      </c>
      <c r="E1142" s="234" t="s">
        <v>1395</v>
      </c>
      <c r="F1142" s="235" t="s">
        <v>1396</v>
      </c>
      <c r="G1142" s="236" t="s">
        <v>407</v>
      </c>
      <c r="H1142" s="237">
        <v>175.5</v>
      </c>
      <c r="I1142" s="238"/>
      <c r="J1142" s="239">
        <f>ROUND(I1142*H1142,2)</f>
        <v>0</v>
      </c>
      <c r="K1142" s="235" t="s">
        <v>270</v>
      </c>
      <c r="L1142" s="44"/>
      <c r="M1142" s="240" t="s">
        <v>1</v>
      </c>
      <c r="N1142" s="241" t="s">
        <v>48</v>
      </c>
      <c r="O1142" s="87"/>
      <c r="P1142" s="242">
        <f>O1142*H1142</f>
        <v>0</v>
      </c>
      <c r="Q1142" s="242">
        <v>0.016209999999999999</v>
      </c>
      <c r="R1142" s="242">
        <f>Q1142*H1142</f>
        <v>2.8448549999999999</v>
      </c>
      <c r="S1142" s="242">
        <v>0</v>
      </c>
      <c r="T1142" s="243">
        <f>S1142*H1142</f>
        <v>0</v>
      </c>
      <c r="AR1142" s="244" t="s">
        <v>452</v>
      </c>
      <c r="AT1142" s="244" t="s">
        <v>266</v>
      </c>
      <c r="AU1142" s="244" t="s">
        <v>92</v>
      </c>
      <c r="AY1142" s="17" t="s">
        <v>263</v>
      </c>
      <c r="BE1142" s="245">
        <f>IF(N1142="základní",J1142,0)</f>
        <v>0</v>
      </c>
      <c r="BF1142" s="245">
        <f>IF(N1142="snížená",J1142,0)</f>
        <v>0</v>
      </c>
      <c r="BG1142" s="245">
        <f>IF(N1142="zákl. přenesená",J1142,0)</f>
        <v>0</v>
      </c>
      <c r="BH1142" s="245">
        <f>IF(N1142="sníž. přenesená",J1142,0)</f>
        <v>0</v>
      </c>
      <c r="BI1142" s="245">
        <f>IF(N1142="nulová",J1142,0)</f>
        <v>0</v>
      </c>
      <c r="BJ1142" s="17" t="s">
        <v>90</v>
      </c>
      <c r="BK1142" s="245">
        <f>ROUND(I1142*H1142,2)</f>
        <v>0</v>
      </c>
      <c r="BL1142" s="17" t="s">
        <v>452</v>
      </c>
      <c r="BM1142" s="244" t="s">
        <v>1397</v>
      </c>
    </row>
    <row r="1143" s="1" customFormat="1">
      <c r="B1143" s="39"/>
      <c r="C1143" s="40"/>
      <c r="D1143" s="246" t="s">
        <v>273</v>
      </c>
      <c r="E1143" s="40"/>
      <c r="F1143" s="247" t="s">
        <v>1293</v>
      </c>
      <c r="G1143" s="40"/>
      <c r="H1143" s="40"/>
      <c r="I1143" s="151"/>
      <c r="J1143" s="40"/>
      <c r="K1143" s="40"/>
      <c r="L1143" s="44"/>
      <c r="M1143" s="248"/>
      <c r="N1143" s="87"/>
      <c r="O1143" s="87"/>
      <c r="P1143" s="87"/>
      <c r="Q1143" s="87"/>
      <c r="R1143" s="87"/>
      <c r="S1143" s="87"/>
      <c r="T1143" s="88"/>
      <c r="AT1143" s="17" t="s">
        <v>273</v>
      </c>
      <c r="AU1143" s="17" t="s">
        <v>92</v>
      </c>
    </row>
    <row r="1144" s="12" customFormat="1">
      <c r="B1144" s="252"/>
      <c r="C1144" s="253"/>
      <c r="D1144" s="246" t="s">
        <v>368</v>
      </c>
      <c r="E1144" s="254" t="s">
        <v>1</v>
      </c>
      <c r="F1144" s="255" t="s">
        <v>1398</v>
      </c>
      <c r="G1144" s="253"/>
      <c r="H1144" s="256">
        <v>175.5</v>
      </c>
      <c r="I1144" s="257"/>
      <c r="J1144" s="253"/>
      <c r="K1144" s="253"/>
      <c r="L1144" s="258"/>
      <c r="M1144" s="259"/>
      <c r="N1144" s="260"/>
      <c r="O1144" s="260"/>
      <c r="P1144" s="260"/>
      <c r="Q1144" s="260"/>
      <c r="R1144" s="260"/>
      <c r="S1144" s="260"/>
      <c r="T1144" s="261"/>
      <c r="AT1144" s="262" t="s">
        <v>368</v>
      </c>
      <c r="AU1144" s="262" t="s">
        <v>92</v>
      </c>
      <c r="AV1144" s="12" t="s">
        <v>92</v>
      </c>
      <c r="AW1144" s="12" t="s">
        <v>38</v>
      </c>
      <c r="AX1144" s="12" t="s">
        <v>83</v>
      </c>
      <c r="AY1144" s="262" t="s">
        <v>263</v>
      </c>
    </row>
    <row r="1145" s="13" customFormat="1">
      <c r="B1145" s="263"/>
      <c r="C1145" s="264"/>
      <c r="D1145" s="246" t="s">
        <v>368</v>
      </c>
      <c r="E1145" s="265" t="s">
        <v>1</v>
      </c>
      <c r="F1145" s="266" t="s">
        <v>370</v>
      </c>
      <c r="G1145" s="264"/>
      <c r="H1145" s="267">
        <v>175.5</v>
      </c>
      <c r="I1145" s="268"/>
      <c r="J1145" s="264"/>
      <c r="K1145" s="264"/>
      <c r="L1145" s="269"/>
      <c r="M1145" s="270"/>
      <c r="N1145" s="271"/>
      <c r="O1145" s="271"/>
      <c r="P1145" s="271"/>
      <c r="Q1145" s="271"/>
      <c r="R1145" s="271"/>
      <c r="S1145" s="271"/>
      <c r="T1145" s="272"/>
      <c r="AT1145" s="273" t="s">
        <v>368</v>
      </c>
      <c r="AU1145" s="273" t="s">
        <v>92</v>
      </c>
      <c r="AV1145" s="13" t="s">
        <v>125</v>
      </c>
      <c r="AW1145" s="13" t="s">
        <v>38</v>
      </c>
      <c r="AX1145" s="13" t="s">
        <v>90</v>
      </c>
      <c r="AY1145" s="273" t="s">
        <v>263</v>
      </c>
    </row>
    <row r="1146" s="1" customFormat="1" ht="16.5" customHeight="1">
      <c r="B1146" s="39"/>
      <c r="C1146" s="233" t="s">
        <v>1399</v>
      </c>
      <c r="D1146" s="233" t="s">
        <v>266</v>
      </c>
      <c r="E1146" s="234" t="s">
        <v>1400</v>
      </c>
      <c r="F1146" s="235" t="s">
        <v>1401</v>
      </c>
      <c r="G1146" s="236" t="s">
        <v>407</v>
      </c>
      <c r="H1146" s="237">
        <v>332.51999999999998</v>
      </c>
      <c r="I1146" s="238"/>
      <c r="J1146" s="239">
        <f>ROUND(I1146*H1146,2)</f>
        <v>0</v>
      </c>
      <c r="K1146" s="235" t="s">
        <v>270</v>
      </c>
      <c r="L1146" s="44"/>
      <c r="M1146" s="240" t="s">
        <v>1</v>
      </c>
      <c r="N1146" s="241" t="s">
        <v>48</v>
      </c>
      <c r="O1146" s="87"/>
      <c r="P1146" s="242">
        <f>O1146*H1146</f>
        <v>0</v>
      </c>
      <c r="Q1146" s="242">
        <v>0</v>
      </c>
      <c r="R1146" s="242">
        <f>Q1146*H1146</f>
        <v>0</v>
      </c>
      <c r="S1146" s="242">
        <v>0</v>
      </c>
      <c r="T1146" s="243">
        <f>S1146*H1146</f>
        <v>0</v>
      </c>
      <c r="AR1146" s="244" t="s">
        <v>452</v>
      </c>
      <c r="AT1146" s="244" t="s">
        <v>266</v>
      </c>
      <c r="AU1146" s="244" t="s">
        <v>92</v>
      </c>
      <c r="AY1146" s="17" t="s">
        <v>263</v>
      </c>
      <c r="BE1146" s="245">
        <f>IF(N1146="základní",J1146,0)</f>
        <v>0</v>
      </c>
      <c r="BF1146" s="245">
        <f>IF(N1146="snížená",J1146,0)</f>
        <v>0</v>
      </c>
      <c r="BG1146" s="245">
        <f>IF(N1146="zákl. přenesená",J1146,0)</f>
        <v>0</v>
      </c>
      <c r="BH1146" s="245">
        <f>IF(N1146="sníž. přenesená",J1146,0)</f>
        <v>0</v>
      </c>
      <c r="BI1146" s="245">
        <f>IF(N1146="nulová",J1146,0)</f>
        <v>0</v>
      </c>
      <c r="BJ1146" s="17" t="s">
        <v>90</v>
      </c>
      <c r="BK1146" s="245">
        <f>ROUND(I1146*H1146,2)</f>
        <v>0</v>
      </c>
      <c r="BL1146" s="17" t="s">
        <v>452</v>
      </c>
      <c r="BM1146" s="244" t="s">
        <v>1402</v>
      </c>
    </row>
    <row r="1147" s="1" customFormat="1">
      <c r="B1147" s="39"/>
      <c r="C1147" s="40"/>
      <c r="D1147" s="246" t="s">
        <v>273</v>
      </c>
      <c r="E1147" s="40"/>
      <c r="F1147" s="247" t="s">
        <v>1254</v>
      </c>
      <c r="G1147" s="40"/>
      <c r="H1147" s="40"/>
      <c r="I1147" s="151"/>
      <c r="J1147" s="40"/>
      <c r="K1147" s="40"/>
      <c r="L1147" s="44"/>
      <c r="M1147" s="248"/>
      <c r="N1147" s="87"/>
      <c r="O1147" s="87"/>
      <c r="P1147" s="87"/>
      <c r="Q1147" s="87"/>
      <c r="R1147" s="87"/>
      <c r="S1147" s="87"/>
      <c r="T1147" s="88"/>
      <c r="AT1147" s="17" t="s">
        <v>273</v>
      </c>
      <c r="AU1147" s="17" t="s">
        <v>92</v>
      </c>
    </row>
    <row r="1148" s="12" customFormat="1">
      <c r="B1148" s="252"/>
      <c r="C1148" s="253"/>
      <c r="D1148" s="246" t="s">
        <v>368</v>
      </c>
      <c r="E1148" s="254" t="s">
        <v>1</v>
      </c>
      <c r="F1148" s="255" t="s">
        <v>1403</v>
      </c>
      <c r="G1148" s="253"/>
      <c r="H1148" s="256">
        <v>332.51999999999998</v>
      </c>
      <c r="I1148" s="257"/>
      <c r="J1148" s="253"/>
      <c r="K1148" s="253"/>
      <c r="L1148" s="258"/>
      <c r="M1148" s="259"/>
      <c r="N1148" s="260"/>
      <c r="O1148" s="260"/>
      <c r="P1148" s="260"/>
      <c r="Q1148" s="260"/>
      <c r="R1148" s="260"/>
      <c r="S1148" s="260"/>
      <c r="T1148" s="261"/>
      <c r="AT1148" s="262" t="s">
        <v>368</v>
      </c>
      <c r="AU1148" s="262" t="s">
        <v>92</v>
      </c>
      <c r="AV1148" s="12" t="s">
        <v>92</v>
      </c>
      <c r="AW1148" s="12" t="s">
        <v>38</v>
      </c>
      <c r="AX1148" s="12" t="s">
        <v>83</v>
      </c>
      <c r="AY1148" s="262" t="s">
        <v>263</v>
      </c>
    </row>
    <row r="1149" s="13" customFormat="1">
      <c r="B1149" s="263"/>
      <c r="C1149" s="264"/>
      <c r="D1149" s="246" t="s">
        <v>368</v>
      </c>
      <c r="E1149" s="265" t="s">
        <v>1</v>
      </c>
      <c r="F1149" s="266" t="s">
        <v>370</v>
      </c>
      <c r="G1149" s="264"/>
      <c r="H1149" s="267">
        <v>332.51999999999998</v>
      </c>
      <c r="I1149" s="268"/>
      <c r="J1149" s="264"/>
      <c r="K1149" s="264"/>
      <c r="L1149" s="269"/>
      <c r="M1149" s="270"/>
      <c r="N1149" s="271"/>
      <c r="O1149" s="271"/>
      <c r="P1149" s="271"/>
      <c r="Q1149" s="271"/>
      <c r="R1149" s="271"/>
      <c r="S1149" s="271"/>
      <c r="T1149" s="272"/>
      <c r="AT1149" s="273" t="s">
        <v>368</v>
      </c>
      <c r="AU1149" s="273" t="s">
        <v>92</v>
      </c>
      <c r="AV1149" s="13" t="s">
        <v>125</v>
      </c>
      <c r="AW1149" s="13" t="s">
        <v>38</v>
      </c>
      <c r="AX1149" s="13" t="s">
        <v>90</v>
      </c>
      <c r="AY1149" s="273" t="s">
        <v>263</v>
      </c>
    </row>
    <row r="1150" s="1" customFormat="1" ht="16.5" customHeight="1">
      <c r="B1150" s="39"/>
      <c r="C1150" s="295" t="s">
        <v>1404</v>
      </c>
      <c r="D1150" s="295" t="s">
        <v>400</v>
      </c>
      <c r="E1150" s="296" t="s">
        <v>1405</v>
      </c>
      <c r="F1150" s="297" t="s">
        <v>1406</v>
      </c>
      <c r="G1150" s="298" t="s">
        <v>407</v>
      </c>
      <c r="H1150" s="299">
        <v>382.39800000000002</v>
      </c>
      <c r="I1150" s="300"/>
      <c r="J1150" s="301">
        <f>ROUND(I1150*H1150,2)</f>
        <v>0</v>
      </c>
      <c r="K1150" s="297" t="s">
        <v>270</v>
      </c>
      <c r="L1150" s="302"/>
      <c r="M1150" s="303" t="s">
        <v>1</v>
      </c>
      <c r="N1150" s="304" t="s">
        <v>48</v>
      </c>
      <c r="O1150" s="87"/>
      <c r="P1150" s="242">
        <f>O1150*H1150</f>
        <v>0</v>
      </c>
      <c r="Q1150" s="242">
        <v>0.0104</v>
      </c>
      <c r="R1150" s="242">
        <f>Q1150*H1150</f>
        <v>3.9769391999999999</v>
      </c>
      <c r="S1150" s="242">
        <v>0</v>
      </c>
      <c r="T1150" s="243">
        <f>S1150*H1150</f>
        <v>0</v>
      </c>
      <c r="AR1150" s="244" t="s">
        <v>563</v>
      </c>
      <c r="AT1150" s="244" t="s">
        <v>400</v>
      </c>
      <c r="AU1150" s="244" t="s">
        <v>92</v>
      </c>
      <c r="AY1150" s="17" t="s">
        <v>263</v>
      </c>
      <c r="BE1150" s="245">
        <f>IF(N1150="základní",J1150,0)</f>
        <v>0</v>
      </c>
      <c r="BF1150" s="245">
        <f>IF(N1150="snížená",J1150,0)</f>
        <v>0</v>
      </c>
      <c r="BG1150" s="245">
        <f>IF(N1150="zákl. přenesená",J1150,0)</f>
        <v>0</v>
      </c>
      <c r="BH1150" s="245">
        <f>IF(N1150="sníž. přenesená",J1150,0)</f>
        <v>0</v>
      </c>
      <c r="BI1150" s="245">
        <f>IF(N1150="nulová",J1150,0)</f>
        <v>0</v>
      </c>
      <c r="BJ1150" s="17" t="s">
        <v>90</v>
      </c>
      <c r="BK1150" s="245">
        <f>ROUND(I1150*H1150,2)</f>
        <v>0</v>
      </c>
      <c r="BL1150" s="17" t="s">
        <v>452</v>
      </c>
      <c r="BM1150" s="244" t="s">
        <v>1407</v>
      </c>
    </row>
    <row r="1151" s="12" customFormat="1">
      <c r="B1151" s="252"/>
      <c r="C1151" s="253"/>
      <c r="D1151" s="246" t="s">
        <v>368</v>
      </c>
      <c r="E1151" s="253"/>
      <c r="F1151" s="255" t="s">
        <v>1408</v>
      </c>
      <c r="G1151" s="253"/>
      <c r="H1151" s="256">
        <v>382.39800000000002</v>
      </c>
      <c r="I1151" s="257"/>
      <c r="J1151" s="253"/>
      <c r="K1151" s="253"/>
      <c r="L1151" s="258"/>
      <c r="M1151" s="259"/>
      <c r="N1151" s="260"/>
      <c r="O1151" s="260"/>
      <c r="P1151" s="260"/>
      <c r="Q1151" s="260"/>
      <c r="R1151" s="260"/>
      <c r="S1151" s="260"/>
      <c r="T1151" s="261"/>
      <c r="AT1151" s="262" t="s">
        <v>368</v>
      </c>
      <c r="AU1151" s="262" t="s">
        <v>92</v>
      </c>
      <c r="AV1151" s="12" t="s">
        <v>92</v>
      </c>
      <c r="AW1151" s="12" t="s">
        <v>4</v>
      </c>
      <c r="AX1151" s="12" t="s">
        <v>90</v>
      </c>
      <c r="AY1151" s="262" t="s">
        <v>263</v>
      </c>
    </row>
    <row r="1152" s="1" customFormat="1" ht="16.5" customHeight="1">
      <c r="B1152" s="39"/>
      <c r="C1152" s="233" t="s">
        <v>1409</v>
      </c>
      <c r="D1152" s="233" t="s">
        <v>266</v>
      </c>
      <c r="E1152" s="234" t="s">
        <v>1410</v>
      </c>
      <c r="F1152" s="235" t="s">
        <v>1411</v>
      </c>
      <c r="G1152" s="236" t="s">
        <v>407</v>
      </c>
      <c r="H1152" s="237">
        <v>1169.8399999999999</v>
      </c>
      <c r="I1152" s="238"/>
      <c r="J1152" s="239">
        <f>ROUND(I1152*H1152,2)</f>
        <v>0</v>
      </c>
      <c r="K1152" s="235" t="s">
        <v>270</v>
      </c>
      <c r="L1152" s="44"/>
      <c r="M1152" s="240" t="s">
        <v>1</v>
      </c>
      <c r="N1152" s="241" t="s">
        <v>48</v>
      </c>
      <c r="O1152" s="87"/>
      <c r="P1152" s="242">
        <f>O1152*H1152</f>
        <v>0</v>
      </c>
      <c r="Q1152" s="242">
        <v>0.0098200000000000006</v>
      </c>
      <c r="R1152" s="242">
        <f>Q1152*H1152</f>
        <v>11.487828799999999</v>
      </c>
      <c r="S1152" s="242">
        <v>0</v>
      </c>
      <c r="T1152" s="243">
        <f>S1152*H1152</f>
        <v>0</v>
      </c>
      <c r="AR1152" s="244" t="s">
        <v>452</v>
      </c>
      <c r="AT1152" s="244" t="s">
        <v>266</v>
      </c>
      <c r="AU1152" s="244" t="s">
        <v>92</v>
      </c>
      <c r="AY1152" s="17" t="s">
        <v>263</v>
      </c>
      <c r="BE1152" s="245">
        <f>IF(N1152="základní",J1152,0)</f>
        <v>0</v>
      </c>
      <c r="BF1152" s="245">
        <f>IF(N1152="snížená",J1152,0)</f>
        <v>0</v>
      </c>
      <c r="BG1152" s="245">
        <f>IF(N1152="zákl. přenesená",J1152,0)</f>
        <v>0</v>
      </c>
      <c r="BH1152" s="245">
        <f>IF(N1152="sníž. přenesená",J1152,0)</f>
        <v>0</v>
      </c>
      <c r="BI1152" s="245">
        <f>IF(N1152="nulová",J1152,0)</f>
        <v>0</v>
      </c>
      <c r="BJ1152" s="17" t="s">
        <v>90</v>
      </c>
      <c r="BK1152" s="245">
        <f>ROUND(I1152*H1152,2)</f>
        <v>0</v>
      </c>
      <c r="BL1152" s="17" t="s">
        <v>452</v>
      </c>
      <c r="BM1152" s="244" t="s">
        <v>1412</v>
      </c>
    </row>
    <row r="1153" s="1" customFormat="1">
      <c r="B1153" s="39"/>
      <c r="C1153" s="40"/>
      <c r="D1153" s="246" t="s">
        <v>273</v>
      </c>
      <c r="E1153" s="40"/>
      <c r="F1153" s="247" t="s">
        <v>1254</v>
      </c>
      <c r="G1153" s="40"/>
      <c r="H1153" s="40"/>
      <c r="I1153" s="151"/>
      <c r="J1153" s="40"/>
      <c r="K1153" s="40"/>
      <c r="L1153" s="44"/>
      <c r="M1153" s="248"/>
      <c r="N1153" s="87"/>
      <c r="O1153" s="87"/>
      <c r="P1153" s="87"/>
      <c r="Q1153" s="87"/>
      <c r="R1153" s="87"/>
      <c r="S1153" s="87"/>
      <c r="T1153" s="88"/>
      <c r="AT1153" s="17" t="s">
        <v>273</v>
      </c>
      <c r="AU1153" s="17" t="s">
        <v>92</v>
      </c>
    </row>
    <row r="1154" s="12" customFormat="1">
      <c r="B1154" s="252"/>
      <c r="C1154" s="253"/>
      <c r="D1154" s="246" t="s">
        <v>368</v>
      </c>
      <c r="E1154" s="254" t="s">
        <v>1</v>
      </c>
      <c r="F1154" s="255" t="s">
        <v>1255</v>
      </c>
      <c r="G1154" s="253"/>
      <c r="H1154" s="256">
        <v>1169.8399999999999</v>
      </c>
      <c r="I1154" s="257"/>
      <c r="J1154" s="253"/>
      <c r="K1154" s="253"/>
      <c r="L1154" s="258"/>
      <c r="M1154" s="259"/>
      <c r="N1154" s="260"/>
      <c r="O1154" s="260"/>
      <c r="P1154" s="260"/>
      <c r="Q1154" s="260"/>
      <c r="R1154" s="260"/>
      <c r="S1154" s="260"/>
      <c r="T1154" s="261"/>
      <c r="AT1154" s="262" t="s">
        <v>368</v>
      </c>
      <c r="AU1154" s="262" t="s">
        <v>92</v>
      </c>
      <c r="AV1154" s="12" t="s">
        <v>92</v>
      </c>
      <c r="AW1154" s="12" t="s">
        <v>38</v>
      </c>
      <c r="AX1154" s="12" t="s">
        <v>83</v>
      </c>
      <c r="AY1154" s="262" t="s">
        <v>263</v>
      </c>
    </row>
    <row r="1155" s="13" customFormat="1">
      <c r="B1155" s="263"/>
      <c r="C1155" s="264"/>
      <c r="D1155" s="246" t="s">
        <v>368</v>
      </c>
      <c r="E1155" s="265" t="s">
        <v>1</v>
      </c>
      <c r="F1155" s="266" t="s">
        <v>370</v>
      </c>
      <c r="G1155" s="264"/>
      <c r="H1155" s="267">
        <v>1169.8399999999999</v>
      </c>
      <c r="I1155" s="268"/>
      <c r="J1155" s="264"/>
      <c r="K1155" s="264"/>
      <c r="L1155" s="269"/>
      <c r="M1155" s="270"/>
      <c r="N1155" s="271"/>
      <c r="O1155" s="271"/>
      <c r="P1155" s="271"/>
      <c r="Q1155" s="271"/>
      <c r="R1155" s="271"/>
      <c r="S1155" s="271"/>
      <c r="T1155" s="272"/>
      <c r="AT1155" s="273" t="s">
        <v>368</v>
      </c>
      <c r="AU1155" s="273" t="s">
        <v>92</v>
      </c>
      <c r="AV1155" s="13" t="s">
        <v>125</v>
      </c>
      <c r="AW1155" s="13" t="s">
        <v>38</v>
      </c>
      <c r="AX1155" s="13" t="s">
        <v>90</v>
      </c>
      <c r="AY1155" s="273" t="s">
        <v>263</v>
      </c>
    </row>
    <row r="1156" s="1" customFormat="1" ht="16.5" customHeight="1">
      <c r="B1156" s="39"/>
      <c r="C1156" s="233" t="s">
        <v>1413</v>
      </c>
      <c r="D1156" s="233" t="s">
        <v>266</v>
      </c>
      <c r="E1156" s="234" t="s">
        <v>1414</v>
      </c>
      <c r="F1156" s="235" t="s">
        <v>1415</v>
      </c>
      <c r="G1156" s="236" t="s">
        <v>407</v>
      </c>
      <c r="H1156" s="237">
        <v>1232.6690000000001</v>
      </c>
      <c r="I1156" s="238"/>
      <c r="J1156" s="239">
        <f>ROUND(I1156*H1156,2)</f>
        <v>0</v>
      </c>
      <c r="K1156" s="235" t="s">
        <v>270</v>
      </c>
      <c r="L1156" s="44"/>
      <c r="M1156" s="240" t="s">
        <v>1</v>
      </c>
      <c r="N1156" s="241" t="s">
        <v>48</v>
      </c>
      <c r="O1156" s="87"/>
      <c r="P1156" s="242">
        <f>O1156*H1156</f>
        <v>0</v>
      </c>
      <c r="Q1156" s="242">
        <v>0.00010000000000000001</v>
      </c>
      <c r="R1156" s="242">
        <f>Q1156*H1156</f>
        <v>0.12326690000000001</v>
      </c>
      <c r="S1156" s="242">
        <v>0</v>
      </c>
      <c r="T1156" s="243">
        <f>S1156*H1156</f>
        <v>0</v>
      </c>
      <c r="AR1156" s="244" t="s">
        <v>452</v>
      </c>
      <c r="AT1156" s="244" t="s">
        <v>266</v>
      </c>
      <c r="AU1156" s="244" t="s">
        <v>92</v>
      </c>
      <c r="AY1156" s="17" t="s">
        <v>263</v>
      </c>
      <c r="BE1156" s="245">
        <f>IF(N1156="základní",J1156,0)</f>
        <v>0</v>
      </c>
      <c r="BF1156" s="245">
        <f>IF(N1156="snížená",J1156,0)</f>
        <v>0</v>
      </c>
      <c r="BG1156" s="245">
        <f>IF(N1156="zákl. přenesená",J1156,0)</f>
        <v>0</v>
      </c>
      <c r="BH1156" s="245">
        <f>IF(N1156="sníž. přenesená",J1156,0)</f>
        <v>0</v>
      </c>
      <c r="BI1156" s="245">
        <f>IF(N1156="nulová",J1156,0)</f>
        <v>0</v>
      </c>
      <c r="BJ1156" s="17" t="s">
        <v>90</v>
      </c>
      <c r="BK1156" s="245">
        <f>ROUND(I1156*H1156,2)</f>
        <v>0</v>
      </c>
      <c r="BL1156" s="17" t="s">
        <v>452</v>
      </c>
      <c r="BM1156" s="244" t="s">
        <v>1416</v>
      </c>
    </row>
    <row r="1157" s="1" customFormat="1">
      <c r="B1157" s="39"/>
      <c r="C1157" s="40"/>
      <c r="D1157" s="246" t="s">
        <v>273</v>
      </c>
      <c r="E1157" s="40"/>
      <c r="F1157" s="247" t="s">
        <v>1254</v>
      </c>
      <c r="G1157" s="40"/>
      <c r="H1157" s="40"/>
      <c r="I1157" s="151"/>
      <c r="J1157" s="40"/>
      <c r="K1157" s="40"/>
      <c r="L1157" s="44"/>
      <c r="M1157" s="248"/>
      <c r="N1157" s="87"/>
      <c r="O1157" s="87"/>
      <c r="P1157" s="87"/>
      <c r="Q1157" s="87"/>
      <c r="R1157" s="87"/>
      <c r="S1157" s="87"/>
      <c r="T1157" s="88"/>
      <c r="AT1157" s="17" t="s">
        <v>273</v>
      </c>
      <c r="AU1157" s="17" t="s">
        <v>92</v>
      </c>
    </row>
    <row r="1158" s="12" customFormat="1">
      <c r="B1158" s="252"/>
      <c r="C1158" s="253"/>
      <c r="D1158" s="246" t="s">
        <v>368</v>
      </c>
      <c r="E1158" s="254" t="s">
        <v>1</v>
      </c>
      <c r="F1158" s="255" t="s">
        <v>1417</v>
      </c>
      <c r="G1158" s="253"/>
      <c r="H1158" s="256">
        <v>1173.97</v>
      </c>
      <c r="I1158" s="257"/>
      <c r="J1158" s="253"/>
      <c r="K1158" s="253"/>
      <c r="L1158" s="258"/>
      <c r="M1158" s="259"/>
      <c r="N1158" s="260"/>
      <c r="O1158" s="260"/>
      <c r="P1158" s="260"/>
      <c r="Q1158" s="260"/>
      <c r="R1158" s="260"/>
      <c r="S1158" s="260"/>
      <c r="T1158" s="261"/>
      <c r="AT1158" s="262" t="s">
        <v>368</v>
      </c>
      <c r="AU1158" s="262" t="s">
        <v>92</v>
      </c>
      <c r="AV1158" s="12" t="s">
        <v>92</v>
      </c>
      <c r="AW1158" s="12" t="s">
        <v>38</v>
      </c>
      <c r="AX1158" s="12" t="s">
        <v>83</v>
      </c>
      <c r="AY1158" s="262" t="s">
        <v>263</v>
      </c>
    </row>
    <row r="1159" s="15" customFormat="1">
      <c r="B1159" s="284"/>
      <c r="C1159" s="285"/>
      <c r="D1159" s="246" t="s">
        <v>368</v>
      </c>
      <c r="E1159" s="286" t="s">
        <v>1</v>
      </c>
      <c r="F1159" s="287" t="s">
        <v>388</v>
      </c>
      <c r="G1159" s="285"/>
      <c r="H1159" s="288">
        <v>1173.97</v>
      </c>
      <c r="I1159" s="289"/>
      <c r="J1159" s="285"/>
      <c r="K1159" s="285"/>
      <c r="L1159" s="290"/>
      <c r="M1159" s="291"/>
      <c r="N1159" s="292"/>
      <c r="O1159" s="292"/>
      <c r="P1159" s="292"/>
      <c r="Q1159" s="292"/>
      <c r="R1159" s="292"/>
      <c r="S1159" s="292"/>
      <c r="T1159" s="293"/>
      <c r="AT1159" s="294" t="s">
        <v>368</v>
      </c>
      <c r="AU1159" s="294" t="s">
        <v>92</v>
      </c>
      <c r="AV1159" s="15" t="s">
        <v>112</v>
      </c>
      <c r="AW1159" s="15" t="s">
        <v>38</v>
      </c>
      <c r="AX1159" s="15" t="s">
        <v>83</v>
      </c>
      <c r="AY1159" s="294" t="s">
        <v>263</v>
      </c>
    </row>
    <row r="1160" s="12" customFormat="1">
      <c r="B1160" s="252"/>
      <c r="C1160" s="253"/>
      <c r="D1160" s="246" t="s">
        <v>368</v>
      </c>
      <c r="E1160" s="254" t="s">
        <v>1</v>
      </c>
      <c r="F1160" s="255" t="s">
        <v>1418</v>
      </c>
      <c r="G1160" s="253"/>
      <c r="H1160" s="256">
        <v>58.698999999999998</v>
      </c>
      <c r="I1160" s="257"/>
      <c r="J1160" s="253"/>
      <c r="K1160" s="253"/>
      <c r="L1160" s="258"/>
      <c r="M1160" s="259"/>
      <c r="N1160" s="260"/>
      <c r="O1160" s="260"/>
      <c r="P1160" s="260"/>
      <c r="Q1160" s="260"/>
      <c r="R1160" s="260"/>
      <c r="S1160" s="260"/>
      <c r="T1160" s="261"/>
      <c r="AT1160" s="262" t="s">
        <v>368</v>
      </c>
      <c r="AU1160" s="262" t="s">
        <v>92</v>
      </c>
      <c r="AV1160" s="12" t="s">
        <v>92</v>
      </c>
      <c r="AW1160" s="12" t="s">
        <v>38</v>
      </c>
      <c r="AX1160" s="12" t="s">
        <v>83</v>
      </c>
      <c r="AY1160" s="262" t="s">
        <v>263</v>
      </c>
    </row>
    <row r="1161" s="13" customFormat="1">
      <c r="B1161" s="263"/>
      <c r="C1161" s="264"/>
      <c r="D1161" s="246" t="s">
        <v>368</v>
      </c>
      <c r="E1161" s="265" t="s">
        <v>1</v>
      </c>
      <c r="F1161" s="266" t="s">
        <v>370</v>
      </c>
      <c r="G1161" s="264"/>
      <c r="H1161" s="267">
        <v>1232.6690000000001</v>
      </c>
      <c r="I1161" s="268"/>
      <c r="J1161" s="264"/>
      <c r="K1161" s="264"/>
      <c r="L1161" s="269"/>
      <c r="M1161" s="270"/>
      <c r="N1161" s="271"/>
      <c r="O1161" s="271"/>
      <c r="P1161" s="271"/>
      <c r="Q1161" s="271"/>
      <c r="R1161" s="271"/>
      <c r="S1161" s="271"/>
      <c r="T1161" s="272"/>
      <c r="AT1161" s="273" t="s">
        <v>368</v>
      </c>
      <c r="AU1161" s="273" t="s">
        <v>92</v>
      </c>
      <c r="AV1161" s="13" t="s">
        <v>125</v>
      </c>
      <c r="AW1161" s="13" t="s">
        <v>38</v>
      </c>
      <c r="AX1161" s="13" t="s">
        <v>90</v>
      </c>
      <c r="AY1161" s="273" t="s">
        <v>263</v>
      </c>
    </row>
    <row r="1162" s="1" customFormat="1" ht="16.5" customHeight="1">
      <c r="B1162" s="39"/>
      <c r="C1162" s="295" t="s">
        <v>1419</v>
      </c>
      <c r="D1162" s="295" t="s">
        <v>400</v>
      </c>
      <c r="E1162" s="296" t="s">
        <v>1420</v>
      </c>
      <c r="F1162" s="297" t="s">
        <v>1421</v>
      </c>
      <c r="G1162" s="298" t="s">
        <v>407</v>
      </c>
      <c r="H1162" s="299">
        <v>1355.9359999999999</v>
      </c>
      <c r="I1162" s="300"/>
      <c r="J1162" s="301">
        <f>ROUND(I1162*H1162,2)</f>
        <v>0</v>
      </c>
      <c r="K1162" s="297" t="s">
        <v>270</v>
      </c>
      <c r="L1162" s="302"/>
      <c r="M1162" s="303" t="s">
        <v>1</v>
      </c>
      <c r="N1162" s="304" t="s">
        <v>48</v>
      </c>
      <c r="O1162" s="87"/>
      <c r="P1162" s="242">
        <f>O1162*H1162</f>
        <v>0</v>
      </c>
      <c r="Q1162" s="242">
        <v>0.0086999999999999994</v>
      </c>
      <c r="R1162" s="242">
        <f>Q1162*H1162</f>
        <v>11.796643199999998</v>
      </c>
      <c r="S1162" s="242">
        <v>0</v>
      </c>
      <c r="T1162" s="243">
        <f>S1162*H1162</f>
        <v>0</v>
      </c>
      <c r="AR1162" s="244" t="s">
        <v>563</v>
      </c>
      <c r="AT1162" s="244" t="s">
        <v>400</v>
      </c>
      <c r="AU1162" s="244" t="s">
        <v>92</v>
      </c>
      <c r="AY1162" s="17" t="s">
        <v>263</v>
      </c>
      <c r="BE1162" s="245">
        <f>IF(N1162="základní",J1162,0)</f>
        <v>0</v>
      </c>
      <c r="BF1162" s="245">
        <f>IF(N1162="snížená",J1162,0)</f>
        <v>0</v>
      </c>
      <c r="BG1162" s="245">
        <f>IF(N1162="zákl. přenesená",J1162,0)</f>
        <v>0</v>
      </c>
      <c r="BH1162" s="245">
        <f>IF(N1162="sníž. přenesená",J1162,0)</f>
        <v>0</v>
      </c>
      <c r="BI1162" s="245">
        <f>IF(N1162="nulová",J1162,0)</f>
        <v>0</v>
      </c>
      <c r="BJ1162" s="17" t="s">
        <v>90</v>
      </c>
      <c r="BK1162" s="245">
        <f>ROUND(I1162*H1162,2)</f>
        <v>0</v>
      </c>
      <c r="BL1162" s="17" t="s">
        <v>452</v>
      </c>
      <c r="BM1162" s="244" t="s">
        <v>1422</v>
      </c>
    </row>
    <row r="1163" s="12" customFormat="1">
      <c r="B1163" s="252"/>
      <c r="C1163" s="253"/>
      <c r="D1163" s="246" t="s">
        <v>368</v>
      </c>
      <c r="E1163" s="253"/>
      <c r="F1163" s="255" t="s">
        <v>1423</v>
      </c>
      <c r="G1163" s="253"/>
      <c r="H1163" s="256">
        <v>1355.9359999999999</v>
      </c>
      <c r="I1163" s="257"/>
      <c r="J1163" s="253"/>
      <c r="K1163" s="253"/>
      <c r="L1163" s="258"/>
      <c r="M1163" s="259"/>
      <c r="N1163" s="260"/>
      <c r="O1163" s="260"/>
      <c r="P1163" s="260"/>
      <c r="Q1163" s="260"/>
      <c r="R1163" s="260"/>
      <c r="S1163" s="260"/>
      <c r="T1163" s="261"/>
      <c r="AT1163" s="262" t="s">
        <v>368</v>
      </c>
      <c r="AU1163" s="262" t="s">
        <v>92</v>
      </c>
      <c r="AV1163" s="12" t="s">
        <v>92</v>
      </c>
      <c r="AW1163" s="12" t="s">
        <v>4</v>
      </c>
      <c r="AX1163" s="12" t="s">
        <v>90</v>
      </c>
      <c r="AY1163" s="262" t="s">
        <v>263</v>
      </c>
    </row>
    <row r="1164" s="1" customFormat="1" ht="16.5" customHeight="1">
      <c r="B1164" s="39"/>
      <c r="C1164" s="233" t="s">
        <v>1424</v>
      </c>
      <c r="D1164" s="233" t="s">
        <v>266</v>
      </c>
      <c r="E1164" s="234" t="s">
        <v>1425</v>
      </c>
      <c r="F1164" s="235" t="s">
        <v>1426</v>
      </c>
      <c r="G1164" s="236" t="s">
        <v>407</v>
      </c>
      <c r="H1164" s="237">
        <v>2735.029</v>
      </c>
      <c r="I1164" s="238"/>
      <c r="J1164" s="239">
        <f>ROUND(I1164*H1164,2)</f>
        <v>0</v>
      </c>
      <c r="K1164" s="235" t="s">
        <v>270</v>
      </c>
      <c r="L1164" s="44"/>
      <c r="M1164" s="240" t="s">
        <v>1</v>
      </c>
      <c r="N1164" s="241" t="s">
        <v>48</v>
      </c>
      <c r="O1164" s="87"/>
      <c r="P1164" s="242">
        <f>O1164*H1164</f>
        <v>0</v>
      </c>
      <c r="Q1164" s="242">
        <v>0.00020000000000000001</v>
      </c>
      <c r="R1164" s="242">
        <f>Q1164*H1164</f>
        <v>0.54700579999999999</v>
      </c>
      <c r="S1164" s="242">
        <v>0</v>
      </c>
      <c r="T1164" s="243">
        <f>S1164*H1164</f>
        <v>0</v>
      </c>
      <c r="AR1164" s="244" t="s">
        <v>452</v>
      </c>
      <c r="AT1164" s="244" t="s">
        <v>266</v>
      </c>
      <c r="AU1164" s="244" t="s">
        <v>92</v>
      </c>
      <c r="AY1164" s="17" t="s">
        <v>263</v>
      </c>
      <c r="BE1164" s="245">
        <f>IF(N1164="základní",J1164,0)</f>
        <v>0</v>
      </c>
      <c r="BF1164" s="245">
        <f>IF(N1164="snížená",J1164,0)</f>
        <v>0</v>
      </c>
      <c r="BG1164" s="245">
        <f>IF(N1164="zákl. přenesená",J1164,0)</f>
        <v>0</v>
      </c>
      <c r="BH1164" s="245">
        <f>IF(N1164="sníž. přenesená",J1164,0)</f>
        <v>0</v>
      </c>
      <c r="BI1164" s="245">
        <f>IF(N1164="nulová",J1164,0)</f>
        <v>0</v>
      </c>
      <c r="BJ1164" s="17" t="s">
        <v>90</v>
      </c>
      <c r="BK1164" s="245">
        <f>ROUND(I1164*H1164,2)</f>
        <v>0</v>
      </c>
      <c r="BL1164" s="17" t="s">
        <v>452</v>
      </c>
      <c r="BM1164" s="244" t="s">
        <v>1427</v>
      </c>
    </row>
    <row r="1165" s="1" customFormat="1">
      <c r="B1165" s="39"/>
      <c r="C1165" s="40"/>
      <c r="D1165" s="246" t="s">
        <v>273</v>
      </c>
      <c r="E1165" s="40"/>
      <c r="F1165" s="247" t="s">
        <v>1254</v>
      </c>
      <c r="G1165" s="40"/>
      <c r="H1165" s="40"/>
      <c r="I1165" s="151"/>
      <c r="J1165" s="40"/>
      <c r="K1165" s="40"/>
      <c r="L1165" s="44"/>
      <c r="M1165" s="248"/>
      <c r="N1165" s="87"/>
      <c r="O1165" s="87"/>
      <c r="P1165" s="87"/>
      <c r="Q1165" s="87"/>
      <c r="R1165" s="87"/>
      <c r="S1165" s="87"/>
      <c r="T1165" s="88"/>
      <c r="AT1165" s="17" t="s">
        <v>273</v>
      </c>
      <c r="AU1165" s="17" t="s">
        <v>92</v>
      </c>
    </row>
    <row r="1166" s="12" customFormat="1">
      <c r="B1166" s="252"/>
      <c r="C1166" s="253"/>
      <c r="D1166" s="246" t="s">
        <v>368</v>
      </c>
      <c r="E1166" s="254" t="s">
        <v>1</v>
      </c>
      <c r="F1166" s="255" t="s">
        <v>1428</v>
      </c>
      <c r="G1166" s="253"/>
      <c r="H1166" s="256">
        <v>2735.029</v>
      </c>
      <c r="I1166" s="257"/>
      <c r="J1166" s="253"/>
      <c r="K1166" s="253"/>
      <c r="L1166" s="258"/>
      <c r="M1166" s="259"/>
      <c r="N1166" s="260"/>
      <c r="O1166" s="260"/>
      <c r="P1166" s="260"/>
      <c r="Q1166" s="260"/>
      <c r="R1166" s="260"/>
      <c r="S1166" s="260"/>
      <c r="T1166" s="261"/>
      <c r="AT1166" s="262" t="s">
        <v>368</v>
      </c>
      <c r="AU1166" s="262" t="s">
        <v>92</v>
      </c>
      <c r="AV1166" s="12" t="s">
        <v>92</v>
      </c>
      <c r="AW1166" s="12" t="s">
        <v>38</v>
      </c>
      <c r="AX1166" s="12" t="s">
        <v>83</v>
      </c>
      <c r="AY1166" s="262" t="s">
        <v>263</v>
      </c>
    </row>
    <row r="1167" s="13" customFormat="1">
      <c r="B1167" s="263"/>
      <c r="C1167" s="264"/>
      <c r="D1167" s="246" t="s">
        <v>368</v>
      </c>
      <c r="E1167" s="265" t="s">
        <v>1</v>
      </c>
      <c r="F1167" s="266" t="s">
        <v>370</v>
      </c>
      <c r="G1167" s="264"/>
      <c r="H1167" s="267">
        <v>2735.029</v>
      </c>
      <c r="I1167" s="268"/>
      <c r="J1167" s="264"/>
      <c r="K1167" s="264"/>
      <c r="L1167" s="269"/>
      <c r="M1167" s="270"/>
      <c r="N1167" s="271"/>
      <c r="O1167" s="271"/>
      <c r="P1167" s="271"/>
      <c r="Q1167" s="271"/>
      <c r="R1167" s="271"/>
      <c r="S1167" s="271"/>
      <c r="T1167" s="272"/>
      <c r="AT1167" s="273" t="s">
        <v>368</v>
      </c>
      <c r="AU1167" s="273" t="s">
        <v>92</v>
      </c>
      <c r="AV1167" s="13" t="s">
        <v>125</v>
      </c>
      <c r="AW1167" s="13" t="s">
        <v>38</v>
      </c>
      <c r="AX1167" s="13" t="s">
        <v>90</v>
      </c>
      <c r="AY1167" s="273" t="s">
        <v>263</v>
      </c>
    </row>
    <row r="1168" s="1" customFormat="1" ht="16.5" customHeight="1">
      <c r="B1168" s="39"/>
      <c r="C1168" s="233" t="s">
        <v>1429</v>
      </c>
      <c r="D1168" s="233" t="s">
        <v>266</v>
      </c>
      <c r="E1168" s="234" t="s">
        <v>1430</v>
      </c>
      <c r="F1168" s="235" t="s">
        <v>1431</v>
      </c>
      <c r="G1168" s="236" t="s">
        <v>1155</v>
      </c>
      <c r="H1168" s="305"/>
      <c r="I1168" s="238"/>
      <c r="J1168" s="239">
        <f>ROUND(I1168*H1168,2)</f>
        <v>0</v>
      </c>
      <c r="K1168" s="235" t="s">
        <v>270</v>
      </c>
      <c r="L1168" s="44"/>
      <c r="M1168" s="240" t="s">
        <v>1</v>
      </c>
      <c r="N1168" s="241" t="s">
        <v>48</v>
      </c>
      <c r="O1168" s="87"/>
      <c r="P1168" s="242">
        <f>O1168*H1168</f>
        <v>0</v>
      </c>
      <c r="Q1168" s="242">
        <v>0</v>
      </c>
      <c r="R1168" s="242">
        <f>Q1168*H1168</f>
        <v>0</v>
      </c>
      <c r="S1168" s="242">
        <v>0</v>
      </c>
      <c r="T1168" s="243">
        <f>S1168*H1168</f>
        <v>0</v>
      </c>
      <c r="AR1168" s="244" t="s">
        <v>452</v>
      </c>
      <c r="AT1168" s="244" t="s">
        <v>266</v>
      </c>
      <c r="AU1168" s="244" t="s">
        <v>92</v>
      </c>
      <c r="AY1168" s="17" t="s">
        <v>263</v>
      </c>
      <c r="BE1168" s="245">
        <f>IF(N1168="základní",J1168,0)</f>
        <v>0</v>
      </c>
      <c r="BF1168" s="245">
        <f>IF(N1168="snížená",J1168,0)</f>
        <v>0</v>
      </c>
      <c r="BG1168" s="245">
        <f>IF(N1168="zákl. přenesená",J1168,0)</f>
        <v>0</v>
      </c>
      <c r="BH1168" s="245">
        <f>IF(N1168="sníž. přenesená",J1168,0)</f>
        <v>0</v>
      </c>
      <c r="BI1168" s="245">
        <f>IF(N1168="nulová",J1168,0)</f>
        <v>0</v>
      </c>
      <c r="BJ1168" s="17" t="s">
        <v>90</v>
      </c>
      <c r="BK1168" s="245">
        <f>ROUND(I1168*H1168,2)</f>
        <v>0</v>
      </c>
      <c r="BL1168" s="17" t="s">
        <v>452</v>
      </c>
      <c r="BM1168" s="244" t="s">
        <v>1432</v>
      </c>
    </row>
    <row r="1169" s="11" customFormat="1" ht="22.8" customHeight="1">
      <c r="B1169" s="217"/>
      <c r="C1169" s="218"/>
      <c r="D1169" s="219" t="s">
        <v>82</v>
      </c>
      <c r="E1169" s="231" t="s">
        <v>1433</v>
      </c>
      <c r="F1169" s="231" t="s">
        <v>1434</v>
      </c>
      <c r="G1169" s="218"/>
      <c r="H1169" s="218"/>
      <c r="I1169" s="221"/>
      <c r="J1169" s="232">
        <f>BK1169</f>
        <v>0</v>
      </c>
      <c r="K1169" s="218"/>
      <c r="L1169" s="223"/>
      <c r="M1169" s="224"/>
      <c r="N1169" s="225"/>
      <c r="O1169" s="225"/>
      <c r="P1169" s="226">
        <f>SUM(P1170:P1393)</f>
        <v>0</v>
      </c>
      <c r="Q1169" s="225"/>
      <c r="R1169" s="226">
        <f>SUM(R1170:R1393)</f>
        <v>506.87411738999981</v>
      </c>
      <c r="S1169" s="225"/>
      <c r="T1169" s="227">
        <f>SUM(T1170:T1393)</f>
        <v>0</v>
      </c>
      <c r="AR1169" s="228" t="s">
        <v>92</v>
      </c>
      <c r="AT1169" s="229" t="s">
        <v>82</v>
      </c>
      <c r="AU1169" s="229" t="s">
        <v>90</v>
      </c>
      <c r="AY1169" s="228" t="s">
        <v>263</v>
      </c>
      <c r="BK1169" s="230">
        <f>SUM(BK1170:BK1393)</f>
        <v>0</v>
      </c>
    </row>
    <row r="1170" s="1" customFormat="1" ht="16.5" customHeight="1">
      <c r="B1170" s="39"/>
      <c r="C1170" s="233" t="s">
        <v>1435</v>
      </c>
      <c r="D1170" s="233" t="s">
        <v>266</v>
      </c>
      <c r="E1170" s="234" t="s">
        <v>1436</v>
      </c>
      <c r="F1170" s="235" t="s">
        <v>1437</v>
      </c>
      <c r="G1170" s="236" t="s">
        <v>407</v>
      </c>
      <c r="H1170" s="237">
        <v>64.581000000000003</v>
      </c>
      <c r="I1170" s="238"/>
      <c r="J1170" s="239">
        <f>ROUND(I1170*H1170,2)</f>
        <v>0</v>
      </c>
      <c r="K1170" s="235" t="s">
        <v>270</v>
      </c>
      <c r="L1170" s="44"/>
      <c r="M1170" s="240" t="s">
        <v>1</v>
      </c>
      <c r="N1170" s="241" t="s">
        <v>48</v>
      </c>
      <c r="O1170" s="87"/>
      <c r="P1170" s="242">
        <f>O1170*H1170</f>
        <v>0</v>
      </c>
      <c r="Q1170" s="242">
        <v>0.053460000000000001</v>
      </c>
      <c r="R1170" s="242">
        <f>Q1170*H1170</f>
        <v>3.4525002600000003</v>
      </c>
      <c r="S1170" s="242">
        <v>0</v>
      </c>
      <c r="T1170" s="243">
        <f>S1170*H1170</f>
        <v>0</v>
      </c>
      <c r="AR1170" s="244" t="s">
        <v>452</v>
      </c>
      <c r="AT1170" s="244" t="s">
        <v>266</v>
      </c>
      <c r="AU1170" s="244" t="s">
        <v>92</v>
      </c>
      <c r="AY1170" s="17" t="s">
        <v>263</v>
      </c>
      <c r="BE1170" s="245">
        <f>IF(N1170="základní",J1170,0)</f>
        <v>0</v>
      </c>
      <c r="BF1170" s="245">
        <f>IF(N1170="snížená",J1170,0)</f>
        <v>0</v>
      </c>
      <c r="BG1170" s="245">
        <f>IF(N1170="zákl. přenesená",J1170,0)</f>
        <v>0</v>
      </c>
      <c r="BH1170" s="245">
        <f>IF(N1170="sníž. přenesená",J1170,0)</f>
        <v>0</v>
      </c>
      <c r="BI1170" s="245">
        <f>IF(N1170="nulová",J1170,0)</f>
        <v>0</v>
      </c>
      <c r="BJ1170" s="17" t="s">
        <v>90</v>
      </c>
      <c r="BK1170" s="245">
        <f>ROUND(I1170*H1170,2)</f>
        <v>0</v>
      </c>
      <c r="BL1170" s="17" t="s">
        <v>452</v>
      </c>
      <c r="BM1170" s="244" t="s">
        <v>1438</v>
      </c>
    </row>
    <row r="1171" s="1" customFormat="1">
      <c r="B1171" s="39"/>
      <c r="C1171" s="40"/>
      <c r="D1171" s="246" t="s">
        <v>273</v>
      </c>
      <c r="E1171" s="40"/>
      <c r="F1171" s="247" t="s">
        <v>1439</v>
      </c>
      <c r="G1171" s="40"/>
      <c r="H1171" s="40"/>
      <c r="I1171" s="151"/>
      <c r="J1171" s="40"/>
      <c r="K1171" s="40"/>
      <c r="L1171" s="44"/>
      <c r="M1171" s="248"/>
      <c r="N1171" s="87"/>
      <c r="O1171" s="87"/>
      <c r="P1171" s="87"/>
      <c r="Q1171" s="87"/>
      <c r="R1171" s="87"/>
      <c r="S1171" s="87"/>
      <c r="T1171" s="88"/>
      <c r="AT1171" s="17" t="s">
        <v>273</v>
      </c>
      <c r="AU1171" s="17" t="s">
        <v>92</v>
      </c>
    </row>
    <row r="1172" s="12" customFormat="1">
      <c r="B1172" s="252"/>
      <c r="C1172" s="253"/>
      <c r="D1172" s="246" t="s">
        <v>368</v>
      </c>
      <c r="E1172" s="254" t="s">
        <v>1</v>
      </c>
      <c r="F1172" s="255" t="s">
        <v>1440</v>
      </c>
      <c r="G1172" s="253"/>
      <c r="H1172" s="256">
        <v>62.232999999999997</v>
      </c>
      <c r="I1172" s="257"/>
      <c r="J1172" s="253"/>
      <c r="K1172" s="253"/>
      <c r="L1172" s="258"/>
      <c r="M1172" s="259"/>
      <c r="N1172" s="260"/>
      <c r="O1172" s="260"/>
      <c r="P1172" s="260"/>
      <c r="Q1172" s="260"/>
      <c r="R1172" s="260"/>
      <c r="S1172" s="260"/>
      <c r="T1172" s="261"/>
      <c r="AT1172" s="262" t="s">
        <v>368</v>
      </c>
      <c r="AU1172" s="262" t="s">
        <v>92</v>
      </c>
      <c r="AV1172" s="12" t="s">
        <v>92</v>
      </c>
      <c r="AW1172" s="12" t="s">
        <v>38</v>
      </c>
      <c r="AX1172" s="12" t="s">
        <v>83</v>
      </c>
      <c r="AY1172" s="262" t="s">
        <v>263</v>
      </c>
    </row>
    <row r="1173" s="12" customFormat="1">
      <c r="B1173" s="252"/>
      <c r="C1173" s="253"/>
      <c r="D1173" s="246" t="s">
        <v>368</v>
      </c>
      <c r="E1173" s="254" t="s">
        <v>1</v>
      </c>
      <c r="F1173" s="255" t="s">
        <v>1441</v>
      </c>
      <c r="G1173" s="253"/>
      <c r="H1173" s="256">
        <v>6.8479999999999999</v>
      </c>
      <c r="I1173" s="257"/>
      <c r="J1173" s="253"/>
      <c r="K1173" s="253"/>
      <c r="L1173" s="258"/>
      <c r="M1173" s="259"/>
      <c r="N1173" s="260"/>
      <c r="O1173" s="260"/>
      <c r="P1173" s="260"/>
      <c r="Q1173" s="260"/>
      <c r="R1173" s="260"/>
      <c r="S1173" s="260"/>
      <c r="T1173" s="261"/>
      <c r="AT1173" s="262" t="s">
        <v>368</v>
      </c>
      <c r="AU1173" s="262" t="s">
        <v>92</v>
      </c>
      <c r="AV1173" s="12" t="s">
        <v>92</v>
      </c>
      <c r="AW1173" s="12" t="s">
        <v>38</v>
      </c>
      <c r="AX1173" s="12" t="s">
        <v>83</v>
      </c>
      <c r="AY1173" s="262" t="s">
        <v>263</v>
      </c>
    </row>
    <row r="1174" s="12" customFormat="1">
      <c r="B1174" s="252"/>
      <c r="C1174" s="253"/>
      <c r="D1174" s="246" t="s">
        <v>368</v>
      </c>
      <c r="E1174" s="254" t="s">
        <v>1</v>
      </c>
      <c r="F1174" s="255" t="s">
        <v>1442</v>
      </c>
      <c r="G1174" s="253"/>
      <c r="H1174" s="256">
        <v>-4.5</v>
      </c>
      <c r="I1174" s="257"/>
      <c r="J1174" s="253"/>
      <c r="K1174" s="253"/>
      <c r="L1174" s="258"/>
      <c r="M1174" s="259"/>
      <c r="N1174" s="260"/>
      <c r="O1174" s="260"/>
      <c r="P1174" s="260"/>
      <c r="Q1174" s="260"/>
      <c r="R1174" s="260"/>
      <c r="S1174" s="260"/>
      <c r="T1174" s="261"/>
      <c r="AT1174" s="262" t="s">
        <v>368</v>
      </c>
      <c r="AU1174" s="262" t="s">
        <v>92</v>
      </c>
      <c r="AV1174" s="12" t="s">
        <v>92</v>
      </c>
      <c r="AW1174" s="12" t="s">
        <v>38</v>
      </c>
      <c r="AX1174" s="12" t="s">
        <v>83</v>
      </c>
      <c r="AY1174" s="262" t="s">
        <v>263</v>
      </c>
    </row>
    <row r="1175" s="13" customFormat="1">
      <c r="B1175" s="263"/>
      <c r="C1175" s="264"/>
      <c r="D1175" s="246" t="s">
        <v>368</v>
      </c>
      <c r="E1175" s="265" t="s">
        <v>1</v>
      </c>
      <c r="F1175" s="266" t="s">
        <v>370</v>
      </c>
      <c r="G1175" s="264"/>
      <c r="H1175" s="267">
        <v>64.581000000000003</v>
      </c>
      <c r="I1175" s="268"/>
      <c r="J1175" s="264"/>
      <c r="K1175" s="264"/>
      <c r="L1175" s="269"/>
      <c r="M1175" s="270"/>
      <c r="N1175" s="271"/>
      <c r="O1175" s="271"/>
      <c r="P1175" s="271"/>
      <c r="Q1175" s="271"/>
      <c r="R1175" s="271"/>
      <c r="S1175" s="271"/>
      <c r="T1175" s="272"/>
      <c r="AT1175" s="273" t="s">
        <v>368</v>
      </c>
      <c r="AU1175" s="273" t="s">
        <v>92</v>
      </c>
      <c r="AV1175" s="13" t="s">
        <v>125</v>
      </c>
      <c r="AW1175" s="13" t="s">
        <v>38</v>
      </c>
      <c r="AX1175" s="13" t="s">
        <v>90</v>
      </c>
      <c r="AY1175" s="273" t="s">
        <v>263</v>
      </c>
    </row>
    <row r="1176" s="1" customFormat="1" ht="16.5" customHeight="1">
      <c r="B1176" s="39"/>
      <c r="C1176" s="233" t="s">
        <v>1443</v>
      </c>
      <c r="D1176" s="233" t="s">
        <v>266</v>
      </c>
      <c r="E1176" s="234" t="s">
        <v>1444</v>
      </c>
      <c r="F1176" s="235" t="s">
        <v>1445</v>
      </c>
      <c r="G1176" s="236" t="s">
        <v>407</v>
      </c>
      <c r="H1176" s="237">
        <v>903.25900000000001</v>
      </c>
      <c r="I1176" s="238"/>
      <c r="J1176" s="239">
        <f>ROUND(I1176*H1176,2)</f>
        <v>0</v>
      </c>
      <c r="K1176" s="235" t="s">
        <v>270</v>
      </c>
      <c r="L1176" s="44"/>
      <c r="M1176" s="240" t="s">
        <v>1</v>
      </c>
      <c r="N1176" s="241" t="s">
        <v>48</v>
      </c>
      <c r="O1176" s="87"/>
      <c r="P1176" s="242">
        <f>O1176*H1176</f>
        <v>0</v>
      </c>
      <c r="Q1176" s="242">
        <v>0.054030000000000002</v>
      </c>
      <c r="R1176" s="242">
        <f>Q1176*H1176</f>
        <v>48.803083770000001</v>
      </c>
      <c r="S1176" s="242">
        <v>0</v>
      </c>
      <c r="T1176" s="243">
        <f>S1176*H1176</f>
        <v>0</v>
      </c>
      <c r="AR1176" s="244" t="s">
        <v>452</v>
      </c>
      <c r="AT1176" s="244" t="s">
        <v>266</v>
      </c>
      <c r="AU1176" s="244" t="s">
        <v>92</v>
      </c>
      <c r="AY1176" s="17" t="s">
        <v>263</v>
      </c>
      <c r="BE1176" s="245">
        <f>IF(N1176="základní",J1176,0)</f>
        <v>0</v>
      </c>
      <c r="BF1176" s="245">
        <f>IF(N1176="snížená",J1176,0)</f>
        <v>0</v>
      </c>
      <c r="BG1176" s="245">
        <f>IF(N1176="zákl. přenesená",J1176,0)</f>
        <v>0</v>
      </c>
      <c r="BH1176" s="245">
        <f>IF(N1176="sníž. přenesená",J1176,0)</f>
        <v>0</v>
      </c>
      <c r="BI1176" s="245">
        <f>IF(N1176="nulová",J1176,0)</f>
        <v>0</v>
      </c>
      <c r="BJ1176" s="17" t="s">
        <v>90</v>
      </c>
      <c r="BK1176" s="245">
        <f>ROUND(I1176*H1176,2)</f>
        <v>0</v>
      </c>
      <c r="BL1176" s="17" t="s">
        <v>452</v>
      </c>
      <c r="BM1176" s="244" t="s">
        <v>1446</v>
      </c>
    </row>
    <row r="1177" s="1" customFormat="1">
      <c r="B1177" s="39"/>
      <c r="C1177" s="40"/>
      <c r="D1177" s="246" t="s">
        <v>273</v>
      </c>
      <c r="E1177" s="40"/>
      <c r="F1177" s="247" t="s">
        <v>1439</v>
      </c>
      <c r="G1177" s="40"/>
      <c r="H1177" s="40"/>
      <c r="I1177" s="151"/>
      <c r="J1177" s="40"/>
      <c r="K1177" s="40"/>
      <c r="L1177" s="44"/>
      <c r="M1177" s="248"/>
      <c r="N1177" s="87"/>
      <c r="O1177" s="87"/>
      <c r="P1177" s="87"/>
      <c r="Q1177" s="87"/>
      <c r="R1177" s="87"/>
      <c r="S1177" s="87"/>
      <c r="T1177" s="88"/>
      <c r="AT1177" s="17" t="s">
        <v>273</v>
      </c>
      <c r="AU1177" s="17" t="s">
        <v>92</v>
      </c>
    </row>
    <row r="1178" s="12" customFormat="1">
      <c r="B1178" s="252"/>
      <c r="C1178" s="253"/>
      <c r="D1178" s="246" t="s">
        <v>368</v>
      </c>
      <c r="E1178" s="254" t="s">
        <v>1</v>
      </c>
      <c r="F1178" s="255" t="s">
        <v>1447</v>
      </c>
      <c r="G1178" s="253"/>
      <c r="H1178" s="256">
        <v>293.21600000000001</v>
      </c>
      <c r="I1178" s="257"/>
      <c r="J1178" s="253"/>
      <c r="K1178" s="253"/>
      <c r="L1178" s="258"/>
      <c r="M1178" s="259"/>
      <c r="N1178" s="260"/>
      <c r="O1178" s="260"/>
      <c r="P1178" s="260"/>
      <c r="Q1178" s="260"/>
      <c r="R1178" s="260"/>
      <c r="S1178" s="260"/>
      <c r="T1178" s="261"/>
      <c r="AT1178" s="262" t="s">
        <v>368</v>
      </c>
      <c r="AU1178" s="262" t="s">
        <v>92</v>
      </c>
      <c r="AV1178" s="12" t="s">
        <v>92</v>
      </c>
      <c r="AW1178" s="12" t="s">
        <v>38</v>
      </c>
      <c r="AX1178" s="12" t="s">
        <v>83</v>
      </c>
      <c r="AY1178" s="262" t="s">
        <v>263</v>
      </c>
    </row>
    <row r="1179" s="12" customFormat="1">
      <c r="B1179" s="252"/>
      <c r="C1179" s="253"/>
      <c r="D1179" s="246" t="s">
        <v>368</v>
      </c>
      <c r="E1179" s="254" t="s">
        <v>1</v>
      </c>
      <c r="F1179" s="255" t="s">
        <v>1448</v>
      </c>
      <c r="G1179" s="253"/>
      <c r="H1179" s="256">
        <v>54.241</v>
      </c>
      <c r="I1179" s="257"/>
      <c r="J1179" s="253"/>
      <c r="K1179" s="253"/>
      <c r="L1179" s="258"/>
      <c r="M1179" s="259"/>
      <c r="N1179" s="260"/>
      <c r="O1179" s="260"/>
      <c r="P1179" s="260"/>
      <c r="Q1179" s="260"/>
      <c r="R1179" s="260"/>
      <c r="S1179" s="260"/>
      <c r="T1179" s="261"/>
      <c r="AT1179" s="262" t="s">
        <v>368</v>
      </c>
      <c r="AU1179" s="262" t="s">
        <v>92</v>
      </c>
      <c r="AV1179" s="12" t="s">
        <v>92</v>
      </c>
      <c r="AW1179" s="12" t="s">
        <v>38</v>
      </c>
      <c r="AX1179" s="12" t="s">
        <v>83</v>
      </c>
      <c r="AY1179" s="262" t="s">
        <v>263</v>
      </c>
    </row>
    <row r="1180" s="12" customFormat="1">
      <c r="B1180" s="252"/>
      <c r="C1180" s="253"/>
      <c r="D1180" s="246" t="s">
        <v>368</v>
      </c>
      <c r="E1180" s="254" t="s">
        <v>1</v>
      </c>
      <c r="F1180" s="255" t="s">
        <v>1449</v>
      </c>
      <c r="G1180" s="253"/>
      <c r="H1180" s="256">
        <v>216</v>
      </c>
      <c r="I1180" s="257"/>
      <c r="J1180" s="253"/>
      <c r="K1180" s="253"/>
      <c r="L1180" s="258"/>
      <c r="M1180" s="259"/>
      <c r="N1180" s="260"/>
      <c r="O1180" s="260"/>
      <c r="P1180" s="260"/>
      <c r="Q1180" s="260"/>
      <c r="R1180" s="260"/>
      <c r="S1180" s="260"/>
      <c r="T1180" s="261"/>
      <c r="AT1180" s="262" t="s">
        <v>368</v>
      </c>
      <c r="AU1180" s="262" t="s">
        <v>92</v>
      </c>
      <c r="AV1180" s="12" t="s">
        <v>92</v>
      </c>
      <c r="AW1180" s="12" t="s">
        <v>38</v>
      </c>
      <c r="AX1180" s="12" t="s">
        <v>83</v>
      </c>
      <c r="AY1180" s="262" t="s">
        <v>263</v>
      </c>
    </row>
    <row r="1181" s="12" customFormat="1">
      <c r="B1181" s="252"/>
      <c r="C1181" s="253"/>
      <c r="D1181" s="246" t="s">
        <v>368</v>
      </c>
      <c r="E1181" s="254" t="s">
        <v>1</v>
      </c>
      <c r="F1181" s="255" t="s">
        <v>1450</v>
      </c>
      <c r="G1181" s="253"/>
      <c r="H1181" s="256">
        <v>279.89600000000002</v>
      </c>
      <c r="I1181" s="257"/>
      <c r="J1181" s="253"/>
      <c r="K1181" s="253"/>
      <c r="L1181" s="258"/>
      <c r="M1181" s="259"/>
      <c r="N1181" s="260"/>
      <c r="O1181" s="260"/>
      <c r="P1181" s="260"/>
      <c r="Q1181" s="260"/>
      <c r="R1181" s="260"/>
      <c r="S1181" s="260"/>
      <c r="T1181" s="261"/>
      <c r="AT1181" s="262" t="s">
        <v>368</v>
      </c>
      <c r="AU1181" s="262" t="s">
        <v>92</v>
      </c>
      <c r="AV1181" s="12" t="s">
        <v>92</v>
      </c>
      <c r="AW1181" s="12" t="s">
        <v>38</v>
      </c>
      <c r="AX1181" s="12" t="s">
        <v>83</v>
      </c>
      <c r="AY1181" s="262" t="s">
        <v>263</v>
      </c>
    </row>
    <row r="1182" s="12" customFormat="1">
      <c r="B1182" s="252"/>
      <c r="C1182" s="253"/>
      <c r="D1182" s="246" t="s">
        <v>368</v>
      </c>
      <c r="E1182" s="254" t="s">
        <v>1</v>
      </c>
      <c r="F1182" s="255" t="s">
        <v>1451</v>
      </c>
      <c r="G1182" s="253"/>
      <c r="H1182" s="256">
        <v>123.15600000000001</v>
      </c>
      <c r="I1182" s="257"/>
      <c r="J1182" s="253"/>
      <c r="K1182" s="253"/>
      <c r="L1182" s="258"/>
      <c r="M1182" s="259"/>
      <c r="N1182" s="260"/>
      <c r="O1182" s="260"/>
      <c r="P1182" s="260"/>
      <c r="Q1182" s="260"/>
      <c r="R1182" s="260"/>
      <c r="S1182" s="260"/>
      <c r="T1182" s="261"/>
      <c r="AT1182" s="262" t="s">
        <v>368</v>
      </c>
      <c r="AU1182" s="262" t="s">
        <v>92</v>
      </c>
      <c r="AV1182" s="12" t="s">
        <v>92</v>
      </c>
      <c r="AW1182" s="12" t="s">
        <v>38</v>
      </c>
      <c r="AX1182" s="12" t="s">
        <v>83</v>
      </c>
      <c r="AY1182" s="262" t="s">
        <v>263</v>
      </c>
    </row>
    <row r="1183" s="12" customFormat="1">
      <c r="B1183" s="252"/>
      <c r="C1183" s="253"/>
      <c r="D1183" s="246" t="s">
        <v>368</v>
      </c>
      <c r="E1183" s="254" t="s">
        <v>1</v>
      </c>
      <c r="F1183" s="255" t="s">
        <v>1452</v>
      </c>
      <c r="G1183" s="253"/>
      <c r="H1183" s="256">
        <v>-63.25</v>
      </c>
      <c r="I1183" s="257"/>
      <c r="J1183" s="253"/>
      <c r="K1183" s="253"/>
      <c r="L1183" s="258"/>
      <c r="M1183" s="259"/>
      <c r="N1183" s="260"/>
      <c r="O1183" s="260"/>
      <c r="P1183" s="260"/>
      <c r="Q1183" s="260"/>
      <c r="R1183" s="260"/>
      <c r="S1183" s="260"/>
      <c r="T1183" s="261"/>
      <c r="AT1183" s="262" t="s">
        <v>368</v>
      </c>
      <c r="AU1183" s="262" t="s">
        <v>92</v>
      </c>
      <c r="AV1183" s="12" t="s">
        <v>92</v>
      </c>
      <c r="AW1183" s="12" t="s">
        <v>38</v>
      </c>
      <c r="AX1183" s="12" t="s">
        <v>83</v>
      </c>
      <c r="AY1183" s="262" t="s">
        <v>263</v>
      </c>
    </row>
    <row r="1184" s="13" customFormat="1">
      <c r="B1184" s="263"/>
      <c r="C1184" s="264"/>
      <c r="D1184" s="246" t="s">
        <v>368</v>
      </c>
      <c r="E1184" s="265" t="s">
        <v>1</v>
      </c>
      <c r="F1184" s="266" t="s">
        <v>370</v>
      </c>
      <c r="G1184" s="264"/>
      <c r="H1184" s="267">
        <v>903.25900000000001</v>
      </c>
      <c r="I1184" s="268"/>
      <c r="J1184" s="264"/>
      <c r="K1184" s="264"/>
      <c r="L1184" s="269"/>
      <c r="M1184" s="270"/>
      <c r="N1184" s="271"/>
      <c r="O1184" s="271"/>
      <c r="P1184" s="271"/>
      <c r="Q1184" s="271"/>
      <c r="R1184" s="271"/>
      <c r="S1184" s="271"/>
      <c r="T1184" s="272"/>
      <c r="AT1184" s="273" t="s">
        <v>368</v>
      </c>
      <c r="AU1184" s="273" t="s">
        <v>92</v>
      </c>
      <c r="AV1184" s="13" t="s">
        <v>125</v>
      </c>
      <c r="AW1184" s="13" t="s">
        <v>38</v>
      </c>
      <c r="AX1184" s="13" t="s">
        <v>90</v>
      </c>
      <c r="AY1184" s="273" t="s">
        <v>263</v>
      </c>
    </row>
    <row r="1185" s="1" customFormat="1" ht="16.5" customHeight="1">
      <c r="B1185" s="39"/>
      <c r="C1185" s="233" t="s">
        <v>1453</v>
      </c>
      <c r="D1185" s="233" t="s">
        <v>266</v>
      </c>
      <c r="E1185" s="234" t="s">
        <v>1454</v>
      </c>
      <c r="F1185" s="235" t="s">
        <v>1455</v>
      </c>
      <c r="G1185" s="236" t="s">
        <v>407</v>
      </c>
      <c r="H1185" s="237">
        <v>409.86900000000003</v>
      </c>
      <c r="I1185" s="238"/>
      <c r="J1185" s="239">
        <f>ROUND(I1185*H1185,2)</f>
        <v>0</v>
      </c>
      <c r="K1185" s="235" t="s">
        <v>270</v>
      </c>
      <c r="L1185" s="44"/>
      <c r="M1185" s="240" t="s">
        <v>1</v>
      </c>
      <c r="N1185" s="241" t="s">
        <v>48</v>
      </c>
      <c r="O1185" s="87"/>
      <c r="P1185" s="242">
        <f>O1185*H1185</f>
        <v>0</v>
      </c>
      <c r="Q1185" s="242">
        <v>0.053460000000000001</v>
      </c>
      <c r="R1185" s="242">
        <f>Q1185*H1185</f>
        <v>21.91159674</v>
      </c>
      <c r="S1185" s="242">
        <v>0</v>
      </c>
      <c r="T1185" s="243">
        <f>S1185*H1185</f>
        <v>0</v>
      </c>
      <c r="AR1185" s="244" t="s">
        <v>452</v>
      </c>
      <c r="AT1185" s="244" t="s">
        <v>266</v>
      </c>
      <c r="AU1185" s="244" t="s">
        <v>92</v>
      </c>
      <c r="AY1185" s="17" t="s">
        <v>263</v>
      </c>
      <c r="BE1185" s="245">
        <f>IF(N1185="základní",J1185,0)</f>
        <v>0</v>
      </c>
      <c r="BF1185" s="245">
        <f>IF(N1185="snížená",J1185,0)</f>
        <v>0</v>
      </c>
      <c r="BG1185" s="245">
        <f>IF(N1185="zákl. přenesená",J1185,0)</f>
        <v>0</v>
      </c>
      <c r="BH1185" s="245">
        <f>IF(N1185="sníž. přenesená",J1185,0)</f>
        <v>0</v>
      </c>
      <c r="BI1185" s="245">
        <f>IF(N1185="nulová",J1185,0)</f>
        <v>0</v>
      </c>
      <c r="BJ1185" s="17" t="s">
        <v>90</v>
      </c>
      <c r="BK1185" s="245">
        <f>ROUND(I1185*H1185,2)</f>
        <v>0</v>
      </c>
      <c r="BL1185" s="17" t="s">
        <v>452</v>
      </c>
      <c r="BM1185" s="244" t="s">
        <v>1456</v>
      </c>
    </row>
    <row r="1186" s="1" customFormat="1">
      <c r="B1186" s="39"/>
      <c r="C1186" s="40"/>
      <c r="D1186" s="246" t="s">
        <v>273</v>
      </c>
      <c r="E1186" s="40"/>
      <c r="F1186" s="247" t="s">
        <v>1439</v>
      </c>
      <c r="G1186" s="40"/>
      <c r="H1186" s="40"/>
      <c r="I1186" s="151"/>
      <c r="J1186" s="40"/>
      <c r="K1186" s="40"/>
      <c r="L1186" s="44"/>
      <c r="M1186" s="248"/>
      <c r="N1186" s="87"/>
      <c r="O1186" s="87"/>
      <c r="P1186" s="87"/>
      <c r="Q1186" s="87"/>
      <c r="R1186" s="87"/>
      <c r="S1186" s="87"/>
      <c r="T1186" s="88"/>
      <c r="AT1186" s="17" t="s">
        <v>273</v>
      </c>
      <c r="AU1186" s="17" t="s">
        <v>92</v>
      </c>
    </row>
    <row r="1187" s="12" customFormat="1">
      <c r="B1187" s="252"/>
      <c r="C1187" s="253"/>
      <c r="D1187" s="246" t="s">
        <v>368</v>
      </c>
      <c r="E1187" s="254" t="s">
        <v>1</v>
      </c>
      <c r="F1187" s="255" t="s">
        <v>1457</v>
      </c>
      <c r="G1187" s="253"/>
      <c r="H1187" s="256">
        <v>0</v>
      </c>
      <c r="I1187" s="257"/>
      <c r="J1187" s="253"/>
      <c r="K1187" s="253"/>
      <c r="L1187" s="258"/>
      <c r="M1187" s="259"/>
      <c r="N1187" s="260"/>
      <c r="O1187" s="260"/>
      <c r="P1187" s="260"/>
      <c r="Q1187" s="260"/>
      <c r="R1187" s="260"/>
      <c r="S1187" s="260"/>
      <c r="T1187" s="261"/>
      <c r="AT1187" s="262" t="s">
        <v>368</v>
      </c>
      <c r="AU1187" s="262" t="s">
        <v>92</v>
      </c>
      <c r="AV1187" s="12" t="s">
        <v>92</v>
      </c>
      <c r="AW1187" s="12" t="s">
        <v>38</v>
      </c>
      <c r="AX1187" s="12" t="s">
        <v>83</v>
      </c>
      <c r="AY1187" s="262" t="s">
        <v>263</v>
      </c>
    </row>
    <row r="1188" s="12" customFormat="1">
      <c r="B1188" s="252"/>
      <c r="C1188" s="253"/>
      <c r="D1188" s="246" t="s">
        <v>368</v>
      </c>
      <c r="E1188" s="254" t="s">
        <v>1</v>
      </c>
      <c r="F1188" s="255" t="s">
        <v>1458</v>
      </c>
      <c r="G1188" s="253"/>
      <c r="H1188" s="256">
        <v>196.58600000000001</v>
      </c>
      <c r="I1188" s="257"/>
      <c r="J1188" s="253"/>
      <c r="K1188" s="253"/>
      <c r="L1188" s="258"/>
      <c r="M1188" s="259"/>
      <c r="N1188" s="260"/>
      <c r="O1188" s="260"/>
      <c r="P1188" s="260"/>
      <c r="Q1188" s="260"/>
      <c r="R1188" s="260"/>
      <c r="S1188" s="260"/>
      <c r="T1188" s="261"/>
      <c r="AT1188" s="262" t="s">
        <v>368</v>
      </c>
      <c r="AU1188" s="262" t="s">
        <v>92</v>
      </c>
      <c r="AV1188" s="12" t="s">
        <v>92</v>
      </c>
      <c r="AW1188" s="12" t="s">
        <v>38</v>
      </c>
      <c r="AX1188" s="12" t="s">
        <v>83</v>
      </c>
      <c r="AY1188" s="262" t="s">
        <v>263</v>
      </c>
    </row>
    <row r="1189" s="12" customFormat="1">
      <c r="B1189" s="252"/>
      <c r="C1189" s="253"/>
      <c r="D1189" s="246" t="s">
        <v>368</v>
      </c>
      <c r="E1189" s="254" t="s">
        <v>1</v>
      </c>
      <c r="F1189" s="255" t="s">
        <v>1459</v>
      </c>
      <c r="G1189" s="253"/>
      <c r="H1189" s="256">
        <v>94.159999999999997</v>
      </c>
      <c r="I1189" s="257"/>
      <c r="J1189" s="253"/>
      <c r="K1189" s="253"/>
      <c r="L1189" s="258"/>
      <c r="M1189" s="259"/>
      <c r="N1189" s="260"/>
      <c r="O1189" s="260"/>
      <c r="P1189" s="260"/>
      <c r="Q1189" s="260"/>
      <c r="R1189" s="260"/>
      <c r="S1189" s="260"/>
      <c r="T1189" s="261"/>
      <c r="AT1189" s="262" t="s">
        <v>368</v>
      </c>
      <c r="AU1189" s="262" t="s">
        <v>92</v>
      </c>
      <c r="AV1189" s="12" t="s">
        <v>92</v>
      </c>
      <c r="AW1189" s="12" t="s">
        <v>38</v>
      </c>
      <c r="AX1189" s="12" t="s">
        <v>83</v>
      </c>
      <c r="AY1189" s="262" t="s">
        <v>263</v>
      </c>
    </row>
    <row r="1190" s="12" customFormat="1">
      <c r="B1190" s="252"/>
      <c r="C1190" s="253"/>
      <c r="D1190" s="246" t="s">
        <v>368</v>
      </c>
      <c r="E1190" s="254" t="s">
        <v>1</v>
      </c>
      <c r="F1190" s="255" t="s">
        <v>1460</v>
      </c>
      <c r="G1190" s="253"/>
      <c r="H1190" s="256">
        <v>83.602999999999994</v>
      </c>
      <c r="I1190" s="257"/>
      <c r="J1190" s="253"/>
      <c r="K1190" s="253"/>
      <c r="L1190" s="258"/>
      <c r="M1190" s="259"/>
      <c r="N1190" s="260"/>
      <c r="O1190" s="260"/>
      <c r="P1190" s="260"/>
      <c r="Q1190" s="260"/>
      <c r="R1190" s="260"/>
      <c r="S1190" s="260"/>
      <c r="T1190" s="261"/>
      <c r="AT1190" s="262" t="s">
        <v>368</v>
      </c>
      <c r="AU1190" s="262" t="s">
        <v>92</v>
      </c>
      <c r="AV1190" s="12" t="s">
        <v>92</v>
      </c>
      <c r="AW1190" s="12" t="s">
        <v>38</v>
      </c>
      <c r="AX1190" s="12" t="s">
        <v>83</v>
      </c>
      <c r="AY1190" s="262" t="s">
        <v>263</v>
      </c>
    </row>
    <row r="1191" s="12" customFormat="1">
      <c r="B1191" s="252"/>
      <c r="C1191" s="253"/>
      <c r="D1191" s="246" t="s">
        <v>368</v>
      </c>
      <c r="E1191" s="254" t="s">
        <v>1</v>
      </c>
      <c r="F1191" s="255" t="s">
        <v>1461</v>
      </c>
      <c r="G1191" s="253"/>
      <c r="H1191" s="256">
        <v>64.019999999999996</v>
      </c>
      <c r="I1191" s="257"/>
      <c r="J1191" s="253"/>
      <c r="K1191" s="253"/>
      <c r="L1191" s="258"/>
      <c r="M1191" s="259"/>
      <c r="N1191" s="260"/>
      <c r="O1191" s="260"/>
      <c r="P1191" s="260"/>
      <c r="Q1191" s="260"/>
      <c r="R1191" s="260"/>
      <c r="S1191" s="260"/>
      <c r="T1191" s="261"/>
      <c r="AT1191" s="262" t="s">
        <v>368</v>
      </c>
      <c r="AU1191" s="262" t="s">
        <v>92</v>
      </c>
      <c r="AV1191" s="12" t="s">
        <v>92</v>
      </c>
      <c r="AW1191" s="12" t="s">
        <v>38</v>
      </c>
      <c r="AX1191" s="12" t="s">
        <v>83</v>
      </c>
      <c r="AY1191" s="262" t="s">
        <v>263</v>
      </c>
    </row>
    <row r="1192" s="12" customFormat="1">
      <c r="B1192" s="252"/>
      <c r="C1192" s="253"/>
      <c r="D1192" s="246" t="s">
        <v>368</v>
      </c>
      <c r="E1192" s="254" t="s">
        <v>1</v>
      </c>
      <c r="F1192" s="255" t="s">
        <v>1462</v>
      </c>
      <c r="G1192" s="253"/>
      <c r="H1192" s="256">
        <v>-28.5</v>
      </c>
      <c r="I1192" s="257"/>
      <c r="J1192" s="253"/>
      <c r="K1192" s="253"/>
      <c r="L1192" s="258"/>
      <c r="M1192" s="259"/>
      <c r="N1192" s="260"/>
      <c r="O1192" s="260"/>
      <c r="P1192" s="260"/>
      <c r="Q1192" s="260"/>
      <c r="R1192" s="260"/>
      <c r="S1192" s="260"/>
      <c r="T1192" s="261"/>
      <c r="AT1192" s="262" t="s">
        <v>368</v>
      </c>
      <c r="AU1192" s="262" t="s">
        <v>92</v>
      </c>
      <c r="AV1192" s="12" t="s">
        <v>92</v>
      </c>
      <c r="AW1192" s="12" t="s">
        <v>38</v>
      </c>
      <c r="AX1192" s="12" t="s">
        <v>83</v>
      </c>
      <c r="AY1192" s="262" t="s">
        <v>263</v>
      </c>
    </row>
    <row r="1193" s="13" customFormat="1">
      <c r="B1193" s="263"/>
      <c r="C1193" s="264"/>
      <c r="D1193" s="246" t="s">
        <v>368</v>
      </c>
      <c r="E1193" s="265" t="s">
        <v>1</v>
      </c>
      <c r="F1193" s="266" t="s">
        <v>370</v>
      </c>
      <c r="G1193" s="264"/>
      <c r="H1193" s="267">
        <v>409.86900000000003</v>
      </c>
      <c r="I1193" s="268"/>
      <c r="J1193" s="264"/>
      <c r="K1193" s="264"/>
      <c r="L1193" s="269"/>
      <c r="M1193" s="270"/>
      <c r="N1193" s="271"/>
      <c r="O1193" s="271"/>
      <c r="P1193" s="271"/>
      <c r="Q1193" s="271"/>
      <c r="R1193" s="271"/>
      <c r="S1193" s="271"/>
      <c r="T1193" s="272"/>
      <c r="AT1193" s="273" t="s">
        <v>368</v>
      </c>
      <c r="AU1193" s="273" t="s">
        <v>92</v>
      </c>
      <c r="AV1193" s="13" t="s">
        <v>125</v>
      </c>
      <c r="AW1193" s="13" t="s">
        <v>38</v>
      </c>
      <c r="AX1193" s="13" t="s">
        <v>90</v>
      </c>
      <c r="AY1193" s="273" t="s">
        <v>263</v>
      </c>
    </row>
    <row r="1194" s="1" customFormat="1" ht="16.5" customHeight="1">
      <c r="B1194" s="39"/>
      <c r="C1194" s="233" t="s">
        <v>1463</v>
      </c>
      <c r="D1194" s="233" t="s">
        <v>266</v>
      </c>
      <c r="E1194" s="234" t="s">
        <v>1464</v>
      </c>
      <c r="F1194" s="235" t="s">
        <v>1465</v>
      </c>
      <c r="G1194" s="236" t="s">
        <v>407</v>
      </c>
      <c r="H1194" s="237">
        <v>492.31599999999997</v>
      </c>
      <c r="I1194" s="238"/>
      <c r="J1194" s="239">
        <f>ROUND(I1194*H1194,2)</f>
        <v>0</v>
      </c>
      <c r="K1194" s="235" t="s">
        <v>270</v>
      </c>
      <c r="L1194" s="44"/>
      <c r="M1194" s="240" t="s">
        <v>1</v>
      </c>
      <c r="N1194" s="241" t="s">
        <v>48</v>
      </c>
      <c r="O1194" s="87"/>
      <c r="P1194" s="242">
        <f>O1194*H1194</f>
        <v>0</v>
      </c>
      <c r="Q1194" s="242">
        <v>0.054030000000000002</v>
      </c>
      <c r="R1194" s="242">
        <f>Q1194*H1194</f>
        <v>26.599833480000001</v>
      </c>
      <c r="S1194" s="242">
        <v>0</v>
      </c>
      <c r="T1194" s="243">
        <f>S1194*H1194</f>
        <v>0</v>
      </c>
      <c r="AR1194" s="244" t="s">
        <v>452</v>
      </c>
      <c r="AT1194" s="244" t="s">
        <v>266</v>
      </c>
      <c r="AU1194" s="244" t="s">
        <v>92</v>
      </c>
      <c r="AY1194" s="17" t="s">
        <v>263</v>
      </c>
      <c r="BE1194" s="245">
        <f>IF(N1194="základní",J1194,0)</f>
        <v>0</v>
      </c>
      <c r="BF1194" s="245">
        <f>IF(N1194="snížená",J1194,0)</f>
        <v>0</v>
      </c>
      <c r="BG1194" s="245">
        <f>IF(N1194="zákl. přenesená",J1194,0)</f>
        <v>0</v>
      </c>
      <c r="BH1194" s="245">
        <f>IF(N1194="sníž. přenesená",J1194,0)</f>
        <v>0</v>
      </c>
      <c r="BI1194" s="245">
        <f>IF(N1194="nulová",J1194,0)</f>
        <v>0</v>
      </c>
      <c r="BJ1194" s="17" t="s">
        <v>90</v>
      </c>
      <c r="BK1194" s="245">
        <f>ROUND(I1194*H1194,2)</f>
        <v>0</v>
      </c>
      <c r="BL1194" s="17" t="s">
        <v>452</v>
      </c>
      <c r="BM1194" s="244" t="s">
        <v>1466</v>
      </c>
    </row>
    <row r="1195" s="1" customFormat="1">
      <c r="B1195" s="39"/>
      <c r="C1195" s="40"/>
      <c r="D1195" s="246" t="s">
        <v>273</v>
      </c>
      <c r="E1195" s="40"/>
      <c r="F1195" s="247" t="s">
        <v>1439</v>
      </c>
      <c r="G1195" s="40"/>
      <c r="H1195" s="40"/>
      <c r="I1195" s="151"/>
      <c r="J1195" s="40"/>
      <c r="K1195" s="40"/>
      <c r="L1195" s="44"/>
      <c r="M1195" s="248"/>
      <c r="N1195" s="87"/>
      <c r="O1195" s="87"/>
      <c r="P1195" s="87"/>
      <c r="Q1195" s="87"/>
      <c r="R1195" s="87"/>
      <c r="S1195" s="87"/>
      <c r="T1195" s="88"/>
      <c r="AT1195" s="17" t="s">
        <v>273</v>
      </c>
      <c r="AU1195" s="17" t="s">
        <v>92</v>
      </c>
    </row>
    <row r="1196" s="12" customFormat="1">
      <c r="B1196" s="252"/>
      <c r="C1196" s="253"/>
      <c r="D1196" s="246" t="s">
        <v>368</v>
      </c>
      <c r="E1196" s="254" t="s">
        <v>1</v>
      </c>
      <c r="F1196" s="255" t="s">
        <v>494</v>
      </c>
      <c r="G1196" s="253"/>
      <c r="H1196" s="256">
        <v>0</v>
      </c>
      <c r="I1196" s="257"/>
      <c r="J1196" s="253"/>
      <c r="K1196" s="253"/>
      <c r="L1196" s="258"/>
      <c r="M1196" s="259"/>
      <c r="N1196" s="260"/>
      <c r="O1196" s="260"/>
      <c r="P1196" s="260"/>
      <c r="Q1196" s="260"/>
      <c r="R1196" s="260"/>
      <c r="S1196" s="260"/>
      <c r="T1196" s="261"/>
      <c r="AT1196" s="262" t="s">
        <v>368</v>
      </c>
      <c r="AU1196" s="262" t="s">
        <v>92</v>
      </c>
      <c r="AV1196" s="12" t="s">
        <v>92</v>
      </c>
      <c r="AW1196" s="12" t="s">
        <v>38</v>
      </c>
      <c r="AX1196" s="12" t="s">
        <v>83</v>
      </c>
      <c r="AY1196" s="262" t="s">
        <v>263</v>
      </c>
    </row>
    <row r="1197" s="12" customFormat="1">
      <c r="B1197" s="252"/>
      <c r="C1197" s="253"/>
      <c r="D1197" s="246" t="s">
        <v>368</v>
      </c>
      <c r="E1197" s="254" t="s">
        <v>1</v>
      </c>
      <c r="F1197" s="255" t="s">
        <v>1467</v>
      </c>
      <c r="G1197" s="253"/>
      <c r="H1197" s="256">
        <v>59.884999999999998</v>
      </c>
      <c r="I1197" s="257"/>
      <c r="J1197" s="253"/>
      <c r="K1197" s="253"/>
      <c r="L1197" s="258"/>
      <c r="M1197" s="259"/>
      <c r="N1197" s="260"/>
      <c r="O1197" s="260"/>
      <c r="P1197" s="260"/>
      <c r="Q1197" s="260"/>
      <c r="R1197" s="260"/>
      <c r="S1197" s="260"/>
      <c r="T1197" s="261"/>
      <c r="AT1197" s="262" t="s">
        <v>368</v>
      </c>
      <c r="AU1197" s="262" t="s">
        <v>92</v>
      </c>
      <c r="AV1197" s="12" t="s">
        <v>92</v>
      </c>
      <c r="AW1197" s="12" t="s">
        <v>38</v>
      </c>
      <c r="AX1197" s="12" t="s">
        <v>83</v>
      </c>
      <c r="AY1197" s="262" t="s">
        <v>263</v>
      </c>
    </row>
    <row r="1198" s="12" customFormat="1">
      <c r="B1198" s="252"/>
      <c r="C1198" s="253"/>
      <c r="D1198" s="246" t="s">
        <v>368</v>
      </c>
      <c r="E1198" s="254" t="s">
        <v>1</v>
      </c>
      <c r="F1198" s="255" t="s">
        <v>1468</v>
      </c>
      <c r="G1198" s="253"/>
      <c r="H1198" s="256">
        <v>134.84</v>
      </c>
      <c r="I1198" s="257"/>
      <c r="J1198" s="253"/>
      <c r="K1198" s="253"/>
      <c r="L1198" s="258"/>
      <c r="M1198" s="259"/>
      <c r="N1198" s="260"/>
      <c r="O1198" s="260"/>
      <c r="P1198" s="260"/>
      <c r="Q1198" s="260"/>
      <c r="R1198" s="260"/>
      <c r="S1198" s="260"/>
      <c r="T1198" s="261"/>
      <c r="AT1198" s="262" t="s">
        <v>368</v>
      </c>
      <c r="AU1198" s="262" t="s">
        <v>92</v>
      </c>
      <c r="AV1198" s="12" t="s">
        <v>92</v>
      </c>
      <c r="AW1198" s="12" t="s">
        <v>38</v>
      </c>
      <c r="AX1198" s="12" t="s">
        <v>83</v>
      </c>
      <c r="AY1198" s="262" t="s">
        <v>263</v>
      </c>
    </row>
    <row r="1199" s="12" customFormat="1">
      <c r="B1199" s="252"/>
      <c r="C1199" s="253"/>
      <c r="D1199" s="246" t="s">
        <v>368</v>
      </c>
      <c r="E1199" s="254" t="s">
        <v>1</v>
      </c>
      <c r="F1199" s="255" t="s">
        <v>1469</v>
      </c>
      <c r="G1199" s="253"/>
      <c r="H1199" s="256">
        <v>177.148</v>
      </c>
      <c r="I1199" s="257"/>
      <c r="J1199" s="253"/>
      <c r="K1199" s="253"/>
      <c r="L1199" s="258"/>
      <c r="M1199" s="259"/>
      <c r="N1199" s="260"/>
      <c r="O1199" s="260"/>
      <c r="P1199" s="260"/>
      <c r="Q1199" s="260"/>
      <c r="R1199" s="260"/>
      <c r="S1199" s="260"/>
      <c r="T1199" s="261"/>
      <c r="AT1199" s="262" t="s">
        <v>368</v>
      </c>
      <c r="AU1199" s="262" t="s">
        <v>92</v>
      </c>
      <c r="AV1199" s="12" t="s">
        <v>92</v>
      </c>
      <c r="AW1199" s="12" t="s">
        <v>38</v>
      </c>
      <c r="AX1199" s="12" t="s">
        <v>83</v>
      </c>
      <c r="AY1199" s="262" t="s">
        <v>263</v>
      </c>
    </row>
    <row r="1200" s="12" customFormat="1">
      <c r="B1200" s="252"/>
      <c r="C1200" s="253"/>
      <c r="D1200" s="246" t="s">
        <v>368</v>
      </c>
      <c r="E1200" s="254" t="s">
        <v>1</v>
      </c>
      <c r="F1200" s="255" t="s">
        <v>1470</v>
      </c>
      <c r="G1200" s="253"/>
      <c r="H1200" s="256">
        <v>154.893</v>
      </c>
      <c r="I1200" s="257"/>
      <c r="J1200" s="253"/>
      <c r="K1200" s="253"/>
      <c r="L1200" s="258"/>
      <c r="M1200" s="259"/>
      <c r="N1200" s="260"/>
      <c r="O1200" s="260"/>
      <c r="P1200" s="260"/>
      <c r="Q1200" s="260"/>
      <c r="R1200" s="260"/>
      <c r="S1200" s="260"/>
      <c r="T1200" s="261"/>
      <c r="AT1200" s="262" t="s">
        <v>368</v>
      </c>
      <c r="AU1200" s="262" t="s">
        <v>92</v>
      </c>
      <c r="AV1200" s="12" t="s">
        <v>92</v>
      </c>
      <c r="AW1200" s="12" t="s">
        <v>38</v>
      </c>
      <c r="AX1200" s="12" t="s">
        <v>83</v>
      </c>
      <c r="AY1200" s="262" t="s">
        <v>263</v>
      </c>
    </row>
    <row r="1201" s="12" customFormat="1">
      <c r="B1201" s="252"/>
      <c r="C1201" s="253"/>
      <c r="D1201" s="246" t="s">
        <v>368</v>
      </c>
      <c r="E1201" s="254" t="s">
        <v>1</v>
      </c>
      <c r="F1201" s="255" t="s">
        <v>1471</v>
      </c>
      <c r="G1201" s="253"/>
      <c r="H1201" s="256">
        <v>-34.450000000000003</v>
      </c>
      <c r="I1201" s="257"/>
      <c r="J1201" s="253"/>
      <c r="K1201" s="253"/>
      <c r="L1201" s="258"/>
      <c r="M1201" s="259"/>
      <c r="N1201" s="260"/>
      <c r="O1201" s="260"/>
      <c r="P1201" s="260"/>
      <c r="Q1201" s="260"/>
      <c r="R1201" s="260"/>
      <c r="S1201" s="260"/>
      <c r="T1201" s="261"/>
      <c r="AT1201" s="262" t="s">
        <v>368</v>
      </c>
      <c r="AU1201" s="262" t="s">
        <v>92</v>
      </c>
      <c r="AV1201" s="12" t="s">
        <v>92</v>
      </c>
      <c r="AW1201" s="12" t="s">
        <v>38</v>
      </c>
      <c r="AX1201" s="12" t="s">
        <v>83</v>
      </c>
      <c r="AY1201" s="262" t="s">
        <v>263</v>
      </c>
    </row>
    <row r="1202" s="13" customFormat="1">
      <c r="B1202" s="263"/>
      <c r="C1202" s="264"/>
      <c r="D1202" s="246" t="s">
        <v>368</v>
      </c>
      <c r="E1202" s="265" t="s">
        <v>1</v>
      </c>
      <c r="F1202" s="266" t="s">
        <v>370</v>
      </c>
      <c r="G1202" s="264"/>
      <c r="H1202" s="267">
        <v>492.31599999999997</v>
      </c>
      <c r="I1202" s="268"/>
      <c r="J1202" s="264"/>
      <c r="K1202" s="264"/>
      <c r="L1202" s="269"/>
      <c r="M1202" s="270"/>
      <c r="N1202" s="271"/>
      <c r="O1202" s="271"/>
      <c r="P1202" s="271"/>
      <c r="Q1202" s="271"/>
      <c r="R1202" s="271"/>
      <c r="S1202" s="271"/>
      <c r="T1202" s="272"/>
      <c r="AT1202" s="273" t="s">
        <v>368</v>
      </c>
      <c r="AU1202" s="273" t="s">
        <v>92</v>
      </c>
      <c r="AV1202" s="13" t="s">
        <v>125</v>
      </c>
      <c r="AW1202" s="13" t="s">
        <v>38</v>
      </c>
      <c r="AX1202" s="13" t="s">
        <v>90</v>
      </c>
      <c r="AY1202" s="273" t="s">
        <v>263</v>
      </c>
    </row>
    <row r="1203" s="1" customFormat="1" ht="16.5" customHeight="1">
      <c r="B1203" s="39"/>
      <c r="C1203" s="233" t="s">
        <v>1472</v>
      </c>
      <c r="D1203" s="233" t="s">
        <v>266</v>
      </c>
      <c r="E1203" s="234" t="s">
        <v>1473</v>
      </c>
      <c r="F1203" s="235" t="s">
        <v>1474</v>
      </c>
      <c r="G1203" s="236" t="s">
        <v>407</v>
      </c>
      <c r="H1203" s="237">
        <v>27.805</v>
      </c>
      <c r="I1203" s="238"/>
      <c r="J1203" s="239">
        <f>ROUND(I1203*H1203,2)</f>
        <v>0</v>
      </c>
      <c r="K1203" s="235" t="s">
        <v>270</v>
      </c>
      <c r="L1203" s="44"/>
      <c r="M1203" s="240" t="s">
        <v>1</v>
      </c>
      <c r="N1203" s="241" t="s">
        <v>48</v>
      </c>
      <c r="O1203" s="87"/>
      <c r="P1203" s="242">
        <f>O1203*H1203</f>
        <v>0</v>
      </c>
      <c r="Q1203" s="242">
        <v>0.073249999999999996</v>
      </c>
      <c r="R1203" s="242">
        <f>Q1203*H1203</f>
        <v>2.03671625</v>
      </c>
      <c r="S1203" s="242">
        <v>0</v>
      </c>
      <c r="T1203" s="243">
        <f>S1203*H1203</f>
        <v>0</v>
      </c>
      <c r="AR1203" s="244" t="s">
        <v>452</v>
      </c>
      <c r="AT1203" s="244" t="s">
        <v>266</v>
      </c>
      <c r="AU1203" s="244" t="s">
        <v>92</v>
      </c>
      <c r="AY1203" s="17" t="s">
        <v>263</v>
      </c>
      <c r="BE1203" s="245">
        <f>IF(N1203="základní",J1203,0)</f>
        <v>0</v>
      </c>
      <c r="BF1203" s="245">
        <f>IF(N1203="snížená",J1203,0)</f>
        <v>0</v>
      </c>
      <c r="BG1203" s="245">
        <f>IF(N1203="zákl. přenesená",J1203,0)</f>
        <v>0</v>
      </c>
      <c r="BH1203" s="245">
        <f>IF(N1203="sníž. přenesená",J1203,0)</f>
        <v>0</v>
      </c>
      <c r="BI1203" s="245">
        <f>IF(N1203="nulová",J1203,0)</f>
        <v>0</v>
      </c>
      <c r="BJ1203" s="17" t="s">
        <v>90</v>
      </c>
      <c r="BK1203" s="245">
        <f>ROUND(I1203*H1203,2)</f>
        <v>0</v>
      </c>
      <c r="BL1203" s="17" t="s">
        <v>452</v>
      </c>
      <c r="BM1203" s="244" t="s">
        <v>1475</v>
      </c>
    </row>
    <row r="1204" s="1" customFormat="1">
      <c r="B1204" s="39"/>
      <c r="C1204" s="40"/>
      <c r="D1204" s="246" t="s">
        <v>273</v>
      </c>
      <c r="E1204" s="40"/>
      <c r="F1204" s="247" t="s">
        <v>1439</v>
      </c>
      <c r="G1204" s="40"/>
      <c r="H1204" s="40"/>
      <c r="I1204" s="151"/>
      <c r="J1204" s="40"/>
      <c r="K1204" s="40"/>
      <c r="L1204" s="44"/>
      <c r="M1204" s="248"/>
      <c r="N1204" s="87"/>
      <c r="O1204" s="87"/>
      <c r="P1204" s="87"/>
      <c r="Q1204" s="87"/>
      <c r="R1204" s="87"/>
      <c r="S1204" s="87"/>
      <c r="T1204" s="88"/>
      <c r="AT1204" s="17" t="s">
        <v>273</v>
      </c>
      <c r="AU1204" s="17" t="s">
        <v>92</v>
      </c>
    </row>
    <row r="1205" s="12" customFormat="1">
      <c r="B1205" s="252"/>
      <c r="C1205" s="253"/>
      <c r="D1205" s="246" t="s">
        <v>368</v>
      </c>
      <c r="E1205" s="254" t="s">
        <v>1</v>
      </c>
      <c r="F1205" s="255" t="s">
        <v>494</v>
      </c>
      <c r="G1205" s="253"/>
      <c r="H1205" s="256">
        <v>0</v>
      </c>
      <c r="I1205" s="257"/>
      <c r="J1205" s="253"/>
      <c r="K1205" s="253"/>
      <c r="L1205" s="258"/>
      <c r="M1205" s="259"/>
      <c r="N1205" s="260"/>
      <c r="O1205" s="260"/>
      <c r="P1205" s="260"/>
      <c r="Q1205" s="260"/>
      <c r="R1205" s="260"/>
      <c r="S1205" s="260"/>
      <c r="T1205" s="261"/>
      <c r="AT1205" s="262" t="s">
        <v>368</v>
      </c>
      <c r="AU1205" s="262" t="s">
        <v>92</v>
      </c>
      <c r="AV1205" s="12" t="s">
        <v>92</v>
      </c>
      <c r="AW1205" s="12" t="s">
        <v>38</v>
      </c>
      <c r="AX1205" s="12" t="s">
        <v>83</v>
      </c>
      <c r="AY1205" s="262" t="s">
        <v>263</v>
      </c>
    </row>
    <row r="1206" s="12" customFormat="1">
      <c r="B1206" s="252"/>
      <c r="C1206" s="253"/>
      <c r="D1206" s="246" t="s">
        <v>368</v>
      </c>
      <c r="E1206" s="254" t="s">
        <v>1</v>
      </c>
      <c r="F1206" s="255" t="s">
        <v>1476</v>
      </c>
      <c r="G1206" s="253"/>
      <c r="H1206" s="256">
        <v>27.805</v>
      </c>
      <c r="I1206" s="257"/>
      <c r="J1206" s="253"/>
      <c r="K1206" s="253"/>
      <c r="L1206" s="258"/>
      <c r="M1206" s="259"/>
      <c r="N1206" s="260"/>
      <c r="O1206" s="260"/>
      <c r="P1206" s="260"/>
      <c r="Q1206" s="260"/>
      <c r="R1206" s="260"/>
      <c r="S1206" s="260"/>
      <c r="T1206" s="261"/>
      <c r="AT1206" s="262" t="s">
        <v>368</v>
      </c>
      <c r="AU1206" s="262" t="s">
        <v>92</v>
      </c>
      <c r="AV1206" s="12" t="s">
        <v>92</v>
      </c>
      <c r="AW1206" s="12" t="s">
        <v>38</v>
      </c>
      <c r="AX1206" s="12" t="s">
        <v>83</v>
      </c>
      <c r="AY1206" s="262" t="s">
        <v>263</v>
      </c>
    </row>
    <row r="1207" s="12" customFormat="1">
      <c r="B1207" s="252"/>
      <c r="C1207" s="253"/>
      <c r="D1207" s="246" t="s">
        <v>368</v>
      </c>
      <c r="E1207" s="254" t="s">
        <v>1</v>
      </c>
      <c r="F1207" s="255" t="s">
        <v>1477</v>
      </c>
      <c r="G1207" s="253"/>
      <c r="H1207" s="256">
        <v>0</v>
      </c>
      <c r="I1207" s="257"/>
      <c r="J1207" s="253"/>
      <c r="K1207" s="253"/>
      <c r="L1207" s="258"/>
      <c r="M1207" s="259"/>
      <c r="N1207" s="260"/>
      <c r="O1207" s="260"/>
      <c r="P1207" s="260"/>
      <c r="Q1207" s="260"/>
      <c r="R1207" s="260"/>
      <c r="S1207" s="260"/>
      <c r="T1207" s="261"/>
      <c r="AT1207" s="262" t="s">
        <v>368</v>
      </c>
      <c r="AU1207" s="262" t="s">
        <v>92</v>
      </c>
      <c r="AV1207" s="12" t="s">
        <v>92</v>
      </c>
      <c r="AW1207" s="12" t="s">
        <v>38</v>
      </c>
      <c r="AX1207" s="12" t="s">
        <v>83</v>
      </c>
      <c r="AY1207" s="262" t="s">
        <v>263</v>
      </c>
    </row>
    <row r="1208" s="12" customFormat="1">
      <c r="B1208" s="252"/>
      <c r="C1208" s="253"/>
      <c r="D1208" s="246" t="s">
        <v>368</v>
      </c>
      <c r="E1208" s="254" t="s">
        <v>1</v>
      </c>
      <c r="F1208" s="255" t="s">
        <v>1478</v>
      </c>
      <c r="G1208" s="253"/>
      <c r="H1208" s="256">
        <v>0</v>
      </c>
      <c r="I1208" s="257"/>
      <c r="J1208" s="253"/>
      <c r="K1208" s="253"/>
      <c r="L1208" s="258"/>
      <c r="M1208" s="259"/>
      <c r="N1208" s="260"/>
      <c r="O1208" s="260"/>
      <c r="P1208" s="260"/>
      <c r="Q1208" s="260"/>
      <c r="R1208" s="260"/>
      <c r="S1208" s="260"/>
      <c r="T1208" s="261"/>
      <c r="AT1208" s="262" t="s">
        <v>368</v>
      </c>
      <c r="AU1208" s="262" t="s">
        <v>92</v>
      </c>
      <c r="AV1208" s="12" t="s">
        <v>92</v>
      </c>
      <c r="AW1208" s="12" t="s">
        <v>38</v>
      </c>
      <c r="AX1208" s="12" t="s">
        <v>83</v>
      </c>
      <c r="AY1208" s="262" t="s">
        <v>263</v>
      </c>
    </row>
    <row r="1209" s="12" customFormat="1">
      <c r="B1209" s="252"/>
      <c r="C1209" s="253"/>
      <c r="D1209" s="246" t="s">
        <v>368</v>
      </c>
      <c r="E1209" s="254" t="s">
        <v>1</v>
      </c>
      <c r="F1209" s="255" t="s">
        <v>1479</v>
      </c>
      <c r="G1209" s="253"/>
      <c r="H1209" s="256">
        <v>0</v>
      </c>
      <c r="I1209" s="257"/>
      <c r="J1209" s="253"/>
      <c r="K1209" s="253"/>
      <c r="L1209" s="258"/>
      <c r="M1209" s="259"/>
      <c r="N1209" s="260"/>
      <c r="O1209" s="260"/>
      <c r="P1209" s="260"/>
      <c r="Q1209" s="260"/>
      <c r="R1209" s="260"/>
      <c r="S1209" s="260"/>
      <c r="T1209" s="261"/>
      <c r="AT1209" s="262" t="s">
        <v>368</v>
      </c>
      <c r="AU1209" s="262" t="s">
        <v>92</v>
      </c>
      <c r="AV1209" s="12" t="s">
        <v>92</v>
      </c>
      <c r="AW1209" s="12" t="s">
        <v>38</v>
      </c>
      <c r="AX1209" s="12" t="s">
        <v>83</v>
      </c>
      <c r="AY1209" s="262" t="s">
        <v>263</v>
      </c>
    </row>
    <row r="1210" s="12" customFormat="1">
      <c r="B1210" s="252"/>
      <c r="C1210" s="253"/>
      <c r="D1210" s="246" t="s">
        <v>368</v>
      </c>
      <c r="E1210" s="254" t="s">
        <v>1</v>
      </c>
      <c r="F1210" s="255" t="s">
        <v>1480</v>
      </c>
      <c r="G1210" s="253"/>
      <c r="H1210" s="256">
        <v>0</v>
      </c>
      <c r="I1210" s="257"/>
      <c r="J1210" s="253"/>
      <c r="K1210" s="253"/>
      <c r="L1210" s="258"/>
      <c r="M1210" s="259"/>
      <c r="N1210" s="260"/>
      <c r="O1210" s="260"/>
      <c r="P1210" s="260"/>
      <c r="Q1210" s="260"/>
      <c r="R1210" s="260"/>
      <c r="S1210" s="260"/>
      <c r="T1210" s="261"/>
      <c r="AT1210" s="262" t="s">
        <v>368</v>
      </c>
      <c r="AU1210" s="262" t="s">
        <v>92</v>
      </c>
      <c r="AV1210" s="12" t="s">
        <v>92</v>
      </c>
      <c r="AW1210" s="12" t="s">
        <v>38</v>
      </c>
      <c r="AX1210" s="12" t="s">
        <v>83</v>
      </c>
      <c r="AY1210" s="262" t="s">
        <v>263</v>
      </c>
    </row>
    <row r="1211" s="13" customFormat="1">
      <c r="B1211" s="263"/>
      <c r="C1211" s="264"/>
      <c r="D1211" s="246" t="s">
        <v>368</v>
      </c>
      <c r="E1211" s="265" t="s">
        <v>1</v>
      </c>
      <c r="F1211" s="266" t="s">
        <v>370</v>
      </c>
      <c r="G1211" s="264"/>
      <c r="H1211" s="267">
        <v>27.805</v>
      </c>
      <c r="I1211" s="268"/>
      <c r="J1211" s="264"/>
      <c r="K1211" s="264"/>
      <c r="L1211" s="269"/>
      <c r="M1211" s="270"/>
      <c r="N1211" s="271"/>
      <c r="O1211" s="271"/>
      <c r="P1211" s="271"/>
      <c r="Q1211" s="271"/>
      <c r="R1211" s="271"/>
      <c r="S1211" s="271"/>
      <c r="T1211" s="272"/>
      <c r="AT1211" s="273" t="s">
        <v>368</v>
      </c>
      <c r="AU1211" s="273" t="s">
        <v>92</v>
      </c>
      <c r="AV1211" s="13" t="s">
        <v>125</v>
      </c>
      <c r="AW1211" s="13" t="s">
        <v>38</v>
      </c>
      <c r="AX1211" s="13" t="s">
        <v>90</v>
      </c>
      <c r="AY1211" s="273" t="s">
        <v>263</v>
      </c>
    </row>
    <row r="1212" s="1" customFormat="1" ht="16.5" customHeight="1">
      <c r="B1212" s="39"/>
      <c r="C1212" s="233" t="s">
        <v>1481</v>
      </c>
      <c r="D1212" s="233" t="s">
        <v>266</v>
      </c>
      <c r="E1212" s="234" t="s">
        <v>1482</v>
      </c>
      <c r="F1212" s="235" t="s">
        <v>1483</v>
      </c>
      <c r="G1212" s="236" t="s">
        <v>407</v>
      </c>
      <c r="H1212" s="237">
        <v>7604.2439999999997</v>
      </c>
      <c r="I1212" s="238"/>
      <c r="J1212" s="239">
        <f>ROUND(I1212*H1212,2)</f>
        <v>0</v>
      </c>
      <c r="K1212" s="235" t="s">
        <v>270</v>
      </c>
      <c r="L1212" s="44"/>
      <c r="M1212" s="240" t="s">
        <v>1</v>
      </c>
      <c r="N1212" s="241" t="s">
        <v>48</v>
      </c>
      <c r="O1212" s="87"/>
      <c r="P1212" s="242">
        <f>O1212*H1212</f>
        <v>0</v>
      </c>
      <c r="Q1212" s="242">
        <v>0.00020000000000000001</v>
      </c>
      <c r="R1212" s="242">
        <f>Q1212*H1212</f>
        <v>1.5208488</v>
      </c>
      <c r="S1212" s="242">
        <v>0</v>
      </c>
      <c r="T1212" s="243">
        <f>S1212*H1212</f>
        <v>0</v>
      </c>
      <c r="AR1212" s="244" t="s">
        <v>452</v>
      </c>
      <c r="AT1212" s="244" t="s">
        <v>266</v>
      </c>
      <c r="AU1212" s="244" t="s">
        <v>92</v>
      </c>
      <c r="AY1212" s="17" t="s">
        <v>263</v>
      </c>
      <c r="BE1212" s="245">
        <f>IF(N1212="základní",J1212,0)</f>
        <v>0</v>
      </c>
      <c r="BF1212" s="245">
        <f>IF(N1212="snížená",J1212,0)</f>
        <v>0</v>
      </c>
      <c r="BG1212" s="245">
        <f>IF(N1212="zákl. přenesená",J1212,0)</f>
        <v>0</v>
      </c>
      <c r="BH1212" s="245">
        <f>IF(N1212="sníž. přenesená",J1212,0)</f>
        <v>0</v>
      </c>
      <c r="BI1212" s="245">
        <f>IF(N1212="nulová",J1212,0)</f>
        <v>0</v>
      </c>
      <c r="BJ1212" s="17" t="s">
        <v>90</v>
      </c>
      <c r="BK1212" s="245">
        <f>ROUND(I1212*H1212,2)</f>
        <v>0</v>
      </c>
      <c r="BL1212" s="17" t="s">
        <v>452</v>
      </c>
      <c r="BM1212" s="244" t="s">
        <v>1484</v>
      </c>
    </row>
    <row r="1213" s="1" customFormat="1">
      <c r="B1213" s="39"/>
      <c r="C1213" s="40"/>
      <c r="D1213" s="246" t="s">
        <v>273</v>
      </c>
      <c r="E1213" s="40"/>
      <c r="F1213" s="247" t="s">
        <v>1439</v>
      </c>
      <c r="G1213" s="40"/>
      <c r="H1213" s="40"/>
      <c r="I1213" s="151"/>
      <c r="J1213" s="40"/>
      <c r="K1213" s="40"/>
      <c r="L1213" s="44"/>
      <c r="M1213" s="248"/>
      <c r="N1213" s="87"/>
      <c r="O1213" s="87"/>
      <c r="P1213" s="87"/>
      <c r="Q1213" s="87"/>
      <c r="R1213" s="87"/>
      <c r="S1213" s="87"/>
      <c r="T1213" s="88"/>
      <c r="AT1213" s="17" t="s">
        <v>273</v>
      </c>
      <c r="AU1213" s="17" t="s">
        <v>92</v>
      </c>
    </row>
    <row r="1214" s="14" customFormat="1">
      <c r="B1214" s="274"/>
      <c r="C1214" s="275"/>
      <c r="D1214" s="246" t="s">
        <v>368</v>
      </c>
      <c r="E1214" s="276" t="s">
        <v>1</v>
      </c>
      <c r="F1214" s="277" t="s">
        <v>1485</v>
      </c>
      <c r="G1214" s="275"/>
      <c r="H1214" s="276" t="s">
        <v>1</v>
      </c>
      <c r="I1214" s="278"/>
      <c r="J1214" s="275"/>
      <c r="K1214" s="275"/>
      <c r="L1214" s="279"/>
      <c r="M1214" s="280"/>
      <c r="N1214" s="281"/>
      <c r="O1214" s="281"/>
      <c r="P1214" s="281"/>
      <c r="Q1214" s="281"/>
      <c r="R1214" s="281"/>
      <c r="S1214" s="281"/>
      <c r="T1214" s="282"/>
      <c r="AT1214" s="283" t="s">
        <v>368</v>
      </c>
      <c r="AU1214" s="283" t="s">
        <v>92</v>
      </c>
      <c r="AV1214" s="14" t="s">
        <v>90</v>
      </c>
      <c r="AW1214" s="14" t="s">
        <v>38</v>
      </c>
      <c r="AX1214" s="14" t="s">
        <v>83</v>
      </c>
      <c r="AY1214" s="283" t="s">
        <v>263</v>
      </c>
    </row>
    <row r="1215" s="12" customFormat="1">
      <c r="B1215" s="252"/>
      <c r="C1215" s="253"/>
      <c r="D1215" s="246" t="s">
        <v>368</v>
      </c>
      <c r="E1215" s="254" t="s">
        <v>1</v>
      </c>
      <c r="F1215" s="255" t="s">
        <v>1486</v>
      </c>
      <c r="G1215" s="253"/>
      <c r="H1215" s="256">
        <v>7604.2439999999997</v>
      </c>
      <c r="I1215" s="257"/>
      <c r="J1215" s="253"/>
      <c r="K1215" s="253"/>
      <c r="L1215" s="258"/>
      <c r="M1215" s="259"/>
      <c r="N1215" s="260"/>
      <c r="O1215" s="260"/>
      <c r="P1215" s="260"/>
      <c r="Q1215" s="260"/>
      <c r="R1215" s="260"/>
      <c r="S1215" s="260"/>
      <c r="T1215" s="261"/>
      <c r="AT1215" s="262" t="s">
        <v>368</v>
      </c>
      <c r="AU1215" s="262" t="s">
        <v>92</v>
      </c>
      <c r="AV1215" s="12" t="s">
        <v>92</v>
      </c>
      <c r="AW1215" s="12" t="s">
        <v>38</v>
      </c>
      <c r="AX1215" s="12" t="s">
        <v>83</v>
      </c>
      <c r="AY1215" s="262" t="s">
        <v>263</v>
      </c>
    </row>
    <row r="1216" s="13" customFormat="1">
      <c r="B1216" s="263"/>
      <c r="C1216" s="264"/>
      <c r="D1216" s="246" t="s">
        <v>368</v>
      </c>
      <c r="E1216" s="265" t="s">
        <v>1</v>
      </c>
      <c r="F1216" s="266" t="s">
        <v>370</v>
      </c>
      <c r="G1216" s="264"/>
      <c r="H1216" s="267">
        <v>7604.2439999999997</v>
      </c>
      <c r="I1216" s="268"/>
      <c r="J1216" s="264"/>
      <c r="K1216" s="264"/>
      <c r="L1216" s="269"/>
      <c r="M1216" s="270"/>
      <c r="N1216" s="271"/>
      <c r="O1216" s="271"/>
      <c r="P1216" s="271"/>
      <c r="Q1216" s="271"/>
      <c r="R1216" s="271"/>
      <c r="S1216" s="271"/>
      <c r="T1216" s="272"/>
      <c r="AT1216" s="273" t="s">
        <v>368</v>
      </c>
      <c r="AU1216" s="273" t="s">
        <v>92</v>
      </c>
      <c r="AV1216" s="13" t="s">
        <v>125</v>
      </c>
      <c r="AW1216" s="13" t="s">
        <v>38</v>
      </c>
      <c r="AX1216" s="13" t="s">
        <v>90</v>
      </c>
      <c r="AY1216" s="273" t="s">
        <v>263</v>
      </c>
    </row>
    <row r="1217" s="1" customFormat="1" ht="16.5" customHeight="1">
      <c r="B1217" s="39"/>
      <c r="C1217" s="233" t="s">
        <v>1487</v>
      </c>
      <c r="D1217" s="233" t="s">
        <v>266</v>
      </c>
      <c r="E1217" s="234" t="s">
        <v>1488</v>
      </c>
      <c r="F1217" s="235" t="s">
        <v>1489</v>
      </c>
      <c r="G1217" s="236" t="s">
        <v>407</v>
      </c>
      <c r="H1217" s="237">
        <v>13916.457</v>
      </c>
      <c r="I1217" s="238"/>
      <c r="J1217" s="239">
        <f>ROUND(I1217*H1217,2)</f>
        <v>0</v>
      </c>
      <c r="K1217" s="235" t="s">
        <v>270</v>
      </c>
      <c r="L1217" s="44"/>
      <c r="M1217" s="240" t="s">
        <v>1</v>
      </c>
      <c r="N1217" s="241" t="s">
        <v>48</v>
      </c>
      <c r="O1217" s="87"/>
      <c r="P1217" s="242">
        <f>O1217*H1217</f>
        <v>0</v>
      </c>
      <c r="Q1217" s="242">
        <v>0</v>
      </c>
      <c r="R1217" s="242">
        <f>Q1217*H1217</f>
        <v>0</v>
      </c>
      <c r="S1217" s="242">
        <v>0</v>
      </c>
      <c r="T1217" s="243">
        <f>S1217*H1217</f>
        <v>0</v>
      </c>
      <c r="AR1217" s="244" t="s">
        <v>452</v>
      </c>
      <c r="AT1217" s="244" t="s">
        <v>266</v>
      </c>
      <c r="AU1217" s="244" t="s">
        <v>92</v>
      </c>
      <c r="AY1217" s="17" t="s">
        <v>263</v>
      </c>
      <c r="BE1217" s="245">
        <f>IF(N1217="základní",J1217,0)</f>
        <v>0</v>
      </c>
      <c r="BF1217" s="245">
        <f>IF(N1217="snížená",J1217,0)</f>
        <v>0</v>
      </c>
      <c r="BG1217" s="245">
        <f>IF(N1217="zákl. přenesená",J1217,0)</f>
        <v>0</v>
      </c>
      <c r="BH1217" s="245">
        <f>IF(N1217="sníž. přenesená",J1217,0)</f>
        <v>0</v>
      </c>
      <c r="BI1217" s="245">
        <f>IF(N1217="nulová",J1217,0)</f>
        <v>0</v>
      </c>
      <c r="BJ1217" s="17" t="s">
        <v>90</v>
      </c>
      <c r="BK1217" s="245">
        <f>ROUND(I1217*H1217,2)</f>
        <v>0</v>
      </c>
      <c r="BL1217" s="17" t="s">
        <v>452</v>
      </c>
      <c r="BM1217" s="244" t="s">
        <v>1490</v>
      </c>
    </row>
    <row r="1218" s="1" customFormat="1">
      <c r="B1218" s="39"/>
      <c r="C1218" s="40"/>
      <c r="D1218" s="246" t="s">
        <v>273</v>
      </c>
      <c r="E1218" s="40"/>
      <c r="F1218" s="247" t="s">
        <v>1439</v>
      </c>
      <c r="G1218" s="40"/>
      <c r="H1218" s="40"/>
      <c r="I1218" s="151"/>
      <c r="J1218" s="40"/>
      <c r="K1218" s="40"/>
      <c r="L1218" s="44"/>
      <c r="M1218" s="248"/>
      <c r="N1218" s="87"/>
      <c r="O1218" s="87"/>
      <c r="P1218" s="87"/>
      <c r="Q1218" s="87"/>
      <c r="R1218" s="87"/>
      <c r="S1218" s="87"/>
      <c r="T1218" s="88"/>
      <c r="AT1218" s="17" t="s">
        <v>273</v>
      </c>
      <c r="AU1218" s="17" t="s">
        <v>92</v>
      </c>
    </row>
    <row r="1219" s="14" customFormat="1">
      <c r="B1219" s="274"/>
      <c r="C1219" s="275"/>
      <c r="D1219" s="246" t="s">
        <v>368</v>
      </c>
      <c r="E1219" s="276" t="s">
        <v>1</v>
      </c>
      <c r="F1219" s="277" t="s">
        <v>1485</v>
      </c>
      <c r="G1219" s="275"/>
      <c r="H1219" s="276" t="s">
        <v>1</v>
      </c>
      <c r="I1219" s="278"/>
      <c r="J1219" s="275"/>
      <c r="K1219" s="275"/>
      <c r="L1219" s="279"/>
      <c r="M1219" s="280"/>
      <c r="N1219" s="281"/>
      <c r="O1219" s="281"/>
      <c r="P1219" s="281"/>
      <c r="Q1219" s="281"/>
      <c r="R1219" s="281"/>
      <c r="S1219" s="281"/>
      <c r="T1219" s="282"/>
      <c r="AT1219" s="283" t="s">
        <v>368</v>
      </c>
      <c r="AU1219" s="283" t="s">
        <v>92</v>
      </c>
      <c r="AV1219" s="14" t="s">
        <v>90</v>
      </c>
      <c r="AW1219" s="14" t="s">
        <v>38</v>
      </c>
      <c r="AX1219" s="14" t="s">
        <v>83</v>
      </c>
      <c r="AY1219" s="283" t="s">
        <v>263</v>
      </c>
    </row>
    <row r="1220" s="12" customFormat="1">
      <c r="B1220" s="252"/>
      <c r="C1220" s="253"/>
      <c r="D1220" s="246" t="s">
        <v>368</v>
      </c>
      <c r="E1220" s="254" t="s">
        <v>1</v>
      </c>
      <c r="F1220" s="255" t="s">
        <v>1486</v>
      </c>
      <c r="G1220" s="253"/>
      <c r="H1220" s="256">
        <v>7604.2439999999997</v>
      </c>
      <c r="I1220" s="257"/>
      <c r="J1220" s="253"/>
      <c r="K1220" s="253"/>
      <c r="L1220" s="258"/>
      <c r="M1220" s="259"/>
      <c r="N1220" s="260"/>
      <c r="O1220" s="260"/>
      <c r="P1220" s="260"/>
      <c r="Q1220" s="260"/>
      <c r="R1220" s="260"/>
      <c r="S1220" s="260"/>
      <c r="T1220" s="261"/>
      <c r="AT1220" s="262" t="s">
        <v>368</v>
      </c>
      <c r="AU1220" s="262" t="s">
        <v>92</v>
      </c>
      <c r="AV1220" s="12" t="s">
        <v>92</v>
      </c>
      <c r="AW1220" s="12" t="s">
        <v>38</v>
      </c>
      <c r="AX1220" s="12" t="s">
        <v>83</v>
      </c>
      <c r="AY1220" s="262" t="s">
        <v>263</v>
      </c>
    </row>
    <row r="1221" s="12" customFormat="1">
      <c r="B1221" s="252"/>
      <c r="C1221" s="253"/>
      <c r="D1221" s="246" t="s">
        <v>368</v>
      </c>
      <c r="E1221" s="254" t="s">
        <v>1</v>
      </c>
      <c r="F1221" s="255" t="s">
        <v>1491</v>
      </c>
      <c r="G1221" s="253"/>
      <c r="H1221" s="256">
        <v>6312.2129999999997</v>
      </c>
      <c r="I1221" s="257"/>
      <c r="J1221" s="253"/>
      <c r="K1221" s="253"/>
      <c r="L1221" s="258"/>
      <c r="M1221" s="259"/>
      <c r="N1221" s="260"/>
      <c r="O1221" s="260"/>
      <c r="P1221" s="260"/>
      <c r="Q1221" s="260"/>
      <c r="R1221" s="260"/>
      <c r="S1221" s="260"/>
      <c r="T1221" s="261"/>
      <c r="AT1221" s="262" t="s">
        <v>368</v>
      </c>
      <c r="AU1221" s="262" t="s">
        <v>92</v>
      </c>
      <c r="AV1221" s="12" t="s">
        <v>92</v>
      </c>
      <c r="AW1221" s="12" t="s">
        <v>38</v>
      </c>
      <c r="AX1221" s="12" t="s">
        <v>83</v>
      </c>
      <c r="AY1221" s="262" t="s">
        <v>263</v>
      </c>
    </row>
    <row r="1222" s="13" customFormat="1">
      <c r="B1222" s="263"/>
      <c r="C1222" s="264"/>
      <c r="D1222" s="246" t="s">
        <v>368</v>
      </c>
      <c r="E1222" s="265" t="s">
        <v>1</v>
      </c>
      <c r="F1222" s="266" t="s">
        <v>370</v>
      </c>
      <c r="G1222" s="264"/>
      <c r="H1222" s="267">
        <v>13916.457</v>
      </c>
      <c r="I1222" s="268"/>
      <c r="J1222" s="264"/>
      <c r="K1222" s="264"/>
      <c r="L1222" s="269"/>
      <c r="M1222" s="270"/>
      <c r="N1222" s="271"/>
      <c r="O1222" s="271"/>
      <c r="P1222" s="271"/>
      <c r="Q1222" s="271"/>
      <c r="R1222" s="271"/>
      <c r="S1222" s="271"/>
      <c r="T1222" s="272"/>
      <c r="AT1222" s="273" t="s">
        <v>368</v>
      </c>
      <c r="AU1222" s="273" t="s">
        <v>92</v>
      </c>
      <c r="AV1222" s="13" t="s">
        <v>125</v>
      </c>
      <c r="AW1222" s="13" t="s">
        <v>38</v>
      </c>
      <c r="AX1222" s="13" t="s">
        <v>90</v>
      </c>
      <c r="AY1222" s="273" t="s">
        <v>263</v>
      </c>
    </row>
    <row r="1223" s="1" customFormat="1" ht="16.5" customHeight="1">
      <c r="B1223" s="39"/>
      <c r="C1223" s="295" t="s">
        <v>1492</v>
      </c>
      <c r="D1223" s="295" t="s">
        <v>400</v>
      </c>
      <c r="E1223" s="296" t="s">
        <v>1493</v>
      </c>
      <c r="F1223" s="297" t="s">
        <v>1494</v>
      </c>
      <c r="G1223" s="298" t="s">
        <v>407</v>
      </c>
      <c r="H1223" s="299">
        <v>15308.102999999999</v>
      </c>
      <c r="I1223" s="300"/>
      <c r="J1223" s="301">
        <f>ROUND(I1223*H1223,2)</f>
        <v>0</v>
      </c>
      <c r="K1223" s="297" t="s">
        <v>270</v>
      </c>
      <c r="L1223" s="302"/>
      <c r="M1223" s="303" t="s">
        <v>1</v>
      </c>
      <c r="N1223" s="304" t="s">
        <v>48</v>
      </c>
      <c r="O1223" s="87"/>
      <c r="P1223" s="242">
        <f>O1223*H1223</f>
        <v>0</v>
      </c>
      <c r="Q1223" s="242">
        <v>0.00011</v>
      </c>
      <c r="R1223" s="242">
        <f>Q1223*H1223</f>
        <v>1.68389133</v>
      </c>
      <c r="S1223" s="242">
        <v>0</v>
      </c>
      <c r="T1223" s="243">
        <f>S1223*H1223</f>
        <v>0</v>
      </c>
      <c r="AR1223" s="244" t="s">
        <v>563</v>
      </c>
      <c r="AT1223" s="244" t="s">
        <v>400</v>
      </c>
      <c r="AU1223" s="244" t="s">
        <v>92</v>
      </c>
      <c r="AY1223" s="17" t="s">
        <v>263</v>
      </c>
      <c r="BE1223" s="245">
        <f>IF(N1223="základní",J1223,0)</f>
        <v>0</v>
      </c>
      <c r="BF1223" s="245">
        <f>IF(N1223="snížená",J1223,0)</f>
        <v>0</v>
      </c>
      <c r="BG1223" s="245">
        <f>IF(N1223="zákl. přenesená",J1223,0)</f>
        <v>0</v>
      </c>
      <c r="BH1223" s="245">
        <f>IF(N1223="sníž. přenesená",J1223,0)</f>
        <v>0</v>
      </c>
      <c r="BI1223" s="245">
        <f>IF(N1223="nulová",J1223,0)</f>
        <v>0</v>
      </c>
      <c r="BJ1223" s="17" t="s">
        <v>90</v>
      </c>
      <c r="BK1223" s="245">
        <f>ROUND(I1223*H1223,2)</f>
        <v>0</v>
      </c>
      <c r="BL1223" s="17" t="s">
        <v>452</v>
      </c>
      <c r="BM1223" s="244" t="s">
        <v>1495</v>
      </c>
    </row>
    <row r="1224" s="12" customFormat="1">
      <c r="B1224" s="252"/>
      <c r="C1224" s="253"/>
      <c r="D1224" s="246" t="s">
        <v>368</v>
      </c>
      <c r="E1224" s="253"/>
      <c r="F1224" s="255" t="s">
        <v>1496</v>
      </c>
      <c r="G1224" s="253"/>
      <c r="H1224" s="256">
        <v>15308.102999999999</v>
      </c>
      <c r="I1224" s="257"/>
      <c r="J1224" s="253"/>
      <c r="K1224" s="253"/>
      <c r="L1224" s="258"/>
      <c r="M1224" s="259"/>
      <c r="N1224" s="260"/>
      <c r="O1224" s="260"/>
      <c r="P1224" s="260"/>
      <c r="Q1224" s="260"/>
      <c r="R1224" s="260"/>
      <c r="S1224" s="260"/>
      <c r="T1224" s="261"/>
      <c r="AT1224" s="262" t="s">
        <v>368</v>
      </c>
      <c r="AU1224" s="262" t="s">
        <v>92</v>
      </c>
      <c r="AV1224" s="12" t="s">
        <v>92</v>
      </c>
      <c r="AW1224" s="12" t="s">
        <v>4</v>
      </c>
      <c r="AX1224" s="12" t="s">
        <v>90</v>
      </c>
      <c r="AY1224" s="262" t="s">
        <v>263</v>
      </c>
    </row>
    <row r="1225" s="1" customFormat="1" ht="16.5" customHeight="1">
      <c r="B1225" s="39"/>
      <c r="C1225" s="233" t="s">
        <v>1497</v>
      </c>
      <c r="D1225" s="233" t="s">
        <v>266</v>
      </c>
      <c r="E1225" s="234" t="s">
        <v>1498</v>
      </c>
      <c r="F1225" s="235" t="s">
        <v>1499</v>
      </c>
      <c r="G1225" s="236" t="s">
        <v>407</v>
      </c>
      <c r="H1225" s="237">
        <v>7604.2439999999997</v>
      </c>
      <c r="I1225" s="238"/>
      <c r="J1225" s="239">
        <f>ROUND(I1225*H1225,2)</f>
        <v>0</v>
      </c>
      <c r="K1225" s="235" t="s">
        <v>270</v>
      </c>
      <c r="L1225" s="44"/>
      <c r="M1225" s="240" t="s">
        <v>1</v>
      </c>
      <c r="N1225" s="241" t="s">
        <v>48</v>
      </c>
      <c r="O1225" s="87"/>
      <c r="P1225" s="242">
        <f>O1225*H1225</f>
        <v>0</v>
      </c>
      <c r="Q1225" s="242">
        <v>0.00020000000000000001</v>
      </c>
      <c r="R1225" s="242">
        <f>Q1225*H1225</f>
        <v>1.5208488</v>
      </c>
      <c r="S1225" s="242">
        <v>0</v>
      </c>
      <c r="T1225" s="243">
        <f>S1225*H1225</f>
        <v>0</v>
      </c>
      <c r="AR1225" s="244" t="s">
        <v>452</v>
      </c>
      <c r="AT1225" s="244" t="s">
        <v>266</v>
      </c>
      <c r="AU1225" s="244" t="s">
        <v>92</v>
      </c>
      <c r="AY1225" s="17" t="s">
        <v>263</v>
      </c>
      <c r="BE1225" s="245">
        <f>IF(N1225="základní",J1225,0)</f>
        <v>0</v>
      </c>
      <c r="BF1225" s="245">
        <f>IF(N1225="snížená",J1225,0)</f>
        <v>0</v>
      </c>
      <c r="BG1225" s="245">
        <f>IF(N1225="zákl. přenesená",J1225,0)</f>
        <v>0</v>
      </c>
      <c r="BH1225" s="245">
        <f>IF(N1225="sníž. přenesená",J1225,0)</f>
        <v>0</v>
      </c>
      <c r="BI1225" s="245">
        <f>IF(N1225="nulová",J1225,0)</f>
        <v>0</v>
      </c>
      <c r="BJ1225" s="17" t="s">
        <v>90</v>
      </c>
      <c r="BK1225" s="245">
        <f>ROUND(I1225*H1225,2)</f>
        <v>0</v>
      </c>
      <c r="BL1225" s="17" t="s">
        <v>452</v>
      </c>
      <c r="BM1225" s="244" t="s">
        <v>1500</v>
      </c>
    </row>
    <row r="1226" s="1" customFormat="1">
      <c r="B1226" s="39"/>
      <c r="C1226" s="40"/>
      <c r="D1226" s="246" t="s">
        <v>273</v>
      </c>
      <c r="E1226" s="40"/>
      <c r="F1226" s="247" t="s">
        <v>1439</v>
      </c>
      <c r="G1226" s="40"/>
      <c r="H1226" s="40"/>
      <c r="I1226" s="151"/>
      <c r="J1226" s="40"/>
      <c r="K1226" s="40"/>
      <c r="L1226" s="44"/>
      <c r="M1226" s="248"/>
      <c r="N1226" s="87"/>
      <c r="O1226" s="87"/>
      <c r="P1226" s="87"/>
      <c r="Q1226" s="87"/>
      <c r="R1226" s="87"/>
      <c r="S1226" s="87"/>
      <c r="T1226" s="88"/>
      <c r="AT1226" s="17" t="s">
        <v>273</v>
      </c>
      <c r="AU1226" s="17" t="s">
        <v>92</v>
      </c>
    </row>
    <row r="1227" s="1" customFormat="1" ht="16.5" customHeight="1">
      <c r="B1227" s="39"/>
      <c r="C1227" s="233" t="s">
        <v>1501</v>
      </c>
      <c r="D1227" s="233" t="s">
        <v>266</v>
      </c>
      <c r="E1227" s="234" t="s">
        <v>1502</v>
      </c>
      <c r="F1227" s="235" t="s">
        <v>1503</v>
      </c>
      <c r="G1227" s="236" t="s">
        <v>407</v>
      </c>
      <c r="H1227" s="237">
        <v>263.86599999999999</v>
      </c>
      <c r="I1227" s="238"/>
      <c r="J1227" s="239">
        <f>ROUND(I1227*H1227,2)</f>
        <v>0</v>
      </c>
      <c r="K1227" s="235" t="s">
        <v>270</v>
      </c>
      <c r="L1227" s="44"/>
      <c r="M1227" s="240" t="s">
        <v>1</v>
      </c>
      <c r="N1227" s="241" t="s">
        <v>48</v>
      </c>
      <c r="O1227" s="87"/>
      <c r="P1227" s="242">
        <f>O1227*H1227</f>
        <v>0</v>
      </c>
      <c r="Q1227" s="242">
        <v>0.057419999999999999</v>
      </c>
      <c r="R1227" s="242">
        <f>Q1227*H1227</f>
        <v>15.151185719999999</v>
      </c>
      <c r="S1227" s="242">
        <v>0</v>
      </c>
      <c r="T1227" s="243">
        <f>S1227*H1227</f>
        <v>0</v>
      </c>
      <c r="AR1227" s="244" t="s">
        <v>452</v>
      </c>
      <c r="AT1227" s="244" t="s">
        <v>266</v>
      </c>
      <c r="AU1227" s="244" t="s">
        <v>92</v>
      </c>
      <c r="AY1227" s="17" t="s">
        <v>263</v>
      </c>
      <c r="BE1227" s="245">
        <f>IF(N1227="základní",J1227,0)</f>
        <v>0</v>
      </c>
      <c r="BF1227" s="245">
        <f>IF(N1227="snížená",J1227,0)</f>
        <v>0</v>
      </c>
      <c r="BG1227" s="245">
        <f>IF(N1227="zákl. přenesená",J1227,0)</f>
        <v>0</v>
      </c>
      <c r="BH1227" s="245">
        <f>IF(N1227="sníž. přenesená",J1227,0)</f>
        <v>0</v>
      </c>
      <c r="BI1227" s="245">
        <f>IF(N1227="nulová",J1227,0)</f>
        <v>0</v>
      </c>
      <c r="BJ1227" s="17" t="s">
        <v>90</v>
      </c>
      <c r="BK1227" s="245">
        <f>ROUND(I1227*H1227,2)</f>
        <v>0</v>
      </c>
      <c r="BL1227" s="17" t="s">
        <v>452</v>
      </c>
      <c r="BM1227" s="244" t="s">
        <v>1504</v>
      </c>
    </row>
    <row r="1228" s="1" customFormat="1">
      <c r="B1228" s="39"/>
      <c r="C1228" s="40"/>
      <c r="D1228" s="246" t="s">
        <v>273</v>
      </c>
      <c r="E1228" s="40"/>
      <c r="F1228" s="247" t="s">
        <v>1439</v>
      </c>
      <c r="G1228" s="40"/>
      <c r="H1228" s="40"/>
      <c r="I1228" s="151"/>
      <c r="J1228" s="40"/>
      <c r="K1228" s="40"/>
      <c r="L1228" s="44"/>
      <c r="M1228" s="248"/>
      <c r="N1228" s="87"/>
      <c r="O1228" s="87"/>
      <c r="P1228" s="87"/>
      <c r="Q1228" s="87"/>
      <c r="R1228" s="87"/>
      <c r="S1228" s="87"/>
      <c r="T1228" s="88"/>
      <c r="AT1228" s="17" t="s">
        <v>273</v>
      </c>
      <c r="AU1228" s="17" t="s">
        <v>92</v>
      </c>
    </row>
    <row r="1229" s="12" customFormat="1">
      <c r="B1229" s="252"/>
      <c r="C1229" s="253"/>
      <c r="D1229" s="246" t="s">
        <v>368</v>
      </c>
      <c r="E1229" s="254" t="s">
        <v>1</v>
      </c>
      <c r="F1229" s="255" t="s">
        <v>1505</v>
      </c>
      <c r="G1229" s="253"/>
      <c r="H1229" s="256">
        <v>282.36599999999999</v>
      </c>
      <c r="I1229" s="257"/>
      <c r="J1229" s="253"/>
      <c r="K1229" s="253"/>
      <c r="L1229" s="258"/>
      <c r="M1229" s="259"/>
      <c r="N1229" s="260"/>
      <c r="O1229" s="260"/>
      <c r="P1229" s="260"/>
      <c r="Q1229" s="260"/>
      <c r="R1229" s="260"/>
      <c r="S1229" s="260"/>
      <c r="T1229" s="261"/>
      <c r="AT1229" s="262" t="s">
        <v>368</v>
      </c>
      <c r="AU1229" s="262" t="s">
        <v>92</v>
      </c>
      <c r="AV1229" s="12" t="s">
        <v>92</v>
      </c>
      <c r="AW1229" s="12" t="s">
        <v>38</v>
      </c>
      <c r="AX1229" s="12" t="s">
        <v>83</v>
      </c>
      <c r="AY1229" s="262" t="s">
        <v>263</v>
      </c>
    </row>
    <row r="1230" s="12" customFormat="1">
      <c r="B1230" s="252"/>
      <c r="C1230" s="253"/>
      <c r="D1230" s="246" t="s">
        <v>368</v>
      </c>
      <c r="E1230" s="254" t="s">
        <v>1</v>
      </c>
      <c r="F1230" s="255" t="s">
        <v>1506</v>
      </c>
      <c r="G1230" s="253"/>
      <c r="H1230" s="256">
        <v>-18.5</v>
      </c>
      <c r="I1230" s="257"/>
      <c r="J1230" s="253"/>
      <c r="K1230" s="253"/>
      <c r="L1230" s="258"/>
      <c r="M1230" s="259"/>
      <c r="N1230" s="260"/>
      <c r="O1230" s="260"/>
      <c r="P1230" s="260"/>
      <c r="Q1230" s="260"/>
      <c r="R1230" s="260"/>
      <c r="S1230" s="260"/>
      <c r="T1230" s="261"/>
      <c r="AT1230" s="262" t="s">
        <v>368</v>
      </c>
      <c r="AU1230" s="262" t="s">
        <v>92</v>
      </c>
      <c r="AV1230" s="12" t="s">
        <v>92</v>
      </c>
      <c r="AW1230" s="12" t="s">
        <v>38</v>
      </c>
      <c r="AX1230" s="12" t="s">
        <v>83</v>
      </c>
      <c r="AY1230" s="262" t="s">
        <v>263</v>
      </c>
    </row>
    <row r="1231" s="13" customFormat="1">
      <c r="B1231" s="263"/>
      <c r="C1231" s="264"/>
      <c r="D1231" s="246" t="s">
        <v>368</v>
      </c>
      <c r="E1231" s="265" t="s">
        <v>1</v>
      </c>
      <c r="F1231" s="266" t="s">
        <v>370</v>
      </c>
      <c r="G1231" s="264"/>
      <c r="H1231" s="267">
        <v>263.86599999999999</v>
      </c>
      <c r="I1231" s="268"/>
      <c r="J1231" s="264"/>
      <c r="K1231" s="264"/>
      <c r="L1231" s="269"/>
      <c r="M1231" s="270"/>
      <c r="N1231" s="271"/>
      <c r="O1231" s="271"/>
      <c r="P1231" s="271"/>
      <c r="Q1231" s="271"/>
      <c r="R1231" s="271"/>
      <c r="S1231" s="271"/>
      <c r="T1231" s="272"/>
      <c r="AT1231" s="273" t="s">
        <v>368</v>
      </c>
      <c r="AU1231" s="273" t="s">
        <v>92</v>
      </c>
      <c r="AV1231" s="13" t="s">
        <v>125</v>
      </c>
      <c r="AW1231" s="13" t="s">
        <v>38</v>
      </c>
      <c r="AX1231" s="13" t="s">
        <v>90</v>
      </c>
      <c r="AY1231" s="273" t="s">
        <v>263</v>
      </c>
    </row>
    <row r="1232" s="1" customFormat="1" ht="16.5" customHeight="1">
      <c r="B1232" s="39"/>
      <c r="C1232" s="233" t="s">
        <v>1507</v>
      </c>
      <c r="D1232" s="233" t="s">
        <v>266</v>
      </c>
      <c r="E1232" s="234" t="s">
        <v>1508</v>
      </c>
      <c r="F1232" s="235" t="s">
        <v>1509</v>
      </c>
      <c r="G1232" s="236" t="s">
        <v>407</v>
      </c>
      <c r="H1232" s="237">
        <v>10.167999999999999</v>
      </c>
      <c r="I1232" s="238"/>
      <c r="J1232" s="239">
        <f>ROUND(I1232*H1232,2)</f>
        <v>0</v>
      </c>
      <c r="K1232" s="235" t="s">
        <v>270</v>
      </c>
      <c r="L1232" s="44"/>
      <c r="M1232" s="240" t="s">
        <v>1</v>
      </c>
      <c r="N1232" s="241" t="s">
        <v>48</v>
      </c>
      <c r="O1232" s="87"/>
      <c r="P1232" s="242">
        <f>O1232*H1232</f>
        <v>0</v>
      </c>
      <c r="Q1232" s="242">
        <v>0.052330000000000002</v>
      </c>
      <c r="R1232" s="242">
        <f>Q1232*H1232</f>
        <v>0.53209143999999997</v>
      </c>
      <c r="S1232" s="242">
        <v>0</v>
      </c>
      <c r="T1232" s="243">
        <f>S1232*H1232</f>
        <v>0</v>
      </c>
      <c r="AR1232" s="244" t="s">
        <v>452</v>
      </c>
      <c r="AT1232" s="244" t="s">
        <v>266</v>
      </c>
      <c r="AU1232" s="244" t="s">
        <v>92</v>
      </c>
      <c r="AY1232" s="17" t="s">
        <v>263</v>
      </c>
      <c r="BE1232" s="245">
        <f>IF(N1232="základní",J1232,0)</f>
        <v>0</v>
      </c>
      <c r="BF1232" s="245">
        <f>IF(N1232="snížená",J1232,0)</f>
        <v>0</v>
      </c>
      <c r="BG1232" s="245">
        <f>IF(N1232="zákl. přenesená",J1232,0)</f>
        <v>0</v>
      </c>
      <c r="BH1232" s="245">
        <f>IF(N1232="sníž. přenesená",J1232,0)</f>
        <v>0</v>
      </c>
      <c r="BI1232" s="245">
        <f>IF(N1232="nulová",J1232,0)</f>
        <v>0</v>
      </c>
      <c r="BJ1232" s="17" t="s">
        <v>90</v>
      </c>
      <c r="BK1232" s="245">
        <f>ROUND(I1232*H1232,2)</f>
        <v>0</v>
      </c>
      <c r="BL1232" s="17" t="s">
        <v>452</v>
      </c>
      <c r="BM1232" s="244" t="s">
        <v>1510</v>
      </c>
    </row>
    <row r="1233" s="1" customFormat="1">
      <c r="B1233" s="39"/>
      <c r="C1233" s="40"/>
      <c r="D1233" s="246" t="s">
        <v>273</v>
      </c>
      <c r="E1233" s="40"/>
      <c r="F1233" s="247" t="s">
        <v>1439</v>
      </c>
      <c r="G1233" s="40"/>
      <c r="H1233" s="40"/>
      <c r="I1233" s="151"/>
      <c r="J1233" s="40"/>
      <c r="K1233" s="40"/>
      <c r="L1233" s="44"/>
      <c r="M1233" s="248"/>
      <c r="N1233" s="87"/>
      <c r="O1233" s="87"/>
      <c r="P1233" s="87"/>
      <c r="Q1233" s="87"/>
      <c r="R1233" s="87"/>
      <c r="S1233" s="87"/>
      <c r="T1233" s="88"/>
      <c r="AT1233" s="17" t="s">
        <v>273</v>
      </c>
      <c r="AU1233" s="17" t="s">
        <v>92</v>
      </c>
    </row>
    <row r="1234" s="12" customFormat="1">
      <c r="B1234" s="252"/>
      <c r="C1234" s="253"/>
      <c r="D1234" s="246" t="s">
        <v>368</v>
      </c>
      <c r="E1234" s="254" t="s">
        <v>1</v>
      </c>
      <c r="F1234" s="255" t="s">
        <v>1511</v>
      </c>
      <c r="G1234" s="253"/>
      <c r="H1234" s="256">
        <v>10.167999999999999</v>
      </c>
      <c r="I1234" s="257"/>
      <c r="J1234" s="253"/>
      <c r="K1234" s="253"/>
      <c r="L1234" s="258"/>
      <c r="M1234" s="259"/>
      <c r="N1234" s="260"/>
      <c r="O1234" s="260"/>
      <c r="P1234" s="260"/>
      <c r="Q1234" s="260"/>
      <c r="R1234" s="260"/>
      <c r="S1234" s="260"/>
      <c r="T1234" s="261"/>
      <c r="AT1234" s="262" t="s">
        <v>368</v>
      </c>
      <c r="AU1234" s="262" t="s">
        <v>92</v>
      </c>
      <c r="AV1234" s="12" t="s">
        <v>92</v>
      </c>
      <c r="AW1234" s="12" t="s">
        <v>38</v>
      </c>
      <c r="AX1234" s="12" t="s">
        <v>83</v>
      </c>
      <c r="AY1234" s="262" t="s">
        <v>263</v>
      </c>
    </row>
    <row r="1235" s="12" customFormat="1">
      <c r="B1235" s="252"/>
      <c r="C1235" s="253"/>
      <c r="D1235" s="246" t="s">
        <v>368</v>
      </c>
      <c r="E1235" s="254" t="s">
        <v>1</v>
      </c>
      <c r="F1235" s="255" t="s">
        <v>1512</v>
      </c>
      <c r="G1235" s="253"/>
      <c r="H1235" s="256">
        <v>0</v>
      </c>
      <c r="I1235" s="257"/>
      <c r="J1235" s="253"/>
      <c r="K1235" s="253"/>
      <c r="L1235" s="258"/>
      <c r="M1235" s="259"/>
      <c r="N1235" s="260"/>
      <c r="O1235" s="260"/>
      <c r="P1235" s="260"/>
      <c r="Q1235" s="260"/>
      <c r="R1235" s="260"/>
      <c r="S1235" s="260"/>
      <c r="T1235" s="261"/>
      <c r="AT1235" s="262" t="s">
        <v>368</v>
      </c>
      <c r="AU1235" s="262" t="s">
        <v>92</v>
      </c>
      <c r="AV1235" s="12" t="s">
        <v>92</v>
      </c>
      <c r="AW1235" s="12" t="s">
        <v>38</v>
      </c>
      <c r="AX1235" s="12" t="s">
        <v>83</v>
      </c>
      <c r="AY1235" s="262" t="s">
        <v>263</v>
      </c>
    </row>
    <row r="1236" s="13" customFormat="1">
      <c r="B1236" s="263"/>
      <c r="C1236" s="264"/>
      <c r="D1236" s="246" t="s">
        <v>368</v>
      </c>
      <c r="E1236" s="265" t="s">
        <v>1</v>
      </c>
      <c r="F1236" s="266" t="s">
        <v>370</v>
      </c>
      <c r="G1236" s="264"/>
      <c r="H1236" s="267">
        <v>10.167999999999999</v>
      </c>
      <c r="I1236" s="268"/>
      <c r="J1236" s="264"/>
      <c r="K1236" s="264"/>
      <c r="L1236" s="269"/>
      <c r="M1236" s="270"/>
      <c r="N1236" s="271"/>
      <c r="O1236" s="271"/>
      <c r="P1236" s="271"/>
      <c r="Q1236" s="271"/>
      <c r="R1236" s="271"/>
      <c r="S1236" s="271"/>
      <c r="T1236" s="272"/>
      <c r="AT1236" s="273" t="s">
        <v>368</v>
      </c>
      <c r="AU1236" s="273" t="s">
        <v>92</v>
      </c>
      <c r="AV1236" s="13" t="s">
        <v>125</v>
      </c>
      <c r="AW1236" s="13" t="s">
        <v>38</v>
      </c>
      <c r="AX1236" s="13" t="s">
        <v>90</v>
      </c>
      <c r="AY1236" s="273" t="s">
        <v>263</v>
      </c>
    </row>
    <row r="1237" s="1" customFormat="1" ht="16.5" customHeight="1">
      <c r="B1237" s="39"/>
      <c r="C1237" s="233" t="s">
        <v>1513</v>
      </c>
      <c r="D1237" s="233" t="s">
        <v>266</v>
      </c>
      <c r="E1237" s="234" t="s">
        <v>1514</v>
      </c>
      <c r="F1237" s="235" t="s">
        <v>1515</v>
      </c>
      <c r="G1237" s="236" t="s">
        <v>407</v>
      </c>
      <c r="H1237" s="237">
        <v>184.91</v>
      </c>
      <c r="I1237" s="238"/>
      <c r="J1237" s="239">
        <f>ROUND(I1237*H1237,2)</f>
        <v>0</v>
      </c>
      <c r="K1237" s="235" t="s">
        <v>270</v>
      </c>
      <c r="L1237" s="44"/>
      <c r="M1237" s="240" t="s">
        <v>1</v>
      </c>
      <c r="N1237" s="241" t="s">
        <v>48</v>
      </c>
      <c r="O1237" s="87"/>
      <c r="P1237" s="242">
        <f>O1237*H1237</f>
        <v>0</v>
      </c>
      <c r="Q1237" s="242">
        <v>0.052830000000000002</v>
      </c>
      <c r="R1237" s="242">
        <f>Q1237*H1237</f>
        <v>9.7687953000000007</v>
      </c>
      <c r="S1237" s="242">
        <v>0</v>
      </c>
      <c r="T1237" s="243">
        <f>S1237*H1237</f>
        <v>0</v>
      </c>
      <c r="AR1237" s="244" t="s">
        <v>452</v>
      </c>
      <c r="AT1237" s="244" t="s">
        <v>266</v>
      </c>
      <c r="AU1237" s="244" t="s">
        <v>92</v>
      </c>
      <c r="AY1237" s="17" t="s">
        <v>263</v>
      </c>
      <c r="BE1237" s="245">
        <f>IF(N1237="základní",J1237,0)</f>
        <v>0</v>
      </c>
      <c r="BF1237" s="245">
        <f>IF(N1237="snížená",J1237,0)</f>
        <v>0</v>
      </c>
      <c r="BG1237" s="245">
        <f>IF(N1237="zákl. přenesená",J1237,0)</f>
        <v>0</v>
      </c>
      <c r="BH1237" s="245">
        <f>IF(N1237="sníž. přenesená",J1237,0)</f>
        <v>0</v>
      </c>
      <c r="BI1237" s="245">
        <f>IF(N1237="nulová",J1237,0)</f>
        <v>0</v>
      </c>
      <c r="BJ1237" s="17" t="s">
        <v>90</v>
      </c>
      <c r="BK1237" s="245">
        <f>ROUND(I1237*H1237,2)</f>
        <v>0</v>
      </c>
      <c r="BL1237" s="17" t="s">
        <v>452</v>
      </c>
      <c r="BM1237" s="244" t="s">
        <v>1516</v>
      </c>
    </row>
    <row r="1238" s="1" customFormat="1">
      <c r="B1238" s="39"/>
      <c r="C1238" s="40"/>
      <c r="D1238" s="246" t="s">
        <v>273</v>
      </c>
      <c r="E1238" s="40"/>
      <c r="F1238" s="247" t="s">
        <v>1439</v>
      </c>
      <c r="G1238" s="40"/>
      <c r="H1238" s="40"/>
      <c r="I1238" s="151"/>
      <c r="J1238" s="40"/>
      <c r="K1238" s="40"/>
      <c r="L1238" s="44"/>
      <c r="M1238" s="248"/>
      <c r="N1238" s="87"/>
      <c r="O1238" s="87"/>
      <c r="P1238" s="87"/>
      <c r="Q1238" s="87"/>
      <c r="R1238" s="87"/>
      <c r="S1238" s="87"/>
      <c r="T1238" s="88"/>
      <c r="AT1238" s="17" t="s">
        <v>273</v>
      </c>
      <c r="AU1238" s="17" t="s">
        <v>92</v>
      </c>
    </row>
    <row r="1239" s="12" customFormat="1">
      <c r="B1239" s="252"/>
      <c r="C1239" s="253"/>
      <c r="D1239" s="246" t="s">
        <v>368</v>
      </c>
      <c r="E1239" s="254" t="s">
        <v>1</v>
      </c>
      <c r="F1239" s="255" t="s">
        <v>494</v>
      </c>
      <c r="G1239" s="253"/>
      <c r="H1239" s="256">
        <v>0</v>
      </c>
      <c r="I1239" s="257"/>
      <c r="J1239" s="253"/>
      <c r="K1239" s="253"/>
      <c r="L1239" s="258"/>
      <c r="M1239" s="259"/>
      <c r="N1239" s="260"/>
      <c r="O1239" s="260"/>
      <c r="P1239" s="260"/>
      <c r="Q1239" s="260"/>
      <c r="R1239" s="260"/>
      <c r="S1239" s="260"/>
      <c r="T1239" s="261"/>
      <c r="AT1239" s="262" t="s">
        <v>368</v>
      </c>
      <c r="AU1239" s="262" t="s">
        <v>92</v>
      </c>
      <c r="AV1239" s="12" t="s">
        <v>92</v>
      </c>
      <c r="AW1239" s="12" t="s">
        <v>38</v>
      </c>
      <c r="AX1239" s="12" t="s">
        <v>83</v>
      </c>
      <c r="AY1239" s="262" t="s">
        <v>263</v>
      </c>
    </row>
    <row r="1240" s="12" customFormat="1">
      <c r="B1240" s="252"/>
      <c r="C1240" s="253"/>
      <c r="D1240" s="246" t="s">
        <v>368</v>
      </c>
      <c r="E1240" s="254" t="s">
        <v>1</v>
      </c>
      <c r="F1240" s="255" t="s">
        <v>1517</v>
      </c>
      <c r="G1240" s="253"/>
      <c r="H1240" s="256">
        <v>38.637</v>
      </c>
      <c r="I1240" s="257"/>
      <c r="J1240" s="253"/>
      <c r="K1240" s="253"/>
      <c r="L1240" s="258"/>
      <c r="M1240" s="259"/>
      <c r="N1240" s="260"/>
      <c r="O1240" s="260"/>
      <c r="P1240" s="260"/>
      <c r="Q1240" s="260"/>
      <c r="R1240" s="260"/>
      <c r="S1240" s="260"/>
      <c r="T1240" s="261"/>
      <c r="AT1240" s="262" t="s">
        <v>368</v>
      </c>
      <c r="AU1240" s="262" t="s">
        <v>92</v>
      </c>
      <c r="AV1240" s="12" t="s">
        <v>92</v>
      </c>
      <c r="AW1240" s="12" t="s">
        <v>38</v>
      </c>
      <c r="AX1240" s="12" t="s">
        <v>83</v>
      </c>
      <c r="AY1240" s="262" t="s">
        <v>263</v>
      </c>
    </row>
    <row r="1241" s="12" customFormat="1">
      <c r="B1241" s="252"/>
      <c r="C1241" s="253"/>
      <c r="D1241" s="246" t="s">
        <v>368</v>
      </c>
      <c r="E1241" s="254" t="s">
        <v>1</v>
      </c>
      <c r="F1241" s="255" t="s">
        <v>1518</v>
      </c>
      <c r="G1241" s="253"/>
      <c r="H1241" s="256">
        <v>61</v>
      </c>
      <c r="I1241" s="257"/>
      <c r="J1241" s="253"/>
      <c r="K1241" s="253"/>
      <c r="L1241" s="258"/>
      <c r="M1241" s="259"/>
      <c r="N1241" s="260"/>
      <c r="O1241" s="260"/>
      <c r="P1241" s="260"/>
      <c r="Q1241" s="260"/>
      <c r="R1241" s="260"/>
      <c r="S1241" s="260"/>
      <c r="T1241" s="261"/>
      <c r="AT1241" s="262" t="s">
        <v>368</v>
      </c>
      <c r="AU1241" s="262" t="s">
        <v>92</v>
      </c>
      <c r="AV1241" s="12" t="s">
        <v>92</v>
      </c>
      <c r="AW1241" s="12" t="s">
        <v>38</v>
      </c>
      <c r="AX1241" s="12" t="s">
        <v>83</v>
      </c>
      <c r="AY1241" s="262" t="s">
        <v>263</v>
      </c>
    </row>
    <row r="1242" s="12" customFormat="1">
      <c r="B1242" s="252"/>
      <c r="C1242" s="253"/>
      <c r="D1242" s="246" t="s">
        <v>368</v>
      </c>
      <c r="E1242" s="254" t="s">
        <v>1</v>
      </c>
      <c r="F1242" s="255" t="s">
        <v>1519</v>
      </c>
      <c r="G1242" s="253"/>
      <c r="H1242" s="256">
        <v>53.040999999999997</v>
      </c>
      <c r="I1242" s="257"/>
      <c r="J1242" s="253"/>
      <c r="K1242" s="253"/>
      <c r="L1242" s="258"/>
      <c r="M1242" s="259"/>
      <c r="N1242" s="260"/>
      <c r="O1242" s="260"/>
      <c r="P1242" s="260"/>
      <c r="Q1242" s="260"/>
      <c r="R1242" s="260"/>
      <c r="S1242" s="260"/>
      <c r="T1242" s="261"/>
      <c r="AT1242" s="262" t="s">
        <v>368</v>
      </c>
      <c r="AU1242" s="262" t="s">
        <v>92</v>
      </c>
      <c r="AV1242" s="12" t="s">
        <v>92</v>
      </c>
      <c r="AW1242" s="12" t="s">
        <v>38</v>
      </c>
      <c r="AX1242" s="12" t="s">
        <v>83</v>
      </c>
      <c r="AY1242" s="262" t="s">
        <v>263</v>
      </c>
    </row>
    <row r="1243" s="12" customFormat="1">
      <c r="B1243" s="252"/>
      <c r="C1243" s="253"/>
      <c r="D1243" s="246" t="s">
        <v>368</v>
      </c>
      <c r="E1243" s="254" t="s">
        <v>1</v>
      </c>
      <c r="F1243" s="255" t="s">
        <v>1520</v>
      </c>
      <c r="G1243" s="253"/>
      <c r="H1243" s="256">
        <v>45.231999999999999</v>
      </c>
      <c r="I1243" s="257"/>
      <c r="J1243" s="253"/>
      <c r="K1243" s="253"/>
      <c r="L1243" s="258"/>
      <c r="M1243" s="259"/>
      <c r="N1243" s="260"/>
      <c r="O1243" s="260"/>
      <c r="P1243" s="260"/>
      <c r="Q1243" s="260"/>
      <c r="R1243" s="260"/>
      <c r="S1243" s="260"/>
      <c r="T1243" s="261"/>
      <c r="AT1243" s="262" t="s">
        <v>368</v>
      </c>
      <c r="AU1243" s="262" t="s">
        <v>92</v>
      </c>
      <c r="AV1243" s="12" t="s">
        <v>92</v>
      </c>
      <c r="AW1243" s="12" t="s">
        <v>38</v>
      </c>
      <c r="AX1243" s="12" t="s">
        <v>83</v>
      </c>
      <c r="AY1243" s="262" t="s">
        <v>263</v>
      </c>
    </row>
    <row r="1244" s="12" customFormat="1">
      <c r="B1244" s="252"/>
      <c r="C1244" s="253"/>
      <c r="D1244" s="246" t="s">
        <v>368</v>
      </c>
      <c r="E1244" s="254" t="s">
        <v>1</v>
      </c>
      <c r="F1244" s="255" t="s">
        <v>1521</v>
      </c>
      <c r="G1244" s="253"/>
      <c r="H1244" s="256">
        <v>-13</v>
      </c>
      <c r="I1244" s="257"/>
      <c r="J1244" s="253"/>
      <c r="K1244" s="253"/>
      <c r="L1244" s="258"/>
      <c r="M1244" s="259"/>
      <c r="N1244" s="260"/>
      <c r="O1244" s="260"/>
      <c r="P1244" s="260"/>
      <c r="Q1244" s="260"/>
      <c r="R1244" s="260"/>
      <c r="S1244" s="260"/>
      <c r="T1244" s="261"/>
      <c r="AT1244" s="262" t="s">
        <v>368</v>
      </c>
      <c r="AU1244" s="262" t="s">
        <v>92</v>
      </c>
      <c r="AV1244" s="12" t="s">
        <v>92</v>
      </c>
      <c r="AW1244" s="12" t="s">
        <v>38</v>
      </c>
      <c r="AX1244" s="12" t="s">
        <v>83</v>
      </c>
      <c r="AY1244" s="262" t="s">
        <v>263</v>
      </c>
    </row>
    <row r="1245" s="13" customFormat="1">
      <c r="B1245" s="263"/>
      <c r="C1245" s="264"/>
      <c r="D1245" s="246" t="s">
        <v>368</v>
      </c>
      <c r="E1245" s="265" t="s">
        <v>1</v>
      </c>
      <c r="F1245" s="266" t="s">
        <v>370</v>
      </c>
      <c r="G1245" s="264"/>
      <c r="H1245" s="267">
        <v>184.91</v>
      </c>
      <c r="I1245" s="268"/>
      <c r="J1245" s="264"/>
      <c r="K1245" s="264"/>
      <c r="L1245" s="269"/>
      <c r="M1245" s="270"/>
      <c r="N1245" s="271"/>
      <c r="O1245" s="271"/>
      <c r="P1245" s="271"/>
      <c r="Q1245" s="271"/>
      <c r="R1245" s="271"/>
      <c r="S1245" s="271"/>
      <c r="T1245" s="272"/>
      <c r="AT1245" s="273" t="s">
        <v>368</v>
      </c>
      <c r="AU1245" s="273" t="s">
        <v>92</v>
      </c>
      <c r="AV1245" s="13" t="s">
        <v>125</v>
      </c>
      <c r="AW1245" s="13" t="s">
        <v>38</v>
      </c>
      <c r="AX1245" s="13" t="s">
        <v>90</v>
      </c>
      <c r="AY1245" s="273" t="s">
        <v>263</v>
      </c>
    </row>
    <row r="1246" s="1" customFormat="1" ht="16.5" customHeight="1">
      <c r="B1246" s="39"/>
      <c r="C1246" s="233" t="s">
        <v>1522</v>
      </c>
      <c r="D1246" s="233" t="s">
        <v>266</v>
      </c>
      <c r="E1246" s="234" t="s">
        <v>1523</v>
      </c>
      <c r="F1246" s="235" t="s">
        <v>1524</v>
      </c>
      <c r="G1246" s="236" t="s">
        <v>407</v>
      </c>
      <c r="H1246" s="237">
        <v>281.43900000000002</v>
      </c>
      <c r="I1246" s="238"/>
      <c r="J1246" s="239">
        <f>ROUND(I1246*H1246,2)</f>
        <v>0</v>
      </c>
      <c r="K1246" s="235" t="s">
        <v>270</v>
      </c>
      <c r="L1246" s="44"/>
      <c r="M1246" s="240" t="s">
        <v>1</v>
      </c>
      <c r="N1246" s="241" t="s">
        <v>48</v>
      </c>
      <c r="O1246" s="87"/>
      <c r="P1246" s="242">
        <f>O1246*H1246</f>
        <v>0</v>
      </c>
      <c r="Q1246" s="242">
        <v>0.02792</v>
      </c>
      <c r="R1246" s="242">
        <f>Q1246*H1246</f>
        <v>7.8577768800000003</v>
      </c>
      <c r="S1246" s="242">
        <v>0</v>
      </c>
      <c r="T1246" s="243">
        <f>S1246*H1246</f>
        <v>0</v>
      </c>
      <c r="AR1246" s="244" t="s">
        <v>452</v>
      </c>
      <c r="AT1246" s="244" t="s">
        <v>266</v>
      </c>
      <c r="AU1246" s="244" t="s">
        <v>92</v>
      </c>
      <c r="AY1246" s="17" t="s">
        <v>263</v>
      </c>
      <c r="BE1246" s="245">
        <f>IF(N1246="základní",J1246,0)</f>
        <v>0</v>
      </c>
      <c r="BF1246" s="245">
        <f>IF(N1246="snížená",J1246,0)</f>
        <v>0</v>
      </c>
      <c r="BG1246" s="245">
        <f>IF(N1246="zákl. přenesená",J1246,0)</f>
        <v>0</v>
      </c>
      <c r="BH1246" s="245">
        <f>IF(N1246="sníž. přenesená",J1246,0)</f>
        <v>0</v>
      </c>
      <c r="BI1246" s="245">
        <f>IF(N1246="nulová",J1246,0)</f>
        <v>0</v>
      </c>
      <c r="BJ1246" s="17" t="s">
        <v>90</v>
      </c>
      <c r="BK1246" s="245">
        <f>ROUND(I1246*H1246,2)</f>
        <v>0</v>
      </c>
      <c r="BL1246" s="17" t="s">
        <v>452</v>
      </c>
      <c r="BM1246" s="244" t="s">
        <v>1525</v>
      </c>
    </row>
    <row r="1247" s="1" customFormat="1">
      <c r="B1247" s="39"/>
      <c r="C1247" s="40"/>
      <c r="D1247" s="246" t="s">
        <v>273</v>
      </c>
      <c r="E1247" s="40"/>
      <c r="F1247" s="247" t="s">
        <v>1439</v>
      </c>
      <c r="G1247" s="40"/>
      <c r="H1247" s="40"/>
      <c r="I1247" s="151"/>
      <c r="J1247" s="40"/>
      <c r="K1247" s="40"/>
      <c r="L1247" s="44"/>
      <c r="M1247" s="248"/>
      <c r="N1247" s="87"/>
      <c r="O1247" s="87"/>
      <c r="P1247" s="87"/>
      <c r="Q1247" s="87"/>
      <c r="R1247" s="87"/>
      <c r="S1247" s="87"/>
      <c r="T1247" s="88"/>
      <c r="AT1247" s="17" t="s">
        <v>273</v>
      </c>
      <c r="AU1247" s="17" t="s">
        <v>92</v>
      </c>
    </row>
    <row r="1248" s="12" customFormat="1">
      <c r="B1248" s="252"/>
      <c r="C1248" s="253"/>
      <c r="D1248" s="246" t="s">
        <v>368</v>
      </c>
      <c r="E1248" s="254" t="s">
        <v>1</v>
      </c>
      <c r="F1248" s="255" t="s">
        <v>494</v>
      </c>
      <c r="G1248" s="253"/>
      <c r="H1248" s="256">
        <v>0</v>
      </c>
      <c r="I1248" s="257"/>
      <c r="J1248" s="253"/>
      <c r="K1248" s="253"/>
      <c r="L1248" s="258"/>
      <c r="M1248" s="259"/>
      <c r="N1248" s="260"/>
      <c r="O1248" s="260"/>
      <c r="P1248" s="260"/>
      <c r="Q1248" s="260"/>
      <c r="R1248" s="260"/>
      <c r="S1248" s="260"/>
      <c r="T1248" s="261"/>
      <c r="AT1248" s="262" t="s">
        <v>368</v>
      </c>
      <c r="AU1248" s="262" t="s">
        <v>92</v>
      </c>
      <c r="AV1248" s="12" t="s">
        <v>92</v>
      </c>
      <c r="AW1248" s="12" t="s">
        <v>38</v>
      </c>
      <c r="AX1248" s="12" t="s">
        <v>83</v>
      </c>
      <c r="AY1248" s="262" t="s">
        <v>263</v>
      </c>
    </row>
    <row r="1249" s="12" customFormat="1">
      <c r="B1249" s="252"/>
      <c r="C1249" s="253"/>
      <c r="D1249" s="246" t="s">
        <v>368</v>
      </c>
      <c r="E1249" s="254" t="s">
        <v>1</v>
      </c>
      <c r="F1249" s="255" t="s">
        <v>1526</v>
      </c>
      <c r="G1249" s="253"/>
      <c r="H1249" s="256">
        <v>114.00100000000001</v>
      </c>
      <c r="I1249" s="257"/>
      <c r="J1249" s="253"/>
      <c r="K1249" s="253"/>
      <c r="L1249" s="258"/>
      <c r="M1249" s="259"/>
      <c r="N1249" s="260"/>
      <c r="O1249" s="260"/>
      <c r="P1249" s="260"/>
      <c r="Q1249" s="260"/>
      <c r="R1249" s="260"/>
      <c r="S1249" s="260"/>
      <c r="T1249" s="261"/>
      <c r="AT1249" s="262" t="s">
        <v>368</v>
      </c>
      <c r="AU1249" s="262" t="s">
        <v>92</v>
      </c>
      <c r="AV1249" s="12" t="s">
        <v>92</v>
      </c>
      <c r="AW1249" s="12" t="s">
        <v>38</v>
      </c>
      <c r="AX1249" s="12" t="s">
        <v>83</v>
      </c>
      <c r="AY1249" s="262" t="s">
        <v>263</v>
      </c>
    </row>
    <row r="1250" s="12" customFormat="1">
      <c r="B1250" s="252"/>
      <c r="C1250" s="253"/>
      <c r="D1250" s="246" t="s">
        <v>368</v>
      </c>
      <c r="E1250" s="254" t="s">
        <v>1</v>
      </c>
      <c r="F1250" s="255" t="s">
        <v>1527</v>
      </c>
      <c r="G1250" s="253"/>
      <c r="H1250" s="256">
        <v>68.200000000000003</v>
      </c>
      <c r="I1250" s="257"/>
      <c r="J1250" s="253"/>
      <c r="K1250" s="253"/>
      <c r="L1250" s="258"/>
      <c r="M1250" s="259"/>
      <c r="N1250" s="260"/>
      <c r="O1250" s="260"/>
      <c r="P1250" s="260"/>
      <c r="Q1250" s="260"/>
      <c r="R1250" s="260"/>
      <c r="S1250" s="260"/>
      <c r="T1250" s="261"/>
      <c r="AT1250" s="262" t="s">
        <v>368</v>
      </c>
      <c r="AU1250" s="262" t="s">
        <v>92</v>
      </c>
      <c r="AV1250" s="12" t="s">
        <v>92</v>
      </c>
      <c r="AW1250" s="12" t="s">
        <v>38</v>
      </c>
      <c r="AX1250" s="12" t="s">
        <v>83</v>
      </c>
      <c r="AY1250" s="262" t="s">
        <v>263</v>
      </c>
    </row>
    <row r="1251" s="12" customFormat="1">
      <c r="B1251" s="252"/>
      <c r="C1251" s="253"/>
      <c r="D1251" s="246" t="s">
        <v>368</v>
      </c>
      <c r="E1251" s="254" t="s">
        <v>1</v>
      </c>
      <c r="F1251" s="255" t="s">
        <v>1528</v>
      </c>
      <c r="G1251" s="253"/>
      <c r="H1251" s="256">
        <v>99.238</v>
      </c>
      <c r="I1251" s="257"/>
      <c r="J1251" s="253"/>
      <c r="K1251" s="253"/>
      <c r="L1251" s="258"/>
      <c r="M1251" s="259"/>
      <c r="N1251" s="260"/>
      <c r="O1251" s="260"/>
      <c r="P1251" s="260"/>
      <c r="Q1251" s="260"/>
      <c r="R1251" s="260"/>
      <c r="S1251" s="260"/>
      <c r="T1251" s="261"/>
      <c r="AT1251" s="262" t="s">
        <v>368</v>
      </c>
      <c r="AU1251" s="262" t="s">
        <v>92</v>
      </c>
      <c r="AV1251" s="12" t="s">
        <v>92</v>
      </c>
      <c r="AW1251" s="12" t="s">
        <v>38</v>
      </c>
      <c r="AX1251" s="12" t="s">
        <v>83</v>
      </c>
      <c r="AY1251" s="262" t="s">
        <v>263</v>
      </c>
    </row>
    <row r="1252" s="12" customFormat="1">
      <c r="B1252" s="252"/>
      <c r="C1252" s="253"/>
      <c r="D1252" s="246" t="s">
        <v>368</v>
      </c>
      <c r="E1252" s="254" t="s">
        <v>1</v>
      </c>
      <c r="F1252" s="255" t="s">
        <v>1479</v>
      </c>
      <c r="G1252" s="253"/>
      <c r="H1252" s="256">
        <v>0</v>
      </c>
      <c r="I1252" s="257"/>
      <c r="J1252" s="253"/>
      <c r="K1252" s="253"/>
      <c r="L1252" s="258"/>
      <c r="M1252" s="259"/>
      <c r="N1252" s="260"/>
      <c r="O1252" s="260"/>
      <c r="P1252" s="260"/>
      <c r="Q1252" s="260"/>
      <c r="R1252" s="260"/>
      <c r="S1252" s="260"/>
      <c r="T1252" s="261"/>
      <c r="AT1252" s="262" t="s">
        <v>368</v>
      </c>
      <c r="AU1252" s="262" t="s">
        <v>92</v>
      </c>
      <c r="AV1252" s="12" t="s">
        <v>92</v>
      </c>
      <c r="AW1252" s="12" t="s">
        <v>38</v>
      </c>
      <c r="AX1252" s="12" t="s">
        <v>83</v>
      </c>
      <c r="AY1252" s="262" t="s">
        <v>263</v>
      </c>
    </row>
    <row r="1253" s="12" customFormat="1">
      <c r="B1253" s="252"/>
      <c r="C1253" s="253"/>
      <c r="D1253" s="246" t="s">
        <v>368</v>
      </c>
      <c r="E1253" s="254" t="s">
        <v>1</v>
      </c>
      <c r="F1253" s="255" t="s">
        <v>1480</v>
      </c>
      <c r="G1253" s="253"/>
      <c r="H1253" s="256">
        <v>0</v>
      </c>
      <c r="I1253" s="257"/>
      <c r="J1253" s="253"/>
      <c r="K1253" s="253"/>
      <c r="L1253" s="258"/>
      <c r="M1253" s="259"/>
      <c r="N1253" s="260"/>
      <c r="O1253" s="260"/>
      <c r="P1253" s="260"/>
      <c r="Q1253" s="260"/>
      <c r="R1253" s="260"/>
      <c r="S1253" s="260"/>
      <c r="T1253" s="261"/>
      <c r="AT1253" s="262" t="s">
        <v>368</v>
      </c>
      <c r="AU1253" s="262" t="s">
        <v>92</v>
      </c>
      <c r="AV1253" s="12" t="s">
        <v>92</v>
      </c>
      <c r="AW1253" s="12" t="s">
        <v>38</v>
      </c>
      <c r="AX1253" s="12" t="s">
        <v>83</v>
      </c>
      <c r="AY1253" s="262" t="s">
        <v>263</v>
      </c>
    </row>
    <row r="1254" s="13" customFormat="1">
      <c r="B1254" s="263"/>
      <c r="C1254" s="264"/>
      <c r="D1254" s="246" t="s">
        <v>368</v>
      </c>
      <c r="E1254" s="265" t="s">
        <v>1</v>
      </c>
      <c r="F1254" s="266" t="s">
        <v>370</v>
      </c>
      <c r="G1254" s="264"/>
      <c r="H1254" s="267">
        <v>281.43900000000002</v>
      </c>
      <c r="I1254" s="268"/>
      <c r="J1254" s="264"/>
      <c r="K1254" s="264"/>
      <c r="L1254" s="269"/>
      <c r="M1254" s="270"/>
      <c r="N1254" s="271"/>
      <c r="O1254" s="271"/>
      <c r="P1254" s="271"/>
      <c r="Q1254" s="271"/>
      <c r="R1254" s="271"/>
      <c r="S1254" s="271"/>
      <c r="T1254" s="272"/>
      <c r="AT1254" s="273" t="s">
        <v>368</v>
      </c>
      <c r="AU1254" s="273" t="s">
        <v>92</v>
      </c>
      <c r="AV1254" s="13" t="s">
        <v>125</v>
      </c>
      <c r="AW1254" s="13" t="s">
        <v>38</v>
      </c>
      <c r="AX1254" s="13" t="s">
        <v>90</v>
      </c>
      <c r="AY1254" s="273" t="s">
        <v>263</v>
      </c>
    </row>
    <row r="1255" s="1" customFormat="1" ht="16.5" customHeight="1">
      <c r="B1255" s="39"/>
      <c r="C1255" s="233" t="s">
        <v>1529</v>
      </c>
      <c r="D1255" s="233" t="s">
        <v>266</v>
      </c>
      <c r="E1255" s="234" t="s">
        <v>1530</v>
      </c>
      <c r="F1255" s="235" t="s">
        <v>1531</v>
      </c>
      <c r="G1255" s="236" t="s">
        <v>407</v>
      </c>
      <c r="H1255" s="237">
        <v>455.892</v>
      </c>
      <c r="I1255" s="238"/>
      <c r="J1255" s="239">
        <f>ROUND(I1255*H1255,2)</f>
        <v>0</v>
      </c>
      <c r="K1255" s="235" t="s">
        <v>270</v>
      </c>
      <c r="L1255" s="44"/>
      <c r="M1255" s="240" t="s">
        <v>1</v>
      </c>
      <c r="N1255" s="241" t="s">
        <v>48</v>
      </c>
      <c r="O1255" s="87"/>
      <c r="P1255" s="242">
        <f>O1255*H1255</f>
        <v>0</v>
      </c>
      <c r="Q1255" s="242">
        <v>0.02741</v>
      </c>
      <c r="R1255" s="242">
        <f>Q1255*H1255</f>
        <v>12.49599972</v>
      </c>
      <c r="S1255" s="242">
        <v>0</v>
      </c>
      <c r="T1255" s="243">
        <f>S1255*H1255</f>
        <v>0</v>
      </c>
      <c r="AR1255" s="244" t="s">
        <v>452</v>
      </c>
      <c r="AT1255" s="244" t="s">
        <v>266</v>
      </c>
      <c r="AU1255" s="244" t="s">
        <v>92</v>
      </c>
      <c r="AY1255" s="17" t="s">
        <v>263</v>
      </c>
      <c r="BE1255" s="245">
        <f>IF(N1255="základní",J1255,0)</f>
        <v>0</v>
      </c>
      <c r="BF1255" s="245">
        <f>IF(N1255="snížená",J1255,0)</f>
        <v>0</v>
      </c>
      <c r="BG1255" s="245">
        <f>IF(N1255="zákl. přenesená",J1255,0)</f>
        <v>0</v>
      </c>
      <c r="BH1255" s="245">
        <f>IF(N1255="sníž. přenesená",J1255,0)</f>
        <v>0</v>
      </c>
      <c r="BI1255" s="245">
        <f>IF(N1255="nulová",J1255,0)</f>
        <v>0</v>
      </c>
      <c r="BJ1255" s="17" t="s">
        <v>90</v>
      </c>
      <c r="BK1255" s="245">
        <f>ROUND(I1255*H1255,2)</f>
        <v>0</v>
      </c>
      <c r="BL1255" s="17" t="s">
        <v>452</v>
      </c>
      <c r="BM1255" s="244" t="s">
        <v>1532</v>
      </c>
    </row>
    <row r="1256" s="1" customFormat="1">
      <c r="B1256" s="39"/>
      <c r="C1256" s="40"/>
      <c r="D1256" s="246" t="s">
        <v>273</v>
      </c>
      <c r="E1256" s="40"/>
      <c r="F1256" s="247" t="s">
        <v>1439</v>
      </c>
      <c r="G1256" s="40"/>
      <c r="H1256" s="40"/>
      <c r="I1256" s="151"/>
      <c r="J1256" s="40"/>
      <c r="K1256" s="40"/>
      <c r="L1256" s="44"/>
      <c r="M1256" s="248"/>
      <c r="N1256" s="87"/>
      <c r="O1256" s="87"/>
      <c r="P1256" s="87"/>
      <c r="Q1256" s="87"/>
      <c r="R1256" s="87"/>
      <c r="S1256" s="87"/>
      <c r="T1256" s="88"/>
      <c r="AT1256" s="17" t="s">
        <v>273</v>
      </c>
      <c r="AU1256" s="17" t="s">
        <v>92</v>
      </c>
    </row>
    <row r="1257" s="12" customFormat="1">
      <c r="B1257" s="252"/>
      <c r="C1257" s="253"/>
      <c r="D1257" s="246" t="s">
        <v>368</v>
      </c>
      <c r="E1257" s="254" t="s">
        <v>1</v>
      </c>
      <c r="F1257" s="255" t="s">
        <v>1533</v>
      </c>
      <c r="G1257" s="253"/>
      <c r="H1257" s="256">
        <v>14.420999999999999</v>
      </c>
      <c r="I1257" s="257"/>
      <c r="J1257" s="253"/>
      <c r="K1257" s="253"/>
      <c r="L1257" s="258"/>
      <c r="M1257" s="259"/>
      <c r="N1257" s="260"/>
      <c r="O1257" s="260"/>
      <c r="P1257" s="260"/>
      <c r="Q1257" s="260"/>
      <c r="R1257" s="260"/>
      <c r="S1257" s="260"/>
      <c r="T1257" s="261"/>
      <c r="AT1257" s="262" t="s">
        <v>368</v>
      </c>
      <c r="AU1257" s="262" t="s">
        <v>92</v>
      </c>
      <c r="AV1257" s="12" t="s">
        <v>92</v>
      </c>
      <c r="AW1257" s="12" t="s">
        <v>38</v>
      </c>
      <c r="AX1257" s="12" t="s">
        <v>83</v>
      </c>
      <c r="AY1257" s="262" t="s">
        <v>263</v>
      </c>
    </row>
    <row r="1258" s="12" customFormat="1">
      <c r="B1258" s="252"/>
      <c r="C1258" s="253"/>
      <c r="D1258" s="246" t="s">
        <v>368</v>
      </c>
      <c r="E1258" s="254" t="s">
        <v>1</v>
      </c>
      <c r="F1258" s="255" t="s">
        <v>1534</v>
      </c>
      <c r="G1258" s="253"/>
      <c r="H1258" s="256">
        <v>188.618</v>
      </c>
      <c r="I1258" s="257"/>
      <c r="J1258" s="253"/>
      <c r="K1258" s="253"/>
      <c r="L1258" s="258"/>
      <c r="M1258" s="259"/>
      <c r="N1258" s="260"/>
      <c r="O1258" s="260"/>
      <c r="P1258" s="260"/>
      <c r="Q1258" s="260"/>
      <c r="R1258" s="260"/>
      <c r="S1258" s="260"/>
      <c r="T1258" s="261"/>
      <c r="AT1258" s="262" t="s">
        <v>368</v>
      </c>
      <c r="AU1258" s="262" t="s">
        <v>92</v>
      </c>
      <c r="AV1258" s="12" t="s">
        <v>92</v>
      </c>
      <c r="AW1258" s="12" t="s">
        <v>38</v>
      </c>
      <c r="AX1258" s="12" t="s">
        <v>83</v>
      </c>
      <c r="AY1258" s="262" t="s">
        <v>263</v>
      </c>
    </row>
    <row r="1259" s="12" customFormat="1">
      <c r="B1259" s="252"/>
      <c r="C1259" s="253"/>
      <c r="D1259" s="246" t="s">
        <v>368</v>
      </c>
      <c r="E1259" s="254" t="s">
        <v>1</v>
      </c>
      <c r="F1259" s="255" t="s">
        <v>1535</v>
      </c>
      <c r="G1259" s="253"/>
      <c r="H1259" s="256">
        <v>119.48</v>
      </c>
      <c r="I1259" s="257"/>
      <c r="J1259" s="253"/>
      <c r="K1259" s="253"/>
      <c r="L1259" s="258"/>
      <c r="M1259" s="259"/>
      <c r="N1259" s="260"/>
      <c r="O1259" s="260"/>
      <c r="P1259" s="260"/>
      <c r="Q1259" s="260"/>
      <c r="R1259" s="260"/>
      <c r="S1259" s="260"/>
      <c r="T1259" s="261"/>
      <c r="AT1259" s="262" t="s">
        <v>368</v>
      </c>
      <c r="AU1259" s="262" t="s">
        <v>92</v>
      </c>
      <c r="AV1259" s="12" t="s">
        <v>92</v>
      </c>
      <c r="AW1259" s="12" t="s">
        <v>38</v>
      </c>
      <c r="AX1259" s="12" t="s">
        <v>83</v>
      </c>
      <c r="AY1259" s="262" t="s">
        <v>263</v>
      </c>
    </row>
    <row r="1260" s="12" customFormat="1">
      <c r="B1260" s="252"/>
      <c r="C1260" s="253"/>
      <c r="D1260" s="246" t="s">
        <v>368</v>
      </c>
      <c r="E1260" s="254" t="s">
        <v>1</v>
      </c>
      <c r="F1260" s="255" t="s">
        <v>1536</v>
      </c>
      <c r="G1260" s="253"/>
      <c r="H1260" s="256">
        <v>115.227</v>
      </c>
      <c r="I1260" s="257"/>
      <c r="J1260" s="253"/>
      <c r="K1260" s="253"/>
      <c r="L1260" s="258"/>
      <c r="M1260" s="259"/>
      <c r="N1260" s="260"/>
      <c r="O1260" s="260"/>
      <c r="P1260" s="260"/>
      <c r="Q1260" s="260"/>
      <c r="R1260" s="260"/>
      <c r="S1260" s="260"/>
      <c r="T1260" s="261"/>
      <c r="AT1260" s="262" t="s">
        <v>368</v>
      </c>
      <c r="AU1260" s="262" t="s">
        <v>92</v>
      </c>
      <c r="AV1260" s="12" t="s">
        <v>92</v>
      </c>
      <c r="AW1260" s="12" t="s">
        <v>38</v>
      </c>
      <c r="AX1260" s="12" t="s">
        <v>83</v>
      </c>
      <c r="AY1260" s="262" t="s">
        <v>263</v>
      </c>
    </row>
    <row r="1261" s="12" customFormat="1">
      <c r="B1261" s="252"/>
      <c r="C1261" s="253"/>
      <c r="D1261" s="246" t="s">
        <v>368</v>
      </c>
      <c r="E1261" s="254" t="s">
        <v>1</v>
      </c>
      <c r="F1261" s="255" t="s">
        <v>1537</v>
      </c>
      <c r="G1261" s="253"/>
      <c r="H1261" s="256">
        <v>49.896000000000001</v>
      </c>
      <c r="I1261" s="257"/>
      <c r="J1261" s="253"/>
      <c r="K1261" s="253"/>
      <c r="L1261" s="258"/>
      <c r="M1261" s="259"/>
      <c r="N1261" s="260"/>
      <c r="O1261" s="260"/>
      <c r="P1261" s="260"/>
      <c r="Q1261" s="260"/>
      <c r="R1261" s="260"/>
      <c r="S1261" s="260"/>
      <c r="T1261" s="261"/>
      <c r="AT1261" s="262" t="s">
        <v>368</v>
      </c>
      <c r="AU1261" s="262" t="s">
        <v>92</v>
      </c>
      <c r="AV1261" s="12" t="s">
        <v>92</v>
      </c>
      <c r="AW1261" s="12" t="s">
        <v>38</v>
      </c>
      <c r="AX1261" s="12" t="s">
        <v>83</v>
      </c>
      <c r="AY1261" s="262" t="s">
        <v>263</v>
      </c>
    </row>
    <row r="1262" s="12" customFormat="1">
      <c r="B1262" s="252"/>
      <c r="C1262" s="253"/>
      <c r="D1262" s="246" t="s">
        <v>368</v>
      </c>
      <c r="E1262" s="254" t="s">
        <v>1</v>
      </c>
      <c r="F1262" s="255" t="s">
        <v>1538</v>
      </c>
      <c r="G1262" s="253"/>
      <c r="H1262" s="256">
        <v>-31.75</v>
      </c>
      <c r="I1262" s="257"/>
      <c r="J1262" s="253"/>
      <c r="K1262" s="253"/>
      <c r="L1262" s="258"/>
      <c r="M1262" s="259"/>
      <c r="N1262" s="260"/>
      <c r="O1262" s="260"/>
      <c r="P1262" s="260"/>
      <c r="Q1262" s="260"/>
      <c r="R1262" s="260"/>
      <c r="S1262" s="260"/>
      <c r="T1262" s="261"/>
      <c r="AT1262" s="262" t="s">
        <v>368</v>
      </c>
      <c r="AU1262" s="262" t="s">
        <v>92</v>
      </c>
      <c r="AV1262" s="12" t="s">
        <v>92</v>
      </c>
      <c r="AW1262" s="12" t="s">
        <v>38</v>
      </c>
      <c r="AX1262" s="12" t="s">
        <v>83</v>
      </c>
      <c r="AY1262" s="262" t="s">
        <v>263</v>
      </c>
    </row>
    <row r="1263" s="13" customFormat="1">
      <c r="B1263" s="263"/>
      <c r="C1263" s="264"/>
      <c r="D1263" s="246" t="s">
        <v>368</v>
      </c>
      <c r="E1263" s="265" t="s">
        <v>1</v>
      </c>
      <c r="F1263" s="266" t="s">
        <v>370</v>
      </c>
      <c r="G1263" s="264"/>
      <c r="H1263" s="267">
        <v>455.892</v>
      </c>
      <c r="I1263" s="268"/>
      <c r="J1263" s="264"/>
      <c r="K1263" s="264"/>
      <c r="L1263" s="269"/>
      <c r="M1263" s="270"/>
      <c r="N1263" s="271"/>
      <c r="O1263" s="271"/>
      <c r="P1263" s="271"/>
      <c r="Q1263" s="271"/>
      <c r="R1263" s="271"/>
      <c r="S1263" s="271"/>
      <c r="T1263" s="272"/>
      <c r="AT1263" s="273" t="s">
        <v>368</v>
      </c>
      <c r="AU1263" s="273" t="s">
        <v>92</v>
      </c>
      <c r="AV1263" s="13" t="s">
        <v>125</v>
      </c>
      <c r="AW1263" s="13" t="s">
        <v>38</v>
      </c>
      <c r="AX1263" s="13" t="s">
        <v>90</v>
      </c>
      <c r="AY1263" s="273" t="s">
        <v>263</v>
      </c>
    </row>
    <row r="1264" s="1" customFormat="1" ht="16.5" customHeight="1">
      <c r="B1264" s="39"/>
      <c r="C1264" s="233" t="s">
        <v>1539</v>
      </c>
      <c r="D1264" s="233" t="s">
        <v>266</v>
      </c>
      <c r="E1264" s="234" t="s">
        <v>1540</v>
      </c>
      <c r="F1264" s="235" t="s">
        <v>1541</v>
      </c>
      <c r="G1264" s="236" t="s">
        <v>407</v>
      </c>
      <c r="H1264" s="237">
        <v>167.477</v>
      </c>
      <c r="I1264" s="238"/>
      <c r="J1264" s="239">
        <f>ROUND(I1264*H1264,2)</f>
        <v>0</v>
      </c>
      <c r="K1264" s="235" t="s">
        <v>270</v>
      </c>
      <c r="L1264" s="44"/>
      <c r="M1264" s="240" t="s">
        <v>1</v>
      </c>
      <c r="N1264" s="241" t="s">
        <v>48</v>
      </c>
      <c r="O1264" s="87"/>
      <c r="P1264" s="242">
        <f>O1264*H1264</f>
        <v>0</v>
      </c>
      <c r="Q1264" s="242">
        <v>0.027709999999999999</v>
      </c>
      <c r="R1264" s="242">
        <f>Q1264*H1264</f>
        <v>4.6407876699999999</v>
      </c>
      <c r="S1264" s="242">
        <v>0</v>
      </c>
      <c r="T1264" s="243">
        <f>S1264*H1264</f>
        <v>0</v>
      </c>
      <c r="AR1264" s="244" t="s">
        <v>452</v>
      </c>
      <c r="AT1264" s="244" t="s">
        <v>266</v>
      </c>
      <c r="AU1264" s="244" t="s">
        <v>92</v>
      </c>
      <c r="AY1264" s="17" t="s">
        <v>263</v>
      </c>
      <c r="BE1264" s="245">
        <f>IF(N1264="základní",J1264,0)</f>
        <v>0</v>
      </c>
      <c r="BF1264" s="245">
        <f>IF(N1264="snížená",J1264,0)</f>
        <v>0</v>
      </c>
      <c r="BG1264" s="245">
        <f>IF(N1264="zákl. přenesená",J1264,0)</f>
        <v>0</v>
      </c>
      <c r="BH1264" s="245">
        <f>IF(N1264="sníž. přenesená",J1264,0)</f>
        <v>0</v>
      </c>
      <c r="BI1264" s="245">
        <f>IF(N1264="nulová",J1264,0)</f>
        <v>0</v>
      </c>
      <c r="BJ1264" s="17" t="s">
        <v>90</v>
      </c>
      <c r="BK1264" s="245">
        <f>ROUND(I1264*H1264,2)</f>
        <v>0</v>
      </c>
      <c r="BL1264" s="17" t="s">
        <v>452</v>
      </c>
      <c r="BM1264" s="244" t="s">
        <v>1542</v>
      </c>
    </row>
    <row r="1265" s="1" customFormat="1">
      <c r="B1265" s="39"/>
      <c r="C1265" s="40"/>
      <c r="D1265" s="246" t="s">
        <v>273</v>
      </c>
      <c r="E1265" s="40"/>
      <c r="F1265" s="247" t="s">
        <v>1439</v>
      </c>
      <c r="G1265" s="40"/>
      <c r="H1265" s="40"/>
      <c r="I1265" s="151"/>
      <c r="J1265" s="40"/>
      <c r="K1265" s="40"/>
      <c r="L1265" s="44"/>
      <c r="M1265" s="248"/>
      <c r="N1265" s="87"/>
      <c r="O1265" s="87"/>
      <c r="P1265" s="87"/>
      <c r="Q1265" s="87"/>
      <c r="R1265" s="87"/>
      <c r="S1265" s="87"/>
      <c r="T1265" s="88"/>
      <c r="AT1265" s="17" t="s">
        <v>273</v>
      </c>
      <c r="AU1265" s="17" t="s">
        <v>92</v>
      </c>
    </row>
    <row r="1266" s="12" customFormat="1">
      <c r="B1266" s="252"/>
      <c r="C1266" s="253"/>
      <c r="D1266" s="246" t="s">
        <v>368</v>
      </c>
      <c r="E1266" s="254" t="s">
        <v>1</v>
      </c>
      <c r="F1266" s="255" t="s">
        <v>494</v>
      </c>
      <c r="G1266" s="253"/>
      <c r="H1266" s="256">
        <v>0</v>
      </c>
      <c r="I1266" s="257"/>
      <c r="J1266" s="253"/>
      <c r="K1266" s="253"/>
      <c r="L1266" s="258"/>
      <c r="M1266" s="259"/>
      <c r="N1266" s="260"/>
      <c r="O1266" s="260"/>
      <c r="P1266" s="260"/>
      <c r="Q1266" s="260"/>
      <c r="R1266" s="260"/>
      <c r="S1266" s="260"/>
      <c r="T1266" s="261"/>
      <c r="AT1266" s="262" t="s">
        <v>368</v>
      </c>
      <c r="AU1266" s="262" t="s">
        <v>92</v>
      </c>
      <c r="AV1266" s="12" t="s">
        <v>92</v>
      </c>
      <c r="AW1266" s="12" t="s">
        <v>38</v>
      </c>
      <c r="AX1266" s="12" t="s">
        <v>83</v>
      </c>
      <c r="AY1266" s="262" t="s">
        <v>263</v>
      </c>
    </row>
    <row r="1267" s="12" customFormat="1">
      <c r="B1267" s="252"/>
      <c r="C1267" s="253"/>
      <c r="D1267" s="246" t="s">
        <v>368</v>
      </c>
      <c r="E1267" s="254" t="s">
        <v>1</v>
      </c>
      <c r="F1267" s="255" t="s">
        <v>1543</v>
      </c>
      <c r="G1267" s="253"/>
      <c r="H1267" s="256">
        <v>65.155000000000001</v>
      </c>
      <c r="I1267" s="257"/>
      <c r="J1267" s="253"/>
      <c r="K1267" s="253"/>
      <c r="L1267" s="258"/>
      <c r="M1267" s="259"/>
      <c r="N1267" s="260"/>
      <c r="O1267" s="260"/>
      <c r="P1267" s="260"/>
      <c r="Q1267" s="260"/>
      <c r="R1267" s="260"/>
      <c r="S1267" s="260"/>
      <c r="T1267" s="261"/>
      <c r="AT1267" s="262" t="s">
        <v>368</v>
      </c>
      <c r="AU1267" s="262" t="s">
        <v>92</v>
      </c>
      <c r="AV1267" s="12" t="s">
        <v>92</v>
      </c>
      <c r="AW1267" s="12" t="s">
        <v>38</v>
      </c>
      <c r="AX1267" s="12" t="s">
        <v>83</v>
      </c>
      <c r="AY1267" s="262" t="s">
        <v>263</v>
      </c>
    </row>
    <row r="1268" s="12" customFormat="1">
      <c r="B1268" s="252"/>
      <c r="C1268" s="253"/>
      <c r="D1268" s="246" t="s">
        <v>368</v>
      </c>
      <c r="E1268" s="254" t="s">
        <v>1</v>
      </c>
      <c r="F1268" s="255" t="s">
        <v>1544</v>
      </c>
      <c r="G1268" s="253"/>
      <c r="H1268" s="256">
        <v>59.079999999999998</v>
      </c>
      <c r="I1268" s="257"/>
      <c r="J1268" s="253"/>
      <c r="K1268" s="253"/>
      <c r="L1268" s="258"/>
      <c r="M1268" s="259"/>
      <c r="N1268" s="260"/>
      <c r="O1268" s="260"/>
      <c r="P1268" s="260"/>
      <c r="Q1268" s="260"/>
      <c r="R1268" s="260"/>
      <c r="S1268" s="260"/>
      <c r="T1268" s="261"/>
      <c r="AT1268" s="262" t="s">
        <v>368</v>
      </c>
      <c r="AU1268" s="262" t="s">
        <v>92</v>
      </c>
      <c r="AV1268" s="12" t="s">
        <v>92</v>
      </c>
      <c r="AW1268" s="12" t="s">
        <v>38</v>
      </c>
      <c r="AX1268" s="12" t="s">
        <v>83</v>
      </c>
      <c r="AY1268" s="262" t="s">
        <v>263</v>
      </c>
    </row>
    <row r="1269" s="12" customFormat="1">
      <c r="B1269" s="252"/>
      <c r="C1269" s="253"/>
      <c r="D1269" s="246" t="s">
        <v>368</v>
      </c>
      <c r="E1269" s="254" t="s">
        <v>1</v>
      </c>
      <c r="F1269" s="255" t="s">
        <v>1545</v>
      </c>
      <c r="G1269" s="253"/>
      <c r="H1269" s="256">
        <v>34.810000000000002</v>
      </c>
      <c r="I1269" s="257"/>
      <c r="J1269" s="253"/>
      <c r="K1269" s="253"/>
      <c r="L1269" s="258"/>
      <c r="M1269" s="259"/>
      <c r="N1269" s="260"/>
      <c r="O1269" s="260"/>
      <c r="P1269" s="260"/>
      <c r="Q1269" s="260"/>
      <c r="R1269" s="260"/>
      <c r="S1269" s="260"/>
      <c r="T1269" s="261"/>
      <c r="AT1269" s="262" t="s">
        <v>368</v>
      </c>
      <c r="AU1269" s="262" t="s">
        <v>92</v>
      </c>
      <c r="AV1269" s="12" t="s">
        <v>92</v>
      </c>
      <c r="AW1269" s="12" t="s">
        <v>38</v>
      </c>
      <c r="AX1269" s="12" t="s">
        <v>83</v>
      </c>
      <c r="AY1269" s="262" t="s">
        <v>263</v>
      </c>
    </row>
    <row r="1270" s="12" customFormat="1">
      <c r="B1270" s="252"/>
      <c r="C1270" s="253"/>
      <c r="D1270" s="246" t="s">
        <v>368</v>
      </c>
      <c r="E1270" s="254" t="s">
        <v>1</v>
      </c>
      <c r="F1270" s="255" t="s">
        <v>1546</v>
      </c>
      <c r="G1270" s="253"/>
      <c r="H1270" s="256">
        <v>19.931999999999999</v>
      </c>
      <c r="I1270" s="257"/>
      <c r="J1270" s="253"/>
      <c r="K1270" s="253"/>
      <c r="L1270" s="258"/>
      <c r="M1270" s="259"/>
      <c r="N1270" s="260"/>
      <c r="O1270" s="260"/>
      <c r="P1270" s="260"/>
      <c r="Q1270" s="260"/>
      <c r="R1270" s="260"/>
      <c r="S1270" s="260"/>
      <c r="T1270" s="261"/>
      <c r="AT1270" s="262" t="s">
        <v>368</v>
      </c>
      <c r="AU1270" s="262" t="s">
        <v>92</v>
      </c>
      <c r="AV1270" s="12" t="s">
        <v>92</v>
      </c>
      <c r="AW1270" s="12" t="s">
        <v>38</v>
      </c>
      <c r="AX1270" s="12" t="s">
        <v>83</v>
      </c>
      <c r="AY1270" s="262" t="s">
        <v>263</v>
      </c>
    </row>
    <row r="1271" s="12" customFormat="1">
      <c r="B1271" s="252"/>
      <c r="C1271" s="253"/>
      <c r="D1271" s="246" t="s">
        <v>368</v>
      </c>
      <c r="E1271" s="254" t="s">
        <v>1</v>
      </c>
      <c r="F1271" s="255" t="s">
        <v>1547</v>
      </c>
      <c r="G1271" s="253"/>
      <c r="H1271" s="256">
        <v>-11.5</v>
      </c>
      <c r="I1271" s="257"/>
      <c r="J1271" s="253"/>
      <c r="K1271" s="253"/>
      <c r="L1271" s="258"/>
      <c r="M1271" s="259"/>
      <c r="N1271" s="260"/>
      <c r="O1271" s="260"/>
      <c r="P1271" s="260"/>
      <c r="Q1271" s="260"/>
      <c r="R1271" s="260"/>
      <c r="S1271" s="260"/>
      <c r="T1271" s="261"/>
      <c r="AT1271" s="262" t="s">
        <v>368</v>
      </c>
      <c r="AU1271" s="262" t="s">
        <v>92</v>
      </c>
      <c r="AV1271" s="12" t="s">
        <v>92</v>
      </c>
      <c r="AW1271" s="12" t="s">
        <v>38</v>
      </c>
      <c r="AX1271" s="12" t="s">
        <v>83</v>
      </c>
      <c r="AY1271" s="262" t="s">
        <v>263</v>
      </c>
    </row>
    <row r="1272" s="13" customFormat="1">
      <c r="B1272" s="263"/>
      <c r="C1272" s="264"/>
      <c r="D1272" s="246" t="s">
        <v>368</v>
      </c>
      <c r="E1272" s="265" t="s">
        <v>1</v>
      </c>
      <c r="F1272" s="266" t="s">
        <v>370</v>
      </c>
      <c r="G1272" s="264"/>
      <c r="H1272" s="267">
        <v>167.477</v>
      </c>
      <c r="I1272" s="268"/>
      <c r="J1272" s="264"/>
      <c r="K1272" s="264"/>
      <c r="L1272" s="269"/>
      <c r="M1272" s="270"/>
      <c r="N1272" s="271"/>
      <c r="O1272" s="271"/>
      <c r="P1272" s="271"/>
      <c r="Q1272" s="271"/>
      <c r="R1272" s="271"/>
      <c r="S1272" s="271"/>
      <c r="T1272" s="272"/>
      <c r="AT1272" s="273" t="s">
        <v>368</v>
      </c>
      <c r="AU1272" s="273" t="s">
        <v>92</v>
      </c>
      <c r="AV1272" s="13" t="s">
        <v>125</v>
      </c>
      <c r="AW1272" s="13" t="s">
        <v>38</v>
      </c>
      <c r="AX1272" s="13" t="s">
        <v>90</v>
      </c>
      <c r="AY1272" s="273" t="s">
        <v>263</v>
      </c>
    </row>
    <row r="1273" s="1" customFormat="1" ht="16.5" customHeight="1">
      <c r="B1273" s="39"/>
      <c r="C1273" s="233" t="s">
        <v>1548</v>
      </c>
      <c r="D1273" s="233" t="s">
        <v>266</v>
      </c>
      <c r="E1273" s="234" t="s">
        <v>1549</v>
      </c>
      <c r="F1273" s="235" t="s">
        <v>1550</v>
      </c>
      <c r="G1273" s="236" t="s">
        <v>407</v>
      </c>
      <c r="H1273" s="237">
        <v>315.69999999999999</v>
      </c>
      <c r="I1273" s="238"/>
      <c r="J1273" s="239">
        <f>ROUND(I1273*H1273,2)</f>
        <v>0</v>
      </c>
      <c r="K1273" s="235" t="s">
        <v>270</v>
      </c>
      <c r="L1273" s="44"/>
      <c r="M1273" s="240" t="s">
        <v>1</v>
      </c>
      <c r="N1273" s="241" t="s">
        <v>48</v>
      </c>
      <c r="O1273" s="87"/>
      <c r="P1273" s="242">
        <f>O1273*H1273</f>
        <v>0</v>
      </c>
      <c r="Q1273" s="242">
        <v>0.03082</v>
      </c>
      <c r="R1273" s="242">
        <f>Q1273*H1273</f>
        <v>9.7298740000000006</v>
      </c>
      <c r="S1273" s="242">
        <v>0</v>
      </c>
      <c r="T1273" s="243">
        <f>S1273*H1273</f>
        <v>0</v>
      </c>
      <c r="AR1273" s="244" t="s">
        <v>452</v>
      </c>
      <c r="AT1273" s="244" t="s">
        <v>266</v>
      </c>
      <c r="AU1273" s="244" t="s">
        <v>92</v>
      </c>
      <c r="AY1273" s="17" t="s">
        <v>263</v>
      </c>
      <c r="BE1273" s="245">
        <f>IF(N1273="základní",J1273,0)</f>
        <v>0</v>
      </c>
      <c r="BF1273" s="245">
        <f>IF(N1273="snížená",J1273,0)</f>
        <v>0</v>
      </c>
      <c r="BG1273" s="245">
        <f>IF(N1273="zákl. přenesená",J1273,0)</f>
        <v>0</v>
      </c>
      <c r="BH1273" s="245">
        <f>IF(N1273="sníž. přenesená",J1273,0)</f>
        <v>0</v>
      </c>
      <c r="BI1273" s="245">
        <f>IF(N1273="nulová",J1273,0)</f>
        <v>0</v>
      </c>
      <c r="BJ1273" s="17" t="s">
        <v>90</v>
      </c>
      <c r="BK1273" s="245">
        <f>ROUND(I1273*H1273,2)</f>
        <v>0</v>
      </c>
      <c r="BL1273" s="17" t="s">
        <v>452</v>
      </c>
      <c r="BM1273" s="244" t="s">
        <v>1551</v>
      </c>
    </row>
    <row r="1274" s="1" customFormat="1">
      <c r="B1274" s="39"/>
      <c r="C1274" s="40"/>
      <c r="D1274" s="246" t="s">
        <v>273</v>
      </c>
      <c r="E1274" s="40"/>
      <c r="F1274" s="247" t="s">
        <v>1439</v>
      </c>
      <c r="G1274" s="40"/>
      <c r="H1274" s="40"/>
      <c r="I1274" s="151"/>
      <c r="J1274" s="40"/>
      <c r="K1274" s="40"/>
      <c r="L1274" s="44"/>
      <c r="M1274" s="248"/>
      <c r="N1274" s="87"/>
      <c r="O1274" s="87"/>
      <c r="P1274" s="87"/>
      <c r="Q1274" s="87"/>
      <c r="R1274" s="87"/>
      <c r="S1274" s="87"/>
      <c r="T1274" s="88"/>
      <c r="AT1274" s="17" t="s">
        <v>273</v>
      </c>
      <c r="AU1274" s="17" t="s">
        <v>92</v>
      </c>
    </row>
    <row r="1275" s="12" customFormat="1">
      <c r="B1275" s="252"/>
      <c r="C1275" s="253"/>
      <c r="D1275" s="246" t="s">
        <v>368</v>
      </c>
      <c r="E1275" s="254" t="s">
        <v>1</v>
      </c>
      <c r="F1275" s="255" t="s">
        <v>494</v>
      </c>
      <c r="G1275" s="253"/>
      <c r="H1275" s="256">
        <v>0</v>
      </c>
      <c r="I1275" s="257"/>
      <c r="J1275" s="253"/>
      <c r="K1275" s="253"/>
      <c r="L1275" s="258"/>
      <c r="M1275" s="259"/>
      <c r="N1275" s="260"/>
      <c r="O1275" s="260"/>
      <c r="P1275" s="260"/>
      <c r="Q1275" s="260"/>
      <c r="R1275" s="260"/>
      <c r="S1275" s="260"/>
      <c r="T1275" s="261"/>
      <c r="AT1275" s="262" t="s">
        <v>368</v>
      </c>
      <c r="AU1275" s="262" t="s">
        <v>92</v>
      </c>
      <c r="AV1275" s="12" t="s">
        <v>92</v>
      </c>
      <c r="AW1275" s="12" t="s">
        <v>38</v>
      </c>
      <c r="AX1275" s="12" t="s">
        <v>83</v>
      </c>
      <c r="AY1275" s="262" t="s">
        <v>263</v>
      </c>
    </row>
    <row r="1276" s="12" customFormat="1">
      <c r="B1276" s="252"/>
      <c r="C1276" s="253"/>
      <c r="D1276" s="246" t="s">
        <v>368</v>
      </c>
      <c r="E1276" s="254" t="s">
        <v>1</v>
      </c>
      <c r="F1276" s="255" t="s">
        <v>1552</v>
      </c>
      <c r="G1276" s="253"/>
      <c r="H1276" s="256">
        <v>83.120000000000005</v>
      </c>
      <c r="I1276" s="257"/>
      <c r="J1276" s="253"/>
      <c r="K1276" s="253"/>
      <c r="L1276" s="258"/>
      <c r="M1276" s="259"/>
      <c r="N1276" s="260"/>
      <c r="O1276" s="260"/>
      <c r="P1276" s="260"/>
      <c r="Q1276" s="260"/>
      <c r="R1276" s="260"/>
      <c r="S1276" s="260"/>
      <c r="T1276" s="261"/>
      <c r="AT1276" s="262" t="s">
        <v>368</v>
      </c>
      <c r="AU1276" s="262" t="s">
        <v>92</v>
      </c>
      <c r="AV1276" s="12" t="s">
        <v>92</v>
      </c>
      <c r="AW1276" s="12" t="s">
        <v>38</v>
      </c>
      <c r="AX1276" s="12" t="s">
        <v>83</v>
      </c>
      <c r="AY1276" s="262" t="s">
        <v>263</v>
      </c>
    </row>
    <row r="1277" s="12" customFormat="1">
      <c r="B1277" s="252"/>
      <c r="C1277" s="253"/>
      <c r="D1277" s="246" t="s">
        <v>368</v>
      </c>
      <c r="E1277" s="254" t="s">
        <v>1</v>
      </c>
      <c r="F1277" s="255" t="s">
        <v>1553</v>
      </c>
      <c r="G1277" s="253"/>
      <c r="H1277" s="256">
        <v>124.56</v>
      </c>
      <c r="I1277" s="257"/>
      <c r="J1277" s="253"/>
      <c r="K1277" s="253"/>
      <c r="L1277" s="258"/>
      <c r="M1277" s="259"/>
      <c r="N1277" s="260"/>
      <c r="O1277" s="260"/>
      <c r="P1277" s="260"/>
      <c r="Q1277" s="260"/>
      <c r="R1277" s="260"/>
      <c r="S1277" s="260"/>
      <c r="T1277" s="261"/>
      <c r="AT1277" s="262" t="s">
        <v>368</v>
      </c>
      <c r="AU1277" s="262" t="s">
        <v>92</v>
      </c>
      <c r="AV1277" s="12" t="s">
        <v>92</v>
      </c>
      <c r="AW1277" s="12" t="s">
        <v>38</v>
      </c>
      <c r="AX1277" s="12" t="s">
        <v>83</v>
      </c>
      <c r="AY1277" s="262" t="s">
        <v>263</v>
      </c>
    </row>
    <row r="1278" s="12" customFormat="1">
      <c r="B1278" s="252"/>
      <c r="C1278" s="253"/>
      <c r="D1278" s="246" t="s">
        <v>368</v>
      </c>
      <c r="E1278" s="254" t="s">
        <v>1</v>
      </c>
      <c r="F1278" s="255" t="s">
        <v>1554</v>
      </c>
      <c r="G1278" s="253"/>
      <c r="H1278" s="256">
        <v>74.811999999999998</v>
      </c>
      <c r="I1278" s="257"/>
      <c r="J1278" s="253"/>
      <c r="K1278" s="253"/>
      <c r="L1278" s="258"/>
      <c r="M1278" s="259"/>
      <c r="N1278" s="260"/>
      <c r="O1278" s="260"/>
      <c r="P1278" s="260"/>
      <c r="Q1278" s="260"/>
      <c r="R1278" s="260"/>
      <c r="S1278" s="260"/>
      <c r="T1278" s="261"/>
      <c r="AT1278" s="262" t="s">
        <v>368</v>
      </c>
      <c r="AU1278" s="262" t="s">
        <v>92</v>
      </c>
      <c r="AV1278" s="12" t="s">
        <v>92</v>
      </c>
      <c r="AW1278" s="12" t="s">
        <v>38</v>
      </c>
      <c r="AX1278" s="12" t="s">
        <v>83</v>
      </c>
      <c r="AY1278" s="262" t="s">
        <v>263</v>
      </c>
    </row>
    <row r="1279" s="12" customFormat="1">
      <c r="B1279" s="252"/>
      <c r="C1279" s="253"/>
      <c r="D1279" s="246" t="s">
        <v>368</v>
      </c>
      <c r="E1279" s="254" t="s">
        <v>1</v>
      </c>
      <c r="F1279" s="255" t="s">
        <v>1555</v>
      </c>
      <c r="G1279" s="253"/>
      <c r="H1279" s="256">
        <v>55.308</v>
      </c>
      <c r="I1279" s="257"/>
      <c r="J1279" s="253"/>
      <c r="K1279" s="253"/>
      <c r="L1279" s="258"/>
      <c r="M1279" s="259"/>
      <c r="N1279" s="260"/>
      <c r="O1279" s="260"/>
      <c r="P1279" s="260"/>
      <c r="Q1279" s="260"/>
      <c r="R1279" s="260"/>
      <c r="S1279" s="260"/>
      <c r="T1279" s="261"/>
      <c r="AT1279" s="262" t="s">
        <v>368</v>
      </c>
      <c r="AU1279" s="262" t="s">
        <v>92</v>
      </c>
      <c r="AV1279" s="12" t="s">
        <v>92</v>
      </c>
      <c r="AW1279" s="12" t="s">
        <v>38</v>
      </c>
      <c r="AX1279" s="12" t="s">
        <v>83</v>
      </c>
      <c r="AY1279" s="262" t="s">
        <v>263</v>
      </c>
    </row>
    <row r="1280" s="12" customFormat="1">
      <c r="B1280" s="252"/>
      <c r="C1280" s="253"/>
      <c r="D1280" s="246" t="s">
        <v>368</v>
      </c>
      <c r="E1280" s="254" t="s">
        <v>1</v>
      </c>
      <c r="F1280" s="255" t="s">
        <v>1556</v>
      </c>
      <c r="G1280" s="253"/>
      <c r="H1280" s="256">
        <v>-22.100000000000001</v>
      </c>
      <c r="I1280" s="257"/>
      <c r="J1280" s="253"/>
      <c r="K1280" s="253"/>
      <c r="L1280" s="258"/>
      <c r="M1280" s="259"/>
      <c r="N1280" s="260"/>
      <c r="O1280" s="260"/>
      <c r="P1280" s="260"/>
      <c r="Q1280" s="260"/>
      <c r="R1280" s="260"/>
      <c r="S1280" s="260"/>
      <c r="T1280" s="261"/>
      <c r="AT1280" s="262" t="s">
        <v>368</v>
      </c>
      <c r="AU1280" s="262" t="s">
        <v>92</v>
      </c>
      <c r="AV1280" s="12" t="s">
        <v>92</v>
      </c>
      <c r="AW1280" s="12" t="s">
        <v>38</v>
      </c>
      <c r="AX1280" s="12" t="s">
        <v>83</v>
      </c>
      <c r="AY1280" s="262" t="s">
        <v>263</v>
      </c>
    </row>
    <row r="1281" s="13" customFormat="1">
      <c r="B1281" s="263"/>
      <c r="C1281" s="264"/>
      <c r="D1281" s="246" t="s">
        <v>368</v>
      </c>
      <c r="E1281" s="265" t="s">
        <v>1</v>
      </c>
      <c r="F1281" s="266" t="s">
        <v>370</v>
      </c>
      <c r="G1281" s="264"/>
      <c r="H1281" s="267">
        <v>315.69999999999999</v>
      </c>
      <c r="I1281" s="268"/>
      <c r="J1281" s="264"/>
      <c r="K1281" s="264"/>
      <c r="L1281" s="269"/>
      <c r="M1281" s="270"/>
      <c r="N1281" s="271"/>
      <c r="O1281" s="271"/>
      <c r="P1281" s="271"/>
      <c r="Q1281" s="271"/>
      <c r="R1281" s="271"/>
      <c r="S1281" s="271"/>
      <c r="T1281" s="272"/>
      <c r="AT1281" s="273" t="s">
        <v>368</v>
      </c>
      <c r="AU1281" s="273" t="s">
        <v>92</v>
      </c>
      <c r="AV1281" s="13" t="s">
        <v>125</v>
      </c>
      <c r="AW1281" s="13" t="s">
        <v>38</v>
      </c>
      <c r="AX1281" s="13" t="s">
        <v>90</v>
      </c>
      <c r="AY1281" s="273" t="s">
        <v>263</v>
      </c>
    </row>
    <row r="1282" s="1" customFormat="1" ht="16.5" customHeight="1">
      <c r="B1282" s="39"/>
      <c r="C1282" s="233" t="s">
        <v>1557</v>
      </c>
      <c r="D1282" s="233" t="s">
        <v>266</v>
      </c>
      <c r="E1282" s="234" t="s">
        <v>1558</v>
      </c>
      <c r="F1282" s="235" t="s">
        <v>1559</v>
      </c>
      <c r="G1282" s="236" t="s">
        <v>407</v>
      </c>
      <c r="H1282" s="237">
        <v>600.53099999999995</v>
      </c>
      <c r="I1282" s="238"/>
      <c r="J1282" s="239">
        <f>ROUND(I1282*H1282,2)</f>
        <v>0</v>
      </c>
      <c r="K1282" s="235" t="s">
        <v>270</v>
      </c>
      <c r="L1282" s="44"/>
      <c r="M1282" s="240" t="s">
        <v>1</v>
      </c>
      <c r="N1282" s="241" t="s">
        <v>48</v>
      </c>
      <c r="O1282" s="87"/>
      <c r="P1282" s="242">
        <f>O1282*H1282</f>
        <v>0</v>
      </c>
      <c r="Q1282" s="242">
        <v>0.03107</v>
      </c>
      <c r="R1282" s="242">
        <f>Q1282*H1282</f>
        <v>18.658498169999998</v>
      </c>
      <c r="S1282" s="242">
        <v>0</v>
      </c>
      <c r="T1282" s="243">
        <f>S1282*H1282</f>
        <v>0</v>
      </c>
      <c r="AR1282" s="244" t="s">
        <v>452</v>
      </c>
      <c r="AT1282" s="244" t="s">
        <v>266</v>
      </c>
      <c r="AU1282" s="244" t="s">
        <v>92</v>
      </c>
      <c r="AY1282" s="17" t="s">
        <v>263</v>
      </c>
      <c r="BE1282" s="245">
        <f>IF(N1282="základní",J1282,0)</f>
        <v>0</v>
      </c>
      <c r="BF1282" s="245">
        <f>IF(N1282="snížená",J1282,0)</f>
        <v>0</v>
      </c>
      <c r="BG1282" s="245">
        <f>IF(N1282="zákl. přenesená",J1282,0)</f>
        <v>0</v>
      </c>
      <c r="BH1282" s="245">
        <f>IF(N1282="sníž. přenesená",J1282,0)</f>
        <v>0</v>
      </c>
      <c r="BI1282" s="245">
        <f>IF(N1282="nulová",J1282,0)</f>
        <v>0</v>
      </c>
      <c r="BJ1282" s="17" t="s">
        <v>90</v>
      </c>
      <c r="BK1282" s="245">
        <f>ROUND(I1282*H1282,2)</f>
        <v>0</v>
      </c>
      <c r="BL1282" s="17" t="s">
        <v>452</v>
      </c>
      <c r="BM1282" s="244" t="s">
        <v>1560</v>
      </c>
    </row>
    <row r="1283" s="1" customFormat="1">
      <c r="B1283" s="39"/>
      <c r="C1283" s="40"/>
      <c r="D1283" s="246" t="s">
        <v>273</v>
      </c>
      <c r="E1283" s="40"/>
      <c r="F1283" s="247" t="s">
        <v>1439</v>
      </c>
      <c r="G1283" s="40"/>
      <c r="H1283" s="40"/>
      <c r="I1283" s="151"/>
      <c r="J1283" s="40"/>
      <c r="K1283" s="40"/>
      <c r="L1283" s="44"/>
      <c r="M1283" s="248"/>
      <c r="N1283" s="87"/>
      <c r="O1283" s="87"/>
      <c r="P1283" s="87"/>
      <c r="Q1283" s="87"/>
      <c r="R1283" s="87"/>
      <c r="S1283" s="87"/>
      <c r="T1283" s="88"/>
      <c r="AT1283" s="17" t="s">
        <v>273</v>
      </c>
      <c r="AU1283" s="17" t="s">
        <v>92</v>
      </c>
    </row>
    <row r="1284" s="12" customFormat="1">
      <c r="B1284" s="252"/>
      <c r="C1284" s="253"/>
      <c r="D1284" s="246" t="s">
        <v>368</v>
      </c>
      <c r="E1284" s="254" t="s">
        <v>1</v>
      </c>
      <c r="F1284" s="255" t="s">
        <v>1561</v>
      </c>
      <c r="G1284" s="253"/>
      <c r="H1284" s="256">
        <v>246.12299999999999</v>
      </c>
      <c r="I1284" s="257"/>
      <c r="J1284" s="253"/>
      <c r="K1284" s="253"/>
      <c r="L1284" s="258"/>
      <c r="M1284" s="259"/>
      <c r="N1284" s="260"/>
      <c r="O1284" s="260"/>
      <c r="P1284" s="260"/>
      <c r="Q1284" s="260"/>
      <c r="R1284" s="260"/>
      <c r="S1284" s="260"/>
      <c r="T1284" s="261"/>
      <c r="AT1284" s="262" t="s">
        <v>368</v>
      </c>
      <c r="AU1284" s="262" t="s">
        <v>92</v>
      </c>
      <c r="AV1284" s="12" t="s">
        <v>92</v>
      </c>
      <c r="AW1284" s="12" t="s">
        <v>38</v>
      </c>
      <c r="AX1284" s="12" t="s">
        <v>83</v>
      </c>
      <c r="AY1284" s="262" t="s">
        <v>263</v>
      </c>
    </row>
    <row r="1285" s="12" customFormat="1">
      <c r="B1285" s="252"/>
      <c r="C1285" s="253"/>
      <c r="D1285" s="246" t="s">
        <v>368</v>
      </c>
      <c r="E1285" s="254" t="s">
        <v>1</v>
      </c>
      <c r="F1285" s="255" t="s">
        <v>1562</v>
      </c>
      <c r="G1285" s="253"/>
      <c r="H1285" s="256">
        <v>396.40800000000002</v>
      </c>
      <c r="I1285" s="257"/>
      <c r="J1285" s="253"/>
      <c r="K1285" s="253"/>
      <c r="L1285" s="258"/>
      <c r="M1285" s="259"/>
      <c r="N1285" s="260"/>
      <c r="O1285" s="260"/>
      <c r="P1285" s="260"/>
      <c r="Q1285" s="260"/>
      <c r="R1285" s="260"/>
      <c r="S1285" s="260"/>
      <c r="T1285" s="261"/>
      <c r="AT1285" s="262" t="s">
        <v>368</v>
      </c>
      <c r="AU1285" s="262" t="s">
        <v>92</v>
      </c>
      <c r="AV1285" s="12" t="s">
        <v>92</v>
      </c>
      <c r="AW1285" s="12" t="s">
        <v>38</v>
      </c>
      <c r="AX1285" s="12" t="s">
        <v>83</v>
      </c>
      <c r="AY1285" s="262" t="s">
        <v>263</v>
      </c>
    </row>
    <row r="1286" s="12" customFormat="1">
      <c r="B1286" s="252"/>
      <c r="C1286" s="253"/>
      <c r="D1286" s="246" t="s">
        <v>368</v>
      </c>
      <c r="E1286" s="254" t="s">
        <v>1</v>
      </c>
      <c r="F1286" s="255" t="s">
        <v>1477</v>
      </c>
      <c r="G1286" s="253"/>
      <c r="H1286" s="256">
        <v>0</v>
      </c>
      <c r="I1286" s="257"/>
      <c r="J1286" s="253"/>
      <c r="K1286" s="253"/>
      <c r="L1286" s="258"/>
      <c r="M1286" s="259"/>
      <c r="N1286" s="260"/>
      <c r="O1286" s="260"/>
      <c r="P1286" s="260"/>
      <c r="Q1286" s="260"/>
      <c r="R1286" s="260"/>
      <c r="S1286" s="260"/>
      <c r="T1286" s="261"/>
      <c r="AT1286" s="262" t="s">
        <v>368</v>
      </c>
      <c r="AU1286" s="262" t="s">
        <v>92</v>
      </c>
      <c r="AV1286" s="12" t="s">
        <v>92</v>
      </c>
      <c r="AW1286" s="12" t="s">
        <v>38</v>
      </c>
      <c r="AX1286" s="12" t="s">
        <v>83</v>
      </c>
      <c r="AY1286" s="262" t="s">
        <v>263</v>
      </c>
    </row>
    <row r="1287" s="12" customFormat="1">
      <c r="B1287" s="252"/>
      <c r="C1287" s="253"/>
      <c r="D1287" s="246" t="s">
        <v>368</v>
      </c>
      <c r="E1287" s="254" t="s">
        <v>1</v>
      </c>
      <c r="F1287" s="255" t="s">
        <v>1478</v>
      </c>
      <c r="G1287" s="253"/>
      <c r="H1287" s="256">
        <v>0</v>
      </c>
      <c r="I1287" s="257"/>
      <c r="J1287" s="253"/>
      <c r="K1287" s="253"/>
      <c r="L1287" s="258"/>
      <c r="M1287" s="259"/>
      <c r="N1287" s="260"/>
      <c r="O1287" s="260"/>
      <c r="P1287" s="260"/>
      <c r="Q1287" s="260"/>
      <c r="R1287" s="260"/>
      <c r="S1287" s="260"/>
      <c r="T1287" s="261"/>
      <c r="AT1287" s="262" t="s">
        <v>368</v>
      </c>
      <c r="AU1287" s="262" t="s">
        <v>92</v>
      </c>
      <c r="AV1287" s="12" t="s">
        <v>92</v>
      </c>
      <c r="AW1287" s="12" t="s">
        <v>38</v>
      </c>
      <c r="AX1287" s="12" t="s">
        <v>83</v>
      </c>
      <c r="AY1287" s="262" t="s">
        <v>263</v>
      </c>
    </row>
    <row r="1288" s="12" customFormat="1">
      <c r="B1288" s="252"/>
      <c r="C1288" s="253"/>
      <c r="D1288" s="246" t="s">
        <v>368</v>
      </c>
      <c r="E1288" s="254" t="s">
        <v>1</v>
      </c>
      <c r="F1288" s="255" t="s">
        <v>1479</v>
      </c>
      <c r="G1288" s="253"/>
      <c r="H1288" s="256">
        <v>0</v>
      </c>
      <c r="I1288" s="257"/>
      <c r="J1288" s="253"/>
      <c r="K1288" s="253"/>
      <c r="L1288" s="258"/>
      <c r="M1288" s="259"/>
      <c r="N1288" s="260"/>
      <c r="O1288" s="260"/>
      <c r="P1288" s="260"/>
      <c r="Q1288" s="260"/>
      <c r="R1288" s="260"/>
      <c r="S1288" s="260"/>
      <c r="T1288" s="261"/>
      <c r="AT1288" s="262" t="s">
        <v>368</v>
      </c>
      <c r="AU1288" s="262" t="s">
        <v>92</v>
      </c>
      <c r="AV1288" s="12" t="s">
        <v>92</v>
      </c>
      <c r="AW1288" s="12" t="s">
        <v>38</v>
      </c>
      <c r="AX1288" s="12" t="s">
        <v>83</v>
      </c>
      <c r="AY1288" s="262" t="s">
        <v>263</v>
      </c>
    </row>
    <row r="1289" s="12" customFormat="1">
      <c r="B1289" s="252"/>
      <c r="C1289" s="253"/>
      <c r="D1289" s="246" t="s">
        <v>368</v>
      </c>
      <c r="E1289" s="254" t="s">
        <v>1</v>
      </c>
      <c r="F1289" s="255" t="s">
        <v>1563</v>
      </c>
      <c r="G1289" s="253"/>
      <c r="H1289" s="256">
        <v>-42</v>
      </c>
      <c r="I1289" s="257"/>
      <c r="J1289" s="253"/>
      <c r="K1289" s="253"/>
      <c r="L1289" s="258"/>
      <c r="M1289" s="259"/>
      <c r="N1289" s="260"/>
      <c r="O1289" s="260"/>
      <c r="P1289" s="260"/>
      <c r="Q1289" s="260"/>
      <c r="R1289" s="260"/>
      <c r="S1289" s="260"/>
      <c r="T1289" s="261"/>
      <c r="AT1289" s="262" t="s">
        <v>368</v>
      </c>
      <c r="AU1289" s="262" t="s">
        <v>92</v>
      </c>
      <c r="AV1289" s="12" t="s">
        <v>92</v>
      </c>
      <c r="AW1289" s="12" t="s">
        <v>38</v>
      </c>
      <c r="AX1289" s="12" t="s">
        <v>83</v>
      </c>
      <c r="AY1289" s="262" t="s">
        <v>263</v>
      </c>
    </row>
    <row r="1290" s="13" customFormat="1">
      <c r="B1290" s="263"/>
      <c r="C1290" s="264"/>
      <c r="D1290" s="246" t="s">
        <v>368</v>
      </c>
      <c r="E1290" s="265" t="s">
        <v>1</v>
      </c>
      <c r="F1290" s="266" t="s">
        <v>370</v>
      </c>
      <c r="G1290" s="264"/>
      <c r="H1290" s="267">
        <v>600.53099999999995</v>
      </c>
      <c r="I1290" s="268"/>
      <c r="J1290" s="264"/>
      <c r="K1290" s="264"/>
      <c r="L1290" s="269"/>
      <c r="M1290" s="270"/>
      <c r="N1290" s="271"/>
      <c r="O1290" s="271"/>
      <c r="P1290" s="271"/>
      <c r="Q1290" s="271"/>
      <c r="R1290" s="271"/>
      <c r="S1290" s="271"/>
      <c r="T1290" s="272"/>
      <c r="AT1290" s="273" t="s">
        <v>368</v>
      </c>
      <c r="AU1290" s="273" t="s">
        <v>92</v>
      </c>
      <c r="AV1290" s="13" t="s">
        <v>125</v>
      </c>
      <c r="AW1290" s="13" t="s">
        <v>38</v>
      </c>
      <c r="AX1290" s="13" t="s">
        <v>90</v>
      </c>
      <c r="AY1290" s="273" t="s">
        <v>263</v>
      </c>
    </row>
    <row r="1291" s="1" customFormat="1" ht="16.5" customHeight="1">
      <c r="B1291" s="39"/>
      <c r="C1291" s="233" t="s">
        <v>1564</v>
      </c>
      <c r="D1291" s="233" t="s">
        <v>266</v>
      </c>
      <c r="E1291" s="234" t="s">
        <v>1565</v>
      </c>
      <c r="F1291" s="235" t="s">
        <v>1566</v>
      </c>
      <c r="G1291" s="236" t="s">
        <v>407</v>
      </c>
      <c r="H1291" s="237">
        <v>3469.817</v>
      </c>
      <c r="I1291" s="238"/>
      <c r="J1291" s="239">
        <f>ROUND(I1291*H1291,2)</f>
        <v>0</v>
      </c>
      <c r="K1291" s="235" t="s">
        <v>270</v>
      </c>
      <c r="L1291" s="44"/>
      <c r="M1291" s="240" t="s">
        <v>1</v>
      </c>
      <c r="N1291" s="241" t="s">
        <v>48</v>
      </c>
      <c r="O1291" s="87"/>
      <c r="P1291" s="242">
        <f>O1291*H1291</f>
        <v>0</v>
      </c>
      <c r="Q1291" s="242">
        <v>0.031359999999999999</v>
      </c>
      <c r="R1291" s="242">
        <f>Q1291*H1291</f>
        <v>108.81346112</v>
      </c>
      <c r="S1291" s="242">
        <v>0</v>
      </c>
      <c r="T1291" s="243">
        <f>S1291*H1291</f>
        <v>0</v>
      </c>
      <c r="AR1291" s="244" t="s">
        <v>452</v>
      </c>
      <c r="AT1291" s="244" t="s">
        <v>266</v>
      </c>
      <c r="AU1291" s="244" t="s">
        <v>92</v>
      </c>
      <c r="AY1291" s="17" t="s">
        <v>263</v>
      </c>
      <c r="BE1291" s="245">
        <f>IF(N1291="základní",J1291,0)</f>
        <v>0</v>
      </c>
      <c r="BF1291" s="245">
        <f>IF(N1291="snížená",J1291,0)</f>
        <v>0</v>
      </c>
      <c r="BG1291" s="245">
        <f>IF(N1291="zákl. přenesená",J1291,0)</f>
        <v>0</v>
      </c>
      <c r="BH1291" s="245">
        <f>IF(N1291="sníž. přenesená",J1291,0)</f>
        <v>0</v>
      </c>
      <c r="BI1291" s="245">
        <f>IF(N1291="nulová",J1291,0)</f>
        <v>0</v>
      </c>
      <c r="BJ1291" s="17" t="s">
        <v>90</v>
      </c>
      <c r="BK1291" s="245">
        <f>ROUND(I1291*H1291,2)</f>
        <v>0</v>
      </c>
      <c r="BL1291" s="17" t="s">
        <v>452</v>
      </c>
      <c r="BM1291" s="244" t="s">
        <v>1567</v>
      </c>
    </row>
    <row r="1292" s="1" customFormat="1">
      <c r="B1292" s="39"/>
      <c r="C1292" s="40"/>
      <c r="D1292" s="246" t="s">
        <v>273</v>
      </c>
      <c r="E1292" s="40"/>
      <c r="F1292" s="247" t="s">
        <v>1439</v>
      </c>
      <c r="G1292" s="40"/>
      <c r="H1292" s="40"/>
      <c r="I1292" s="151"/>
      <c r="J1292" s="40"/>
      <c r="K1292" s="40"/>
      <c r="L1292" s="44"/>
      <c r="M1292" s="248"/>
      <c r="N1292" s="87"/>
      <c r="O1292" s="87"/>
      <c r="P1292" s="87"/>
      <c r="Q1292" s="87"/>
      <c r="R1292" s="87"/>
      <c r="S1292" s="87"/>
      <c r="T1292" s="88"/>
      <c r="AT1292" s="17" t="s">
        <v>273</v>
      </c>
      <c r="AU1292" s="17" t="s">
        <v>92</v>
      </c>
    </row>
    <row r="1293" s="12" customFormat="1">
      <c r="B1293" s="252"/>
      <c r="C1293" s="253"/>
      <c r="D1293" s="246" t="s">
        <v>368</v>
      </c>
      <c r="E1293" s="254" t="s">
        <v>1</v>
      </c>
      <c r="F1293" s="255" t="s">
        <v>494</v>
      </c>
      <c r="G1293" s="253"/>
      <c r="H1293" s="256">
        <v>0</v>
      </c>
      <c r="I1293" s="257"/>
      <c r="J1293" s="253"/>
      <c r="K1293" s="253"/>
      <c r="L1293" s="258"/>
      <c r="M1293" s="259"/>
      <c r="N1293" s="260"/>
      <c r="O1293" s="260"/>
      <c r="P1293" s="260"/>
      <c r="Q1293" s="260"/>
      <c r="R1293" s="260"/>
      <c r="S1293" s="260"/>
      <c r="T1293" s="261"/>
      <c r="AT1293" s="262" t="s">
        <v>368</v>
      </c>
      <c r="AU1293" s="262" t="s">
        <v>92</v>
      </c>
      <c r="AV1293" s="12" t="s">
        <v>92</v>
      </c>
      <c r="AW1293" s="12" t="s">
        <v>38</v>
      </c>
      <c r="AX1293" s="12" t="s">
        <v>83</v>
      </c>
      <c r="AY1293" s="262" t="s">
        <v>263</v>
      </c>
    </row>
    <row r="1294" s="12" customFormat="1">
      <c r="B1294" s="252"/>
      <c r="C1294" s="253"/>
      <c r="D1294" s="246" t="s">
        <v>368</v>
      </c>
      <c r="E1294" s="254" t="s">
        <v>1</v>
      </c>
      <c r="F1294" s="255" t="s">
        <v>1568</v>
      </c>
      <c r="G1294" s="253"/>
      <c r="H1294" s="256">
        <v>283.36200000000002</v>
      </c>
      <c r="I1294" s="257"/>
      <c r="J1294" s="253"/>
      <c r="K1294" s="253"/>
      <c r="L1294" s="258"/>
      <c r="M1294" s="259"/>
      <c r="N1294" s="260"/>
      <c r="O1294" s="260"/>
      <c r="P1294" s="260"/>
      <c r="Q1294" s="260"/>
      <c r="R1294" s="260"/>
      <c r="S1294" s="260"/>
      <c r="T1294" s="261"/>
      <c r="AT1294" s="262" t="s">
        <v>368</v>
      </c>
      <c r="AU1294" s="262" t="s">
        <v>92</v>
      </c>
      <c r="AV1294" s="12" t="s">
        <v>92</v>
      </c>
      <c r="AW1294" s="12" t="s">
        <v>38</v>
      </c>
      <c r="AX1294" s="12" t="s">
        <v>83</v>
      </c>
      <c r="AY1294" s="262" t="s">
        <v>263</v>
      </c>
    </row>
    <row r="1295" s="12" customFormat="1">
      <c r="B1295" s="252"/>
      <c r="C1295" s="253"/>
      <c r="D1295" s="246" t="s">
        <v>368</v>
      </c>
      <c r="E1295" s="254" t="s">
        <v>1</v>
      </c>
      <c r="F1295" s="255" t="s">
        <v>1569</v>
      </c>
      <c r="G1295" s="253"/>
      <c r="H1295" s="256">
        <v>1078.5999999999999</v>
      </c>
      <c r="I1295" s="257"/>
      <c r="J1295" s="253"/>
      <c r="K1295" s="253"/>
      <c r="L1295" s="258"/>
      <c r="M1295" s="259"/>
      <c r="N1295" s="260"/>
      <c r="O1295" s="260"/>
      <c r="P1295" s="260"/>
      <c r="Q1295" s="260"/>
      <c r="R1295" s="260"/>
      <c r="S1295" s="260"/>
      <c r="T1295" s="261"/>
      <c r="AT1295" s="262" t="s">
        <v>368</v>
      </c>
      <c r="AU1295" s="262" t="s">
        <v>92</v>
      </c>
      <c r="AV1295" s="12" t="s">
        <v>92</v>
      </c>
      <c r="AW1295" s="12" t="s">
        <v>38</v>
      </c>
      <c r="AX1295" s="12" t="s">
        <v>83</v>
      </c>
      <c r="AY1295" s="262" t="s">
        <v>263</v>
      </c>
    </row>
    <row r="1296" s="12" customFormat="1">
      <c r="B1296" s="252"/>
      <c r="C1296" s="253"/>
      <c r="D1296" s="246" t="s">
        <v>368</v>
      </c>
      <c r="E1296" s="254" t="s">
        <v>1</v>
      </c>
      <c r="F1296" s="255" t="s">
        <v>1570</v>
      </c>
      <c r="G1296" s="253"/>
      <c r="H1296" s="256">
        <v>1832.5989999999999</v>
      </c>
      <c r="I1296" s="257"/>
      <c r="J1296" s="253"/>
      <c r="K1296" s="253"/>
      <c r="L1296" s="258"/>
      <c r="M1296" s="259"/>
      <c r="N1296" s="260"/>
      <c r="O1296" s="260"/>
      <c r="P1296" s="260"/>
      <c r="Q1296" s="260"/>
      <c r="R1296" s="260"/>
      <c r="S1296" s="260"/>
      <c r="T1296" s="261"/>
      <c r="AT1296" s="262" t="s">
        <v>368</v>
      </c>
      <c r="AU1296" s="262" t="s">
        <v>92</v>
      </c>
      <c r="AV1296" s="12" t="s">
        <v>92</v>
      </c>
      <c r="AW1296" s="12" t="s">
        <v>38</v>
      </c>
      <c r="AX1296" s="12" t="s">
        <v>83</v>
      </c>
      <c r="AY1296" s="262" t="s">
        <v>263</v>
      </c>
    </row>
    <row r="1297" s="12" customFormat="1">
      <c r="B1297" s="252"/>
      <c r="C1297" s="253"/>
      <c r="D1297" s="246" t="s">
        <v>368</v>
      </c>
      <c r="E1297" s="254" t="s">
        <v>1</v>
      </c>
      <c r="F1297" s="255" t="s">
        <v>1571</v>
      </c>
      <c r="G1297" s="253"/>
      <c r="H1297" s="256">
        <v>518.05600000000004</v>
      </c>
      <c r="I1297" s="257"/>
      <c r="J1297" s="253"/>
      <c r="K1297" s="253"/>
      <c r="L1297" s="258"/>
      <c r="M1297" s="259"/>
      <c r="N1297" s="260"/>
      <c r="O1297" s="260"/>
      <c r="P1297" s="260"/>
      <c r="Q1297" s="260"/>
      <c r="R1297" s="260"/>
      <c r="S1297" s="260"/>
      <c r="T1297" s="261"/>
      <c r="AT1297" s="262" t="s">
        <v>368</v>
      </c>
      <c r="AU1297" s="262" t="s">
        <v>92</v>
      </c>
      <c r="AV1297" s="12" t="s">
        <v>92</v>
      </c>
      <c r="AW1297" s="12" t="s">
        <v>38</v>
      </c>
      <c r="AX1297" s="12" t="s">
        <v>83</v>
      </c>
      <c r="AY1297" s="262" t="s">
        <v>263</v>
      </c>
    </row>
    <row r="1298" s="12" customFormat="1">
      <c r="B1298" s="252"/>
      <c r="C1298" s="253"/>
      <c r="D1298" s="246" t="s">
        <v>368</v>
      </c>
      <c r="E1298" s="254" t="s">
        <v>1</v>
      </c>
      <c r="F1298" s="255" t="s">
        <v>1572</v>
      </c>
      <c r="G1298" s="253"/>
      <c r="H1298" s="256">
        <v>-242.80000000000001</v>
      </c>
      <c r="I1298" s="257"/>
      <c r="J1298" s="253"/>
      <c r="K1298" s="253"/>
      <c r="L1298" s="258"/>
      <c r="M1298" s="259"/>
      <c r="N1298" s="260"/>
      <c r="O1298" s="260"/>
      <c r="P1298" s="260"/>
      <c r="Q1298" s="260"/>
      <c r="R1298" s="260"/>
      <c r="S1298" s="260"/>
      <c r="T1298" s="261"/>
      <c r="AT1298" s="262" t="s">
        <v>368</v>
      </c>
      <c r="AU1298" s="262" t="s">
        <v>92</v>
      </c>
      <c r="AV1298" s="12" t="s">
        <v>92</v>
      </c>
      <c r="AW1298" s="12" t="s">
        <v>38</v>
      </c>
      <c r="AX1298" s="12" t="s">
        <v>83</v>
      </c>
      <c r="AY1298" s="262" t="s">
        <v>263</v>
      </c>
    </row>
    <row r="1299" s="13" customFormat="1">
      <c r="B1299" s="263"/>
      <c r="C1299" s="264"/>
      <c r="D1299" s="246" t="s">
        <v>368</v>
      </c>
      <c r="E1299" s="265" t="s">
        <v>1</v>
      </c>
      <c r="F1299" s="266" t="s">
        <v>370</v>
      </c>
      <c r="G1299" s="264"/>
      <c r="H1299" s="267">
        <v>3469.817</v>
      </c>
      <c r="I1299" s="268"/>
      <c r="J1299" s="264"/>
      <c r="K1299" s="264"/>
      <c r="L1299" s="269"/>
      <c r="M1299" s="270"/>
      <c r="N1299" s="271"/>
      <c r="O1299" s="271"/>
      <c r="P1299" s="271"/>
      <c r="Q1299" s="271"/>
      <c r="R1299" s="271"/>
      <c r="S1299" s="271"/>
      <c r="T1299" s="272"/>
      <c r="AT1299" s="273" t="s">
        <v>368</v>
      </c>
      <c r="AU1299" s="273" t="s">
        <v>92</v>
      </c>
      <c r="AV1299" s="13" t="s">
        <v>125</v>
      </c>
      <c r="AW1299" s="13" t="s">
        <v>38</v>
      </c>
      <c r="AX1299" s="13" t="s">
        <v>90</v>
      </c>
      <c r="AY1299" s="273" t="s">
        <v>263</v>
      </c>
    </row>
    <row r="1300" s="1" customFormat="1" ht="16.5" customHeight="1">
      <c r="B1300" s="39"/>
      <c r="C1300" s="233" t="s">
        <v>1573</v>
      </c>
      <c r="D1300" s="233" t="s">
        <v>266</v>
      </c>
      <c r="E1300" s="234" t="s">
        <v>1574</v>
      </c>
      <c r="F1300" s="235" t="s">
        <v>1575</v>
      </c>
      <c r="G1300" s="236" t="s">
        <v>407</v>
      </c>
      <c r="H1300" s="237">
        <v>6312.2129999999997</v>
      </c>
      <c r="I1300" s="238"/>
      <c r="J1300" s="239">
        <f>ROUND(I1300*H1300,2)</f>
        <v>0</v>
      </c>
      <c r="K1300" s="235" t="s">
        <v>270</v>
      </c>
      <c r="L1300" s="44"/>
      <c r="M1300" s="240" t="s">
        <v>1</v>
      </c>
      <c r="N1300" s="241" t="s">
        <v>48</v>
      </c>
      <c r="O1300" s="87"/>
      <c r="P1300" s="242">
        <f>O1300*H1300</f>
        <v>0</v>
      </c>
      <c r="Q1300" s="242">
        <v>0.00010000000000000001</v>
      </c>
      <c r="R1300" s="242">
        <f>Q1300*H1300</f>
        <v>0.63122129999999999</v>
      </c>
      <c r="S1300" s="242">
        <v>0</v>
      </c>
      <c r="T1300" s="243">
        <f>S1300*H1300</f>
        <v>0</v>
      </c>
      <c r="AR1300" s="244" t="s">
        <v>452</v>
      </c>
      <c r="AT1300" s="244" t="s">
        <v>266</v>
      </c>
      <c r="AU1300" s="244" t="s">
        <v>92</v>
      </c>
      <c r="AY1300" s="17" t="s">
        <v>263</v>
      </c>
      <c r="BE1300" s="245">
        <f>IF(N1300="základní",J1300,0)</f>
        <v>0</v>
      </c>
      <c r="BF1300" s="245">
        <f>IF(N1300="snížená",J1300,0)</f>
        <v>0</v>
      </c>
      <c r="BG1300" s="245">
        <f>IF(N1300="zákl. přenesená",J1300,0)</f>
        <v>0</v>
      </c>
      <c r="BH1300" s="245">
        <f>IF(N1300="sníž. přenesená",J1300,0)</f>
        <v>0</v>
      </c>
      <c r="BI1300" s="245">
        <f>IF(N1300="nulová",J1300,0)</f>
        <v>0</v>
      </c>
      <c r="BJ1300" s="17" t="s">
        <v>90</v>
      </c>
      <c r="BK1300" s="245">
        <f>ROUND(I1300*H1300,2)</f>
        <v>0</v>
      </c>
      <c r="BL1300" s="17" t="s">
        <v>452</v>
      </c>
      <c r="BM1300" s="244" t="s">
        <v>1576</v>
      </c>
    </row>
    <row r="1301" s="1" customFormat="1">
      <c r="B1301" s="39"/>
      <c r="C1301" s="40"/>
      <c r="D1301" s="246" t="s">
        <v>273</v>
      </c>
      <c r="E1301" s="40"/>
      <c r="F1301" s="247" t="s">
        <v>1439</v>
      </c>
      <c r="G1301" s="40"/>
      <c r="H1301" s="40"/>
      <c r="I1301" s="151"/>
      <c r="J1301" s="40"/>
      <c r="K1301" s="40"/>
      <c r="L1301" s="44"/>
      <c r="M1301" s="248"/>
      <c r="N1301" s="87"/>
      <c r="O1301" s="87"/>
      <c r="P1301" s="87"/>
      <c r="Q1301" s="87"/>
      <c r="R1301" s="87"/>
      <c r="S1301" s="87"/>
      <c r="T1301" s="88"/>
      <c r="AT1301" s="17" t="s">
        <v>273</v>
      </c>
      <c r="AU1301" s="17" t="s">
        <v>92</v>
      </c>
    </row>
    <row r="1302" s="14" customFormat="1">
      <c r="B1302" s="274"/>
      <c r="C1302" s="275"/>
      <c r="D1302" s="246" t="s">
        <v>368</v>
      </c>
      <c r="E1302" s="276" t="s">
        <v>1</v>
      </c>
      <c r="F1302" s="277" t="s">
        <v>1485</v>
      </c>
      <c r="G1302" s="275"/>
      <c r="H1302" s="276" t="s">
        <v>1</v>
      </c>
      <c r="I1302" s="278"/>
      <c r="J1302" s="275"/>
      <c r="K1302" s="275"/>
      <c r="L1302" s="279"/>
      <c r="M1302" s="280"/>
      <c r="N1302" s="281"/>
      <c r="O1302" s="281"/>
      <c r="P1302" s="281"/>
      <c r="Q1302" s="281"/>
      <c r="R1302" s="281"/>
      <c r="S1302" s="281"/>
      <c r="T1302" s="282"/>
      <c r="AT1302" s="283" t="s">
        <v>368</v>
      </c>
      <c r="AU1302" s="283" t="s">
        <v>92</v>
      </c>
      <c r="AV1302" s="14" t="s">
        <v>90</v>
      </c>
      <c r="AW1302" s="14" t="s">
        <v>38</v>
      </c>
      <c r="AX1302" s="14" t="s">
        <v>83</v>
      </c>
      <c r="AY1302" s="283" t="s">
        <v>263</v>
      </c>
    </row>
    <row r="1303" s="12" customFormat="1">
      <c r="B1303" s="252"/>
      <c r="C1303" s="253"/>
      <c r="D1303" s="246" t="s">
        <v>368</v>
      </c>
      <c r="E1303" s="254" t="s">
        <v>1</v>
      </c>
      <c r="F1303" s="255" t="s">
        <v>1491</v>
      </c>
      <c r="G1303" s="253"/>
      <c r="H1303" s="256">
        <v>6312.2129999999997</v>
      </c>
      <c r="I1303" s="257"/>
      <c r="J1303" s="253"/>
      <c r="K1303" s="253"/>
      <c r="L1303" s="258"/>
      <c r="M1303" s="259"/>
      <c r="N1303" s="260"/>
      <c r="O1303" s="260"/>
      <c r="P1303" s="260"/>
      <c r="Q1303" s="260"/>
      <c r="R1303" s="260"/>
      <c r="S1303" s="260"/>
      <c r="T1303" s="261"/>
      <c r="AT1303" s="262" t="s">
        <v>368</v>
      </c>
      <c r="AU1303" s="262" t="s">
        <v>92</v>
      </c>
      <c r="AV1303" s="12" t="s">
        <v>92</v>
      </c>
      <c r="AW1303" s="12" t="s">
        <v>38</v>
      </c>
      <c r="AX1303" s="12" t="s">
        <v>83</v>
      </c>
      <c r="AY1303" s="262" t="s">
        <v>263</v>
      </c>
    </row>
    <row r="1304" s="13" customFormat="1">
      <c r="B1304" s="263"/>
      <c r="C1304" s="264"/>
      <c r="D1304" s="246" t="s">
        <v>368</v>
      </c>
      <c r="E1304" s="265" t="s">
        <v>1</v>
      </c>
      <c r="F1304" s="266" t="s">
        <v>370</v>
      </c>
      <c r="G1304" s="264"/>
      <c r="H1304" s="267">
        <v>6312.2129999999997</v>
      </c>
      <c r="I1304" s="268"/>
      <c r="J1304" s="264"/>
      <c r="K1304" s="264"/>
      <c r="L1304" s="269"/>
      <c r="M1304" s="270"/>
      <c r="N1304" s="271"/>
      <c r="O1304" s="271"/>
      <c r="P1304" s="271"/>
      <c r="Q1304" s="271"/>
      <c r="R1304" s="271"/>
      <c r="S1304" s="271"/>
      <c r="T1304" s="272"/>
      <c r="AT1304" s="273" t="s">
        <v>368</v>
      </c>
      <c r="AU1304" s="273" t="s">
        <v>92</v>
      </c>
      <c r="AV1304" s="13" t="s">
        <v>125</v>
      </c>
      <c r="AW1304" s="13" t="s">
        <v>38</v>
      </c>
      <c r="AX1304" s="13" t="s">
        <v>90</v>
      </c>
      <c r="AY1304" s="273" t="s">
        <v>263</v>
      </c>
    </row>
    <row r="1305" s="1" customFormat="1" ht="16.5" customHeight="1">
      <c r="B1305" s="39"/>
      <c r="C1305" s="233" t="s">
        <v>1577</v>
      </c>
      <c r="D1305" s="233" t="s">
        <v>266</v>
      </c>
      <c r="E1305" s="234" t="s">
        <v>1578</v>
      </c>
      <c r="F1305" s="235" t="s">
        <v>1579</v>
      </c>
      <c r="G1305" s="236" t="s">
        <v>407</v>
      </c>
      <c r="H1305" s="237">
        <v>6312.2129999999997</v>
      </c>
      <c r="I1305" s="238"/>
      <c r="J1305" s="239">
        <f>ROUND(I1305*H1305,2)</f>
        <v>0</v>
      </c>
      <c r="K1305" s="235" t="s">
        <v>270</v>
      </c>
      <c r="L1305" s="44"/>
      <c r="M1305" s="240" t="s">
        <v>1</v>
      </c>
      <c r="N1305" s="241" t="s">
        <v>48</v>
      </c>
      <c r="O1305" s="87"/>
      <c r="P1305" s="242">
        <f>O1305*H1305</f>
        <v>0</v>
      </c>
      <c r="Q1305" s="242">
        <v>0.00010000000000000001</v>
      </c>
      <c r="R1305" s="242">
        <f>Q1305*H1305</f>
        <v>0.63122129999999999</v>
      </c>
      <c r="S1305" s="242">
        <v>0</v>
      </c>
      <c r="T1305" s="243">
        <f>S1305*H1305</f>
        <v>0</v>
      </c>
      <c r="AR1305" s="244" t="s">
        <v>452</v>
      </c>
      <c r="AT1305" s="244" t="s">
        <v>266</v>
      </c>
      <c r="AU1305" s="244" t="s">
        <v>92</v>
      </c>
      <c r="AY1305" s="17" t="s">
        <v>263</v>
      </c>
      <c r="BE1305" s="245">
        <f>IF(N1305="základní",J1305,0)</f>
        <v>0</v>
      </c>
      <c r="BF1305" s="245">
        <f>IF(N1305="snížená",J1305,0)</f>
        <v>0</v>
      </c>
      <c r="BG1305" s="245">
        <f>IF(N1305="zákl. přenesená",J1305,0)</f>
        <v>0</v>
      </c>
      <c r="BH1305" s="245">
        <f>IF(N1305="sníž. přenesená",J1305,0)</f>
        <v>0</v>
      </c>
      <c r="BI1305" s="245">
        <f>IF(N1305="nulová",J1305,0)</f>
        <v>0</v>
      </c>
      <c r="BJ1305" s="17" t="s">
        <v>90</v>
      </c>
      <c r="BK1305" s="245">
        <f>ROUND(I1305*H1305,2)</f>
        <v>0</v>
      </c>
      <c r="BL1305" s="17" t="s">
        <v>452</v>
      </c>
      <c r="BM1305" s="244" t="s">
        <v>1580</v>
      </c>
    </row>
    <row r="1306" s="1" customFormat="1">
      <c r="B1306" s="39"/>
      <c r="C1306" s="40"/>
      <c r="D1306" s="246" t="s">
        <v>273</v>
      </c>
      <c r="E1306" s="40"/>
      <c r="F1306" s="247" t="s">
        <v>1439</v>
      </c>
      <c r="G1306" s="40"/>
      <c r="H1306" s="40"/>
      <c r="I1306" s="151"/>
      <c r="J1306" s="40"/>
      <c r="K1306" s="40"/>
      <c r="L1306" s="44"/>
      <c r="M1306" s="248"/>
      <c r="N1306" s="87"/>
      <c r="O1306" s="87"/>
      <c r="P1306" s="87"/>
      <c r="Q1306" s="87"/>
      <c r="R1306" s="87"/>
      <c r="S1306" s="87"/>
      <c r="T1306" s="88"/>
      <c r="AT1306" s="17" t="s">
        <v>273</v>
      </c>
      <c r="AU1306" s="17" t="s">
        <v>92</v>
      </c>
    </row>
    <row r="1307" s="1" customFormat="1" ht="16.5" customHeight="1">
      <c r="B1307" s="39"/>
      <c r="C1307" s="295" t="s">
        <v>1581</v>
      </c>
      <c r="D1307" s="295" t="s">
        <v>400</v>
      </c>
      <c r="E1307" s="296" t="s">
        <v>1582</v>
      </c>
      <c r="F1307" s="297" t="s">
        <v>1583</v>
      </c>
      <c r="G1307" s="298" t="s">
        <v>407</v>
      </c>
      <c r="H1307" s="299">
        <v>2067.6770000000001</v>
      </c>
      <c r="I1307" s="300"/>
      <c r="J1307" s="301">
        <f>ROUND(I1307*H1307,2)</f>
        <v>0</v>
      </c>
      <c r="K1307" s="297" t="s">
        <v>413</v>
      </c>
      <c r="L1307" s="302"/>
      <c r="M1307" s="303" t="s">
        <v>1</v>
      </c>
      <c r="N1307" s="304" t="s">
        <v>48</v>
      </c>
      <c r="O1307" s="87"/>
      <c r="P1307" s="242">
        <f>O1307*H1307</f>
        <v>0</v>
      </c>
      <c r="Q1307" s="242">
        <v>0.0115</v>
      </c>
      <c r="R1307" s="242">
        <f>Q1307*H1307</f>
        <v>23.778285500000003</v>
      </c>
      <c r="S1307" s="242">
        <v>0</v>
      </c>
      <c r="T1307" s="243">
        <f>S1307*H1307</f>
        <v>0</v>
      </c>
      <c r="AR1307" s="244" t="s">
        <v>563</v>
      </c>
      <c r="AT1307" s="244" t="s">
        <v>400</v>
      </c>
      <c r="AU1307" s="244" t="s">
        <v>92</v>
      </c>
      <c r="AY1307" s="17" t="s">
        <v>263</v>
      </c>
      <c r="BE1307" s="245">
        <f>IF(N1307="základní",J1307,0)</f>
        <v>0</v>
      </c>
      <c r="BF1307" s="245">
        <f>IF(N1307="snížená",J1307,0)</f>
        <v>0</v>
      </c>
      <c r="BG1307" s="245">
        <f>IF(N1307="zákl. přenesená",J1307,0)</f>
        <v>0</v>
      </c>
      <c r="BH1307" s="245">
        <f>IF(N1307="sníž. přenesená",J1307,0)</f>
        <v>0</v>
      </c>
      <c r="BI1307" s="245">
        <f>IF(N1307="nulová",J1307,0)</f>
        <v>0</v>
      </c>
      <c r="BJ1307" s="17" t="s">
        <v>90</v>
      </c>
      <c r="BK1307" s="245">
        <f>ROUND(I1307*H1307,2)</f>
        <v>0</v>
      </c>
      <c r="BL1307" s="17" t="s">
        <v>452</v>
      </c>
      <c r="BM1307" s="244" t="s">
        <v>1584</v>
      </c>
    </row>
    <row r="1308" s="1" customFormat="1">
      <c r="B1308" s="39"/>
      <c r="C1308" s="40"/>
      <c r="D1308" s="246" t="s">
        <v>273</v>
      </c>
      <c r="E1308" s="40"/>
      <c r="F1308" s="247" t="s">
        <v>1439</v>
      </c>
      <c r="G1308" s="40"/>
      <c r="H1308" s="40"/>
      <c r="I1308" s="151"/>
      <c r="J1308" s="40"/>
      <c r="K1308" s="40"/>
      <c r="L1308" s="44"/>
      <c r="M1308" s="248"/>
      <c r="N1308" s="87"/>
      <c r="O1308" s="87"/>
      <c r="P1308" s="87"/>
      <c r="Q1308" s="87"/>
      <c r="R1308" s="87"/>
      <c r="S1308" s="87"/>
      <c r="T1308" s="88"/>
      <c r="AT1308" s="17" t="s">
        <v>273</v>
      </c>
      <c r="AU1308" s="17" t="s">
        <v>92</v>
      </c>
    </row>
    <row r="1309" s="12" customFormat="1">
      <c r="B1309" s="252"/>
      <c r="C1309" s="253"/>
      <c r="D1309" s="246" t="s">
        <v>368</v>
      </c>
      <c r="E1309" s="254" t="s">
        <v>1</v>
      </c>
      <c r="F1309" s="255" t="s">
        <v>1585</v>
      </c>
      <c r="G1309" s="253"/>
      <c r="H1309" s="256">
        <v>2067.6770000000001</v>
      </c>
      <c r="I1309" s="257"/>
      <c r="J1309" s="253"/>
      <c r="K1309" s="253"/>
      <c r="L1309" s="258"/>
      <c r="M1309" s="259"/>
      <c r="N1309" s="260"/>
      <c r="O1309" s="260"/>
      <c r="P1309" s="260"/>
      <c r="Q1309" s="260"/>
      <c r="R1309" s="260"/>
      <c r="S1309" s="260"/>
      <c r="T1309" s="261"/>
      <c r="AT1309" s="262" t="s">
        <v>368</v>
      </c>
      <c r="AU1309" s="262" t="s">
        <v>92</v>
      </c>
      <c r="AV1309" s="12" t="s">
        <v>92</v>
      </c>
      <c r="AW1309" s="12" t="s">
        <v>38</v>
      </c>
      <c r="AX1309" s="12" t="s">
        <v>83</v>
      </c>
      <c r="AY1309" s="262" t="s">
        <v>263</v>
      </c>
    </row>
    <row r="1310" s="13" customFormat="1">
      <c r="B1310" s="263"/>
      <c r="C1310" s="264"/>
      <c r="D1310" s="246" t="s">
        <v>368</v>
      </c>
      <c r="E1310" s="265" t="s">
        <v>1</v>
      </c>
      <c r="F1310" s="266" t="s">
        <v>370</v>
      </c>
      <c r="G1310" s="264"/>
      <c r="H1310" s="267">
        <v>2067.6770000000001</v>
      </c>
      <c r="I1310" s="268"/>
      <c r="J1310" s="264"/>
      <c r="K1310" s="264"/>
      <c r="L1310" s="269"/>
      <c r="M1310" s="270"/>
      <c r="N1310" s="271"/>
      <c r="O1310" s="271"/>
      <c r="P1310" s="271"/>
      <c r="Q1310" s="271"/>
      <c r="R1310" s="271"/>
      <c r="S1310" s="271"/>
      <c r="T1310" s="272"/>
      <c r="AT1310" s="273" t="s">
        <v>368</v>
      </c>
      <c r="AU1310" s="273" t="s">
        <v>92</v>
      </c>
      <c r="AV1310" s="13" t="s">
        <v>125</v>
      </c>
      <c r="AW1310" s="13" t="s">
        <v>38</v>
      </c>
      <c r="AX1310" s="13" t="s">
        <v>90</v>
      </c>
      <c r="AY1310" s="273" t="s">
        <v>263</v>
      </c>
    </row>
    <row r="1311" s="1" customFormat="1" ht="16.5" customHeight="1">
      <c r="B1311" s="39"/>
      <c r="C1311" s="233" t="s">
        <v>1586</v>
      </c>
      <c r="D1311" s="233" t="s">
        <v>266</v>
      </c>
      <c r="E1311" s="234" t="s">
        <v>1587</v>
      </c>
      <c r="F1311" s="235" t="s">
        <v>1588</v>
      </c>
      <c r="G1311" s="236" t="s">
        <v>407</v>
      </c>
      <c r="H1311" s="237">
        <v>1021.357</v>
      </c>
      <c r="I1311" s="238"/>
      <c r="J1311" s="239">
        <f>ROUND(I1311*H1311,2)</f>
        <v>0</v>
      </c>
      <c r="K1311" s="235" t="s">
        <v>413</v>
      </c>
      <c r="L1311" s="44"/>
      <c r="M1311" s="240" t="s">
        <v>1</v>
      </c>
      <c r="N1311" s="241" t="s">
        <v>48</v>
      </c>
      <c r="O1311" s="87"/>
      <c r="P1311" s="242">
        <f>O1311*H1311</f>
        <v>0</v>
      </c>
      <c r="Q1311" s="242">
        <v>0.031359999999999999</v>
      </c>
      <c r="R1311" s="242">
        <f>Q1311*H1311</f>
        <v>32.029755519999995</v>
      </c>
      <c r="S1311" s="242">
        <v>0</v>
      </c>
      <c r="T1311" s="243">
        <f>S1311*H1311</f>
        <v>0</v>
      </c>
      <c r="AR1311" s="244" t="s">
        <v>452</v>
      </c>
      <c r="AT1311" s="244" t="s">
        <v>266</v>
      </c>
      <c r="AU1311" s="244" t="s">
        <v>92</v>
      </c>
      <c r="AY1311" s="17" t="s">
        <v>263</v>
      </c>
      <c r="BE1311" s="245">
        <f>IF(N1311="základní",J1311,0)</f>
        <v>0</v>
      </c>
      <c r="BF1311" s="245">
        <f>IF(N1311="snížená",J1311,0)</f>
        <v>0</v>
      </c>
      <c r="BG1311" s="245">
        <f>IF(N1311="zákl. přenesená",J1311,0)</f>
        <v>0</v>
      </c>
      <c r="BH1311" s="245">
        <f>IF(N1311="sníž. přenesená",J1311,0)</f>
        <v>0</v>
      </c>
      <c r="BI1311" s="245">
        <f>IF(N1311="nulová",J1311,0)</f>
        <v>0</v>
      </c>
      <c r="BJ1311" s="17" t="s">
        <v>90</v>
      </c>
      <c r="BK1311" s="245">
        <f>ROUND(I1311*H1311,2)</f>
        <v>0</v>
      </c>
      <c r="BL1311" s="17" t="s">
        <v>452</v>
      </c>
      <c r="BM1311" s="244" t="s">
        <v>1589</v>
      </c>
    </row>
    <row r="1312" s="1" customFormat="1">
      <c r="B1312" s="39"/>
      <c r="C1312" s="40"/>
      <c r="D1312" s="246" t="s">
        <v>273</v>
      </c>
      <c r="E1312" s="40"/>
      <c r="F1312" s="247" t="s">
        <v>1590</v>
      </c>
      <c r="G1312" s="40"/>
      <c r="H1312" s="40"/>
      <c r="I1312" s="151"/>
      <c r="J1312" s="40"/>
      <c r="K1312" s="40"/>
      <c r="L1312" s="44"/>
      <c r="M1312" s="248"/>
      <c r="N1312" s="87"/>
      <c r="O1312" s="87"/>
      <c r="P1312" s="87"/>
      <c r="Q1312" s="87"/>
      <c r="R1312" s="87"/>
      <c r="S1312" s="87"/>
      <c r="T1312" s="88"/>
      <c r="AT1312" s="17" t="s">
        <v>273</v>
      </c>
      <c r="AU1312" s="17" t="s">
        <v>92</v>
      </c>
    </row>
    <row r="1313" s="12" customFormat="1">
      <c r="B1313" s="252"/>
      <c r="C1313" s="253"/>
      <c r="D1313" s="246" t="s">
        <v>368</v>
      </c>
      <c r="E1313" s="254" t="s">
        <v>1</v>
      </c>
      <c r="F1313" s="255" t="s">
        <v>494</v>
      </c>
      <c r="G1313" s="253"/>
      <c r="H1313" s="256">
        <v>0</v>
      </c>
      <c r="I1313" s="257"/>
      <c r="J1313" s="253"/>
      <c r="K1313" s="253"/>
      <c r="L1313" s="258"/>
      <c r="M1313" s="259"/>
      <c r="N1313" s="260"/>
      <c r="O1313" s="260"/>
      <c r="P1313" s="260"/>
      <c r="Q1313" s="260"/>
      <c r="R1313" s="260"/>
      <c r="S1313" s="260"/>
      <c r="T1313" s="261"/>
      <c r="AT1313" s="262" t="s">
        <v>368</v>
      </c>
      <c r="AU1313" s="262" t="s">
        <v>92</v>
      </c>
      <c r="AV1313" s="12" t="s">
        <v>92</v>
      </c>
      <c r="AW1313" s="12" t="s">
        <v>38</v>
      </c>
      <c r="AX1313" s="12" t="s">
        <v>83</v>
      </c>
      <c r="AY1313" s="262" t="s">
        <v>263</v>
      </c>
    </row>
    <row r="1314" s="12" customFormat="1">
      <c r="B1314" s="252"/>
      <c r="C1314" s="253"/>
      <c r="D1314" s="246" t="s">
        <v>368</v>
      </c>
      <c r="E1314" s="254" t="s">
        <v>1</v>
      </c>
      <c r="F1314" s="255" t="s">
        <v>1591</v>
      </c>
      <c r="G1314" s="253"/>
      <c r="H1314" s="256">
        <v>0</v>
      </c>
      <c r="I1314" s="257"/>
      <c r="J1314" s="253"/>
      <c r="K1314" s="253"/>
      <c r="L1314" s="258"/>
      <c r="M1314" s="259"/>
      <c r="N1314" s="260"/>
      <c r="O1314" s="260"/>
      <c r="P1314" s="260"/>
      <c r="Q1314" s="260"/>
      <c r="R1314" s="260"/>
      <c r="S1314" s="260"/>
      <c r="T1314" s="261"/>
      <c r="AT1314" s="262" t="s">
        <v>368</v>
      </c>
      <c r="AU1314" s="262" t="s">
        <v>92</v>
      </c>
      <c r="AV1314" s="12" t="s">
        <v>92</v>
      </c>
      <c r="AW1314" s="12" t="s">
        <v>38</v>
      </c>
      <c r="AX1314" s="12" t="s">
        <v>83</v>
      </c>
      <c r="AY1314" s="262" t="s">
        <v>263</v>
      </c>
    </row>
    <row r="1315" s="12" customFormat="1">
      <c r="B1315" s="252"/>
      <c r="C1315" s="253"/>
      <c r="D1315" s="246" t="s">
        <v>368</v>
      </c>
      <c r="E1315" s="254" t="s">
        <v>1</v>
      </c>
      <c r="F1315" s="255" t="s">
        <v>1592</v>
      </c>
      <c r="G1315" s="253"/>
      <c r="H1315" s="256">
        <v>260.36000000000001</v>
      </c>
      <c r="I1315" s="257"/>
      <c r="J1315" s="253"/>
      <c r="K1315" s="253"/>
      <c r="L1315" s="258"/>
      <c r="M1315" s="259"/>
      <c r="N1315" s="260"/>
      <c r="O1315" s="260"/>
      <c r="P1315" s="260"/>
      <c r="Q1315" s="260"/>
      <c r="R1315" s="260"/>
      <c r="S1315" s="260"/>
      <c r="T1315" s="261"/>
      <c r="AT1315" s="262" t="s">
        <v>368</v>
      </c>
      <c r="AU1315" s="262" t="s">
        <v>92</v>
      </c>
      <c r="AV1315" s="12" t="s">
        <v>92</v>
      </c>
      <c r="AW1315" s="12" t="s">
        <v>38</v>
      </c>
      <c r="AX1315" s="12" t="s">
        <v>83</v>
      </c>
      <c r="AY1315" s="262" t="s">
        <v>263</v>
      </c>
    </row>
    <row r="1316" s="12" customFormat="1">
      <c r="B1316" s="252"/>
      <c r="C1316" s="253"/>
      <c r="D1316" s="246" t="s">
        <v>368</v>
      </c>
      <c r="E1316" s="254" t="s">
        <v>1</v>
      </c>
      <c r="F1316" s="255" t="s">
        <v>1593</v>
      </c>
      <c r="G1316" s="253"/>
      <c r="H1316" s="256">
        <v>540.38099999999997</v>
      </c>
      <c r="I1316" s="257"/>
      <c r="J1316" s="253"/>
      <c r="K1316" s="253"/>
      <c r="L1316" s="258"/>
      <c r="M1316" s="259"/>
      <c r="N1316" s="260"/>
      <c r="O1316" s="260"/>
      <c r="P1316" s="260"/>
      <c r="Q1316" s="260"/>
      <c r="R1316" s="260"/>
      <c r="S1316" s="260"/>
      <c r="T1316" s="261"/>
      <c r="AT1316" s="262" t="s">
        <v>368</v>
      </c>
      <c r="AU1316" s="262" t="s">
        <v>92</v>
      </c>
      <c r="AV1316" s="12" t="s">
        <v>92</v>
      </c>
      <c r="AW1316" s="12" t="s">
        <v>38</v>
      </c>
      <c r="AX1316" s="12" t="s">
        <v>83</v>
      </c>
      <c r="AY1316" s="262" t="s">
        <v>263</v>
      </c>
    </row>
    <row r="1317" s="12" customFormat="1">
      <c r="B1317" s="252"/>
      <c r="C1317" s="253"/>
      <c r="D1317" s="246" t="s">
        <v>368</v>
      </c>
      <c r="E1317" s="254" t="s">
        <v>1</v>
      </c>
      <c r="F1317" s="255" t="s">
        <v>1594</v>
      </c>
      <c r="G1317" s="253"/>
      <c r="H1317" s="256">
        <v>292.11599999999999</v>
      </c>
      <c r="I1317" s="257"/>
      <c r="J1317" s="253"/>
      <c r="K1317" s="253"/>
      <c r="L1317" s="258"/>
      <c r="M1317" s="259"/>
      <c r="N1317" s="260"/>
      <c r="O1317" s="260"/>
      <c r="P1317" s="260"/>
      <c r="Q1317" s="260"/>
      <c r="R1317" s="260"/>
      <c r="S1317" s="260"/>
      <c r="T1317" s="261"/>
      <c r="AT1317" s="262" t="s">
        <v>368</v>
      </c>
      <c r="AU1317" s="262" t="s">
        <v>92</v>
      </c>
      <c r="AV1317" s="12" t="s">
        <v>92</v>
      </c>
      <c r="AW1317" s="12" t="s">
        <v>38</v>
      </c>
      <c r="AX1317" s="12" t="s">
        <v>83</v>
      </c>
      <c r="AY1317" s="262" t="s">
        <v>263</v>
      </c>
    </row>
    <row r="1318" s="12" customFormat="1">
      <c r="B1318" s="252"/>
      <c r="C1318" s="253"/>
      <c r="D1318" s="246" t="s">
        <v>368</v>
      </c>
      <c r="E1318" s="254" t="s">
        <v>1</v>
      </c>
      <c r="F1318" s="255" t="s">
        <v>1595</v>
      </c>
      <c r="G1318" s="253"/>
      <c r="H1318" s="256">
        <v>-71.5</v>
      </c>
      <c r="I1318" s="257"/>
      <c r="J1318" s="253"/>
      <c r="K1318" s="253"/>
      <c r="L1318" s="258"/>
      <c r="M1318" s="259"/>
      <c r="N1318" s="260"/>
      <c r="O1318" s="260"/>
      <c r="P1318" s="260"/>
      <c r="Q1318" s="260"/>
      <c r="R1318" s="260"/>
      <c r="S1318" s="260"/>
      <c r="T1318" s="261"/>
      <c r="AT1318" s="262" t="s">
        <v>368</v>
      </c>
      <c r="AU1318" s="262" t="s">
        <v>92</v>
      </c>
      <c r="AV1318" s="12" t="s">
        <v>92</v>
      </c>
      <c r="AW1318" s="12" t="s">
        <v>38</v>
      </c>
      <c r="AX1318" s="12" t="s">
        <v>83</v>
      </c>
      <c r="AY1318" s="262" t="s">
        <v>263</v>
      </c>
    </row>
    <row r="1319" s="13" customFormat="1">
      <c r="B1319" s="263"/>
      <c r="C1319" s="264"/>
      <c r="D1319" s="246" t="s">
        <v>368</v>
      </c>
      <c r="E1319" s="265" t="s">
        <v>1</v>
      </c>
      <c r="F1319" s="266" t="s">
        <v>370</v>
      </c>
      <c r="G1319" s="264"/>
      <c r="H1319" s="267">
        <v>1021.357</v>
      </c>
      <c r="I1319" s="268"/>
      <c r="J1319" s="264"/>
      <c r="K1319" s="264"/>
      <c r="L1319" s="269"/>
      <c r="M1319" s="270"/>
      <c r="N1319" s="271"/>
      <c r="O1319" s="271"/>
      <c r="P1319" s="271"/>
      <c r="Q1319" s="271"/>
      <c r="R1319" s="271"/>
      <c r="S1319" s="271"/>
      <c r="T1319" s="272"/>
      <c r="AT1319" s="273" t="s">
        <v>368</v>
      </c>
      <c r="AU1319" s="273" t="s">
        <v>92</v>
      </c>
      <c r="AV1319" s="13" t="s">
        <v>125</v>
      </c>
      <c r="AW1319" s="13" t="s">
        <v>38</v>
      </c>
      <c r="AX1319" s="13" t="s">
        <v>90</v>
      </c>
      <c r="AY1319" s="273" t="s">
        <v>263</v>
      </c>
    </row>
    <row r="1320" s="1" customFormat="1" ht="16.5" customHeight="1">
      <c r="B1320" s="39"/>
      <c r="C1320" s="233" t="s">
        <v>1596</v>
      </c>
      <c r="D1320" s="233" t="s">
        <v>266</v>
      </c>
      <c r="E1320" s="234" t="s">
        <v>1597</v>
      </c>
      <c r="F1320" s="235" t="s">
        <v>1598</v>
      </c>
      <c r="G1320" s="236" t="s">
        <v>407</v>
      </c>
      <c r="H1320" s="237">
        <v>409.41199999999998</v>
      </c>
      <c r="I1320" s="238"/>
      <c r="J1320" s="239">
        <f>ROUND(I1320*H1320,2)</f>
        <v>0</v>
      </c>
      <c r="K1320" s="235" t="s">
        <v>270</v>
      </c>
      <c r="L1320" s="44"/>
      <c r="M1320" s="240" t="s">
        <v>1</v>
      </c>
      <c r="N1320" s="241" t="s">
        <v>48</v>
      </c>
      <c r="O1320" s="87"/>
      <c r="P1320" s="242">
        <f>O1320*H1320</f>
        <v>0</v>
      </c>
      <c r="Q1320" s="242">
        <v>0.016490000000000001</v>
      </c>
      <c r="R1320" s="242">
        <f>Q1320*H1320</f>
        <v>6.7512038800000003</v>
      </c>
      <c r="S1320" s="242">
        <v>0</v>
      </c>
      <c r="T1320" s="243">
        <f>S1320*H1320</f>
        <v>0</v>
      </c>
      <c r="AR1320" s="244" t="s">
        <v>452</v>
      </c>
      <c r="AT1320" s="244" t="s">
        <v>266</v>
      </c>
      <c r="AU1320" s="244" t="s">
        <v>92</v>
      </c>
      <c r="AY1320" s="17" t="s">
        <v>263</v>
      </c>
      <c r="BE1320" s="245">
        <f>IF(N1320="základní",J1320,0)</f>
        <v>0</v>
      </c>
      <c r="BF1320" s="245">
        <f>IF(N1320="snížená",J1320,0)</f>
        <v>0</v>
      </c>
      <c r="BG1320" s="245">
        <f>IF(N1320="zákl. přenesená",J1320,0)</f>
        <v>0</v>
      </c>
      <c r="BH1320" s="245">
        <f>IF(N1320="sníž. přenesená",J1320,0)</f>
        <v>0</v>
      </c>
      <c r="BI1320" s="245">
        <f>IF(N1320="nulová",J1320,0)</f>
        <v>0</v>
      </c>
      <c r="BJ1320" s="17" t="s">
        <v>90</v>
      </c>
      <c r="BK1320" s="245">
        <f>ROUND(I1320*H1320,2)</f>
        <v>0</v>
      </c>
      <c r="BL1320" s="17" t="s">
        <v>452</v>
      </c>
      <c r="BM1320" s="244" t="s">
        <v>1599</v>
      </c>
    </row>
    <row r="1321" s="1" customFormat="1">
      <c r="B1321" s="39"/>
      <c r="C1321" s="40"/>
      <c r="D1321" s="246" t="s">
        <v>273</v>
      </c>
      <c r="E1321" s="40"/>
      <c r="F1321" s="247" t="s">
        <v>1254</v>
      </c>
      <c r="G1321" s="40"/>
      <c r="H1321" s="40"/>
      <c r="I1321" s="151"/>
      <c r="J1321" s="40"/>
      <c r="K1321" s="40"/>
      <c r="L1321" s="44"/>
      <c r="M1321" s="248"/>
      <c r="N1321" s="87"/>
      <c r="O1321" s="87"/>
      <c r="P1321" s="87"/>
      <c r="Q1321" s="87"/>
      <c r="R1321" s="87"/>
      <c r="S1321" s="87"/>
      <c r="T1321" s="88"/>
      <c r="AT1321" s="17" t="s">
        <v>273</v>
      </c>
      <c r="AU1321" s="17" t="s">
        <v>92</v>
      </c>
    </row>
    <row r="1322" s="12" customFormat="1">
      <c r="B1322" s="252"/>
      <c r="C1322" s="253"/>
      <c r="D1322" s="246" t="s">
        <v>368</v>
      </c>
      <c r="E1322" s="254" t="s">
        <v>1</v>
      </c>
      <c r="F1322" s="255" t="s">
        <v>1600</v>
      </c>
      <c r="G1322" s="253"/>
      <c r="H1322" s="256">
        <v>356.00999999999999</v>
      </c>
      <c r="I1322" s="257"/>
      <c r="J1322" s="253"/>
      <c r="K1322" s="253"/>
      <c r="L1322" s="258"/>
      <c r="M1322" s="259"/>
      <c r="N1322" s="260"/>
      <c r="O1322" s="260"/>
      <c r="P1322" s="260"/>
      <c r="Q1322" s="260"/>
      <c r="R1322" s="260"/>
      <c r="S1322" s="260"/>
      <c r="T1322" s="261"/>
      <c r="AT1322" s="262" t="s">
        <v>368</v>
      </c>
      <c r="AU1322" s="262" t="s">
        <v>92</v>
      </c>
      <c r="AV1322" s="12" t="s">
        <v>92</v>
      </c>
      <c r="AW1322" s="12" t="s">
        <v>38</v>
      </c>
      <c r="AX1322" s="12" t="s">
        <v>83</v>
      </c>
      <c r="AY1322" s="262" t="s">
        <v>263</v>
      </c>
    </row>
    <row r="1323" s="12" customFormat="1">
      <c r="B1323" s="252"/>
      <c r="C1323" s="253"/>
      <c r="D1323" s="246" t="s">
        <v>368</v>
      </c>
      <c r="E1323" s="254" t="s">
        <v>1</v>
      </c>
      <c r="F1323" s="255" t="s">
        <v>1601</v>
      </c>
      <c r="G1323" s="253"/>
      <c r="H1323" s="256">
        <v>53.402000000000001</v>
      </c>
      <c r="I1323" s="257"/>
      <c r="J1323" s="253"/>
      <c r="K1323" s="253"/>
      <c r="L1323" s="258"/>
      <c r="M1323" s="259"/>
      <c r="N1323" s="260"/>
      <c r="O1323" s="260"/>
      <c r="P1323" s="260"/>
      <c r="Q1323" s="260"/>
      <c r="R1323" s="260"/>
      <c r="S1323" s="260"/>
      <c r="T1323" s="261"/>
      <c r="AT1323" s="262" t="s">
        <v>368</v>
      </c>
      <c r="AU1323" s="262" t="s">
        <v>92</v>
      </c>
      <c r="AV1323" s="12" t="s">
        <v>92</v>
      </c>
      <c r="AW1323" s="12" t="s">
        <v>38</v>
      </c>
      <c r="AX1323" s="12" t="s">
        <v>83</v>
      </c>
      <c r="AY1323" s="262" t="s">
        <v>263</v>
      </c>
    </row>
    <row r="1324" s="13" customFormat="1">
      <c r="B1324" s="263"/>
      <c r="C1324" s="264"/>
      <c r="D1324" s="246" t="s">
        <v>368</v>
      </c>
      <c r="E1324" s="265" t="s">
        <v>1</v>
      </c>
      <c r="F1324" s="266" t="s">
        <v>370</v>
      </c>
      <c r="G1324" s="264"/>
      <c r="H1324" s="267">
        <v>409.41199999999998</v>
      </c>
      <c r="I1324" s="268"/>
      <c r="J1324" s="264"/>
      <c r="K1324" s="264"/>
      <c r="L1324" s="269"/>
      <c r="M1324" s="270"/>
      <c r="N1324" s="271"/>
      <c r="O1324" s="271"/>
      <c r="P1324" s="271"/>
      <c r="Q1324" s="271"/>
      <c r="R1324" s="271"/>
      <c r="S1324" s="271"/>
      <c r="T1324" s="272"/>
      <c r="AT1324" s="273" t="s">
        <v>368</v>
      </c>
      <c r="AU1324" s="273" t="s">
        <v>92</v>
      </c>
      <c r="AV1324" s="13" t="s">
        <v>125</v>
      </c>
      <c r="AW1324" s="13" t="s">
        <v>38</v>
      </c>
      <c r="AX1324" s="13" t="s">
        <v>90</v>
      </c>
      <c r="AY1324" s="273" t="s">
        <v>263</v>
      </c>
    </row>
    <row r="1325" s="1" customFormat="1" ht="16.5" customHeight="1">
      <c r="B1325" s="39"/>
      <c r="C1325" s="233" t="s">
        <v>1602</v>
      </c>
      <c r="D1325" s="233" t="s">
        <v>266</v>
      </c>
      <c r="E1325" s="234" t="s">
        <v>1603</v>
      </c>
      <c r="F1325" s="235" t="s">
        <v>1604</v>
      </c>
      <c r="G1325" s="236" t="s">
        <v>407</v>
      </c>
      <c r="H1325" s="237">
        <v>1454.412</v>
      </c>
      <c r="I1325" s="238"/>
      <c r="J1325" s="239">
        <f>ROUND(I1325*H1325,2)</f>
        <v>0</v>
      </c>
      <c r="K1325" s="235" t="s">
        <v>270</v>
      </c>
      <c r="L1325" s="44"/>
      <c r="M1325" s="240" t="s">
        <v>1</v>
      </c>
      <c r="N1325" s="241" t="s">
        <v>48</v>
      </c>
      <c r="O1325" s="87"/>
      <c r="P1325" s="242">
        <f>O1325*H1325</f>
        <v>0</v>
      </c>
      <c r="Q1325" s="242">
        <v>0.00010000000000000001</v>
      </c>
      <c r="R1325" s="242">
        <f>Q1325*H1325</f>
        <v>0.14544120000000002</v>
      </c>
      <c r="S1325" s="242">
        <v>0</v>
      </c>
      <c r="T1325" s="243">
        <f>S1325*H1325</f>
        <v>0</v>
      </c>
      <c r="AR1325" s="244" t="s">
        <v>452</v>
      </c>
      <c r="AT1325" s="244" t="s">
        <v>266</v>
      </c>
      <c r="AU1325" s="244" t="s">
        <v>92</v>
      </c>
      <c r="AY1325" s="17" t="s">
        <v>263</v>
      </c>
      <c r="BE1325" s="245">
        <f>IF(N1325="základní",J1325,0)</f>
        <v>0</v>
      </c>
      <c r="BF1325" s="245">
        <f>IF(N1325="snížená",J1325,0)</f>
        <v>0</v>
      </c>
      <c r="BG1325" s="245">
        <f>IF(N1325="zákl. přenesená",J1325,0)</f>
        <v>0</v>
      </c>
      <c r="BH1325" s="245">
        <f>IF(N1325="sníž. přenesená",J1325,0)</f>
        <v>0</v>
      </c>
      <c r="BI1325" s="245">
        <f>IF(N1325="nulová",J1325,0)</f>
        <v>0</v>
      </c>
      <c r="BJ1325" s="17" t="s">
        <v>90</v>
      </c>
      <c r="BK1325" s="245">
        <f>ROUND(I1325*H1325,2)</f>
        <v>0</v>
      </c>
      <c r="BL1325" s="17" t="s">
        <v>452</v>
      </c>
      <c r="BM1325" s="244" t="s">
        <v>1605</v>
      </c>
    </row>
    <row r="1326" s="1" customFormat="1">
      <c r="B1326" s="39"/>
      <c r="C1326" s="40"/>
      <c r="D1326" s="246" t="s">
        <v>273</v>
      </c>
      <c r="E1326" s="40"/>
      <c r="F1326" s="247" t="s">
        <v>1254</v>
      </c>
      <c r="G1326" s="40"/>
      <c r="H1326" s="40"/>
      <c r="I1326" s="151"/>
      <c r="J1326" s="40"/>
      <c r="K1326" s="40"/>
      <c r="L1326" s="44"/>
      <c r="M1326" s="248"/>
      <c r="N1326" s="87"/>
      <c r="O1326" s="87"/>
      <c r="P1326" s="87"/>
      <c r="Q1326" s="87"/>
      <c r="R1326" s="87"/>
      <c r="S1326" s="87"/>
      <c r="T1326" s="88"/>
      <c r="AT1326" s="17" t="s">
        <v>273</v>
      </c>
      <c r="AU1326" s="17" t="s">
        <v>92</v>
      </c>
    </row>
    <row r="1327" s="12" customFormat="1">
      <c r="B1327" s="252"/>
      <c r="C1327" s="253"/>
      <c r="D1327" s="246" t="s">
        <v>368</v>
      </c>
      <c r="E1327" s="254" t="s">
        <v>1</v>
      </c>
      <c r="F1327" s="255" t="s">
        <v>1606</v>
      </c>
      <c r="G1327" s="253"/>
      <c r="H1327" s="256">
        <v>1454.412</v>
      </c>
      <c r="I1327" s="257"/>
      <c r="J1327" s="253"/>
      <c r="K1327" s="253"/>
      <c r="L1327" s="258"/>
      <c r="M1327" s="259"/>
      <c r="N1327" s="260"/>
      <c r="O1327" s="260"/>
      <c r="P1327" s="260"/>
      <c r="Q1327" s="260"/>
      <c r="R1327" s="260"/>
      <c r="S1327" s="260"/>
      <c r="T1327" s="261"/>
      <c r="AT1327" s="262" t="s">
        <v>368</v>
      </c>
      <c r="AU1327" s="262" t="s">
        <v>92</v>
      </c>
      <c r="AV1327" s="12" t="s">
        <v>92</v>
      </c>
      <c r="AW1327" s="12" t="s">
        <v>38</v>
      </c>
      <c r="AX1327" s="12" t="s">
        <v>83</v>
      </c>
      <c r="AY1327" s="262" t="s">
        <v>263</v>
      </c>
    </row>
    <row r="1328" s="13" customFormat="1">
      <c r="B1328" s="263"/>
      <c r="C1328" s="264"/>
      <c r="D1328" s="246" t="s">
        <v>368</v>
      </c>
      <c r="E1328" s="265" t="s">
        <v>1</v>
      </c>
      <c r="F1328" s="266" t="s">
        <v>370</v>
      </c>
      <c r="G1328" s="264"/>
      <c r="H1328" s="267">
        <v>1454.412</v>
      </c>
      <c r="I1328" s="268"/>
      <c r="J1328" s="264"/>
      <c r="K1328" s="264"/>
      <c r="L1328" s="269"/>
      <c r="M1328" s="270"/>
      <c r="N1328" s="271"/>
      <c r="O1328" s="271"/>
      <c r="P1328" s="271"/>
      <c r="Q1328" s="271"/>
      <c r="R1328" s="271"/>
      <c r="S1328" s="271"/>
      <c r="T1328" s="272"/>
      <c r="AT1328" s="273" t="s">
        <v>368</v>
      </c>
      <c r="AU1328" s="273" t="s">
        <v>92</v>
      </c>
      <c r="AV1328" s="13" t="s">
        <v>125</v>
      </c>
      <c r="AW1328" s="13" t="s">
        <v>38</v>
      </c>
      <c r="AX1328" s="13" t="s">
        <v>90</v>
      </c>
      <c r="AY1328" s="273" t="s">
        <v>263</v>
      </c>
    </row>
    <row r="1329" s="1" customFormat="1" ht="16.5" customHeight="1">
      <c r="B1329" s="39"/>
      <c r="C1329" s="233" t="s">
        <v>1607</v>
      </c>
      <c r="D1329" s="233" t="s">
        <v>266</v>
      </c>
      <c r="E1329" s="234" t="s">
        <v>1608</v>
      </c>
      <c r="F1329" s="235" t="s">
        <v>1609</v>
      </c>
      <c r="G1329" s="236" t="s">
        <v>396</v>
      </c>
      <c r="H1329" s="237">
        <v>569.54999999999995</v>
      </c>
      <c r="I1329" s="238"/>
      <c r="J1329" s="239">
        <f>ROUND(I1329*H1329,2)</f>
        <v>0</v>
      </c>
      <c r="K1329" s="235" t="s">
        <v>270</v>
      </c>
      <c r="L1329" s="44"/>
      <c r="M1329" s="240" t="s">
        <v>1</v>
      </c>
      <c r="N1329" s="241" t="s">
        <v>48</v>
      </c>
      <c r="O1329" s="87"/>
      <c r="P1329" s="242">
        <f>O1329*H1329</f>
        <v>0</v>
      </c>
      <c r="Q1329" s="242">
        <v>0.0043800000000000002</v>
      </c>
      <c r="R1329" s="242">
        <f>Q1329*H1329</f>
        <v>2.4946289999999998</v>
      </c>
      <c r="S1329" s="242">
        <v>0</v>
      </c>
      <c r="T1329" s="243">
        <f>S1329*H1329</f>
        <v>0</v>
      </c>
      <c r="AR1329" s="244" t="s">
        <v>452</v>
      </c>
      <c r="AT1329" s="244" t="s">
        <v>266</v>
      </c>
      <c r="AU1329" s="244" t="s">
        <v>92</v>
      </c>
      <c r="AY1329" s="17" t="s">
        <v>263</v>
      </c>
      <c r="BE1329" s="245">
        <f>IF(N1329="základní",J1329,0)</f>
        <v>0</v>
      </c>
      <c r="BF1329" s="245">
        <f>IF(N1329="snížená",J1329,0)</f>
        <v>0</v>
      </c>
      <c r="BG1329" s="245">
        <f>IF(N1329="zákl. přenesená",J1329,0)</f>
        <v>0</v>
      </c>
      <c r="BH1329" s="245">
        <f>IF(N1329="sníž. přenesená",J1329,0)</f>
        <v>0</v>
      </c>
      <c r="BI1329" s="245">
        <f>IF(N1329="nulová",J1329,0)</f>
        <v>0</v>
      </c>
      <c r="BJ1329" s="17" t="s">
        <v>90</v>
      </c>
      <c r="BK1329" s="245">
        <f>ROUND(I1329*H1329,2)</f>
        <v>0</v>
      </c>
      <c r="BL1329" s="17" t="s">
        <v>452</v>
      </c>
      <c r="BM1329" s="244" t="s">
        <v>1610</v>
      </c>
    </row>
    <row r="1330" s="1" customFormat="1">
      <c r="B1330" s="39"/>
      <c r="C1330" s="40"/>
      <c r="D1330" s="246" t="s">
        <v>273</v>
      </c>
      <c r="E1330" s="40"/>
      <c r="F1330" s="247" t="s">
        <v>1254</v>
      </c>
      <c r="G1330" s="40"/>
      <c r="H1330" s="40"/>
      <c r="I1330" s="151"/>
      <c r="J1330" s="40"/>
      <c r="K1330" s="40"/>
      <c r="L1330" s="44"/>
      <c r="M1330" s="248"/>
      <c r="N1330" s="87"/>
      <c r="O1330" s="87"/>
      <c r="P1330" s="87"/>
      <c r="Q1330" s="87"/>
      <c r="R1330" s="87"/>
      <c r="S1330" s="87"/>
      <c r="T1330" s="88"/>
      <c r="AT1330" s="17" t="s">
        <v>273</v>
      </c>
      <c r="AU1330" s="17" t="s">
        <v>92</v>
      </c>
    </row>
    <row r="1331" s="14" customFormat="1">
      <c r="B1331" s="274"/>
      <c r="C1331" s="275"/>
      <c r="D1331" s="246" t="s">
        <v>368</v>
      </c>
      <c r="E1331" s="276" t="s">
        <v>1</v>
      </c>
      <c r="F1331" s="277" t="s">
        <v>1611</v>
      </c>
      <c r="G1331" s="275"/>
      <c r="H1331" s="276" t="s">
        <v>1</v>
      </c>
      <c r="I1331" s="278"/>
      <c r="J1331" s="275"/>
      <c r="K1331" s="275"/>
      <c r="L1331" s="279"/>
      <c r="M1331" s="280"/>
      <c r="N1331" s="281"/>
      <c r="O1331" s="281"/>
      <c r="P1331" s="281"/>
      <c r="Q1331" s="281"/>
      <c r="R1331" s="281"/>
      <c r="S1331" s="281"/>
      <c r="T1331" s="282"/>
      <c r="AT1331" s="283" t="s">
        <v>368</v>
      </c>
      <c r="AU1331" s="283" t="s">
        <v>92</v>
      </c>
      <c r="AV1331" s="14" t="s">
        <v>90</v>
      </c>
      <c r="AW1331" s="14" t="s">
        <v>38</v>
      </c>
      <c r="AX1331" s="14" t="s">
        <v>83</v>
      </c>
      <c r="AY1331" s="283" t="s">
        <v>263</v>
      </c>
    </row>
    <row r="1332" s="12" customFormat="1">
      <c r="B1332" s="252"/>
      <c r="C1332" s="253"/>
      <c r="D1332" s="246" t="s">
        <v>368</v>
      </c>
      <c r="E1332" s="254" t="s">
        <v>1</v>
      </c>
      <c r="F1332" s="255" t="s">
        <v>1612</v>
      </c>
      <c r="G1332" s="253"/>
      <c r="H1332" s="256">
        <v>155.65000000000001</v>
      </c>
      <c r="I1332" s="257"/>
      <c r="J1332" s="253"/>
      <c r="K1332" s="253"/>
      <c r="L1332" s="258"/>
      <c r="M1332" s="259"/>
      <c r="N1332" s="260"/>
      <c r="O1332" s="260"/>
      <c r="P1332" s="260"/>
      <c r="Q1332" s="260"/>
      <c r="R1332" s="260"/>
      <c r="S1332" s="260"/>
      <c r="T1332" s="261"/>
      <c r="AT1332" s="262" t="s">
        <v>368</v>
      </c>
      <c r="AU1332" s="262" t="s">
        <v>92</v>
      </c>
      <c r="AV1332" s="12" t="s">
        <v>92</v>
      </c>
      <c r="AW1332" s="12" t="s">
        <v>38</v>
      </c>
      <c r="AX1332" s="12" t="s">
        <v>83</v>
      </c>
      <c r="AY1332" s="262" t="s">
        <v>263</v>
      </c>
    </row>
    <row r="1333" s="12" customFormat="1">
      <c r="B1333" s="252"/>
      <c r="C1333" s="253"/>
      <c r="D1333" s="246" t="s">
        <v>368</v>
      </c>
      <c r="E1333" s="254" t="s">
        <v>1</v>
      </c>
      <c r="F1333" s="255" t="s">
        <v>1613</v>
      </c>
      <c r="G1333" s="253"/>
      <c r="H1333" s="256">
        <v>158.09999999999999</v>
      </c>
      <c r="I1333" s="257"/>
      <c r="J1333" s="253"/>
      <c r="K1333" s="253"/>
      <c r="L1333" s="258"/>
      <c r="M1333" s="259"/>
      <c r="N1333" s="260"/>
      <c r="O1333" s="260"/>
      <c r="P1333" s="260"/>
      <c r="Q1333" s="260"/>
      <c r="R1333" s="260"/>
      <c r="S1333" s="260"/>
      <c r="T1333" s="261"/>
      <c r="AT1333" s="262" t="s">
        <v>368</v>
      </c>
      <c r="AU1333" s="262" t="s">
        <v>92</v>
      </c>
      <c r="AV1333" s="12" t="s">
        <v>92</v>
      </c>
      <c r="AW1333" s="12" t="s">
        <v>38</v>
      </c>
      <c r="AX1333" s="12" t="s">
        <v>83</v>
      </c>
      <c r="AY1333" s="262" t="s">
        <v>263</v>
      </c>
    </row>
    <row r="1334" s="12" customFormat="1">
      <c r="B1334" s="252"/>
      <c r="C1334" s="253"/>
      <c r="D1334" s="246" t="s">
        <v>368</v>
      </c>
      <c r="E1334" s="254" t="s">
        <v>1</v>
      </c>
      <c r="F1334" s="255" t="s">
        <v>1614</v>
      </c>
      <c r="G1334" s="253"/>
      <c r="H1334" s="256">
        <v>154.15000000000001</v>
      </c>
      <c r="I1334" s="257"/>
      <c r="J1334" s="253"/>
      <c r="K1334" s="253"/>
      <c r="L1334" s="258"/>
      <c r="M1334" s="259"/>
      <c r="N1334" s="260"/>
      <c r="O1334" s="260"/>
      <c r="P1334" s="260"/>
      <c r="Q1334" s="260"/>
      <c r="R1334" s="260"/>
      <c r="S1334" s="260"/>
      <c r="T1334" s="261"/>
      <c r="AT1334" s="262" t="s">
        <v>368</v>
      </c>
      <c r="AU1334" s="262" t="s">
        <v>92</v>
      </c>
      <c r="AV1334" s="12" t="s">
        <v>92</v>
      </c>
      <c r="AW1334" s="12" t="s">
        <v>38</v>
      </c>
      <c r="AX1334" s="12" t="s">
        <v>83</v>
      </c>
      <c r="AY1334" s="262" t="s">
        <v>263</v>
      </c>
    </row>
    <row r="1335" s="12" customFormat="1">
      <c r="B1335" s="252"/>
      <c r="C1335" s="253"/>
      <c r="D1335" s="246" t="s">
        <v>368</v>
      </c>
      <c r="E1335" s="254" t="s">
        <v>1</v>
      </c>
      <c r="F1335" s="255" t="s">
        <v>1615</v>
      </c>
      <c r="G1335" s="253"/>
      <c r="H1335" s="256">
        <v>101.65000000000001</v>
      </c>
      <c r="I1335" s="257"/>
      <c r="J1335" s="253"/>
      <c r="K1335" s="253"/>
      <c r="L1335" s="258"/>
      <c r="M1335" s="259"/>
      <c r="N1335" s="260"/>
      <c r="O1335" s="260"/>
      <c r="P1335" s="260"/>
      <c r="Q1335" s="260"/>
      <c r="R1335" s="260"/>
      <c r="S1335" s="260"/>
      <c r="T1335" s="261"/>
      <c r="AT1335" s="262" t="s">
        <v>368</v>
      </c>
      <c r="AU1335" s="262" t="s">
        <v>92</v>
      </c>
      <c r="AV1335" s="12" t="s">
        <v>92</v>
      </c>
      <c r="AW1335" s="12" t="s">
        <v>38</v>
      </c>
      <c r="AX1335" s="12" t="s">
        <v>83</v>
      </c>
      <c r="AY1335" s="262" t="s">
        <v>263</v>
      </c>
    </row>
    <row r="1336" s="13" customFormat="1">
      <c r="B1336" s="263"/>
      <c r="C1336" s="264"/>
      <c r="D1336" s="246" t="s">
        <v>368</v>
      </c>
      <c r="E1336" s="265" t="s">
        <v>1</v>
      </c>
      <c r="F1336" s="266" t="s">
        <v>370</v>
      </c>
      <c r="G1336" s="264"/>
      <c r="H1336" s="267">
        <v>569.54999999999995</v>
      </c>
      <c r="I1336" s="268"/>
      <c r="J1336" s="264"/>
      <c r="K1336" s="264"/>
      <c r="L1336" s="269"/>
      <c r="M1336" s="270"/>
      <c r="N1336" s="271"/>
      <c r="O1336" s="271"/>
      <c r="P1336" s="271"/>
      <c r="Q1336" s="271"/>
      <c r="R1336" s="271"/>
      <c r="S1336" s="271"/>
      <c r="T1336" s="272"/>
      <c r="AT1336" s="273" t="s">
        <v>368</v>
      </c>
      <c r="AU1336" s="273" t="s">
        <v>92</v>
      </c>
      <c r="AV1336" s="13" t="s">
        <v>125</v>
      </c>
      <c r="AW1336" s="13" t="s">
        <v>38</v>
      </c>
      <c r="AX1336" s="13" t="s">
        <v>90</v>
      </c>
      <c r="AY1336" s="273" t="s">
        <v>263</v>
      </c>
    </row>
    <row r="1337" s="1" customFormat="1" ht="16.5" customHeight="1">
      <c r="B1337" s="39"/>
      <c r="C1337" s="233" t="s">
        <v>1616</v>
      </c>
      <c r="D1337" s="233" t="s">
        <v>266</v>
      </c>
      <c r="E1337" s="234" t="s">
        <v>1617</v>
      </c>
      <c r="F1337" s="235" t="s">
        <v>1618</v>
      </c>
      <c r="G1337" s="236" t="s">
        <v>407</v>
      </c>
      <c r="H1337" s="237">
        <v>1454.412</v>
      </c>
      <c r="I1337" s="238"/>
      <c r="J1337" s="239">
        <f>ROUND(I1337*H1337,2)</f>
        <v>0</v>
      </c>
      <c r="K1337" s="235" t="s">
        <v>270</v>
      </c>
      <c r="L1337" s="44"/>
      <c r="M1337" s="240" t="s">
        <v>1</v>
      </c>
      <c r="N1337" s="241" t="s">
        <v>48</v>
      </c>
      <c r="O1337" s="87"/>
      <c r="P1337" s="242">
        <f>O1337*H1337</f>
        <v>0</v>
      </c>
      <c r="Q1337" s="242">
        <v>0</v>
      </c>
      <c r="R1337" s="242">
        <f>Q1337*H1337</f>
        <v>0</v>
      </c>
      <c r="S1337" s="242">
        <v>0</v>
      </c>
      <c r="T1337" s="243">
        <f>S1337*H1337</f>
        <v>0</v>
      </c>
      <c r="AR1337" s="244" t="s">
        <v>452</v>
      </c>
      <c r="AT1337" s="244" t="s">
        <v>266</v>
      </c>
      <c r="AU1337" s="244" t="s">
        <v>92</v>
      </c>
      <c r="AY1337" s="17" t="s">
        <v>263</v>
      </c>
      <c r="BE1337" s="245">
        <f>IF(N1337="základní",J1337,0)</f>
        <v>0</v>
      </c>
      <c r="BF1337" s="245">
        <f>IF(N1337="snížená",J1337,0)</f>
        <v>0</v>
      </c>
      <c r="BG1337" s="245">
        <f>IF(N1337="zákl. přenesená",J1337,0)</f>
        <v>0</v>
      </c>
      <c r="BH1337" s="245">
        <f>IF(N1337="sníž. přenesená",J1337,0)</f>
        <v>0</v>
      </c>
      <c r="BI1337" s="245">
        <f>IF(N1337="nulová",J1337,0)</f>
        <v>0</v>
      </c>
      <c r="BJ1337" s="17" t="s">
        <v>90</v>
      </c>
      <c r="BK1337" s="245">
        <f>ROUND(I1337*H1337,2)</f>
        <v>0</v>
      </c>
      <c r="BL1337" s="17" t="s">
        <v>452</v>
      </c>
      <c r="BM1337" s="244" t="s">
        <v>1619</v>
      </c>
    </row>
    <row r="1338" s="1" customFormat="1">
      <c r="B1338" s="39"/>
      <c r="C1338" s="40"/>
      <c r="D1338" s="246" t="s">
        <v>273</v>
      </c>
      <c r="E1338" s="40"/>
      <c r="F1338" s="247" t="s">
        <v>1254</v>
      </c>
      <c r="G1338" s="40"/>
      <c r="H1338" s="40"/>
      <c r="I1338" s="151"/>
      <c r="J1338" s="40"/>
      <c r="K1338" s="40"/>
      <c r="L1338" s="44"/>
      <c r="M1338" s="248"/>
      <c r="N1338" s="87"/>
      <c r="O1338" s="87"/>
      <c r="P1338" s="87"/>
      <c r="Q1338" s="87"/>
      <c r="R1338" s="87"/>
      <c r="S1338" s="87"/>
      <c r="T1338" s="88"/>
      <c r="AT1338" s="17" t="s">
        <v>273</v>
      </c>
      <c r="AU1338" s="17" t="s">
        <v>92</v>
      </c>
    </row>
    <row r="1339" s="12" customFormat="1">
      <c r="B1339" s="252"/>
      <c r="C1339" s="253"/>
      <c r="D1339" s="246" t="s">
        <v>368</v>
      </c>
      <c r="E1339" s="254" t="s">
        <v>1</v>
      </c>
      <c r="F1339" s="255" t="s">
        <v>1606</v>
      </c>
      <c r="G1339" s="253"/>
      <c r="H1339" s="256">
        <v>1454.412</v>
      </c>
      <c r="I1339" s="257"/>
      <c r="J1339" s="253"/>
      <c r="K1339" s="253"/>
      <c r="L1339" s="258"/>
      <c r="M1339" s="259"/>
      <c r="N1339" s="260"/>
      <c r="O1339" s="260"/>
      <c r="P1339" s="260"/>
      <c r="Q1339" s="260"/>
      <c r="R1339" s="260"/>
      <c r="S1339" s="260"/>
      <c r="T1339" s="261"/>
      <c r="AT1339" s="262" t="s">
        <v>368</v>
      </c>
      <c r="AU1339" s="262" t="s">
        <v>92</v>
      </c>
      <c r="AV1339" s="12" t="s">
        <v>92</v>
      </c>
      <c r="AW1339" s="12" t="s">
        <v>38</v>
      </c>
      <c r="AX1339" s="12" t="s">
        <v>83</v>
      </c>
      <c r="AY1339" s="262" t="s">
        <v>263</v>
      </c>
    </row>
    <row r="1340" s="13" customFormat="1">
      <c r="B1340" s="263"/>
      <c r="C1340" s="264"/>
      <c r="D1340" s="246" t="s">
        <v>368</v>
      </c>
      <c r="E1340" s="265" t="s">
        <v>1</v>
      </c>
      <c r="F1340" s="266" t="s">
        <v>370</v>
      </c>
      <c r="G1340" s="264"/>
      <c r="H1340" s="267">
        <v>1454.412</v>
      </c>
      <c r="I1340" s="268"/>
      <c r="J1340" s="264"/>
      <c r="K1340" s="264"/>
      <c r="L1340" s="269"/>
      <c r="M1340" s="270"/>
      <c r="N1340" s="271"/>
      <c r="O1340" s="271"/>
      <c r="P1340" s="271"/>
      <c r="Q1340" s="271"/>
      <c r="R1340" s="271"/>
      <c r="S1340" s="271"/>
      <c r="T1340" s="272"/>
      <c r="AT1340" s="273" t="s">
        <v>368</v>
      </c>
      <c r="AU1340" s="273" t="s">
        <v>92</v>
      </c>
      <c r="AV1340" s="13" t="s">
        <v>125</v>
      </c>
      <c r="AW1340" s="13" t="s">
        <v>38</v>
      </c>
      <c r="AX1340" s="13" t="s">
        <v>90</v>
      </c>
      <c r="AY1340" s="273" t="s">
        <v>263</v>
      </c>
    </row>
    <row r="1341" s="1" customFormat="1" ht="16.5" customHeight="1">
      <c r="B1341" s="39"/>
      <c r="C1341" s="295" t="s">
        <v>1620</v>
      </c>
      <c r="D1341" s="295" t="s">
        <v>400</v>
      </c>
      <c r="E1341" s="296" t="s">
        <v>1493</v>
      </c>
      <c r="F1341" s="297" t="s">
        <v>1494</v>
      </c>
      <c r="G1341" s="298" t="s">
        <v>407</v>
      </c>
      <c r="H1341" s="299">
        <v>1599.8530000000001</v>
      </c>
      <c r="I1341" s="300"/>
      <c r="J1341" s="301">
        <f>ROUND(I1341*H1341,2)</f>
        <v>0</v>
      </c>
      <c r="K1341" s="297" t="s">
        <v>270</v>
      </c>
      <c r="L1341" s="302"/>
      <c r="M1341" s="303" t="s">
        <v>1</v>
      </c>
      <c r="N1341" s="304" t="s">
        <v>48</v>
      </c>
      <c r="O1341" s="87"/>
      <c r="P1341" s="242">
        <f>O1341*H1341</f>
        <v>0</v>
      </c>
      <c r="Q1341" s="242">
        <v>0.00011</v>
      </c>
      <c r="R1341" s="242">
        <f>Q1341*H1341</f>
        <v>0.17598383000000001</v>
      </c>
      <c r="S1341" s="242">
        <v>0</v>
      </c>
      <c r="T1341" s="243">
        <f>S1341*H1341</f>
        <v>0</v>
      </c>
      <c r="AR1341" s="244" t="s">
        <v>563</v>
      </c>
      <c r="AT1341" s="244" t="s">
        <v>400</v>
      </c>
      <c r="AU1341" s="244" t="s">
        <v>92</v>
      </c>
      <c r="AY1341" s="17" t="s">
        <v>263</v>
      </c>
      <c r="BE1341" s="245">
        <f>IF(N1341="základní",J1341,0)</f>
        <v>0</v>
      </c>
      <c r="BF1341" s="245">
        <f>IF(N1341="snížená",J1341,0)</f>
        <v>0</v>
      </c>
      <c r="BG1341" s="245">
        <f>IF(N1341="zákl. přenesená",J1341,0)</f>
        <v>0</v>
      </c>
      <c r="BH1341" s="245">
        <f>IF(N1341="sníž. přenesená",J1341,0)</f>
        <v>0</v>
      </c>
      <c r="BI1341" s="245">
        <f>IF(N1341="nulová",J1341,0)</f>
        <v>0</v>
      </c>
      <c r="BJ1341" s="17" t="s">
        <v>90</v>
      </c>
      <c r="BK1341" s="245">
        <f>ROUND(I1341*H1341,2)</f>
        <v>0</v>
      </c>
      <c r="BL1341" s="17" t="s">
        <v>452</v>
      </c>
      <c r="BM1341" s="244" t="s">
        <v>1621</v>
      </c>
    </row>
    <row r="1342" s="12" customFormat="1">
      <c r="B1342" s="252"/>
      <c r="C1342" s="253"/>
      <c r="D1342" s="246" t="s">
        <v>368</v>
      </c>
      <c r="E1342" s="253"/>
      <c r="F1342" s="255" t="s">
        <v>1622</v>
      </c>
      <c r="G1342" s="253"/>
      <c r="H1342" s="256">
        <v>1599.8530000000001</v>
      </c>
      <c r="I1342" s="257"/>
      <c r="J1342" s="253"/>
      <c r="K1342" s="253"/>
      <c r="L1342" s="258"/>
      <c r="M1342" s="259"/>
      <c r="N1342" s="260"/>
      <c r="O1342" s="260"/>
      <c r="P1342" s="260"/>
      <c r="Q1342" s="260"/>
      <c r="R1342" s="260"/>
      <c r="S1342" s="260"/>
      <c r="T1342" s="261"/>
      <c r="AT1342" s="262" t="s">
        <v>368</v>
      </c>
      <c r="AU1342" s="262" t="s">
        <v>92</v>
      </c>
      <c r="AV1342" s="12" t="s">
        <v>92</v>
      </c>
      <c r="AW1342" s="12" t="s">
        <v>4</v>
      </c>
      <c r="AX1342" s="12" t="s">
        <v>90</v>
      </c>
      <c r="AY1342" s="262" t="s">
        <v>263</v>
      </c>
    </row>
    <row r="1343" s="1" customFormat="1" ht="16.5" customHeight="1">
      <c r="B1343" s="39"/>
      <c r="C1343" s="233" t="s">
        <v>1623</v>
      </c>
      <c r="D1343" s="233" t="s">
        <v>266</v>
      </c>
      <c r="E1343" s="234" t="s">
        <v>1624</v>
      </c>
      <c r="F1343" s="235" t="s">
        <v>1625</v>
      </c>
      <c r="G1343" s="236" t="s">
        <v>407</v>
      </c>
      <c r="H1343" s="237">
        <v>1454.412</v>
      </c>
      <c r="I1343" s="238"/>
      <c r="J1343" s="239">
        <f>ROUND(I1343*H1343,2)</f>
        <v>0</v>
      </c>
      <c r="K1343" s="235" t="s">
        <v>270</v>
      </c>
      <c r="L1343" s="44"/>
      <c r="M1343" s="240" t="s">
        <v>1</v>
      </c>
      <c r="N1343" s="241" t="s">
        <v>48</v>
      </c>
      <c r="O1343" s="87"/>
      <c r="P1343" s="242">
        <f>O1343*H1343</f>
        <v>0</v>
      </c>
      <c r="Q1343" s="242">
        <v>0.00010000000000000001</v>
      </c>
      <c r="R1343" s="242">
        <f>Q1343*H1343</f>
        <v>0.14544120000000002</v>
      </c>
      <c r="S1343" s="242">
        <v>0</v>
      </c>
      <c r="T1343" s="243">
        <f>S1343*H1343</f>
        <v>0</v>
      </c>
      <c r="AR1343" s="244" t="s">
        <v>452</v>
      </c>
      <c r="AT1343" s="244" t="s">
        <v>266</v>
      </c>
      <c r="AU1343" s="244" t="s">
        <v>92</v>
      </c>
      <c r="AY1343" s="17" t="s">
        <v>263</v>
      </c>
      <c r="BE1343" s="245">
        <f>IF(N1343="základní",J1343,0)</f>
        <v>0</v>
      </c>
      <c r="BF1343" s="245">
        <f>IF(N1343="snížená",J1343,0)</f>
        <v>0</v>
      </c>
      <c r="BG1343" s="245">
        <f>IF(N1343="zákl. přenesená",J1343,0)</f>
        <v>0</v>
      </c>
      <c r="BH1343" s="245">
        <f>IF(N1343="sníž. přenesená",J1343,0)</f>
        <v>0</v>
      </c>
      <c r="BI1343" s="245">
        <f>IF(N1343="nulová",J1343,0)</f>
        <v>0</v>
      </c>
      <c r="BJ1343" s="17" t="s">
        <v>90</v>
      </c>
      <c r="BK1343" s="245">
        <f>ROUND(I1343*H1343,2)</f>
        <v>0</v>
      </c>
      <c r="BL1343" s="17" t="s">
        <v>452</v>
      </c>
      <c r="BM1343" s="244" t="s">
        <v>1626</v>
      </c>
    </row>
    <row r="1344" s="1" customFormat="1">
      <c r="B1344" s="39"/>
      <c r="C1344" s="40"/>
      <c r="D1344" s="246" t="s">
        <v>273</v>
      </c>
      <c r="E1344" s="40"/>
      <c r="F1344" s="247" t="s">
        <v>1254</v>
      </c>
      <c r="G1344" s="40"/>
      <c r="H1344" s="40"/>
      <c r="I1344" s="151"/>
      <c r="J1344" s="40"/>
      <c r="K1344" s="40"/>
      <c r="L1344" s="44"/>
      <c r="M1344" s="248"/>
      <c r="N1344" s="87"/>
      <c r="O1344" s="87"/>
      <c r="P1344" s="87"/>
      <c r="Q1344" s="87"/>
      <c r="R1344" s="87"/>
      <c r="S1344" s="87"/>
      <c r="T1344" s="88"/>
      <c r="AT1344" s="17" t="s">
        <v>273</v>
      </c>
      <c r="AU1344" s="17" t="s">
        <v>92</v>
      </c>
    </row>
    <row r="1345" s="1" customFormat="1" ht="16.5" customHeight="1">
      <c r="B1345" s="39"/>
      <c r="C1345" s="233" t="s">
        <v>1627</v>
      </c>
      <c r="D1345" s="233" t="s">
        <v>266</v>
      </c>
      <c r="E1345" s="234" t="s">
        <v>1628</v>
      </c>
      <c r="F1345" s="235" t="s">
        <v>1629</v>
      </c>
      <c r="G1345" s="236" t="s">
        <v>407</v>
      </c>
      <c r="H1345" s="237">
        <v>205.99500000000001</v>
      </c>
      <c r="I1345" s="238"/>
      <c r="J1345" s="239">
        <f>ROUND(I1345*H1345,2)</f>
        <v>0</v>
      </c>
      <c r="K1345" s="235" t="s">
        <v>413</v>
      </c>
      <c r="L1345" s="44"/>
      <c r="M1345" s="240" t="s">
        <v>1</v>
      </c>
      <c r="N1345" s="241" t="s">
        <v>48</v>
      </c>
      <c r="O1345" s="87"/>
      <c r="P1345" s="242">
        <f>O1345*H1345</f>
        <v>0</v>
      </c>
      <c r="Q1345" s="242">
        <v>0.03236</v>
      </c>
      <c r="R1345" s="242">
        <f>Q1345*H1345</f>
        <v>6.6659981999999998</v>
      </c>
      <c r="S1345" s="242">
        <v>0</v>
      </c>
      <c r="T1345" s="243">
        <f>S1345*H1345</f>
        <v>0</v>
      </c>
      <c r="AR1345" s="244" t="s">
        <v>452</v>
      </c>
      <c r="AT1345" s="244" t="s">
        <v>266</v>
      </c>
      <c r="AU1345" s="244" t="s">
        <v>92</v>
      </c>
      <c r="AY1345" s="17" t="s">
        <v>263</v>
      </c>
      <c r="BE1345" s="245">
        <f>IF(N1345="základní",J1345,0)</f>
        <v>0</v>
      </c>
      <c r="BF1345" s="245">
        <f>IF(N1345="snížená",J1345,0)</f>
        <v>0</v>
      </c>
      <c r="BG1345" s="245">
        <f>IF(N1345="zákl. přenesená",J1345,0)</f>
        <v>0</v>
      </c>
      <c r="BH1345" s="245">
        <f>IF(N1345="sníž. přenesená",J1345,0)</f>
        <v>0</v>
      </c>
      <c r="BI1345" s="245">
        <f>IF(N1345="nulová",J1345,0)</f>
        <v>0</v>
      </c>
      <c r="BJ1345" s="17" t="s">
        <v>90</v>
      </c>
      <c r="BK1345" s="245">
        <f>ROUND(I1345*H1345,2)</f>
        <v>0</v>
      </c>
      <c r="BL1345" s="17" t="s">
        <v>452</v>
      </c>
      <c r="BM1345" s="244" t="s">
        <v>1630</v>
      </c>
    </row>
    <row r="1346" s="1" customFormat="1">
      <c r="B1346" s="39"/>
      <c r="C1346" s="40"/>
      <c r="D1346" s="246" t="s">
        <v>273</v>
      </c>
      <c r="E1346" s="40"/>
      <c r="F1346" s="247" t="s">
        <v>1631</v>
      </c>
      <c r="G1346" s="40"/>
      <c r="H1346" s="40"/>
      <c r="I1346" s="151"/>
      <c r="J1346" s="40"/>
      <c r="K1346" s="40"/>
      <c r="L1346" s="44"/>
      <c r="M1346" s="248"/>
      <c r="N1346" s="87"/>
      <c r="O1346" s="87"/>
      <c r="P1346" s="87"/>
      <c r="Q1346" s="87"/>
      <c r="R1346" s="87"/>
      <c r="S1346" s="87"/>
      <c r="T1346" s="88"/>
      <c r="AT1346" s="17" t="s">
        <v>273</v>
      </c>
      <c r="AU1346" s="17" t="s">
        <v>92</v>
      </c>
    </row>
    <row r="1347" s="12" customFormat="1">
      <c r="B1347" s="252"/>
      <c r="C1347" s="253"/>
      <c r="D1347" s="246" t="s">
        <v>368</v>
      </c>
      <c r="E1347" s="254" t="s">
        <v>1</v>
      </c>
      <c r="F1347" s="255" t="s">
        <v>1632</v>
      </c>
      <c r="G1347" s="253"/>
      <c r="H1347" s="256">
        <v>205.99500000000001</v>
      </c>
      <c r="I1347" s="257"/>
      <c r="J1347" s="253"/>
      <c r="K1347" s="253"/>
      <c r="L1347" s="258"/>
      <c r="M1347" s="259"/>
      <c r="N1347" s="260"/>
      <c r="O1347" s="260"/>
      <c r="P1347" s="260"/>
      <c r="Q1347" s="260"/>
      <c r="R1347" s="260"/>
      <c r="S1347" s="260"/>
      <c r="T1347" s="261"/>
      <c r="AT1347" s="262" t="s">
        <v>368</v>
      </c>
      <c r="AU1347" s="262" t="s">
        <v>92</v>
      </c>
      <c r="AV1347" s="12" t="s">
        <v>92</v>
      </c>
      <c r="AW1347" s="12" t="s">
        <v>38</v>
      </c>
      <c r="AX1347" s="12" t="s">
        <v>83</v>
      </c>
      <c r="AY1347" s="262" t="s">
        <v>263</v>
      </c>
    </row>
    <row r="1348" s="13" customFormat="1">
      <c r="B1348" s="263"/>
      <c r="C1348" s="264"/>
      <c r="D1348" s="246" t="s">
        <v>368</v>
      </c>
      <c r="E1348" s="265" t="s">
        <v>1</v>
      </c>
      <c r="F1348" s="266" t="s">
        <v>370</v>
      </c>
      <c r="G1348" s="264"/>
      <c r="H1348" s="267">
        <v>205.99500000000001</v>
      </c>
      <c r="I1348" s="268"/>
      <c r="J1348" s="264"/>
      <c r="K1348" s="264"/>
      <c r="L1348" s="269"/>
      <c r="M1348" s="270"/>
      <c r="N1348" s="271"/>
      <c r="O1348" s="271"/>
      <c r="P1348" s="271"/>
      <c r="Q1348" s="271"/>
      <c r="R1348" s="271"/>
      <c r="S1348" s="271"/>
      <c r="T1348" s="272"/>
      <c r="AT1348" s="273" t="s">
        <v>368</v>
      </c>
      <c r="AU1348" s="273" t="s">
        <v>92</v>
      </c>
      <c r="AV1348" s="13" t="s">
        <v>125</v>
      </c>
      <c r="AW1348" s="13" t="s">
        <v>38</v>
      </c>
      <c r="AX1348" s="13" t="s">
        <v>90</v>
      </c>
      <c r="AY1348" s="273" t="s">
        <v>263</v>
      </c>
    </row>
    <row r="1349" s="1" customFormat="1" ht="16.5" customHeight="1">
      <c r="B1349" s="39"/>
      <c r="C1349" s="233" t="s">
        <v>1633</v>
      </c>
      <c r="D1349" s="233" t="s">
        <v>266</v>
      </c>
      <c r="E1349" s="234" t="s">
        <v>1634</v>
      </c>
      <c r="F1349" s="235" t="s">
        <v>1635</v>
      </c>
      <c r="G1349" s="236" t="s">
        <v>407</v>
      </c>
      <c r="H1349" s="237">
        <v>67.349999999999994</v>
      </c>
      <c r="I1349" s="238"/>
      <c r="J1349" s="239">
        <f>ROUND(I1349*H1349,2)</f>
        <v>0</v>
      </c>
      <c r="K1349" s="235" t="s">
        <v>413</v>
      </c>
      <c r="L1349" s="44"/>
      <c r="M1349" s="240" t="s">
        <v>1</v>
      </c>
      <c r="N1349" s="241" t="s">
        <v>48</v>
      </c>
      <c r="O1349" s="87"/>
      <c r="P1349" s="242">
        <f>O1349*H1349</f>
        <v>0</v>
      </c>
      <c r="Q1349" s="242">
        <v>0.03236</v>
      </c>
      <c r="R1349" s="242">
        <f>Q1349*H1349</f>
        <v>2.179446</v>
      </c>
      <c r="S1349" s="242">
        <v>0</v>
      </c>
      <c r="T1349" s="243">
        <f>S1349*H1349</f>
        <v>0</v>
      </c>
      <c r="AR1349" s="244" t="s">
        <v>452</v>
      </c>
      <c r="AT1349" s="244" t="s">
        <v>266</v>
      </c>
      <c r="AU1349" s="244" t="s">
        <v>92</v>
      </c>
      <c r="AY1349" s="17" t="s">
        <v>263</v>
      </c>
      <c r="BE1349" s="245">
        <f>IF(N1349="základní",J1349,0)</f>
        <v>0</v>
      </c>
      <c r="BF1349" s="245">
        <f>IF(N1349="snížená",J1349,0)</f>
        <v>0</v>
      </c>
      <c r="BG1349" s="245">
        <f>IF(N1349="zákl. přenesená",J1349,0)</f>
        <v>0</v>
      </c>
      <c r="BH1349" s="245">
        <f>IF(N1349="sníž. přenesená",J1349,0)</f>
        <v>0</v>
      </c>
      <c r="BI1349" s="245">
        <f>IF(N1349="nulová",J1349,0)</f>
        <v>0</v>
      </c>
      <c r="BJ1349" s="17" t="s">
        <v>90</v>
      </c>
      <c r="BK1349" s="245">
        <f>ROUND(I1349*H1349,2)</f>
        <v>0</v>
      </c>
      <c r="BL1349" s="17" t="s">
        <v>452</v>
      </c>
      <c r="BM1349" s="244" t="s">
        <v>1636</v>
      </c>
    </row>
    <row r="1350" s="1" customFormat="1">
      <c r="B1350" s="39"/>
      <c r="C1350" s="40"/>
      <c r="D1350" s="246" t="s">
        <v>273</v>
      </c>
      <c r="E1350" s="40"/>
      <c r="F1350" s="247" t="s">
        <v>1631</v>
      </c>
      <c r="G1350" s="40"/>
      <c r="H1350" s="40"/>
      <c r="I1350" s="151"/>
      <c r="J1350" s="40"/>
      <c r="K1350" s="40"/>
      <c r="L1350" s="44"/>
      <c r="M1350" s="248"/>
      <c r="N1350" s="87"/>
      <c r="O1350" s="87"/>
      <c r="P1350" s="87"/>
      <c r="Q1350" s="87"/>
      <c r="R1350" s="87"/>
      <c r="S1350" s="87"/>
      <c r="T1350" s="88"/>
      <c r="AT1350" s="17" t="s">
        <v>273</v>
      </c>
      <c r="AU1350" s="17" t="s">
        <v>92</v>
      </c>
    </row>
    <row r="1351" s="12" customFormat="1">
      <c r="B1351" s="252"/>
      <c r="C1351" s="253"/>
      <c r="D1351" s="246" t="s">
        <v>368</v>
      </c>
      <c r="E1351" s="254" t="s">
        <v>1</v>
      </c>
      <c r="F1351" s="255" t="s">
        <v>1637</v>
      </c>
      <c r="G1351" s="253"/>
      <c r="H1351" s="256">
        <v>67.349999999999994</v>
      </c>
      <c r="I1351" s="257"/>
      <c r="J1351" s="253"/>
      <c r="K1351" s="253"/>
      <c r="L1351" s="258"/>
      <c r="M1351" s="259"/>
      <c r="N1351" s="260"/>
      <c r="O1351" s="260"/>
      <c r="P1351" s="260"/>
      <c r="Q1351" s="260"/>
      <c r="R1351" s="260"/>
      <c r="S1351" s="260"/>
      <c r="T1351" s="261"/>
      <c r="AT1351" s="262" t="s">
        <v>368</v>
      </c>
      <c r="AU1351" s="262" t="s">
        <v>92</v>
      </c>
      <c r="AV1351" s="12" t="s">
        <v>92</v>
      </c>
      <c r="AW1351" s="12" t="s">
        <v>38</v>
      </c>
      <c r="AX1351" s="12" t="s">
        <v>83</v>
      </c>
      <c r="AY1351" s="262" t="s">
        <v>263</v>
      </c>
    </row>
    <row r="1352" s="13" customFormat="1">
      <c r="B1352" s="263"/>
      <c r="C1352" s="264"/>
      <c r="D1352" s="246" t="s">
        <v>368</v>
      </c>
      <c r="E1352" s="265" t="s">
        <v>1</v>
      </c>
      <c r="F1352" s="266" t="s">
        <v>370</v>
      </c>
      <c r="G1352" s="264"/>
      <c r="H1352" s="267">
        <v>67.349999999999994</v>
      </c>
      <c r="I1352" s="268"/>
      <c r="J1352" s="264"/>
      <c r="K1352" s="264"/>
      <c r="L1352" s="269"/>
      <c r="M1352" s="270"/>
      <c r="N1352" s="271"/>
      <c r="O1352" s="271"/>
      <c r="P1352" s="271"/>
      <c r="Q1352" s="271"/>
      <c r="R1352" s="271"/>
      <c r="S1352" s="271"/>
      <c r="T1352" s="272"/>
      <c r="AT1352" s="273" t="s">
        <v>368</v>
      </c>
      <c r="AU1352" s="273" t="s">
        <v>92</v>
      </c>
      <c r="AV1352" s="13" t="s">
        <v>125</v>
      </c>
      <c r="AW1352" s="13" t="s">
        <v>38</v>
      </c>
      <c r="AX1352" s="13" t="s">
        <v>90</v>
      </c>
      <c r="AY1352" s="273" t="s">
        <v>263</v>
      </c>
    </row>
    <row r="1353" s="1" customFormat="1" ht="16.5" customHeight="1">
      <c r="B1353" s="39"/>
      <c r="C1353" s="233" t="s">
        <v>1638</v>
      </c>
      <c r="D1353" s="233" t="s">
        <v>266</v>
      </c>
      <c r="E1353" s="234" t="s">
        <v>1639</v>
      </c>
      <c r="F1353" s="235" t="s">
        <v>1640</v>
      </c>
      <c r="G1353" s="236" t="s">
        <v>407</v>
      </c>
      <c r="H1353" s="237">
        <v>443.86000000000001</v>
      </c>
      <c r="I1353" s="238"/>
      <c r="J1353" s="239">
        <f>ROUND(I1353*H1353,2)</f>
        <v>0</v>
      </c>
      <c r="K1353" s="235" t="s">
        <v>413</v>
      </c>
      <c r="L1353" s="44"/>
      <c r="M1353" s="240" t="s">
        <v>1</v>
      </c>
      <c r="N1353" s="241" t="s">
        <v>48</v>
      </c>
      <c r="O1353" s="87"/>
      <c r="P1353" s="242">
        <f>O1353*H1353</f>
        <v>0</v>
      </c>
      <c r="Q1353" s="242">
        <v>0.03236</v>
      </c>
      <c r="R1353" s="242">
        <f>Q1353*H1353</f>
        <v>14.363309600000001</v>
      </c>
      <c r="S1353" s="242">
        <v>0</v>
      </c>
      <c r="T1353" s="243">
        <f>S1353*H1353</f>
        <v>0</v>
      </c>
      <c r="AR1353" s="244" t="s">
        <v>452</v>
      </c>
      <c r="AT1353" s="244" t="s">
        <v>266</v>
      </c>
      <c r="AU1353" s="244" t="s">
        <v>92</v>
      </c>
      <c r="AY1353" s="17" t="s">
        <v>263</v>
      </c>
      <c r="BE1353" s="245">
        <f>IF(N1353="základní",J1353,0)</f>
        <v>0</v>
      </c>
      <c r="BF1353" s="245">
        <f>IF(N1353="snížená",J1353,0)</f>
        <v>0</v>
      </c>
      <c r="BG1353" s="245">
        <f>IF(N1353="zákl. přenesená",J1353,0)</f>
        <v>0</v>
      </c>
      <c r="BH1353" s="245">
        <f>IF(N1353="sníž. přenesená",J1353,0)</f>
        <v>0</v>
      </c>
      <c r="BI1353" s="245">
        <f>IF(N1353="nulová",J1353,0)</f>
        <v>0</v>
      </c>
      <c r="BJ1353" s="17" t="s">
        <v>90</v>
      </c>
      <c r="BK1353" s="245">
        <f>ROUND(I1353*H1353,2)</f>
        <v>0</v>
      </c>
      <c r="BL1353" s="17" t="s">
        <v>452</v>
      </c>
      <c r="BM1353" s="244" t="s">
        <v>1641</v>
      </c>
    </row>
    <row r="1354" s="1" customFormat="1">
      <c r="B1354" s="39"/>
      <c r="C1354" s="40"/>
      <c r="D1354" s="246" t="s">
        <v>273</v>
      </c>
      <c r="E1354" s="40"/>
      <c r="F1354" s="247" t="s">
        <v>1631</v>
      </c>
      <c r="G1354" s="40"/>
      <c r="H1354" s="40"/>
      <c r="I1354" s="151"/>
      <c r="J1354" s="40"/>
      <c r="K1354" s="40"/>
      <c r="L1354" s="44"/>
      <c r="M1354" s="248"/>
      <c r="N1354" s="87"/>
      <c r="O1354" s="87"/>
      <c r="P1354" s="87"/>
      <c r="Q1354" s="87"/>
      <c r="R1354" s="87"/>
      <c r="S1354" s="87"/>
      <c r="T1354" s="88"/>
      <c r="AT1354" s="17" t="s">
        <v>273</v>
      </c>
      <c r="AU1354" s="17" t="s">
        <v>92</v>
      </c>
    </row>
    <row r="1355" s="14" customFormat="1">
      <c r="B1355" s="274"/>
      <c r="C1355" s="275"/>
      <c r="D1355" s="246" t="s">
        <v>368</v>
      </c>
      <c r="E1355" s="276" t="s">
        <v>1</v>
      </c>
      <c r="F1355" s="277" t="s">
        <v>1642</v>
      </c>
      <c r="G1355" s="275"/>
      <c r="H1355" s="276" t="s">
        <v>1</v>
      </c>
      <c r="I1355" s="278"/>
      <c r="J1355" s="275"/>
      <c r="K1355" s="275"/>
      <c r="L1355" s="279"/>
      <c r="M1355" s="280"/>
      <c r="N1355" s="281"/>
      <c r="O1355" s="281"/>
      <c r="P1355" s="281"/>
      <c r="Q1355" s="281"/>
      <c r="R1355" s="281"/>
      <c r="S1355" s="281"/>
      <c r="T1355" s="282"/>
      <c r="AT1355" s="283" t="s">
        <v>368</v>
      </c>
      <c r="AU1355" s="283" t="s">
        <v>92</v>
      </c>
      <c r="AV1355" s="14" t="s">
        <v>90</v>
      </c>
      <c r="AW1355" s="14" t="s">
        <v>38</v>
      </c>
      <c r="AX1355" s="14" t="s">
        <v>83</v>
      </c>
      <c r="AY1355" s="283" t="s">
        <v>263</v>
      </c>
    </row>
    <row r="1356" s="14" customFormat="1">
      <c r="B1356" s="274"/>
      <c r="C1356" s="275"/>
      <c r="D1356" s="246" t="s">
        <v>368</v>
      </c>
      <c r="E1356" s="276" t="s">
        <v>1</v>
      </c>
      <c r="F1356" s="277" t="s">
        <v>1643</v>
      </c>
      <c r="G1356" s="275"/>
      <c r="H1356" s="276" t="s">
        <v>1</v>
      </c>
      <c r="I1356" s="278"/>
      <c r="J1356" s="275"/>
      <c r="K1356" s="275"/>
      <c r="L1356" s="279"/>
      <c r="M1356" s="280"/>
      <c r="N1356" s="281"/>
      <c r="O1356" s="281"/>
      <c r="P1356" s="281"/>
      <c r="Q1356" s="281"/>
      <c r="R1356" s="281"/>
      <c r="S1356" s="281"/>
      <c r="T1356" s="282"/>
      <c r="AT1356" s="283" t="s">
        <v>368</v>
      </c>
      <c r="AU1356" s="283" t="s">
        <v>92</v>
      </c>
      <c r="AV1356" s="14" t="s">
        <v>90</v>
      </c>
      <c r="AW1356" s="14" t="s">
        <v>38</v>
      </c>
      <c r="AX1356" s="14" t="s">
        <v>83</v>
      </c>
      <c r="AY1356" s="283" t="s">
        <v>263</v>
      </c>
    </row>
    <row r="1357" s="12" customFormat="1">
      <c r="B1357" s="252"/>
      <c r="C1357" s="253"/>
      <c r="D1357" s="246" t="s">
        <v>368</v>
      </c>
      <c r="E1357" s="254" t="s">
        <v>1</v>
      </c>
      <c r="F1357" s="255" t="s">
        <v>1644</v>
      </c>
      <c r="G1357" s="253"/>
      <c r="H1357" s="256">
        <v>63.246000000000002</v>
      </c>
      <c r="I1357" s="257"/>
      <c r="J1357" s="253"/>
      <c r="K1357" s="253"/>
      <c r="L1357" s="258"/>
      <c r="M1357" s="259"/>
      <c r="N1357" s="260"/>
      <c r="O1357" s="260"/>
      <c r="P1357" s="260"/>
      <c r="Q1357" s="260"/>
      <c r="R1357" s="260"/>
      <c r="S1357" s="260"/>
      <c r="T1357" s="261"/>
      <c r="AT1357" s="262" t="s">
        <v>368</v>
      </c>
      <c r="AU1357" s="262" t="s">
        <v>92</v>
      </c>
      <c r="AV1357" s="12" t="s">
        <v>92</v>
      </c>
      <c r="AW1357" s="12" t="s">
        <v>38</v>
      </c>
      <c r="AX1357" s="12" t="s">
        <v>83</v>
      </c>
      <c r="AY1357" s="262" t="s">
        <v>263</v>
      </c>
    </row>
    <row r="1358" s="12" customFormat="1">
      <c r="B1358" s="252"/>
      <c r="C1358" s="253"/>
      <c r="D1358" s="246" t="s">
        <v>368</v>
      </c>
      <c r="E1358" s="254" t="s">
        <v>1</v>
      </c>
      <c r="F1358" s="255" t="s">
        <v>1645</v>
      </c>
      <c r="G1358" s="253"/>
      <c r="H1358" s="256">
        <v>58.246000000000002</v>
      </c>
      <c r="I1358" s="257"/>
      <c r="J1358" s="253"/>
      <c r="K1358" s="253"/>
      <c r="L1358" s="258"/>
      <c r="M1358" s="259"/>
      <c r="N1358" s="260"/>
      <c r="O1358" s="260"/>
      <c r="P1358" s="260"/>
      <c r="Q1358" s="260"/>
      <c r="R1358" s="260"/>
      <c r="S1358" s="260"/>
      <c r="T1358" s="261"/>
      <c r="AT1358" s="262" t="s">
        <v>368</v>
      </c>
      <c r="AU1358" s="262" t="s">
        <v>92</v>
      </c>
      <c r="AV1358" s="12" t="s">
        <v>92</v>
      </c>
      <c r="AW1358" s="12" t="s">
        <v>38</v>
      </c>
      <c r="AX1358" s="12" t="s">
        <v>83</v>
      </c>
      <c r="AY1358" s="262" t="s">
        <v>263</v>
      </c>
    </row>
    <row r="1359" s="12" customFormat="1">
      <c r="B1359" s="252"/>
      <c r="C1359" s="253"/>
      <c r="D1359" s="246" t="s">
        <v>368</v>
      </c>
      <c r="E1359" s="254" t="s">
        <v>1</v>
      </c>
      <c r="F1359" s="255" t="s">
        <v>1646</v>
      </c>
      <c r="G1359" s="253"/>
      <c r="H1359" s="256">
        <v>36.448</v>
      </c>
      <c r="I1359" s="257"/>
      <c r="J1359" s="253"/>
      <c r="K1359" s="253"/>
      <c r="L1359" s="258"/>
      <c r="M1359" s="259"/>
      <c r="N1359" s="260"/>
      <c r="O1359" s="260"/>
      <c r="P1359" s="260"/>
      <c r="Q1359" s="260"/>
      <c r="R1359" s="260"/>
      <c r="S1359" s="260"/>
      <c r="T1359" s="261"/>
      <c r="AT1359" s="262" t="s">
        <v>368</v>
      </c>
      <c r="AU1359" s="262" t="s">
        <v>92</v>
      </c>
      <c r="AV1359" s="12" t="s">
        <v>92</v>
      </c>
      <c r="AW1359" s="12" t="s">
        <v>38</v>
      </c>
      <c r="AX1359" s="12" t="s">
        <v>83</v>
      </c>
      <c r="AY1359" s="262" t="s">
        <v>263</v>
      </c>
    </row>
    <row r="1360" s="12" customFormat="1">
      <c r="B1360" s="252"/>
      <c r="C1360" s="253"/>
      <c r="D1360" s="246" t="s">
        <v>368</v>
      </c>
      <c r="E1360" s="254" t="s">
        <v>1</v>
      </c>
      <c r="F1360" s="255" t="s">
        <v>1647</v>
      </c>
      <c r="G1360" s="253"/>
      <c r="H1360" s="256">
        <v>49.162999999999997</v>
      </c>
      <c r="I1360" s="257"/>
      <c r="J1360" s="253"/>
      <c r="K1360" s="253"/>
      <c r="L1360" s="258"/>
      <c r="M1360" s="259"/>
      <c r="N1360" s="260"/>
      <c r="O1360" s="260"/>
      <c r="P1360" s="260"/>
      <c r="Q1360" s="260"/>
      <c r="R1360" s="260"/>
      <c r="S1360" s="260"/>
      <c r="T1360" s="261"/>
      <c r="AT1360" s="262" t="s">
        <v>368</v>
      </c>
      <c r="AU1360" s="262" t="s">
        <v>92</v>
      </c>
      <c r="AV1360" s="12" t="s">
        <v>92</v>
      </c>
      <c r="AW1360" s="12" t="s">
        <v>38</v>
      </c>
      <c r="AX1360" s="12" t="s">
        <v>83</v>
      </c>
      <c r="AY1360" s="262" t="s">
        <v>263</v>
      </c>
    </row>
    <row r="1361" s="12" customFormat="1">
      <c r="B1361" s="252"/>
      <c r="C1361" s="253"/>
      <c r="D1361" s="246" t="s">
        <v>368</v>
      </c>
      <c r="E1361" s="254" t="s">
        <v>1</v>
      </c>
      <c r="F1361" s="255" t="s">
        <v>1648</v>
      </c>
      <c r="G1361" s="253"/>
      <c r="H1361" s="256">
        <v>78.143000000000001</v>
      </c>
      <c r="I1361" s="257"/>
      <c r="J1361" s="253"/>
      <c r="K1361" s="253"/>
      <c r="L1361" s="258"/>
      <c r="M1361" s="259"/>
      <c r="N1361" s="260"/>
      <c r="O1361" s="260"/>
      <c r="P1361" s="260"/>
      <c r="Q1361" s="260"/>
      <c r="R1361" s="260"/>
      <c r="S1361" s="260"/>
      <c r="T1361" s="261"/>
      <c r="AT1361" s="262" t="s">
        <v>368</v>
      </c>
      <c r="AU1361" s="262" t="s">
        <v>92</v>
      </c>
      <c r="AV1361" s="12" t="s">
        <v>92</v>
      </c>
      <c r="AW1361" s="12" t="s">
        <v>38</v>
      </c>
      <c r="AX1361" s="12" t="s">
        <v>83</v>
      </c>
      <c r="AY1361" s="262" t="s">
        <v>263</v>
      </c>
    </row>
    <row r="1362" s="12" customFormat="1">
      <c r="B1362" s="252"/>
      <c r="C1362" s="253"/>
      <c r="D1362" s="246" t="s">
        <v>368</v>
      </c>
      <c r="E1362" s="254" t="s">
        <v>1</v>
      </c>
      <c r="F1362" s="255" t="s">
        <v>1649</v>
      </c>
      <c r="G1362" s="253"/>
      <c r="H1362" s="256">
        <v>80.471000000000004</v>
      </c>
      <c r="I1362" s="257"/>
      <c r="J1362" s="253"/>
      <c r="K1362" s="253"/>
      <c r="L1362" s="258"/>
      <c r="M1362" s="259"/>
      <c r="N1362" s="260"/>
      <c r="O1362" s="260"/>
      <c r="P1362" s="260"/>
      <c r="Q1362" s="260"/>
      <c r="R1362" s="260"/>
      <c r="S1362" s="260"/>
      <c r="T1362" s="261"/>
      <c r="AT1362" s="262" t="s">
        <v>368</v>
      </c>
      <c r="AU1362" s="262" t="s">
        <v>92</v>
      </c>
      <c r="AV1362" s="12" t="s">
        <v>92</v>
      </c>
      <c r="AW1362" s="12" t="s">
        <v>38</v>
      </c>
      <c r="AX1362" s="12" t="s">
        <v>83</v>
      </c>
      <c r="AY1362" s="262" t="s">
        <v>263</v>
      </c>
    </row>
    <row r="1363" s="12" customFormat="1">
      <c r="B1363" s="252"/>
      <c r="C1363" s="253"/>
      <c r="D1363" s="246" t="s">
        <v>368</v>
      </c>
      <c r="E1363" s="254" t="s">
        <v>1</v>
      </c>
      <c r="F1363" s="255" t="s">
        <v>1650</v>
      </c>
      <c r="G1363" s="253"/>
      <c r="H1363" s="256">
        <v>78.143000000000001</v>
      </c>
      <c r="I1363" s="257"/>
      <c r="J1363" s="253"/>
      <c r="K1363" s="253"/>
      <c r="L1363" s="258"/>
      <c r="M1363" s="259"/>
      <c r="N1363" s="260"/>
      <c r="O1363" s="260"/>
      <c r="P1363" s="260"/>
      <c r="Q1363" s="260"/>
      <c r="R1363" s="260"/>
      <c r="S1363" s="260"/>
      <c r="T1363" s="261"/>
      <c r="AT1363" s="262" t="s">
        <v>368</v>
      </c>
      <c r="AU1363" s="262" t="s">
        <v>92</v>
      </c>
      <c r="AV1363" s="12" t="s">
        <v>92</v>
      </c>
      <c r="AW1363" s="12" t="s">
        <v>38</v>
      </c>
      <c r="AX1363" s="12" t="s">
        <v>83</v>
      </c>
      <c r="AY1363" s="262" t="s">
        <v>263</v>
      </c>
    </row>
    <row r="1364" s="15" customFormat="1">
      <c r="B1364" s="284"/>
      <c r="C1364" s="285"/>
      <c r="D1364" s="246" t="s">
        <v>368</v>
      </c>
      <c r="E1364" s="286" t="s">
        <v>1</v>
      </c>
      <c r="F1364" s="287" t="s">
        <v>388</v>
      </c>
      <c r="G1364" s="285"/>
      <c r="H1364" s="288">
        <v>443.86000000000001</v>
      </c>
      <c r="I1364" s="289"/>
      <c r="J1364" s="285"/>
      <c r="K1364" s="285"/>
      <c r="L1364" s="290"/>
      <c r="M1364" s="291"/>
      <c r="N1364" s="292"/>
      <c r="O1364" s="292"/>
      <c r="P1364" s="292"/>
      <c r="Q1364" s="292"/>
      <c r="R1364" s="292"/>
      <c r="S1364" s="292"/>
      <c r="T1364" s="293"/>
      <c r="AT1364" s="294" t="s">
        <v>368</v>
      </c>
      <c r="AU1364" s="294" t="s">
        <v>92</v>
      </c>
      <c r="AV1364" s="15" t="s">
        <v>112</v>
      </c>
      <c r="AW1364" s="15" t="s">
        <v>38</v>
      </c>
      <c r="AX1364" s="15" t="s">
        <v>90</v>
      </c>
      <c r="AY1364" s="294" t="s">
        <v>263</v>
      </c>
    </row>
    <row r="1365" s="1" customFormat="1" ht="24" customHeight="1">
      <c r="B1365" s="39"/>
      <c r="C1365" s="233" t="s">
        <v>1651</v>
      </c>
      <c r="D1365" s="233" t="s">
        <v>266</v>
      </c>
      <c r="E1365" s="234" t="s">
        <v>1652</v>
      </c>
      <c r="F1365" s="235" t="s">
        <v>1653</v>
      </c>
      <c r="G1365" s="236" t="s">
        <v>407</v>
      </c>
      <c r="H1365" s="237">
        <v>1445.348</v>
      </c>
      <c r="I1365" s="238"/>
      <c r="J1365" s="239">
        <f>ROUND(I1365*H1365,2)</f>
        <v>0</v>
      </c>
      <c r="K1365" s="235" t="s">
        <v>413</v>
      </c>
      <c r="L1365" s="44"/>
      <c r="M1365" s="240" t="s">
        <v>1</v>
      </c>
      <c r="N1365" s="241" t="s">
        <v>48</v>
      </c>
      <c r="O1365" s="87"/>
      <c r="P1365" s="242">
        <f>O1365*H1365</f>
        <v>0</v>
      </c>
      <c r="Q1365" s="242">
        <v>0.037249999999999998</v>
      </c>
      <c r="R1365" s="242">
        <f>Q1365*H1365</f>
        <v>53.839212999999994</v>
      </c>
      <c r="S1365" s="242">
        <v>0</v>
      </c>
      <c r="T1365" s="243">
        <f>S1365*H1365</f>
        <v>0</v>
      </c>
      <c r="AR1365" s="244" t="s">
        <v>452</v>
      </c>
      <c r="AT1365" s="244" t="s">
        <v>266</v>
      </c>
      <c r="AU1365" s="244" t="s">
        <v>92</v>
      </c>
      <c r="AY1365" s="17" t="s">
        <v>263</v>
      </c>
      <c r="BE1365" s="245">
        <f>IF(N1365="základní",J1365,0)</f>
        <v>0</v>
      </c>
      <c r="BF1365" s="245">
        <f>IF(N1365="snížená",J1365,0)</f>
        <v>0</v>
      </c>
      <c r="BG1365" s="245">
        <f>IF(N1365="zákl. přenesená",J1365,0)</f>
        <v>0</v>
      </c>
      <c r="BH1365" s="245">
        <f>IF(N1365="sníž. přenesená",J1365,0)</f>
        <v>0</v>
      </c>
      <c r="BI1365" s="245">
        <f>IF(N1365="nulová",J1365,0)</f>
        <v>0</v>
      </c>
      <c r="BJ1365" s="17" t="s">
        <v>90</v>
      </c>
      <c r="BK1365" s="245">
        <f>ROUND(I1365*H1365,2)</f>
        <v>0</v>
      </c>
      <c r="BL1365" s="17" t="s">
        <v>452</v>
      </c>
      <c r="BM1365" s="244" t="s">
        <v>1654</v>
      </c>
    </row>
    <row r="1366" s="1" customFormat="1">
      <c r="B1366" s="39"/>
      <c r="C1366" s="40"/>
      <c r="D1366" s="246" t="s">
        <v>273</v>
      </c>
      <c r="E1366" s="40"/>
      <c r="F1366" s="247" t="s">
        <v>1655</v>
      </c>
      <c r="G1366" s="40"/>
      <c r="H1366" s="40"/>
      <c r="I1366" s="151"/>
      <c r="J1366" s="40"/>
      <c r="K1366" s="40"/>
      <c r="L1366" s="44"/>
      <c r="M1366" s="248"/>
      <c r="N1366" s="87"/>
      <c r="O1366" s="87"/>
      <c r="P1366" s="87"/>
      <c r="Q1366" s="87"/>
      <c r="R1366" s="87"/>
      <c r="S1366" s="87"/>
      <c r="T1366" s="88"/>
      <c r="AT1366" s="17" t="s">
        <v>273</v>
      </c>
      <c r="AU1366" s="17" t="s">
        <v>92</v>
      </c>
    </row>
    <row r="1367" s="12" customFormat="1">
      <c r="B1367" s="252"/>
      <c r="C1367" s="253"/>
      <c r="D1367" s="246" t="s">
        <v>368</v>
      </c>
      <c r="E1367" s="254" t="s">
        <v>1</v>
      </c>
      <c r="F1367" s="255" t="s">
        <v>494</v>
      </c>
      <c r="G1367" s="253"/>
      <c r="H1367" s="256">
        <v>0</v>
      </c>
      <c r="I1367" s="257"/>
      <c r="J1367" s="253"/>
      <c r="K1367" s="253"/>
      <c r="L1367" s="258"/>
      <c r="M1367" s="259"/>
      <c r="N1367" s="260"/>
      <c r="O1367" s="260"/>
      <c r="P1367" s="260"/>
      <c r="Q1367" s="260"/>
      <c r="R1367" s="260"/>
      <c r="S1367" s="260"/>
      <c r="T1367" s="261"/>
      <c r="AT1367" s="262" t="s">
        <v>368</v>
      </c>
      <c r="AU1367" s="262" t="s">
        <v>92</v>
      </c>
      <c r="AV1367" s="12" t="s">
        <v>92</v>
      </c>
      <c r="AW1367" s="12" t="s">
        <v>38</v>
      </c>
      <c r="AX1367" s="12" t="s">
        <v>83</v>
      </c>
      <c r="AY1367" s="262" t="s">
        <v>263</v>
      </c>
    </row>
    <row r="1368" s="12" customFormat="1">
      <c r="B1368" s="252"/>
      <c r="C1368" s="253"/>
      <c r="D1368" s="246" t="s">
        <v>368</v>
      </c>
      <c r="E1368" s="254" t="s">
        <v>1</v>
      </c>
      <c r="F1368" s="255" t="s">
        <v>1656</v>
      </c>
      <c r="G1368" s="253"/>
      <c r="H1368" s="256">
        <v>160.356</v>
      </c>
      <c r="I1368" s="257"/>
      <c r="J1368" s="253"/>
      <c r="K1368" s="253"/>
      <c r="L1368" s="258"/>
      <c r="M1368" s="259"/>
      <c r="N1368" s="260"/>
      <c r="O1368" s="260"/>
      <c r="P1368" s="260"/>
      <c r="Q1368" s="260"/>
      <c r="R1368" s="260"/>
      <c r="S1368" s="260"/>
      <c r="T1368" s="261"/>
      <c r="AT1368" s="262" t="s">
        <v>368</v>
      </c>
      <c r="AU1368" s="262" t="s">
        <v>92</v>
      </c>
      <c r="AV1368" s="12" t="s">
        <v>92</v>
      </c>
      <c r="AW1368" s="12" t="s">
        <v>38</v>
      </c>
      <c r="AX1368" s="12" t="s">
        <v>83</v>
      </c>
      <c r="AY1368" s="262" t="s">
        <v>263</v>
      </c>
    </row>
    <row r="1369" s="12" customFormat="1">
      <c r="B1369" s="252"/>
      <c r="C1369" s="253"/>
      <c r="D1369" s="246" t="s">
        <v>368</v>
      </c>
      <c r="E1369" s="254" t="s">
        <v>1</v>
      </c>
      <c r="F1369" s="255" t="s">
        <v>1657</v>
      </c>
      <c r="G1369" s="253"/>
      <c r="H1369" s="256">
        <v>573</v>
      </c>
      <c r="I1369" s="257"/>
      <c r="J1369" s="253"/>
      <c r="K1369" s="253"/>
      <c r="L1369" s="258"/>
      <c r="M1369" s="259"/>
      <c r="N1369" s="260"/>
      <c r="O1369" s="260"/>
      <c r="P1369" s="260"/>
      <c r="Q1369" s="260"/>
      <c r="R1369" s="260"/>
      <c r="S1369" s="260"/>
      <c r="T1369" s="261"/>
      <c r="AT1369" s="262" t="s">
        <v>368</v>
      </c>
      <c r="AU1369" s="262" t="s">
        <v>92</v>
      </c>
      <c r="AV1369" s="12" t="s">
        <v>92</v>
      </c>
      <c r="AW1369" s="12" t="s">
        <v>38</v>
      </c>
      <c r="AX1369" s="12" t="s">
        <v>83</v>
      </c>
      <c r="AY1369" s="262" t="s">
        <v>263</v>
      </c>
    </row>
    <row r="1370" s="12" customFormat="1">
      <c r="B1370" s="252"/>
      <c r="C1370" s="253"/>
      <c r="D1370" s="246" t="s">
        <v>368</v>
      </c>
      <c r="E1370" s="254" t="s">
        <v>1</v>
      </c>
      <c r="F1370" s="255" t="s">
        <v>1658</v>
      </c>
      <c r="G1370" s="253"/>
      <c r="H1370" s="256">
        <v>526.75199999999995</v>
      </c>
      <c r="I1370" s="257"/>
      <c r="J1370" s="253"/>
      <c r="K1370" s="253"/>
      <c r="L1370" s="258"/>
      <c r="M1370" s="259"/>
      <c r="N1370" s="260"/>
      <c r="O1370" s="260"/>
      <c r="P1370" s="260"/>
      <c r="Q1370" s="260"/>
      <c r="R1370" s="260"/>
      <c r="S1370" s="260"/>
      <c r="T1370" s="261"/>
      <c r="AT1370" s="262" t="s">
        <v>368</v>
      </c>
      <c r="AU1370" s="262" t="s">
        <v>92</v>
      </c>
      <c r="AV1370" s="12" t="s">
        <v>92</v>
      </c>
      <c r="AW1370" s="12" t="s">
        <v>38</v>
      </c>
      <c r="AX1370" s="12" t="s">
        <v>83</v>
      </c>
      <c r="AY1370" s="262" t="s">
        <v>263</v>
      </c>
    </row>
    <row r="1371" s="12" customFormat="1">
      <c r="B1371" s="252"/>
      <c r="C1371" s="253"/>
      <c r="D1371" s="246" t="s">
        <v>368</v>
      </c>
      <c r="E1371" s="254" t="s">
        <v>1</v>
      </c>
      <c r="F1371" s="255" t="s">
        <v>1659</v>
      </c>
      <c r="G1371" s="253"/>
      <c r="H1371" s="256">
        <v>286.44</v>
      </c>
      <c r="I1371" s="257"/>
      <c r="J1371" s="253"/>
      <c r="K1371" s="253"/>
      <c r="L1371" s="258"/>
      <c r="M1371" s="259"/>
      <c r="N1371" s="260"/>
      <c r="O1371" s="260"/>
      <c r="P1371" s="260"/>
      <c r="Q1371" s="260"/>
      <c r="R1371" s="260"/>
      <c r="S1371" s="260"/>
      <c r="T1371" s="261"/>
      <c r="AT1371" s="262" t="s">
        <v>368</v>
      </c>
      <c r="AU1371" s="262" t="s">
        <v>92</v>
      </c>
      <c r="AV1371" s="12" t="s">
        <v>92</v>
      </c>
      <c r="AW1371" s="12" t="s">
        <v>38</v>
      </c>
      <c r="AX1371" s="12" t="s">
        <v>83</v>
      </c>
      <c r="AY1371" s="262" t="s">
        <v>263</v>
      </c>
    </row>
    <row r="1372" s="12" customFormat="1">
      <c r="B1372" s="252"/>
      <c r="C1372" s="253"/>
      <c r="D1372" s="246" t="s">
        <v>368</v>
      </c>
      <c r="E1372" s="254" t="s">
        <v>1</v>
      </c>
      <c r="F1372" s="255" t="s">
        <v>1660</v>
      </c>
      <c r="G1372" s="253"/>
      <c r="H1372" s="256">
        <v>-101.2</v>
      </c>
      <c r="I1372" s="257"/>
      <c r="J1372" s="253"/>
      <c r="K1372" s="253"/>
      <c r="L1372" s="258"/>
      <c r="M1372" s="259"/>
      <c r="N1372" s="260"/>
      <c r="O1372" s="260"/>
      <c r="P1372" s="260"/>
      <c r="Q1372" s="260"/>
      <c r="R1372" s="260"/>
      <c r="S1372" s="260"/>
      <c r="T1372" s="261"/>
      <c r="AT1372" s="262" t="s">
        <v>368</v>
      </c>
      <c r="AU1372" s="262" t="s">
        <v>92</v>
      </c>
      <c r="AV1372" s="12" t="s">
        <v>92</v>
      </c>
      <c r="AW1372" s="12" t="s">
        <v>38</v>
      </c>
      <c r="AX1372" s="12" t="s">
        <v>83</v>
      </c>
      <c r="AY1372" s="262" t="s">
        <v>263</v>
      </c>
    </row>
    <row r="1373" s="13" customFormat="1">
      <c r="B1373" s="263"/>
      <c r="C1373" s="264"/>
      <c r="D1373" s="246" t="s">
        <v>368</v>
      </c>
      <c r="E1373" s="265" t="s">
        <v>1</v>
      </c>
      <c r="F1373" s="266" t="s">
        <v>370</v>
      </c>
      <c r="G1373" s="264"/>
      <c r="H1373" s="267">
        <v>1445.348</v>
      </c>
      <c r="I1373" s="268"/>
      <c r="J1373" s="264"/>
      <c r="K1373" s="264"/>
      <c r="L1373" s="269"/>
      <c r="M1373" s="270"/>
      <c r="N1373" s="271"/>
      <c r="O1373" s="271"/>
      <c r="P1373" s="271"/>
      <c r="Q1373" s="271"/>
      <c r="R1373" s="271"/>
      <c r="S1373" s="271"/>
      <c r="T1373" s="272"/>
      <c r="AT1373" s="273" t="s">
        <v>368</v>
      </c>
      <c r="AU1373" s="273" t="s">
        <v>92</v>
      </c>
      <c r="AV1373" s="13" t="s">
        <v>125</v>
      </c>
      <c r="AW1373" s="13" t="s">
        <v>38</v>
      </c>
      <c r="AX1373" s="13" t="s">
        <v>90</v>
      </c>
      <c r="AY1373" s="273" t="s">
        <v>263</v>
      </c>
    </row>
    <row r="1374" s="1" customFormat="1" ht="24" customHeight="1">
      <c r="B1374" s="39"/>
      <c r="C1374" s="233" t="s">
        <v>1661</v>
      </c>
      <c r="D1374" s="233" t="s">
        <v>266</v>
      </c>
      <c r="E1374" s="234" t="s">
        <v>1662</v>
      </c>
      <c r="F1374" s="235" t="s">
        <v>1663</v>
      </c>
      <c r="G1374" s="236" t="s">
        <v>407</v>
      </c>
      <c r="H1374" s="237">
        <v>43.020000000000003</v>
      </c>
      <c r="I1374" s="238"/>
      <c r="J1374" s="239">
        <f>ROUND(I1374*H1374,2)</f>
        <v>0</v>
      </c>
      <c r="K1374" s="235" t="s">
        <v>413</v>
      </c>
      <c r="L1374" s="44"/>
      <c r="M1374" s="240" t="s">
        <v>1</v>
      </c>
      <c r="N1374" s="241" t="s">
        <v>48</v>
      </c>
      <c r="O1374" s="87"/>
      <c r="P1374" s="242">
        <f>O1374*H1374</f>
        <v>0</v>
      </c>
      <c r="Q1374" s="242">
        <v>0.037249999999999998</v>
      </c>
      <c r="R1374" s="242">
        <f>Q1374*H1374</f>
        <v>1.602495</v>
      </c>
      <c r="S1374" s="242">
        <v>0</v>
      </c>
      <c r="T1374" s="243">
        <f>S1374*H1374</f>
        <v>0</v>
      </c>
      <c r="AR1374" s="244" t="s">
        <v>452</v>
      </c>
      <c r="AT1374" s="244" t="s">
        <v>266</v>
      </c>
      <c r="AU1374" s="244" t="s">
        <v>92</v>
      </c>
      <c r="AY1374" s="17" t="s">
        <v>263</v>
      </c>
      <c r="BE1374" s="245">
        <f>IF(N1374="základní",J1374,0)</f>
        <v>0</v>
      </c>
      <c r="BF1374" s="245">
        <f>IF(N1374="snížená",J1374,0)</f>
        <v>0</v>
      </c>
      <c r="BG1374" s="245">
        <f>IF(N1374="zákl. přenesená",J1374,0)</f>
        <v>0</v>
      </c>
      <c r="BH1374" s="245">
        <f>IF(N1374="sníž. přenesená",J1374,0)</f>
        <v>0</v>
      </c>
      <c r="BI1374" s="245">
        <f>IF(N1374="nulová",J1374,0)</f>
        <v>0</v>
      </c>
      <c r="BJ1374" s="17" t="s">
        <v>90</v>
      </c>
      <c r="BK1374" s="245">
        <f>ROUND(I1374*H1374,2)</f>
        <v>0</v>
      </c>
      <c r="BL1374" s="17" t="s">
        <v>452</v>
      </c>
      <c r="BM1374" s="244" t="s">
        <v>1664</v>
      </c>
    </row>
    <row r="1375" s="1" customFormat="1">
      <c r="B1375" s="39"/>
      <c r="C1375" s="40"/>
      <c r="D1375" s="246" t="s">
        <v>273</v>
      </c>
      <c r="E1375" s="40"/>
      <c r="F1375" s="247" t="s">
        <v>1665</v>
      </c>
      <c r="G1375" s="40"/>
      <c r="H1375" s="40"/>
      <c r="I1375" s="151"/>
      <c r="J1375" s="40"/>
      <c r="K1375" s="40"/>
      <c r="L1375" s="44"/>
      <c r="M1375" s="248"/>
      <c r="N1375" s="87"/>
      <c r="O1375" s="87"/>
      <c r="P1375" s="87"/>
      <c r="Q1375" s="87"/>
      <c r="R1375" s="87"/>
      <c r="S1375" s="87"/>
      <c r="T1375" s="88"/>
      <c r="AT1375" s="17" t="s">
        <v>273</v>
      </c>
      <c r="AU1375" s="17" t="s">
        <v>92</v>
      </c>
    </row>
    <row r="1376" s="12" customFormat="1">
      <c r="B1376" s="252"/>
      <c r="C1376" s="253"/>
      <c r="D1376" s="246" t="s">
        <v>368</v>
      </c>
      <c r="E1376" s="254" t="s">
        <v>1</v>
      </c>
      <c r="F1376" s="255" t="s">
        <v>1666</v>
      </c>
      <c r="G1376" s="253"/>
      <c r="H1376" s="256">
        <v>43.020000000000003</v>
      </c>
      <c r="I1376" s="257"/>
      <c r="J1376" s="253"/>
      <c r="K1376" s="253"/>
      <c r="L1376" s="258"/>
      <c r="M1376" s="259"/>
      <c r="N1376" s="260"/>
      <c r="O1376" s="260"/>
      <c r="P1376" s="260"/>
      <c r="Q1376" s="260"/>
      <c r="R1376" s="260"/>
      <c r="S1376" s="260"/>
      <c r="T1376" s="261"/>
      <c r="AT1376" s="262" t="s">
        <v>368</v>
      </c>
      <c r="AU1376" s="262" t="s">
        <v>92</v>
      </c>
      <c r="AV1376" s="12" t="s">
        <v>92</v>
      </c>
      <c r="AW1376" s="12" t="s">
        <v>38</v>
      </c>
      <c r="AX1376" s="12" t="s">
        <v>83</v>
      </c>
      <c r="AY1376" s="262" t="s">
        <v>263</v>
      </c>
    </row>
    <row r="1377" s="13" customFormat="1">
      <c r="B1377" s="263"/>
      <c r="C1377" s="264"/>
      <c r="D1377" s="246" t="s">
        <v>368</v>
      </c>
      <c r="E1377" s="265" t="s">
        <v>1</v>
      </c>
      <c r="F1377" s="266" t="s">
        <v>370</v>
      </c>
      <c r="G1377" s="264"/>
      <c r="H1377" s="267">
        <v>43.020000000000003</v>
      </c>
      <c r="I1377" s="268"/>
      <c r="J1377" s="264"/>
      <c r="K1377" s="264"/>
      <c r="L1377" s="269"/>
      <c r="M1377" s="270"/>
      <c r="N1377" s="271"/>
      <c r="O1377" s="271"/>
      <c r="P1377" s="271"/>
      <c r="Q1377" s="271"/>
      <c r="R1377" s="271"/>
      <c r="S1377" s="271"/>
      <c r="T1377" s="272"/>
      <c r="AT1377" s="273" t="s">
        <v>368</v>
      </c>
      <c r="AU1377" s="273" t="s">
        <v>92</v>
      </c>
      <c r="AV1377" s="13" t="s">
        <v>125</v>
      </c>
      <c r="AW1377" s="13" t="s">
        <v>38</v>
      </c>
      <c r="AX1377" s="13" t="s">
        <v>90</v>
      </c>
      <c r="AY1377" s="273" t="s">
        <v>263</v>
      </c>
    </row>
    <row r="1378" s="1" customFormat="1" ht="24" customHeight="1">
      <c r="B1378" s="39"/>
      <c r="C1378" s="233" t="s">
        <v>1667</v>
      </c>
      <c r="D1378" s="233" t="s">
        <v>266</v>
      </c>
      <c r="E1378" s="234" t="s">
        <v>1668</v>
      </c>
      <c r="F1378" s="235" t="s">
        <v>1669</v>
      </c>
      <c r="G1378" s="236" t="s">
        <v>407</v>
      </c>
      <c r="H1378" s="237">
        <v>15370.869000000001</v>
      </c>
      <c r="I1378" s="238"/>
      <c r="J1378" s="239">
        <f>ROUND(I1378*H1378,2)</f>
        <v>0</v>
      </c>
      <c r="K1378" s="235" t="s">
        <v>413</v>
      </c>
      <c r="L1378" s="44"/>
      <c r="M1378" s="240" t="s">
        <v>1</v>
      </c>
      <c r="N1378" s="241" t="s">
        <v>48</v>
      </c>
      <c r="O1378" s="87"/>
      <c r="P1378" s="242">
        <f>O1378*H1378</f>
        <v>0</v>
      </c>
      <c r="Q1378" s="242">
        <v>0</v>
      </c>
      <c r="R1378" s="242">
        <f>Q1378*H1378</f>
        <v>0</v>
      </c>
      <c r="S1378" s="242">
        <v>0</v>
      </c>
      <c r="T1378" s="243">
        <f>S1378*H1378</f>
        <v>0</v>
      </c>
      <c r="AR1378" s="244" t="s">
        <v>452</v>
      </c>
      <c r="AT1378" s="244" t="s">
        <v>266</v>
      </c>
      <c r="AU1378" s="244" t="s">
        <v>92</v>
      </c>
      <c r="AY1378" s="17" t="s">
        <v>263</v>
      </c>
      <c r="BE1378" s="245">
        <f>IF(N1378="základní",J1378,0)</f>
        <v>0</v>
      </c>
      <c r="BF1378" s="245">
        <f>IF(N1378="snížená",J1378,0)</f>
        <v>0</v>
      </c>
      <c r="BG1378" s="245">
        <f>IF(N1378="zákl. přenesená",J1378,0)</f>
        <v>0</v>
      </c>
      <c r="BH1378" s="245">
        <f>IF(N1378="sníž. přenesená",J1378,0)</f>
        <v>0</v>
      </c>
      <c r="BI1378" s="245">
        <f>IF(N1378="nulová",J1378,0)</f>
        <v>0</v>
      </c>
      <c r="BJ1378" s="17" t="s">
        <v>90</v>
      </c>
      <c r="BK1378" s="245">
        <f>ROUND(I1378*H1378,2)</f>
        <v>0</v>
      </c>
      <c r="BL1378" s="17" t="s">
        <v>452</v>
      </c>
      <c r="BM1378" s="244" t="s">
        <v>1670</v>
      </c>
    </row>
    <row r="1379" s="1" customFormat="1">
      <c r="B1379" s="39"/>
      <c r="C1379" s="40"/>
      <c r="D1379" s="246" t="s">
        <v>273</v>
      </c>
      <c r="E1379" s="40"/>
      <c r="F1379" s="247" t="s">
        <v>1671</v>
      </c>
      <c r="G1379" s="40"/>
      <c r="H1379" s="40"/>
      <c r="I1379" s="151"/>
      <c r="J1379" s="40"/>
      <c r="K1379" s="40"/>
      <c r="L1379" s="44"/>
      <c r="M1379" s="248"/>
      <c r="N1379" s="87"/>
      <c r="O1379" s="87"/>
      <c r="P1379" s="87"/>
      <c r="Q1379" s="87"/>
      <c r="R1379" s="87"/>
      <c r="S1379" s="87"/>
      <c r="T1379" s="88"/>
      <c r="AT1379" s="17" t="s">
        <v>273</v>
      </c>
      <c r="AU1379" s="17" t="s">
        <v>92</v>
      </c>
    </row>
    <row r="1380" s="14" customFormat="1">
      <c r="B1380" s="274"/>
      <c r="C1380" s="275"/>
      <c r="D1380" s="246" t="s">
        <v>368</v>
      </c>
      <c r="E1380" s="276" t="s">
        <v>1</v>
      </c>
      <c r="F1380" s="277" t="s">
        <v>1672</v>
      </c>
      <c r="G1380" s="275"/>
      <c r="H1380" s="276" t="s">
        <v>1</v>
      </c>
      <c r="I1380" s="278"/>
      <c r="J1380" s="275"/>
      <c r="K1380" s="275"/>
      <c r="L1380" s="279"/>
      <c r="M1380" s="280"/>
      <c r="N1380" s="281"/>
      <c r="O1380" s="281"/>
      <c r="P1380" s="281"/>
      <c r="Q1380" s="281"/>
      <c r="R1380" s="281"/>
      <c r="S1380" s="281"/>
      <c r="T1380" s="282"/>
      <c r="AT1380" s="283" t="s">
        <v>368</v>
      </c>
      <c r="AU1380" s="283" t="s">
        <v>92</v>
      </c>
      <c r="AV1380" s="14" t="s">
        <v>90</v>
      </c>
      <c r="AW1380" s="14" t="s">
        <v>38</v>
      </c>
      <c r="AX1380" s="14" t="s">
        <v>83</v>
      </c>
      <c r="AY1380" s="283" t="s">
        <v>263</v>
      </c>
    </row>
    <row r="1381" s="12" customFormat="1">
      <c r="B1381" s="252"/>
      <c r="C1381" s="253"/>
      <c r="D1381" s="246" t="s">
        <v>368</v>
      </c>
      <c r="E1381" s="254" t="s">
        <v>1</v>
      </c>
      <c r="F1381" s="255" t="s">
        <v>1673</v>
      </c>
      <c r="G1381" s="253"/>
      <c r="H1381" s="256">
        <v>15370.869000000001</v>
      </c>
      <c r="I1381" s="257"/>
      <c r="J1381" s="253"/>
      <c r="K1381" s="253"/>
      <c r="L1381" s="258"/>
      <c r="M1381" s="259"/>
      <c r="N1381" s="260"/>
      <c r="O1381" s="260"/>
      <c r="P1381" s="260"/>
      <c r="Q1381" s="260"/>
      <c r="R1381" s="260"/>
      <c r="S1381" s="260"/>
      <c r="T1381" s="261"/>
      <c r="AT1381" s="262" t="s">
        <v>368</v>
      </c>
      <c r="AU1381" s="262" t="s">
        <v>92</v>
      </c>
      <c r="AV1381" s="12" t="s">
        <v>92</v>
      </c>
      <c r="AW1381" s="12" t="s">
        <v>38</v>
      </c>
      <c r="AX1381" s="12" t="s">
        <v>83</v>
      </c>
      <c r="AY1381" s="262" t="s">
        <v>263</v>
      </c>
    </row>
    <row r="1382" s="13" customFormat="1">
      <c r="B1382" s="263"/>
      <c r="C1382" s="264"/>
      <c r="D1382" s="246" t="s">
        <v>368</v>
      </c>
      <c r="E1382" s="265" t="s">
        <v>1</v>
      </c>
      <c r="F1382" s="266" t="s">
        <v>370</v>
      </c>
      <c r="G1382" s="264"/>
      <c r="H1382" s="267">
        <v>15370.869000000001</v>
      </c>
      <c r="I1382" s="268"/>
      <c r="J1382" s="264"/>
      <c r="K1382" s="264"/>
      <c r="L1382" s="269"/>
      <c r="M1382" s="270"/>
      <c r="N1382" s="271"/>
      <c r="O1382" s="271"/>
      <c r="P1382" s="271"/>
      <c r="Q1382" s="271"/>
      <c r="R1382" s="271"/>
      <c r="S1382" s="271"/>
      <c r="T1382" s="272"/>
      <c r="AT1382" s="273" t="s">
        <v>368</v>
      </c>
      <c r="AU1382" s="273" t="s">
        <v>92</v>
      </c>
      <c r="AV1382" s="13" t="s">
        <v>125</v>
      </c>
      <c r="AW1382" s="13" t="s">
        <v>38</v>
      </c>
      <c r="AX1382" s="13" t="s">
        <v>90</v>
      </c>
      <c r="AY1382" s="273" t="s">
        <v>263</v>
      </c>
    </row>
    <row r="1383" s="1" customFormat="1" ht="16.5" customHeight="1">
      <c r="B1383" s="39"/>
      <c r="C1383" s="233" t="s">
        <v>1674</v>
      </c>
      <c r="D1383" s="233" t="s">
        <v>266</v>
      </c>
      <c r="E1383" s="234" t="s">
        <v>1675</v>
      </c>
      <c r="F1383" s="235" t="s">
        <v>1676</v>
      </c>
      <c r="G1383" s="236" t="s">
        <v>407</v>
      </c>
      <c r="H1383" s="237">
        <v>3941.8609999999999</v>
      </c>
      <c r="I1383" s="238"/>
      <c r="J1383" s="239">
        <f>ROUND(I1383*H1383,2)</f>
        <v>0</v>
      </c>
      <c r="K1383" s="235" t="s">
        <v>413</v>
      </c>
      <c r="L1383" s="44"/>
      <c r="M1383" s="240" t="s">
        <v>1</v>
      </c>
      <c r="N1383" s="241" t="s">
        <v>48</v>
      </c>
      <c r="O1383" s="87"/>
      <c r="P1383" s="242">
        <f>O1383*H1383</f>
        <v>0</v>
      </c>
      <c r="Q1383" s="242">
        <v>0.016809999999999999</v>
      </c>
      <c r="R1383" s="242">
        <f>Q1383*H1383</f>
        <v>66.262683409999994</v>
      </c>
      <c r="S1383" s="242">
        <v>0</v>
      </c>
      <c r="T1383" s="243">
        <f>S1383*H1383</f>
        <v>0</v>
      </c>
      <c r="AR1383" s="244" t="s">
        <v>452</v>
      </c>
      <c r="AT1383" s="244" t="s">
        <v>266</v>
      </c>
      <c r="AU1383" s="244" t="s">
        <v>92</v>
      </c>
      <c r="AY1383" s="17" t="s">
        <v>263</v>
      </c>
      <c r="BE1383" s="245">
        <f>IF(N1383="základní",J1383,0)</f>
        <v>0</v>
      </c>
      <c r="BF1383" s="245">
        <f>IF(N1383="snížená",J1383,0)</f>
        <v>0</v>
      </c>
      <c r="BG1383" s="245">
        <f>IF(N1383="zákl. přenesená",J1383,0)</f>
        <v>0</v>
      </c>
      <c r="BH1383" s="245">
        <f>IF(N1383="sníž. přenesená",J1383,0)</f>
        <v>0</v>
      </c>
      <c r="BI1383" s="245">
        <f>IF(N1383="nulová",J1383,0)</f>
        <v>0</v>
      </c>
      <c r="BJ1383" s="17" t="s">
        <v>90</v>
      </c>
      <c r="BK1383" s="245">
        <f>ROUND(I1383*H1383,2)</f>
        <v>0</v>
      </c>
      <c r="BL1383" s="17" t="s">
        <v>452</v>
      </c>
      <c r="BM1383" s="244" t="s">
        <v>1677</v>
      </c>
    </row>
    <row r="1384" s="1" customFormat="1">
      <c r="B1384" s="39"/>
      <c r="C1384" s="40"/>
      <c r="D1384" s="246" t="s">
        <v>273</v>
      </c>
      <c r="E1384" s="40"/>
      <c r="F1384" s="247" t="s">
        <v>1678</v>
      </c>
      <c r="G1384" s="40"/>
      <c r="H1384" s="40"/>
      <c r="I1384" s="151"/>
      <c r="J1384" s="40"/>
      <c r="K1384" s="40"/>
      <c r="L1384" s="44"/>
      <c r="M1384" s="248"/>
      <c r="N1384" s="87"/>
      <c r="O1384" s="87"/>
      <c r="P1384" s="87"/>
      <c r="Q1384" s="87"/>
      <c r="R1384" s="87"/>
      <c r="S1384" s="87"/>
      <c r="T1384" s="88"/>
      <c r="AT1384" s="17" t="s">
        <v>273</v>
      </c>
      <c r="AU1384" s="17" t="s">
        <v>92</v>
      </c>
    </row>
    <row r="1385" s="14" customFormat="1">
      <c r="B1385" s="274"/>
      <c r="C1385" s="275"/>
      <c r="D1385" s="246" t="s">
        <v>368</v>
      </c>
      <c r="E1385" s="276" t="s">
        <v>1</v>
      </c>
      <c r="F1385" s="277" t="s">
        <v>1679</v>
      </c>
      <c r="G1385" s="275"/>
      <c r="H1385" s="276" t="s">
        <v>1</v>
      </c>
      <c r="I1385" s="278"/>
      <c r="J1385" s="275"/>
      <c r="K1385" s="275"/>
      <c r="L1385" s="279"/>
      <c r="M1385" s="280"/>
      <c r="N1385" s="281"/>
      <c r="O1385" s="281"/>
      <c r="P1385" s="281"/>
      <c r="Q1385" s="281"/>
      <c r="R1385" s="281"/>
      <c r="S1385" s="281"/>
      <c r="T1385" s="282"/>
      <c r="AT1385" s="283" t="s">
        <v>368</v>
      </c>
      <c r="AU1385" s="283" t="s">
        <v>92</v>
      </c>
      <c r="AV1385" s="14" t="s">
        <v>90</v>
      </c>
      <c r="AW1385" s="14" t="s">
        <v>38</v>
      </c>
      <c r="AX1385" s="14" t="s">
        <v>83</v>
      </c>
      <c r="AY1385" s="283" t="s">
        <v>263</v>
      </c>
    </row>
    <row r="1386" s="12" customFormat="1">
      <c r="B1386" s="252"/>
      <c r="C1386" s="253"/>
      <c r="D1386" s="246" t="s">
        <v>368</v>
      </c>
      <c r="E1386" s="254" t="s">
        <v>1</v>
      </c>
      <c r="F1386" s="255" t="s">
        <v>1680</v>
      </c>
      <c r="G1386" s="253"/>
      <c r="H1386" s="256">
        <v>902.29999999999995</v>
      </c>
      <c r="I1386" s="257"/>
      <c r="J1386" s="253"/>
      <c r="K1386" s="253"/>
      <c r="L1386" s="258"/>
      <c r="M1386" s="259"/>
      <c r="N1386" s="260"/>
      <c r="O1386" s="260"/>
      <c r="P1386" s="260"/>
      <c r="Q1386" s="260"/>
      <c r="R1386" s="260"/>
      <c r="S1386" s="260"/>
      <c r="T1386" s="261"/>
      <c r="AT1386" s="262" t="s">
        <v>368</v>
      </c>
      <c r="AU1386" s="262" t="s">
        <v>92</v>
      </c>
      <c r="AV1386" s="12" t="s">
        <v>92</v>
      </c>
      <c r="AW1386" s="12" t="s">
        <v>38</v>
      </c>
      <c r="AX1386" s="12" t="s">
        <v>83</v>
      </c>
      <c r="AY1386" s="262" t="s">
        <v>263</v>
      </c>
    </row>
    <row r="1387" s="12" customFormat="1">
      <c r="B1387" s="252"/>
      <c r="C1387" s="253"/>
      <c r="D1387" s="246" t="s">
        <v>368</v>
      </c>
      <c r="E1387" s="254" t="s">
        <v>1</v>
      </c>
      <c r="F1387" s="255" t="s">
        <v>1681</v>
      </c>
      <c r="G1387" s="253"/>
      <c r="H1387" s="256">
        <v>1032.52</v>
      </c>
      <c r="I1387" s="257"/>
      <c r="J1387" s="253"/>
      <c r="K1387" s="253"/>
      <c r="L1387" s="258"/>
      <c r="M1387" s="259"/>
      <c r="N1387" s="260"/>
      <c r="O1387" s="260"/>
      <c r="P1387" s="260"/>
      <c r="Q1387" s="260"/>
      <c r="R1387" s="260"/>
      <c r="S1387" s="260"/>
      <c r="T1387" s="261"/>
      <c r="AT1387" s="262" t="s">
        <v>368</v>
      </c>
      <c r="AU1387" s="262" t="s">
        <v>92</v>
      </c>
      <c r="AV1387" s="12" t="s">
        <v>92</v>
      </c>
      <c r="AW1387" s="12" t="s">
        <v>38</v>
      </c>
      <c r="AX1387" s="12" t="s">
        <v>83</v>
      </c>
      <c r="AY1387" s="262" t="s">
        <v>263</v>
      </c>
    </row>
    <row r="1388" s="12" customFormat="1">
      <c r="B1388" s="252"/>
      <c r="C1388" s="253"/>
      <c r="D1388" s="246" t="s">
        <v>368</v>
      </c>
      <c r="E1388" s="254" t="s">
        <v>1</v>
      </c>
      <c r="F1388" s="255" t="s">
        <v>1682</v>
      </c>
      <c r="G1388" s="253"/>
      <c r="H1388" s="256">
        <v>1061.28</v>
      </c>
      <c r="I1388" s="257"/>
      <c r="J1388" s="253"/>
      <c r="K1388" s="253"/>
      <c r="L1388" s="258"/>
      <c r="M1388" s="259"/>
      <c r="N1388" s="260"/>
      <c r="O1388" s="260"/>
      <c r="P1388" s="260"/>
      <c r="Q1388" s="260"/>
      <c r="R1388" s="260"/>
      <c r="S1388" s="260"/>
      <c r="T1388" s="261"/>
      <c r="AT1388" s="262" t="s">
        <v>368</v>
      </c>
      <c r="AU1388" s="262" t="s">
        <v>92</v>
      </c>
      <c r="AV1388" s="12" t="s">
        <v>92</v>
      </c>
      <c r="AW1388" s="12" t="s">
        <v>38</v>
      </c>
      <c r="AX1388" s="12" t="s">
        <v>83</v>
      </c>
      <c r="AY1388" s="262" t="s">
        <v>263</v>
      </c>
    </row>
    <row r="1389" s="12" customFormat="1">
      <c r="B1389" s="252"/>
      <c r="C1389" s="253"/>
      <c r="D1389" s="246" t="s">
        <v>368</v>
      </c>
      <c r="E1389" s="254" t="s">
        <v>1</v>
      </c>
      <c r="F1389" s="255" t="s">
        <v>1683</v>
      </c>
      <c r="G1389" s="253"/>
      <c r="H1389" s="256">
        <v>587.40999999999997</v>
      </c>
      <c r="I1389" s="257"/>
      <c r="J1389" s="253"/>
      <c r="K1389" s="253"/>
      <c r="L1389" s="258"/>
      <c r="M1389" s="259"/>
      <c r="N1389" s="260"/>
      <c r="O1389" s="260"/>
      <c r="P1389" s="260"/>
      <c r="Q1389" s="260"/>
      <c r="R1389" s="260"/>
      <c r="S1389" s="260"/>
      <c r="T1389" s="261"/>
      <c r="AT1389" s="262" t="s">
        <v>368</v>
      </c>
      <c r="AU1389" s="262" t="s">
        <v>92</v>
      </c>
      <c r="AV1389" s="12" t="s">
        <v>92</v>
      </c>
      <c r="AW1389" s="12" t="s">
        <v>38</v>
      </c>
      <c r="AX1389" s="12" t="s">
        <v>83</v>
      </c>
      <c r="AY1389" s="262" t="s">
        <v>263</v>
      </c>
    </row>
    <row r="1390" s="15" customFormat="1">
      <c r="B1390" s="284"/>
      <c r="C1390" s="285"/>
      <c r="D1390" s="246" t="s">
        <v>368</v>
      </c>
      <c r="E1390" s="286" t="s">
        <v>1</v>
      </c>
      <c r="F1390" s="287" t="s">
        <v>388</v>
      </c>
      <c r="G1390" s="285"/>
      <c r="H1390" s="288">
        <v>3583.5100000000002</v>
      </c>
      <c r="I1390" s="289"/>
      <c r="J1390" s="285"/>
      <c r="K1390" s="285"/>
      <c r="L1390" s="290"/>
      <c r="M1390" s="291"/>
      <c r="N1390" s="292"/>
      <c r="O1390" s="292"/>
      <c r="P1390" s="292"/>
      <c r="Q1390" s="292"/>
      <c r="R1390" s="292"/>
      <c r="S1390" s="292"/>
      <c r="T1390" s="293"/>
      <c r="AT1390" s="294" t="s">
        <v>368</v>
      </c>
      <c r="AU1390" s="294" t="s">
        <v>92</v>
      </c>
      <c r="AV1390" s="15" t="s">
        <v>112</v>
      </c>
      <c r="AW1390" s="15" t="s">
        <v>38</v>
      </c>
      <c r="AX1390" s="15" t="s">
        <v>83</v>
      </c>
      <c r="AY1390" s="294" t="s">
        <v>263</v>
      </c>
    </row>
    <row r="1391" s="12" customFormat="1">
      <c r="B1391" s="252"/>
      <c r="C1391" s="253"/>
      <c r="D1391" s="246" t="s">
        <v>368</v>
      </c>
      <c r="E1391" s="254" t="s">
        <v>1</v>
      </c>
      <c r="F1391" s="255" t="s">
        <v>1684</v>
      </c>
      <c r="G1391" s="253"/>
      <c r="H1391" s="256">
        <v>358.351</v>
      </c>
      <c r="I1391" s="257"/>
      <c r="J1391" s="253"/>
      <c r="K1391" s="253"/>
      <c r="L1391" s="258"/>
      <c r="M1391" s="259"/>
      <c r="N1391" s="260"/>
      <c r="O1391" s="260"/>
      <c r="P1391" s="260"/>
      <c r="Q1391" s="260"/>
      <c r="R1391" s="260"/>
      <c r="S1391" s="260"/>
      <c r="T1391" s="261"/>
      <c r="AT1391" s="262" t="s">
        <v>368</v>
      </c>
      <c r="AU1391" s="262" t="s">
        <v>92</v>
      </c>
      <c r="AV1391" s="12" t="s">
        <v>92</v>
      </c>
      <c r="AW1391" s="12" t="s">
        <v>38</v>
      </c>
      <c r="AX1391" s="12" t="s">
        <v>83</v>
      </c>
      <c r="AY1391" s="262" t="s">
        <v>263</v>
      </c>
    </row>
    <row r="1392" s="13" customFormat="1">
      <c r="B1392" s="263"/>
      <c r="C1392" s="264"/>
      <c r="D1392" s="246" t="s">
        <v>368</v>
      </c>
      <c r="E1392" s="265" t="s">
        <v>1</v>
      </c>
      <c r="F1392" s="266" t="s">
        <v>370</v>
      </c>
      <c r="G1392" s="264"/>
      <c r="H1392" s="267">
        <v>3941.8609999999999</v>
      </c>
      <c r="I1392" s="268"/>
      <c r="J1392" s="264"/>
      <c r="K1392" s="264"/>
      <c r="L1392" s="269"/>
      <c r="M1392" s="270"/>
      <c r="N1392" s="271"/>
      <c r="O1392" s="271"/>
      <c r="P1392" s="271"/>
      <c r="Q1392" s="271"/>
      <c r="R1392" s="271"/>
      <c r="S1392" s="271"/>
      <c r="T1392" s="272"/>
      <c r="AT1392" s="273" t="s">
        <v>368</v>
      </c>
      <c r="AU1392" s="273" t="s">
        <v>92</v>
      </c>
      <c r="AV1392" s="13" t="s">
        <v>125</v>
      </c>
      <c r="AW1392" s="13" t="s">
        <v>38</v>
      </c>
      <c r="AX1392" s="13" t="s">
        <v>90</v>
      </c>
      <c r="AY1392" s="273" t="s">
        <v>263</v>
      </c>
    </row>
    <row r="1393" s="1" customFormat="1" ht="16.5" customHeight="1">
      <c r="B1393" s="39"/>
      <c r="C1393" s="233" t="s">
        <v>1685</v>
      </c>
      <c r="D1393" s="233" t="s">
        <v>266</v>
      </c>
      <c r="E1393" s="234" t="s">
        <v>1686</v>
      </c>
      <c r="F1393" s="235" t="s">
        <v>1687</v>
      </c>
      <c r="G1393" s="236" t="s">
        <v>1155</v>
      </c>
      <c r="H1393" s="305"/>
      <c r="I1393" s="238"/>
      <c r="J1393" s="239">
        <f>ROUND(I1393*H1393,2)</f>
        <v>0</v>
      </c>
      <c r="K1393" s="235" t="s">
        <v>270</v>
      </c>
      <c r="L1393" s="44"/>
      <c r="M1393" s="240" t="s">
        <v>1</v>
      </c>
      <c r="N1393" s="241" t="s">
        <v>48</v>
      </c>
      <c r="O1393" s="87"/>
      <c r="P1393" s="242">
        <f>O1393*H1393</f>
        <v>0</v>
      </c>
      <c r="Q1393" s="242">
        <v>0</v>
      </c>
      <c r="R1393" s="242">
        <f>Q1393*H1393</f>
        <v>0</v>
      </c>
      <c r="S1393" s="242">
        <v>0</v>
      </c>
      <c r="T1393" s="243">
        <f>S1393*H1393</f>
        <v>0</v>
      </c>
      <c r="AR1393" s="244" t="s">
        <v>452</v>
      </c>
      <c r="AT1393" s="244" t="s">
        <v>266</v>
      </c>
      <c r="AU1393" s="244" t="s">
        <v>92</v>
      </c>
      <c r="AY1393" s="17" t="s">
        <v>263</v>
      </c>
      <c r="BE1393" s="245">
        <f>IF(N1393="základní",J1393,0)</f>
        <v>0</v>
      </c>
      <c r="BF1393" s="245">
        <f>IF(N1393="snížená",J1393,0)</f>
        <v>0</v>
      </c>
      <c r="BG1393" s="245">
        <f>IF(N1393="zákl. přenesená",J1393,0)</f>
        <v>0</v>
      </c>
      <c r="BH1393" s="245">
        <f>IF(N1393="sníž. přenesená",J1393,0)</f>
        <v>0</v>
      </c>
      <c r="BI1393" s="245">
        <f>IF(N1393="nulová",J1393,0)</f>
        <v>0</v>
      </c>
      <c r="BJ1393" s="17" t="s">
        <v>90</v>
      </c>
      <c r="BK1393" s="245">
        <f>ROUND(I1393*H1393,2)</f>
        <v>0</v>
      </c>
      <c r="BL1393" s="17" t="s">
        <v>452</v>
      </c>
      <c r="BM1393" s="244" t="s">
        <v>1688</v>
      </c>
    </row>
    <row r="1394" s="11" customFormat="1" ht="22.8" customHeight="1">
      <c r="B1394" s="217"/>
      <c r="C1394" s="218"/>
      <c r="D1394" s="219" t="s">
        <v>82</v>
      </c>
      <c r="E1394" s="231" t="s">
        <v>1689</v>
      </c>
      <c r="F1394" s="231" t="s">
        <v>1690</v>
      </c>
      <c r="G1394" s="218"/>
      <c r="H1394" s="218"/>
      <c r="I1394" s="221"/>
      <c r="J1394" s="232">
        <f>BK1394</f>
        <v>0</v>
      </c>
      <c r="K1394" s="218"/>
      <c r="L1394" s="223"/>
      <c r="M1394" s="224"/>
      <c r="N1394" s="225"/>
      <c r="O1394" s="225"/>
      <c r="P1394" s="226">
        <f>SUM(P1395:P1459)</f>
        <v>0</v>
      </c>
      <c r="Q1394" s="225"/>
      <c r="R1394" s="226">
        <f>SUM(R1395:R1459)</f>
        <v>0</v>
      </c>
      <c r="S1394" s="225"/>
      <c r="T1394" s="227">
        <f>SUM(T1395:T1459)</f>
        <v>0</v>
      </c>
      <c r="AR1394" s="228" t="s">
        <v>92</v>
      </c>
      <c r="AT1394" s="229" t="s">
        <v>82</v>
      </c>
      <c r="AU1394" s="229" t="s">
        <v>90</v>
      </c>
      <c r="AY1394" s="228" t="s">
        <v>263</v>
      </c>
      <c r="BK1394" s="230">
        <f>SUM(BK1395:BK1459)</f>
        <v>0</v>
      </c>
    </row>
    <row r="1395" s="1" customFormat="1" ht="16.5" customHeight="1">
      <c r="B1395" s="39"/>
      <c r="C1395" s="233" t="s">
        <v>1691</v>
      </c>
      <c r="D1395" s="233" t="s">
        <v>266</v>
      </c>
      <c r="E1395" s="234" t="s">
        <v>1692</v>
      </c>
      <c r="F1395" s="235" t="s">
        <v>1693</v>
      </c>
      <c r="G1395" s="236" t="s">
        <v>1694</v>
      </c>
      <c r="H1395" s="237">
        <v>14.4</v>
      </c>
      <c r="I1395" s="238"/>
      <c r="J1395" s="239">
        <f>ROUND(I1395*H1395,2)</f>
        <v>0</v>
      </c>
      <c r="K1395" s="235" t="s">
        <v>413</v>
      </c>
      <c r="L1395" s="44"/>
      <c r="M1395" s="240" t="s">
        <v>1</v>
      </c>
      <c r="N1395" s="241" t="s">
        <v>48</v>
      </c>
      <c r="O1395" s="87"/>
      <c r="P1395" s="242">
        <f>O1395*H1395</f>
        <v>0</v>
      </c>
      <c r="Q1395" s="242">
        <v>0</v>
      </c>
      <c r="R1395" s="242">
        <f>Q1395*H1395</f>
        <v>0</v>
      </c>
      <c r="S1395" s="242">
        <v>0</v>
      </c>
      <c r="T1395" s="243">
        <f>S1395*H1395</f>
        <v>0</v>
      </c>
      <c r="AR1395" s="244" t="s">
        <v>452</v>
      </c>
      <c r="AT1395" s="244" t="s">
        <v>266</v>
      </c>
      <c r="AU1395" s="244" t="s">
        <v>92</v>
      </c>
      <c r="AY1395" s="17" t="s">
        <v>263</v>
      </c>
      <c r="BE1395" s="245">
        <f>IF(N1395="základní",J1395,0)</f>
        <v>0</v>
      </c>
      <c r="BF1395" s="245">
        <f>IF(N1395="snížená",J1395,0)</f>
        <v>0</v>
      </c>
      <c r="BG1395" s="245">
        <f>IF(N1395="zákl. přenesená",J1395,0)</f>
        <v>0</v>
      </c>
      <c r="BH1395" s="245">
        <f>IF(N1395="sníž. přenesená",J1395,0)</f>
        <v>0</v>
      </c>
      <c r="BI1395" s="245">
        <f>IF(N1395="nulová",J1395,0)</f>
        <v>0</v>
      </c>
      <c r="BJ1395" s="17" t="s">
        <v>90</v>
      </c>
      <c r="BK1395" s="245">
        <f>ROUND(I1395*H1395,2)</f>
        <v>0</v>
      </c>
      <c r="BL1395" s="17" t="s">
        <v>452</v>
      </c>
      <c r="BM1395" s="244" t="s">
        <v>1695</v>
      </c>
    </row>
    <row r="1396" s="1" customFormat="1">
      <c r="B1396" s="39"/>
      <c r="C1396" s="40"/>
      <c r="D1396" s="246" t="s">
        <v>273</v>
      </c>
      <c r="E1396" s="40"/>
      <c r="F1396" s="247" t="s">
        <v>1696</v>
      </c>
      <c r="G1396" s="40"/>
      <c r="H1396" s="40"/>
      <c r="I1396" s="151"/>
      <c r="J1396" s="40"/>
      <c r="K1396" s="40"/>
      <c r="L1396" s="44"/>
      <c r="M1396" s="248"/>
      <c r="N1396" s="87"/>
      <c r="O1396" s="87"/>
      <c r="P1396" s="87"/>
      <c r="Q1396" s="87"/>
      <c r="R1396" s="87"/>
      <c r="S1396" s="87"/>
      <c r="T1396" s="88"/>
      <c r="AT1396" s="17" t="s">
        <v>273</v>
      </c>
      <c r="AU1396" s="17" t="s">
        <v>92</v>
      </c>
    </row>
    <row r="1397" s="1" customFormat="1" ht="16.5" customHeight="1">
      <c r="B1397" s="39"/>
      <c r="C1397" s="233" t="s">
        <v>1697</v>
      </c>
      <c r="D1397" s="233" t="s">
        <v>266</v>
      </c>
      <c r="E1397" s="234" t="s">
        <v>1698</v>
      </c>
      <c r="F1397" s="235" t="s">
        <v>1699</v>
      </c>
      <c r="G1397" s="236" t="s">
        <v>1694</v>
      </c>
      <c r="H1397" s="237">
        <v>2.8500000000000001</v>
      </c>
      <c r="I1397" s="238"/>
      <c r="J1397" s="239">
        <f>ROUND(I1397*H1397,2)</f>
        <v>0</v>
      </c>
      <c r="K1397" s="235" t="s">
        <v>413</v>
      </c>
      <c r="L1397" s="44"/>
      <c r="M1397" s="240" t="s">
        <v>1</v>
      </c>
      <c r="N1397" s="241" t="s">
        <v>48</v>
      </c>
      <c r="O1397" s="87"/>
      <c r="P1397" s="242">
        <f>O1397*H1397</f>
        <v>0</v>
      </c>
      <c r="Q1397" s="242">
        <v>0</v>
      </c>
      <c r="R1397" s="242">
        <f>Q1397*H1397</f>
        <v>0</v>
      </c>
      <c r="S1397" s="242">
        <v>0</v>
      </c>
      <c r="T1397" s="243">
        <f>S1397*H1397</f>
        <v>0</v>
      </c>
      <c r="AR1397" s="244" t="s">
        <v>452</v>
      </c>
      <c r="AT1397" s="244" t="s">
        <v>266</v>
      </c>
      <c r="AU1397" s="244" t="s">
        <v>92</v>
      </c>
      <c r="AY1397" s="17" t="s">
        <v>263</v>
      </c>
      <c r="BE1397" s="245">
        <f>IF(N1397="základní",J1397,0)</f>
        <v>0</v>
      </c>
      <c r="BF1397" s="245">
        <f>IF(N1397="snížená",J1397,0)</f>
        <v>0</v>
      </c>
      <c r="BG1397" s="245">
        <f>IF(N1397="zákl. přenesená",J1397,0)</f>
        <v>0</v>
      </c>
      <c r="BH1397" s="245">
        <f>IF(N1397="sníž. přenesená",J1397,0)</f>
        <v>0</v>
      </c>
      <c r="BI1397" s="245">
        <f>IF(N1397="nulová",J1397,0)</f>
        <v>0</v>
      </c>
      <c r="BJ1397" s="17" t="s">
        <v>90</v>
      </c>
      <c r="BK1397" s="245">
        <f>ROUND(I1397*H1397,2)</f>
        <v>0</v>
      </c>
      <c r="BL1397" s="17" t="s">
        <v>452</v>
      </c>
      <c r="BM1397" s="244" t="s">
        <v>1700</v>
      </c>
    </row>
    <row r="1398" s="1" customFormat="1">
      <c r="B1398" s="39"/>
      <c r="C1398" s="40"/>
      <c r="D1398" s="246" t="s">
        <v>273</v>
      </c>
      <c r="E1398" s="40"/>
      <c r="F1398" s="247" t="s">
        <v>1696</v>
      </c>
      <c r="G1398" s="40"/>
      <c r="H1398" s="40"/>
      <c r="I1398" s="151"/>
      <c r="J1398" s="40"/>
      <c r="K1398" s="40"/>
      <c r="L1398" s="44"/>
      <c r="M1398" s="248"/>
      <c r="N1398" s="87"/>
      <c r="O1398" s="87"/>
      <c r="P1398" s="87"/>
      <c r="Q1398" s="87"/>
      <c r="R1398" s="87"/>
      <c r="S1398" s="87"/>
      <c r="T1398" s="88"/>
      <c r="AT1398" s="17" t="s">
        <v>273</v>
      </c>
      <c r="AU1398" s="17" t="s">
        <v>92</v>
      </c>
    </row>
    <row r="1399" s="1" customFormat="1" ht="16.5" customHeight="1">
      <c r="B1399" s="39"/>
      <c r="C1399" s="233" t="s">
        <v>1701</v>
      </c>
      <c r="D1399" s="233" t="s">
        <v>266</v>
      </c>
      <c r="E1399" s="234" t="s">
        <v>1702</v>
      </c>
      <c r="F1399" s="235" t="s">
        <v>1703</v>
      </c>
      <c r="G1399" s="236" t="s">
        <v>1694</v>
      </c>
      <c r="H1399" s="237">
        <v>14.4</v>
      </c>
      <c r="I1399" s="238"/>
      <c r="J1399" s="239">
        <f>ROUND(I1399*H1399,2)</f>
        <v>0</v>
      </c>
      <c r="K1399" s="235" t="s">
        <v>413</v>
      </c>
      <c r="L1399" s="44"/>
      <c r="M1399" s="240" t="s">
        <v>1</v>
      </c>
      <c r="N1399" s="241" t="s">
        <v>48</v>
      </c>
      <c r="O1399" s="87"/>
      <c r="P1399" s="242">
        <f>O1399*H1399</f>
        <v>0</v>
      </c>
      <c r="Q1399" s="242">
        <v>0</v>
      </c>
      <c r="R1399" s="242">
        <f>Q1399*H1399</f>
        <v>0</v>
      </c>
      <c r="S1399" s="242">
        <v>0</v>
      </c>
      <c r="T1399" s="243">
        <f>S1399*H1399</f>
        <v>0</v>
      </c>
      <c r="AR1399" s="244" t="s">
        <v>452</v>
      </c>
      <c r="AT1399" s="244" t="s">
        <v>266</v>
      </c>
      <c r="AU1399" s="244" t="s">
        <v>92</v>
      </c>
      <c r="AY1399" s="17" t="s">
        <v>263</v>
      </c>
      <c r="BE1399" s="245">
        <f>IF(N1399="základní",J1399,0)</f>
        <v>0</v>
      </c>
      <c r="BF1399" s="245">
        <f>IF(N1399="snížená",J1399,0)</f>
        <v>0</v>
      </c>
      <c r="BG1399" s="245">
        <f>IF(N1399="zákl. přenesená",J1399,0)</f>
        <v>0</v>
      </c>
      <c r="BH1399" s="245">
        <f>IF(N1399="sníž. přenesená",J1399,0)</f>
        <v>0</v>
      </c>
      <c r="BI1399" s="245">
        <f>IF(N1399="nulová",J1399,0)</f>
        <v>0</v>
      </c>
      <c r="BJ1399" s="17" t="s">
        <v>90</v>
      </c>
      <c r="BK1399" s="245">
        <f>ROUND(I1399*H1399,2)</f>
        <v>0</v>
      </c>
      <c r="BL1399" s="17" t="s">
        <v>452</v>
      </c>
      <c r="BM1399" s="244" t="s">
        <v>1704</v>
      </c>
    </row>
    <row r="1400" s="1" customFormat="1">
      <c r="B1400" s="39"/>
      <c r="C1400" s="40"/>
      <c r="D1400" s="246" t="s">
        <v>273</v>
      </c>
      <c r="E1400" s="40"/>
      <c r="F1400" s="247" t="s">
        <v>1696</v>
      </c>
      <c r="G1400" s="40"/>
      <c r="H1400" s="40"/>
      <c r="I1400" s="151"/>
      <c r="J1400" s="40"/>
      <c r="K1400" s="40"/>
      <c r="L1400" s="44"/>
      <c r="M1400" s="248"/>
      <c r="N1400" s="87"/>
      <c r="O1400" s="87"/>
      <c r="P1400" s="87"/>
      <c r="Q1400" s="87"/>
      <c r="R1400" s="87"/>
      <c r="S1400" s="87"/>
      <c r="T1400" s="88"/>
      <c r="AT1400" s="17" t="s">
        <v>273</v>
      </c>
      <c r="AU1400" s="17" t="s">
        <v>92</v>
      </c>
    </row>
    <row r="1401" s="1" customFormat="1" ht="16.5" customHeight="1">
      <c r="B1401" s="39"/>
      <c r="C1401" s="233" t="s">
        <v>1705</v>
      </c>
      <c r="D1401" s="233" t="s">
        <v>266</v>
      </c>
      <c r="E1401" s="234" t="s">
        <v>1706</v>
      </c>
      <c r="F1401" s="235" t="s">
        <v>1707</v>
      </c>
      <c r="G1401" s="236" t="s">
        <v>1694</v>
      </c>
      <c r="H1401" s="237">
        <v>19.199999999999999</v>
      </c>
      <c r="I1401" s="238"/>
      <c r="J1401" s="239">
        <f>ROUND(I1401*H1401,2)</f>
        <v>0</v>
      </c>
      <c r="K1401" s="235" t="s">
        <v>413</v>
      </c>
      <c r="L1401" s="44"/>
      <c r="M1401" s="240" t="s">
        <v>1</v>
      </c>
      <c r="N1401" s="241" t="s">
        <v>48</v>
      </c>
      <c r="O1401" s="87"/>
      <c r="P1401" s="242">
        <f>O1401*H1401</f>
        <v>0</v>
      </c>
      <c r="Q1401" s="242">
        <v>0</v>
      </c>
      <c r="R1401" s="242">
        <f>Q1401*H1401</f>
        <v>0</v>
      </c>
      <c r="S1401" s="242">
        <v>0</v>
      </c>
      <c r="T1401" s="243">
        <f>S1401*H1401</f>
        <v>0</v>
      </c>
      <c r="AR1401" s="244" t="s">
        <v>452</v>
      </c>
      <c r="AT1401" s="244" t="s">
        <v>266</v>
      </c>
      <c r="AU1401" s="244" t="s">
        <v>92</v>
      </c>
      <c r="AY1401" s="17" t="s">
        <v>263</v>
      </c>
      <c r="BE1401" s="245">
        <f>IF(N1401="základní",J1401,0)</f>
        <v>0</v>
      </c>
      <c r="BF1401" s="245">
        <f>IF(N1401="snížená",J1401,0)</f>
        <v>0</v>
      </c>
      <c r="BG1401" s="245">
        <f>IF(N1401="zákl. přenesená",J1401,0)</f>
        <v>0</v>
      </c>
      <c r="BH1401" s="245">
        <f>IF(N1401="sníž. přenesená",J1401,0)</f>
        <v>0</v>
      </c>
      <c r="BI1401" s="245">
        <f>IF(N1401="nulová",J1401,0)</f>
        <v>0</v>
      </c>
      <c r="BJ1401" s="17" t="s">
        <v>90</v>
      </c>
      <c r="BK1401" s="245">
        <f>ROUND(I1401*H1401,2)</f>
        <v>0</v>
      </c>
      <c r="BL1401" s="17" t="s">
        <v>452</v>
      </c>
      <c r="BM1401" s="244" t="s">
        <v>1708</v>
      </c>
    </row>
    <row r="1402" s="1" customFormat="1">
      <c r="B1402" s="39"/>
      <c r="C1402" s="40"/>
      <c r="D1402" s="246" t="s">
        <v>273</v>
      </c>
      <c r="E1402" s="40"/>
      <c r="F1402" s="247" t="s">
        <v>1696</v>
      </c>
      <c r="G1402" s="40"/>
      <c r="H1402" s="40"/>
      <c r="I1402" s="151"/>
      <c r="J1402" s="40"/>
      <c r="K1402" s="40"/>
      <c r="L1402" s="44"/>
      <c r="M1402" s="248"/>
      <c r="N1402" s="87"/>
      <c r="O1402" s="87"/>
      <c r="P1402" s="87"/>
      <c r="Q1402" s="87"/>
      <c r="R1402" s="87"/>
      <c r="S1402" s="87"/>
      <c r="T1402" s="88"/>
      <c r="AT1402" s="17" t="s">
        <v>273</v>
      </c>
      <c r="AU1402" s="17" t="s">
        <v>92</v>
      </c>
    </row>
    <row r="1403" s="1" customFormat="1" ht="16.5" customHeight="1">
      <c r="B1403" s="39"/>
      <c r="C1403" s="233" t="s">
        <v>1709</v>
      </c>
      <c r="D1403" s="233" t="s">
        <v>266</v>
      </c>
      <c r="E1403" s="234" t="s">
        <v>1710</v>
      </c>
      <c r="F1403" s="235" t="s">
        <v>1711</v>
      </c>
      <c r="G1403" s="236" t="s">
        <v>1694</v>
      </c>
      <c r="H1403" s="237">
        <v>10</v>
      </c>
      <c r="I1403" s="238"/>
      <c r="J1403" s="239">
        <f>ROUND(I1403*H1403,2)</f>
        <v>0</v>
      </c>
      <c r="K1403" s="235" t="s">
        <v>413</v>
      </c>
      <c r="L1403" s="44"/>
      <c r="M1403" s="240" t="s">
        <v>1</v>
      </c>
      <c r="N1403" s="241" t="s">
        <v>48</v>
      </c>
      <c r="O1403" s="87"/>
      <c r="P1403" s="242">
        <f>O1403*H1403</f>
        <v>0</v>
      </c>
      <c r="Q1403" s="242">
        <v>0</v>
      </c>
      <c r="R1403" s="242">
        <f>Q1403*H1403</f>
        <v>0</v>
      </c>
      <c r="S1403" s="242">
        <v>0</v>
      </c>
      <c r="T1403" s="243">
        <f>S1403*H1403</f>
        <v>0</v>
      </c>
      <c r="AR1403" s="244" t="s">
        <v>452</v>
      </c>
      <c r="AT1403" s="244" t="s">
        <v>266</v>
      </c>
      <c r="AU1403" s="244" t="s">
        <v>92</v>
      </c>
      <c r="AY1403" s="17" t="s">
        <v>263</v>
      </c>
      <c r="BE1403" s="245">
        <f>IF(N1403="základní",J1403,0)</f>
        <v>0</v>
      </c>
      <c r="BF1403" s="245">
        <f>IF(N1403="snížená",J1403,0)</f>
        <v>0</v>
      </c>
      <c r="BG1403" s="245">
        <f>IF(N1403="zákl. přenesená",J1403,0)</f>
        <v>0</v>
      </c>
      <c r="BH1403" s="245">
        <f>IF(N1403="sníž. přenesená",J1403,0)</f>
        <v>0</v>
      </c>
      <c r="BI1403" s="245">
        <f>IF(N1403="nulová",J1403,0)</f>
        <v>0</v>
      </c>
      <c r="BJ1403" s="17" t="s">
        <v>90</v>
      </c>
      <c r="BK1403" s="245">
        <f>ROUND(I1403*H1403,2)</f>
        <v>0</v>
      </c>
      <c r="BL1403" s="17" t="s">
        <v>452</v>
      </c>
      <c r="BM1403" s="244" t="s">
        <v>1712</v>
      </c>
    </row>
    <row r="1404" s="1" customFormat="1">
      <c r="B1404" s="39"/>
      <c r="C1404" s="40"/>
      <c r="D1404" s="246" t="s">
        <v>273</v>
      </c>
      <c r="E1404" s="40"/>
      <c r="F1404" s="247" t="s">
        <v>1696</v>
      </c>
      <c r="G1404" s="40"/>
      <c r="H1404" s="40"/>
      <c r="I1404" s="151"/>
      <c r="J1404" s="40"/>
      <c r="K1404" s="40"/>
      <c r="L1404" s="44"/>
      <c r="M1404" s="248"/>
      <c r="N1404" s="87"/>
      <c r="O1404" s="87"/>
      <c r="P1404" s="87"/>
      <c r="Q1404" s="87"/>
      <c r="R1404" s="87"/>
      <c r="S1404" s="87"/>
      <c r="T1404" s="88"/>
      <c r="AT1404" s="17" t="s">
        <v>273</v>
      </c>
      <c r="AU1404" s="17" t="s">
        <v>92</v>
      </c>
    </row>
    <row r="1405" s="1" customFormat="1" ht="16.5" customHeight="1">
      <c r="B1405" s="39"/>
      <c r="C1405" s="233" t="s">
        <v>1713</v>
      </c>
      <c r="D1405" s="233" t="s">
        <v>266</v>
      </c>
      <c r="E1405" s="234" t="s">
        <v>1714</v>
      </c>
      <c r="F1405" s="235" t="s">
        <v>1715</v>
      </c>
      <c r="G1405" s="236" t="s">
        <v>1694</v>
      </c>
      <c r="H1405" s="237">
        <v>9.5999999999999996</v>
      </c>
      <c r="I1405" s="238"/>
      <c r="J1405" s="239">
        <f>ROUND(I1405*H1405,2)</f>
        <v>0</v>
      </c>
      <c r="K1405" s="235" t="s">
        <v>413</v>
      </c>
      <c r="L1405" s="44"/>
      <c r="M1405" s="240" t="s">
        <v>1</v>
      </c>
      <c r="N1405" s="241" t="s">
        <v>48</v>
      </c>
      <c r="O1405" s="87"/>
      <c r="P1405" s="242">
        <f>O1405*H1405</f>
        <v>0</v>
      </c>
      <c r="Q1405" s="242">
        <v>0</v>
      </c>
      <c r="R1405" s="242">
        <f>Q1405*H1405</f>
        <v>0</v>
      </c>
      <c r="S1405" s="242">
        <v>0</v>
      </c>
      <c r="T1405" s="243">
        <f>S1405*H1405</f>
        <v>0</v>
      </c>
      <c r="AR1405" s="244" t="s">
        <v>452</v>
      </c>
      <c r="AT1405" s="244" t="s">
        <v>266</v>
      </c>
      <c r="AU1405" s="244" t="s">
        <v>92</v>
      </c>
      <c r="AY1405" s="17" t="s">
        <v>263</v>
      </c>
      <c r="BE1405" s="245">
        <f>IF(N1405="základní",J1405,0)</f>
        <v>0</v>
      </c>
      <c r="BF1405" s="245">
        <f>IF(N1405="snížená",J1405,0)</f>
        <v>0</v>
      </c>
      <c r="BG1405" s="245">
        <f>IF(N1405="zákl. přenesená",J1405,0)</f>
        <v>0</v>
      </c>
      <c r="BH1405" s="245">
        <f>IF(N1405="sníž. přenesená",J1405,0)</f>
        <v>0</v>
      </c>
      <c r="BI1405" s="245">
        <f>IF(N1405="nulová",J1405,0)</f>
        <v>0</v>
      </c>
      <c r="BJ1405" s="17" t="s">
        <v>90</v>
      </c>
      <c r="BK1405" s="245">
        <f>ROUND(I1405*H1405,2)</f>
        <v>0</v>
      </c>
      <c r="BL1405" s="17" t="s">
        <v>452</v>
      </c>
      <c r="BM1405" s="244" t="s">
        <v>1716</v>
      </c>
    </row>
    <row r="1406" s="1" customFormat="1">
      <c r="B1406" s="39"/>
      <c r="C1406" s="40"/>
      <c r="D1406" s="246" t="s">
        <v>273</v>
      </c>
      <c r="E1406" s="40"/>
      <c r="F1406" s="247" t="s">
        <v>1696</v>
      </c>
      <c r="G1406" s="40"/>
      <c r="H1406" s="40"/>
      <c r="I1406" s="151"/>
      <c r="J1406" s="40"/>
      <c r="K1406" s="40"/>
      <c r="L1406" s="44"/>
      <c r="M1406" s="248"/>
      <c r="N1406" s="87"/>
      <c r="O1406" s="87"/>
      <c r="P1406" s="87"/>
      <c r="Q1406" s="87"/>
      <c r="R1406" s="87"/>
      <c r="S1406" s="87"/>
      <c r="T1406" s="88"/>
      <c r="AT1406" s="17" t="s">
        <v>273</v>
      </c>
      <c r="AU1406" s="17" t="s">
        <v>92</v>
      </c>
    </row>
    <row r="1407" s="1" customFormat="1" ht="16.5" customHeight="1">
      <c r="B1407" s="39"/>
      <c r="C1407" s="233" t="s">
        <v>1717</v>
      </c>
      <c r="D1407" s="233" t="s">
        <v>266</v>
      </c>
      <c r="E1407" s="234" t="s">
        <v>1718</v>
      </c>
      <c r="F1407" s="235" t="s">
        <v>1719</v>
      </c>
      <c r="G1407" s="236" t="s">
        <v>1694</v>
      </c>
      <c r="H1407" s="237">
        <v>23.100000000000001</v>
      </c>
      <c r="I1407" s="238"/>
      <c r="J1407" s="239">
        <f>ROUND(I1407*H1407,2)</f>
        <v>0</v>
      </c>
      <c r="K1407" s="235" t="s">
        <v>413</v>
      </c>
      <c r="L1407" s="44"/>
      <c r="M1407" s="240" t="s">
        <v>1</v>
      </c>
      <c r="N1407" s="241" t="s">
        <v>48</v>
      </c>
      <c r="O1407" s="87"/>
      <c r="P1407" s="242">
        <f>O1407*H1407</f>
        <v>0</v>
      </c>
      <c r="Q1407" s="242">
        <v>0</v>
      </c>
      <c r="R1407" s="242">
        <f>Q1407*H1407</f>
        <v>0</v>
      </c>
      <c r="S1407" s="242">
        <v>0</v>
      </c>
      <c r="T1407" s="243">
        <f>S1407*H1407</f>
        <v>0</v>
      </c>
      <c r="AR1407" s="244" t="s">
        <v>452</v>
      </c>
      <c r="AT1407" s="244" t="s">
        <v>266</v>
      </c>
      <c r="AU1407" s="244" t="s">
        <v>92</v>
      </c>
      <c r="AY1407" s="17" t="s">
        <v>263</v>
      </c>
      <c r="BE1407" s="245">
        <f>IF(N1407="základní",J1407,0)</f>
        <v>0</v>
      </c>
      <c r="BF1407" s="245">
        <f>IF(N1407="snížená",J1407,0)</f>
        <v>0</v>
      </c>
      <c r="BG1407" s="245">
        <f>IF(N1407="zákl. přenesená",J1407,0)</f>
        <v>0</v>
      </c>
      <c r="BH1407" s="245">
        <f>IF(N1407="sníž. přenesená",J1407,0)</f>
        <v>0</v>
      </c>
      <c r="BI1407" s="245">
        <f>IF(N1407="nulová",J1407,0)</f>
        <v>0</v>
      </c>
      <c r="BJ1407" s="17" t="s">
        <v>90</v>
      </c>
      <c r="BK1407" s="245">
        <f>ROUND(I1407*H1407,2)</f>
        <v>0</v>
      </c>
      <c r="BL1407" s="17" t="s">
        <v>452</v>
      </c>
      <c r="BM1407" s="244" t="s">
        <v>1720</v>
      </c>
    </row>
    <row r="1408" s="1" customFormat="1">
      <c r="B1408" s="39"/>
      <c r="C1408" s="40"/>
      <c r="D1408" s="246" t="s">
        <v>273</v>
      </c>
      <c r="E1408" s="40"/>
      <c r="F1408" s="247" t="s">
        <v>1696</v>
      </c>
      <c r="G1408" s="40"/>
      <c r="H1408" s="40"/>
      <c r="I1408" s="151"/>
      <c r="J1408" s="40"/>
      <c r="K1408" s="40"/>
      <c r="L1408" s="44"/>
      <c r="M1408" s="248"/>
      <c r="N1408" s="87"/>
      <c r="O1408" s="87"/>
      <c r="P1408" s="87"/>
      <c r="Q1408" s="87"/>
      <c r="R1408" s="87"/>
      <c r="S1408" s="87"/>
      <c r="T1408" s="88"/>
      <c r="AT1408" s="17" t="s">
        <v>273</v>
      </c>
      <c r="AU1408" s="17" t="s">
        <v>92</v>
      </c>
    </row>
    <row r="1409" s="1" customFormat="1" ht="16.5" customHeight="1">
      <c r="B1409" s="39"/>
      <c r="C1409" s="233" t="s">
        <v>1721</v>
      </c>
      <c r="D1409" s="233" t="s">
        <v>266</v>
      </c>
      <c r="E1409" s="234" t="s">
        <v>1722</v>
      </c>
      <c r="F1409" s="235" t="s">
        <v>1723</v>
      </c>
      <c r="G1409" s="236" t="s">
        <v>1694</v>
      </c>
      <c r="H1409" s="237">
        <v>1.8</v>
      </c>
      <c r="I1409" s="238"/>
      <c r="J1409" s="239">
        <f>ROUND(I1409*H1409,2)</f>
        <v>0</v>
      </c>
      <c r="K1409" s="235" t="s">
        <v>413</v>
      </c>
      <c r="L1409" s="44"/>
      <c r="M1409" s="240" t="s">
        <v>1</v>
      </c>
      <c r="N1409" s="241" t="s">
        <v>48</v>
      </c>
      <c r="O1409" s="87"/>
      <c r="P1409" s="242">
        <f>O1409*H1409</f>
        <v>0</v>
      </c>
      <c r="Q1409" s="242">
        <v>0</v>
      </c>
      <c r="R1409" s="242">
        <f>Q1409*H1409</f>
        <v>0</v>
      </c>
      <c r="S1409" s="242">
        <v>0</v>
      </c>
      <c r="T1409" s="243">
        <f>S1409*H1409</f>
        <v>0</v>
      </c>
      <c r="AR1409" s="244" t="s">
        <v>452</v>
      </c>
      <c r="AT1409" s="244" t="s">
        <v>266</v>
      </c>
      <c r="AU1409" s="244" t="s">
        <v>92</v>
      </c>
      <c r="AY1409" s="17" t="s">
        <v>263</v>
      </c>
      <c r="BE1409" s="245">
        <f>IF(N1409="základní",J1409,0)</f>
        <v>0</v>
      </c>
      <c r="BF1409" s="245">
        <f>IF(N1409="snížená",J1409,0)</f>
        <v>0</v>
      </c>
      <c r="BG1409" s="245">
        <f>IF(N1409="zákl. přenesená",J1409,0)</f>
        <v>0</v>
      </c>
      <c r="BH1409" s="245">
        <f>IF(N1409="sníž. přenesená",J1409,0)</f>
        <v>0</v>
      </c>
      <c r="BI1409" s="245">
        <f>IF(N1409="nulová",J1409,0)</f>
        <v>0</v>
      </c>
      <c r="BJ1409" s="17" t="s">
        <v>90</v>
      </c>
      <c r="BK1409" s="245">
        <f>ROUND(I1409*H1409,2)</f>
        <v>0</v>
      </c>
      <c r="BL1409" s="17" t="s">
        <v>452</v>
      </c>
      <c r="BM1409" s="244" t="s">
        <v>1724</v>
      </c>
    </row>
    <row r="1410" s="1" customFormat="1">
      <c r="B1410" s="39"/>
      <c r="C1410" s="40"/>
      <c r="D1410" s="246" t="s">
        <v>273</v>
      </c>
      <c r="E1410" s="40"/>
      <c r="F1410" s="247" t="s">
        <v>1696</v>
      </c>
      <c r="G1410" s="40"/>
      <c r="H1410" s="40"/>
      <c r="I1410" s="151"/>
      <c r="J1410" s="40"/>
      <c r="K1410" s="40"/>
      <c r="L1410" s="44"/>
      <c r="M1410" s="248"/>
      <c r="N1410" s="87"/>
      <c r="O1410" s="87"/>
      <c r="P1410" s="87"/>
      <c r="Q1410" s="87"/>
      <c r="R1410" s="87"/>
      <c r="S1410" s="87"/>
      <c r="T1410" s="88"/>
      <c r="AT1410" s="17" t="s">
        <v>273</v>
      </c>
      <c r="AU1410" s="17" t="s">
        <v>92</v>
      </c>
    </row>
    <row r="1411" s="1" customFormat="1" ht="16.5" customHeight="1">
      <c r="B1411" s="39"/>
      <c r="C1411" s="233" t="s">
        <v>1725</v>
      </c>
      <c r="D1411" s="233" t="s">
        <v>266</v>
      </c>
      <c r="E1411" s="234" t="s">
        <v>1726</v>
      </c>
      <c r="F1411" s="235" t="s">
        <v>1727</v>
      </c>
      <c r="G1411" s="236" t="s">
        <v>1694</v>
      </c>
      <c r="H1411" s="237">
        <v>3.3999999999999999</v>
      </c>
      <c r="I1411" s="238"/>
      <c r="J1411" s="239">
        <f>ROUND(I1411*H1411,2)</f>
        <v>0</v>
      </c>
      <c r="K1411" s="235" t="s">
        <v>413</v>
      </c>
      <c r="L1411" s="44"/>
      <c r="M1411" s="240" t="s">
        <v>1</v>
      </c>
      <c r="N1411" s="241" t="s">
        <v>48</v>
      </c>
      <c r="O1411" s="87"/>
      <c r="P1411" s="242">
        <f>O1411*H1411</f>
        <v>0</v>
      </c>
      <c r="Q1411" s="242">
        <v>0</v>
      </c>
      <c r="R1411" s="242">
        <f>Q1411*H1411</f>
        <v>0</v>
      </c>
      <c r="S1411" s="242">
        <v>0</v>
      </c>
      <c r="T1411" s="243">
        <f>S1411*H1411</f>
        <v>0</v>
      </c>
      <c r="AR1411" s="244" t="s">
        <v>452</v>
      </c>
      <c r="AT1411" s="244" t="s">
        <v>266</v>
      </c>
      <c r="AU1411" s="244" t="s">
        <v>92</v>
      </c>
      <c r="AY1411" s="17" t="s">
        <v>263</v>
      </c>
      <c r="BE1411" s="245">
        <f>IF(N1411="základní",J1411,0)</f>
        <v>0</v>
      </c>
      <c r="BF1411" s="245">
        <f>IF(N1411="snížená",J1411,0)</f>
        <v>0</v>
      </c>
      <c r="BG1411" s="245">
        <f>IF(N1411="zákl. přenesená",J1411,0)</f>
        <v>0</v>
      </c>
      <c r="BH1411" s="245">
        <f>IF(N1411="sníž. přenesená",J1411,0)</f>
        <v>0</v>
      </c>
      <c r="BI1411" s="245">
        <f>IF(N1411="nulová",J1411,0)</f>
        <v>0</v>
      </c>
      <c r="BJ1411" s="17" t="s">
        <v>90</v>
      </c>
      <c r="BK1411" s="245">
        <f>ROUND(I1411*H1411,2)</f>
        <v>0</v>
      </c>
      <c r="BL1411" s="17" t="s">
        <v>452</v>
      </c>
      <c r="BM1411" s="244" t="s">
        <v>1728</v>
      </c>
    </row>
    <row r="1412" s="1" customFormat="1">
      <c r="B1412" s="39"/>
      <c r="C1412" s="40"/>
      <c r="D1412" s="246" t="s">
        <v>273</v>
      </c>
      <c r="E1412" s="40"/>
      <c r="F1412" s="247" t="s">
        <v>1696</v>
      </c>
      <c r="G1412" s="40"/>
      <c r="H1412" s="40"/>
      <c r="I1412" s="151"/>
      <c r="J1412" s="40"/>
      <c r="K1412" s="40"/>
      <c r="L1412" s="44"/>
      <c r="M1412" s="248"/>
      <c r="N1412" s="87"/>
      <c r="O1412" s="87"/>
      <c r="P1412" s="87"/>
      <c r="Q1412" s="87"/>
      <c r="R1412" s="87"/>
      <c r="S1412" s="87"/>
      <c r="T1412" s="88"/>
      <c r="AT1412" s="17" t="s">
        <v>273</v>
      </c>
      <c r="AU1412" s="17" t="s">
        <v>92</v>
      </c>
    </row>
    <row r="1413" s="1" customFormat="1" ht="16.5" customHeight="1">
      <c r="B1413" s="39"/>
      <c r="C1413" s="233" t="s">
        <v>1729</v>
      </c>
      <c r="D1413" s="233" t="s">
        <v>266</v>
      </c>
      <c r="E1413" s="234" t="s">
        <v>1730</v>
      </c>
      <c r="F1413" s="235" t="s">
        <v>1731</v>
      </c>
      <c r="G1413" s="236" t="s">
        <v>1694</v>
      </c>
      <c r="H1413" s="237">
        <v>2.9500000000000002</v>
      </c>
      <c r="I1413" s="238"/>
      <c r="J1413" s="239">
        <f>ROUND(I1413*H1413,2)</f>
        <v>0</v>
      </c>
      <c r="K1413" s="235" t="s">
        <v>413</v>
      </c>
      <c r="L1413" s="44"/>
      <c r="M1413" s="240" t="s">
        <v>1</v>
      </c>
      <c r="N1413" s="241" t="s">
        <v>48</v>
      </c>
      <c r="O1413" s="87"/>
      <c r="P1413" s="242">
        <f>O1413*H1413</f>
        <v>0</v>
      </c>
      <c r="Q1413" s="242">
        <v>0</v>
      </c>
      <c r="R1413" s="242">
        <f>Q1413*H1413</f>
        <v>0</v>
      </c>
      <c r="S1413" s="242">
        <v>0</v>
      </c>
      <c r="T1413" s="243">
        <f>S1413*H1413</f>
        <v>0</v>
      </c>
      <c r="AR1413" s="244" t="s">
        <v>452</v>
      </c>
      <c r="AT1413" s="244" t="s">
        <v>266</v>
      </c>
      <c r="AU1413" s="244" t="s">
        <v>92</v>
      </c>
      <c r="AY1413" s="17" t="s">
        <v>263</v>
      </c>
      <c r="BE1413" s="245">
        <f>IF(N1413="základní",J1413,0)</f>
        <v>0</v>
      </c>
      <c r="BF1413" s="245">
        <f>IF(N1413="snížená",J1413,0)</f>
        <v>0</v>
      </c>
      <c r="BG1413" s="245">
        <f>IF(N1413="zákl. přenesená",J1413,0)</f>
        <v>0</v>
      </c>
      <c r="BH1413" s="245">
        <f>IF(N1413="sníž. přenesená",J1413,0)</f>
        <v>0</v>
      </c>
      <c r="BI1413" s="245">
        <f>IF(N1413="nulová",J1413,0)</f>
        <v>0</v>
      </c>
      <c r="BJ1413" s="17" t="s">
        <v>90</v>
      </c>
      <c r="BK1413" s="245">
        <f>ROUND(I1413*H1413,2)</f>
        <v>0</v>
      </c>
      <c r="BL1413" s="17" t="s">
        <v>452</v>
      </c>
      <c r="BM1413" s="244" t="s">
        <v>1732</v>
      </c>
    </row>
    <row r="1414" s="1" customFormat="1">
      <c r="B1414" s="39"/>
      <c r="C1414" s="40"/>
      <c r="D1414" s="246" t="s">
        <v>273</v>
      </c>
      <c r="E1414" s="40"/>
      <c r="F1414" s="247" t="s">
        <v>1696</v>
      </c>
      <c r="G1414" s="40"/>
      <c r="H1414" s="40"/>
      <c r="I1414" s="151"/>
      <c r="J1414" s="40"/>
      <c r="K1414" s="40"/>
      <c r="L1414" s="44"/>
      <c r="M1414" s="248"/>
      <c r="N1414" s="87"/>
      <c r="O1414" s="87"/>
      <c r="P1414" s="87"/>
      <c r="Q1414" s="87"/>
      <c r="R1414" s="87"/>
      <c r="S1414" s="87"/>
      <c r="T1414" s="88"/>
      <c r="AT1414" s="17" t="s">
        <v>273</v>
      </c>
      <c r="AU1414" s="17" t="s">
        <v>92</v>
      </c>
    </row>
    <row r="1415" s="1" customFormat="1" ht="16.5" customHeight="1">
      <c r="B1415" s="39"/>
      <c r="C1415" s="233" t="s">
        <v>1733</v>
      </c>
      <c r="D1415" s="233" t="s">
        <v>266</v>
      </c>
      <c r="E1415" s="234" t="s">
        <v>1734</v>
      </c>
      <c r="F1415" s="235" t="s">
        <v>1735</v>
      </c>
      <c r="G1415" s="236" t="s">
        <v>1694</v>
      </c>
      <c r="H1415" s="237">
        <v>9.3000000000000007</v>
      </c>
      <c r="I1415" s="238"/>
      <c r="J1415" s="239">
        <f>ROUND(I1415*H1415,2)</f>
        <v>0</v>
      </c>
      <c r="K1415" s="235" t="s">
        <v>413</v>
      </c>
      <c r="L1415" s="44"/>
      <c r="M1415" s="240" t="s">
        <v>1</v>
      </c>
      <c r="N1415" s="241" t="s">
        <v>48</v>
      </c>
      <c r="O1415" s="87"/>
      <c r="P1415" s="242">
        <f>O1415*H1415</f>
        <v>0</v>
      </c>
      <c r="Q1415" s="242">
        <v>0</v>
      </c>
      <c r="R1415" s="242">
        <f>Q1415*H1415</f>
        <v>0</v>
      </c>
      <c r="S1415" s="242">
        <v>0</v>
      </c>
      <c r="T1415" s="243">
        <f>S1415*H1415</f>
        <v>0</v>
      </c>
      <c r="AR1415" s="244" t="s">
        <v>452</v>
      </c>
      <c r="AT1415" s="244" t="s">
        <v>266</v>
      </c>
      <c r="AU1415" s="244" t="s">
        <v>92</v>
      </c>
      <c r="AY1415" s="17" t="s">
        <v>263</v>
      </c>
      <c r="BE1415" s="245">
        <f>IF(N1415="základní",J1415,0)</f>
        <v>0</v>
      </c>
      <c r="BF1415" s="245">
        <f>IF(N1415="snížená",J1415,0)</f>
        <v>0</v>
      </c>
      <c r="BG1415" s="245">
        <f>IF(N1415="zákl. přenesená",J1415,0)</f>
        <v>0</v>
      </c>
      <c r="BH1415" s="245">
        <f>IF(N1415="sníž. přenesená",J1415,0)</f>
        <v>0</v>
      </c>
      <c r="BI1415" s="245">
        <f>IF(N1415="nulová",J1415,0)</f>
        <v>0</v>
      </c>
      <c r="BJ1415" s="17" t="s">
        <v>90</v>
      </c>
      <c r="BK1415" s="245">
        <f>ROUND(I1415*H1415,2)</f>
        <v>0</v>
      </c>
      <c r="BL1415" s="17" t="s">
        <v>452</v>
      </c>
      <c r="BM1415" s="244" t="s">
        <v>1736</v>
      </c>
    </row>
    <row r="1416" s="1" customFormat="1">
      <c r="B1416" s="39"/>
      <c r="C1416" s="40"/>
      <c r="D1416" s="246" t="s">
        <v>273</v>
      </c>
      <c r="E1416" s="40"/>
      <c r="F1416" s="247" t="s">
        <v>1696</v>
      </c>
      <c r="G1416" s="40"/>
      <c r="H1416" s="40"/>
      <c r="I1416" s="151"/>
      <c r="J1416" s="40"/>
      <c r="K1416" s="40"/>
      <c r="L1416" s="44"/>
      <c r="M1416" s="248"/>
      <c r="N1416" s="87"/>
      <c r="O1416" s="87"/>
      <c r="P1416" s="87"/>
      <c r="Q1416" s="87"/>
      <c r="R1416" s="87"/>
      <c r="S1416" s="87"/>
      <c r="T1416" s="88"/>
      <c r="AT1416" s="17" t="s">
        <v>273</v>
      </c>
      <c r="AU1416" s="17" t="s">
        <v>92</v>
      </c>
    </row>
    <row r="1417" s="1" customFormat="1" ht="16.5" customHeight="1">
      <c r="B1417" s="39"/>
      <c r="C1417" s="233" t="s">
        <v>1737</v>
      </c>
      <c r="D1417" s="233" t="s">
        <v>266</v>
      </c>
      <c r="E1417" s="234" t="s">
        <v>1738</v>
      </c>
      <c r="F1417" s="235" t="s">
        <v>1739</v>
      </c>
      <c r="G1417" s="236" t="s">
        <v>1694</v>
      </c>
      <c r="H1417" s="237">
        <v>20.100000000000001</v>
      </c>
      <c r="I1417" s="238"/>
      <c r="J1417" s="239">
        <f>ROUND(I1417*H1417,2)</f>
        <v>0</v>
      </c>
      <c r="K1417" s="235" t="s">
        <v>413</v>
      </c>
      <c r="L1417" s="44"/>
      <c r="M1417" s="240" t="s">
        <v>1</v>
      </c>
      <c r="N1417" s="241" t="s">
        <v>48</v>
      </c>
      <c r="O1417" s="87"/>
      <c r="P1417" s="242">
        <f>O1417*H1417</f>
        <v>0</v>
      </c>
      <c r="Q1417" s="242">
        <v>0</v>
      </c>
      <c r="R1417" s="242">
        <f>Q1417*H1417</f>
        <v>0</v>
      </c>
      <c r="S1417" s="242">
        <v>0</v>
      </c>
      <c r="T1417" s="243">
        <f>S1417*H1417</f>
        <v>0</v>
      </c>
      <c r="AR1417" s="244" t="s">
        <v>452</v>
      </c>
      <c r="AT1417" s="244" t="s">
        <v>266</v>
      </c>
      <c r="AU1417" s="244" t="s">
        <v>92</v>
      </c>
      <c r="AY1417" s="17" t="s">
        <v>263</v>
      </c>
      <c r="BE1417" s="245">
        <f>IF(N1417="základní",J1417,0)</f>
        <v>0</v>
      </c>
      <c r="BF1417" s="245">
        <f>IF(N1417="snížená",J1417,0)</f>
        <v>0</v>
      </c>
      <c r="BG1417" s="245">
        <f>IF(N1417="zákl. přenesená",J1417,0)</f>
        <v>0</v>
      </c>
      <c r="BH1417" s="245">
        <f>IF(N1417="sníž. přenesená",J1417,0)</f>
        <v>0</v>
      </c>
      <c r="BI1417" s="245">
        <f>IF(N1417="nulová",J1417,0)</f>
        <v>0</v>
      </c>
      <c r="BJ1417" s="17" t="s">
        <v>90</v>
      </c>
      <c r="BK1417" s="245">
        <f>ROUND(I1417*H1417,2)</f>
        <v>0</v>
      </c>
      <c r="BL1417" s="17" t="s">
        <v>452</v>
      </c>
      <c r="BM1417" s="244" t="s">
        <v>1740</v>
      </c>
    </row>
    <row r="1418" s="1" customFormat="1">
      <c r="B1418" s="39"/>
      <c r="C1418" s="40"/>
      <c r="D1418" s="246" t="s">
        <v>273</v>
      </c>
      <c r="E1418" s="40"/>
      <c r="F1418" s="247" t="s">
        <v>1696</v>
      </c>
      <c r="G1418" s="40"/>
      <c r="H1418" s="40"/>
      <c r="I1418" s="151"/>
      <c r="J1418" s="40"/>
      <c r="K1418" s="40"/>
      <c r="L1418" s="44"/>
      <c r="M1418" s="248"/>
      <c r="N1418" s="87"/>
      <c r="O1418" s="87"/>
      <c r="P1418" s="87"/>
      <c r="Q1418" s="87"/>
      <c r="R1418" s="87"/>
      <c r="S1418" s="87"/>
      <c r="T1418" s="88"/>
      <c r="AT1418" s="17" t="s">
        <v>273</v>
      </c>
      <c r="AU1418" s="17" t="s">
        <v>92</v>
      </c>
    </row>
    <row r="1419" s="1" customFormat="1" ht="16.5" customHeight="1">
      <c r="B1419" s="39"/>
      <c r="C1419" s="233" t="s">
        <v>1741</v>
      </c>
      <c r="D1419" s="233" t="s">
        <v>266</v>
      </c>
      <c r="E1419" s="234" t="s">
        <v>1742</v>
      </c>
      <c r="F1419" s="235" t="s">
        <v>1743</v>
      </c>
      <c r="G1419" s="236" t="s">
        <v>1694</v>
      </c>
      <c r="H1419" s="237">
        <v>6.4000000000000004</v>
      </c>
      <c r="I1419" s="238"/>
      <c r="J1419" s="239">
        <f>ROUND(I1419*H1419,2)</f>
        <v>0</v>
      </c>
      <c r="K1419" s="235" t="s">
        <v>413</v>
      </c>
      <c r="L1419" s="44"/>
      <c r="M1419" s="240" t="s">
        <v>1</v>
      </c>
      <c r="N1419" s="241" t="s">
        <v>48</v>
      </c>
      <c r="O1419" s="87"/>
      <c r="P1419" s="242">
        <f>O1419*H1419</f>
        <v>0</v>
      </c>
      <c r="Q1419" s="242">
        <v>0</v>
      </c>
      <c r="R1419" s="242">
        <f>Q1419*H1419</f>
        <v>0</v>
      </c>
      <c r="S1419" s="242">
        <v>0</v>
      </c>
      <c r="T1419" s="243">
        <f>S1419*H1419</f>
        <v>0</v>
      </c>
      <c r="AR1419" s="244" t="s">
        <v>452</v>
      </c>
      <c r="AT1419" s="244" t="s">
        <v>266</v>
      </c>
      <c r="AU1419" s="244" t="s">
        <v>92</v>
      </c>
      <c r="AY1419" s="17" t="s">
        <v>263</v>
      </c>
      <c r="BE1419" s="245">
        <f>IF(N1419="základní",J1419,0)</f>
        <v>0</v>
      </c>
      <c r="BF1419" s="245">
        <f>IF(N1419="snížená",J1419,0)</f>
        <v>0</v>
      </c>
      <c r="BG1419" s="245">
        <f>IF(N1419="zákl. přenesená",J1419,0)</f>
        <v>0</v>
      </c>
      <c r="BH1419" s="245">
        <f>IF(N1419="sníž. přenesená",J1419,0)</f>
        <v>0</v>
      </c>
      <c r="BI1419" s="245">
        <f>IF(N1419="nulová",J1419,0)</f>
        <v>0</v>
      </c>
      <c r="BJ1419" s="17" t="s">
        <v>90</v>
      </c>
      <c r="BK1419" s="245">
        <f>ROUND(I1419*H1419,2)</f>
        <v>0</v>
      </c>
      <c r="BL1419" s="17" t="s">
        <v>452</v>
      </c>
      <c r="BM1419" s="244" t="s">
        <v>1744</v>
      </c>
    </row>
    <row r="1420" s="1" customFormat="1">
      <c r="B1420" s="39"/>
      <c r="C1420" s="40"/>
      <c r="D1420" s="246" t="s">
        <v>273</v>
      </c>
      <c r="E1420" s="40"/>
      <c r="F1420" s="247" t="s">
        <v>1696</v>
      </c>
      <c r="G1420" s="40"/>
      <c r="H1420" s="40"/>
      <c r="I1420" s="151"/>
      <c r="J1420" s="40"/>
      <c r="K1420" s="40"/>
      <c r="L1420" s="44"/>
      <c r="M1420" s="248"/>
      <c r="N1420" s="87"/>
      <c r="O1420" s="87"/>
      <c r="P1420" s="87"/>
      <c r="Q1420" s="87"/>
      <c r="R1420" s="87"/>
      <c r="S1420" s="87"/>
      <c r="T1420" s="88"/>
      <c r="AT1420" s="17" t="s">
        <v>273</v>
      </c>
      <c r="AU1420" s="17" t="s">
        <v>92</v>
      </c>
    </row>
    <row r="1421" s="1" customFormat="1" ht="16.5" customHeight="1">
      <c r="B1421" s="39"/>
      <c r="C1421" s="233" t="s">
        <v>1745</v>
      </c>
      <c r="D1421" s="233" t="s">
        <v>266</v>
      </c>
      <c r="E1421" s="234" t="s">
        <v>1746</v>
      </c>
      <c r="F1421" s="235" t="s">
        <v>1747</v>
      </c>
      <c r="G1421" s="236" t="s">
        <v>1694</v>
      </c>
      <c r="H1421" s="237">
        <v>5.3499999999999996</v>
      </c>
      <c r="I1421" s="238"/>
      <c r="J1421" s="239">
        <f>ROUND(I1421*H1421,2)</f>
        <v>0</v>
      </c>
      <c r="K1421" s="235" t="s">
        <v>413</v>
      </c>
      <c r="L1421" s="44"/>
      <c r="M1421" s="240" t="s">
        <v>1</v>
      </c>
      <c r="N1421" s="241" t="s">
        <v>48</v>
      </c>
      <c r="O1421" s="87"/>
      <c r="P1421" s="242">
        <f>O1421*H1421</f>
        <v>0</v>
      </c>
      <c r="Q1421" s="242">
        <v>0</v>
      </c>
      <c r="R1421" s="242">
        <f>Q1421*H1421</f>
        <v>0</v>
      </c>
      <c r="S1421" s="242">
        <v>0</v>
      </c>
      <c r="T1421" s="243">
        <f>S1421*H1421</f>
        <v>0</v>
      </c>
      <c r="AR1421" s="244" t="s">
        <v>452</v>
      </c>
      <c r="AT1421" s="244" t="s">
        <v>266</v>
      </c>
      <c r="AU1421" s="244" t="s">
        <v>92</v>
      </c>
      <c r="AY1421" s="17" t="s">
        <v>263</v>
      </c>
      <c r="BE1421" s="245">
        <f>IF(N1421="základní",J1421,0)</f>
        <v>0</v>
      </c>
      <c r="BF1421" s="245">
        <f>IF(N1421="snížená",J1421,0)</f>
        <v>0</v>
      </c>
      <c r="BG1421" s="245">
        <f>IF(N1421="zákl. přenesená",J1421,0)</f>
        <v>0</v>
      </c>
      <c r="BH1421" s="245">
        <f>IF(N1421="sníž. přenesená",J1421,0)</f>
        <v>0</v>
      </c>
      <c r="BI1421" s="245">
        <f>IF(N1421="nulová",J1421,0)</f>
        <v>0</v>
      </c>
      <c r="BJ1421" s="17" t="s">
        <v>90</v>
      </c>
      <c r="BK1421" s="245">
        <f>ROUND(I1421*H1421,2)</f>
        <v>0</v>
      </c>
      <c r="BL1421" s="17" t="s">
        <v>452</v>
      </c>
      <c r="BM1421" s="244" t="s">
        <v>1748</v>
      </c>
    </row>
    <row r="1422" s="1" customFormat="1">
      <c r="B1422" s="39"/>
      <c r="C1422" s="40"/>
      <c r="D1422" s="246" t="s">
        <v>273</v>
      </c>
      <c r="E1422" s="40"/>
      <c r="F1422" s="247" t="s">
        <v>1696</v>
      </c>
      <c r="G1422" s="40"/>
      <c r="H1422" s="40"/>
      <c r="I1422" s="151"/>
      <c r="J1422" s="40"/>
      <c r="K1422" s="40"/>
      <c r="L1422" s="44"/>
      <c r="M1422" s="248"/>
      <c r="N1422" s="87"/>
      <c r="O1422" s="87"/>
      <c r="P1422" s="87"/>
      <c r="Q1422" s="87"/>
      <c r="R1422" s="87"/>
      <c r="S1422" s="87"/>
      <c r="T1422" s="88"/>
      <c r="AT1422" s="17" t="s">
        <v>273</v>
      </c>
      <c r="AU1422" s="17" t="s">
        <v>92</v>
      </c>
    </row>
    <row r="1423" s="1" customFormat="1" ht="16.5" customHeight="1">
      <c r="B1423" s="39"/>
      <c r="C1423" s="233" t="s">
        <v>1749</v>
      </c>
      <c r="D1423" s="233" t="s">
        <v>266</v>
      </c>
      <c r="E1423" s="234" t="s">
        <v>1750</v>
      </c>
      <c r="F1423" s="235" t="s">
        <v>1751</v>
      </c>
      <c r="G1423" s="236" t="s">
        <v>1694</v>
      </c>
      <c r="H1423" s="237">
        <v>6</v>
      </c>
      <c r="I1423" s="238"/>
      <c r="J1423" s="239">
        <f>ROUND(I1423*H1423,2)</f>
        <v>0</v>
      </c>
      <c r="K1423" s="235" t="s">
        <v>413</v>
      </c>
      <c r="L1423" s="44"/>
      <c r="M1423" s="240" t="s">
        <v>1</v>
      </c>
      <c r="N1423" s="241" t="s">
        <v>48</v>
      </c>
      <c r="O1423" s="87"/>
      <c r="P1423" s="242">
        <f>O1423*H1423</f>
        <v>0</v>
      </c>
      <c r="Q1423" s="242">
        <v>0</v>
      </c>
      <c r="R1423" s="242">
        <f>Q1423*H1423</f>
        <v>0</v>
      </c>
      <c r="S1423" s="242">
        <v>0</v>
      </c>
      <c r="T1423" s="243">
        <f>S1423*H1423</f>
        <v>0</v>
      </c>
      <c r="AR1423" s="244" t="s">
        <v>452</v>
      </c>
      <c r="AT1423" s="244" t="s">
        <v>266</v>
      </c>
      <c r="AU1423" s="244" t="s">
        <v>92</v>
      </c>
      <c r="AY1423" s="17" t="s">
        <v>263</v>
      </c>
      <c r="BE1423" s="245">
        <f>IF(N1423="základní",J1423,0)</f>
        <v>0</v>
      </c>
      <c r="BF1423" s="245">
        <f>IF(N1423="snížená",J1423,0)</f>
        <v>0</v>
      </c>
      <c r="BG1423" s="245">
        <f>IF(N1423="zákl. přenesená",J1423,0)</f>
        <v>0</v>
      </c>
      <c r="BH1423" s="245">
        <f>IF(N1423="sníž. přenesená",J1423,0)</f>
        <v>0</v>
      </c>
      <c r="BI1423" s="245">
        <f>IF(N1423="nulová",J1423,0)</f>
        <v>0</v>
      </c>
      <c r="BJ1423" s="17" t="s">
        <v>90</v>
      </c>
      <c r="BK1423" s="245">
        <f>ROUND(I1423*H1423,2)</f>
        <v>0</v>
      </c>
      <c r="BL1423" s="17" t="s">
        <v>452</v>
      </c>
      <c r="BM1423" s="244" t="s">
        <v>1752</v>
      </c>
    </row>
    <row r="1424" s="1" customFormat="1">
      <c r="B1424" s="39"/>
      <c r="C1424" s="40"/>
      <c r="D1424" s="246" t="s">
        <v>273</v>
      </c>
      <c r="E1424" s="40"/>
      <c r="F1424" s="247" t="s">
        <v>1696</v>
      </c>
      <c r="G1424" s="40"/>
      <c r="H1424" s="40"/>
      <c r="I1424" s="151"/>
      <c r="J1424" s="40"/>
      <c r="K1424" s="40"/>
      <c r="L1424" s="44"/>
      <c r="M1424" s="248"/>
      <c r="N1424" s="87"/>
      <c r="O1424" s="87"/>
      <c r="P1424" s="87"/>
      <c r="Q1424" s="87"/>
      <c r="R1424" s="87"/>
      <c r="S1424" s="87"/>
      <c r="T1424" s="88"/>
      <c r="AT1424" s="17" t="s">
        <v>273</v>
      </c>
      <c r="AU1424" s="17" t="s">
        <v>92</v>
      </c>
    </row>
    <row r="1425" s="1" customFormat="1" ht="16.5" customHeight="1">
      <c r="B1425" s="39"/>
      <c r="C1425" s="233" t="s">
        <v>1753</v>
      </c>
      <c r="D1425" s="233" t="s">
        <v>266</v>
      </c>
      <c r="E1425" s="234" t="s">
        <v>1754</v>
      </c>
      <c r="F1425" s="235" t="s">
        <v>1755</v>
      </c>
      <c r="G1425" s="236" t="s">
        <v>1694</v>
      </c>
      <c r="H1425" s="237">
        <v>3</v>
      </c>
      <c r="I1425" s="238"/>
      <c r="J1425" s="239">
        <f>ROUND(I1425*H1425,2)</f>
        <v>0</v>
      </c>
      <c r="K1425" s="235" t="s">
        <v>413</v>
      </c>
      <c r="L1425" s="44"/>
      <c r="M1425" s="240" t="s">
        <v>1</v>
      </c>
      <c r="N1425" s="241" t="s">
        <v>48</v>
      </c>
      <c r="O1425" s="87"/>
      <c r="P1425" s="242">
        <f>O1425*H1425</f>
        <v>0</v>
      </c>
      <c r="Q1425" s="242">
        <v>0</v>
      </c>
      <c r="R1425" s="242">
        <f>Q1425*H1425</f>
        <v>0</v>
      </c>
      <c r="S1425" s="242">
        <v>0</v>
      </c>
      <c r="T1425" s="243">
        <f>S1425*H1425</f>
        <v>0</v>
      </c>
      <c r="AR1425" s="244" t="s">
        <v>452</v>
      </c>
      <c r="AT1425" s="244" t="s">
        <v>266</v>
      </c>
      <c r="AU1425" s="244" t="s">
        <v>92</v>
      </c>
      <c r="AY1425" s="17" t="s">
        <v>263</v>
      </c>
      <c r="BE1425" s="245">
        <f>IF(N1425="základní",J1425,0)</f>
        <v>0</v>
      </c>
      <c r="BF1425" s="245">
        <f>IF(N1425="snížená",J1425,0)</f>
        <v>0</v>
      </c>
      <c r="BG1425" s="245">
        <f>IF(N1425="zákl. přenesená",J1425,0)</f>
        <v>0</v>
      </c>
      <c r="BH1425" s="245">
        <f>IF(N1425="sníž. přenesená",J1425,0)</f>
        <v>0</v>
      </c>
      <c r="BI1425" s="245">
        <f>IF(N1425="nulová",J1425,0)</f>
        <v>0</v>
      </c>
      <c r="BJ1425" s="17" t="s">
        <v>90</v>
      </c>
      <c r="BK1425" s="245">
        <f>ROUND(I1425*H1425,2)</f>
        <v>0</v>
      </c>
      <c r="BL1425" s="17" t="s">
        <v>452</v>
      </c>
      <c r="BM1425" s="244" t="s">
        <v>1756</v>
      </c>
    </row>
    <row r="1426" s="1" customFormat="1">
      <c r="B1426" s="39"/>
      <c r="C1426" s="40"/>
      <c r="D1426" s="246" t="s">
        <v>273</v>
      </c>
      <c r="E1426" s="40"/>
      <c r="F1426" s="247" t="s">
        <v>1696</v>
      </c>
      <c r="G1426" s="40"/>
      <c r="H1426" s="40"/>
      <c r="I1426" s="151"/>
      <c r="J1426" s="40"/>
      <c r="K1426" s="40"/>
      <c r="L1426" s="44"/>
      <c r="M1426" s="248"/>
      <c r="N1426" s="87"/>
      <c r="O1426" s="87"/>
      <c r="P1426" s="87"/>
      <c r="Q1426" s="87"/>
      <c r="R1426" s="87"/>
      <c r="S1426" s="87"/>
      <c r="T1426" s="88"/>
      <c r="AT1426" s="17" t="s">
        <v>273</v>
      </c>
      <c r="AU1426" s="17" t="s">
        <v>92</v>
      </c>
    </row>
    <row r="1427" s="1" customFormat="1" ht="16.5" customHeight="1">
      <c r="B1427" s="39"/>
      <c r="C1427" s="233" t="s">
        <v>1757</v>
      </c>
      <c r="D1427" s="233" t="s">
        <v>266</v>
      </c>
      <c r="E1427" s="234" t="s">
        <v>1758</v>
      </c>
      <c r="F1427" s="235" t="s">
        <v>1759</v>
      </c>
      <c r="G1427" s="236" t="s">
        <v>1694</v>
      </c>
      <c r="H1427" s="237">
        <v>3.2000000000000002</v>
      </c>
      <c r="I1427" s="238"/>
      <c r="J1427" s="239">
        <f>ROUND(I1427*H1427,2)</f>
        <v>0</v>
      </c>
      <c r="K1427" s="235" t="s">
        <v>413</v>
      </c>
      <c r="L1427" s="44"/>
      <c r="M1427" s="240" t="s">
        <v>1</v>
      </c>
      <c r="N1427" s="241" t="s">
        <v>48</v>
      </c>
      <c r="O1427" s="87"/>
      <c r="P1427" s="242">
        <f>O1427*H1427</f>
        <v>0</v>
      </c>
      <c r="Q1427" s="242">
        <v>0</v>
      </c>
      <c r="R1427" s="242">
        <f>Q1427*H1427</f>
        <v>0</v>
      </c>
      <c r="S1427" s="242">
        <v>0</v>
      </c>
      <c r="T1427" s="243">
        <f>S1427*H1427</f>
        <v>0</v>
      </c>
      <c r="AR1427" s="244" t="s">
        <v>452</v>
      </c>
      <c r="AT1427" s="244" t="s">
        <v>266</v>
      </c>
      <c r="AU1427" s="244" t="s">
        <v>92</v>
      </c>
      <c r="AY1427" s="17" t="s">
        <v>263</v>
      </c>
      <c r="BE1427" s="245">
        <f>IF(N1427="základní",J1427,0)</f>
        <v>0</v>
      </c>
      <c r="BF1427" s="245">
        <f>IF(N1427="snížená",J1427,0)</f>
        <v>0</v>
      </c>
      <c r="BG1427" s="245">
        <f>IF(N1427="zákl. přenesená",J1427,0)</f>
        <v>0</v>
      </c>
      <c r="BH1427" s="245">
        <f>IF(N1427="sníž. přenesená",J1427,0)</f>
        <v>0</v>
      </c>
      <c r="BI1427" s="245">
        <f>IF(N1427="nulová",J1427,0)</f>
        <v>0</v>
      </c>
      <c r="BJ1427" s="17" t="s">
        <v>90</v>
      </c>
      <c r="BK1427" s="245">
        <f>ROUND(I1427*H1427,2)</f>
        <v>0</v>
      </c>
      <c r="BL1427" s="17" t="s">
        <v>452</v>
      </c>
      <c r="BM1427" s="244" t="s">
        <v>1760</v>
      </c>
    </row>
    <row r="1428" s="1" customFormat="1">
      <c r="B1428" s="39"/>
      <c r="C1428" s="40"/>
      <c r="D1428" s="246" t="s">
        <v>273</v>
      </c>
      <c r="E1428" s="40"/>
      <c r="F1428" s="247" t="s">
        <v>1696</v>
      </c>
      <c r="G1428" s="40"/>
      <c r="H1428" s="40"/>
      <c r="I1428" s="151"/>
      <c r="J1428" s="40"/>
      <c r="K1428" s="40"/>
      <c r="L1428" s="44"/>
      <c r="M1428" s="248"/>
      <c r="N1428" s="87"/>
      <c r="O1428" s="87"/>
      <c r="P1428" s="87"/>
      <c r="Q1428" s="87"/>
      <c r="R1428" s="87"/>
      <c r="S1428" s="87"/>
      <c r="T1428" s="88"/>
      <c r="AT1428" s="17" t="s">
        <v>273</v>
      </c>
      <c r="AU1428" s="17" t="s">
        <v>92</v>
      </c>
    </row>
    <row r="1429" s="1" customFormat="1" ht="24" customHeight="1">
      <c r="B1429" s="39"/>
      <c r="C1429" s="233" t="s">
        <v>1761</v>
      </c>
      <c r="D1429" s="233" t="s">
        <v>266</v>
      </c>
      <c r="E1429" s="234" t="s">
        <v>1762</v>
      </c>
      <c r="F1429" s="235" t="s">
        <v>1763</v>
      </c>
      <c r="G1429" s="236" t="s">
        <v>1694</v>
      </c>
      <c r="H1429" s="237">
        <v>7.46</v>
      </c>
      <c r="I1429" s="238"/>
      <c r="J1429" s="239">
        <f>ROUND(I1429*H1429,2)</f>
        <v>0</v>
      </c>
      <c r="K1429" s="235" t="s">
        <v>413</v>
      </c>
      <c r="L1429" s="44"/>
      <c r="M1429" s="240" t="s">
        <v>1</v>
      </c>
      <c r="N1429" s="241" t="s">
        <v>48</v>
      </c>
      <c r="O1429" s="87"/>
      <c r="P1429" s="242">
        <f>O1429*H1429</f>
        <v>0</v>
      </c>
      <c r="Q1429" s="242">
        <v>0</v>
      </c>
      <c r="R1429" s="242">
        <f>Q1429*H1429</f>
        <v>0</v>
      </c>
      <c r="S1429" s="242">
        <v>0</v>
      </c>
      <c r="T1429" s="243">
        <f>S1429*H1429</f>
        <v>0</v>
      </c>
      <c r="AR1429" s="244" t="s">
        <v>452</v>
      </c>
      <c r="AT1429" s="244" t="s">
        <v>266</v>
      </c>
      <c r="AU1429" s="244" t="s">
        <v>92</v>
      </c>
      <c r="AY1429" s="17" t="s">
        <v>263</v>
      </c>
      <c r="BE1429" s="245">
        <f>IF(N1429="základní",J1429,0)</f>
        <v>0</v>
      </c>
      <c r="BF1429" s="245">
        <f>IF(N1429="snížená",J1429,0)</f>
        <v>0</v>
      </c>
      <c r="BG1429" s="245">
        <f>IF(N1429="zákl. přenesená",J1429,0)</f>
        <v>0</v>
      </c>
      <c r="BH1429" s="245">
        <f>IF(N1429="sníž. přenesená",J1429,0)</f>
        <v>0</v>
      </c>
      <c r="BI1429" s="245">
        <f>IF(N1429="nulová",J1429,0)</f>
        <v>0</v>
      </c>
      <c r="BJ1429" s="17" t="s">
        <v>90</v>
      </c>
      <c r="BK1429" s="245">
        <f>ROUND(I1429*H1429,2)</f>
        <v>0</v>
      </c>
      <c r="BL1429" s="17" t="s">
        <v>452</v>
      </c>
      <c r="BM1429" s="244" t="s">
        <v>1764</v>
      </c>
    </row>
    <row r="1430" s="1" customFormat="1">
      <c r="B1430" s="39"/>
      <c r="C1430" s="40"/>
      <c r="D1430" s="246" t="s">
        <v>273</v>
      </c>
      <c r="E1430" s="40"/>
      <c r="F1430" s="247" t="s">
        <v>1696</v>
      </c>
      <c r="G1430" s="40"/>
      <c r="H1430" s="40"/>
      <c r="I1430" s="151"/>
      <c r="J1430" s="40"/>
      <c r="K1430" s="40"/>
      <c r="L1430" s="44"/>
      <c r="M1430" s="248"/>
      <c r="N1430" s="87"/>
      <c r="O1430" s="87"/>
      <c r="P1430" s="87"/>
      <c r="Q1430" s="87"/>
      <c r="R1430" s="87"/>
      <c r="S1430" s="87"/>
      <c r="T1430" s="88"/>
      <c r="AT1430" s="17" t="s">
        <v>273</v>
      </c>
      <c r="AU1430" s="17" t="s">
        <v>92</v>
      </c>
    </row>
    <row r="1431" s="1" customFormat="1" ht="24" customHeight="1">
      <c r="B1431" s="39"/>
      <c r="C1431" s="233" t="s">
        <v>1765</v>
      </c>
      <c r="D1431" s="233" t="s">
        <v>266</v>
      </c>
      <c r="E1431" s="234" t="s">
        <v>1766</v>
      </c>
      <c r="F1431" s="235" t="s">
        <v>1767</v>
      </c>
      <c r="G1431" s="236" t="s">
        <v>1694</v>
      </c>
      <c r="H1431" s="237">
        <v>7.3600000000000003</v>
      </c>
      <c r="I1431" s="238"/>
      <c r="J1431" s="239">
        <f>ROUND(I1431*H1431,2)</f>
        <v>0</v>
      </c>
      <c r="K1431" s="235" t="s">
        <v>413</v>
      </c>
      <c r="L1431" s="44"/>
      <c r="M1431" s="240" t="s">
        <v>1</v>
      </c>
      <c r="N1431" s="241" t="s">
        <v>48</v>
      </c>
      <c r="O1431" s="87"/>
      <c r="P1431" s="242">
        <f>O1431*H1431</f>
        <v>0</v>
      </c>
      <c r="Q1431" s="242">
        <v>0</v>
      </c>
      <c r="R1431" s="242">
        <f>Q1431*H1431</f>
        <v>0</v>
      </c>
      <c r="S1431" s="242">
        <v>0</v>
      </c>
      <c r="T1431" s="243">
        <f>S1431*H1431</f>
        <v>0</v>
      </c>
      <c r="AR1431" s="244" t="s">
        <v>452</v>
      </c>
      <c r="AT1431" s="244" t="s">
        <v>266</v>
      </c>
      <c r="AU1431" s="244" t="s">
        <v>92</v>
      </c>
      <c r="AY1431" s="17" t="s">
        <v>263</v>
      </c>
      <c r="BE1431" s="245">
        <f>IF(N1431="základní",J1431,0)</f>
        <v>0</v>
      </c>
      <c r="BF1431" s="245">
        <f>IF(N1431="snížená",J1431,0)</f>
        <v>0</v>
      </c>
      <c r="BG1431" s="245">
        <f>IF(N1431="zákl. přenesená",J1431,0)</f>
        <v>0</v>
      </c>
      <c r="BH1431" s="245">
        <f>IF(N1431="sníž. přenesená",J1431,0)</f>
        <v>0</v>
      </c>
      <c r="BI1431" s="245">
        <f>IF(N1431="nulová",J1431,0)</f>
        <v>0</v>
      </c>
      <c r="BJ1431" s="17" t="s">
        <v>90</v>
      </c>
      <c r="BK1431" s="245">
        <f>ROUND(I1431*H1431,2)</f>
        <v>0</v>
      </c>
      <c r="BL1431" s="17" t="s">
        <v>452</v>
      </c>
      <c r="BM1431" s="244" t="s">
        <v>1768</v>
      </c>
    </row>
    <row r="1432" s="1" customFormat="1">
      <c r="B1432" s="39"/>
      <c r="C1432" s="40"/>
      <c r="D1432" s="246" t="s">
        <v>273</v>
      </c>
      <c r="E1432" s="40"/>
      <c r="F1432" s="247" t="s">
        <v>1696</v>
      </c>
      <c r="G1432" s="40"/>
      <c r="H1432" s="40"/>
      <c r="I1432" s="151"/>
      <c r="J1432" s="40"/>
      <c r="K1432" s="40"/>
      <c r="L1432" s="44"/>
      <c r="M1432" s="248"/>
      <c r="N1432" s="87"/>
      <c r="O1432" s="87"/>
      <c r="P1432" s="87"/>
      <c r="Q1432" s="87"/>
      <c r="R1432" s="87"/>
      <c r="S1432" s="87"/>
      <c r="T1432" s="88"/>
      <c r="AT1432" s="17" t="s">
        <v>273</v>
      </c>
      <c r="AU1432" s="17" t="s">
        <v>92</v>
      </c>
    </row>
    <row r="1433" s="1" customFormat="1" ht="16.5" customHeight="1">
      <c r="B1433" s="39"/>
      <c r="C1433" s="233" t="s">
        <v>1769</v>
      </c>
      <c r="D1433" s="233" t="s">
        <v>266</v>
      </c>
      <c r="E1433" s="234" t="s">
        <v>1770</v>
      </c>
      <c r="F1433" s="235" t="s">
        <v>1771</v>
      </c>
      <c r="G1433" s="236" t="s">
        <v>1694</v>
      </c>
      <c r="H1433" s="237">
        <v>0.80000000000000004</v>
      </c>
      <c r="I1433" s="238"/>
      <c r="J1433" s="239">
        <f>ROUND(I1433*H1433,2)</f>
        <v>0</v>
      </c>
      <c r="K1433" s="235" t="s">
        <v>413</v>
      </c>
      <c r="L1433" s="44"/>
      <c r="M1433" s="240" t="s">
        <v>1</v>
      </c>
      <c r="N1433" s="241" t="s">
        <v>48</v>
      </c>
      <c r="O1433" s="87"/>
      <c r="P1433" s="242">
        <f>O1433*H1433</f>
        <v>0</v>
      </c>
      <c r="Q1433" s="242">
        <v>0</v>
      </c>
      <c r="R1433" s="242">
        <f>Q1433*H1433</f>
        <v>0</v>
      </c>
      <c r="S1433" s="242">
        <v>0</v>
      </c>
      <c r="T1433" s="243">
        <f>S1433*H1433</f>
        <v>0</v>
      </c>
      <c r="AR1433" s="244" t="s">
        <v>452</v>
      </c>
      <c r="AT1433" s="244" t="s">
        <v>266</v>
      </c>
      <c r="AU1433" s="244" t="s">
        <v>92</v>
      </c>
      <c r="AY1433" s="17" t="s">
        <v>263</v>
      </c>
      <c r="BE1433" s="245">
        <f>IF(N1433="základní",J1433,0)</f>
        <v>0</v>
      </c>
      <c r="BF1433" s="245">
        <f>IF(N1433="snížená",J1433,0)</f>
        <v>0</v>
      </c>
      <c r="BG1433" s="245">
        <f>IF(N1433="zákl. přenesená",J1433,0)</f>
        <v>0</v>
      </c>
      <c r="BH1433" s="245">
        <f>IF(N1433="sníž. přenesená",J1433,0)</f>
        <v>0</v>
      </c>
      <c r="BI1433" s="245">
        <f>IF(N1433="nulová",J1433,0)</f>
        <v>0</v>
      </c>
      <c r="BJ1433" s="17" t="s">
        <v>90</v>
      </c>
      <c r="BK1433" s="245">
        <f>ROUND(I1433*H1433,2)</f>
        <v>0</v>
      </c>
      <c r="BL1433" s="17" t="s">
        <v>452</v>
      </c>
      <c r="BM1433" s="244" t="s">
        <v>1772</v>
      </c>
    </row>
    <row r="1434" s="1" customFormat="1">
      <c r="B1434" s="39"/>
      <c r="C1434" s="40"/>
      <c r="D1434" s="246" t="s">
        <v>273</v>
      </c>
      <c r="E1434" s="40"/>
      <c r="F1434" s="247" t="s">
        <v>1696</v>
      </c>
      <c r="G1434" s="40"/>
      <c r="H1434" s="40"/>
      <c r="I1434" s="151"/>
      <c r="J1434" s="40"/>
      <c r="K1434" s="40"/>
      <c r="L1434" s="44"/>
      <c r="M1434" s="248"/>
      <c r="N1434" s="87"/>
      <c r="O1434" s="87"/>
      <c r="P1434" s="87"/>
      <c r="Q1434" s="87"/>
      <c r="R1434" s="87"/>
      <c r="S1434" s="87"/>
      <c r="T1434" s="88"/>
      <c r="AT1434" s="17" t="s">
        <v>273</v>
      </c>
      <c r="AU1434" s="17" t="s">
        <v>92</v>
      </c>
    </row>
    <row r="1435" s="1" customFormat="1" ht="16.5" customHeight="1">
      <c r="B1435" s="39"/>
      <c r="C1435" s="233" t="s">
        <v>1773</v>
      </c>
      <c r="D1435" s="233" t="s">
        <v>266</v>
      </c>
      <c r="E1435" s="234" t="s">
        <v>1774</v>
      </c>
      <c r="F1435" s="235" t="s">
        <v>1775</v>
      </c>
      <c r="G1435" s="236" t="s">
        <v>1694</v>
      </c>
      <c r="H1435" s="237">
        <v>126.59999999999999</v>
      </c>
      <c r="I1435" s="238"/>
      <c r="J1435" s="239">
        <f>ROUND(I1435*H1435,2)</f>
        <v>0</v>
      </c>
      <c r="K1435" s="235" t="s">
        <v>413</v>
      </c>
      <c r="L1435" s="44"/>
      <c r="M1435" s="240" t="s">
        <v>1</v>
      </c>
      <c r="N1435" s="241" t="s">
        <v>48</v>
      </c>
      <c r="O1435" s="87"/>
      <c r="P1435" s="242">
        <f>O1435*H1435</f>
        <v>0</v>
      </c>
      <c r="Q1435" s="242">
        <v>0</v>
      </c>
      <c r="R1435" s="242">
        <f>Q1435*H1435</f>
        <v>0</v>
      </c>
      <c r="S1435" s="242">
        <v>0</v>
      </c>
      <c r="T1435" s="243">
        <f>S1435*H1435</f>
        <v>0</v>
      </c>
      <c r="AR1435" s="244" t="s">
        <v>452</v>
      </c>
      <c r="AT1435" s="244" t="s">
        <v>266</v>
      </c>
      <c r="AU1435" s="244" t="s">
        <v>92</v>
      </c>
      <c r="AY1435" s="17" t="s">
        <v>263</v>
      </c>
      <c r="BE1435" s="245">
        <f>IF(N1435="základní",J1435,0)</f>
        <v>0</v>
      </c>
      <c r="BF1435" s="245">
        <f>IF(N1435="snížená",J1435,0)</f>
        <v>0</v>
      </c>
      <c r="BG1435" s="245">
        <f>IF(N1435="zákl. přenesená",J1435,0)</f>
        <v>0</v>
      </c>
      <c r="BH1435" s="245">
        <f>IF(N1435="sníž. přenesená",J1435,0)</f>
        <v>0</v>
      </c>
      <c r="BI1435" s="245">
        <f>IF(N1435="nulová",J1435,0)</f>
        <v>0</v>
      </c>
      <c r="BJ1435" s="17" t="s">
        <v>90</v>
      </c>
      <c r="BK1435" s="245">
        <f>ROUND(I1435*H1435,2)</f>
        <v>0</v>
      </c>
      <c r="BL1435" s="17" t="s">
        <v>452</v>
      </c>
      <c r="BM1435" s="244" t="s">
        <v>1776</v>
      </c>
    </row>
    <row r="1436" s="1" customFormat="1">
      <c r="B1436" s="39"/>
      <c r="C1436" s="40"/>
      <c r="D1436" s="246" t="s">
        <v>273</v>
      </c>
      <c r="E1436" s="40"/>
      <c r="F1436" s="247" t="s">
        <v>1696</v>
      </c>
      <c r="G1436" s="40"/>
      <c r="H1436" s="40"/>
      <c r="I1436" s="151"/>
      <c r="J1436" s="40"/>
      <c r="K1436" s="40"/>
      <c r="L1436" s="44"/>
      <c r="M1436" s="248"/>
      <c r="N1436" s="87"/>
      <c r="O1436" s="87"/>
      <c r="P1436" s="87"/>
      <c r="Q1436" s="87"/>
      <c r="R1436" s="87"/>
      <c r="S1436" s="87"/>
      <c r="T1436" s="88"/>
      <c r="AT1436" s="17" t="s">
        <v>273</v>
      </c>
      <c r="AU1436" s="17" t="s">
        <v>92</v>
      </c>
    </row>
    <row r="1437" s="1" customFormat="1" ht="16.5" customHeight="1">
      <c r="B1437" s="39"/>
      <c r="C1437" s="233" t="s">
        <v>1777</v>
      </c>
      <c r="D1437" s="233" t="s">
        <v>266</v>
      </c>
      <c r="E1437" s="234" t="s">
        <v>1778</v>
      </c>
      <c r="F1437" s="235" t="s">
        <v>1779</v>
      </c>
      <c r="G1437" s="236" t="s">
        <v>1694</v>
      </c>
      <c r="H1437" s="237">
        <v>13.48</v>
      </c>
      <c r="I1437" s="238"/>
      <c r="J1437" s="239">
        <f>ROUND(I1437*H1437,2)</f>
        <v>0</v>
      </c>
      <c r="K1437" s="235" t="s">
        <v>413</v>
      </c>
      <c r="L1437" s="44"/>
      <c r="M1437" s="240" t="s">
        <v>1</v>
      </c>
      <c r="N1437" s="241" t="s">
        <v>48</v>
      </c>
      <c r="O1437" s="87"/>
      <c r="P1437" s="242">
        <f>O1437*H1437</f>
        <v>0</v>
      </c>
      <c r="Q1437" s="242">
        <v>0</v>
      </c>
      <c r="R1437" s="242">
        <f>Q1437*H1437</f>
        <v>0</v>
      </c>
      <c r="S1437" s="242">
        <v>0</v>
      </c>
      <c r="T1437" s="243">
        <f>S1437*H1437</f>
        <v>0</v>
      </c>
      <c r="AR1437" s="244" t="s">
        <v>452</v>
      </c>
      <c r="AT1437" s="244" t="s">
        <v>266</v>
      </c>
      <c r="AU1437" s="244" t="s">
        <v>92</v>
      </c>
      <c r="AY1437" s="17" t="s">
        <v>263</v>
      </c>
      <c r="BE1437" s="245">
        <f>IF(N1437="základní",J1437,0)</f>
        <v>0</v>
      </c>
      <c r="BF1437" s="245">
        <f>IF(N1437="snížená",J1437,0)</f>
        <v>0</v>
      </c>
      <c r="BG1437" s="245">
        <f>IF(N1437="zákl. přenesená",J1437,0)</f>
        <v>0</v>
      </c>
      <c r="BH1437" s="245">
        <f>IF(N1437="sníž. přenesená",J1437,0)</f>
        <v>0</v>
      </c>
      <c r="BI1437" s="245">
        <f>IF(N1437="nulová",J1437,0)</f>
        <v>0</v>
      </c>
      <c r="BJ1437" s="17" t="s">
        <v>90</v>
      </c>
      <c r="BK1437" s="245">
        <f>ROUND(I1437*H1437,2)</f>
        <v>0</v>
      </c>
      <c r="BL1437" s="17" t="s">
        <v>452</v>
      </c>
      <c r="BM1437" s="244" t="s">
        <v>1780</v>
      </c>
    </row>
    <row r="1438" s="1" customFormat="1">
      <c r="B1438" s="39"/>
      <c r="C1438" s="40"/>
      <c r="D1438" s="246" t="s">
        <v>273</v>
      </c>
      <c r="E1438" s="40"/>
      <c r="F1438" s="247" t="s">
        <v>1696</v>
      </c>
      <c r="G1438" s="40"/>
      <c r="H1438" s="40"/>
      <c r="I1438" s="151"/>
      <c r="J1438" s="40"/>
      <c r="K1438" s="40"/>
      <c r="L1438" s="44"/>
      <c r="M1438" s="248"/>
      <c r="N1438" s="87"/>
      <c r="O1438" s="87"/>
      <c r="P1438" s="87"/>
      <c r="Q1438" s="87"/>
      <c r="R1438" s="87"/>
      <c r="S1438" s="87"/>
      <c r="T1438" s="88"/>
      <c r="AT1438" s="17" t="s">
        <v>273</v>
      </c>
      <c r="AU1438" s="17" t="s">
        <v>92</v>
      </c>
    </row>
    <row r="1439" s="1" customFormat="1" ht="16.5" customHeight="1">
      <c r="B1439" s="39"/>
      <c r="C1439" s="233" t="s">
        <v>1781</v>
      </c>
      <c r="D1439" s="233" t="s">
        <v>266</v>
      </c>
      <c r="E1439" s="234" t="s">
        <v>1782</v>
      </c>
      <c r="F1439" s="235" t="s">
        <v>1783</v>
      </c>
      <c r="G1439" s="236" t="s">
        <v>1694</v>
      </c>
      <c r="H1439" s="237">
        <v>110.7</v>
      </c>
      <c r="I1439" s="238"/>
      <c r="J1439" s="239">
        <f>ROUND(I1439*H1439,2)</f>
        <v>0</v>
      </c>
      <c r="K1439" s="235" t="s">
        <v>413</v>
      </c>
      <c r="L1439" s="44"/>
      <c r="M1439" s="240" t="s">
        <v>1</v>
      </c>
      <c r="N1439" s="241" t="s">
        <v>48</v>
      </c>
      <c r="O1439" s="87"/>
      <c r="P1439" s="242">
        <f>O1439*H1439</f>
        <v>0</v>
      </c>
      <c r="Q1439" s="242">
        <v>0</v>
      </c>
      <c r="R1439" s="242">
        <f>Q1439*H1439</f>
        <v>0</v>
      </c>
      <c r="S1439" s="242">
        <v>0</v>
      </c>
      <c r="T1439" s="243">
        <f>S1439*H1439</f>
        <v>0</v>
      </c>
      <c r="AR1439" s="244" t="s">
        <v>452</v>
      </c>
      <c r="AT1439" s="244" t="s">
        <v>266</v>
      </c>
      <c r="AU1439" s="244" t="s">
        <v>92</v>
      </c>
      <c r="AY1439" s="17" t="s">
        <v>263</v>
      </c>
      <c r="BE1439" s="245">
        <f>IF(N1439="základní",J1439,0)</f>
        <v>0</v>
      </c>
      <c r="BF1439" s="245">
        <f>IF(N1439="snížená",J1439,0)</f>
        <v>0</v>
      </c>
      <c r="BG1439" s="245">
        <f>IF(N1439="zákl. přenesená",J1439,0)</f>
        <v>0</v>
      </c>
      <c r="BH1439" s="245">
        <f>IF(N1439="sníž. přenesená",J1439,0)</f>
        <v>0</v>
      </c>
      <c r="BI1439" s="245">
        <f>IF(N1439="nulová",J1439,0)</f>
        <v>0</v>
      </c>
      <c r="BJ1439" s="17" t="s">
        <v>90</v>
      </c>
      <c r="BK1439" s="245">
        <f>ROUND(I1439*H1439,2)</f>
        <v>0</v>
      </c>
      <c r="BL1439" s="17" t="s">
        <v>452</v>
      </c>
      <c r="BM1439" s="244" t="s">
        <v>1784</v>
      </c>
    </row>
    <row r="1440" s="1" customFormat="1">
      <c r="B1440" s="39"/>
      <c r="C1440" s="40"/>
      <c r="D1440" s="246" t="s">
        <v>273</v>
      </c>
      <c r="E1440" s="40"/>
      <c r="F1440" s="247" t="s">
        <v>1696</v>
      </c>
      <c r="G1440" s="40"/>
      <c r="H1440" s="40"/>
      <c r="I1440" s="151"/>
      <c r="J1440" s="40"/>
      <c r="K1440" s="40"/>
      <c r="L1440" s="44"/>
      <c r="M1440" s="248"/>
      <c r="N1440" s="87"/>
      <c r="O1440" s="87"/>
      <c r="P1440" s="87"/>
      <c r="Q1440" s="87"/>
      <c r="R1440" s="87"/>
      <c r="S1440" s="87"/>
      <c r="T1440" s="88"/>
      <c r="AT1440" s="17" t="s">
        <v>273</v>
      </c>
      <c r="AU1440" s="17" t="s">
        <v>92</v>
      </c>
    </row>
    <row r="1441" s="1" customFormat="1" ht="16.5" customHeight="1">
      <c r="B1441" s="39"/>
      <c r="C1441" s="233" t="s">
        <v>1785</v>
      </c>
      <c r="D1441" s="233" t="s">
        <v>266</v>
      </c>
      <c r="E1441" s="234" t="s">
        <v>1786</v>
      </c>
      <c r="F1441" s="235" t="s">
        <v>1787</v>
      </c>
      <c r="G1441" s="236" t="s">
        <v>1694</v>
      </c>
      <c r="H1441" s="237">
        <v>6</v>
      </c>
      <c r="I1441" s="238"/>
      <c r="J1441" s="239">
        <f>ROUND(I1441*H1441,2)</f>
        <v>0</v>
      </c>
      <c r="K1441" s="235" t="s">
        <v>413</v>
      </c>
      <c r="L1441" s="44"/>
      <c r="M1441" s="240" t="s">
        <v>1</v>
      </c>
      <c r="N1441" s="241" t="s">
        <v>48</v>
      </c>
      <c r="O1441" s="87"/>
      <c r="P1441" s="242">
        <f>O1441*H1441</f>
        <v>0</v>
      </c>
      <c r="Q1441" s="242">
        <v>0</v>
      </c>
      <c r="R1441" s="242">
        <f>Q1441*H1441</f>
        <v>0</v>
      </c>
      <c r="S1441" s="242">
        <v>0</v>
      </c>
      <c r="T1441" s="243">
        <f>S1441*H1441</f>
        <v>0</v>
      </c>
      <c r="AR1441" s="244" t="s">
        <v>452</v>
      </c>
      <c r="AT1441" s="244" t="s">
        <v>266</v>
      </c>
      <c r="AU1441" s="244" t="s">
        <v>92</v>
      </c>
      <c r="AY1441" s="17" t="s">
        <v>263</v>
      </c>
      <c r="BE1441" s="245">
        <f>IF(N1441="základní",J1441,0)</f>
        <v>0</v>
      </c>
      <c r="BF1441" s="245">
        <f>IF(N1441="snížená",J1441,0)</f>
        <v>0</v>
      </c>
      <c r="BG1441" s="245">
        <f>IF(N1441="zákl. přenesená",J1441,0)</f>
        <v>0</v>
      </c>
      <c r="BH1441" s="245">
        <f>IF(N1441="sníž. přenesená",J1441,0)</f>
        <v>0</v>
      </c>
      <c r="BI1441" s="245">
        <f>IF(N1441="nulová",J1441,0)</f>
        <v>0</v>
      </c>
      <c r="BJ1441" s="17" t="s">
        <v>90</v>
      </c>
      <c r="BK1441" s="245">
        <f>ROUND(I1441*H1441,2)</f>
        <v>0</v>
      </c>
      <c r="BL1441" s="17" t="s">
        <v>452</v>
      </c>
      <c r="BM1441" s="244" t="s">
        <v>1788</v>
      </c>
    </row>
    <row r="1442" s="1" customFormat="1">
      <c r="B1442" s="39"/>
      <c r="C1442" s="40"/>
      <c r="D1442" s="246" t="s">
        <v>273</v>
      </c>
      <c r="E1442" s="40"/>
      <c r="F1442" s="247" t="s">
        <v>1696</v>
      </c>
      <c r="G1442" s="40"/>
      <c r="H1442" s="40"/>
      <c r="I1442" s="151"/>
      <c r="J1442" s="40"/>
      <c r="K1442" s="40"/>
      <c r="L1442" s="44"/>
      <c r="M1442" s="248"/>
      <c r="N1442" s="87"/>
      <c r="O1442" s="87"/>
      <c r="P1442" s="87"/>
      <c r="Q1442" s="87"/>
      <c r="R1442" s="87"/>
      <c r="S1442" s="87"/>
      <c r="T1442" s="88"/>
      <c r="AT1442" s="17" t="s">
        <v>273</v>
      </c>
      <c r="AU1442" s="17" t="s">
        <v>92</v>
      </c>
    </row>
    <row r="1443" s="1" customFormat="1" ht="24" customHeight="1">
      <c r="B1443" s="39"/>
      <c r="C1443" s="233" t="s">
        <v>1789</v>
      </c>
      <c r="D1443" s="233" t="s">
        <v>266</v>
      </c>
      <c r="E1443" s="234" t="s">
        <v>1790</v>
      </c>
      <c r="F1443" s="235" t="s">
        <v>1791</v>
      </c>
      <c r="G1443" s="236" t="s">
        <v>1694</v>
      </c>
      <c r="H1443" s="237">
        <v>13.24</v>
      </c>
      <c r="I1443" s="238"/>
      <c r="J1443" s="239">
        <f>ROUND(I1443*H1443,2)</f>
        <v>0</v>
      </c>
      <c r="K1443" s="235" t="s">
        <v>413</v>
      </c>
      <c r="L1443" s="44"/>
      <c r="M1443" s="240" t="s">
        <v>1</v>
      </c>
      <c r="N1443" s="241" t="s">
        <v>48</v>
      </c>
      <c r="O1443" s="87"/>
      <c r="P1443" s="242">
        <f>O1443*H1443</f>
        <v>0</v>
      </c>
      <c r="Q1443" s="242">
        <v>0</v>
      </c>
      <c r="R1443" s="242">
        <f>Q1443*H1443</f>
        <v>0</v>
      </c>
      <c r="S1443" s="242">
        <v>0</v>
      </c>
      <c r="T1443" s="243">
        <f>S1443*H1443</f>
        <v>0</v>
      </c>
      <c r="AR1443" s="244" t="s">
        <v>452</v>
      </c>
      <c r="AT1443" s="244" t="s">
        <v>266</v>
      </c>
      <c r="AU1443" s="244" t="s">
        <v>92</v>
      </c>
      <c r="AY1443" s="17" t="s">
        <v>263</v>
      </c>
      <c r="BE1443" s="245">
        <f>IF(N1443="základní",J1443,0)</f>
        <v>0</v>
      </c>
      <c r="BF1443" s="245">
        <f>IF(N1443="snížená",J1443,0)</f>
        <v>0</v>
      </c>
      <c r="BG1443" s="245">
        <f>IF(N1443="zákl. přenesená",J1443,0)</f>
        <v>0</v>
      </c>
      <c r="BH1443" s="245">
        <f>IF(N1443="sníž. přenesená",J1443,0)</f>
        <v>0</v>
      </c>
      <c r="BI1443" s="245">
        <f>IF(N1443="nulová",J1443,0)</f>
        <v>0</v>
      </c>
      <c r="BJ1443" s="17" t="s">
        <v>90</v>
      </c>
      <c r="BK1443" s="245">
        <f>ROUND(I1443*H1443,2)</f>
        <v>0</v>
      </c>
      <c r="BL1443" s="17" t="s">
        <v>452</v>
      </c>
      <c r="BM1443" s="244" t="s">
        <v>1792</v>
      </c>
    </row>
    <row r="1444" s="1" customFormat="1">
      <c r="B1444" s="39"/>
      <c r="C1444" s="40"/>
      <c r="D1444" s="246" t="s">
        <v>273</v>
      </c>
      <c r="E1444" s="40"/>
      <c r="F1444" s="247" t="s">
        <v>1696</v>
      </c>
      <c r="G1444" s="40"/>
      <c r="H1444" s="40"/>
      <c r="I1444" s="151"/>
      <c r="J1444" s="40"/>
      <c r="K1444" s="40"/>
      <c r="L1444" s="44"/>
      <c r="M1444" s="248"/>
      <c r="N1444" s="87"/>
      <c r="O1444" s="87"/>
      <c r="P1444" s="87"/>
      <c r="Q1444" s="87"/>
      <c r="R1444" s="87"/>
      <c r="S1444" s="87"/>
      <c r="T1444" s="88"/>
      <c r="AT1444" s="17" t="s">
        <v>273</v>
      </c>
      <c r="AU1444" s="17" t="s">
        <v>92</v>
      </c>
    </row>
    <row r="1445" s="1" customFormat="1" ht="24" customHeight="1">
      <c r="B1445" s="39"/>
      <c r="C1445" s="233" t="s">
        <v>1793</v>
      </c>
      <c r="D1445" s="233" t="s">
        <v>266</v>
      </c>
      <c r="E1445" s="234" t="s">
        <v>1794</v>
      </c>
      <c r="F1445" s="235" t="s">
        <v>1795</v>
      </c>
      <c r="G1445" s="236" t="s">
        <v>1694</v>
      </c>
      <c r="H1445" s="237">
        <v>13.24</v>
      </c>
      <c r="I1445" s="238"/>
      <c r="J1445" s="239">
        <f>ROUND(I1445*H1445,2)</f>
        <v>0</v>
      </c>
      <c r="K1445" s="235" t="s">
        <v>413</v>
      </c>
      <c r="L1445" s="44"/>
      <c r="M1445" s="240" t="s">
        <v>1</v>
      </c>
      <c r="N1445" s="241" t="s">
        <v>48</v>
      </c>
      <c r="O1445" s="87"/>
      <c r="P1445" s="242">
        <f>O1445*H1445</f>
        <v>0</v>
      </c>
      <c r="Q1445" s="242">
        <v>0</v>
      </c>
      <c r="R1445" s="242">
        <f>Q1445*H1445</f>
        <v>0</v>
      </c>
      <c r="S1445" s="242">
        <v>0</v>
      </c>
      <c r="T1445" s="243">
        <f>S1445*H1445</f>
        <v>0</v>
      </c>
      <c r="AR1445" s="244" t="s">
        <v>452</v>
      </c>
      <c r="AT1445" s="244" t="s">
        <v>266</v>
      </c>
      <c r="AU1445" s="244" t="s">
        <v>92</v>
      </c>
      <c r="AY1445" s="17" t="s">
        <v>263</v>
      </c>
      <c r="BE1445" s="245">
        <f>IF(N1445="základní",J1445,0)</f>
        <v>0</v>
      </c>
      <c r="BF1445" s="245">
        <f>IF(N1445="snížená",J1445,0)</f>
        <v>0</v>
      </c>
      <c r="BG1445" s="245">
        <f>IF(N1445="zákl. přenesená",J1445,0)</f>
        <v>0</v>
      </c>
      <c r="BH1445" s="245">
        <f>IF(N1445="sníž. přenesená",J1445,0)</f>
        <v>0</v>
      </c>
      <c r="BI1445" s="245">
        <f>IF(N1445="nulová",J1445,0)</f>
        <v>0</v>
      </c>
      <c r="BJ1445" s="17" t="s">
        <v>90</v>
      </c>
      <c r="BK1445" s="245">
        <f>ROUND(I1445*H1445,2)</f>
        <v>0</v>
      </c>
      <c r="BL1445" s="17" t="s">
        <v>452</v>
      </c>
      <c r="BM1445" s="244" t="s">
        <v>1796</v>
      </c>
    </row>
    <row r="1446" s="1" customFormat="1">
      <c r="B1446" s="39"/>
      <c r="C1446" s="40"/>
      <c r="D1446" s="246" t="s">
        <v>273</v>
      </c>
      <c r="E1446" s="40"/>
      <c r="F1446" s="247" t="s">
        <v>1696</v>
      </c>
      <c r="G1446" s="40"/>
      <c r="H1446" s="40"/>
      <c r="I1446" s="151"/>
      <c r="J1446" s="40"/>
      <c r="K1446" s="40"/>
      <c r="L1446" s="44"/>
      <c r="M1446" s="248"/>
      <c r="N1446" s="87"/>
      <c r="O1446" s="87"/>
      <c r="P1446" s="87"/>
      <c r="Q1446" s="87"/>
      <c r="R1446" s="87"/>
      <c r="S1446" s="87"/>
      <c r="T1446" s="88"/>
      <c r="AT1446" s="17" t="s">
        <v>273</v>
      </c>
      <c r="AU1446" s="17" t="s">
        <v>92</v>
      </c>
    </row>
    <row r="1447" s="1" customFormat="1" ht="24" customHeight="1">
      <c r="B1447" s="39"/>
      <c r="C1447" s="233" t="s">
        <v>1797</v>
      </c>
      <c r="D1447" s="233" t="s">
        <v>266</v>
      </c>
      <c r="E1447" s="234" t="s">
        <v>1798</v>
      </c>
      <c r="F1447" s="235" t="s">
        <v>1799</v>
      </c>
      <c r="G1447" s="236" t="s">
        <v>1694</v>
      </c>
      <c r="H1447" s="237">
        <v>17.82</v>
      </c>
      <c r="I1447" s="238"/>
      <c r="J1447" s="239">
        <f>ROUND(I1447*H1447,2)</f>
        <v>0</v>
      </c>
      <c r="K1447" s="235" t="s">
        <v>413</v>
      </c>
      <c r="L1447" s="44"/>
      <c r="M1447" s="240" t="s">
        <v>1</v>
      </c>
      <c r="N1447" s="241" t="s">
        <v>48</v>
      </c>
      <c r="O1447" s="87"/>
      <c r="P1447" s="242">
        <f>O1447*H1447</f>
        <v>0</v>
      </c>
      <c r="Q1447" s="242">
        <v>0</v>
      </c>
      <c r="R1447" s="242">
        <f>Q1447*H1447</f>
        <v>0</v>
      </c>
      <c r="S1447" s="242">
        <v>0</v>
      </c>
      <c r="T1447" s="243">
        <f>S1447*H1447</f>
        <v>0</v>
      </c>
      <c r="AR1447" s="244" t="s">
        <v>452</v>
      </c>
      <c r="AT1447" s="244" t="s">
        <v>266</v>
      </c>
      <c r="AU1447" s="244" t="s">
        <v>92</v>
      </c>
      <c r="AY1447" s="17" t="s">
        <v>263</v>
      </c>
      <c r="BE1447" s="245">
        <f>IF(N1447="základní",J1447,0)</f>
        <v>0</v>
      </c>
      <c r="BF1447" s="245">
        <f>IF(N1447="snížená",J1447,0)</f>
        <v>0</v>
      </c>
      <c r="BG1447" s="245">
        <f>IF(N1447="zákl. přenesená",J1447,0)</f>
        <v>0</v>
      </c>
      <c r="BH1447" s="245">
        <f>IF(N1447="sníž. přenesená",J1447,0)</f>
        <v>0</v>
      </c>
      <c r="BI1447" s="245">
        <f>IF(N1447="nulová",J1447,0)</f>
        <v>0</v>
      </c>
      <c r="BJ1447" s="17" t="s">
        <v>90</v>
      </c>
      <c r="BK1447" s="245">
        <f>ROUND(I1447*H1447,2)</f>
        <v>0</v>
      </c>
      <c r="BL1447" s="17" t="s">
        <v>452</v>
      </c>
      <c r="BM1447" s="244" t="s">
        <v>1800</v>
      </c>
    </row>
    <row r="1448" s="1" customFormat="1">
      <c r="B1448" s="39"/>
      <c r="C1448" s="40"/>
      <c r="D1448" s="246" t="s">
        <v>273</v>
      </c>
      <c r="E1448" s="40"/>
      <c r="F1448" s="247" t="s">
        <v>1696</v>
      </c>
      <c r="G1448" s="40"/>
      <c r="H1448" s="40"/>
      <c r="I1448" s="151"/>
      <c r="J1448" s="40"/>
      <c r="K1448" s="40"/>
      <c r="L1448" s="44"/>
      <c r="M1448" s="248"/>
      <c r="N1448" s="87"/>
      <c r="O1448" s="87"/>
      <c r="P1448" s="87"/>
      <c r="Q1448" s="87"/>
      <c r="R1448" s="87"/>
      <c r="S1448" s="87"/>
      <c r="T1448" s="88"/>
      <c r="AT1448" s="17" t="s">
        <v>273</v>
      </c>
      <c r="AU1448" s="17" t="s">
        <v>92</v>
      </c>
    </row>
    <row r="1449" s="1" customFormat="1" ht="24" customHeight="1">
      <c r="B1449" s="39"/>
      <c r="C1449" s="233" t="s">
        <v>1801</v>
      </c>
      <c r="D1449" s="233" t="s">
        <v>266</v>
      </c>
      <c r="E1449" s="234" t="s">
        <v>1802</v>
      </c>
      <c r="F1449" s="235" t="s">
        <v>1803</v>
      </c>
      <c r="G1449" s="236" t="s">
        <v>1694</v>
      </c>
      <c r="H1449" s="237">
        <v>24.449999999999999</v>
      </c>
      <c r="I1449" s="238"/>
      <c r="J1449" s="239">
        <f>ROUND(I1449*H1449,2)</f>
        <v>0</v>
      </c>
      <c r="K1449" s="235" t="s">
        <v>413</v>
      </c>
      <c r="L1449" s="44"/>
      <c r="M1449" s="240" t="s">
        <v>1</v>
      </c>
      <c r="N1449" s="241" t="s">
        <v>48</v>
      </c>
      <c r="O1449" s="87"/>
      <c r="P1449" s="242">
        <f>O1449*H1449</f>
        <v>0</v>
      </c>
      <c r="Q1449" s="242">
        <v>0</v>
      </c>
      <c r="R1449" s="242">
        <f>Q1449*H1449</f>
        <v>0</v>
      </c>
      <c r="S1449" s="242">
        <v>0</v>
      </c>
      <c r="T1449" s="243">
        <f>S1449*H1449</f>
        <v>0</v>
      </c>
      <c r="AR1449" s="244" t="s">
        <v>452</v>
      </c>
      <c r="AT1449" s="244" t="s">
        <v>266</v>
      </c>
      <c r="AU1449" s="244" t="s">
        <v>92</v>
      </c>
      <c r="AY1449" s="17" t="s">
        <v>263</v>
      </c>
      <c r="BE1449" s="245">
        <f>IF(N1449="základní",J1449,0)</f>
        <v>0</v>
      </c>
      <c r="BF1449" s="245">
        <f>IF(N1449="snížená",J1449,0)</f>
        <v>0</v>
      </c>
      <c r="BG1449" s="245">
        <f>IF(N1449="zákl. přenesená",J1449,0)</f>
        <v>0</v>
      </c>
      <c r="BH1449" s="245">
        <f>IF(N1449="sníž. přenesená",J1449,0)</f>
        <v>0</v>
      </c>
      <c r="BI1449" s="245">
        <f>IF(N1449="nulová",J1449,0)</f>
        <v>0</v>
      </c>
      <c r="BJ1449" s="17" t="s">
        <v>90</v>
      </c>
      <c r="BK1449" s="245">
        <f>ROUND(I1449*H1449,2)</f>
        <v>0</v>
      </c>
      <c r="BL1449" s="17" t="s">
        <v>452</v>
      </c>
      <c r="BM1449" s="244" t="s">
        <v>1804</v>
      </c>
    </row>
    <row r="1450" s="1" customFormat="1">
      <c r="B1450" s="39"/>
      <c r="C1450" s="40"/>
      <c r="D1450" s="246" t="s">
        <v>273</v>
      </c>
      <c r="E1450" s="40"/>
      <c r="F1450" s="247" t="s">
        <v>1696</v>
      </c>
      <c r="G1450" s="40"/>
      <c r="H1450" s="40"/>
      <c r="I1450" s="151"/>
      <c r="J1450" s="40"/>
      <c r="K1450" s="40"/>
      <c r="L1450" s="44"/>
      <c r="M1450" s="248"/>
      <c r="N1450" s="87"/>
      <c r="O1450" s="87"/>
      <c r="P1450" s="87"/>
      <c r="Q1450" s="87"/>
      <c r="R1450" s="87"/>
      <c r="S1450" s="87"/>
      <c r="T1450" s="88"/>
      <c r="AT1450" s="17" t="s">
        <v>273</v>
      </c>
      <c r="AU1450" s="17" t="s">
        <v>92</v>
      </c>
    </row>
    <row r="1451" s="1" customFormat="1" ht="24" customHeight="1">
      <c r="B1451" s="39"/>
      <c r="C1451" s="233" t="s">
        <v>1805</v>
      </c>
      <c r="D1451" s="233" t="s">
        <v>266</v>
      </c>
      <c r="E1451" s="234" t="s">
        <v>1806</v>
      </c>
      <c r="F1451" s="235" t="s">
        <v>1803</v>
      </c>
      <c r="G1451" s="236" t="s">
        <v>1694</v>
      </c>
      <c r="H1451" s="237">
        <v>12.949999999999999</v>
      </c>
      <c r="I1451" s="238"/>
      <c r="J1451" s="239">
        <f>ROUND(I1451*H1451,2)</f>
        <v>0</v>
      </c>
      <c r="K1451" s="235" t="s">
        <v>413</v>
      </c>
      <c r="L1451" s="44"/>
      <c r="M1451" s="240" t="s">
        <v>1</v>
      </c>
      <c r="N1451" s="241" t="s">
        <v>48</v>
      </c>
      <c r="O1451" s="87"/>
      <c r="P1451" s="242">
        <f>O1451*H1451</f>
        <v>0</v>
      </c>
      <c r="Q1451" s="242">
        <v>0</v>
      </c>
      <c r="R1451" s="242">
        <f>Q1451*H1451</f>
        <v>0</v>
      </c>
      <c r="S1451" s="242">
        <v>0</v>
      </c>
      <c r="T1451" s="243">
        <f>S1451*H1451</f>
        <v>0</v>
      </c>
      <c r="AR1451" s="244" t="s">
        <v>452</v>
      </c>
      <c r="AT1451" s="244" t="s">
        <v>266</v>
      </c>
      <c r="AU1451" s="244" t="s">
        <v>92</v>
      </c>
      <c r="AY1451" s="17" t="s">
        <v>263</v>
      </c>
      <c r="BE1451" s="245">
        <f>IF(N1451="základní",J1451,0)</f>
        <v>0</v>
      </c>
      <c r="BF1451" s="245">
        <f>IF(N1451="snížená",J1451,0)</f>
        <v>0</v>
      </c>
      <c r="BG1451" s="245">
        <f>IF(N1451="zákl. přenesená",J1451,0)</f>
        <v>0</v>
      </c>
      <c r="BH1451" s="245">
        <f>IF(N1451="sníž. přenesená",J1451,0)</f>
        <v>0</v>
      </c>
      <c r="BI1451" s="245">
        <f>IF(N1451="nulová",J1451,0)</f>
        <v>0</v>
      </c>
      <c r="BJ1451" s="17" t="s">
        <v>90</v>
      </c>
      <c r="BK1451" s="245">
        <f>ROUND(I1451*H1451,2)</f>
        <v>0</v>
      </c>
      <c r="BL1451" s="17" t="s">
        <v>452</v>
      </c>
      <c r="BM1451" s="244" t="s">
        <v>1807</v>
      </c>
    </row>
    <row r="1452" s="1" customFormat="1">
      <c r="B1452" s="39"/>
      <c r="C1452" s="40"/>
      <c r="D1452" s="246" t="s">
        <v>273</v>
      </c>
      <c r="E1452" s="40"/>
      <c r="F1452" s="247" t="s">
        <v>1696</v>
      </c>
      <c r="G1452" s="40"/>
      <c r="H1452" s="40"/>
      <c r="I1452" s="151"/>
      <c r="J1452" s="40"/>
      <c r="K1452" s="40"/>
      <c r="L1452" s="44"/>
      <c r="M1452" s="248"/>
      <c r="N1452" s="87"/>
      <c r="O1452" s="87"/>
      <c r="P1452" s="87"/>
      <c r="Q1452" s="87"/>
      <c r="R1452" s="87"/>
      <c r="S1452" s="87"/>
      <c r="T1452" s="88"/>
      <c r="AT1452" s="17" t="s">
        <v>273</v>
      </c>
      <c r="AU1452" s="17" t="s">
        <v>92</v>
      </c>
    </row>
    <row r="1453" s="1" customFormat="1" ht="24" customHeight="1">
      <c r="B1453" s="39"/>
      <c r="C1453" s="233" t="s">
        <v>1808</v>
      </c>
      <c r="D1453" s="233" t="s">
        <v>266</v>
      </c>
      <c r="E1453" s="234" t="s">
        <v>1809</v>
      </c>
      <c r="F1453" s="235" t="s">
        <v>1810</v>
      </c>
      <c r="G1453" s="236" t="s">
        <v>407</v>
      </c>
      <c r="H1453" s="237">
        <v>165</v>
      </c>
      <c r="I1453" s="238"/>
      <c r="J1453" s="239">
        <f>ROUND(I1453*H1453,2)</f>
        <v>0</v>
      </c>
      <c r="K1453" s="235" t="s">
        <v>413</v>
      </c>
      <c r="L1453" s="44"/>
      <c r="M1453" s="240" t="s">
        <v>1</v>
      </c>
      <c r="N1453" s="241" t="s">
        <v>48</v>
      </c>
      <c r="O1453" s="87"/>
      <c r="P1453" s="242">
        <f>O1453*H1453</f>
        <v>0</v>
      </c>
      <c r="Q1453" s="242">
        <v>0</v>
      </c>
      <c r="R1453" s="242">
        <f>Q1453*H1453</f>
        <v>0</v>
      </c>
      <c r="S1453" s="242">
        <v>0</v>
      </c>
      <c r="T1453" s="243">
        <f>S1453*H1453</f>
        <v>0</v>
      </c>
      <c r="AR1453" s="244" t="s">
        <v>452</v>
      </c>
      <c r="AT1453" s="244" t="s">
        <v>266</v>
      </c>
      <c r="AU1453" s="244" t="s">
        <v>92</v>
      </c>
      <c r="AY1453" s="17" t="s">
        <v>263</v>
      </c>
      <c r="BE1453" s="245">
        <f>IF(N1453="základní",J1453,0)</f>
        <v>0</v>
      </c>
      <c r="BF1453" s="245">
        <f>IF(N1453="snížená",J1453,0)</f>
        <v>0</v>
      </c>
      <c r="BG1453" s="245">
        <f>IF(N1453="zákl. přenesená",J1453,0)</f>
        <v>0</v>
      </c>
      <c r="BH1453" s="245">
        <f>IF(N1453="sníž. přenesená",J1453,0)</f>
        <v>0</v>
      </c>
      <c r="BI1453" s="245">
        <f>IF(N1453="nulová",J1453,0)</f>
        <v>0</v>
      </c>
      <c r="BJ1453" s="17" t="s">
        <v>90</v>
      </c>
      <c r="BK1453" s="245">
        <f>ROUND(I1453*H1453,2)</f>
        <v>0</v>
      </c>
      <c r="BL1453" s="17" t="s">
        <v>452</v>
      </c>
      <c r="BM1453" s="244" t="s">
        <v>1811</v>
      </c>
    </row>
    <row r="1454" s="1" customFormat="1">
      <c r="B1454" s="39"/>
      <c r="C1454" s="40"/>
      <c r="D1454" s="246" t="s">
        <v>273</v>
      </c>
      <c r="E1454" s="40"/>
      <c r="F1454" s="247" t="s">
        <v>1696</v>
      </c>
      <c r="G1454" s="40"/>
      <c r="H1454" s="40"/>
      <c r="I1454" s="151"/>
      <c r="J1454" s="40"/>
      <c r="K1454" s="40"/>
      <c r="L1454" s="44"/>
      <c r="M1454" s="248"/>
      <c r="N1454" s="87"/>
      <c r="O1454" s="87"/>
      <c r="P1454" s="87"/>
      <c r="Q1454" s="87"/>
      <c r="R1454" s="87"/>
      <c r="S1454" s="87"/>
      <c r="T1454" s="88"/>
      <c r="AT1454" s="17" t="s">
        <v>273</v>
      </c>
      <c r="AU1454" s="17" t="s">
        <v>92</v>
      </c>
    </row>
    <row r="1455" s="1" customFormat="1" ht="16.5" customHeight="1">
      <c r="B1455" s="39"/>
      <c r="C1455" s="233" t="s">
        <v>1812</v>
      </c>
      <c r="D1455" s="233" t="s">
        <v>266</v>
      </c>
      <c r="E1455" s="234" t="s">
        <v>1813</v>
      </c>
      <c r="F1455" s="235" t="s">
        <v>1814</v>
      </c>
      <c r="G1455" s="236" t="s">
        <v>1694</v>
      </c>
      <c r="H1455" s="237">
        <v>51</v>
      </c>
      <c r="I1455" s="238"/>
      <c r="J1455" s="239">
        <f>ROUND(I1455*H1455,2)</f>
        <v>0</v>
      </c>
      <c r="K1455" s="235" t="s">
        <v>413</v>
      </c>
      <c r="L1455" s="44"/>
      <c r="M1455" s="240" t="s">
        <v>1</v>
      </c>
      <c r="N1455" s="241" t="s">
        <v>48</v>
      </c>
      <c r="O1455" s="87"/>
      <c r="P1455" s="242">
        <f>O1455*H1455</f>
        <v>0</v>
      </c>
      <c r="Q1455" s="242">
        <v>0</v>
      </c>
      <c r="R1455" s="242">
        <f>Q1455*H1455</f>
        <v>0</v>
      </c>
      <c r="S1455" s="242">
        <v>0</v>
      </c>
      <c r="T1455" s="243">
        <f>S1455*H1455</f>
        <v>0</v>
      </c>
      <c r="AR1455" s="244" t="s">
        <v>452</v>
      </c>
      <c r="AT1455" s="244" t="s">
        <v>266</v>
      </c>
      <c r="AU1455" s="244" t="s">
        <v>92</v>
      </c>
      <c r="AY1455" s="17" t="s">
        <v>263</v>
      </c>
      <c r="BE1455" s="245">
        <f>IF(N1455="základní",J1455,0)</f>
        <v>0</v>
      </c>
      <c r="BF1455" s="245">
        <f>IF(N1455="snížená",J1455,0)</f>
        <v>0</v>
      </c>
      <c r="BG1455" s="245">
        <f>IF(N1455="zákl. přenesená",J1455,0)</f>
        <v>0</v>
      </c>
      <c r="BH1455" s="245">
        <f>IF(N1455="sníž. přenesená",J1455,0)</f>
        <v>0</v>
      </c>
      <c r="BI1455" s="245">
        <f>IF(N1455="nulová",J1455,0)</f>
        <v>0</v>
      </c>
      <c r="BJ1455" s="17" t="s">
        <v>90</v>
      </c>
      <c r="BK1455" s="245">
        <f>ROUND(I1455*H1455,2)</f>
        <v>0</v>
      </c>
      <c r="BL1455" s="17" t="s">
        <v>452</v>
      </c>
      <c r="BM1455" s="244" t="s">
        <v>1815</v>
      </c>
    </row>
    <row r="1456" s="1" customFormat="1">
      <c r="B1456" s="39"/>
      <c r="C1456" s="40"/>
      <c r="D1456" s="246" t="s">
        <v>273</v>
      </c>
      <c r="E1456" s="40"/>
      <c r="F1456" s="247" t="s">
        <v>1696</v>
      </c>
      <c r="G1456" s="40"/>
      <c r="H1456" s="40"/>
      <c r="I1456" s="151"/>
      <c r="J1456" s="40"/>
      <c r="K1456" s="40"/>
      <c r="L1456" s="44"/>
      <c r="M1456" s="248"/>
      <c r="N1456" s="87"/>
      <c r="O1456" s="87"/>
      <c r="P1456" s="87"/>
      <c r="Q1456" s="87"/>
      <c r="R1456" s="87"/>
      <c r="S1456" s="87"/>
      <c r="T1456" s="88"/>
      <c r="AT1456" s="17" t="s">
        <v>273</v>
      </c>
      <c r="AU1456" s="17" t="s">
        <v>92</v>
      </c>
    </row>
    <row r="1457" s="1" customFormat="1" ht="16.5" customHeight="1">
      <c r="B1457" s="39"/>
      <c r="C1457" s="233" t="s">
        <v>1816</v>
      </c>
      <c r="D1457" s="233" t="s">
        <v>266</v>
      </c>
      <c r="E1457" s="234" t="s">
        <v>1817</v>
      </c>
      <c r="F1457" s="235" t="s">
        <v>1818</v>
      </c>
      <c r="G1457" s="236" t="s">
        <v>1694</v>
      </c>
      <c r="H1457" s="237">
        <v>8.8499999999999996</v>
      </c>
      <c r="I1457" s="238"/>
      <c r="J1457" s="239">
        <f>ROUND(I1457*H1457,2)</f>
        <v>0</v>
      </c>
      <c r="K1457" s="235" t="s">
        <v>413</v>
      </c>
      <c r="L1457" s="44"/>
      <c r="M1457" s="240" t="s">
        <v>1</v>
      </c>
      <c r="N1457" s="241" t="s">
        <v>48</v>
      </c>
      <c r="O1457" s="87"/>
      <c r="P1457" s="242">
        <f>O1457*H1457</f>
        <v>0</v>
      </c>
      <c r="Q1457" s="242">
        <v>0</v>
      </c>
      <c r="R1457" s="242">
        <f>Q1457*H1457</f>
        <v>0</v>
      </c>
      <c r="S1457" s="242">
        <v>0</v>
      </c>
      <c r="T1457" s="243">
        <f>S1457*H1457</f>
        <v>0</v>
      </c>
      <c r="AR1457" s="244" t="s">
        <v>452</v>
      </c>
      <c r="AT1457" s="244" t="s">
        <v>266</v>
      </c>
      <c r="AU1457" s="244" t="s">
        <v>92</v>
      </c>
      <c r="AY1457" s="17" t="s">
        <v>263</v>
      </c>
      <c r="BE1457" s="245">
        <f>IF(N1457="základní",J1457,0)</f>
        <v>0</v>
      </c>
      <c r="BF1457" s="245">
        <f>IF(N1457="snížená",J1457,0)</f>
        <v>0</v>
      </c>
      <c r="BG1457" s="245">
        <f>IF(N1457="zákl. přenesená",J1457,0)</f>
        <v>0</v>
      </c>
      <c r="BH1457" s="245">
        <f>IF(N1457="sníž. přenesená",J1457,0)</f>
        <v>0</v>
      </c>
      <c r="BI1457" s="245">
        <f>IF(N1457="nulová",J1457,0)</f>
        <v>0</v>
      </c>
      <c r="BJ1457" s="17" t="s">
        <v>90</v>
      </c>
      <c r="BK1457" s="245">
        <f>ROUND(I1457*H1457,2)</f>
        <v>0</v>
      </c>
      <c r="BL1457" s="17" t="s">
        <v>452</v>
      </c>
      <c r="BM1457" s="244" t="s">
        <v>1819</v>
      </c>
    </row>
    <row r="1458" s="1" customFormat="1">
      <c r="B1458" s="39"/>
      <c r="C1458" s="40"/>
      <c r="D1458" s="246" t="s">
        <v>273</v>
      </c>
      <c r="E1458" s="40"/>
      <c r="F1458" s="247" t="s">
        <v>1696</v>
      </c>
      <c r="G1458" s="40"/>
      <c r="H1458" s="40"/>
      <c r="I1458" s="151"/>
      <c r="J1458" s="40"/>
      <c r="K1458" s="40"/>
      <c r="L1458" s="44"/>
      <c r="M1458" s="248"/>
      <c r="N1458" s="87"/>
      <c r="O1458" s="87"/>
      <c r="P1458" s="87"/>
      <c r="Q1458" s="87"/>
      <c r="R1458" s="87"/>
      <c r="S1458" s="87"/>
      <c r="T1458" s="88"/>
      <c r="AT1458" s="17" t="s">
        <v>273</v>
      </c>
      <c r="AU1458" s="17" t="s">
        <v>92</v>
      </c>
    </row>
    <row r="1459" s="1" customFormat="1" ht="16.5" customHeight="1">
      <c r="B1459" s="39"/>
      <c r="C1459" s="233" t="s">
        <v>1820</v>
      </c>
      <c r="D1459" s="233" t="s">
        <v>266</v>
      </c>
      <c r="E1459" s="234" t="s">
        <v>1821</v>
      </c>
      <c r="F1459" s="235" t="s">
        <v>1822</v>
      </c>
      <c r="G1459" s="236" t="s">
        <v>1155</v>
      </c>
      <c r="H1459" s="305"/>
      <c r="I1459" s="238"/>
      <c r="J1459" s="239">
        <f>ROUND(I1459*H1459,2)</f>
        <v>0</v>
      </c>
      <c r="K1459" s="235" t="s">
        <v>270</v>
      </c>
      <c r="L1459" s="44"/>
      <c r="M1459" s="240" t="s">
        <v>1</v>
      </c>
      <c r="N1459" s="241" t="s">
        <v>48</v>
      </c>
      <c r="O1459" s="87"/>
      <c r="P1459" s="242">
        <f>O1459*H1459</f>
        <v>0</v>
      </c>
      <c r="Q1459" s="242">
        <v>0</v>
      </c>
      <c r="R1459" s="242">
        <f>Q1459*H1459</f>
        <v>0</v>
      </c>
      <c r="S1459" s="242">
        <v>0</v>
      </c>
      <c r="T1459" s="243">
        <f>S1459*H1459</f>
        <v>0</v>
      </c>
      <c r="AR1459" s="244" t="s">
        <v>452</v>
      </c>
      <c r="AT1459" s="244" t="s">
        <v>266</v>
      </c>
      <c r="AU1459" s="244" t="s">
        <v>92</v>
      </c>
      <c r="AY1459" s="17" t="s">
        <v>263</v>
      </c>
      <c r="BE1459" s="245">
        <f>IF(N1459="základní",J1459,0)</f>
        <v>0</v>
      </c>
      <c r="BF1459" s="245">
        <f>IF(N1459="snížená",J1459,0)</f>
        <v>0</v>
      </c>
      <c r="BG1459" s="245">
        <f>IF(N1459="zákl. přenesená",J1459,0)</f>
        <v>0</v>
      </c>
      <c r="BH1459" s="245">
        <f>IF(N1459="sníž. přenesená",J1459,0)</f>
        <v>0</v>
      </c>
      <c r="BI1459" s="245">
        <f>IF(N1459="nulová",J1459,0)</f>
        <v>0</v>
      </c>
      <c r="BJ1459" s="17" t="s">
        <v>90</v>
      </c>
      <c r="BK1459" s="245">
        <f>ROUND(I1459*H1459,2)</f>
        <v>0</v>
      </c>
      <c r="BL1459" s="17" t="s">
        <v>452</v>
      </c>
      <c r="BM1459" s="244" t="s">
        <v>1823</v>
      </c>
    </row>
    <row r="1460" s="11" customFormat="1" ht="22.8" customHeight="1">
      <c r="B1460" s="217"/>
      <c r="C1460" s="218"/>
      <c r="D1460" s="219" t="s">
        <v>82</v>
      </c>
      <c r="E1460" s="231" t="s">
        <v>1824</v>
      </c>
      <c r="F1460" s="231" t="s">
        <v>1825</v>
      </c>
      <c r="G1460" s="218"/>
      <c r="H1460" s="218"/>
      <c r="I1460" s="221"/>
      <c r="J1460" s="232">
        <f>BK1460</f>
        <v>0</v>
      </c>
      <c r="K1460" s="218"/>
      <c r="L1460" s="223"/>
      <c r="M1460" s="224"/>
      <c r="N1460" s="225"/>
      <c r="O1460" s="225"/>
      <c r="P1460" s="226">
        <f>SUM(P1461:P1587)</f>
        <v>0</v>
      </c>
      <c r="Q1460" s="225"/>
      <c r="R1460" s="226">
        <f>SUM(R1461:R1587)</f>
        <v>0.31490760000000001</v>
      </c>
      <c r="S1460" s="225"/>
      <c r="T1460" s="227">
        <f>SUM(T1461:T1587)</f>
        <v>0</v>
      </c>
      <c r="AR1460" s="228" t="s">
        <v>92</v>
      </c>
      <c r="AT1460" s="229" t="s">
        <v>82</v>
      </c>
      <c r="AU1460" s="229" t="s">
        <v>90</v>
      </c>
      <c r="AY1460" s="228" t="s">
        <v>263</v>
      </c>
      <c r="BK1460" s="230">
        <f>SUM(BK1461:BK1587)</f>
        <v>0</v>
      </c>
    </row>
    <row r="1461" s="1" customFormat="1" ht="16.5" customHeight="1">
      <c r="B1461" s="39"/>
      <c r="C1461" s="233" t="s">
        <v>1826</v>
      </c>
      <c r="D1461" s="233" t="s">
        <v>266</v>
      </c>
      <c r="E1461" s="234" t="s">
        <v>1827</v>
      </c>
      <c r="F1461" s="235" t="s">
        <v>1828</v>
      </c>
      <c r="G1461" s="236" t="s">
        <v>1829</v>
      </c>
      <c r="H1461" s="237">
        <v>5</v>
      </c>
      <c r="I1461" s="238"/>
      <c r="J1461" s="239">
        <f>ROUND(I1461*H1461,2)</f>
        <v>0</v>
      </c>
      <c r="K1461" s="235" t="s">
        <v>413</v>
      </c>
      <c r="L1461" s="44"/>
      <c r="M1461" s="240" t="s">
        <v>1</v>
      </c>
      <c r="N1461" s="241" t="s">
        <v>48</v>
      </c>
      <c r="O1461" s="87"/>
      <c r="P1461" s="242">
        <f>O1461*H1461</f>
        <v>0</v>
      </c>
      <c r="Q1461" s="242">
        <v>0</v>
      </c>
      <c r="R1461" s="242">
        <f>Q1461*H1461</f>
        <v>0</v>
      </c>
      <c r="S1461" s="242">
        <v>0</v>
      </c>
      <c r="T1461" s="243">
        <f>S1461*H1461</f>
        <v>0</v>
      </c>
      <c r="AR1461" s="244" t="s">
        <v>452</v>
      </c>
      <c r="AT1461" s="244" t="s">
        <v>266</v>
      </c>
      <c r="AU1461" s="244" t="s">
        <v>92</v>
      </c>
      <c r="AY1461" s="17" t="s">
        <v>263</v>
      </c>
      <c r="BE1461" s="245">
        <f>IF(N1461="základní",J1461,0)</f>
        <v>0</v>
      </c>
      <c r="BF1461" s="245">
        <f>IF(N1461="snížená",J1461,0)</f>
        <v>0</v>
      </c>
      <c r="BG1461" s="245">
        <f>IF(N1461="zákl. přenesená",J1461,0)</f>
        <v>0</v>
      </c>
      <c r="BH1461" s="245">
        <f>IF(N1461="sníž. přenesená",J1461,0)</f>
        <v>0</v>
      </c>
      <c r="BI1461" s="245">
        <f>IF(N1461="nulová",J1461,0)</f>
        <v>0</v>
      </c>
      <c r="BJ1461" s="17" t="s">
        <v>90</v>
      </c>
      <c r="BK1461" s="245">
        <f>ROUND(I1461*H1461,2)</f>
        <v>0</v>
      </c>
      <c r="BL1461" s="17" t="s">
        <v>452</v>
      </c>
      <c r="BM1461" s="244" t="s">
        <v>1830</v>
      </c>
    </row>
    <row r="1462" s="1" customFormat="1">
      <c r="B1462" s="39"/>
      <c r="C1462" s="40"/>
      <c r="D1462" s="246" t="s">
        <v>273</v>
      </c>
      <c r="E1462" s="40"/>
      <c r="F1462" s="247" t="s">
        <v>1831</v>
      </c>
      <c r="G1462" s="40"/>
      <c r="H1462" s="40"/>
      <c r="I1462" s="151"/>
      <c r="J1462" s="40"/>
      <c r="K1462" s="40"/>
      <c r="L1462" s="44"/>
      <c r="M1462" s="248"/>
      <c r="N1462" s="87"/>
      <c r="O1462" s="87"/>
      <c r="P1462" s="87"/>
      <c r="Q1462" s="87"/>
      <c r="R1462" s="87"/>
      <c r="S1462" s="87"/>
      <c r="T1462" s="88"/>
      <c r="AT1462" s="17" t="s">
        <v>273</v>
      </c>
      <c r="AU1462" s="17" t="s">
        <v>92</v>
      </c>
    </row>
    <row r="1463" s="1" customFormat="1" ht="16.5" customHeight="1">
      <c r="B1463" s="39"/>
      <c r="C1463" s="233" t="s">
        <v>1832</v>
      </c>
      <c r="D1463" s="233" t="s">
        <v>266</v>
      </c>
      <c r="E1463" s="234" t="s">
        <v>1833</v>
      </c>
      <c r="F1463" s="235" t="s">
        <v>1834</v>
      </c>
      <c r="G1463" s="236" t="s">
        <v>1829</v>
      </c>
      <c r="H1463" s="237">
        <v>1</v>
      </c>
      <c r="I1463" s="238"/>
      <c r="J1463" s="239">
        <f>ROUND(I1463*H1463,2)</f>
        <v>0</v>
      </c>
      <c r="K1463" s="235" t="s">
        <v>413</v>
      </c>
      <c r="L1463" s="44"/>
      <c r="M1463" s="240" t="s">
        <v>1</v>
      </c>
      <c r="N1463" s="241" t="s">
        <v>48</v>
      </c>
      <c r="O1463" s="87"/>
      <c r="P1463" s="242">
        <f>O1463*H1463</f>
        <v>0</v>
      </c>
      <c r="Q1463" s="242">
        <v>0</v>
      </c>
      <c r="R1463" s="242">
        <f>Q1463*H1463</f>
        <v>0</v>
      </c>
      <c r="S1463" s="242">
        <v>0</v>
      </c>
      <c r="T1463" s="243">
        <f>S1463*H1463</f>
        <v>0</v>
      </c>
      <c r="AR1463" s="244" t="s">
        <v>452</v>
      </c>
      <c r="AT1463" s="244" t="s">
        <v>266</v>
      </c>
      <c r="AU1463" s="244" t="s">
        <v>92</v>
      </c>
      <c r="AY1463" s="17" t="s">
        <v>263</v>
      </c>
      <c r="BE1463" s="245">
        <f>IF(N1463="základní",J1463,0)</f>
        <v>0</v>
      </c>
      <c r="BF1463" s="245">
        <f>IF(N1463="snížená",J1463,0)</f>
        <v>0</v>
      </c>
      <c r="BG1463" s="245">
        <f>IF(N1463="zákl. přenesená",J1463,0)</f>
        <v>0</v>
      </c>
      <c r="BH1463" s="245">
        <f>IF(N1463="sníž. přenesená",J1463,0)</f>
        <v>0</v>
      </c>
      <c r="BI1463" s="245">
        <f>IF(N1463="nulová",J1463,0)</f>
        <v>0</v>
      </c>
      <c r="BJ1463" s="17" t="s">
        <v>90</v>
      </c>
      <c r="BK1463" s="245">
        <f>ROUND(I1463*H1463,2)</f>
        <v>0</v>
      </c>
      <c r="BL1463" s="17" t="s">
        <v>452</v>
      </c>
      <c r="BM1463" s="244" t="s">
        <v>1835</v>
      </c>
    </row>
    <row r="1464" s="1" customFormat="1">
      <c r="B1464" s="39"/>
      <c r="C1464" s="40"/>
      <c r="D1464" s="246" t="s">
        <v>273</v>
      </c>
      <c r="E1464" s="40"/>
      <c r="F1464" s="247" t="s">
        <v>1831</v>
      </c>
      <c r="G1464" s="40"/>
      <c r="H1464" s="40"/>
      <c r="I1464" s="151"/>
      <c r="J1464" s="40"/>
      <c r="K1464" s="40"/>
      <c r="L1464" s="44"/>
      <c r="M1464" s="248"/>
      <c r="N1464" s="87"/>
      <c r="O1464" s="87"/>
      <c r="P1464" s="87"/>
      <c r="Q1464" s="87"/>
      <c r="R1464" s="87"/>
      <c r="S1464" s="87"/>
      <c r="T1464" s="88"/>
      <c r="AT1464" s="17" t="s">
        <v>273</v>
      </c>
      <c r="AU1464" s="17" t="s">
        <v>92</v>
      </c>
    </row>
    <row r="1465" s="1" customFormat="1" ht="16.5" customHeight="1">
      <c r="B1465" s="39"/>
      <c r="C1465" s="233" t="s">
        <v>1836</v>
      </c>
      <c r="D1465" s="233" t="s">
        <v>266</v>
      </c>
      <c r="E1465" s="234" t="s">
        <v>1837</v>
      </c>
      <c r="F1465" s="235" t="s">
        <v>1838</v>
      </c>
      <c r="G1465" s="236" t="s">
        <v>1829</v>
      </c>
      <c r="H1465" s="237">
        <v>4</v>
      </c>
      <c r="I1465" s="238"/>
      <c r="J1465" s="239">
        <f>ROUND(I1465*H1465,2)</f>
        <v>0</v>
      </c>
      <c r="K1465" s="235" t="s">
        <v>413</v>
      </c>
      <c r="L1465" s="44"/>
      <c r="M1465" s="240" t="s">
        <v>1</v>
      </c>
      <c r="N1465" s="241" t="s">
        <v>48</v>
      </c>
      <c r="O1465" s="87"/>
      <c r="P1465" s="242">
        <f>O1465*H1465</f>
        <v>0</v>
      </c>
      <c r="Q1465" s="242">
        <v>0</v>
      </c>
      <c r="R1465" s="242">
        <f>Q1465*H1465</f>
        <v>0</v>
      </c>
      <c r="S1465" s="242">
        <v>0</v>
      </c>
      <c r="T1465" s="243">
        <f>S1465*H1465</f>
        <v>0</v>
      </c>
      <c r="AR1465" s="244" t="s">
        <v>452</v>
      </c>
      <c r="AT1465" s="244" t="s">
        <v>266</v>
      </c>
      <c r="AU1465" s="244" t="s">
        <v>92</v>
      </c>
      <c r="AY1465" s="17" t="s">
        <v>263</v>
      </c>
      <c r="BE1465" s="245">
        <f>IF(N1465="základní",J1465,0)</f>
        <v>0</v>
      </c>
      <c r="BF1465" s="245">
        <f>IF(N1465="snížená",J1465,0)</f>
        <v>0</v>
      </c>
      <c r="BG1465" s="245">
        <f>IF(N1465="zákl. přenesená",J1465,0)</f>
        <v>0</v>
      </c>
      <c r="BH1465" s="245">
        <f>IF(N1465="sníž. přenesená",J1465,0)</f>
        <v>0</v>
      </c>
      <c r="BI1465" s="245">
        <f>IF(N1465="nulová",J1465,0)</f>
        <v>0</v>
      </c>
      <c r="BJ1465" s="17" t="s">
        <v>90</v>
      </c>
      <c r="BK1465" s="245">
        <f>ROUND(I1465*H1465,2)</f>
        <v>0</v>
      </c>
      <c r="BL1465" s="17" t="s">
        <v>452</v>
      </c>
      <c r="BM1465" s="244" t="s">
        <v>1839</v>
      </c>
    </row>
    <row r="1466" s="1" customFormat="1">
      <c r="B1466" s="39"/>
      <c r="C1466" s="40"/>
      <c r="D1466" s="246" t="s">
        <v>273</v>
      </c>
      <c r="E1466" s="40"/>
      <c r="F1466" s="247" t="s">
        <v>1831</v>
      </c>
      <c r="G1466" s="40"/>
      <c r="H1466" s="40"/>
      <c r="I1466" s="151"/>
      <c r="J1466" s="40"/>
      <c r="K1466" s="40"/>
      <c r="L1466" s="44"/>
      <c r="M1466" s="248"/>
      <c r="N1466" s="87"/>
      <c r="O1466" s="87"/>
      <c r="P1466" s="87"/>
      <c r="Q1466" s="87"/>
      <c r="R1466" s="87"/>
      <c r="S1466" s="87"/>
      <c r="T1466" s="88"/>
      <c r="AT1466" s="17" t="s">
        <v>273</v>
      </c>
      <c r="AU1466" s="17" t="s">
        <v>92</v>
      </c>
    </row>
    <row r="1467" s="1" customFormat="1" ht="16.5" customHeight="1">
      <c r="B1467" s="39"/>
      <c r="C1467" s="233" t="s">
        <v>1840</v>
      </c>
      <c r="D1467" s="233" t="s">
        <v>266</v>
      </c>
      <c r="E1467" s="234" t="s">
        <v>1841</v>
      </c>
      <c r="F1467" s="235" t="s">
        <v>1842</v>
      </c>
      <c r="G1467" s="236" t="s">
        <v>1829</v>
      </c>
      <c r="H1467" s="237">
        <v>19</v>
      </c>
      <c r="I1467" s="238"/>
      <c r="J1467" s="239">
        <f>ROUND(I1467*H1467,2)</f>
        <v>0</v>
      </c>
      <c r="K1467" s="235" t="s">
        <v>413</v>
      </c>
      <c r="L1467" s="44"/>
      <c r="M1467" s="240" t="s">
        <v>1</v>
      </c>
      <c r="N1467" s="241" t="s">
        <v>48</v>
      </c>
      <c r="O1467" s="87"/>
      <c r="P1467" s="242">
        <f>O1467*H1467</f>
        <v>0</v>
      </c>
      <c r="Q1467" s="242">
        <v>0</v>
      </c>
      <c r="R1467" s="242">
        <f>Q1467*H1467</f>
        <v>0</v>
      </c>
      <c r="S1467" s="242">
        <v>0</v>
      </c>
      <c r="T1467" s="243">
        <f>S1467*H1467</f>
        <v>0</v>
      </c>
      <c r="AR1467" s="244" t="s">
        <v>452</v>
      </c>
      <c r="AT1467" s="244" t="s">
        <v>266</v>
      </c>
      <c r="AU1467" s="244" t="s">
        <v>92</v>
      </c>
      <c r="AY1467" s="17" t="s">
        <v>263</v>
      </c>
      <c r="BE1467" s="245">
        <f>IF(N1467="základní",J1467,0)</f>
        <v>0</v>
      </c>
      <c r="BF1467" s="245">
        <f>IF(N1467="snížená",J1467,0)</f>
        <v>0</v>
      </c>
      <c r="BG1467" s="245">
        <f>IF(N1467="zákl. přenesená",J1467,0)</f>
        <v>0</v>
      </c>
      <c r="BH1467" s="245">
        <f>IF(N1467="sníž. přenesená",J1467,0)</f>
        <v>0</v>
      </c>
      <c r="BI1467" s="245">
        <f>IF(N1467="nulová",J1467,0)</f>
        <v>0</v>
      </c>
      <c r="BJ1467" s="17" t="s">
        <v>90</v>
      </c>
      <c r="BK1467" s="245">
        <f>ROUND(I1467*H1467,2)</f>
        <v>0</v>
      </c>
      <c r="BL1467" s="17" t="s">
        <v>452</v>
      </c>
      <c r="BM1467" s="244" t="s">
        <v>1843</v>
      </c>
    </row>
    <row r="1468" s="1" customFormat="1">
      <c r="B1468" s="39"/>
      <c r="C1468" s="40"/>
      <c r="D1468" s="246" t="s">
        <v>273</v>
      </c>
      <c r="E1468" s="40"/>
      <c r="F1468" s="247" t="s">
        <v>1831</v>
      </c>
      <c r="G1468" s="40"/>
      <c r="H1468" s="40"/>
      <c r="I1468" s="151"/>
      <c r="J1468" s="40"/>
      <c r="K1468" s="40"/>
      <c r="L1468" s="44"/>
      <c r="M1468" s="248"/>
      <c r="N1468" s="87"/>
      <c r="O1468" s="87"/>
      <c r="P1468" s="87"/>
      <c r="Q1468" s="87"/>
      <c r="R1468" s="87"/>
      <c r="S1468" s="87"/>
      <c r="T1468" s="88"/>
      <c r="AT1468" s="17" t="s">
        <v>273</v>
      </c>
      <c r="AU1468" s="17" t="s">
        <v>92</v>
      </c>
    </row>
    <row r="1469" s="1" customFormat="1" ht="16.5" customHeight="1">
      <c r="B1469" s="39"/>
      <c r="C1469" s="233" t="s">
        <v>1844</v>
      </c>
      <c r="D1469" s="233" t="s">
        <v>266</v>
      </c>
      <c r="E1469" s="234" t="s">
        <v>1845</v>
      </c>
      <c r="F1469" s="235" t="s">
        <v>1846</v>
      </c>
      <c r="G1469" s="236" t="s">
        <v>1829</v>
      </c>
      <c r="H1469" s="237">
        <v>16</v>
      </c>
      <c r="I1469" s="238"/>
      <c r="J1469" s="239">
        <f>ROUND(I1469*H1469,2)</f>
        <v>0</v>
      </c>
      <c r="K1469" s="235" t="s">
        <v>413</v>
      </c>
      <c r="L1469" s="44"/>
      <c r="M1469" s="240" t="s">
        <v>1</v>
      </c>
      <c r="N1469" s="241" t="s">
        <v>48</v>
      </c>
      <c r="O1469" s="87"/>
      <c r="P1469" s="242">
        <f>O1469*H1469</f>
        <v>0</v>
      </c>
      <c r="Q1469" s="242">
        <v>0</v>
      </c>
      <c r="R1469" s="242">
        <f>Q1469*H1469</f>
        <v>0</v>
      </c>
      <c r="S1469" s="242">
        <v>0</v>
      </c>
      <c r="T1469" s="243">
        <f>S1469*H1469</f>
        <v>0</v>
      </c>
      <c r="AR1469" s="244" t="s">
        <v>452</v>
      </c>
      <c r="AT1469" s="244" t="s">
        <v>266</v>
      </c>
      <c r="AU1469" s="244" t="s">
        <v>92</v>
      </c>
      <c r="AY1469" s="17" t="s">
        <v>263</v>
      </c>
      <c r="BE1469" s="245">
        <f>IF(N1469="základní",J1469,0)</f>
        <v>0</v>
      </c>
      <c r="BF1469" s="245">
        <f>IF(N1469="snížená",J1469,0)</f>
        <v>0</v>
      </c>
      <c r="BG1469" s="245">
        <f>IF(N1469="zákl. přenesená",J1469,0)</f>
        <v>0</v>
      </c>
      <c r="BH1469" s="245">
        <f>IF(N1469="sníž. přenesená",J1469,0)</f>
        <v>0</v>
      </c>
      <c r="BI1469" s="245">
        <f>IF(N1469="nulová",J1469,0)</f>
        <v>0</v>
      </c>
      <c r="BJ1469" s="17" t="s">
        <v>90</v>
      </c>
      <c r="BK1469" s="245">
        <f>ROUND(I1469*H1469,2)</f>
        <v>0</v>
      </c>
      <c r="BL1469" s="17" t="s">
        <v>452</v>
      </c>
      <c r="BM1469" s="244" t="s">
        <v>1847</v>
      </c>
    </row>
    <row r="1470" s="1" customFormat="1">
      <c r="B1470" s="39"/>
      <c r="C1470" s="40"/>
      <c r="D1470" s="246" t="s">
        <v>273</v>
      </c>
      <c r="E1470" s="40"/>
      <c r="F1470" s="247" t="s">
        <v>1831</v>
      </c>
      <c r="G1470" s="40"/>
      <c r="H1470" s="40"/>
      <c r="I1470" s="151"/>
      <c r="J1470" s="40"/>
      <c r="K1470" s="40"/>
      <c r="L1470" s="44"/>
      <c r="M1470" s="248"/>
      <c r="N1470" s="87"/>
      <c r="O1470" s="87"/>
      <c r="P1470" s="87"/>
      <c r="Q1470" s="87"/>
      <c r="R1470" s="87"/>
      <c r="S1470" s="87"/>
      <c r="T1470" s="88"/>
      <c r="AT1470" s="17" t="s">
        <v>273</v>
      </c>
      <c r="AU1470" s="17" t="s">
        <v>92</v>
      </c>
    </row>
    <row r="1471" s="1" customFormat="1" ht="16.5" customHeight="1">
      <c r="B1471" s="39"/>
      <c r="C1471" s="233" t="s">
        <v>1848</v>
      </c>
      <c r="D1471" s="233" t="s">
        <v>266</v>
      </c>
      <c r="E1471" s="234" t="s">
        <v>1849</v>
      </c>
      <c r="F1471" s="235" t="s">
        <v>1850</v>
      </c>
      <c r="G1471" s="236" t="s">
        <v>1829</v>
      </c>
      <c r="H1471" s="237">
        <v>6</v>
      </c>
      <c r="I1471" s="238"/>
      <c r="J1471" s="239">
        <f>ROUND(I1471*H1471,2)</f>
        <v>0</v>
      </c>
      <c r="K1471" s="235" t="s">
        <v>413</v>
      </c>
      <c r="L1471" s="44"/>
      <c r="M1471" s="240" t="s">
        <v>1</v>
      </c>
      <c r="N1471" s="241" t="s">
        <v>48</v>
      </c>
      <c r="O1471" s="87"/>
      <c r="P1471" s="242">
        <f>O1471*H1471</f>
        <v>0</v>
      </c>
      <c r="Q1471" s="242">
        <v>0</v>
      </c>
      <c r="R1471" s="242">
        <f>Q1471*H1471</f>
        <v>0</v>
      </c>
      <c r="S1471" s="242">
        <v>0</v>
      </c>
      <c r="T1471" s="243">
        <f>S1471*H1471</f>
        <v>0</v>
      </c>
      <c r="AR1471" s="244" t="s">
        <v>452</v>
      </c>
      <c r="AT1471" s="244" t="s">
        <v>266</v>
      </c>
      <c r="AU1471" s="244" t="s">
        <v>92</v>
      </c>
      <c r="AY1471" s="17" t="s">
        <v>263</v>
      </c>
      <c r="BE1471" s="245">
        <f>IF(N1471="základní",J1471,0)</f>
        <v>0</v>
      </c>
      <c r="BF1471" s="245">
        <f>IF(N1471="snížená",J1471,0)</f>
        <v>0</v>
      </c>
      <c r="BG1471" s="245">
        <f>IF(N1471="zákl. přenesená",J1471,0)</f>
        <v>0</v>
      </c>
      <c r="BH1471" s="245">
        <f>IF(N1471="sníž. přenesená",J1471,0)</f>
        <v>0</v>
      </c>
      <c r="BI1471" s="245">
        <f>IF(N1471="nulová",J1471,0)</f>
        <v>0</v>
      </c>
      <c r="BJ1471" s="17" t="s">
        <v>90</v>
      </c>
      <c r="BK1471" s="245">
        <f>ROUND(I1471*H1471,2)</f>
        <v>0</v>
      </c>
      <c r="BL1471" s="17" t="s">
        <v>452</v>
      </c>
      <c r="BM1471" s="244" t="s">
        <v>1851</v>
      </c>
    </row>
    <row r="1472" s="1" customFormat="1">
      <c r="B1472" s="39"/>
      <c r="C1472" s="40"/>
      <c r="D1472" s="246" t="s">
        <v>273</v>
      </c>
      <c r="E1472" s="40"/>
      <c r="F1472" s="247" t="s">
        <v>1831</v>
      </c>
      <c r="G1472" s="40"/>
      <c r="H1472" s="40"/>
      <c r="I1472" s="151"/>
      <c r="J1472" s="40"/>
      <c r="K1472" s="40"/>
      <c r="L1472" s="44"/>
      <c r="M1472" s="248"/>
      <c r="N1472" s="87"/>
      <c r="O1472" s="87"/>
      <c r="P1472" s="87"/>
      <c r="Q1472" s="87"/>
      <c r="R1472" s="87"/>
      <c r="S1472" s="87"/>
      <c r="T1472" s="88"/>
      <c r="AT1472" s="17" t="s">
        <v>273</v>
      </c>
      <c r="AU1472" s="17" t="s">
        <v>92</v>
      </c>
    </row>
    <row r="1473" s="1" customFormat="1" ht="24" customHeight="1">
      <c r="B1473" s="39"/>
      <c r="C1473" s="233" t="s">
        <v>1852</v>
      </c>
      <c r="D1473" s="233" t="s">
        <v>266</v>
      </c>
      <c r="E1473" s="234" t="s">
        <v>1853</v>
      </c>
      <c r="F1473" s="235" t="s">
        <v>1854</v>
      </c>
      <c r="G1473" s="236" t="s">
        <v>1829</v>
      </c>
      <c r="H1473" s="237">
        <v>1</v>
      </c>
      <c r="I1473" s="238"/>
      <c r="J1473" s="239">
        <f>ROUND(I1473*H1473,2)</f>
        <v>0</v>
      </c>
      <c r="K1473" s="235" t="s">
        <v>413</v>
      </c>
      <c r="L1473" s="44"/>
      <c r="M1473" s="240" t="s">
        <v>1</v>
      </c>
      <c r="N1473" s="241" t="s">
        <v>48</v>
      </c>
      <c r="O1473" s="87"/>
      <c r="P1473" s="242">
        <f>O1473*H1473</f>
        <v>0</v>
      </c>
      <c r="Q1473" s="242">
        <v>0</v>
      </c>
      <c r="R1473" s="242">
        <f>Q1473*H1473</f>
        <v>0</v>
      </c>
      <c r="S1473" s="242">
        <v>0</v>
      </c>
      <c r="T1473" s="243">
        <f>S1473*H1473</f>
        <v>0</v>
      </c>
      <c r="AR1473" s="244" t="s">
        <v>452</v>
      </c>
      <c r="AT1473" s="244" t="s">
        <v>266</v>
      </c>
      <c r="AU1473" s="244" t="s">
        <v>92</v>
      </c>
      <c r="AY1473" s="17" t="s">
        <v>263</v>
      </c>
      <c r="BE1473" s="245">
        <f>IF(N1473="základní",J1473,0)</f>
        <v>0</v>
      </c>
      <c r="BF1473" s="245">
        <f>IF(N1473="snížená",J1473,0)</f>
        <v>0</v>
      </c>
      <c r="BG1473" s="245">
        <f>IF(N1473="zákl. přenesená",J1473,0)</f>
        <v>0</v>
      </c>
      <c r="BH1473" s="245">
        <f>IF(N1473="sníž. přenesená",J1473,0)</f>
        <v>0</v>
      </c>
      <c r="BI1473" s="245">
        <f>IF(N1473="nulová",J1473,0)</f>
        <v>0</v>
      </c>
      <c r="BJ1473" s="17" t="s">
        <v>90</v>
      </c>
      <c r="BK1473" s="245">
        <f>ROUND(I1473*H1473,2)</f>
        <v>0</v>
      </c>
      <c r="BL1473" s="17" t="s">
        <v>452</v>
      </c>
      <c r="BM1473" s="244" t="s">
        <v>1855</v>
      </c>
    </row>
    <row r="1474" s="1" customFormat="1">
      <c r="B1474" s="39"/>
      <c r="C1474" s="40"/>
      <c r="D1474" s="246" t="s">
        <v>273</v>
      </c>
      <c r="E1474" s="40"/>
      <c r="F1474" s="247" t="s">
        <v>1831</v>
      </c>
      <c r="G1474" s="40"/>
      <c r="H1474" s="40"/>
      <c r="I1474" s="151"/>
      <c r="J1474" s="40"/>
      <c r="K1474" s="40"/>
      <c r="L1474" s="44"/>
      <c r="M1474" s="248"/>
      <c r="N1474" s="87"/>
      <c r="O1474" s="87"/>
      <c r="P1474" s="87"/>
      <c r="Q1474" s="87"/>
      <c r="R1474" s="87"/>
      <c r="S1474" s="87"/>
      <c r="T1474" s="88"/>
      <c r="AT1474" s="17" t="s">
        <v>273</v>
      </c>
      <c r="AU1474" s="17" t="s">
        <v>92</v>
      </c>
    </row>
    <row r="1475" s="1" customFormat="1" ht="16.5" customHeight="1">
      <c r="B1475" s="39"/>
      <c r="C1475" s="233" t="s">
        <v>1856</v>
      </c>
      <c r="D1475" s="233" t="s">
        <v>266</v>
      </c>
      <c r="E1475" s="234" t="s">
        <v>1857</v>
      </c>
      <c r="F1475" s="235" t="s">
        <v>1858</v>
      </c>
      <c r="G1475" s="236" t="s">
        <v>1829</v>
      </c>
      <c r="H1475" s="237">
        <v>6</v>
      </c>
      <c r="I1475" s="238"/>
      <c r="J1475" s="239">
        <f>ROUND(I1475*H1475,2)</f>
        <v>0</v>
      </c>
      <c r="K1475" s="235" t="s">
        <v>413</v>
      </c>
      <c r="L1475" s="44"/>
      <c r="M1475" s="240" t="s">
        <v>1</v>
      </c>
      <c r="N1475" s="241" t="s">
        <v>48</v>
      </c>
      <c r="O1475" s="87"/>
      <c r="P1475" s="242">
        <f>O1475*H1475</f>
        <v>0</v>
      </c>
      <c r="Q1475" s="242">
        <v>0</v>
      </c>
      <c r="R1475" s="242">
        <f>Q1475*H1475</f>
        <v>0</v>
      </c>
      <c r="S1475" s="242">
        <v>0</v>
      </c>
      <c r="T1475" s="243">
        <f>S1475*H1475</f>
        <v>0</v>
      </c>
      <c r="AR1475" s="244" t="s">
        <v>452</v>
      </c>
      <c r="AT1475" s="244" t="s">
        <v>266</v>
      </c>
      <c r="AU1475" s="244" t="s">
        <v>92</v>
      </c>
      <c r="AY1475" s="17" t="s">
        <v>263</v>
      </c>
      <c r="BE1475" s="245">
        <f>IF(N1475="základní",J1475,0)</f>
        <v>0</v>
      </c>
      <c r="BF1475" s="245">
        <f>IF(N1475="snížená",J1475,0)</f>
        <v>0</v>
      </c>
      <c r="BG1475" s="245">
        <f>IF(N1475="zákl. přenesená",J1475,0)</f>
        <v>0</v>
      </c>
      <c r="BH1475" s="245">
        <f>IF(N1475="sníž. přenesená",J1475,0)</f>
        <v>0</v>
      </c>
      <c r="BI1475" s="245">
        <f>IF(N1475="nulová",J1475,0)</f>
        <v>0</v>
      </c>
      <c r="BJ1475" s="17" t="s">
        <v>90</v>
      </c>
      <c r="BK1475" s="245">
        <f>ROUND(I1475*H1475,2)</f>
        <v>0</v>
      </c>
      <c r="BL1475" s="17" t="s">
        <v>452</v>
      </c>
      <c r="BM1475" s="244" t="s">
        <v>1859</v>
      </c>
    </row>
    <row r="1476" s="1" customFormat="1">
      <c r="B1476" s="39"/>
      <c r="C1476" s="40"/>
      <c r="D1476" s="246" t="s">
        <v>273</v>
      </c>
      <c r="E1476" s="40"/>
      <c r="F1476" s="247" t="s">
        <v>1831</v>
      </c>
      <c r="G1476" s="40"/>
      <c r="H1476" s="40"/>
      <c r="I1476" s="151"/>
      <c r="J1476" s="40"/>
      <c r="K1476" s="40"/>
      <c r="L1476" s="44"/>
      <c r="M1476" s="248"/>
      <c r="N1476" s="87"/>
      <c r="O1476" s="87"/>
      <c r="P1476" s="87"/>
      <c r="Q1476" s="87"/>
      <c r="R1476" s="87"/>
      <c r="S1476" s="87"/>
      <c r="T1476" s="88"/>
      <c r="AT1476" s="17" t="s">
        <v>273</v>
      </c>
      <c r="AU1476" s="17" t="s">
        <v>92</v>
      </c>
    </row>
    <row r="1477" s="1" customFormat="1" ht="16.5" customHeight="1">
      <c r="B1477" s="39"/>
      <c r="C1477" s="233" t="s">
        <v>1860</v>
      </c>
      <c r="D1477" s="233" t="s">
        <v>266</v>
      </c>
      <c r="E1477" s="234" t="s">
        <v>1861</v>
      </c>
      <c r="F1477" s="235" t="s">
        <v>1862</v>
      </c>
      <c r="G1477" s="236" t="s">
        <v>1829</v>
      </c>
      <c r="H1477" s="237">
        <v>3</v>
      </c>
      <c r="I1477" s="238"/>
      <c r="J1477" s="239">
        <f>ROUND(I1477*H1477,2)</f>
        <v>0</v>
      </c>
      <c r="K1477" s="235" t="s">
        <v>413</v>
      </c>
      <c r="L1477" s="44"/>
      <c r="M1477" s="240" t="s">
        <v>1</v>
      </c>
      <c r="N1477" s="241" t="s">
        <v>48</v>
      </c>
      <c r="O1477" s="87"/>
      <c r="P1477" s="242">
        <f>O1477*H1477</f>
        <v>0</v>
      </c>
      <c r="Q1477" s="242">
        <v>0</v>
      </c>
      <c r="R1477" s="242">
        <f>Q1477*H1477</f>
        <v>0</v>
      </c>
      <c r="S1477" s="242">
        <v>0</v>
      </c>
      <c r="T1477" s="243">
        <f>S1477*H1477</f>
        <v>0</v>
      </c>
      <c r="AR1477" s="244" t="s">
        <v>452</v>
      </c>
      <c r="AT1477" s="244" t="s">
        <v>266</v>
      </c>
      <c r="AU1477" s="244" t="s">
        <v>92</v>
      </c>
      <c r="AY1477" s="17" t="s">
        <v>263</v>
      </c>
      <c r="BE1477" s="245">
        <f>IF(N1477="základní",J1477,0)</f>
        <v>0</v>
      </c>
      <c r="BF1477" s="245">
        <f>IF(N1477="snížená",J1477,0)</f>
        <v>0</v>
      </c>
      <c r="BG1477" s="245">
        <f>IF(N1477="zákl. přenesená",J1477,0)</f>
        <v>0</v>
      </c>
      <c r="BH1477" s="245">
        <f>IF(N1477="sníž. přenesená",J1477,0)</f>
        <v>0</v>
      </c>
      <c r="BI1477" s="245">
        <f>IF(N1477="nulová",J1477,0)</f>
        <v>0</v>
      </c>
      <c r="BJ1477" s="17" t="s">
        <v>90</v>
      </c>
      <c r="BK1477" s="245">
        <f>ROUND(I1477*H1477,2)</f>
        <v>0</v>
      </c>
      <c r="BL1477" s="17" t="s">
        <v>452</v>
      </c>
      <c r="BM1477" s="244" t="s">
        <v>1863</v>
      </c>
    </row>
    <row r="1478" s="1" customFormat="1">
      <c r="B1478" s="39"/>
      <c r="C1478" s="40"/>
      <c r="D1478" s="246" t="s">
        <v>273</v>
      </c>
      <c r="E1478" s="40"/>
      <c r="F1478" s="247" t="s">
        <v>1831</v>
      </c>
      <c r="G1478" s="40"/>
      <c r="H1478" s="40"/>
      <c r="I1478" s="151"/>
      <c r="J1478" s="40"/>
      <c r="K1478" s="40"/>
      <c r="L1478" s="44"/>
      <c r="M1478" s="248"/>
      <c r="N1478" s="87"/>
      <c r="O1478" s="87"/>
      <c r="P1478" s="87"/>
      <c r="Q1478" s="87"/>
      <c r="R1478" s="87"/>
      <c r="S1478" s="87"/>
      <c r="T1478" s="88"/>
      <c r="AT1478" s="17" t="s">
        <v>273</v>
      </c>
      <c r="AU1478" s="17" t="s">
        <v>92</v>
      </c>
    </row>
    <row r="1479" s="1" customFormat="1" ht="16.5" customHeight="1">
      <c r="B1479" s="39"/>
      <c r="C1479" s="233" t="s">
        <v>1864</v>
      </c>
      <c r="D1479" s="233" t="s">
        <v>266</v>
      </c>
      <c r="E1479" s="234" t="s">
        <v>1865</v>
      </c>
      <c r="F1479" s="235" t="s">
        <v>1866</v>
      </c>
      <c r="G1479" s="236" t="s">
        <v>1829</v>
      </c>
      <c r="H1479" s="237">
        <v>5</v>
      </c>
      <c r="I1479" s="238"/>
      <c r="J1479" s="239">
        <f>ROUND(I1479*H1479,2)</f>
        <v>0</v>
      </c>
      <c r="K1479" s="235" t="s">
        <v>413</v>
      </c>
      <c r="L1479" s="44"/>
      <c r="M1479" s="240" t="s">
        <v>1</v>
      </c>
      <c r="N1479" s="241" t="s">
        <v>48</v>
      </c>
      <c r="O1479" s="87"/>
      <c r="P1479" s="242">
        <f>O1479*H1479</f>
        <v>0</v>
      </c>
      <c r="Q1479" s="242">
        <v>0</v>
      </c>
      <c r="R1479" s="242">
        <f>Q1479*H1479</f>
        <v>0</v>
      </c>
      <c r="S1479" s="242">
        <v>0</v>
      </c>
      <c r="T1479" s="243">
        <f>S1479*H1479</f>
        <v>0</v>
      </c>
      <c r="AR1479" s="244" t="s">
        <v>452</v>
      </c>
      <c r="AT1479" s="244" t="s">
        <v>266</v>
      </c>
      <c r="AU1479" s="244" t="s">
        <v>92</v>
      </c>
      <c r="AY1479" s="17" t="s">
        <v>263</v>
      </c>
      <c r="BE1479" s="245">
        <f>IF(N1479="základní",J1479,0)</f>
        <v>0</v>
      </c>
      <c r="BF1479" s="245">
        <f>IF(N1479="snížená",J1479,0)</f>
        <v>0</v>
      </c>
      <c r="BG1479" s="245">
        <f>IF(N1479="zákl. přenesená",J1479,0)</f>
        <v>0</v>
      </c>
      <c r="BH1479" s="245">
        <f>IF(N1479="sníž. přenesená",J1479,0)</f>
        <v>0</v>
      </c>
      <c r="BI1479" s="245">
        <f>IF(N1479="nulová",J1479,0)</f>
        <v>0</v>
      </c>
      <c r="BJ1479" s="17" t="s">
        <v>90</v>
      </c>
      <c r="BK1479" s="245">
        <f>ROUND(I1479*H1479,2)</f>
        <v>0</v>
      </c>
      <c r="BL1479" s="17" t="s">
        <v>452</v>
      </c>
      <c r="BM1479" s="244" t="s">
        <v>1867</v>
      </c>
    </row>
    <row r="1480" s="1" customFormat="1">
      <c r="B1480" s="39"/>
      <c r="C1480" s="40"/>
      <c r="D1480" s="246" t="s">
        <v>273</v>
      </c>
      <c r="E1480" s="40"/>
      <c r="F1480" s="247" t="s">
        <v>1831</v>
      </c>
      <c r="G1480" s="40"/>
      <c r="H1480" s="40"/>
      <c r="I1480" s="151"/>
      <c r="J1480" s="40"/>
      <c r="K1480" s="40"/>
      <c r="L1480" s="44"/>
      <c r="M1480" s="248"/>
      <c r="N1480" s="87"/>
      <c r="O1480" s="87"/>
      <c r="P1480" s="87"/>
      <c r="Q1480" s="87"/>
      <c r="R1480" s="87"/>
      <c r="S1480" s="87"/>
      <c r="T1480" s="88"/>
      <c r="AT1480" s="17" t="s">
        <v>273</v>
      </c>
      <c r="AU1480" s="17" t="s">
        <v>92</v>
      </c>
    </row>
    <row r="1481" s="1" customFormat="1" ht="24" customHeight="1">
      <c r="B1481" s="39"/>
      <c r="C1481" s="233" t="s">
        <v>1868</v>
      </c>
      <c r="D1481" s="233" t="s">
        <v>266</v>
      </c>
      <c r="E1481" s="234" t="s">
        <v>1869</v>
      </c>
      <c r="F1481" s="235" t="s">
        <v>1870</v>
      </c>
      <c r="G1481" s="236" t="s">
        <v>1829</v>
      </c>
      <c r="H1481" s="237">
        <v>6</v>
      </c>
      <c r="I1481" s="238"/>
      <c r="J1481" s="239">
        <f>ROUND(I1481*H1481,2)</f>
        <v>0</v>
      </c>
      <c r="K1481" s="235" t="s">
        <v>413</v>
      </c>
      <c r="L1481" s="44"/>
      <c r="M1481" s="240" t="s">
        <v>1</v>
      </c>
      <c r="N1481" s="241" t="s">
        <v>48</v>
      </c>
      <c r="O1481" s="87"/>
      <c r="P1481" s="242">
        <f>O1481*H1481</f>
        <v>0</v>
      </c>
      <c r="Q1481" s="242">
        <v>0</v>
      </c>
      <c r="R1481" s="242">
        <f>Q1481*H1481</f>
        <v>0</v>
      </c>
      <c r="S1481" s="242">
        <v>0</v>
      </c>
      <c r="T1481" s="243">
        <f>S1481*H1481</f>
        <v>0</v>
      </c>
      <c r="AR1481" s="244" t="s">
        <v>452</v>
      </c>
      <c r="AT1481" s="244" t="s">
        <v>266</v>
      </c>
      <c r="AU1481" s="244" t="s">
        <v>92</v>
      </c>
      <c r="AY1481" s="17" t="s">
        <v>263</v>
      </c>
      <c r="BE1481" s="245">
        <f>IF(N1481="základní",J1481,0)</f>
        <v>0</v>
      </c>
      <c r="BF1481" s="245">
        <f>IF(N1481="snížená",J1481,0)</f>
        <v>0</v>
      </c>
      <c r="BG1481" s="245">
        <f>IF(N1481="zákl. přenesená",J1481,0)</f>
        <v>0</v>
      </c>
      <c r="BH1481" s="245">
        <f>IF(N1481="sníž. přenesená",J1481,0)</f>
        <v>0</v>
      </c>
      <c r="BI1481" s="245">
        <f>IF(N1481="nulová",J1481,0)</f>
        <v>0</v>
      </c>
      <c r="BJ1481" s="17" t="s">
        <v>90</v>
      </c>
      <c r="BK1481" s="245">
        <f>ROUND(I1481*H1481,2)</f>
        <v>0</v>
      </c>
      <c r="BL1481" s="17" t="s">
        <v>452</v>
      </c>
      <c r="BM1481" s="244" t="s">
        <v>1871</v>
      </c>
    </row>
    <row r="1482" s="1" customFormat="1">
      <c r="B1482" s="39"/>
      <c r="C1482" s="40"/>
      <c r="D1482" s="246" t="s">
        <v>273</v>
      </c>
      <c r="E1482" s="40"/>
      <c r="F1482" s="247" t="s">
        <v>1831</v>
      </c>
      <c r="G1482" s="40"/>
      <c r="H1482" s="40"/>
      <c r="I1482" s="151"/>
      <c r="J1482" s="40"/>
      <c r="K1482" s="40"/>
      <c r="L1482" s="44"/>
      <c r="M1482" s="248"/>
      <c r="N1482" s="87"/>
      <c r="O1482" s="87"/>
      <c r="P1482" s="87"/>
      <c r="Q1482" s="87"/>
      <c r="R1482" s="87"/>
      <c r="S1482" s="87"/>
      <c r="T1482" s="88"/>
      <c r="AT1482" s="17" t="s">
        <v>273</v>
      </c>
      <c r="AU1482" s="17" t="s">
        <v>92</v>
      </c>
    </row>
    <row r="1483" s="1" customFormat="1" ht="24" customHeight="1">
      <c r="B1483" s="39"/>
      <c r="C1483" s="233" t="s">
        <v>1872</v>
      </c>
      <c r="D1483" s="233" t="s">
        <v>266</v>
      </c>
      <c r="E1483" s="234" t="s">
        <v>1873</v>
      </c>
      <c r="F1483" s="235" t="s">
        <v>1874</v>
      </c>
      <c r="G1483" s="236" t="s">
        <v>1829</v>
      </c>
      <c r="H1483" s="237">
        <v>6</v>
      </c>
      <c r="I1483" s="238"/>
      <c r="J1483" s="239">
        <f>ROUND(I1483*H1483,2)</f>
        <v>0</v>
      </c>
      <c r="K1483" s="235" t="s">
        <v>413</v>
      </c>
      <c r="L1483" s="44"/>
      <c r="M1483" s="240" t="s">
        <v>1</v>
      </c>
      <c r="N1483" s="241" t="s">
        <v>48</v>
      </c>
      <c r="O1483" s="87"/>
      <c r="P1483" s="242">
        <f>O1483*H1483</f>
        <v>0</v>
      </c>
      <c r="Q1483" s="242">
        <v>0</v>
      </c>
      <c r="R1483" s="242">
        <f>Q1483*H1483</f>
        <v>0</v>
      </c>
      <c r="S1483" s="242">
        <v>0</v>
      </c>
      <c r="T1483" s="243">
        <f>S1483*H1483</f>
        <v>0</v>
      </c>
      <c r="AR1483" s="244" t="s">
        <v>452</v>
      </c>
      <c r="AT1483" s="244" t="s">
        <v>266</v>
      </c>
      <c r="AU1483" s="244" t="s">
        <v>92</v>
      </c>
      <c r="AY1483" s="17" t="s">
        <v>263</v>
      </c>
      <c r="BE1483" s="245">
        <f>IF(N1483="základní",J1483,0)</f>
        <v>0</v>
      </c>
      <c r="BF1483" s="245">
        <f>IF(N1483="snížená",J1483,0)</f>
        <v>0</v>
      </c>
      <c r="BG1483" s="245">
        <f>IF(N1483="zákl. přenesená",J1483,0)</f>
        <v>0</v>
      </c>
      <c r="BH1483" s="245">
        <f>IF(N1483="sníž. přenesená",J1483,0)</f>
        <v>0</v>
      </c>
      <c r="BI1483" s="245">
        <f>IF(N1483="nulová",J1483,0)</f>
        <v>0</v>
      </c>
      <c r="BJ1483" s="17" t="s">
        <v>90</v>
      </c>
      <c r="BK1483" s="245">
        <f>ROUND(I1483*H1483,2)</f>
        <v>0</v>
      </c>
      <c r="BL1483" s="17" t="s">
        <v>452</v>
      </c>
      <c r="BM1483" s="244" t="s">
        <v>1875</v>
      </c>
    </row>
    <row r="1484" s="1" customFormat="1">
      <c r="B1484" s="39"/>
      <c r="C1484" s="40"/>
      <c r="D1484" s="246" t="s">
        <v>273</v>
      </c>
      <c r="E1484" s="40"/>
      <c r="F1484" s="247" t="s">
        <v>1831</v>
      </c>
      <c r="G1484" s="40"/>
      <c r="H1484" s="40"/>
      <c r="I1484" s="151"/>
      <c r="J1484" s="40"/>
      <c r="K1484" s="40"/>
      <c r="L1484" s="44"/>
      <c r="M1484" s="248"/>
      <c r="N1484" s="87"/>
      <c r="O1484" s="87"/>
      <c r="P1484" s="87"/>
      <c r="Q1484" s="87"/>
      <c r="R1484" s="87"/>
      <c r="S1484" s="87"/>
      <c r="T1484" s="88"/>
      <c r="AT1484" s="17" t="s">
        <v>273</v>
      </c>
      <c r="AU1484" s="17" t="s">
        <v>92</v>
      </c>
    </row>
    <row r="1485" s="1" customFormat="1" ht="24" customHeight="1">
      <c r="B1485" s="39"/>
      <c r="C1485" s="233" t="s">
        <v>1876</v>
      </c>
      <c r="D1485" s="233" t="s">
        <v>266</v>
      </c>
      <c r="E1485" s="234" t="s">
        <v>1877</v>
      </c>
      <c r="F1485" s="235" t="s">
        <v>1878</v>
      </c>
      <c r="G1485" s="236" t="s">
        <v>1829</v>
      </c>
      <c r="H1485" s="237">
        <v>7</v>
      </c>
      <c r="I1485" s="238"/>
      <c r="J1485" s="239">
        <f>ROUND(I1485*H1485,2)</f>
        <v>0</v>
      </c>
      <c r="K1485" s="235" t="s">
        <v>413</v>
      </c>
      <c r="L1485" s="44"/>
      <c r="M1485" s="240" t="s">
        <v>1</v>
      </c>
      <c r="N1485" s="241" t="s">
        <v>48</v>
      </c>
      <c r="O1485" s="87"/>
      <c r="P1485" s="242">
        <f>O1485*H1485</f>
        <v>0</v>
      </c>
      <c r="Q1485" s="242">
        <v>0</v>
      </c>
      <c r="R1485" s="242">
        <f>Q1485*H1485</f>
        <v>0</v>
      </c>
      <c r="S1485" s="242">
        <v>0</v>
      </c>
      <c r="T1485" s="243">
        <f>S1485*H1485</f>
        <v>0</v>
      </c>
      <c r="AR1485" s="244" t="s">
        <v>452</v>
      </c>
      <c r="AT1485" s="244" t="s">
        <v>266</v>
      </c>
      <c r="AU1485" s="244" t="s">
        <v>92</v>
      </c>
      <c r="AY1485" s="17" t="s">
        <v>263</v>
      </c>
      <c r="BE1485" s="245">
        <f>IF(N1485="základní",J1485,0)</f>
        <v>0</v>
      </c>
      <c r="BF1485" s="245">
        <f>IF(N1485="snížená",J1485,0)</f>
        <v>0</v>
      </c>
      <c r="BG1485" s="245">
        <f>IF(N1485="zákl. přenesená",J1485,0)</f>
        <v>0</v>
      </c>
      <c r="BH1485" s="245">
        <f>IF(N1485="sníž. přenesená",J1485,0)</f>
        <v>0</v>
      </c>
      <c r="BI1485" s="245">
        <f>IF(N1485="nulová",J1485,0)</f>
        <v>0</v>
      </c>
      <c r="BJ1485" s="17" t="s">
        <v>90</v>
      </c>
      <c r="BK1485" s="245">
        <f>ROUND(I1485*H1485,2)</f>
        <v>0</v>
      </c>
      <c r="BL1485" s="17" t="s">
        <v>452</v>
      </c>
      <c r="BM1485" s="244" t="s">
        <v>1879</v>
      </c>
    </row>
    <row r="1486" s="1" customFormat="1">
      <c r="B1486" s="39"/>
      <c r="C1486" s="40"/>
      <c r="D1486" s="246" t="s">
        <v>273</v>
      </c>
      <c r="E1486" s="40"/>
      <c r="F1486" s="247" t="s">
        <v>1831</v>
      </c>
      <c r="G1486" s="40"/>
      <c r="H1486" s="40"/>
      <c r="I1486" s="151"/>
      <c r="J1486" s="40"/>
      <c r="K1486" s="40"/>
      <c r="L1486" s="44"/>
      <c r="M1486" s="248"/>
      <c r="N1486" s="87"/>
      <c r="O1486" s="87"/>
      <c r="P1486" s="87"/>
      <c r="Q1486" s="87"/>
      <c r="R1486" s="87"/>
      <c r="S1486" s="87"/>
      <c r="T1486" s="88"/>
      <c r="AT1486" s="17" t="s">
        <v>273</v>
      </c>
      <c r="AU1486" s="17" t="s">
        <v>92</v>
      </c>
    </row>
    <row r="1487" s="1" customFormat="1" ht="24" customHeight="1">
      <c r="B1487" s="39"/>
      <c r="C1487" s="233" t="s">
        <v>1880</v>
      </c>
      <c r="D1487" s="233" t="s">
        <v>266</v>
      </c>
      <c r="E1487" s="234" t="s">
        <v>1881</v>
      </c>
      <c r="F1487" s="235" t="s">
        <v>1882</v>
      </c>
      <c r="G1487" s="236" t="s">
        <v>1829</v>
      </c>
      <c r="H1487" s="237">
        <v>2</v>
      </c>
      <c r="I1487" s="238"/>
      <c r="J1487" s="239">
        <f>ROUND(I1487*H1487,2)</f>
        <v>0</v>
      </c>
      <c r="K1487" s="235" t="s">
        <v>413</v>
      </c>
      <c r="L1487" s="44"/>
      <c r="M1487" s="240" t="s">
        <v>1</v>
      </c>
      <c r="N1487" s="241" t="s">
        <v>48</v>
      </c>
      <c r="O1487" s="87"/>
      <c r="P1487" s="242">
        <f>O1487*H1487</f>
        <v>0</v>
      </c>
      <c r="Q1487" s="242">
        <v>0</v>
      </c>
      <c r="R1487" s="242">
        <f>Q1487*H1487</f>
        <v>0</v>
      </c>
      <c r="S1487" s="242">
        <v>0</v>
      </c>
      <c r="T1487" s="243">
        <f>S1487*H1487</f>
        <v>0</v>
      </c>
      <c r="AR1487" s="244" t="s">
        <v>452</v>
      </c>
      <c r="AT1487" s="244" t="s">
        <v>266</v>
      </c>
      <c r="AU1487" s="244" t="s">
        <v>92</v>
      </c>
      <c r="AY1487" s="17" t="s">
        <v>263</v>
      </c>
      <c r="BE1487" s="245">
        <f>IF(N1487="základní",J1487,0)</f>
        <v>0</v>
      </c>
      <c r="BF1487" s="245">
        <f>IF(N1487="snížená",J1487,0)</f>
        <v>0</v>
      </c>
      <c r="BG1487" s="245">
        <f>IF(N1487="zákl. přenesená",J1487,0)</f>
        <v>0</v>
      </c>
      <c r="BH1487" s="245">
        <f>IF(N1487="sníž. přenesená",J1487,0)</f>
        <v>0</v>
      </c>
      <c r="BI1487" s="245">
        <f>IF(N1487="nulová",J1487,0)</f>
        <v>0</v>
      </c>
      <c r="BJ1487" s="17" t="s">
        <v>90</v>
      </c>
      <c r="BK1487" s="245">
        <f>ROUND(I1487*H1487,2)</f>
        <v>0</v>
      </c>
      <c r="BL1487" s="17" t="s">
        <v>452</v>
      </c>
      <c r="BM1487" s="244" t="s">
        <v>1883</v>
      </c>
    </row>
    <row r="1488" s="1" customFormat="1">
      <c r="B1488" s="39"/>
      <c r="C1488" s="40"/>
      <c r="D1488" s="246" t="s">
        <v>273</v>
      </c>
      <c r="E1488" s="40"/>
      <c r="F1488" s="247" t="s">
        <v>1831</v>
      </c>
      <c r="G1488" s="40"/>
      <c r="H1488" s="40"/>
      <c r="I1488" s="151"/>
      <c r="J1488" s="40"/>
      <c r="K1488" s="40"/>
      <c r="L1488" s="44"/>
      <c r="M1488" s="248"/>
      <c r="N1488" s="87"/>
      <c r="O1488" s="87"/>
      <c r="P1488" s="87"/>
      <c r="Q1488" s="87"/>
      <c r="R1488" s="87"/>
      <c r="S1488" s="87"/>
      <c r="T1488" s="88"/>
      <c r="AT1488" s="17" t="s">
        <v>273</v>
      </c>
      <c r="AU1488" s="17" t="s">
        <v>92</v>
      </c>
    </row>
    <row r="1489" s="1" customFormat="1" ht="24" customHeight="1">
      <c r="B1489" s="39"/>
      <c r="C1489" s="233" t="s">
        <v>1884</v>
      </c>
      <c r="D1489" s="233" t="s">
        <v>266</v>
      </c>
      <c r="E1489" s="234" t="s">
        <v>1885</v>
      </c>
      <c r="F1489" s="235" t="s">
        <v>1886</v>
      </c>
      <c r="G1489" s="236" t="s">
        <v>1829</v>
      </c>
      <c r="H1489" s="237">
        <v>7</v>
      </c>
      <c r="I1489" s="238"/>
      <c r="J1489" s="239">
        <f>ROUND(I1489*H1489,2)</f>
        <v>0</v>
      </c>
      <c r="K1489" s="235" t="s">
        <v>413</v>
      </c>
      <c r="L1489" s="44"/>
      <c r="M1489" s="240" t="s">
        <v>1</v>
      </c>
      <c r="N1489" s="241" t="s">
        <v>48</v>
      </c>
      <c r="O1489" s="87"/>
      <c r="P1489" s="242">
        <f>O1489*H1489</f>
        <v>0</v>
      </c>
      <c r="Q1489" s="242">
        <v>0</v>
      </c>
      <c r="R1489" s="242">
        <f>Q1489*H1489</f>
        <v>0</v>
      </c>
      <c r="S1489" s="242">
        <v>0</v>
      </c>
      <c r="T1489" s="243">
        <f>S1489*H1489</f>
        <v>0</v>
      </c>
      <c r="AR1489" s="244" t="s">
        <v>452</v>
      </c>
      <c r="AT1489" s="244" t="s">
        <v>266</v>
      </c>
      <c r="AU1489" s="244" t="s">
        <v>92</v>
      </c>
      <c r="AY1489" s="17" t="s">
        <v>263</v>
      </c>
      <c r="BE1489" s="245">
        <f>IF(N1489="základní",J1489,0)</f>
        <v>0</v>
      </c>
      <c r="BF1489" s="245">
        <f>IF(N1489="snížená",J1489,0)</f>
        <v>0</v>
      </c>
      <c r="BG1489" s="245">
        <f>IF(N1489="zákl. přenesená",J1489,0)</f>
        <v>0</v>
      </c>
      <c r="BH1489" s="245">
        <f>IF(N1489="sníž. přenesená",J1489,0)</f>
        <v>0</v>
      </c>
      <c r="BI1489" s="245">
        <f>IF(N1489="nulová",J1489,0)</f>
        <v>0</v>
      </c>
      <c r="BJ1489" s="17" t="s">
        <v>90</v>
      </c>
      <c r="BK1489" s="245">
        <f>ROUND(I1489*H1489,2)</f>
        <v>0</v>
      </c>
      <c r="BL1489" s="17" t="s">
        <v>452</v>
      </c>
      <c r="BM1489" s="244" t="s">
        <v>1887</v>
      </c>
    </row>
    <row r="1490" s="1" customFormat="1">
      <c r="B1490" s="39"/>
      <c r="C1490" s="40"/>
      <c r="D1490" s="246" t="s">
        <v>273</v>
      </c>
      <c r="E1490" s="40"/>
      <c r="F1490" s="247" t="s">
        <v>1831</v>
      </c>
      <c r="G1490" s="40"/>
      <c r="H1490" s="40"/>
      <c r="I1490" s="151"/>
      <c r="J1490" s="40"/>
      <c r="K1490" s="40"/>
      <c r="L1490" s="44"/>
      <c r="M1490" s="248"/>
      <c r="N1490" s="87"/>
      <c r="O1490" s="87"/>
      <c r="P1490" s="87"/>
      <c r="Q1490" s="87"/>
      <c r="R1490" s="87"/>
      <c r="S1490" s="87"/>
      <c r="T1490" s="88"/>
      <c r="AT1490" s="17" t="s">
        <v>273</v>
      </c>
      <c r="AU1490" s="17" t="s">
        <v>92</v>
      </c>
    </row>
    <row r="1491" s="1" customFormat="1" ht="24" customHeight="1">
      <c r="B1491" s="39"/>
      <c r="C1491" s="233" t="s">
        <v>1888</v>
      </c>
      <c r="D1491" s="233" t="s">
        <v>266</v>
      </c>
      <c r="E1491" s="234" t="s">
        <v>1889</v>
      </c>
      <c r="F1491" s="235" t="s">
        <v>1890</v>
      </c>
      <c r="G1491" s="236" t="s">
        <v>1829</v>
      </c>
      <c r="H1491" s="237">
        <v>1</v>
      </c>
      <c r="I1491" s="238"/>
      <c r="J1491" s="239">
        <f>ROUND(I1491*H1491,2)</f>
        <v>0</v>
      </c>
      <c r="K1491" s="235" t="s">
        <v>413</v>
      </c>
      <c r="L1491" s="44"/>
      <c r="M1491" s="240" t="s">
        <v>1</v>
      </c>
      <c r="N1491" s="241" t="s">
        <v>48</v>
      </c>
      <c r="O1491" s="87"/>
      <c r="P1491" s="242">
        <f>O1491*H1491</f>
        <v>0</v>
      </c>
      <c r="Q1491" s="242">
        <v>0</v>
      </c>
      <c r="R1491" s="242">
        <f>Q1491*H1491</f>
        <v>0</v>
      </c>
      <c r="S1491" s="242">
        <v>0</v>
      </c>
      <c r="T1491" s="243">
        <f>S1491*H1491</f>
        <v>0</v>
      </c>
      <c r="AR1491" s="244" t="s">
        <v>452</v>
      </c>
      <c r="AT1491" s="244" t="s">
        <v>266</v>
      </c>
      <c r="AU1491" s="244" t="s">
        <v>92</v>
      </c>
      <c r="AY1491" s="17" t="s">
        <v>263</v>
      </c>
      <c r="BE1491" s="245">
        <f>IF(N1491="základní",J1491,0)</f>
        <v>0</v>
      </c>
      <c r="BF1491" s="245">
        <f>IF(N1491="snížená",J1491,0)</f>
        <v>0</v>
      </c>
      <c r="BG1491" s="245">
        <f>IF(N1491="zákl. přenesená",J1491,0)</f>
        <v>0</v>
      </c>
      <c r="BH1491" s="245">
        <f>IF(N1491="sníž. přenesená",J1491,0)</f>
        <v>0</v>
      </c>
      <c r="BI1491" s="245">
        <f>IF(N1491="nulová",J1491,0)</f>
        <v>0</v>
      </c>
      <c r="BJ1491" s="17" t="s">
        <v>90</v>
      </c>
      <c r="BK1491" s="245">
        <f>ROUND(I1491*H1491,2)</f>
        <v>0</v>
      </c>
      <c r="BL1491" s="17" t="s">
        <v>452</v>
      </c>
      <c r="BM1491" s="244" t="s">
        <v>1891</v>
      </c>
    </row>
    <row r="1492" s="1" customFormat="1">
      <c r="B1492" s="39"/>
      <c r="C1492" s="40"/>
      <c r="D1492" s="246" t="s">
        <v>273</v>
      </c>
      <c r="E1492" s="40"/>
      <c r="F1492" s="247" t="s">
        <v>1831</v>
      </c>
      <c r="G1492" s="40"/>
      <c r="H1492" s="40"/>
      <c r="I1492" s="151"/>
      <c r="J1492" s="40"/>
      <c r="K1492" s="40"/>
      <c r="L1492" s="44"/>
      <c r="M1492" s="248"/>
      <c r="N1492" s="87"/>
      <c r="O1492" s="87"/>
      <c r="P1492" s="87"/>
      <c r="Q1492" s="87"/>
      <c r="R1492" s="87"/>
      <c r="S1492" s="87"/>
      <c r="T1492" s="88"/>
      <c r="AT1492" s="17" t="s">
        <v>273</v>
      </c>
      <c r="AU1492" s="17" t="s">
        <v>92</v>
      </c>
    </row>
    <row r="1493" s="1" customFormat="1" ht="16.5" customHeight="1">
      <c r="B1493" s="39"/>
      <c r="C1493" s="233" t="s">
        <v>1892</v>
      </c>
      <c r="D1493" s="233" t="s">
        <v>266</v>
      </c>
      <c r="E1493" s="234" t="s">
        <v>1893</v>
      </c>
      <c r="F1493" s="235" t="s">
        <v>1894</v>
      </c>
      <c r="G1493" s="236" t="s">
        <v>1829</v>
      </c>
      <c r="H1493" s="237">
        <v>2</v>
      </c>
      <c r="I1493" s="238"/>
      <c r="J1493" s="239">
        <f>ROUND(I1493*H1493,2)</f>
        <v>0</v>
      </c>
      <c r="K1493" s="235" t="s">
        <v>413</v>
      </c>
      <c r="L1493" s="44"/>
      <c r="M1493" s="240" t="s">
        <v>1</v>
      </c>
      <c r="N1493" s="241" t="s">
        <v>48</v>
      </c>
      <c r="O1493" s="87"/>
      <c r="P1493" s="242">
        <f>O1493*H1493</f>
        <v>0</v>
      </c>
      <c r="Q1493" s="242">
        <v>0</v>
      </c>
      <c r="R1493" s="242">
        <f>Q1493*H1493</f>
        <v>0</v>
      </c>
      <c r="S1493" s="242">
        <v>0</v>
      </c>
      <c r="T1493" s="243">
        <f>S1493*H1493</f>
        <v>0</v>
      </c>
      <c r="AR1493" s="244" t="s">
        <v>452</v>
      </c>
      <c r="AT1493" s="244" t="s">
        <v>266</v>
      </c>
      <c r="AU1493" s="244" t="s">
        <v>92</v>
      </c>
      <c r="AY1493" s="17" t="s">
        <v>263</v>
      </c>
      <c r="BE1493" s="245">
        <f>IF(N1493="základní",J1493,0)</f>
        <v>0</v>
      </c>
      <c r="BF1493" s="245">
        <f>IF(N1493="snížená",J1493,0)</f>
        <v>0</v>
      </c>
      <c r="BG1493" s="245">
        <f>IF(N1493="zákl. přenesená",J1493,0)</f>
        <v>0</v>
      </c>
      <c r="BH1493" s="245">
        <f>IF(N1493="sníž. přenesená",J1493,0)</f>
        <v>0</v>
      </c>
      <c r="BI1493" s="245">
        <f>IF(N1493="nulová",J1493,0)</f>
        <v>0</v>
      </c>
      <c r="BJ1493" s="17" t="s">
        <v>90</v>
      </c>
      <c r="BK1493" s="245">
        <f>ROUND(I1493*H1493,2)</f>
        <v>0</v>
      </c>
      <c r="BL1493" s="17" t="s">
        <v>452</v>
      </c>
      <c r="BM1493" s="244" t="s">
        <v>1895</v>
      </c>
    </row>
    <row r="1494" s="1" customFormat="1">
      <c r="B1494" s="39"/>
      <c r="C1494" s="40"/>
      <c r="D1494" s="246" t="s">
        <v>273</v>
      </c>
      <c r="E1494" s="40"/>
      <c r="F1494" s="247" t="s">
        <v>1831</v>
      </c>
      <c r="G1494" s="40"/>
      <c r="H1494" s="40"/>
      <c r="I1494" s="151"/>
      <c r="J1494" s="40"/>
      <c r="K1494" s="40"/>
      <c r="L1494" s="44"/>
      <c r="M1494" s="248"/>
      <c r="N1494" s="87"/>
      <c r="O1494" s="87"/>
      <c r="P1494" s="87"/>
      <c r="Q1494" s="87"/>
      <c r="R1494" s="87"/>
      <c r="S1494" s="87"/>
      <c r="T1494" s="88"/>
      <c r="AT1494" s="17" t="s">
        <v>273</v>
      </c>
      <c r="AU1494" s="17" t="s">
        <v>92</v>
      </c>
    </row>
    <row r="1495" s="1" customFormat="1" ht="24" customHeight="1">
      <c r="B1495" s="39"/>
      <c r="C1495" s="233" t="s">
        <v>1896</v>
      </c>
      <c r="D1495" s="233" t="s">
        <v>266</v>
      </c>
      <c r="E1495" s="234" t="s">
        <v>1897</v>
      </c>
      <c r="F1495" s="235" t="s">
        <v>1898</v>
      </c>
      <c r="G1495" s="236" t="s">
        <v>1829</v>
      </c>
      <c r="H1495" s="237">
        <v>6</v>
      </c>
      <c r="I1495" s="238"/>
      <c r="J1495" s="239">
        <f>ROUND(I1495*H1495,2)</f>
        <v>0</v>
      </c>
      <c r="K1495" s="235" t="s">
        <v>413</v>
      </c>
      <c r="L1495" s="44"/>
      <c r="M1495" s="240" t="s">
        <v>1</v>
      </c>
      <c r="N1495" s="241" t="s">
        <v>48</v>
      </c>
      <c r="O1495" s="87"/>
      <c r="P1495" s="242">
        <f>O1495*H1495</f>
        <v>0</v>
      </c>
      <c r="Q1495" s="242">
        <v>0</v>
      </c>
      <c r="R1495" s="242">
        <f>Q1495*H1495</f>
        <v>0</v>
      </c>
      <c r="S1495" s="242">
        <v>0</v>
      </c>
      <c r="T1495" s="243">
        <f>S1495*H1495</f>
        <v>0</v>
      </c>
      <c r="AR1495" s="244" t="s">
        <v>452</v>
      </c>
      <c r="AT1495" s="244" t="s">
        <v>266</v>
      </c>
      <c r="AU1495" s="244" t="s">
        <v>92</v>
      </c>
      <c r="AY1495" s="17" t="s">
        <v>263</v>
      </c>
      <c r="BE1495" s="245">
        <f>IF(N1495="základní",J1495,0)</f>
        <v>0</v>
      </c>
      <c r="BF1495" s="245">
        <f>IF(N1495="snížená",J1495,0)</f>
        <v>0</v>
      </c>
      <c r="BG1495" s="245">
        <f>IF(N1495="zákl. přenesená",J1495,0)</f>
        <v>0</v>
      </c>
      <c r="BH1495" s="245">
        <f>IF(N1495="sníž. přenesená",J1495,0)</f>
        <v>0</v>
      </c>
      <c r="BI1495" s="245">
        <f>IF(N1495="nulová",J1495,0)</f>
        <v>0</v>
      </c>
      <c r="BJ1495" s="17" t="s">
        <v>90</v>
      </c>
      <c r="BK1495" s="245">
        <f>ROUND(I1495*H1495,2)</f>
        <v>0</v>
      </c>
      <c r="BL1495" s="17" t="s">
        <v>452</v>
      </c>
      <c r="BM1495" s="244" t="s">
        <v>1899</v>
      </c>
    </row>
    <row r="1496" s="1" customFormat="1">
      <c r="B1496" s="39"/>
      <c r="C1496" s="40"/>
      <c r="D1496" s="246" t="s">
        <v>273</v>
      </c>
      <c r="E1496" s="40"/>
      <c r="F1496" s="247" t="s">
        <v>1831</v>
      </c>
      <c r="G1496" s="40"/>
      <c r="H1496" s="40"/>
      <c r="I1496" s="151"/>
      <c r="J1496" s="40"/>
      <c r="K1496" s="40"/>
      <c r="L1496" s="44"/>
      <c r="M1496" s="248"/>
      <c r="N1496" s="87"/>
      <c r="O1496" s="87"/>
      <c r="P1496" s="87"/>
      <c r="Q1496" s="87"/>
      <c r="R1496" s="87"/>
      <c r="S1496" s="87"/>
      <c r="T1496" s="88"/>
      <c r="AT1496" s="17" t="s">
        <v>273</v>
      </c>
      <c r="AU1496" s="17" t="s">
        <v>92</v>
      </c>
    </row>
    <row r="1497" s="1" customFormat="1" ht="24" customHeight="1">
      <c r="B1497" s="39"/>
      <c r="C1497" s="233" t="s">
        <v>1900</v>
      </c>
      <c r="D1497" s="233" t="s">
        <v>266</v>
      </c>
      <c r="E1497" s="234" t="s">
        <v>1901</v>
      </c>
      <c r="F1497" s="235" t="s">
        <v>1902</v>
      </c>
      <c r="G1497" s="236" t="s">
        <v>1829</v>
      </c>
      <c r="H1497" s="237">
        <v>1</v>
      </c>
      <c r="I1497" s="238"/>
      <c r="J1497" s="239">
        <f>ROUND(I1497*H1497,2)</f>
        <v>0</v>
      </c>
      <c r="K1497" s="235" t="s">
        <v>413</v>
      </c>
      <c r="L1497" s="44"/>
      <c r="M1497" s="240" t="s">
        <v>1</v>
      </c>
      <c r="N1497" s="241" t="s">
        <v>48</v>
      </c>
      <c r="O1497" s="87"/>
      <c r="P1497" s="242">
        <f>O1497*H1497</f>
        <v>0</v>
      </c>
      <c r="Q1497" s="242">
        <v>0</v>
      </c>
      <c r="R1497" s="242">
        <f>Q1497*H1497</f>
        <v>0</v>
      </c>
      <c r="S1497" s="242">
        <v>0</v>
      </c>
      <c r="T1497" s="243">
        <f>S1497*H1497</f>
        <v>0</v>
      </c>
      <c r="AR1497" s="244" t="s">
        <v>452</v>
      </c>
      <c r="AT1497" s="244" t="s">
        <v>266</v>
      </c>
      <c r="AU1497" s="244" t="s">
        <v>92</v>
      </c>
      <c r="AY1497" s="17" t="s">
        <v>263</v>
      </c>
      <c r="BE1497" s="245">
        <f>IF(N1497="základní",J1497,0)</f>
        <v>0</v>
      </c>
      <c r="BF1497" s="245">
        <f>IF(N1497="snížená",J1497,0)</f>
        <v>0</v>
      </c>
      <c r="BG1497" s="245">
        <f>IF(N1497="zákl. přenesená",J1497,0)</f>
        <v>0</v>
      </c>
      <c r="BH1497" s="245">
        <f>IF(N1497="sníž. přenesená",J1497,0)</f>
        <v>0</v>
      </c>
      <c r="BI1497" s="245">
        <f>IF(N1497="nulová",J1497,0)</f>
        <v>0</v>
      </c>
      <c r="BJ1497" s="17" t="s">
        <v>90</v>
      </c>
      <c r="BK1497" s="245">
        <f>ROUND(I1497*H1497,2)</f>
        <v>0</v>
      </c>
      <c r="BL1497" s="17" t="s">
        <v>452</v>
      </c>
      <c r="BM1497" s="244" t="s">
        <v>1903</v>
      </c>
    </row>
    <row r="1498" s="1" customFormat="1">
      <c r="B1498" s="39"/>
      <c r="C1498" s="40"/>
      <c r="D1498" s="246" t="s">
        <v>273</v>
      </c>
      <c r="E1498" s="40"/>
      <c r="F1498" s="247" t="s">
        <v>1831</v>
      </c>
      <c r="G1498" s="40"/>
      <c r="H1498" s="40"/>
      <c r="I1498" s="151"/>
      <c r="J1498" s="40"/>
      <c r="K1498" s="40"/>
      <c r="L1498" s="44"/>
      <c r="M1498" s="248"/>
      <c r="N1498" s="87"/>
      <c r="O1498" s="87"/>
      <c r="P1498" s="87"/>
      <c r="Q1498" s="87"/>
      <c r="R1498" s="87"/>
      <c r="S1498" s="87"/>
      <c r="T1498" s="88"/>
      <c r="AT1498" s="17" t="s">
        <v>273</v>
      </c>
      <c r="AU1498" s="17" t="s">
        <v>92</v>
      </c>
    </row>
    <row r="1499" s="1" customFormat="1" ht="24" customHeight="1">
      <c r="B1499" s="39"/>
      <c r="C1499" s="233" t="s">
        <v>1904</v>
      </c>
      <c r="D1499" s="233" t="s">
        <v>266</v>
      </c>
      <c r="E1499" s="234" t="s">
        <v>1905</v>
      </c>
      <c r="F1499" s="235" t="s">
        <v>1906</v>
      </c>
      <c r="G1499" s="236" t="s">
        <v>1829</v>
      </c>
      <c r="H1499" s="237">
        <v>3</v>
      </c>
      <c r="I1499" s="238"/>
      <c r="J1499" s="239">
        <f>ROUND(I1499*H1499,2)</f>
        <v>0</v>
      </c>
      <c r="K1499" s="235" t="s">
        <v>413</v>
      </c>
      <c r="L1499" s="44"/>
      <c r="M1499" s="240" t="s">
        <v>1</v>
      </c>
      <c r="N1499" s="241" t="s">
        <v>48</v>
      </c>
      <c r="O1499" s="87"/>
      <c r="P1499" s="242">
        <f>O1499*H1499</f>
        <v>0</v>
      </c>
      <c r="Q1499" s="242">
        <v>0</v>
      </c>
      <c r="R1499" s="242">
        <f>Q1499*H1499</f>
        <v>0</v>
      </c>
      <c r="S1499" s="242">
        <v>0</v>
      </c>
      <c r="T1499" s="243">
        <f>S1499*H1499</f>
        <v>0</v>
      </c>
      <c r="AR1499" s="244" t="s">
        <v>452</v>
      </c>
      <c r="AT1499" s="244" t="s">
        <v>266</v>
      </c>
      <c r="AU1499" s="244" t="s">
        <v>92</v>
      </c>
      <c r="AY1499" s="17" t="s">
        <v>263</v>
      </c>
      <c r="BE1499" s="245">
        <f>IF(N1499="základní",J1499,0)</f>
        <v>0</v>
      </c>
      <c r="BF1499" s="245">
        <f>IF(N1499="snížená",J1499,0)</f>
        <v>0</v>
      </c>
      <c r="BG1499" s="245">
        <f>IF(N1499="zákl. přenesená",J1499,0)</f>
        <v>0</v>
      </c>
      <c r="BH1499" s="245">
        <f>IF(N1499="sníž. přenesená",J1499,0)</f>
        <v>0</v>
      </c>
      <c r="BI1499" s="245">
        <f>IF(N1499="nulová",J1499,0)</f>
        <v>0</v>
      </c>
      <c r="BJ1499" s="17" t="s">
        <v>90</v>
      </c>
      <c r="BK1499" s="245">
        <f>ROUND(I1499*H1499,2)</f>
        <v>0</v>
      </c>
      <c r="BL1499" s="17" t="s">
        <v>452</v>
      </c>
      <c r="BM1499" s="244" t="s">
        <v>1907</v>
      </c>
    </row>
    <row r="1500" s="1" customFormat="1">
      <c r="B1500" s="39"/>
      <c r="C1500" s="40"/>
      <c r="D1500" s="246" t="s">
        <v>273</v>
      </c>
      <c r="E1500" s="40"/>
      <c r="F1500" s="247" t="s">
        <v>1831</v>
      </c>
      <c r="G1500" s="40"/>
      <c r="H1500" s="40"/>
      <c r="I1500" s="151"/>
      <c r="J1500" s="40"/>
      <c r="K1500" s="40"/>
      <c r="L1500" s="44"/>
      <c r="M1500" s="248"/>
      <c r="N1500" s="87"/>
      <c r="O1500" s="87"/>
      <c r="P1500" s="87"/>
      <c r="Q1500" s="87"/>
      <c r="R1500" s="87"/>
      <c r="S1500" s="87"/>
      <c r="T1500" s="88"/>
      <c r="AT1500" s="17" t="s">
        <v>273</v>
      </c>
      <c r="AU1500" s="17" t="s">
        <v>92</v>
      </c>
    </row>
    <row r="1501" s="1" customFormat="1" ht="16.5" customHeight="1">
      <c r="B1501" s="39"/>
      <c r="C1501" s="233" t="s">
        <v>1908</v>
      </c>
      <c r="D1501" s="233" t="s">
        <v>266</v>
      </c>
      <c r="E1501" s="234" t="s">
        <v>1909</v>
      </c>
      <c r="F1501" s="235" t="s">
        <v>1910</v>
      </c>
      <c r="G1501" s="236" t="s">
        <v>1829</v>
      </c>
      <c r="H1501" s="237">
        <v>2</v>
      </c>
      <c r="I1501" s="238"/>
      <c r="J1501" s="239">
        <f>ROUND(I1501*H1501,2)</f>
        <v>0</v>
      </c>
      <c r="K1501" s="235" t="s">
        <v>413</v>
      </c>
      <c r="L1501" s="44"/>
      <c r="M1501" s="240" t="s">
        <v>1</v>
      </c>
      <c r="N1501" s="241" t="s">
        <v>48</v>
      </c>
      <c r="O1501" s="87"/>
      <c r="P1501" s="242">
        <f>O1501*H1501</f>
        <v>0</v>
      </c>
      <c r="Q1501" s="242">
        <v>0</v>
      </c>
      <c r="R1501" s="242">
        <f>Q1501*H1501</f>
        <v>0</v>
      </c>
      <c r="S1501" s="242">
        <v>0</v>
      </c>
      <c r="T1501" s="243">
        <f>S1501*H1501</f>
        <v>0</v>
      </c>
      <c r="AR1501" s="244" t="s">
        <v>452</v>
      </c>
      <c r="AT1501" s="244" t="s">
        <v>266</v>
      </c>
      <c r="AU1501" s="244" t="s">
        <v>92</v>
      </c>
      <c r="AY1501" s="17" t="s">
        <v>263</v>
      </c>
      <c r="BE1501" s="245">
        <f>IF(N1501="základní",J1501,0)</f>
        <v>0</v>
      </c>
      <c r="BF1501" s="245">
        <f>IF(N1501="snížená",J1501,0)</f>
        <v>0</v>
      </c>
      <c r="BG1501" s="245">
        <f>IF(N1501="zákl. přenesená",J1501,0)</f>
        <v>0</v>
      </c>
      <c r="BH1501" s="245">
        <f>IF(N1501="sníž. přenesená",J1501,0)</f>
        <v>0</v>
      </c>
      <c r="BI1501" s="245">
        <f>IF(N1501="nulová",J1501,0)</f>
        <v>0</v>
      </c>
      <c r="BJ1501" s="17" t="s">
        <v>90</v>
      </c>
      <c r="BK1501" s="245">
        <f>ROUND(I1501*H1501,2)</f>
        <v>0</v>
      </c>
      <c r="BL1501" s="17" t="s">
        <v>452</v>
      </c>
      <c r="BM1501" s="244" t="s">
        <v>1911</v>
      </c>
    </row>
    <row r="1502" s="1" customFormat="1">
      <c r="B1502" s="39"/>
      <c r="C1502" s="40"/>
      <c r="D1502" s="246" t="s">
        <v>273</v>
      </c>
      <c r="E1502" s="40"/>
      <c r="F1502" s="247" t="s">
        <v>1831</v>
      </c>
      <c r="G1502" s="40"/>
      <c r="H1502" s="40"/>
      <c r="I1502" s="151"/>
      <c r="J1502" s="40"/>
      <c r="K1502" s="40"/>
      <c r="L1502" s="44"/>
      <c r="M1502" s="248"/>
      <c r="N1502" s="87"/>
      <c r="O1502" s="87"/>
      <c r="P1502" s="87"/>
      <c r="Q1502" s="87"/>
      <c r="R1502" s="87"/>
      <c r="S1502" s="87"/>
      <c r="T1502" s="88"/>
      <c r="AT1502" s="17" t="s">
        <v>273</v>
      </c>
      <c r="AU1502" s="17" t="s">
        <v>92</v>
      </c>
    </row>
    <row r="1503" s="1" customFormat="1" ht="24" customHeight="1">
      <c r="B1503" s="39"/>
      <c r="C1503" s="233" t="s">
        <v>1912</v>
      </c>
      <c r="D1503" s="233" t="s">
        <v>266</v>
      </c>
      <c r="E1503" s="234" t="s">
        <v>1913</v>
      </c>
      <c r="F1503" s="235" t="s">
        <v>1914</v>
      </c>
      <c r="G1503" s="236" t="s">
        <v>1829</v>
      </c>
      <c r="H1503" s="237">
        <v>1</v>
      </c>
      <c r="I1503" s="238"/>
      <c r="J1503" s="239">
        <f>ROUND(I1503*H1503,2)</f>
        <v>0</v>
      </c>
      <c r="K1503" s="235" t="s">
        <v>413</v>
      </c>
      <c r="L1503" s="44"/>
      <c r="M1503" s="240" t="s">
        <v>1</v>
      </c>
      <c r="N1503" s="241" t="s">
        <v>48</v>
      </c>
      <c r="O1503" s="87"/>
      <c r="P1503" s="242">
        <f>O1503*H1503</f>
        <v>0</v>
      </c>
      <c r="Q1503" s="242">
        <v>0</v>
      </c>
      <c r="R1503" s="242">
        <f>Q1503*H1503</f>
        <v>0</v>
      </c>
      <c r="S1503" s="242">
        <v>0</v>
      </c>
      <c r="T1503" s="243">
        <f>S1503*H1503</f>
        <v>0</v>
      </c>
      <c r="AR1503" s="244" t="s">
        <v>452</v>
      </c>
      <c r="AT1503" s="244" t="s">
        <v>266</v>
      </c>
      <c r="AU1503" s="244" t="s">
        <v>92</v>
      </c>
      <c r="AY1503" s="17" t="s">
        <v>263</v>
      </c>
      <c r="BE1503" s="245">
        <f>IF(N1503="základní",J1503,0)</f>
        <v>0</v>
      </c>
      <c r="BF1503" s="245">
        <f>IF(N1503="snížená",J1503,0)</f>
        <v>0</v>
      </c>
      <c r="BG1503" s="245">
        <f>IF(N1503="zákl. přenesená",J1503,0)</f>
        <v>0</v>
      </c>
      <c r="BH1503" s="245">
        <f>IF(N1503="sníž. přenesená",J1503,0)</f>
        <v>0</v>
      </c>
      <c r="BI1503" s="245">
        <f>IF(N1503="nulová",J1503,0)</f>
        <v>0</v>
      </c>
      <c r="BJ1503" s="17" t="s">
        <v>90</v>
      </c>
      <c r="BK1503" s="245">
        <f>ROUND(I1503*H1503,2)</f>
        <v>0</v>
      </c>
      <c r="BL1503" s="17" t="s">
        <v>452</v>
      </c>
      <c r="BM1503" s="244" t="s">
        <v>1915</v>
      </c>
    </row>
    <row r="1504" s="1" customFormat="1">
      <c r="B1504" s="39"/>
      <c r="C1504" s="40"/>
      <c r="D1504" s="246" t="s">
        <v>273</v>
      </c>
      <c r="E1504" s="40"/>
      <c r="F1504" s="247" t="s">
        <v>1831</v>
      </c>
      <c r="G1504" s="40"/>
      <c r="H1504" s="40"/>
      <c r="I1504" s="151"/>
      <c r="J1504" s="40"/>
      <c r="K1504" s="40"/>
      <c r="L1504" s="44"/>
      <c r="M1504" s="248"/>
      <c r="N1504" s="87"/>
      <c r="O1504" s="87"/>
      <c r="P1504" s="87"/>
      <c r="Q1504" s="87"/>
      <c r="R1504" s="87"/>
      <c r="S1504" s="87"/>
      <c r="T1504" s="88"/>
      <c r="AT1504" s="17" t="s">
        <v>273</v>
      </c>
      <c r="AU1504" s="17" t="s">
        <v>92</v>
      </c>
    </row>
    <row r="1505" s="1" customFormat="1" ht="24" customHeight="1">
      <c r="B1505" s="39"/>
      <c r="C1505" s="233" t="s">
        <v>1916</v>
      </c>
      <c r="D1505" s="233" t="s">
        <v>266</v>
      </c>
      <c r="E1505" s="234" t="s">
        <v>1917</v>
      </c>
      <c r="F1505" s="235" t="s">
        <v>1918</v>
      </c>
      <c r="G1505" s="236" t="s">
        <v>1829</v>
      </c>
      <c r="H1505" s="237">
        <v>12</v>
      </c>
      <c r="I1505" s="238"/>
      <c r="J1505" s="239">
        <f>ROUND(I1505*H1505,2)</f>
        <v>0</v>
      </c>
      <c r="K1505" s="235" t="s">
        <v>413</v>
      </c>
      <c r="L1505" s="44"/>
      <c r="M1505" s="240" t="s">
        <v>1</v>
      </c>
      <c r="N1505" s="241" t="s">
        <v>48</v>
      </c>
      <c r="O1505" s="87"/>
      <c r="P1505" s="242">
        <f>O1505*H1505</f>
        <v>0</v>
      </c>
      <c r="Q1505" s="242">
        <v>0</v>
      </c>
      <c r="R1505" s="242">
        <f>Q1505*H1505</f>
        <v>0</v>
      </c>
      <c r="S1505" s="242">
        <v>0</v>
      </c>
      <c r="T1505" s="243">
        <f>S1505*H1505</f>
        <v>0</v>
      </c>
      <c r="AR1505" s="244" t="s">
        <v>452</v>
      </c>
      <c r="AT1505" s="244" t="s">
        <v>266</v>
      </c>
      <c r="AU1505" s="244" t="s">
        <v>92</v>
      </c>
      <c r="AY1505" s="17" t="s">
        <v>263</v>
      </c>
      <c r="BE1505" s="245">
        <f>IF(N1505="základní",J1505,0)</f>
        <v>0</v>
      </c>
      <c r="BF1505" s="245">
        <f>IF(N1505="snížená",J1505,0)</f>
        <v>0</v>
      </c>
      <c r="BG1505" s="245">
        <f>IF(N1505="zákl. přenesená",J1505,0)</f>
        <v>0</v>
      </c>
      <c r="BH1505" s="245">
        <f>IF(N1505="sníž. přenesená",J1505,0)</f>
        <v>0</v>
      </c>
      <c r="BI1505" s="245">
        <f>IF(N1505="nulová",J1505,0)</f>
        <v>0</v>
      </c>
      <c r="BJ1505" s="17" t="s">
        <v>90</v>
      </c>
      <c r="BK1505" s="245">
        <f>ROUND(I1505*H1505,2)</f>
        <v>0</v>
      </c>
      <c r="BL1505" s="17" t="s">
        <v>452</v>
      </c>
      <c r="BM1505" s="244" t="s">
        <v>1919</v>
      </c>
    </row>
    <row r="1506" s="1" customFormat="1">
      <c r="B1506" s="39"/>
      <c r="C1506" s="40"/>
      <c r="D1506" s="246" t="s">
        <v>273</v>
      </c>
      <c r="E1506" s="40"/>
      <c r="F1506" s="247" t="s">
        <v>1831</v>
      </c>
      <c r="G1506" s="40"/>
      <c r="H1506" s="40"/>
      <c r="I1506" s="151"/>
      <c r="J1506" s="40"/>
      <c r="K1506" s="40"/>
      <c r="L1506" s="44"/>
      <c r="M1506" s="248"/>
      <c r="N1506" s="87"/>
      <c r="O1506" s="87"/>
      <c r="P1506" s="87"/>
      <c r="Q1506" s="87"/>
      <c r="R1506" s="87"/>
      <c r="S1506" s="87"/>
      <c r="T1506" s="88"/>
      <c r="AT1506" s="17" t="s">
        <v>273</v>
      </c>
      <c r="AU1506" s="17" t="s">
        <v>92</v>
      </c>
    </row>
    <row r="1507" s="1" customFormat="1" ht="24" customHeight="1">
      <c r="B1507" s="39"/>
      <c r="C1507" s="233" t="s">
        <v>1920</v>
      </c>
      <c r="D1507" s="233" t="s">
        <v>266</v>
      </c>
      <c r="E1507" s="234" t="s">
        <v>1921</v>
      </c>
      <c r="F1507" s="235" t="s">
        <v>1922</v>
      </c>
      <c r="G1507" s="236" t="s">
        <v>1829</v>
      </c>
      <c r="H1507" s="237">
        <v>1</v>
      </c>
      <c r="I1507" s="238"/>
      <c r="J1507" s="239">
        <f>ROUND(I1507*H1507,2)</f>
        <v>0</v>
      </c>
      <c r="K1507" s="235" t="s">
        <v>413</v>
      </c>
      <c r="L1507" s="44"/>
      <c r="M1507" s="240" t="s">
        <v>1</v>
      </c>
      <c r="N1507" s="241" t="s">
        <v>48</v>
      </c>
      <c r="O1507" s="87"/>
      <c r="P1507" s="242">
        <f>O1507*H1507</f>
        <v>0</v>
      </c>
      <c r="Q1507" s="242">
        <v>0</v>
      </c>
      <c r="R1507" s="242">
        <f>Q1507*H1507</f>
        <v>0</v>
      </c>
      <c r="S1507" s="242">
        <v>0</v>
      </c>
      <c r="T1507" s="243">
        <f>S1507*H1507</f>
        <v>0</v>
      </c>
      <c r="AR1507" s="244" t="s">
        <v>452</v>
      </c>
      <c r="AT1507" s="244" t="s">
        <v>266</v>
      </c>
      <c r="AU1507" s="244" t="s">
        <v>92</v>
      </c>
      <c r="AY1507" s="17" t="s">
        <v>263</v>
      </c>
      <c r="BE1507" s="245">
        <f>IF(N1507="základní",J1507,0)</f>
        <v>0</v>
      </c>
      <c r="BF1507" s="245">
        <f>IF(N1507="snížená",J1507,0)</f>
        <v>0</v>
      </c>
      <c r="BG1507" s="245">
        <f>IF(N1507="zákl. přenesená",J1507,0)</f>
        <v>0</v>
      </c>
      <c r="BH1507" s="245">
        <f>IF(N1507="sníž. přenesená",J1507,0)</f>
        <v>0</v>
      </c>
      <c r="BI1507" s="245">
        <f>IF(N1507="nulová",J1507,0)</f>
        <v>0</v>
      </c>
      <c r="BJ1507" s="17" t="s">
        <v>90</v>
      </c>
      <c r="BK1507" s="245">
        <f>ROUND(I1507*H1507,2)</f>
        <v>0</v>
      </c>
      <c r="BL1507" s="17" t="s">
        <v>452</v>
      </c>
      <c r="BM1507" s="244" t="s">
        <v>1923</v>
      </c>
    </row>
    <row r="1508" s="1" customFormat="1">
      <c r="B1508" s="39"/>
      <c r="C1508" s="40"/>
      <c r="D1508" s="246" t="s">
        <v>273</v>
      </c>
      <c r="E1508" s="40"/>
      <c r="F1508" s="247" t="s">
        <v>1831</v>
      </c>
      <c r="G1508" s="40"/>
      <c r="H1508" s="40"/>
      <c r="I1508" s="151"/>
      <c r="J1508" s="40"/>
      <c r="K1508" s="40"/>
      <c r="L1508" s="44"/>
      <c r="M1508" s="248"/>
      <c r="N1508" s="87"/>
      <c r="O1508" s="87"/>
      <c r="P1508" s="87"/>
      <c r="Q1508" s="87"/>
      <c r="R1508" s="87"/>
      <c r="S1508" s="87"/>
      <c r="T1508" s="88"/>
      <c r="AT1508" s="17" t="s">
        <v>273</v>
      </c>
      <c r="AU1508" s="17" t="s">
        <v>92</v>
      </c>
    </row>
    <row r="1509" s="1" customFormat="1" ht="24" customHeight="1">
      <c r="B1509" s="39"/>
      <c r="C1509" s="233" t="s">
        <v>1924</v>
      </c>
      <c r="D1509" s="233" t="s">
        <v>266</v>
      </c>
      <c r="E1509" s="234" t="s">
        <v>1925</v>
      </c>
      <c r="F1509" s="235" t="s">
        <v>1926</v>
      </c>
      <c r="G1509" s="236" t="s">
        <v>1829</v>
      </c>
      <c r="H1509" s="237">
        <v>11</v>
      </c>
      <c r="I1509" s="238"/>
      <c r="J1509" s="239">
        <f>ROUND(I1509*H1509,2)</f>
        <v>0</v>
      </c>
      <c r="K1509" s="235" t="s">
        <v>413</v>
      </c>
      <c r="L1509" s="44"/>
      <c r="M1509" s="240" t="s">
        <v>1</v>
      </c>
      <c r="N1509" s="241" t="s">
        <v>48</v>
      </c>
      <c r="O1509" s="87"/>
      <c r="P1509" s="242">
        <f>O1509*H1509</f>
        <v>0</v>
      </c>
      <c r="Q1509" s="242">
        <v>0</v>
      </c>
      <c r="R1509" s="242">
        <f>Q1509*H1509</f>
        <v>0</v>
      </c>
      <c r="S1509" s="242">
        <v>0</v>
      </c>
      <c r="T1509" s="243">
        <f>S1509*H1509</f>
        <v>0</v>
      </c>
      <c r="AR1509" s="244" t="s">
        <v>452</v>
      </c>
      <c r="AT1509" s="244" t="s">
        <v>266</v>
      </c>
      <c r="AU1509" s="244" t="s">
        <v>92</v>
      </c>
      <c r="AY1509" s="17" t="s">
        <v>263</v>
      </c>
      <c r="BE1509" s="245">
        <f>IF(N1509="základní",J1509,0)</f>
        <v>0</v>
      </c>
      <c r="BF1509" s="245">
        <f>IF(N1509="snížená",J1509,0)</f>
        <v>0</v>
      </c>
      <c r="BG1509" s="245">
        <f>IF(N1509="zákl. přenesená",J1509,0)</f>
        <v>0</v>
      </c>
      <c r="BH1509" s="245">
        <f>IF(N1509="sníž. přenesená",J1509,0)</f>
        <v>0</v>
      </c>
      <c r="BI1509" s="245">
        <f>IF(N1509="nulová",J1509,0)</f>
        <v>0</v>
      </c>
      <c r="BJ1509" s="17" t="s">
        <v>90</v>
      </c>
      <c r="BK1509" s="245">
        <f>ROUND(I1509*H1509,2)</f>
        <v>0</v>
      </c>
      <c r="BL1509" s="17" t="s">
        <v>452</v>
      </c>
      <c r="BM1509" s="244" t="s">
        <v>1927</v>
      </c>
    </row>
    <row r="1510" s="1" customFormat="1">
      <c r="B1510" s="39"/>
      <c r="C1510" s="40"/>
      <c r="D1510" s="246" t="s">
        <v>273</v>
      </c>
      <c r="E1510" s="40"/>
      <c r="F1510" s="247" t="s">
        <v>1831</v>
      </c>
      <c r="G1510" s="40"/>
      <c r="H1510" s="40"/>
      <c r="I1510" s="151"/>
      <c r="J1510" s="40"/>
      <c r="K1510" s="40"/>
      <c r="L1510" s="44"/>
      <c r="M1510" s="248"/>
      <c r="N1510" s="87"/>
      <c r="O1510" s="87"/>
      <c r="P1510" s="87"/>
      <c r="Q1510" s="87"/>
      <c r="R1510" s="87"/>
      <c r="S1510" s="87"/>
      <c r="T1510" s="88"/>
      <c r="AT1510" s="17" t="s">
        <v>273</v>
      </c>
      <c r="AU1510" s="17" t="s">
        <v>92</v>
      </c>
    </row>
    <row r="1511" s="1" customFormat="1" ht="16.5" customHeight="1">
      <c r="B1511" s="39"/>
      <c r="C1511" s="233" t="s">
        <v>1928</v>
      </c>
      <c r="D1511" s="233" t="s">
        <v>266</v>
      </c>
      <c r="E1511" s="234" t="s">
        <v>1929</v>
      </c>
      <c r="F1511" s="235" t="s">
        <v>1930</v>
      </c>
      <c r="G1511" s="236" t="s">
        <v>1829</v>
      </c>
      <c r="H1511" s="237">
        <v>3</v>
      </c>
      <c r="I1511" s="238"/>
      <c r="J1511" s="239">
        <f>ROUND(I1511*H1511,2)</f>
        <v>0</v>
      </c>
      <c r="K1511" s="235" t="s">
        <v>413</v>
      </c>
      <c r="L1511" s="44"/>
      <c r="M1511" s="240" t="s">
        <v>1</v>
      </c>
      <c r="N1511" s="241" t="s">
        <v>48</v>
      </c>
      <c r="O1511" s="87"/>
      <c r="P1511" s="242">
        <f>O1511*H1511</f>
        <v>0</v>
      </c>
      <c r="Q1511" s="242">
        <v>0</v>
      </c>
      <c r="R1511" s="242">
        <f>Q1511*H1511</f>
        <v>0</v>
      </c>
      <c r="S1511" s="242">
        <v>0</v>
      </c>
      <c r="T1511" s="243">
        <f>S1511*H1511</f>
        <v>0</v>
      </c>
      <c r="AR1511" s="244" t="s">
        <v>452</v>
      </c>
      <c r="AT1511" s="244" t="s">
        <v>266</v>
      </c>
      <c r="AU1511" s="244" t="s">
        <v>92</v>
      </c>
      <c r="AY1511" s="17" t="s">
        <v>263</v>
      </c>
      <c r="BE1511" s="245">
        <f>IF(N1511="základní",J1511,0)</f>
        <v>0</v>
      </c>
      <c r="BF1511" s="245">
        <f>IF(N1511="snížená",J1511,0)</f>
        <v>0</v>
      </c>
      <c r="BG1511" s="245">
        <f>IF(N1511="zákl. přenesená",J1511,0)</f>
        <v>0</v>
      </c>
      <c r="BH1511" s="245">
        <f>IF(N1511="sníž. přenesená",J1511,0)</f>
        <v>0</v>
      </c>
      <c r="BI1511" s="245">
        <f>IF(N1511="nulová",J1511,0)</f>
        <v>0</v>
      </c>
      <c r="BJ1511" s="17" t="s">
        <v>90</v>
      </c>
      <c r="BK1511" s="245">
        <f>ROUND(I1511*H1511,2)</f>
        <v>0</v>
      </c>
      <c r="BL1511" s="17" t="s">
        <v>452</v>
      </c>
      <c r="BM1511" s="244" t="s">
        <v>1931</v>
      </c>
    </row>
    <row r="1512" s="1" customFormat="1">
      <c r="B1512" s="39"/>
      <c r="C1512" s="40"/>
      <c r="D1512" s="246" t="s">
        <v>273</v>
      </c>
      <c r="E1512" s="40"/>
      <c r="F1512" s="247" t="s">
        <v>1831</v>
      </c>
      <c r="G1512" s="40"/>
      <c r="H1512" s="40"/>
      <c r="I1512" s="151"/>
      <c r="J1512" s="40"/>
      <c r="K1512" s="40"/>
      <c r="L1512" s="44"/>
      <c r="M1512" s="248"/>
      <c r="N1512" s="87"/>
      <c r="O1512" s="87"/>
      <c r="P1512" s="87"/>
      <c r="Q1512" s="87"/>
      <c r="R1512" s="87"/>
      <c r="S1512" s="87"/>
      <c r="T1512" s="88"/>
      <c r="AT1512" s="17" t="s">
        <v>273</v>
      </c>
      <c r="AU1512" s="17" t="s">
        <v>92</v>
      </c>
    </row>
    <row r="1513" s="1" customFormat="1" ht="16.5" customHeight="1">
      <c r="B1513" s="39"/>
      <c r="C1513" s="233" t="s">
        <v>1932</v>
      </c>
      <c r="D1513" s="233" t="s">
        <v>266</v>
      </c>
      <c r="E1513" s="234" t="s">
        <v>1933</v>
      </c>
      <c r="F1513" s="235" t="s">
        <v>1934</v>
      </c>
      <c r="G1513" s="236" t="s">
        <v>1829</v>
      </c>
      <c r="H1513" s="237">
        <v>1</v>
      </c>
      <c r="I1513" s="238"/>
      <c r="J1513" s="239">
        <f>ROUND(I1513*H1513,2)</f>
        <v>0</v>
      </c>
      <c r="K1513" s="235" t="s">
        <v>413</v>
      </c>
      <c r="L1513" s="44"/>
      <c r="M1513" s="240" t="s">
        <v>1</v>
      </c>
      <c r="N1513" s="241" t="s">
        <v>48</v>
      </c>
      <c r="O1513" s="87"/>
      <c r="P1513" s="242">
        <f>O1513*H1513</f>
        <v>0</v>
      </c>
      <c r="Q1513" s="242">
        <v>0</v>
      </c>
      <c r="R1513" s="242">
        <f>Q1513*H1513</f>
        <v>0</v>
      </c>
      <c r="S1513" s="242">
        <v>0</v>
      </c>
      <c r="T1513" s="243">
        <f>S1513*H1513</f>
        <v>0</v>
      </c>
      <c r="AR1513" s="244" t="s">
        <v>452</v>
      </c>
      <c r="AT1513" s="244" t="s">
        <v>266</v>
      </c>
      <c r="AU1513" s="244" t="s">
        <v>92</v>
      </c>
      <c r="AY1513" s="17" t="s">
        <v>263</v>
      </c>
      <c r="BE1513" s="245">
        <f>IF(N1513="základní",J1513,0)</f>
        <v>0</v>
      </c>
      <c r="BF1513" s="245">
        <f>IF(N1513="snížená",J1513,0)</f>
        <v>0</v>
      </c>
      <c r="BG1513" s="245">
        <f>IF(N1513="zákl. přenesená",J1513,0)</f>
        <v>0</v>
      </c>
      <c r="BH1513" s="245">
        <f>IF(N1513="sníž. přenesená",J1513,0)</f>
        <v>0</v>
      </c>
      <c r="BI1513" s="245">
        <f>IF(N1513="nulová",J1513,0)</f>
        <v>0</v>
      </c>
      <c r="BJ1513" s="17" t="s">
        <v>90</v>
      </c>
      <c r="BK1513" s="245">
        <f>ROUND(I1513*H1513,2)</f>
        <v>0</v>
      </c>
      <c r="BL1513" s="17" t="s">
        <v>452</v>
      </c>
      <c r="BM1513" s="244" t="s">
        <v>1935</v>
      </c>
    </row>
    <row r="1514" s="1" customFormat="1">
      <c r="B1514" s="39"/>
      <c r="C1514" s="40"/>
      <c r="D1514" s="246" t="s">
        <v>273</v>
      </c>
      <c r="E1514" s="40"/>
      <c r="F1514" s="247" t="s">
        <v>1831</v>
      </c>
      <c r="G1514" s="40"/>
      <c r="H1514" s="40"/>
      <c r="I1514" s="151"/>
      <c r="J1514" s="40"/>
      <c r="K1514" s="40"/>
      <c r="L1514" s="44"/>
      <c r="M1514" s="248"/>
      <c r="N1514" s="87"/>
      <c r="O1514" s="87"/>
      <c r="P1514" s="87"/>
      <c r="Q1514" s="87"/>
      <c r="R1514" s="87"/>
      <c r="S1514" s="87"/>
      <c r="T1514" s="88"/>
      <c r="AT1514" s="17" t="s">
        <v>273</v>
      </c>
      <c r="AU1514" s="17" t="s">
        <v>92</v>
      </c>
    </row>
    <row r="1515" s="1" customFormat="1" ht="24" customHeight="1">
      <c r="B1515" s="39"/>
      <c r="C1515" s="233" t="s">
        <v>1936</v>
      </c>
      <c r="D1515" s="233" t="s">
        <v>266</v>
      </c>
      <c r="E1515" s="234" t="s">
        <v>1937</v>
      </c>
      <c r="F1515" s="235" t="s">
        <v>1938</v>
      </c>
      <c r="G1515" s="236" t="s">
        <v>1829</v>
      </c>
      <c r="H1515" s="237">
        <v>1</v>
      </c>
      <c r="I1515" s="238"/>
      <c r="J1515" s="239">
        <f>ROUND(I1515*H1515,2)</f>
        <v>0</v>
      </c>
      <c r="K1515" s="235" t="s">
        <v>413</v>
      </c>
      <c r="L1515" s="44"/>
      <c r="M1515" s="240" t="s">
        <v>1</v>
      </c>
      <c r="N1515" s="241" t="s">
        <v>48</v>
      </c>
      <c r="O1515" s="87"/>
      <c r="P1515" s="242">
        <f>O1515*H1515</f>
        <v>0</v>
      </c>
      <c r="Q1515" s="242">
        <v>0</v>
      </c>
      <c r="R1515" s="242">
        <f>Q1515*H1515</f>
        <v>0</v>
      </c>
      <c r="S1515" s="242">
        <v>0</v>
      </c>
      <c r="T1515" s="243">
        <f>S1515*H1515</f>
        <v>0</v>
      </c>
      <c r="AR1515" s="244" t="s">
        <v>452</v>
      </c>
      <c r="AT1515" s="244" t="s">
        <v>266</v>
      </c>
      <c r="AU1515" s="244" t="s">
        <v>92</v>
      </c>
      <c r="AY1515" s="17" t="s">
        <v>263</v>
      </c>
      <c r="BE1515" s="245">
        <f>IF(N1515="základní",J1515,0)</f>
        <v>0</v>
      </c>
      <c r="BF1515" s="245">
        <f>IF(N1515="snížená",J1515,0)</f>
        <v>0</v>
      </c>
      <c r="BG1515" s="245">
        <f>IF(N1515="zákl. přenesená",J1515,0)</f>
        <v>0</v>
      </c>
      <c r="BH1515" s="245">
        <f>IF(N1515="sníž. přenesená",J1515,0)</f>
        <v>0</v>
      </c>
      <c r="BI1515" s="245">
        <f>IF(N1515="nulová",J1515,0)</f>
        <v>0</v>
      </c>
      <c r="BJ1515" s="17" t="s">
        <v>90</v>
      </c>
      <c r="BK1515" s="245">
        <f>ROUND(I1515*H1515,2)</f>
        <v>0</v>
      </c>
      <c r="BL1515" s="17" t="s">
        <v>452</v>
      </c>
      <c r="BM1515" s="244" t="s">
        <v>1939</v>
      </c>
    </row>
    <row r="1516" s="1" customFormat="1">
      <c r="B1516" s="39"/>
      <c r="C1516" s="40"/>
      <c r="D1516" s="246" t="s">
        <v>273</v>
      </c>
      <c r="E1516" s="40"/>
      <c r="F1516" s="247" t="s">
        <v>1831</v>
      </c>
      <c r="G1516" s="40"/>
      <c r="H1516" s="40"/>
      <c r="I1516" s="151"/>
      <c r="J1516" s="40"/>
      <c r="K1516" s="40"/>
      <c r="L1516" s="44"/>
      <c r="M1516" s="248"/>
      <c r="N1516" s="87"/>
      <c r="O1516" s="87"/>
      <c r="P1516" s="87"/>
      <c r="Q1516" s="87"/>
      <c r="R1516" s="87"/>
      <c r="S1516" s="87"/>
      <c r="T1516" s="88"/>
      <c r="AT1516" s="17" t="s">
        <v>273</v>
      </c>
      <c r="AU1516" s="17" t="s">
        <v>92</v>
      </c>
    </row>
    <row r="1517" s="1" customFormat="1" ht="24" customHeight="1">
      <c r="B1517" s="39"/>
      <c r="C1517" s="233" t="s">
        <v>1940</v>
      </c>
      <c r="D1517" s="233" t="s">
        <v>266</v>
      </c>
      <c r="E1517" s="234" t="s">
        <v>1941</v>
      </c>
      <c r="F1517" s="235" t="s">
        <v>1942</v>
      </c>
      <c r="G1517" s="236" t="s">
        <v>1829</v>
      </c>
      <c r="H1517" s="237">
        <v>1</v>
      </c>
      <c r="I1517" s="238"/>
      <c r="J1517" s="239">
        <f>ROUND(I1517*H1517,2)</f>
        <v>0</v>
      </c>
      <c r="K1517" s="235" t="s">
        <v>413</v>
      </c>
      <c r="L1517" s="44"/>
      <c r="M1517" s="240" t="s">
        <v>1</v>
      </c>
      <c r="N1517" s="241" t="s">
        <v>48</v>
      </c>
      <c r="O1517" s="87"/>
      <c r="P1517" s="242">
        <f>O1517*H1517</f>
        <v>0</v>
      </c>
      <c r="Q1517" s="242">
        <v>0</v>
      </c>
      <c r="R1517" s="242">
        <f>Q1517*H1517</f>
        <v>0</v>
      </c>
      <c r="S1517" s="242">
        <v>0</v>
      </c>
      <c r="T1517" s="243">
        <f>S1517*H1517</f>
        <v>0</v>
      </c>
      <c r="AR1517" s="244" t="s">
        <v>452</v>
      </c>
      <c r="AT1517" s="244" t="s">
        <v>266</v>
      </c>
      <c r="AU1517" s="244" t="s">
        <v>92</v>
      </c>
      <c r="AY1517" s="17" t="s">
        <v>263</v>
      </c>
      <c r="BE1517" s="245">
        <f>IF(N1517="základní",J1517,0)</f>
        <v>0</v>
      </c>
      <c r="BF1517" s="245">
        <f>IF(N1517="snížená",J1517,0)</f>
        <v>0</v>
      </c>
      <c r="BG1517" s="245">
        <f>IF(N1517="zákl. přenesená",J1517,0)</f>
        <v>0</v>
      </c>
      <c r="BH1517" s="245">
        <f>IF(N1517="sníž. přenesená",J1517,0)</f>
        <v>0</v>
      </c>
      <c r="BI1517" s="245">
        <f>IF(N1517="nulová",J1517,0)</f>
        <v>0</v>
      </c>
      <c r="BJ1517" s="17" t="s">
        <v>90</v>
      </c>
      <c r="BK1517" s="245">
        <f>ROUND(I1517*H1517,2)</f>
        <v>0</v>
      </c>
      <c r="BL1517" s="17" t="s">
        <v>452</v>
      </c>
      <c r="BM1517" s="244" t="s">
        <v>1943</v>
      </c>
    </row>
    <row r="1518" s="1" customFormat="1">
      <c r="B1518" s="39"/>
      <c r="C1518" s="40"/>
      <c r="D1518" s="246" t="s">
        <v>273</v>
      </c>
      <c r="E1518" s="40"/>
      <c r="F1518" s="247" t="s">
        <v>1831</v>
      </c>
      <c r="G1518" s="40"/>
      <c r="H1518" s="40"/>
      <c r="I1518" s="151"/>
      <c r="J1518" s="40"/>
      <c r="K1518" s="40"/>
      <c r="L1518" s="44"/>
      <c r="M1518" s="248"/>
      <c r="N1518" s="87"/>
      <c r="O1518" s="87"/>
      <c r="P1518" s="87"/>
      <c r="Q1518" s="87"/>
      <c r="R1518" s="87"/>
      <c r="S1518" s="87"/>
      <c r="T1518" s="88"/>
      <c r="AT1518" s="17" t="s">
        <v>273</v>
      </c>
      <c r="AU1518" s="17" t="s">
        <v>92</v>
      </c>
    </row>
    <row r="1519" s="1" customFormat="1" ht="24" customHeight="1">
      <c r="B1519" s="39"/>
      <c r="C1519" s="233" t="s">
        <v>1944</v>
      </c>
      <c r="D1519" s="233" t="s">
        <v>266</v>
      </c>
      <c r="E1519" s="234" t="s">
        <v>1945</v>
      </c>
      <c r="F1519" s="235" t="s">
        <v>1946</v>
      </c>
      <c r="G1519" s="236" t="s">
        <v>1829</v>
      </c>
      <c r="H1519" s="237">
        <v>1</v>
      </c>
      <c r="I1519" s="238"/>
      <c r="J1519" s="239">
        <f>ROUND(I1519*H1519,2)</f>
        <v>0</v>
      </c>
      <c r="K1519" s="235" t="s">
        <v>413</v>
      </c>
      <c r="L1519" s="44"/>
      <c r="M1519" s="240" t="s">
        <v>1</v>
      </c>
      <c r="N1519" s="241" t="s">
        <v>48</v>
      </c>
      <c r="O1519" s="87"/>
      <c r="P1519" s="242">
        <f>O1519*H1519</f>
        <v>0</v>
      </c>
      <c r="Q1519" s="242">
        <v>0</v>
      </c>
      <c r="R1519" s="242">
        <f>Q1519*H1519</f>
        <v>0</v>
      </c>
      <c r="S1519" s="242">
        <v>0</v>
      </c>
      <c r="T1519" s="243">
        <f>S1519*H1519</f>
        <v>0</v>
      </c>
      <c r="AR1519" s="244" t="s">
        <v>452</v>
      </c>
      <c r="AT1519" s="244" t="s">
        <v>266</v>
      </c>
      <c r="AU1519" s="244" t="s">
        <v>92</v>
      </c>
      <c r="AY1519" s="17" t="s">
        <v>263</v>
      </c>
      <c r="BE1519" s="245">
        <f>IF(N1519="základní",J1519,0)</f>
        <v>0</v>
      </c>
      <c r="BF1519" s="245">
        <f>IF(N1519="snížená",J1519,0)</f>
        <v>0</v>
      </c>
      <c r="BG1519" s="245">
        <f>IF(N1519="zákl. přenesená",J1519,0)</f>
        <v>0</v>
      </c>
      <c r="BH1519" s="245">
        <f>IF(N1519="sníž. přenesená",J1519,0)</f>
        <v>0</v>
      </c>
      <c r="BI1519" s="245">
        <f>IF(N1519="nulová",J1519,0)</f>
        <v>0</v>
      </c>
      <c r="BJ1519" s="17" t="s">
        <v>90</v>
      </c>
      <c r="BK1519" s="245">
        <f>ROUND(I1519*H1519,2)</f>
        <v>0</v>
      </c>
      <c r="BL1519" s="17" t="s">
        <v>452</v>
      </c>
      <c r="BM1519" s="244" t="s">
        <v>1947</v>
      </c>
    </row>
    <row r="1520" s="1" customFormat="1">
      <c r="B1520" s="39"/>
      <c r="C1520" s="40"/>
      <c r="D1520" s="246" t="s">
        <v>273</v>
      </c>
      <c r="E1520" s="40"/>
      <c r="F1520" s="247" t="s">
        <v>1831</v>
      </c>
      <c r="G1520" s="40"/>
      <c r="H1520" s="40"/>
      <c r="I1520" s="151"/>
      <c r="J1520" s="40"/>
      <c r="K1520" s="40"/>
      <c r="L1520" s="44"/>
      <c r="M1520" s="248"/>
      <c r="N1520" s="87"/>
      <c r="O1520" s="87"/>
      <c r="P1520" s="87"/>
      <c r="Q1520" s="87"/>
      <c r="R1520" s="87"/>
      <c r="S1520" s="87"/>
      <c r="T1520" s="88"/>
      <c r="AT1520" s="17" t="s">
        <v>273</v>
      </c>
      <c r="AU1520" s="17" t="s">
        <v>92</v>
      </c>
    </row>
    <row r="1521" s="1" customFormat="1" ht="24" customHeight="1">
      <c r="B1521" s="39"/>
      <c r="C1521" s="233" t="s">
        <v>1948</v>
      </c>
      <c r="D1521" s="233" t="s">
        <v>266</v>
      </c>
      <c r="E1521" s="234" t="s">
        <v>1949</v>
      </c>
      <c r="F1521" s="235" t="s">
        <v>1950</v>
      </c>
      <c r="G1521" s="236" t="s">
        <v>1829</v>
      </c>
      <c r="H1521" s="237">
        <v>2</v>
      </c>
      <c r="I1521" s="238"/>
      <c r="J1521" s="239">
        <f>ROUND(I1521*H1521,2)</f>
        <v>0</v>
      </c>
      <c r="K1521" s="235" t="s">
        <v>413</v>
      </c>
      <c r="L1521" s="44"/>
      <c r="M1521" s="240" t="s">
        <v>1</v>
      </c>
      <c r="N1521" s="241" t="s">
        <v>48</v>
      </c>
      <c r="O1521" s="87"/>
      <c r="P1521" s="242">
        <f>O1521*H1521</f>
        <v>0</v>
      </c>
      <c r="Q1521" s="242">
        <v>0</v>
      </c>
      <c r="R1521" s="242">
        <f>Q1521*H1521</f>
        <v>0</v>
      </c>
      <c r="S1521" s="242">
        <v>0</v>
      </c>
      <c r="T1521" s="243">
        <f>S1521*H1521</f>
        <v>0</v>
      </c>
      <c r="AR1521" s="244" t="s">
        <v>452</v>
      </c>
      <c r="AT1521" s="244" t="s">
        <v>266</v>
      </c>
      <c r="AU1521" s="244" t="s">
        <v>92</v>
      </c>
      <c r="AY1521" s="17" t="s">
        <v>263</v>
      </c>
      <c r="BE1521" s="245">
        <f>IF(N1521="základní",J1521,0)</f>
        <v>0</v>
      </c>
      <c r="BF1521" s="245">
        <f>IF(N1521="snížená",J1521,0)</f>
        <v>0</v>
      </c>
      <c r="BG1521" s="245">
        <f>IF(N1521="zákl. přenesená",J1521,0)</f>
        <v>0</v>
      </c>
      <c r="BH1521" s="245">
        <f>IF(N1521="sníž. přenesená",J1521,0)</f>
        <v>0</v>
      </c>
      <c r="BI1521" s="245">
        <f>IF(N1521="nulová",J1521,0)</f>
        <v>0</v>
      </c>
      <c r="BJ1521" s="17" t="s">
        <v>90</v>
      </c>
      <c r="BK1521" s="245">
        <f>ROUND(I1521*H1521,2)</f>
        <v>0</v>
      </c>
      <c r="BL1521" s="17" t="s">
        <v>452</v>
      </c>
      <c r="BM1521" s="244" t="s">
        <v>1951</v>
      </c>
    </row>
    <row r="1522" s="1" customFormat="1">
      <c r="B1522" s="39"/>
      <c r="C1522" s="40"/>
      <c r="D1522" s="246" t="s">
        <v>273</v>
      </c>
      <c r="E1522" s="40"/>
      <c r="F1522" s="247" t="s">
        <v>1831</v>
      </c>
      <c r="G1522" s="40"/>
      <c r="H1522" s="40"/>
      <c r="I1522" s="151"/>
      <c r="J1522" s="40"/>
      <c r="K1522" s="40"/>
      <c r="L1522" s="44"/>
      <c r="M1522" s="248"/>
      <c r="N1522" s="87"/>
      <c r="O1522" s="87"/>
      <c r="P1522" s="87"/>
      <c r="Q1522" s="87"/>
      <c r="R1522" s="87"/>
      <c r="S1522" s="87"/>
      <c r="T1522" s="88"/>
      <c r="AT1522" s="17" t="s">
        <v>273</v>
      </c>
      <c r="AU1522" s="17" t="s">
        <v>92</v>
      </c>
    </row>
    <row r="1523" s="1" customFormat="1" ht="24" customHeight="1">
      <c r="B1523" s="39"/>
      <c r="C1523" s="233" t="s">
        <v>1952</v>
      </c>
      <c r="D1523" s="233" t="s">
        <v>266</v>
      </c>
      <c r="E1523" s="234" t="s">
        <v>1953</v>
      </c>
      <c r="F1523" s="235" t="s">
        <v>1954</v>
      </c>
      <c r="G1523" s="236" t="s">
        <v>1829</v>
      </c>
      <c r="H1523" s="237">
        <v>1</v>
      </c>
      <c r="I1523" s="238"/>
      <c r="J1523" s="239">
        <f>ROUND(I1523*H1523,2)</f>
        <v>0</v>
      </c>
      <c r="K1523" s="235" t="s">
        <v>413</v>
      </c>
      <c r="L1523" s="44"/>
      <c r="M1523" s="240" t="s">
        <v>1</v>
      </c>
      <c r="N1523" s="241" t="s">
        <v>48</v>
      </c>
      <c r="O1523" s="87"/>
      <c r="P1523" s="242">
        <f>O1523*H1523</f>
        <v>0</v>
      </c>
      <c r="Q1523" s="242">
        <v>0</v>
      </c>
      <c r="R1523" s="242">
        <f>Q1523*H1523</f>
        <v>0</v>
      </c>
      <c r="S1523" s="242">
        <v>0</v>
      </c>
      <c r="T1523" s="243">
        <f>S1523*H1523</f>
        <v>0</v>
      </c>
      <c r="AR1523" s="244" t="s">
        <v>452</v>
      </c>
      <c r="AT1523" s="244" t="s">
        <v>266</v>
      </c>
      <c r="AU1523" s="244" t="s">
        <v>92</v>
      </c>
      <c r="AY1523" s="17" t="s">
        <v>263</v>
      </c>
      <c r="BE1523" s="245">
        <f>IF(N1523="základní",J1523,0)</f>
        <v>0</v>
      </c>
      <c r="BF1523" s="245">
        <f>IF(N1523="snížená",J1523,0)</f>
        <v>0</v>
      </c>
      <c r="BG1523" s="245">
        <f>IF(N1523="zákl. přenesená",J1523,0)</f>
        <v>0</v>
      </c>
      <c r="BH1523" s="245">
        <f>IF(N1523="sníž. přenesená",J1523,0)</f>
        <v>0</v>
      </c>
      <c r="BI1523" s="245">
        <f>IF(N1523="nulová",J1523,0)</f>
        <v>0</v>
      </c>
      <c r="BJ1523" s="17" t="s">
        <v>90</v>
      </c>
      <c r="BK1523" s="245">
        <f>ROUND(I1523*H1523,2)</f>
        <v>0</v>
      </c>
      <c r="BL1523" s="17" t="s">
        <v>452</v>
      </c>
      <c r="BM1523" s="244" t="s">
        <v>1955</v>
      </c>
    </row>
    <row r="1524" s="1" customFormat="1">
      <c r="B1524" s="39"/>
      <c r="C1524" s="40"/>
      <c r="D1524" s="246" t="s">
        <v>273</v>
      </c>
      <c r="E1524" s="40"/>
      <c r="F1524" s="247" t="s">
        <v>1831</v>
      </c>
      <c r="G1524" s="40"/>
      <c r="H1524" s="40"/>
      <c r="I1524" s="151"/>
      <c r="J1524" s="40"/>
      <c r="K1524" s="40"/>
      <c r="L1524" s="44"/>
      <c r="M1524" s="248"/>
      <c r="N1524" s="87"/>
      <c r="O1524" s="87"/>
      <c r="P1524" s="87"/>
      <c r="Q1524" s="87"/>
      <c r="R1524" s="87"/>
      <c r="S1524" s="87"/>
      <c r="T1524" s="88"/>
      <c r="AT1524" s="17" t="s">
        <v>273</v>
      </c>
      <c r="AU1524" s="17" t="s">
        <v>92</v>
      </c>
    </row>
    <row r="1525" s="1" customFormat="1" ht="24" customHeight="1">
      <c r="B1525" s="39"/>
      <c r="C1525" s="233" t="s">
        <v>1956</v>
      </c>
      <c r="D1525" s="233" t="s">
        <v>266</v>
      </c>
      <c r="E1525" s="234" t="s">
        <v>1957</v>
      </c>
      <c r="F1525" s="235" t="s">
        <v>1958</v>
      </c>
      <c r="G1525" s="236" t="s">
        <v>1829</v>
      </c>
      <c r="H1525" s="237">
        <v>1</v>
      </c>
      <c r="I1525" s="238"/>
      <c r="J1525" s="239">
        <f>ROUND(I1525*H1525,2)</f>
        <v>0</v>
      </c>
      <c r="K1525" s="235" t="s">
        <v>413</v>
      </c>
      <c r="L1525" s="44"/>
      <c r="M1525" s="240" t="s">
        <v>1</v>
      </c>
      <c r="N1525" s="241" t="s">
        <v>48</v>
      </c>
      <c r="O1525" s="87"/>
      <c r="P1525" s="242">
        <f>O1525*H1525</f>
        <v>0</v>
      </c>
      <c r="Q1525" s="242">
        <v>0</v>
      </c>
      <c r="R1525" s="242">
        <f>Q1525*H1525</f>
        <v>0</v>
      </c>
      <c r="S1525" s="242">
        <v>0</v>
      </c>
      <c r="T1525" s="243">
        <f>S1525*H1525</f>
        <v>0</v>
      </c>
      <c r="AR1525" s="244" t="s">
        <v>452</v>
      </c>
      <c r="AT1525" s="244" t="s">
        <v>266</v>
      </c>
      <c r="AU1525" s="244" t="s">
        <v>92</v>
      </c>
      <c r="AY1525" s="17" t="s">
        <v>263</v>
      </c>
      <c r="BE1525" s="245">
        <f>IF(N1525="základní",J1525,0)</f>
        <v>0</v>
      </c>
      <c r="BF1525" s="245">
        <f>IF(N1525="snížená",J1525,0)</f>
        <v>0</v>
      </c>
      <c r="BG1525" s="245">
        <f>IF(N1525="zákl. přenesená",J1525,0)</f>
        <v>0</v>
      </c>
      <c r="BH1525" s="245">
        <f>IF(N1525="sníž. přenesená",J1525,0)</f>
        <v>0</v>
      </c>
      <c r="BI1525" s="245">
        <f>IF(N1525="nulová",J1525,0)</f>
        <v>0</v>
      </c>
      <c r="BJ1525" s="17" t="s">
        <v>90</v>
      </c>
      <c r="BK1525" s="245">
        <f>ROUND(I1525*H1525,2)</f>
        <v>0</v>
      </c>
      <c r="BL1525" s="17" t="s">
        <v>452</v>
      </c>
      <c r="BM1525" s="244" t="s">
        <v>1959</v>
      </c>
    </row>
    <row r="1526" s="1" customFormat="1">
      <c r="B1526" s="39"/>
      <c r="C1526" s="40"/>
      <c r="D1526" s="246" t="s">
        <v>273</v>
      </c>
      <c r="E1526" s="40"/>
      <c r="F1526" s="247" t="s">
        <v>1831</v>
      </c>
      <c r="G1526" s="40"/>
      <c r="H1526" s="40"/>
      <c r="I1526" s="151"/>
      <c r="J1526" s="40"/>
      <c r="K1526" s="40"/>
      <c r="L1526" s="44"/>
      <c r="M1526" s="248"/>
      <c r="N1526" s="87"/>
      <c r="O1526" s="87"/>
      <c r="P1526" s="87"/>
      <c r="Q1526" s="87"/>
      <c r="R1526" s="87"/>
      <c r="S1526" s="87"/>
      <c r="T1526" s="88"/>
      <c r="AT1526" s="17" t="s">
        <v>273</v>
      </c>
      <c r="AU1526" s="17" t="s">
        <v>92</v>
      </c>
    </row>
    <row r="1527" s="1" customFormat="1" ht="24" customHeight="1">
      <c r="B1527" s="39"/>
      <c r="C1527" s="233" t="s">
        <v>1960</v>
      </c>
      <c r="D1527" s="233" t="s">
        <v>266</v>
      </c>
      <c r="E1527" s="234" t="s">
        <v>1961</v>
      </c>
      <c r="F1527" s="235" t="s">
        <v>1962</v>
      </c>
      <c r="G1527" s="236" t="s">
        <v>1829</v>
      </c>
      <c r="H1527" s="237">
        <v>3</v>
      </c>
      <c r="I1527" s="238"/>
      <c r="J1527" s="239">
        <f>ROUND(I1527*H1527,2)</f>
        <v>0</v>
      </c>
      <c r="K1527" s="235" t="s">
        <v>413</v>
      </c>
      <c r="L1527" s="44"/>
      <c r="M1527" s="240" t="s">
        <v>1</v>
      </c>
      <c r="N1527" s="241" t="s">
        <v>48</v>
      </c>
      <c r="O1527" s="87"/>
      <c r="P1527" s="242">
        <f>O1527*H1527</f>
        <v>0</v>
      </c>
      <c r="Q1527" s="242">
        <v>0</v>
      </c>
      <c r="R1527" s="242">
        <f>Q1527*H1527</f>
        <v>0</v>
      </c>
      <c r="S1527" s="242">
        <v>0</v>
      </c>
      <c r="T1527" s="243">
        <f>S1527*H1527</f>
        <v>0</v>
      </c>
      <c r="AR1527" s="244" t="s">
        <v>452</v>
      </c>
      <c r="AT1527" s="244" t="s">
        <v>266</v>
      </c>
      <c r="AU1527" s="244" t="s">
        <v>92</v>
      </c>
      <c r="AY1527" s="17" t="s">
        <v>263</v>
      </c>
      <c r="BE1527" s="245">
        <f>IF(N1527="základní",J1527,0)</f>
        <v>0</v>
      </c>
      <c r="BF1527" s="245">
        <f>IF(N1527="snížená",J1527,0)</f>
        <v>0</v>
      </c>
      <c r="BG1527" s="245">
        <f>IF(N1527="zákl. přenesená",J1527,0)</f>
        <v>0</v>
      </c>
      <c r="BH1527" s="245">
        <f>IF(N1527="sníž. přenesená",J1527,0)</f>
        <v>0</v>
      </c>
      <c r="BI1527" s="245">
        <f>IF(N1527="nulová",J1527,0)</f>
        <v>0</v>
      </c>
      <c r="BJ1527" s="17" t="s">
        <v>90</v>
      </c>
      <c r="BK1527" s="245">
        <f>ROUND(I1527*H1527,2)</f>
        <v>0</v>
      </c>
      <c r="BL1527" s="17" t="s">
        <v>452</v>
      </c>
      <c r="BM1527" s="244" t="s">
        <v>1963</v>
      </c>
    </row>
    <row r="1528" s="1" customFormat="1">
      <c r="B1528" s="39"/>
      <c r="C1528" s="40"/>
      <c r="D1528" s="246" t="s">
        <v>273</v>
      </c>
      <c r="E1528" s="40"/>
      <c r="F1528" s="247" t="s">
        <v>1831</v>
      </c>
      <c r="G1528" s="40"/>
      <c r="H1528" s="40"/>
      <c r="I1528" s="151"/>
      <c r="J1528" s="40"/>
      <c r="K1528" s="40"/>
      <c r="L1528" s="44"/>
      <c r="M1528" s="248"/>
      <c r="N1528" s="87"/>
      <c r="O1528" s="87"/>
      <c r="P1528" s="87"/>
      <c r="Q1528" s="87"/>
      <c r="R1528" s="87"/>
      <c r="S1528" s="87"/>
      <c r="T1528" s="88"/>
      <c r="AT1528" s="17" t="s">
        <v>273</v>
      </c>
      <c r="AU1528" s="17" t="s">
        <v>92</v>
      </c>
    </row>
    <row r="1529" s="1" customFormat="1" ht="24" customHeight="1">
      <c r="B1529" s="39"/>
      <c r="C1529" s="233" t="s">
        <v>1964</v>
      </c>
      <c r="D1529" s="233" t="s">
        <v>266</v>
      </c>
      <c r="E1529" s="234" t="s">
        <v>1965</v>
      </c>
      <c r="F1529" s="235" t="s">
        <v>1966</v>
      </c>
      <c r="G1529" s="236" t="s">
        <v>1829</v>
      </c>
      <c r="H1529" s="237">
        <v>2</v>
      </c>
      <c r="I1529" s="238"/>
      <c r="J1529" s="239">
        <f>ROUND(I1529*H1529,2)</f>
        <v>0</v>
      </c>
      <c r="K1529" s="235" t="s">
        <v>413</v>
      </c>
      <c r="L1529" s="44"/>
      <c r="M1529" s="240" t="s">
        <v>1</v>
      </c>
      <c r="N1529" s="241" t="s">
        <v>48</v>
      </c>
      <c r="O1529" s="87"/>
      <c r="P1529" s="242">
        <f>O1529*H1529</f>
        <v>0</v>
      </c>
      <c r="Q1529" s="242">
        <v>0</v>
      </c>
      <c r="R1529" s="242">
        <f>Q1529*H1529</f>
        <v>0</v>
      </c>
      <c r="S1529" s="242">
        <v>0</v>
      </c>
      <c r="T1529" s="243">
        <f>S1529*H1529</f>
        <v>0</v>
      </c>
      <c r="AR1529" s="244" t="s">
        <v>452</v>
      </c>
      <c r="AT1529" s="244" t="s">
        <v>266</v>
      </c>
      <c r="AU1529" s="244" t="s">
        <v>92</v>
      </c>
      <c r="AY1529" s="17" t="s">
        <v>263</v>
      </c>
      <c r="BE1529" s="245">
        <f>IF(N1529="základní",J1529,0)</f>
        <v>0</v>
      </c>
      <c r="BF1529" s="245">
        <f>IF(N1529="snížená",J1529,0)</f>
        <v>0</v>
      </c>
      <c r="BG1529" s="245">
        <f>IF(N1529="zákl. přenesená",J1529,0)</f>
        <v>0</v>
      </c>
      <c r="BH1529" s="245">
        <f>IF(N1529="sníž. přenesená",J1529,0)</f>
        <v>0</v>
      </c>
      <c r="BI1529" s="245">
        <f>IF(N1529="nulová",J1529,0)</f>
        <v>0</v>
      </c>
      <c r="BJ1529" s="17" t="s">
        <v>90</v>
      </c>
      <c r="BK1529" s="245">
        <f>ROUND(I1529*H1529,2)</f>
        <v>0</v>
      </c>
      <c r="BL1529" s="17" t="s">
        <v>452</v>
      </c>
      <c r="BM1529" s="244" t="s">
        <v>1967</v>
      </c>
    </row>
    <row r="1530" s="1" customFormat="1">
      <c r="B1530" s="39"/>
      <c r="C1530" s="40"/>
      <c r="D1530" s="246" t="s">
        <v>273</v>
      </c>
      <c r="E1530" s="40"/>
      <c r="F1530" s="247" t="s">
        <v>1831</v>
      </c>
      <c r="G1530" s="40"/>
      <c r="H1530" s="40"/>
      <c r="I1530" s="151"/>
      <c r="J1530" s="40"/>
      <c r="K1530" s="40"/>
      <c r="L1530" s="44"/>
      <c r="M1530" s="248"/>
      <c r="N1530" s="87"/>
      <c r="O1530" s="87"/>
      <c r="P1530" s="87"/>
      <c r="Q1530" s="87"/>
      <c r="R1530" s="87"/>
      <c r="S1530" s="87"/>
      <c r="T1530" s="88"/>
      <c r="AT1530" s="17" t="s">
        <v>273</v>
      </c>
      <c r="AU1530" s="17" t="s">
        <v>92</v>
      </c>
    </row>
    <row r="1531" s="1" customFormat="1" ht="16.5" customHeight="1">
      <c r="B1531" s="39"/>
      <c r="C1531" s="233" t="s">
        <v>1968</v>
      </c>
      <c r="D1531" s="233" t="s">
        <v>266</v>
      </c>
      <c r="E1531" s="234" t="s">
        <v>1969</v>
      </c>
      <c r="F1531" s="235" t="s">
        <v>1970</v>
      </c>
      <c r="G1531" s="236" t="s">
        <v>1829</v>
      </c>
      <c r="H1531" s="237">
        <v>1</v>
      </c>
      <c r="I1531" s="238"/>
      <c r="J1531" s="239">
        <f>ROUND(I1531*H1531,2)</f>
        <v>0</v>
      </c>
      <c r="K1531" s="235" t="s">
        <v>413</v>
      </c>
      <c r="L1531" s="44"/>
      <c r="M1531" s="240" t="s">
        <v>1</v>
      </c>
      <c r="N1531" s="241" t="s">
        <v>48</v>
      </c>
      <c r="O1531" s="87"/>
      <c r="P1531" s="242">
        <f>O1531*H1531</f>
        <v>0</v>
      </c>
      <c r="Q1531" s="242">
        <v>0</v>
      </c>
      <c r="R1531" s="242">
        <f>Q1531*H1531</f>
        <v>0</v>
      </c>
      <c r="S1531" s="242">
        <v>0</v>
      </c>
      <c r="T1531" s="243">
        <f>S1531*H1531</f>
        <v>0</v>
      </c>
      <c r="AR1531" s="244" t="s">
        <v>452</v>
      </c>
      <c r="AT1531" s="244" t="s">
        <v>266</v>
      </c>
      <c r="AU1531" s="244" t="s">
        <v>92</v>
      </c>
      <c r="AY1531" s="17" t="s">
        <v>263</v>
      </c>
      <c r="BE1531" s="245">
        <f>IF(N1531="základní",J1531,0)</f>
        <v>0</v>
      </c>
      <c r="BF1531" s="245">
        <f>IF(N1531="snížená",J1531,0)</f>
        <v>0</v>
      </c>
      <c r="BG1531" s="245">
        <f>IF(N1531="zákl. přenesená",J1531,0)</f>
        <v>0</v>
      </c>
      <c r="BH1531" s="245">
        <f>IF(N1531="sníž. přenesená",J1531,0)</f>
        <v>0</v>
      </c>
      <c r="BI1531" s="245">
        <f>IF(N1531="nulová",J1531,0)</f>
        <v>0</v>
      </c>
      <c r="BJ1531" s="17" t="s">
        <v>90</v>
      </c>
      <c r="BK1531" s="245">
        <f>ROUND(I1531*H1531,2)</f>
        <v>0</v>
      </c>
      <c r="BL1531" s="17" t="s">
        <v>452</v>
      </c>
      <c r="BM1531" s="244" t="s">
        <v>1971</v>
      </c>
    </row>
    <row r="1532" s="1" customFormat="1">
      <c r="B1532" s="39"/>
      <c r="C1532" s="40"/>
      <c r="D1532" s="246" t="s">
        <v>273</v>
      </c>
      <c r="E1532" s="40"/>
      <c r="F1532" s="247" t="s">
        <v>1831</v>
      </c>
      <c r="G1532" s="40"/>
      <c r="H1532" s="40"/>
      <c r="I1532" s="151"/>
      <c r="J1532" s="40"/>
      <c r="K1532" s="40"/>
      <c r="L1532" s="44"/>
      <c r="M1532" s="248"/>
      <c r="N1532" s="87"/>
      <c r="O1532" s="87"/>
      <c r="P1532" s="87"/>
      <c r="Q1532" s="87"/>
      <c r="R1532" s="87"/>
      <c r="S1532" s="87"/>
      <c r="T1532" s="88"/>
      <c r="AT1532" s="17" t="s">
        <v>273</v>
      </c>
      <c r="AU1532" s="17" t="s">
        <v>92</v>
      </c>
    </row>
    <row r="1533" s="1" customFormat="1" ht="24" customHeight="1">
      <c r="B1533" s="39"/>
      <c r="C1533" s="233" t="s">
        <v>1972</v>
      </c>
      <c r="D1533" s="233" t="s">
        <v>266</v>
      </c>
      <c r="E1533" s="234" t="s">
        <v>1973</v>
      </c>
      <c r="F1533" s="235" t="s">
        <v>1974</v>
      </c>
      <c r="G1533" s="236" t="s">
        <v>1829</v>
      </c>
      <c r="H1533" s="237">
        <v>1</v>
      </c>
      <c r="I1533" s="238"/>
      <c r="J1533" s="239">
        <f>ROUND(I1533*H1533,2)</f>
        <v>0</v>
      </c>
      <c r="K1533" s="235" t="s">
        <v>413</v>
      </c>
      <c r="L1533" s="44"/>
      <c r="M1533" s="240" t="s">
        <v>1</v>
      </c>
      <c r="N1533" s="241" t="s">
        <v>48</v>
      </c>
      <c r="O1533" s="87"/>
      <c r="P1533" s="242">
        <f>O1533*H1533</f>
        <v>0</v>
      </c>
      <c r="Q1533" s="242">
        <v>0</v>
      </c>
      <c r="R1533" s="242">
        <f>Q1533*H1533</f>
        <v>0</v>
      </c>
      <c r="S1533" s="242">
        <v>0</v>
      </c>
      <c r="T1533" s="243">
        <f>S1533*H1533</f>
        <v>0</v>
      </c>
      <c r="AR1533" s="244" t="s">
        <v>452</v>
      </c>
      <c r="AT1533" s="244" t="s">
        <v>266</v>
      </c>
      <c r="AU1533" s="244" t="s">
        <v>92</v>
      </c>
      <c r="AY1533" s="17" t="s">
        <v>263</v>
      </c>
      <c r="BE1533" s="245">
        <f>IF(N1533="základní",J1533,0)</f>
        <v>0</v>
      </c>
      <c r="BF1533" s="245">
        <f>IF(N1533="snížená",J1533,0)</f>
        <v>0</v>
      </c>
      <c r="BG1533" s="245">
        <f>IF(N1533="zákl. přenesená",J1533,0)</f>
        <v>0</v>
      </c>
      <c r="BH1533" s="245">
        <f>IF(N1533="sníž. přenesená",J1533,0)</f>
        <v>0</v>
      </c>
      <c r="BI1533" s="245">
        <f>IF(N1533="nulová",J1533,0)</f>
        <v>0</v>
      </c>
      <c r="BJ1533" s="17" t="s">
        <v>90</v>
      </c>
      <c r="BK1533" s="245">
        <f>ROUND(I1533*H1533,2)</f>
        <v>0</v>
      </c>
      <c r="BL1533" s="17" t="s">
        <v>452</v>
      </c>
      <c r="BM1533" s="244" t="s">
        <v>1975</v>
      </c>
    </row>
    <row r="1534" s="1" customFormat="1">
      <c r="B1534" s="39"/>
      <c r="C1534" s="40"/>
      <c r="D1534" s="246" t="s">
        <v>273</v>
      </c>
      <c r="E1534" s="40"/>
      <c r="F1534" s="247" t="s">
        <v>1831</v>
      </c>
      <c r="G1534" s="40"/>
      <c r="H1534" s="40"/>
      <c r="I1534" s="151"/>
      <c r="J1534" s="40"/>
      <c r="K1534" s="40"/>
      <c r="L1534" s="44"/>
      <c r="M1534" s="248"/>
      <c r="N1534" s="87"/>
      <c r="O1534" s="87"/>
      <c r="P1534" s="87"/>
      <c r="Q1534" s="87"/>
      <c r="R1534" s="87"/>
      <c r="S1534" s="87"/>
      <c r="T1534" s="88"/>
      <c r="AT1534" s="17" t="s">
        <v>273</v>
      </c>
      <c r="AU1534" s="17" t="s">
        <v>92</v>
      </c>
    </row>
    <row r="1535" s="1" customFormat="1" ht="24" customHeight="1">
      <c r="B1535" s="39"/>
      <c r="C1535" s="233" t="s">
        <v>1976</v>
      </c>
      <c r="D1535" s="233" t="s">
        <v>266</v>
      </c>
      <c r="E1535" s="234" t="s">
        <v>1977</v>
      </c>
      <c r="F1535" s="235" t="s">
        <v>1978</v>
      </c>
      <c r="G1535" s="236" t="s">
        <v>1829</v>
      </c>
      <c r="H1535" s="237">
        <v>2</v>
      </c>
      <c r="I1535" s="238"/>
      <c r="J1535" s="239">
        <f>ROUND(I1535*H1535,2)</f>
        <v>0</v>
      </c>
      <c r="K1535" s="235" t="s">
        <v>413</v>
      </c>
      <c r="L1535" s="44"/>
      <c r="M1535" s="240" t="s">
        <v>1</v>
      </c>
      <c r="N1535" s="241" t="s">
        <v>48</v>
      </c>
      <c r="O1535" s="87"/>
      <c r="P1535" s="242">
        <f>O1535*H1535</f>
        <v>0</v>
      </c>
      <c r="Q1535" s="242">
        <v>0</v>
      </c>
      <c r="R1535" s="242">
        <f>Q1535*H1535</f>
        <v>0</v>
      </c>
      <c r="S1535" s="242">
        <v>0</v>
      </c>
      <c r="T1535" s="243">
        <f>S1535*H1535</f>
        <v>0</v>
      </c>
      <c r="AR1535" s="244" t="s">
        <v>452</v>
      </c>
      <c r="AT1535" s="244" t="s">
        <v>266</v>
      </c>
      <c r="AU1535" s="244" t="s">
        <v>92</v>
      </c>
      <c r="AY1535" s="17" t="s">
        <v>263</v>
      </c>
      <c r="BE1535" s="245">
        <f>IF(N1535="základní",J1535,0)</f>
        <v>0</v>
      </c>
      <c r="BF1535" s="245">
        <f>IF(N1535="snížená",J1535,0)</f>
        <v>0</v>
      </c>
      <c r="BG1535" s="245">
        <f>IF(N1535="zákl. přenesená",J1535,0)</f>
        <v>0</v>
      </c>
      <c r="BH1535" s="245">
        <f>IF(N1535="sníž. přenesená",J1535,0)</f>
        <v>0</v>
      </c>
      <c r="BI1535" s="245">
        <f>IF(N1535="nulová",J1535,0)</f>
        <v>0</v>
      </c>
      <c r="BJ1535" s="17" t="s">
        <v>90</v>
      </c>
      <c r="BK1535" s="245">
        <f>ROUND(I1535*H1535,2)</f>
        <v>0</v>
      </c>
      <c r="BL1535" s="17" t="s">
        <v>452</v>
      </c>
      <c r="BM1535" s="244" t="s">
        <v>1979</v>
      </c>
    </row>
    <row r="1536" s="1" customFormat="1">
      <c r="B1536" s="39"/>
      <c r="C1536" s="40"/>
      <c r="D1536" s="246" t="s">
        <v>273</v>
      </c>
      <c r="E1536" s="40"/>
      <c r="F1536" s="247" t="s">
        <v>1831</v>
      </c>
      <c r="G1536" s="40"/>
      <c r="H1536" s="40"/>
      <c r="I1536" s="151"/>
      <c r="J1536" s="40"/>
      <c r="K1536" s="40"/>
      <c r="L1536" s="44"/>
      <c r="M1536" s="248"/>
      <c r="N1536" s="87"/>
      <c r="O1536" s="87"/>
      <c r="P1536" s="87"/>
      <c r="Q1536" s="87"/>
      <c r="R1536" s="87"/>
      <c r="S1536" s="87"/>
      <c r="T1536" s="88"/>
      <c r="AT1536" s="17" t="s">
        <v>273</v>
      </c>
      <c r="AU1536" s="17" t="s">
        <v>92</v>
      </c>
    </row>
    <row r="1537" s="1" customFormat="1" ht="24" customHeight="1">
      <c r="B1537" s="39"/>
      <c r="C1537" s="233" t="s">
        <v>1980</v>
      </c>
      <c r="D1537" s="233" t="s">
        <v>266</v>
      </c>
      <c r="E1537" s="234" t="s">
        <v>1981</v>
      </c>
      <c r="F1537" s="235" t="s">
        <v>1982</v>
      </c>
      <c r="G1537" s="236" t="s">
        <v>1829</v>
      </c>
      <c r="H1537" s="237">
        <v>1</v>
      </c>
      <c r="I1537" s="238"/>
      <c r="J1537" s="239">
        <f>ROUND(I1537*H1537,2)</f>
        <v>0</v>
      </c>
      <c r="K1537" s="235" t="s">
        <v>413</v>
      </c>
      <c r="L1537" s="44"/>
      <c r="M1537" s="240" t="s">
        <v>1</v>
      </c>
      <c r="N1537" s="241" t="s">
        <v>48</v>
      </c>
      <c r="O1537" s="87"/>
      <c r="P1537" s="242">
        <f>O1537*H1537</f>
        <v>0</v>
      </c>
      <c r="Q1537" s="242">
        <v>0</v>
      </c>
      <c r="R1537" s="242">
        <f>Q1537*H1537</f>
        <v>0</v>
      </c>
      <c r="S1537" s="242">
        <v>0</v>
      </c>
      <c r="T1537" s="243">
        <f>S1537*H1537</f>
        <v>0</v>
      </c>
      <c r="AR1537" s="244" t="s">
        <v>452</v>
      </c>
      <c r="AT1537" s="244" t="s">
        <v>266</v>
      </c>
      <c r="AU1537" s="244" t="s">
        <v>92</v>
      </c>
      <c r="AY1537" s="17" t="s">
        <v>263</v>
      </c>
      <c r="BE1537" s="245">
        <f>IF(N1537="základní",J1537,0)</f>
        <v>0</v>
      </c>
      <c r="BF1537" s="245">
        <f>IF(N1537="snížená",J1537,0)</f>
        <v>0</v>
      </c>
      <c r="BG1537" s="245">
        <f>IF(N1537="zákl. přenesená",J1537,0)</f>
        <v>0</v>
      </c>
      <c r="BH1537" s="245">
        <f>IF(N1537="sníž. přenesená",J1537,0)</f>
        <v>0</v>
      </c>
      <c r="BI1537" s="245">
        <f>IF(N1537="nulová",J1537,0)</f>
        <v>0</v>
      </c>
      <c r="BJ1537" s="17" t="s">
        <v>90</v>
      </c>
      <c r="BK1537" s="245">
        <f>ROUND(I1537*H1537,2)</f>
        <v>0</v>
      </c>
      <c r="BL1537" s="17" t="s">
        <v>452</v>
      </c>
      <c r="BM1537" s="244" t="s">
        <v>1983</v>
      </c>
    </row>
    <row r="1538" s="1" customFormat="1">
      <c r="B1538" s="39"/>
      <c r="C1538" s="40"/>
      <c r="D1538" s="246" t="s">
        <v>273</v>
      </c>
      <c r="E1538" s="40"/>
      <c r="F1538" s="247" t="s">
        <v>1831</v>
      </c>
      <c r="G1538" s="40"/>
      <c r="H1538" s="40"/>
      <c r="I1538" s="151"/>
      <c r="J1538" s="40"/>
      <c r="K1538" s="40"/>
      <c r="L1538" s="44"/>
      <c r="M1538" s="248"/>
      <c r="N1538" s="87"/>
      <c r="O1538" s="87"/>
      <c r="P1538" s="87"/>
      <c r="Q1538" s="87"/>
      <c r="R1538" s="87"/>
      <c r="S1538" s="87"/>
      <c r="T1538" s="88"/>
      <c r="AT1538" s="17" t="s">
        <v>273</v>
      </c>
      <c r="AU1538" s="17" t="s">
        <v>92</v>
      </c>
    </row>
    <row r="1539" s="1" customFormat="1" ht="24" customHeight="1">
      <c r="B1539" s="39"/>
      <c r="C1539" s="233" t="s">
        <v>1984</v>
      </c>
      <c r="D1539" s="233" t="s">
        <v>266</v>
      </c>
      <c r="E1539" s="234" t="s">
        <v>1985</v>
      </c>
      <c r="F1539" s="235" t="s">
        <v>1986</v>
      </c>
      <c r="G1539" s="236" t="s">
        <v>1829</v>
      </c>
      <c r="H1539" s="237">
        <v>1</v>
      </c>
      <c r="I1539" s="238"/>
      <c r="J1539" s="239">
        <f>ROUND(I1539*H1539,2)</f>
        <v>0</v>
      </c>
      <c r="K1539" s="235" t="s">
        <v>413</v>
      </c>
      <c r="L1539" s="44"/>
      <c r="M1539" s="240" t="s">
        <v>1</v>
      </c>
      <c r="N1539" s="241" t="s">
        <v>48</v>
      </c>
      <c r="O1539" s="87"/>
      <c r="P1539" s="242">
        <f>O1539*H1539</f>
        <v>0</v>
      </c>
      <c r="Q1539" s="242">
        <v>0</v>
      </c>
      <c r="R1539" s="242">
        <f>Q1539*H1539</f>
        <v>0</v>
      </c>
      <c r="S1539" s="242">
        <v>0</v>
      </c>
      <c r="T1539" s="243">
        <f>S1539*H1539</f>
        <v>0</v>
      </c>
      <c r="AR1539" s="244" t="s">
        <v>452</v>
      </c>
      <c r="AT1539" s="244" t="s">
        <v>266</v>
      </c>
      <c r="AU1539" s="244" t="s">
        <v>92</v>
      </c>
      <c r="AY1539" s="17" t="s">
        <v>263</v>
      </c>
      <c r="BE1539" s="245">
        <f>IF(N1539="základní",J1539,0)</f>
        <v>0</v>
      </c>
      <c r="BF1539" s="245">
        <f>IF(N1539="snížená",J1539,0)</f>
        <v>0</v>
      </c>
      <c r="BG1539" s="245">
        <f>IF(N1539="zákl. přenesená",J1539,0)</f>
        <v>0</v>
      </c>
      <c r="BH1539" s="245">
        <f>IF(N1539="sníž. přenesená",J1539,0)</f>
        <v>0</v>
      </c>
      <c r="BI1539" s="245">
        <f>IF(N1539="nulová",J1539,0)</f>
        <v>0</v>
      </c>
      <c r="BJ1539" s="17" t="s">
        <v>90</v>
      </c>
      <c r="BK1539" s="245">
        <f>ROUND(I1539*H1539,2)</f>
        <v>0</v>
      </c>
      <c r="BL1539" s="17" t="s">
        <v>452</v>
      </c>
      <c r="BM1539" s="244" t="s">
        <v>1987</v>
      </c>
    </row>
    <row r="1540" s="1" customFormat="1">
      <c r="B1540" s="39"/>
      <c r="C1540" s="40"/>
      <c r="D1540" s="246" t="s">
        <v>273</v>
      </c>
      <c r="E1540" s="40"/>
      <c r="F1540" s="247" t="s">
        <v>1831</v>
      </c>
      <c r="G1540" s="40"/>
      <c r="H1540" s="40"/>
      <c r="I1540" s="151"/>
      <c r="J1540" s="40"/>
      <c r="K1540" s="40"/>
      <c r="L1540" s="44"/>
      <c r="M1540" s="248"/>
      <c r="N1540" s="87"/>
      <c r="O1540" s="87"/>
      <c r="P1540" s="87"/>
      <c r="Q1540" s="87"/>
      <c r="R1540" s="87"/>
      <c r="S1540" s="87"/>
      <c r="T1540" s="88"/>
      <c r="AT1540" s="17" t="s">
        <v>273</v>
      </c>
      <c r="AU1540" s="17" t="s">
        <v>92</v>
      </c>
    </row>
    <row r="1541" s="1" customFormat="1" ht="24" customHeight="1">
      <c r="B1541" s="39"/>
      <c r="C1541" s="233" t="s">
        <v>1988</v>
      </c>
      <c r="D1541" s="233" t="s">
        <v>266</v>
      </c>
      <c r="E1541" s="234" t="s">
        <v>1989</v>
      </c>
      <c r="F1541" s="235" t="s">
        <v>1990</v>
      </c>
      <c r="G1541" s="236" t="s">
        <v>1829</v>
      </c>
      <c r="H1541" s="237">
        <v>2</v>
      </c>
      <c r="I1541" s="238"/>
      <c r="J1541" s="239">
        <f>ROUND(I1541*H1541,2)</f>
        <v>0</v>
      </c>
      <c r="K1541" s="235" t="s">
        <v>413</v>
      </c>
      <c r="L1541" s="44"/>
      <c r="M1541" s="240" t="s">
        <v>1</v>
      </c>
      <c r="N1541" s="241" t="s">
        <v>48</v>
      </c>
      <c r="O1541" s="87"/>
      <c r="P1541" s="242">
        <f>O1541*H1541</f>
        <v>0</v>
      </c>
      <c r="Q1541" s="242">
        <v>0</v>
      </c>
      <c r="R1541" s="242">
        <f>Q1541*H1541</f>
        <v>0</v>
      </c>
      <c r="S1541" s="242">
        <v>0</v>
      </c>
      <c r="T1541" s="243">
        <f>S1541*H1541</f>
        <v>0</v>
      </c>
      <c r="AR1541" s="244" t="s">
        <v>452</v>
      </c>
      <c r="AT1541" s="244" t="s">
        <v>266</v>
      </c>
      <c r="AU1541" s="244" t="s">
        <v>92</v>
      </c>
      <c r="AY1541" s="17" t="s">
        <v>263</v>
      </c>
      <c r="BE1541" s="245">
        <f>IF(N1541="základní",J1541,0)</f>
        <v>0</v>
      </c>
      <c r="BF1541" s="245">
        <f>IF(N1541="snížená",J1541,0)</f>
        <v>0</v>
      </c>
      <c r="BG1541" s="245">
        <f>IF(N1541="zákl. přenesená",J1541,0)</f>
        <v>0</v>
      </c>
      <c r="BH1541" s="245">
        <f>IF(N1541="sníž. přenesená",J1541,0)</f>
        <v>0</v>
      </c>
      <c r="BI1541" s="245">
        <f>IF(N1541="nulová",J1541,0)</f>
        <v>0</v>
      </c>
      <c r="BJ1541" s="17" t="s">
        <v>90</v>
      </c>
      <c r="BK1541" s="245">
        <f>ROUND(I1541*H1541,2)</f>
        <v>0</v>
      </c>
      <c r="BL1541" s="17" t="s">
        <v>452</v>
      </c>
      <c r="BM1541" s="244" t="s">
        <v>1991</v>
      </c>
    </row>
    <row r="1542" s="1" customFormat="1">
      <c r="B1542" s="39"/>
      <c r="C1542" s="40"/>
      <c r="D1542" s="246" t="s">
        <v>273</v>
      </c>
      <c r="E1542" s="40"/>
      <c r="F1542" s="247" t="s">
        <v>1831</v>
      </c>
      <c r="G1542" s="40"/>
      <c r="H1542" s="40"/>
      <c r="I1542" s="151"/>
      <c r="J1542" s="40"/>
      <c r="K1542" s="40"/>
      <c r="L1542" s="44"/>
      <c r="M1542" s="248"/>
      <c r="N1542" s="87"/>
      <c r="O1542" s="87"/>
      <c r="P1542" s="87"/>
      <c r="Q1542" s="87"/>
      <c r="R1542" s="87"/>
      <c r="S1542" s="87"/>
      <c r="T1542" s="88"/>
      <c r="AT1542" s="17" t="s">
        <v>273</v>
      </c>
      <c r="AU1542" s="17" t="s">
        <v>92</v>
      </c>
    </row>
    <row r="1543" s="1" customFormat="1" ht="16.5" customHeight="1">
      <c r="B1543" s="39"/>
      <c r="C1543" s="233" t="s">
        <v>1992</v>
      </c>
      <c r="D1543" s="233" t="s">
        <v>266</v>
      </c>
      <c r="E1543" s="234" t="s">
        <v>1993</v>
      </c>
      <c r="F1543" s="235" t="s">
        <v>1994</v>
      </c>
      <c r="G1543" s="236" t="s">
        <v>1829</v>
      </c>
      <c r="H1543" s="237">
        <v>3</v>
      </c>
      <c r="I1543" s="238"/>
      <c r="J1543" s="239">
        <f>ROUND(I1543*H1543,2)</f>
        <v>0</v>
      </c>
      <c r="K1543" s="235" t="s">
        <v>413</v>
      </c>
      <c r="L1543" s="44"/>
      <c r="M1543" s="240" t="s">
        <v>1</v>
      </c>
      <c r="N1543" s="241" t="s">
        <v>48</v>
      </c>
      <c r="O1543" s="87"/>
      <c r="P1543" s="242">
        <f>O1543*H1543</f>
        <v>0</v>
      </c>
      <c r="Q1543" s="242">
        <v>0</v>
      </c>
      <c r="R1543" s="242">
        <f>Q1543*H1543</f>
        <v>0</v>
      </c>
      <c r="S1543" s="242">
        <v>0</v>
      </c>
      <c r="T1543" s="243">
        <f>S1543*H1543</f>
        <v>0</v>
      </c>
      <c r="AR1543" s="244" t="s">
        <v>452</v>
      </c>
      <c r="AT1543" s="244" t="s">
        <v>266</v>
      </c>
      <c r="AU1543" s="244" t="s">
        <v>92</v>
      </c>
      <c r="AY1543" s="17" t="s">
        <v>263</v>
      </c>
      <c r="BE1543" s="245">
        <f>IF(N1543="základní",J1543,0)</f>
        <v>0</v>
      </c>
      <c r="BF1543" s="245">
        <f>IF(N1543="snížená",J1543,0)</f>
        <v>0</v>
      </c>
      <c r="BG1543" s="245">
        <f>IF(N1543="zákl. přenesená",J1543,0)</f>
        <v>0</v>
      </c>
      <c r="BH1543" s="245">
        <f>IF(N1543="sníž. přenesená",J1543,0)</f>
        <v>0</v>
      </c>
      <c r="BI1543" s="245">
        <f>IF(N1543="nulová",J1543,0)</f>
        <v>0</v>
      </c>
      <c r="BJ1543" s="17" t="s">
        <v>90</v>
      </c>
      <c r="BK1543" s="245">
        <f>ROUND(I1543*H1543,2)</f>
        <v>0</v>
      </c>
      <c r="BL1543" s="17" t="s">
        <v>452</v>
      </c>
      <c r="BM1543" s="244" t="s">
        <v>1995</v>
      </c>
    </row>
    <row r="1544" s="1" customFormat="1">
      <c r="B1544" s="39"/>
      <c r="C1544" s="40"/>
      <c r="D1544" s="246" t="s">
        <v>273</v>
      </c>
      <c r="E1544" s="40"/>
      <c r="F1544" s="247" t="s">
        <v>1831</v>
      </c>
      <c r="G1544" s="40"/>
      <c r="H1544" s="40"/>
      <c r="I1544" s="151"/>
      <c r="J1544" s="40"/>
      <c r="K1544" s="40"/>
      <c r="L1544" s="44"/>
      <c r="M1544" s="248"/>
      <c r="N1544" s="87"/>
      <c r="O1544" s="87"/>
      <c r="P1544" s="87"/>
      <c r="Q1544" s="87"/>
      <c r="R1544" s="87"/>
      <c r="S1544" s="87"/>
      <c r="T1544" s="88"/>
      <c r="AT1544" s="17" t="s">
        <v>273</v>
      </c>
      <c r="AU1544" s="17" t="s">
        <v>92</v>
      </c>
    </row>
    <row r="1545" s="1" customFormat="1" ht="16.5" customHeight="1">
      <c r="B1545" s="39"/>
      <c r="C1545" s="233" t="s">
        <v>1996</v>
      </c>
      <c r="D1545" s="233" t="s">
        <v>266</v>
      </c>
      <c r="E1545" s="234" t="s">
        <v>1997</v>
      </c>
      <c r="F1545" s="235" t="s">
        <v>1998</v>
      </c>
      <c r="G1545" s="236" t="s">
        <v>1829</v>
      </c>
      <c r="H1545" s="237">
        <v>2</v>
      </c>
      <c r="I1545" s="238"/>
      <c r="J1545" s="239">
        <f>ROUND(I1545*H1545,2)</f>
        <v>0</v>
      </c>
      <c r="K1545" s="235" t="s">
        <v>413</v>
      </c>
      <c r="L1545" s="44"/>
      <c r="M1545" s="240" t="s">
        <v>1</v>
      </c>
      <c r="N1545" s="241" t="s">
        <v>48</v>
      </c>
      <c r="O1545" s="87"/>
      <c r="P1545" s="242">
        <f>O1545*H1545</f>
        <v>0</v>
      </c>
      <c r="Q1545" s="242">
        <v>0</v>
      </c>
      <c r="R1545" s="242">
        <f>Q1545*H1545</f>
        <v>0</v>
      </c>
      <c r="S1545" s="242">
        <v>0</v>
      </c>
      <c r="T1545" s="243">
        <f>S1545*H1545</f>
        <v>0</v>
      </c>
      <c r="AR1545" s="244" t="s">
        <v>452</v>
      </c>
      <c r="AT1545" s="244" t="s">
        <v>266</v>
      </c>
      <c r="AU1545" s="244" t="s">
        <v>92</v>
      </c>
      <c r="AY1545" s="17" t="s">
        <v>263</v>
      </c>
      <c r="BE1545" s="245">
        <f>IF(N1545="základní",J1545,0)</f>
        <v>0</v>
      </c>
      <c r="BF1545" s="245">
        <f>IF(N1545="snížená",J1545,0)</f>
        <v>0</v>
      </c>
      <c r="BG1545" s="245">
        <f>IF(N1545="zákl. přenesená",J1545,0)</f>
        <v>0</v>
      </c>
      <c r="BH1545" s="245">
        <f>IF(N1545="sníž. přenesená",J1545,0)</f>
        <v>0</v>
      </c>
      <c r="BI1545" s="245">
        <f>IF(N1545="nulová",J1545,0)</f>
        <v>0</v>
      </c>
      <c r="BJ1545" s="17" t="s">
        <v>90</v>
      </c>
      <c r="BK1545" s="245">
        <f>ROUND(I1545*H1545,2)</f>
        <v>0</v>
      </c>
      <c r="BL1545" s="17" t="s">
        <v>452</v>
      </c>
      <c r="BM1545" s="244" t="s">
        <v>1999</v>
      </c>
    </row>
    <row r="1546" s="1" customFormat="1">
      <c r="B1546" s="39"/>
      <c r="C1546" s="40"/>
      <c r="D1546" s="246" t="s">
        <v>273</v>
      </c>
      <c r="E1546" s="40"/>
      <c r="F1546" s="247" t="s">
        <v>1831</v>
      </c>
      <c r="G1546" s="40"/>
      <c r="H1546" s="40"/>
      <c r="I1546" s="151"/>
      <c r="J1546" s="40"/>
      <c r="K1546" s="40"/>
      <c r="L1546" s="44"/>
      <c r="M1546" s="248"/>
      <c r="N1546" s="87"/>
      <c r="O1546" s="87"/>
      <c r="P1546" s="87"/>
      <c r="Q1546" s="87"/>
      <c r="R1546" s="87"/>
      <c r="S1546" s="87"/>
      <c r="T1546" s="88"/>
      <c r="AT1546" s="17" t="s">
        <v>273</v>
      </c>
      <c r="AU1546" s="17" t="s">
        <v>92</v>
      </c>
    </row>
    <row r="1547" s="1" customFormat="1" ht="16.5" customHeight="1">
      <c r="B1547" s="39"/>
      <c r="C1547" s="233" t="s">
        <v>2000</v>
      </c>
      <c r="D1547" s="233" t="s">
        <v>266</v>
      </c>
      <c r="E1547" s="234" t="s">
        <v>2001</v>
      </c>
      <c r="F1547" s="235" t="s">
        <v>2002</v>
      </c>
      <c r="G1547" s="236" t="s">
        <v>1829</v>
      </c>
      <c r="H1547" s="237">
        <v>1</v>
      </c>
      <c r="I1547" s="238"/>
      <c r="J1547" s="239">
        <f>ROUND(I1547*H1547,2)</f>
        <v>0</v>
      </c>
      <c r="K1547" s="235" t="s">
        <v>413</v>
      </c>
      <c r="L1547" s="44"/>
      <c r="M1547" s="240" t="s">
        <v>1</v>
      </c>
      <c r="N1547" s="241" t="s">
        <v>48</v>
      </c>
      <c r="O1547" s="87"/>
      <c r="P1547" s="242">
        <f>O1547*H1547</f>
        <v>0</v>
      </c>
      <c r="Q1547" s="242">
        <v>0</v>
      </c>
      <c r="R1547" s="242">
        <f>Q1547*H1547</f>
        <v>0</v>
      </c>
      <c r="S1547" s="242">
        <v>0</v>
      </c>
      <c r="T1547" s="243">
        <f>S1547*H1547</f>
        <v>0</v>
      </c>
      <c r="AR1547" s="244" t="s">
        <v>452</v>
      </c>
      <c r="AT1547" s="244" t="s">
        <v>266</v>
      </c>
      <c r="AU1547" s="244" t="s">
        <v>92</v>
      </c>
      <c r="AY1547" s="17" t="s">
        <v>263</v>
      </c>
      <c r="BE1547" s="245">
        <f>IF(N1547="základní",J1547,0)</f>
        <v>0</v>
      </c>
      <c r="BF1547" s="245">
        <f>IF(N1547="snížená",J1547,0)</f>
        <v>0</v>
      </c>
      <c r="BG1547" s="245">
        <f>IF(N1547="zákl. přenesená",J1547,0)</f>
        <v>0</v>
      </c>
      <c r="BH1547" s="245">
        <f>IF(N1547="sníž. přenesená",J1547,0)</f>
        <v>0</v>
      </c>
      <c r="BI1547" s="245">
        <f>IF(N1547="nulová",J1547,0)</f>
        <v>0</v>
      </c>
      <c r="BJ1547" s="17" t="s">
        <v>90</v>
      </c>
      <c r="BK1547" s="245">
        <f>ROUND(I1547*H1547,2)</f>
        <v>0</v>
      </c>
      <c r="BL1547" s="17" t="s">
        <v>452</v>
      </c>
      <c r="BM1547" s="244" t="s">
        <v>2003</v>
      </c>
    </row>
    <row r="1548" s="1" customFormat="1">
      <c r="B1548" s="39"/>
      <c r="C1548" s="40"/>
      <c r="D1548" s="246" t="s">
        <v>273</v>
      </c>
      <c r="E1548" s="40"/>
      <c r="F1548" s="247" t="s">
        <v>1831</v>
      </c>
      <c r="G1548" s="40"/>
      <c r="H1548" s="40"/>
      <c r="I1548" s="151"/>
      <c r="J1548" s="40"/>
      <c r="K1548" s="40"/>
      <c r="L1548" s="44"/>
      <c r="M1548" s="248"/>
      <c r="N1548" s="87"/>
      <c r="O1548" s="87"/>
      <c r="P1548" s="87"/>
      <c r="Q1548" s="87"/>
      <c r="R1548" s="87"/>
      <c r="S1548" s="87"/>
      <c r="T1548" s="88"/>
      <c r="AT1548" s="17" t="s">
        <v>273</v>
      </c>
      <c r="AU1548" s="17" t="s">
        <v>92</v>
      </c>
    </row>
    <row r="1549" s="1" customFormat="1" ht="24" customHeight="1">
      <c r="B1549" s="39"/>
      <c r="C1549" s="233" t="s">
        <v>2004</v>
      </c>
      <c r="D1549" s="233" t="s">
        <v>266</v>
      </c>
      <c r="E1549" s="234" t="s">
        <v>2005</v>
      </c>
      <c r="F1549" s="235" t="s">
        <v>2006</v>
      </c>
      <c r="G1549" s="236" t="s">
        <v>1829</v>
      </c>
      <c r="H1549" s="237">
        <v>1</v>
      </c>
      <c r="I1549" s="238"/>
      <c r="J1549" s="239">
        <f>ROUND(I1549*H1549,2)</f>
        <v>0</v>
      </c>
      <c r="K1549" s="235" t="s">
        <v>413</v>
      </c>
      <c r="L1549" s="44"/>
      <c r="M1549" s="240" t="s">
        <v>1</v>
      </c>
      <c r="N1549" s="241" t="s">
        <v>48</v>
      </c>
      <c r="O1549" s="87"/>
      <c r="P1549" s="242">
        <f>O1549*H1549</f>
        <v>0</v>
      </c>
      <c r="Q1549" s="242">
        <v>0</v>
      </c>
      <c r="R1549" s="242">
        <f>Q1549*H1549</f>
        <v>0</v>
      </c>
      <c r="S1549" s="242">
        <v>0</v>
      </c>
      <c r="T1549" s="243">
        <f>S1549*H1549</f>
        <v>0</v>
      </c>
      <c r="AR1549" s="244" t="s">
        <v>452</v>
      </c>
      <c r="AT1549" s="244" t="s">
        <v>266</v>
      </c>
      <c r="AU1549" s="244" t="s">
        <v>92</v>
      </c>
      <c r="AY1549" s="17" t="s">
        <v>263</v>
      </c>
      <c r="BE1549" s="245">
        <f>IF(N1549="základní",J1549,0)</f>
        <v>0</v>
      </c>
      <c r="BF1549" s="245">
        <f>IF(N1549="snížená",J1549,0)</f>
        <v>0</v>
      </c>
      <c r="BG1549" s="245">
        <f>IF(N1549="zákl. přenesená",J1549,0)</f>
        <v>0</v>
      </c>
      <c r="BH1549" s="245">
        <f>IF(N1549="sníž. přenesená",J1549,0)</f>
        <v>0</v>
      </c>
      <c r="BI1549" s="245">
        <f>IF(N1549="nulová",J1549,0)</f>
        <v>0</v>
      </c>
      <c r="BJ1549" s="17" t="s">
        <v>90</v>
      </c>
      <c r="BK1549" s="245">
        <f>ROUND(I1549*H1549,2)</f>
        <v>0</v>
      </c>
      <c r="BL1549" s="17" t="s">
        <v>452</v>
      </c>
      <c r="BM1549" s="244" t="s">
        <v>2007</v>
      </c>
    </row>
    <row r="1550" s="1" customFormat="1">
      <c r="B1550" s="39"/>
      <c r="C1550" s="40"/>
      <c r="D1550" s="246" t="s">
        <v>273</v>
      </c>
      <c r="E1550" s="40"/>
      <c r="F1550" s="247" t="s">
        <v>1831</v>
      </c>
      <c r="G1550" s="40"/>
      <c r="H1550" s="40"/>
      <c r="I1550" s="151"/>
      <c r="J1550" s="40"/>
      <c r="K1550" s="40"/>
      <c r="L1550" s="44"/>
      <c r="M1550" s="248"/>
      <c r="N1550" s="87"/>
      <c r="O1550" s="87"/>
      <c r="P1550" s="87"/>
      <c r="Q1550" s="87"/>
      <c r="R1550" s="87"/>
      <c r="S1550" s="87"/>
      <c r="T1550" s="88"/>
      <c r="AT1550" s="17" t="s">
        <v>273</v>
      </c>
      <c r="AU1550" s="17" t="s">
        <v>92</v>
      </c>
    </row>
    <row r="1551" s="1" customFormat="1" ht="24" customHeight="1">
      <c r="B1551" s="39"/>
      <c r="C1551" s="233" t="s">
        <v>2008</v>
      </c>
      <c r="D1551" s="233" t="s">
        <v>266</v>
      </c>
      <c r="E1551" s="234" t="s">
        <v>2009</v>
      </c>
      <c r="F1551" s="235" t="s">
        <v>2010</v>
      </c>
      <c r="G1551" s="236" t="s">
        <v>1829</v>
      </c>
      <c r="H1551" s="237">
        <v>1</v>
      </c>
      <c r="I1551" s="238"/>
      <c r="J1551" s="239">
        <f>ROUND(I1551*H1551,2)</f>
        <v>0</v>
      </c>
      <c r="K1551" s="235" t="s">
        <v>413</v>
      </c>
      <c r="L1551" s="44"/>
      <c r="M1551" s="240" t="s">
        <v>1</v>
      </c>
      <c r="N1551" s="241" t="s">
        <v>48</v>
      </c>
      <c r="O1551" s="87"/>
      <c r="P1551" s="242">
        <f>O1551*H1551</f>
        <v>0</v>
      </c>
      <c r="Q1551" s="242">
        <v>0</v>
      </c>
      <c r="R1551" s="242">
        <f>Q1551*H1551</f>
        <v>0</v>
      </c>
      <c r="S1551" s="242">
        <v>0</v>
      </c>
      <c r="T1551" s="243">
        <f>S1551*H1551</f>
        <v>0</v>
      </c>
      <c r="AR1551" s="244" t="s">
        <v>452</v>
      </c>
      <c r="AT1551" s="244" t="s">
        <v>266</v>
      </c>
      <c r="AU1551" s="244" t="s">
        <v>92</v>
      </c>
      <c r="AY1551" s="17" t="s">
        <v>263</v>
      </c>
      <c r="BE1551" s="245">
        <f>IF(N1551="základní",J1551,0)</f>
        <v>0</v>
      </c>
      <c r="BF1551" s="245">
        <f>IF(N1551="snížená",J1551,0)</f>
        <v>0</v>
      </c>
      <c r="BG1551" s="245">
        <f>IF(N1551="zákl. přenesená",J1551,0)</f>
        <v>0</v>
      </c>
      <c r="BH1551" s="245">
        <f>IF(N1551="sníž. přenesená",J1551,0)</f>
        <v>0</v>
      </c>
      <c r="BI1551" s="245">
        <f>IF(N1551="nulová",J1551,0)</f>
        <v>0</v>
      </c>
      <c r="BJ1551" s="17" t="s">
        <v>90</v>
      </c>
      <c r="BK1551" s="245">
        <f>ROUND(I1551*H1551,2)</f>
        <v>0</v>
      </c>
      <c r="BL1551" s="17" t="s">
        <v>452</v>
      </c>
      <c r="BM1551" s="244" t="s">
        <v>2011</v>
      </c>
    </row>
    <row r="1552" s="1" customFormat="1">
      <c r="B1552" s="39"/>
      <c r="C1552" s="40"/>
      <c r="D1552" s="246" t="s">
        <v>273</v>
      </c>
      <c r="E1552" s="40"/>
      <c r="F1552" s="247" t="s">
        <v>1831</v>
      </c>
      <c r="G1552" s="40"/>
      <c r="H1552" s="40"/>
      <c r="I1552" s="151"/>
      <c r="J1552" s="40"/>
      <c r="K1552" s="40"/>
      <c r="L1552" s="44"/>
      <c r="M1552" s="248"/>
      <c r="N1552" s="87"/>
      <c r="O1552" s="87"/>
      <c r="P1552" s="87"/>
      <c r="Q1552" s="87"/>
      <c r="R1552" s="87"/>
      <c r="S1552" s="87"/>
      <c r="T1552" s="88"/>
      <c r="AT1552" s="17" t="s">
        <v>273</v>
      </c>
      <c r="AU1552" s="17" t="s">
        <v>92</v>
      </c>
    </row>
    <row r="1553" s="1" customFormat="1" ht="24" customHeight="1">
      <c r="B1553" s="39"/>
      <c r="C1553" s="233" t="s">
        <v>2012</v>
      </c>
      <c r="D1553" s="233" t="s">
        <v>266</v>
      </c>
      <c r="E1553" s="234" t="s">
        <v>2013</v>
      </c>
      <c r="F1553" s="235" t="s">
        <v>2014</v>
      </c>
      <c r="G1553" s="236" t="s">
        <v>1829</v>
      </c>
      <c r="H1553" s="237">
        <v>1</v>
      </c>
      <c r="I1553" s="238"/>
      <c r="J1553" s="239">
        <f>ROUND(I1553*H1553,2)</f>
        <v>0</v>
      </c>
      <c r="K1553" s="235" t="s">
        <v>413</v>
      </c>
      <c r="L1553" s="44"/>
      <c r="M1553" s="240" t="s">
        <v>1</v>
      </c>
      <c r="N1553" s="241" t="s">
        <v>48</v>
      </c>
      <c r="O1553" s="87"/>
      <c r="P1553" s="242">
        <f>O1553*H1553</f>
        <v>0</v>
      </c>
      <c r="Q1553" s="242">
        <v>0</v>
      </c>
      <c r="R1553" s="242">
        <f>Q1553*H1553</f>
        <v>0</v>
      </c>
      <c r="S1553" s="242">
        <v>0</v>
      </c>
      <c r="T1553" s="243">
        <f>S1553*H1553</f>
        <v>0</v>
      </c>
      <c r="AR1553" s="244" t="s">
        <v>452</v>
      </c>
      <c r="AT1553" s="244" t="s">
        <v>266</v>
      </c>
      <c r="AU1553" s="244" t="s">
        <v>92</v>
      </c>
      <c r="AY1553" s="17" t="s">
        <v>263</v>
      </c>
      <c r="BE1553" s="245">
        <f>IF(N1553="základní",J1553,0)</f>
        <v>0</v>
      </c>
      <c r="BF1553" s="245">
        <f>IF(N1553="snížená",J1553,0)</f>
        <v>0</v>
      </c>
      <c r="BG1553" s="245">
        <f>IF(N1553="zákl. přenesená",J1553,0)</f>
        <v>0</v>
      </c>
      <c r="BH1553" s="245">
        <f>IF(N1553="sníž. přenesená",J1553,0)</f>
        <v>0</v>
      </c>
      <c r="BI1553" s="245">
        <f>IF(N1553="nulová",J1553,0)</f>
        <v>0</v>
      </c>
      <c r="BJ1553" s="17" t="s">
        <v>90</v>
      </c>
      <c r="BK1553" s="245">
        <f>ROUND(I1553*H1553,2)</f>
        <v>0</v>
      </c>
      <c r="BL1553" s="17" t="s">
        <v>452</v>
      </c>
      <c r="BM1553" s="244" t="s">
        <v>2015</v>
      </c>
    </row>
    <row r="1554" s="1" customFormat="1">
      <c r="B1554" s="39"/>
      <c r="C1554" s="40"/>
      <c r="D1554" s="246" t="s">
        <v>273</v>
      </c>
      <c r="E1554" s="40"/>
      <c r="F1554" s="247" t="s">
        <v>1831</v>
      </c>
      <c r="G1554" s="40"/>
      <c r="H1554" s="40"/>
      <c r="I1554" s="151"/>
      <c r="J1554" s="40"/>
      <c r="K1554" s="40"/>
      <c r="L1554" s="44"/>
      <c r="M1554" s="248"/>
      <c r="N1554" s="87"/>
      <c r="O1554" s="87"/>
      <c r="P1554" s="87"/>
      <c r="Q1554" s="87"/>
      <c r="R1554" s="87"/>
      <c r="S1554" s="87"/>
      <c r="T1554" s="88"/>
      <c r="AT1554" s="17" t="s">
        <v>273</v>
      </c>
      <c r="AU1554" s="17" t="s">
        <v>92</v>
      </c>
    </row>
    <row r="1555" s="1" customFormat="1" ht="24" customHeight="1">
      <c r="B1555" s="39"/>
      <c r="C1555" s="233" t="s">
        <v>2016</v>
      </c>
      <c r="D1555" s="233" t="s">
        <v>266</v>
      </c>
      <c r="E1555" s="234" t="s">
        <v>2017</v>
      </c>
      <c r="F1555" s="235" t="s">
        <v>2018</v>
      </c>
      <c r="G1555" s="236" t="s">
        <v>1829</v>
      </c>
      <c r="H1555" s="237">
        <v>1</v>
      </c>
      <c r="I1555" s="238"/>
      <c r="J1555" s="239">
        <f>ROUND(I1555*H1555,2)</f>
        <v>0</v>
      </c>
      <c r="K1555" s="235" t="s">
        <v>413</v>
      </c>
      <c r="L1555" s="44"/>
      <c r="M1555" s="240" t="s">
        <v>1</v>
      </c>
      <c r="N1555" s="241" t="s">
        <v>48</v>
      </c>
      <c r="O1555" s="87"/>
      <c r="P1555" s="242">
        <f>O1555*H1555</f>
        <v>0</v>
      </c>
      <c r="Q1555" s="242">
        <v>0</v>
      </c>
      <c r="R1555" s="242">
        <f>Q1555*H1555</f>
        <v>0</v>
      </c>
      <c r="S1555" s="242">
        <v>0</v>
      </c>
      <c r="T1555" s="243">
        <f>S1555*H1555</f>
        <v>0</v>
      </c>
      <c r="AR1555" s="244" t="s">
        <v>452</v>
      </c>
      <c r="AT1555" s="244" t="s">
        <v>266</v>
      </c>
      <c r="AU1555" s="244" t="s">
        <v>92</v>
      </c>
      <c r="AY1555" s="17" t="s">
        <v>263</v>
      </c>
      <c r="BE1555" s="245">
        <f>IF(N1555="základní",J1555,0)</f>
        <v>0</v>
      </c>
      <c r="BF1555" s="245">
        <f>IF(N1555="snížená",J1555,0)</f>
        <v>0</v>
      </c>
      <c r="BG1555" s="245">
        <f>IF(N1555="zákl. přenesená",J1555,0)</f>
        <v>0</v>
      </c>
      <c r="BH1555" s="245">
        <f>IF(N1555="sníž. přenesená",J1555,0)</f>
        <v>0</v>
      </c>
      <c r="BI1555" s="245">
        <f>IF(N1555="nulová",J1555,0)</f>
        <v>0</v>
      </c>
      <c r="BJ1555" s="17" t="s">
        <v>90</v>
      </c>
      <c r="BK1555" s="245">
        <f>ROUND(I1555*H1555,2)</f>
        <v>0</v>
      </c>
      <c r="BL1555" s="17" t="s">
        <v>452</v>
      </c>
      <c r="BM1555" s="244" t="s">
        <v>2019</v>
      </c>
    </row>
    <row r="1556" s="1" customFormat="1">
      <c r="B1556" s="39"/>
      <c r="C1556" s="40"/>
      <c r="D1556" s="246" t="s">
        <v>273</v>
      </c>
      <c r="E1556" s="40"/>
      <c r="F1556" s="247" t="s">
        <v>1831</v>
      </c>
      <c r="G1556" s="40"/>
      <c r="H1556" s="40"/>
      <c r="I1556" s="151"/>
      <c r="J1556" s="40"/>
      <c r="K1556" s="40"/>
      <c r="L1556" s="44"/>
      <c r="M1556" s="248"/>
      <c r="N1556" s="87"/>
      <c r="O1556" s="87"/>
      <c r="P1556" s="87"/>
      <c r="Q1556" s="87"/>
      <c r="R1556" s="87"/>
      <c r="S1556" s="87"/>
      <c r="T1556" s="88"/>
      <c r="AT1556" s="17" t="s">
        <v>273</v>
      </c>
      <c r="AU1556" s="17" t="s">
        <v>92</v>
      </c>
    </row>
    <row r="1557" s="1" customFormat="1" ht="24" customHeight="1">
      <c r="B1557" s="39"/>
      <c r="C1557" s="233" t="s">
        <v>2020</v>
      </c>
      <c r="D1557" s="233" t="s">
        <v>266</v>
      </c>
      <c r="E1557" s="234" t="s">
        <v>2021</v>
      </c>
      <c r="F1557" s="235" t="s">
        <v>2022</v>
      </c>
      <c r="G1557" s="236" t="s">
        <v>1829</v>
      </c>
      <c r="H1557" s="237">
        <v>1</v>
      </c>
      <c r="I1557" s="238"/>
      <c r="J1557" s="239">
        <f>ROUND(I1557*H1557,2)</f>
        <v>0</v>
      </c>
      <c r="K1557" s="235" t="s">
        <v>413</v>
      </c>
      <c r="L1557" s="44"/>
      <c r="M1557" s="240" t="s">
        <v>1</v>
      </c>
      <c r="N1557" s="241" t="s">
        <v>48</v>
      </c>
      <c r="O1557" s="87"/>
      <c r="P1557" s="242">
        <f>O1557*H1557</f>
        <v>0</v>
      </c>
      <c r="Q1557" s="242">
        <v>0</v>
      </c>
      <c r="R1557" s="242">
        <f>Q1557*H1557</f>
        <v>0</v>
      </c>
      <c r="S1557" s="242">
        <v>0</v>
      </c>
      <c r="T1557" s="243">
        <f>S1557*H1557</f>
        <v>0</v>
      </c>
      <c r="AR1557" s="244" t="s">
        <v>452</v>
      </c>
      <c r="AT1557" s="244" t="s">
        <v>266</v>
      </c>
      <c r="AU1557" s="244" t="s">
        <v>92</v>
      </c>
      <c r="AY1557" s="17" t="s">
        <v>263</v>
      </c>
      <c r="BE1557" s="245">
        <f>IF(N1557="základní",J1557,0)</f>
        <v>0</v>
      </c>
      <c r="BF1557" s="245">
        <f>IF(N1557="snížená",J1557,0)</f>
        <v>0</v>
      </c>
      <c r="BG1557" s="245">
        <f>IF(N1557="zákl. přenesená",J1557,0)</f>
        <v>0</v>
      </c>
      <c r="BH1557" s="245">
        <f>IF(N1557="sníž. přenesená",J1557,0)</f>
        <v>0</v>
      </c>
      <c r="BI1557" s="245">
        <f>IF(N1557="nulová",J1557,0)</f>
        <v>0</v>
      </c>
      <c r="BJ1557" s="17" t="s">
        <v>90</v>
      </c>
      <c r="BK1557" s="245">
        <f>ROUND(I1557*H1557,2)</f>
        <v>0</v>
      </c>
      <c r="BL1557" s="17" t="s">
        <v>452</v>
      </c>
      <c r="BM1557" s="244" t="s">
        <v>2023</v>
      </c>
    </row>
    <row r="1558" s="1" customFormat="1">
      <c r="B1558" s="39"/>
      <c r="C1558" s="40"/>
      <c r="D1558" s="246" t="s">
        <v>273</v>
      </c>
      <c r="E1558" s="40"/>
      <c r="F1558" s="247" t="s">
        <v>1831</v>
      </c>
      <c r="G1558" s="40"/>
      <c r="H1558" s="40"/>
      <c r="I1558" s="151"/>
      <c r="J1558" s="40"/>
      <c r="K1558" s="40"/>
      <c r="L1558" s="44"/>
      <c r="M1558" s="248"/>
      <c r="N1558" s="87"/>
      <c r="O1558" s="87"/>
      <c r="P1558" s="87"/>
      <c r="Q1558" s="87"/>
      <c r="R1558" s="87"/>
      <c r="S1558" s="87"/>
      <c r="T1558" s="88"/>
      <c r="AT1558" s="17" t="s">
        <v>273</v>
      </c>
      <c r="AU1558" s="17" t="s">
        <v>92</v>
      </c>
    </row>
    <row r="1559" s="1" customFormat="1" ht="24" customHeight="1">
      <c r="B1559" s="39"/>
      <c r="C1559" s="233" t="s">
        <v>2024</v>
      </c>
      <c r="D1559" s="233" t="s">
        <v>266</v>
      </c>
      <c r="E1559" s="234" t="s">
        <v>2025</v>
      </c>
      <c r="F1559" s="235" t="s">
        <v>2026</v>
      </c>
      <c r="G1559" s="236" t="s">
        <v>1829</v>
      </c>
      <c r="H1559" s="237">
        <v>1</v>
      </c>
      <c r="I1559" s="238"/>
      <c r="J1559" s="239">
        <f>ROUND(I1559*H1559,2)</f>
        <v>0</v>
      </c>
      <c r="K1559" s="235" t="s">
        <v>413</v>
      </c>
      <c r="L1559" s="44"/>
      <c r="M1559" s="240" t="s">
        <v>1</v>
      </c>
      <c r="N1559" s="241" t="s">
        <v>48</v>
      </c>
      <c r="O1559" s="87"/>
      <c r="P1559" s="242">
        <f>O1559*H1559</f>
        <v>0</v>
      </c>
      <c r="Q1559" s="242">
        <v>0</v>
      </c>
      <c r="R1559" s="242">
        <f>Q1559*H1559</f>
        <v>0</v>
      </c>
      <c r="S1559" s="242">
        <v>0</v>
      </c>
      <c r="T1559" s="243">
        <f>S1559*H1559</f>
        <v>0</v>
      </c>
      <c r="AR1559" s="244" t="s">
        <v>452</v>
      </c>
      <c r="AT1559" s="244" t="s">
        <v>266</v>
      </c>
      <c r="AU1559" s="244" t="s">
        <v>92</v>
      </c>
      <c r="AY1559" s="17" t="s">
        <v>263</v>
      </c>
      <c r="BE1559" s="245">
        <f>IF(N1559="základní",J1559,0)</f>
        <v>0</v>
      </c>
      <c r="BF1559" s="245">
        <f>IF(N1559="snížená",J1559,0)</f>
        <v>0</v>
      </c>
      <c r="BG1559" s="245">
        <f>IF(N1559="zákl. přenesená",J1559,0)</f>
        <v>0</v>
      </c>
      <c r="BH1559" s="245">
        <f>IF(N1559="sníž. přenesená",J1559,0)</f>
        <v>0</v>
      </c>
      <c r="BI1559" s="245">
        <f>IF(N1559="nulová",J1559,0)</f>
        <v>0</v>
      </c>
      <c r="BJ1559" s="17" t="s">
        <v>90</v>
      </c>
      <c r="BK1559" s="245">
        <f>ROUND(I1559*H1559,2)</f>
        <v>0</v>
      </c>
      <c r="BL1559" s="17" t="s">
        <v>452</v>
      </c>
      <c r="BM1559" s="244" t="s">
        <v>2027</v>
      </c>
    </row>
    <row r="1560" s="1" customFormat="1">
      <c r="B1560" s="39"/>
      <c r="C1560" s="40"/>
      <c r="D1560" s="246" t="s">
        <v>273</v>
      </c>
      <c r="E1560" s="40"/>
      <c r="F1560" s="247" t="s">
        <v>1831</v>
      </c>
      <c r="G1560" s="40"/>
      <c r="H1560" s="40"/>
      <c r="I1560" s="151"/>
      <c r="J1560" s="40"/>
      <c r="K1560" s="40"/>
      <c r="L1560" s="44"/>
      <c r="M1560" s="248"/>
      <c r="N1560" s="87"/>
      <c r="O1560" s="87"/>
      <c r="P1560" s="87"/>
      <c r="Q1560" s="87"/>
      <c r="R1560" s="87"/>
      <c r="S1560" s="87"/>
      <c r="T1560" s="88"/>
      <c r="AT1560" s="17" t="s">
        <v>273</v>
      </c>
      <c r="AU1560" s="17" t="s">
        <v>92</v>
      </c>
    </row>
    <row r="1561" s="1" customFormat="1" ht="24" customHeight="1">
      <c r="B1561" s="39"/>
      <c r="C1561" s="233" t="s">
        <v>2028</v>
      </c>
      <c r="D1561" s="233" t="s">
        <v>266</v>
      </c>
      <c r="E1561" s="234" t="s">
        <v>2029</v>
      </c>
      <c r="F1561" s="235" t="s">
        <v>2030</v>
      </c>
      <c r="G1561" s="236" t="s">
        <v>1829</v>
      </c>
      <c r="H1561" s="237">
        <v>2</v>
      </c>
      <c r="I1561" s="238"/>
      <c r="J1561" s="239">
        <f>ROUND(I1561*H1561,2)</f>
        <v>0</v>
      </c>
      <c r="K1561" s="235" t="s">
        <v>413</v>
      </c>
      <c r="L1561" s="44"/>
      <c r="M1561" s="240" t="s">
        <v>1</v>
      </c>
      <c r="N1561" s="241" t="s">
        <v>48</v>
      </c>
      <c r="O1561" s="87"/>
      <c r="P1561" s="242">
        <f>O1561*H1561</f>
        <v>0</v>
      </c>
      <c r="Q1561" s="242">
        <v>0</v>
      </c>
      <c r="R1561" s="242">
        <f>Q1561*H1561</f>
        <v>0</v>
      </c>
      <c r="S1561" s="242">
        <v>0</v>
      </c>
      <c r="T1561" s="243">
        <f>S1561*H1561</f>
        <v>0</v>
      </c>
      <c r="AR1561" s="244" t="s">
        <v>452</v>
      </c>
      <c r="AT1561" s="244" t="s">
        <v>266</v>
      </c>
      <c r="AU1561" s="244" t="s">
        <v>92</v>
      </c>
      <c r="AY1561" s="17" t="s">
        <v>263</v>
      </c>
      <c r="BE1561" s="245">
        <f>IF(N1561="základní",J1561,0)</f>
        <v>0</v>
      </c>
      <c r="BF1561" s="245">
        <f>IF(N1561="snížená",J1561,0)</f>
        <v>0</v>
      </c>
      <c r="BG1561" s="245">
        <f>IF(N1561="zákl. přenesená",J1561,0)</f>
        <v>0</v>
      </c>
      <c r="BH1561" s="245">
        <f>IF(N1561="sníž. přenesená",J1561,0)</f>
        <v>0</v>
      </c>
      <c r="BI1561" s="245">
        <f>IF(N1561="nulová",J1561,0)</f>
        <v>0</v>
      </c>
      <c r="BJ1561" s="17" t="s">
        <v>90</v>
      </c>
      <c r="BK1561" s="245">
        <f>ROUND(I1561*H1561,2)</f>
        <v>0</v>
      </c>
      <c r="BL1561" s="17" t="s">
        <v>452</v>
      </c>
      <c r="BM1561" s="244" t="s">
        <v>2031</v>
      </c>
    </row>
    <row r="1562" s="1" customFormat="1">
      <c r="B1562" s="39"/>
      <c r="C1562" s="40"/>
      <c r="D1562" s="246" t="s">
        <v>273</v>
      </c>
      <c r="E1562" s="40"/>
      <c r="F1562" s="247" t="s">
        <v>1831</v>
      </c>
      <c r="G1562" s="40"/>
      <c r="H1562" s="40"/>
      <c r="I1562" s="151"/>
      <c r="J1562" s="40"/>
      <c r="K1562" s="40"/>
      <c r="L1562" s="44"/>
      <c r="M1562" s="248"/>
      <c r="N1562" s="87"/>
      <c r="O1562" s="87"/>
      <c r="P1562" s="87"/>
      <c r="Q1562" s="87"/>
      <c r="R1562" s="87"/>
      <c r="S1562" s="87"/>
      <c r="T1562" s="88"/>
      <c r="AT1562" s="17" t="s">
        <v>273</v>
      </c>
      <c r="AU1562" s="17" t="s">
        <v>92</v>
      </c>
    </row>
    <row r="1563" s="1" customFormat="1" ht="24" customHeight="1">
      <c r="B1563" s="39"/>
      <c r="C1563" s="233" t="s">
        <v>2032</v>
      </c>
      <c r="D1563" s="233" t="s">
        <v>266</v>
      </c>
      <c r="E1563" s="234" t="s">
        <v>2033</v>
      </c>
      <c r="F1563" s="235" t="s">
        <v>2034</v>
      </c>
      <c r="G1563" s="236" t="s">
        <v>1829</v>
      </c>
      <c r="H1563" s="237">
        <v>1</v>
      </c>
      <c r="I1563" s="238"/>
      <c r="J1563" s="239">
        <f>ROUND(I1563*H1563,2)</f>
        <v>0</v>
      </c>
      <c r="K1563" s="235" t="s">
        <v>413</v>
      </c>
      <c r="L1563" s="44"/>
      <c r="M1563" s="240" t="s">
        <v>1</v>
      </c>
      <c r="N1563" s="241" t="s">
        <v>48</v>
      </c>
      <c r="O1563" s="87"/>
      <c r="P1563" s="242">
        <f>O1563*H1563</f>
        <v>0</v>
      </c>
      <c r="Q1563" s="242">
        <v>0</v>
      </c>
      <c r="R1563" s="242">
        <f>Q1563*H1563</f>
        <v>0</v>
      </c>
      <c r="S1563" s="242">
        <v>0</v>
      </c>
      <c r="T1563" s="243">
        <f>S1563*H1563</f>
        <v>0</v>
      </c>
      <c r="AR1563" s="244" t="s">
        <v>452</v>
      </c>
      <c r="AT1563" s="244" t="s">
        <v>266</v>
      </c>
      <c r="AU1563" s="244" t="s">
        <v>92</v>
      </c>
      <c r="AY1563" s="17" t="s">
        <v>263</v>
      </c>
      <c r="BE1563" s="245">
        <f>IF(N1563="základní",J1563,0)</f>
        <v>0</v>
      </c>
      <c r="BF1563" s="245">
        <f>IF(N1563="snížená",J1563,0)</f>
        <v>0</v>
      </c>
      <c r="BG1563" s="245">
        <f>IF(N1563="zákl. přenesená",J1563,0)</f>
        <v>0</v>
      </c>
      <c r="BH1563" s="245">
        <f>IF(N1563="sníž. přenesená",J1563,0)</f>
        <v>0</v>
      </c>
      <c r="BI1563" s="245">
        <f>IF(N1563="nulová",J1563,0)</f>
        <v>0</v>
      </c>
      <c r="BJ1563" s="17" t="s">
        <v>90</v>
      </c>
      <c r="BK1563" s="245">
        <f>ROUND(I1563*H1563,2)</f>
        <v>0</v>
      </c>
      <c r="BL1563" s="17" t="s">
        <v>452</v>
      </c>
      <c r="BM1563" s="244" t="s">
        <v>2035</v>
      </c>
    </row>
    <row r="1564" s="1" customFormat="1">
      <c r="B1564" s="39"/>
      <c r="C1564" s="40"/>
      <c r="D1564" s="246" t="s">
        <v>273</v>
      </c>
      <c r="E1564" s="40"/>
      <c r="F1564" s="247" t="s">
        <v>1831</v>
      </c>
      <c r="G1564" s="40"/>
      <c r="H1564" s="40"/>
      <c r="I1564" s="151"/>
      <c r="J1564" s="40"/>
      <c r="K1564" s="40"/>
      <c r="L1564" s="44"/>
      <c r="M1564" s="248"/>
      <c r="N1564" s="87"/>
      <c r="O1564" s="87"/>
      <c r="P1564" s="87"/>
      <c r="Q1564" s="87"/>
      <c r="R1564" s="87"/>
      <c r="S1564" s="87"/>
      <c r="T1564" s="88"/>
      <c r="AT1564" s="17" t="s">
        <v>273</v>
      </c>
      <c r="AU1564" s="17" t="s">
        <v>92</v>
      </c>
    </row>
    <row r="1565" s="1" customFormat="1" ht="24" customHeight="1">
      <c r="B1565" s="39"/>
      <c r="C1565" s="233" t="s">
        <v>2036</v>
      </c>
      <c r="D1565" s="233" t="s">
        <v>266</v>
      </c>
      <c r="E1565" s="234" t="s">
        <v>2037</v>
      </c>
      <c r="F1565" s="235" t="s">
        <v>2038</v>
      </c>
      <c r="G1565" s="236" t="s">
        <v>1829</v>
      </c>
      <c r="H1565" s="237">
        <v>1</v>
      </c>
      <c r="I1565" s="238"/>
      <c r="J1565" s="239">
        <f>ROUND(I1565*H1565,2)</f>
        <v>0</v>
      </c>
      <c r="K1565" s="235" t="s">
        <v>413</v>
      </c>
      <c r="L1565" s="44"/>
      <c r="M1565" s="240" t="s">
        <v>1</v>
      </c>
      <c r="N1565" s="241" t="s">
        <v>48</v>
      </c>
      <c r="O1565" s="87"/>
      <c r="P1565" s="242">
        <f>O1565*H1565</f>
        <v>0</v>
      </c>
      <c r="Q1565" s="242">
        <v>0</v>
      </c>
      <c r="R1565" s="242">
        <f>Q1565*H1565</f>
        <v>0</v>
      </c>
      <c r="S1565" s="242">
        <v>0</v>
      </c>
      <c r="T1565" s="243">
        <f>S1565*H1565</f>
        <v>0</v>
      </c>
      <c r="AR1565" s="244" t="s">
        <v>452</v>
      </c>
      <c r="AT1565" s="244" t="s">
        <v>266</v>
      </c>
      <c r="AU1565" s="244" t="s">
        <v>92</v>
      </c>
      <c r="AY1565" s="17" t="s">
        <v>263</v>
      </c>
      <c r="BE1565" s="245">
        <f>IF(N1565="základní",J1565,0)</f>
        <v>0</v>
      </c>
      <c r="BF1565" s="245">
        <f>IF(N1565="snížená",J1565,0)</f>
        <v>0</v>
      </c>
      <c r="BG1565" s="245">
        <f>IF(N1565="zákl. přenesená",J1565,0)</f>
        <v>0</v>
      </c>
      <c r="BH1565" s="245">
        <f>IF(N1565="sníž. přenesená",J1565,0)</f>
        <v>0</v>
      </c>
      <c r="BI1565" s="245">
        <f>IF(N1565="nulová",J1565,0)</f>
        <v>0</v>
      </c>
      <c r="BJ1565" s="17" t="s">
        <v>90</v>
      </c>
      <c r="BK1565" s="245">
        <f>ROUND(I1565*H1565,2)</f>
        <v>0</v>
      </c>
      <c r="BL1565" s="17" t="s">
        <v>452</v>
      </c>
      <c r="BM1565" s="244" t="s">
        <v>2039</v>
      </c>
    </row>
    <row r="1566" s="1" customFormat="1">
      <c r="B1566" s="39"/>
      <c r="C1566" s="40"/>
      <c r="D1566" s="246" t="s">
        <v>273</v>
      </c>
      <c r="E1566" s="40"/>
      <c r="F1566" s="247" t="s">
        <v>1831</v>
      </c>
      <c r="G1566" s="40"/>
      <c r="H1566" s="40"/>
      <c r="I1566" s="151"/>
      <c r="J1566" s="40"/>
      <c r="K1566" s="40"/>
      <c r="L1566" s="44"/>
      <c r="M1566" s="248"/>
      <c r="N1566" s="87"/>
      <c r="O1566" s="87"/>
      <c r="P1566" s="87"/>
      <c r="Q1566" s="87"/>
      <c r="R1566" s="87"/>
      <c r="S1566" s="87"/>
      <c r="T1566" s="88"/>
      <c r="AT1566" s="17" t="s">
        <v>273</v>
      </c>
      <c r="AU1566" s="17" t="s">
        <v>92</v>
      </c>
    </row>
    <row r="1567" s="1" customFormat="1" ht="24" customHeight="1">
      <c r="B1567" s="39"/>
      <c r="C1567" s="233" t="s">
        <v>2040</v>
      </c>
      <c r="D1567" s="233" t="s">
        <v>266</v>
      </c>
      <c r="E1567" s="234" t="s">
        <v>2041</v>
      </c>
      <c r="F1567" s="235" t="s">
        <v>2042</v>
      </c>
      <c r="G1567" s="236" t="s">
        <v>1829</v>
      </c>
      <c r="H1567" s="237">
        <v>1</v>
      </c>
      <c r="I1567" s="238"/>
      <c r="J1567" s="239">
        <f>ROUND(I1567*H1567,2)</f>
        <v>0</v>
      </c>
      <c r="K1567" s="235" t="s">
        <v>413</v>
      </c>
      <c r="L1567" s="44"/>
      <c r="M1567" s="240" t="s">
        <v>1</v>
      </c>
      <c r="N1567" s="241" t="s">
        <v>48</v>
      </c>
      <c r="O1567" s="87"/>
      <c r="P1567" s="242">
        <f>O1567*H1567</f>
        <v>0</v>
      </c>
      <c r="Q1567" s="242">
        <v>0</v>
      </c>
      <c r="R1567" s="242">
        <f>Q1567*H1567</f>
        <v>0</v>
      </c>
      <c r="S1567" s="242">
        <v>0</v>
      </c>
      <c r="T1567" s="243">
        <f>S1567*H1567</f>
        <v>0</v>
      </c>
      <c r="AR1567" s="244" t="s">
        <v>452</v>
      </c>
      <c r="AT1567" s="244" t="s">
        <v>266</v>
      </c>
      <c r="AU1567" s="244" t="s">
        <v>92</v>
      </c>
      <c r="AY1567" s="17" t="s">
        <v>263</v>
      </c>
      <c r="BE1567" s="245">
        <f>IF(N1567="základní",J1567,0)</f>
        <v>0</v>
      </c>
      <c r="BF1567" s="245">
        <f>IF(N1567="snížená",J1567,0)</f>
        <v>0</v>
      </c>
      <c r="BG1567" s="245">
        <f>IF(N1567="zákl. přenesená",J1567,0)</f>
        <v>0</v>
      </c>
      <c r="BH1567" s="245">
        <f>IF(N1567="sníž. přenesená",J1567,0)</f>
        <v>0</v>
      </c>
      <c r="BI1567" s="245">
        <f>IF(N1567="nulová",J1567,0)</f>
        <v>0</v>
      </c>
      <c r="BJ1567" s="17" t="s">
        <v>90</v>
      </c>
      <c r="BK1567" s="245">
        <f>ROUND(I1567*H1567,2)</f>
        <v>0</v>
      </c>
      <c r="BL1567" s="17" t="s">
        <v>452</v>
      </c>
      <c r="BM1567" s="244" t="s">
        <v>2043</v>
      </c>
    </row>
    <row r="1568" s="1" customFormat="1">
      <c r="B1568" s="39"/>
      <c r="C1568" s="40"/>
      <c r="D1568" s="246" t="s">
        <v>273</v>
      </c>
      <c r="E1568" s="40"/>
      <c r="F1568" s="247" t="s">
        <v>1831</v>
      </c>
      <c r="G1568" s="40"/>
      <c r="H1568" s="40"/>
      <c r="I1568" s="151"/>
      <c r="J1568" s="40"/>
      <c r="K1568" s="40"/>
      <c r="L1568" s="44"/>
      <c r="M1568" s="248"/>
      <c r="N1568" s="87"/>
      <c r="O1568" s="87"/>
      <c r="P1568" s="87"/>
      <c r="Q1568" s="87"/>
      <c r="R1568" s="87"/>
      <c r="S1568" s="87"/>
      <c r="T1568" s="88"/>
      <c r="AT1568" s="17" t="s">
        <v>273</v>
      </c>
      <c r="AU1568" s="17" t="s">
        <v>92</v>
      </c>
    </row>
    <row r="1569" s="1" customFormat="1" ht="24" customHeight="1">
      <c r="B1569" s="39"/>
      <c r="C1569" s="233" t="s">
        <v>2044</v>
      </c>
      <c r="D1569" s="233" t="s">
        <v>266</v>
      </c>
      <c r="E1569" s="234" t="s">
        <v>2045</v>
      </c>
      <c r="F1569" s="235" t="s">
        <v>2046</v>
      </c>
      <c r="G1569" s="236" t="s">
        <v>1829</v>
      </c>
      <c r="H1569" s="237">
        <v>1</v>
      </c>
      <c r="I1569" s="238"/>
      <c r="J1569" s="239">
        <f>ROUND(I1569*H1569,2)</f>
        <v>0</v>
      </c>
      <c r="K1569" s="235" t="s">
        <v>413</v>
      </c>
      <c r="L1569" s="44"/>
      <c r="M1569" s="240" t="s">
        <v>1</v>
      </c>
      <c r="N1569" s="241" t="s">
        <v>48</v>
      </c>
      <c r="O1569" s="87"/>
      <c r="P1569" s="242">
        <f>O1569*H1569</f>
        <v>0</v>
      </c>
      <c r="Q1569" s="242">
        <v>0</v>
      </c>
      <c r="R1569" s="242">
        <f>Q1569*H1569</f>
        <v>0</v>
      </c>
      <c r="S1569" s="242">
        <v>0</v>
      </c>
      <c r="T1569" s="243">
        <f>S1569*H1569</f>
        <v>0</v>
      </c>
      <c r="AR1569" s="244" t="s">
        <v>452</v>
      </c>
      <c r="AT1569" s="244" t="s">
        <v>266</v>
      </c>
      <c r="AU1569" s="244" t="s">
        <v>92</v>
      </c>
      <c r="AY1569" s="17" t="s">
        <v>263</v>
      </c>
      <c r="BE1569" s="245">
        <f>IF(N1569="základní",J1569,0)</f>
        <v>0</v>
      </c>
      <c r="BF1569" s="245">
        <f>IF(N1569="snížená",J1569,0)</f>
        <v>0</v>
      </c>
      <c r="BG1569" s="245">
        <f>IF(N1569="zákl. přenesená",J1569,0)</f>
        <v>0</v>
      </c>
      <c r="BH1569" s="245">
        <f>IF(N1569="sníž. přenesená",J1569,0)</f>
        <v>0</v>
      </c>
      <c r="BI1569" s="245">
        <f>IF(N1569="nulová",J1569,0)</f>
        <v>0</v>
      </c>
      <c r="BJ1569" s="17" t="s">
        <v>90</v>
      </c>
      <c r="BK1569" s="245">
        <f>ROUND(I1569*H1569,2)</f>
        <v>0</v>
      </c>
      <c r="BL1569" s="17" t="s">
        <v>452</v>
      </c>
      <c r="BM1569" s="244" t="s">
        <v>2047</v>
      </c>
    </row>
    <row r="1570" s="1" customFormat="1">
      <c r="B1570" s="39"/>
      <c r="C1570" s="40"/>
      <c r="D1570" s="246" t="s">
        <v>273</v>
      </c>
      <c r="E1570" s="40"/>
      <c r="F1570" s="247" t="s">
        <v>1831</v>
      </c>
      <c r="G1570" s="40"/>
      <c r="H1570" s="40"/>
      <c r="I1570" s="151"/>
      <c r="J1570" s="40"/>
      <c r="K1570" s="40"/>
      <c r="L1570" s="44"/>
      <c r="M1570" s="248"/>
      <c r="N1570" s="87"/>
      <c r="O1570" s="87"/>
      <c r="P1570" s="87"/>
      <c r="Q1570" s="87"/>
      <c r="R1570" s="87"/>
      <c r="S1570" s="87"/>
      <c r="T1570" s="88"/>
      <c r="AT1570" s="17" t="s">
        <v>273</v>
      </c>
      <c r="AU1570" s="17" t="s">
        <v>92</v>
      </c>
    </row>
    <row r="1571" s="1" customFormat="1" ht="16.5" customHeight="1">
      <c r="B1571" s="39"/>
      <c r="C1571" s="233" t="s">
        <v>2048</v>
      </c>
      <c r="D1571" s="233" t="s">
        <v>266</v>
      </c>
      <c r="E1571" s="234" t="s">
        <v>2049</v>
      </c>
      <c r="F1571" s="235" t="s">
        <v>2050</v>
      </c>
      <c r="G1571" s="236" t="s">
        <v>1829</v>
      </c>
      <c r="H1571" s="237">
        <v>1</v>
      </c>
      <c r="I1571" s="238"/>
      <c r="J1571" s="239">
        <f>ROUND(I1571*H1571,2)</f>
        <v>0</v>
      </c>
      <c r="K1571" s="235" t="s">
        <v>413</v>
      </c>
      <c r="L1571" s="44"/>
      <c r="M1571" s="240" t="s">
        <v>1</v>
      </c>
      <c r="N1571" s="241" t="s">
        <v>48</v>
      </c>
      <c r="O1571" s="87"/>
      <c r="P1571" s="242">
        <f>O1571*H1571</f>
        <v>0</v>
      </c>
      <c r="Q1571" s="242">
        <v>0</v>
      </c>
      <c r="R1571" s="242">
        <f>Q1571*H1571</f>
        <v>0</v>
      </c>
      <c r="S1571" s="242">
        <v>0</v>
      </c>
      <c r="T1571" s="243">
        <f>S1571*H1571</f>
        <v>0</v>
      </c>
      <c r="AR1571" s="244" t="s">
        <v>452</v>
      </c>
      <c r="AT1571" s="244" t="s">
        <v>266</v>
      </c>
      <c r="AU1571" s="244" t="s">
        <v>92</v>
      </c>
      <c r="AY1571" s="17" t="s">
        <v>263</v>
      </c>
      <c r="BE1571" s="245">
        <f>IF(N1571="základní",J1571,0)</f>
        <v>0</v>
      </c>
      <c r="BF1571" s="245">
        <f>IF(N1571="snížená",J1571,0)</f>
        <v>0</v>
      </c>
      <c r="BG1571" s="245">
        <f>IF(N1571="zákl. přenesená",J1571,0)</f>
        <v>0</v>
      </c>
      <c r="BH1571" s="245">
        <f>IF(N1571="sníž. přenesená",J1571,0)</f>
        <v>0</v>
      </c>
      <c r="BI1571" s="245">
        <f>IF(N1571="nulová",J1571,0)</f>
        <v>0</v>
      </c>
      <c r="BJ1571" s="17" t="s">
        <v>90</v>
      </c>
      <c r="BK1571" s="245">
        <f>ROUND(I1571*H1571,2)</f>
        <v>0</v>
      </c>
      <c r="BL1571" s="17" t="s">
        <v>452</v>
      </c>
      <c r="BM1571" s="244" t="s">
        <v>2051</v>
      </c>
    </row>
    <row r="1572" s="1" customFormat="1">
      <c r="B1572" s="39"/>
      <c r="C1572" s="40"/>
      <c r="D1572" s="246" t="s">
        <v>273</v>
      </c>
      <c r="E1572" s="40"/>
      <c r="F1572" s="247" t="s">
        <v>1831</v>
      </c>
      <c r="G1572" s="40"/>
      <c r="H1572" s="40"/>
      <c r="I1572" s="151"/>
      <c r="J1572" s="40"/>
      <c r="K1572" s="40"/>
      <c r="L1572" s="44"/>
      <c r="M1572" s="248"/>
      <c r="N1572" s="87"/>
      <c r="O1572" s="87"/>
      <c r="P1572" s="87"/>
      <c r="Q1572" s="87"/>
      <c r="R1572" s="87"/>
      <c r="S1572" s="87"/>
      <c r="T1572" s="88"/>
      <c r="AT1572" s="17" t="s">
        <v>273</v>
      </c>
      <c r="AU1572" s="17" t="s">
        <v>92</v>
      </c>
    </row>
    <row r="1573" s="1" customFormat="1" ht="16.5" customHeight="1">
      <c r="B1573" s="39"/>
      <c r="C1573" s="233" t="s">
        <v>2052</v>
      </c>
      <c r="D1573" s="233" t="s">
        <v>266</v>
      </c>
      <c r="E1573" s="234" t="s">
        <v>2053</v>
      </c>
      <c r="F1573" s="235" t="s">
        <v>2054</v>
      </c>
      <c r="G1573" s="236" t="s">
        <v>396</v>
      </c>
      <c r="H1573" s="237">
        <v>1124.6700000000001</v>
      </c>
      <c r="I1573" s="238"/>
      <c r="J1573" s="239">
        <f>ROUND(I1573*H1573,2)</f>
        <v>0</v>
      </c>
      <c r="K1573" s="235" t="s">
        <v>270</v>
      </c>
      <c r="L1573" s="44"/>
      <c r="M1573" s="240" t="s">
        <v>1</v>
      </c>
      <c r="N1573" s="241" t="s">
        <v>48</v>
      </c>
      <c r="O1573" s="87"/>
      <c r="P1573" s="242">
        <f>O1573*H1573</f>
        <v>0</v>
      </c>
      <c r="Q1573" s="242">
        <v>0.00027999999999999998</v>
      </c>
      <c r="R1573" s="242">
        <f>Q1573*H1573</f>
        <v>0.31490760000000001</v>
      </c>
      <c r="S1573" s="242">
        <v>0</v>
      </c>
      <c r="T1573" s="243">
        <f>S1573*H1573</f>
        <v>0</v>
      </c>
      <c r="AR1573" s="244" t="s">
        <v>452</v>
      </c>
      <c r="AT1573" s="244" t="s">
        <v>266</v>
      </c>
      <c r="AU1573" s="244" t="s">
        <v>92</v>
      </c>
      <c r="AY1573" s="17" t="s">
        <v>263</v>
      </c>
      <c r="BE1573" s="245">
        <f>IF(N1573="základní",J1573,0)</f>
        <v>0</v>
      </c>
      <c r="BF1573" s="245">
        <f>IF(N1573="snížená",J1573,0)</f>
        <v>0</v>
      </c>
      <c r="BG1573" s="245">
        <f>IF(N1573="zákl. přenesená",J1573,0)</f>
        <v>0</v>
      </c>
      <c r="BH1573" s="245">
        <f>IF(N1573="sníž. přenesená",J1573,0)</f>
        <v>0</v>
      </c>
      <c r="BI1573" s="245">
        <f>IF(N1573="nulová",J1573,0)</f>
        <v>0</v>
      </c>
      <c r="BJ1573" s="17" t="s">
        <v>90</v>
      </c>
      <c r="BK1573" s="245">
        <f>ROUND(I1573*H1573,2)</f>
        <v>0</v>
      </c>
      <c r="BL1573" s="17" t="s">
        <v>452</v>
      </c>
      <c r="BM1573" s="244" t="s">
        <v>2055</v>
      </c>
    </row>
    <row r="1574" s="1" customFormat="1">
      <c r="B1574" s="39"/>
      <c r="C1574" s="40"/>
      <c r="D1574" s="246" t="s">
        <v>273</v>
      </c>
      <c r="E1574" s="40"/>
      <c r="F1574" s="306" t="s">
        <v>2056</v>
      </c>
      <c r="G1574" s="40"/>
      <c r="H1574" s="40"/>
      <c r="I1574" s="151"/>
      <c r="J1574" s="40"/>
      <c r="K1574" s="40"/>
      <c r="L1574" s="44"/>
      <c r="M1574" s="248"/>
      <c r="N1574" s="87"/>
      <c r="O1574" s="87"/>
      <c r="P1574" s="87"/>
      <c r="Q1574" s="87"/>
      <c r="R1574" s="87"/>
      <c r="S1574" s="87"/>
      <c r="T1574" s="88"/>
      <c r="AT1574" s="17" t="s">
        <v>273</v>
      </c>
      <c r="AU1574" s="17" t="s">
        <v>92</v>
      </c>
    </row>
    <row r="1575" s="12" customFormat="1">
      <c r="B1575" s="252"/>
      <c r="C1575" s="253"/>
      <c r="D1575" s="246" t="s">
        <v>368</v>
      </c>
      <c r="E1575" s="254" t="s">
        <v>1</v>
      </c>
      <c r="F1575" s="255" t="s">
        <v>2057</v>
      </c>
      <c r="G1575" s="253"/>
      <c r="H1575" s="256">
        <v>1124.6700000000001</v>
      </c>
      <c r="I1575" s="257"/>
      <c r="J1575" s="253"/>
      <c r="K1575" s="253"/>
      <c r="L1575" s="258"/>
      <c r="M1575" s="259"/>
      <c r="N1575" s="260"/>
      <c r="O1575" s="260"/>
      <c r="P1575" s="260"/>
      <c r="Q1575" s="260"/>
      <c r="R1575" s="260"/>
      <c r="S1575" s="260"/>
      <c r="T1575" s="261"/>
      <c r="AT1575" s="262" t="s">
        <v>368</v>
      </c>
      <c r="AU1575" s="262" t="s">
        <v>92</v>
      </c>
      <c r="AV1575" s="12" t="s">
        <v>92</v>
      </c>
      <c r="AW1575" s="12" t="s">
        <v>38</v>
      </c>
      <c r="AX1575" s="12" t="s">
        <v>83</v>
      </c>
      <c r="AY1575" s="262" t="s">
        <v>263</v>
      </c>
    </row>
    <row r="1576" s="13" customFormat="1">
      <c r="B1576" s="263"/>
      <c r="C1576" s="264"/>
      <c r="D1576" s="246" t="s">
        <v>368</v>
      </c>
      <c r="E1576" s="265" t="s">
        <v>1</v>
      </c>
      <c r="F1576" s="266" t="s">
        <v>370</v>
      </c>
      <c r="G1576" s="264"/>
      <c r="H1576" s="267">
        <v>1124.6700000000001</v>
      </c>
      <c r="I1576" s="268"/>
      <c r="J1576" s="264"/>
      <c r="K1576" s="264"/>
      <c r="L1576" s="269"/>
      <c r="M1576" s="270"/>
      <c r="N1576" s="271"/>
      <c r="O1576" s="271"/>
      <c r="P1576" s="271"/>
      <c r="Q1576" s="271"/>
      <c r="R1576" s="271"/>
      <c r="S1576" s="271"/>
      <c r="T1576" s="272"/>
      <c r="AT1576" s="273" t="s">
        <v>368</v>
      </c>
      <c r="AU1576" s="273" t="s">
        <v>92</v>
      </c>
      <c r="AV1576" s="13" t="s">
        <v>125</v>
      </c>
      <c r="AW1576" s="13" t="s">
        <v>38</v>
      </c>
      <c r="AX1576" s="13" t="s">
        <v>90</v>
      </c>
      <c r="AY1576" s="273" t="s">
        <v>263</v>
      </c>
    </row>
    <row r="1577" s="1" customFormat="1" ht="16.5" customHeight="1">
      <c r="B1577" s="39"/>
      <c r="C1577" s="233" t="s">
        <v>2058</v>
      </c>
      <c r="D1577" s="233" t="s">
        <v>266</v>
      </c>
      <c r="E1577" s="234" t="s">
        <v>2059</v>
      </c>
      <c r="F1577" s="235" t="s">
        <v>2060</v>
      </c>
      <c r="G1577" s="236" t="s">
        <v>407</v>
      </c>
      <c r="H1577" s="237">
        <v>779.69600000000003</v>
      </c>
      <c r="I1577" s="238"/>
      <c r="J1577" s="239">
        <f>ROUND(I1577*H1577,2)</f>
        <v>0</v>
      </c>
      <c r="K1577" s="235" t="s">
        <v>413</v>
      </c>
      <c r="L1577" s="44"/>
      <c r="M1577" s="240" t="s">
        <v>1</v>
      </c>
      <c r="N1577" s="241" t="s">
        <v>48</v>
      </c>
      <c r="O1577" s="87"/>
      <c r="P1577" s="242">
        <f>O1577*H1577</f>
        <v>0</v>
      </c>
      <c r="Q1577" s="242">
        <v>0</v>
      </c>
      <c r="R1577" s="242">
        <f>Q1577*H1577</f>
        <v>0</v>
      </c>
      <c r="S1577" s="242">
        <v>0</v>
      </c>
      <c r="T1577" s="243">
        <f>S1577*H1577</f>
        <v>0</v>
      </c>
      <c r="AR1577" s="244" t="s">
        <v>452</v>
      </c>
      <c r="AT1577" s="244" t="s">
        <v>266</v>
      </c>
      <c r="AU1577" s="244" t="s">
        <v>92</v>
      </c>
      <c r="AY1577" s="17" t="s">
        <v>263</v>
      </c>
      <c r="BE1577" s="245">
        <f>IF(N1577="základní",J1577,0)</f>
        <v>0</v>
      </c>
      <c r="BF1577" s="245">
        <f>IF(N1577="snížená",J1577,0)</f>
        <v>0</v>
      </c>
      <c r="BG1577" s="245">
        <f>IF(N1577="zákl. přenesená",J1577,0)</f>
        <v>0</v>
      </c>
      <c r="BH1577" s="245">
        <f>IF(N1577="sníž. přenesená",J1577,0)</f>
        <v>0</v>
      </c>
      <c r="BI1577" s="245">
        <f>IF(N1577="nulová",J1577,0)</f>
        <v>0</v>
      </c>
      <c r="BJ1577" s="17" t="s">
        <v>90</v>
      </c>
      <c r="BK1577" s="245">
        <f>ROUND(I1577*H1577,2)</f>
        <v>0</v>
      </c>
      <c r="BL1577" s="17" t="s">
        <v>452</v>
      </c>
      <c r="BM1577" s="244" t="s">
        <v>2061</v>
      </c>
    </row>
    <row r="1578" s="1" customFormat="1">
      <c r="B1578" s="39"/>
      <c r="C1578" s="40"/>
      <c r="D1578" s="246" t="s">
        <v>273</v>
      </c>
      <c r="E1578" s="40"/>
      <c r="F1578" s="247" t="s">
        <v>2062</v>
      </c>
      <c r="G1578" s="40"/>
      <c r="H1578" s="40"/>
      <c r="I1578" s="151"/>
      <c r="J1578" s="40"/>
      <c r="K1578" s="40"/>
      <c r="L1578" s="44"/>
      <c r="M1578" s="248"/>
      <c r="N1578" s="87"/>
      <c r="O1578" s="87"/>
      <c r="P1578" s="87"/>
      <c r="Q1578" s="87"/>
      <c r="R1578" s="87"/>
      <c r="S1578" s="87"/>
      <c r="T1578" s="88"/>
      <c r="AT1578" s="17" t="s">
        <v>273</v>
      </c>
      <c r="AU1578" s="17" t="s">
        <v>92</v>
      </c>
    </row>
    <row r="1579" s="12" customFormat="1">
      <c r="B1579" s="252"/>
      <c r="C1579" s="253"/>
      <c r="D1579" s="246" t="s">
        <v>368</v>
      </c>
      <c r="E1579" s="254" t="s">
        <v>1</v>
      </c>
      <c r="F1579" s="255" t="s">
        <v>2063</v>
      </c>
      <c r="G1579" s="253"/>
      <c r="H1579" s="256">
        <v>153.268</v>
      </c>
      <c r="I1579" s="257"/>
      <c r="J1579" s="253"/>
      <c r="K1579" s="253"/>
      <c r="L1579" s="258"/>
      <c r="M1579" s="259"/>
      <c r="N1579" s="260"/>
      <c r="O1579" s="260"/>
      <c r="P1579" s="260"/>
      <c r="Q1579" s="260"/>
      <c r="R1579" s="260"/>
      <c r="S1579" s="260"/>
      <c r="T1579" s="261"/>
      <c r="AT1579" s="262" t="s">
        <v>368</v>
      </c>
      <c r="AU1579" s="262" t="s">
        <v>92</v>
      </c>
      <c r="AV1579" s="12" t="s">
        <v>92</v>
      </c>
      <c r="AW1579" s="12" t="s">
        <v>38</v>
      </c>
      <c r="AX1579" s="12" t="s">
        <v>83</v>
      </c>
      <c r="AY1579" s="262" t="s">
        <v>263</v>
      </c>
    </row>
    <row r="1580" s="12" customFormat="1">
      <c r="B1580" s="252"/>
      <c r="C1580" s="253"/>
      <c r="D1580" s="246" t="s">
        <v>368</v>
      </c>
      <c r="E1580" s="254" t="s">
        <v>1</v>
      </c>
      <c r="F1580" s="255" t="s">
        <v>2064</v>
      </c>
      <c r="G1580" s="253"/>
      <c r="H1580" s="256">
        <v>230.23400000000001</v>
      </c>
      <c r="I1580" s="257"/>
      <c r="J1580" s="253"/>
      <c r="K1580" s="253"/>
      <c r="L1580" s="258"/>
      <c r="M1580" s="259"/>
      <c r="N1580" s="260"/>
      <c r="O1580" s="260"/>
      <c r="P1580" s="260"/>
      <c r="Q1580" s="260"/>
      <c r="R1580" s="260"/>
      <c r="S1580" s="260"/>
      <c r="T1580" s="261"/>
      <c r="AT1580" s="262" t="s">
        <v>368</v>
      </c>
      <c r="AU1580" s="262" t="s">
        <v>92</v>
      </c>
      <c r="AV1580" s="12" t="s">
        <v>92</v>
      </c>
      <c r="AW1580" s="12" t="s">
        <v>38</v>
      </c>
      <c r="AX1580" s="12" t="s">
        <v>83</v>
      </c>
      <c r="AY1580" s="262" t="s">
        <v>263</v>
      </c>
    </row>
    <row r="1581" s="12" customFormat="1">
      <c r="B1581" s="252"/>
      <c r="C1581" s="253"/>
      <c r="D1581" s="246" t="s">
        <v>368</v>
      </c>
      <c r="E1581" s="254" t="s">
        <v>1</v>
      </c>
      <c r="F1581" s="255" t="s">
        <v>2065</v>
      </c>
      <c r="G1581" s="253"/>
      <c r="H1581" s="256">
        <v>291.88400000000001</v>
      </c>
      <c r="I1581" s="257"/>
      <c r="J1581" s="253"/>
      <c r="K1581" s="253"/>
      <c r="L1581" s="258"/>
      <c r="M1581" s="259"/>
      <c r="N1581" s="260"/>
      <c r="O1581" s="260"/>
      <c r="P1581" s="260"/>
      <c r="Q1581" s="260"/>
      <c r="R1581" s="260"/>
      <c r="S1581" s="260"/>
      <c r="T1581" s="261"/>
      <c r="AT1581" s="262" t="s">
        <v>368</v>
      </c>
      <c r="AU1581" s="262" t="s">
        <v>92</v>
      </c>
      <c r="AV1581" s="12" t="s">
        <v>92</v>
      </c>
      <c r="AW1581" s="12" t="s">
        <v>38</v>
      </c>
      <c r="AX1581" s="12" t="s">
        <v>83</v>
      </c>
      <c r="AY1581" s="262" t="s">
        <v>263</v>
      </c>
    </row>
    <row r="1582" s="12" customFormat="1">
      <c r="B1582" s="252"/>
      <c r="C1582" s="253"/>
      <c r="D1582" s="246" t="s">
        <v>368</v>
      </c>
      <c r="E1582" s="254" t="s">
        <v>1</v>
      </c>
      <c r="F1582" s="255" t="s">
        <v>2066</v>
      </c>
      <c r="G1582" s="253"/>
      <c r="H1582" s="256">
        <v>50.07</v>
      </c>
      <c r="I1582" s="257"/>
      <c r="J1582" s="253"/>
      <c r="K1582" s="253"/>
      <c r="L1582" s="258"/>
      <c r="M1582" s="259"/>
      <c r="N1582" s="260"/>
      <c r="O1582" s="260"/>
      <c r="P1582" s="260"/>
      <c r="Q1582" s="260"/>
      <c r="R1582" s="260"/>
      <c r="S1582" s="260"/>
      <c r="T1582" s="261"/>
      <c r="AT1582" s="262" t="s">
        <v>368</v>
      </c>
      <c r="AU1582" s="262" t="s">
        <v>92</v>
      </c>
      <c r="AV1582" s="12" t="s">
        <v>92</v>
      </c>
      <c r="AW1582" s="12" t="s">
        <v>38</v>
      </c>
      <c r="AX1582" s="12" t="s">
        <v>83</v>
      </c>
      <c r="AY1582" s="262" t="s">
        <v>263</v>
      </c>
    </row>
    <row r="1583" s="15" customFormat="1">
      <c r="B1583" s="284"/>
      <c r="C1583" s="285"/>
      <c r="D1583" s="246" t="s">
        <v>368</v>
      </c>
      <c r="E1583" s="286" t="s">
        <v>1</v>
      </c>
      <c r="F1583" s="287" t="s">
        <v>388</v>
      </c>
      <c r="G1583" s="285"/>
      <c r="H1583" s="288">
        <v>725.45600000000002</v>
      </c>
      <c r="I1583" s="289"/>
      <c r="J1583" s="285"/>
      <c r="K1583" s="285"/>
      <c r="L1583" s="290"/>
      <c r="M1583" s="291"/>
      <c r="N1583" s="292"/>
      <c r="O1583" s="292"/>
      <c r="P1583" s="292"/>
      <c r="Q1583" s="292"/>
      <c r="R1583" s="292"/>
      <c r="S1583" s="292"/>
      <c r="T1583" s="293"/>
      <c r="AT1583" s="294" t="s">
        <v>368</v>
      </c>
      <c r="AU1583" s="294" t="s">
        <v>92</v>
      </c>
      <c r="AV1583" s="15" t="s">
        <v>112</v>
      </c>
      <c r="AW1583" s="15" t="s">
        <v>38</v>
      </c>
      <c r="AX1583" s="15" t="s">
        <v>83</v>
      </c>
      <c r="AY1583" s="294" t="s">
        <v>263</v>
      </c>
    </row>
    <row r="1584" s="12" customFormat="1">
      <c r="B1584" s="252"/>
      <c r="C1584" s="253"/>
      <c r="D1584" s="246" t="s">
        <v>368</v>
      </c>
      <c r="E1584" s="254" t="s">
        <v>1</v>
      </c>
      <c r="F1584" s="255" t="s">
        <v>2067</v>
      </c>
      <c r="G1584" s="253"/>
      <c r="H1584" s="256">
        <v>-47.459000000000003</v>
      </c>
      <c r="I1584" s="257"/>
      <c r="J1584" s="253"/>
      <c r="K1584" s="253"/>
      <c r="L1584" s="258"/>
      <c r="M1584" s="259"/>
      <c r="N1584" s="260"/>
      <c r="O1584" s="260"/>
      <c r="P1584" s="260"/>
      <c r="Q1584" s="260"/>
      <c r="R1584" s="260"/>
      <c r="S1584" s="260"/>
      <c r="T1584" s="261"/>
      <c r="AT1584" s="262" t="s">
        <v>368</v>
      </c>
      <c r="AU1584" s="262" t="s">
        <v>92</v>
      </c>
      <c r="AV1584" s="12" t="s">
        <v>92</v>
      </c>
      <c r="AW1584" s="12" t="s">
        <v>38</v>
      </c>
      <c r="AX1584" s="12" t="s">
        <v>83</v>
      </c>
      <c r="AY1584" s="262" t="s">
        <v>263</v>
      </c>
    </row>
    <row r="1585" s="12" customFormat="1">
      <c r="B1585" s="252"/>
      <c r="C1585" s="253"/>
      <c r="D1585" s="246" t="s">
        <v>368</v>
      </c>
      <c r="E1585" s="254" t="s">
        <v>1</v>
      </c>
      <c r="F1585" s="255" t="s">
        <v>2068</v>
      </c>
      <c r="G1585" s="253"/>
      <c r="H1585" s="256">
        <v>101.699</v>
      </c>
      <c r="I1585" s="257"/>
      <c r="J1585" s="253"/>
      <c r="K1585" s="253"/>
      <c r="L1585" s="258"/>
      <c r="M1585" s="259"/>
      <c r="N1585" s="260"/>
      <c r="O1585" s="260"/>
      <c r="P1585" s="260"/>
      <c r="Q1585" s="260"/>
      <c r="R1585" s="260"/>
      <c r="S1585" s="260"/>
      <c r="T1585" s="261"/>
      <c r="AT1585" s="262" t="s">
        <v>368</v>
      </c>
      <c r="AU1585" s="262" t="s">
        <v>92</v>
      </c>
      <c r="AV1585" s="12" t="s">
        <v>92</v>
      </c>
      <c r="AW1585" s="12" t="s">
        <v>38</v>
      </c>
      <c r="AX1585" s="12" t="s">
        <v>83</v>
      </c>
      <c r="AY1585" s="262" t="s">
        <v>263</v>
      </c>
    </row>
    <row r="1586" s="13" customFormat="1">
      <c r="B1586" s="263"/>
      <c r="C1586" s="264"/>
      <c r="D1586" s="246" t="s">
        <v>368</v>
      </c>
      <c r="E1586" s="265" t="s">
        <v>1</v>
      </c>
      <c r="F1586" s="266" t="s">
        <v>370</v>
      </c>
      <c r="G1586" s="264"/>
      <c r="H1586" s="267">
        <v>779.69600000000003</v>
      </c>
      <c r="I1586" s="268"/>
      <c r="J1586" s="264"/>
      <c r="K1586" s="264"/>
      <c r="L1586" s="269"/>
      <c r="M1586" s="270"/>
      <c r="N1586" s="271"/>
      <c r="O1586" s="271"/>
      <c r="P1586" s="271"/>
      <c r="Q1586" s="271"/>
      <c r="R1586" s="271"/>
      <c r="S1586" s="271"/>
      <c r="T1586" s="272"/>
      <c r="AT1586" s="273" t="s">
        <v>368</v>
      </c>
      <c r="AU1586" s="273" t="s">
        <v>92</v>
      </c>
      <c r="AV1586" s="13" t="s">
        <v>125</v>
      </c>
      <c r="AW1586" s="13" t="s">
        <v>38</v>
      </c>
      <c r="AX1586" s="13" t="s">
        <v>90</v>
      </c>
      <c r="AY1586" s="273" t="s">
        <v>263</v>
      </c>
    </row>
    <row r="1587" s="1" customFormat="1" ht="16.5" customHeight="1">
      <c r="B1587" s="39"/>
      <c r="C1587" s="233" t="s">
        <v>2069</v>
      </c>
      <c r="D1587" s="233" t="s">
        <v>266</v>
      </c>
      <c r="E1587" s="234" t="s">
        <v>2070</v>
      </c>
      <c r="F1587" s="235" t="s">
        <v>2071</v>
      </c>
      <c r="G1587" s="236" t="s">
        <v>1155</v>
      </c>
      <c r="H1587" s="305"/>
      <c r="I1587" s="238"/>
      <c r="J1587" s="239">
        <f>ROUND(I1587*H1587,2)</f>
        <v>0</v>
      </c>
      <c r="K1587" s="235" t="s">
        <v>270</v>
      </c>
      <c r="L1587" s="44"/>
      <c r="M1587" s="240" t="s">
        <v>1</v>
      </c>
      <c r="N1587" s="241" t="s">
        <v>48</v>
      </c>
      <c r="O1587" s="87"/>
      <c r="P1587" s="242">
        <f>O1587*H1587</f>
        <v>0</v>
      </c>
      <c r="Q1587" s="242">
        <v>0</v>
      </c>
      <c r="R1587" s="242">
        <f>Q1587*H1587</f>
        <v>0</v>
      </c>
      <c r="S1587" s="242">
        <v>0</v>
      </c>
      <c r="T1587" s="243">
        <f>S1587*H1587</f>
        <v>0</v>
      </c>
      <c r="AR1587" s="244" t="s">
        <v>452</v>
      </c>
      <c r="AT1587" s="244" t="s">
        <v>266</v>
      </c>
      <c r="AU1587" s="244" t="s">
        <v>92</v>
      </c>
      <c r="AY1587" s="17" t="s">
        <v>263</v>
      </c>
      <c r="BE1587" s="245">
        <f>IF(N1587="základní",J1587,0)</f>
        <v>0</v>
      </c>
      <c r="BF1587" s="245">
        <f>IF(N1587="snížená",J1587,0)</f>
        <v>0</v>
      </c>
      <c r="BG1587" s="245">
        <f>IF(N1587="zákl. přenesená",J1587,0)</f>
        <v>0</v>
      </c>
      <c r="BH1587" s="245">
        <f>IF(N1587="sníž. přenesená",J1587,0)</f>
        <v>0</v>
      </c>
      <c r="BI1587" s="245">
        <f>IF(N1587="nulová",J1587,0)</f>
        <v>0</v>
      </c>
      <c r="BJ1587" s="17" t="s">
        <v>90</v>
      </c>
      <c r="BK1587" s="245">
        <f>ROUND(I1587*H1587,2)</f>
        <v>0</v>
      </c>
      <c r="BL1587" s="17" t="s">
        <v>452</v>
      </c>
      <c r="BM1587" s="244" t="s">
        <v>2072</v>
      </c>
    </row>
    <row r="1588" s="11" customFormat="1" ht="22.8" customHeight="1">
      <c r="B1588" s="217"/>
      <c r="C1588" s="218"/>
      <c r="D1588" s="219" t="s">
        <v>82</v>
      </c>
      <c r="E1588" s="231" t="s">
        <v>2073</v>
      </c>
      <c r="F1588" s="231" t="s">
        <v>2074</v>
      </c>
      <c r="G1588" s="218"/>
      <c r="H1588" s="218"/>
      <c r="I1588" s="221"/>
      <c r="J1588" s="232">
        <f>BK1588</f>
        <v>0</v>
      </c>
      <c r="K1588" s="218"/>
      <c r="L1588" s="223"/>
      <c r="M1588" s="224"/>
      <c r="N1588" s="225"/>
      <c r="O1588" s="225"/>
      <c r="P1588" s="226">
        <f>SUM(P1589:P1820)</f>
        <v>0</v>
      </c>
      <c r="Q1588" s="225"/>
      <c r="R1588" s="226">
        <f>SUM(R1589:R1820)</f>
        <v>33.671010000000003</v>
      </c>
      <c r="S1588" s="225"/>
      <c r="T1588" s="227">
        <f>SUM(T1589:T1820)</f>
        <v>0</v>
      </c>
      <c r="AR1588" s="228" t="s">
        <v>92</v>
      </c>
      <c r="AT1588" s="229" t="s">
        <v>82</v>
      </c>
      <c r="AU1588" s="229" t="s">
        <v>90</v>
      </c>
      <c r="AY1588" s="228" t="s">
        <v>263</v>
      </c>
      <c r="BK1588" s="230">
        <f>SUM(BK1589:BK1820)</f>
        <v>0</v>
      </c>
    </row>
    <row r="1589" s="1" customFormat="1" ht="24" customHeight="1">
      <c r="B1589" s="39"/>
      <c r="C1589" s="233" t="s">
        <v>2075</v>
      </c>
      <c r="D1589" s="233" t="s">
        <v>266</v>
      </c>
      <c r="E1589" s="234" t="s">
        <v>2076</v>
      </c>
      <c r="F1589" s="235" t="s">
        <v>2077</v>
      </c>
      <c r="G1589" s="236" t="s">
        <v>1829</v>
      </c>
      <c r="H1589" s="237">
        <v>1</v>
      </c>
      <c r="I1589" s="238"/>
      <c r="J1589" s="239">
        <f>ROUND(I1589*H1589,2)</f>
        <v>0</v>
      </c>
      <c r="K1589" s="235" t="s">
        <v>413</v>
      </c>
      <c r="L1589" s="44"/>
      <c r="M1589" s="240" t="s">
        <v>1</v>
      </c>
      <c r="N1589" s="241" t="s">
        <v>48</v>
      </c>
      <c r="O1589" s="87"/>
      <c r="P1589" s="242">
        <f>O1589*H1589</f>
        <v>0</v>
      </c>
      <c r="Q1589" s="242">
        <v>0</v>
      </c>
      <c r="R1589" s="242">
        <f>Q1589*H1589</f>
        <v>0</v>
      </c>
      <c r="S1589" s="242">
        <v>0</v>
      </c>
      <c r="T1589" s="243">
        <f>S1589*H1589</f>
        <v>0</v>
      </c>
      <c r="AR1589" s="244" t="s">
        <v>452</v>
      </c>
      <c r="AT1589" s="244" t="s">
        <v>266</v>
      </c>
      <c r="AU1589" s="244" t="s">
        <v>92</v>
      </c>
      <c r="AY1589" s="17" t="s">
        <v>263</v>
      </c>
      <c r="BE1589" s="245">
        <f>IF(N1589="základní",J1589,0)</f>
        <v>0</v>
      </c>
      <c r="BF1589" s="245">
        <f>IF(N1589="snížená",J1589,0)</f>
        <v>0</v>
      </c>
      <c r="BG1589" s="245">
        <f>IF(N1589="zákl. přenesená",J1589,0)</f>
        <v>0</v>
      </c>
      <c r="BH1589" s="245">
        <f>IF(N1589="sníž. přenesená",J1589,0)</f>
        <v>0</v>
      </c>
      <c r="BI1589" s="245">
        <f>IF(N1589="nulová",J1589,0)</f>
        <v>0</v>
      </c>
      <c r="BJ1589" s="17" t="s">
        <v>90</v>
      </c>
      <c r="BK1589" s="245">
        <f>ROUND(I1589*H1589,2)</f>
        <v>0</v>
      </c>
      <c r="BL1589" s="17" t="s">
        <v>452</v>
      </c>
      <c r="BM1589" s="244" t="s">
        <v>2078</v>
      </c>
    </row>
    <row r="1590" s="1" customFormat="1">
      <c r="B1590" s="39"/>
      <c r="C1590" s="40"/>
      <c r="D1590" s="246" t="s">
        <v>273</v>
      </c>
      <c r="E1590" s="40"/>
      <c r="F1590" s="247" t="s">
        <v>2079</v>
      </c>
      <c r="G1590" s="40"/>
      <c r="H1590" s="40"/>
      <c r="I1590" s="151"/>
      <c r="J1590" s="40"/>
      <c r="K1590" s="40"/>
      <c r="L1590" s="44"/>
      <c r="M1590" s="248"/>
      <c r="N1590" s="87"/>
      <c r="O1590" s="87"/>
      <c r="P1590" s="87"/>
      <c r="Q1590" s="87"/>
      <c r="R1590" s="87"/>
      <c r="S1590" s="87"/>
      <c r="T1590" s="88"/>
      <c r="AT1590" s="17" t="s">
        <v>273</v>
      </c>
      <c r="AU1590" s="17" t="s">
        <v>92</v>
      </c>
    </row>
    <row r="1591" s="1" customFormat="1" ht="16.5" customHeight="1">
      <c r="B1591" s="39"/>
      <c r="C1591" s="233" t="s">
        <v>2080</v>
      </c>
      <c r="D1591" s="233" t="s">
        <v>266</v>
      </c>
      <c r="E1591" s="234" t="s">
        <v>2081</v>
      </c>
      <c r="F1591" s="235" t="s">
        <v>2082</v>
      </c>
      <c r="G1591" s="236" t="s">
        <v>396</v>
      </c>
      <c r="H1591" s="237">
        <v>23.699999999999999</v>
      </c>
      <c r="I1591" s="238"/>
      <c r="J1591" s="239">
        <f>ROUND(I1591*H1591,2)</f>
        <v>0</v>
      </c>
      <c r="K1591" s="235" t="s">
        <v>413</v>
      </c>
      <c r="L1591" s="44"/>
      <c r="M1591" s="240" t="s">
        <v>1</v>
      </c>
      <c r="N1591" s="241" t="s">
        <v>48</v>
      </c>
      <c r="O1591" s="87"/>
      <c r="P1591" s="242">
        <f>O1591*H1591</f>
        <v>0</v>
      </c>
      <c r="Q1591" s="242">
        <v>0</v>
      </c>
      <c r="R1591" s="242">
        <f>Q1591*H1591</f>
        <v>0</v>
      </c>
      <c r="S1591" s="242">
        <v>0</v>
      </c>
      <c r="T1591" s="243">
        <f>S1591*H1591</f>
        <v>0</v>
      </c>
      <c r="AR1591" s="244" t="s">
        <v>452</v>
      </c>
      <c r="AT1591" s="244" t="s">
        <v>266</v>
      </c>
      <c r="AU1591" s="244" t="s">
        <v>92</v>
      </c>
      <c r="AY1591" s="17" t="s">
        <v>263</v>
      </c>
      <c r="BE1591" s="245">
        <f>IF(N1591="základní",J1591,0)</f>
        <v>0</v>
      </c>
      <c r="BF1591" s="245">
        <f>IF(N1591="snížená",J1591,0)</f>
        <v>0</v>
      </c>
      <c r="BG1591" s="245">
        <f>IF(N1591="zákl. přenesená",J1591,0)</f>
        <v>0</v>
      </c>
      <c r="BH1591" s="245">
        <f>IF(N1591="sníž. přenesená",J1591,0)</f>
        <v>0</v>
      </c>
      <c r="BI1591" s="245">
        <f>IF(N1591="nulová",J1591,0)</f>
        <v>0</v>
      </c>
      <c r="BJ1591" s="17" t="s">
        <v>90</v>
      </c>
      <c r="BK1591" s="245">
        <f>ROUND(I1591*H1591,2)</f>
        <v>0</v>
      </c>
      <c r="BL1591" s="17" t="s">
        <v>452</v>
      </c>
      <c r="BM1591" s="244" t="s">
        <v>2083</v>
      </c>
    </row>
    <row r="1592" s="1" customFormat="1">
      <c r="B1592" s="39"/>
      <c r="C1592" s="40"/>
      <c r="D1592" s="246" t="s">
        <v>273</v>
      </c>
      <c r="E1592" s="40"/>
      <c r="F1592" s="247" t="s">
        <v>2079</v>
      </c>
      <c r="G1592" s="40"/>
      <c r="H1592" s="40"/>
      <c r="I1592" s="151"/>
      <c r="J1592" s="40"/>
      <c r="K1592" s="40"/>
      <c r="L1592" s="44"/>
      <c r="M1592" s="248"/>
      <c r="N1592" s="87"/>
      <c r="O1592" s="87"/>
      <c r="P1592" s="87"/>
      <c r="Q1592" s="87"/>
      <c r="R1592" s="87"/>
      <c r="S1592" s="87"/>
      <c r="T1592" s="88"/>
      <c r="AT1592" s="17" t="s">
        <v>273</v>
      </c>
      <c r="AU1592" s="17" t="s">
        <v>92</v>
      </c>
    </row>
    <row r="1593" s="1" customFormat="1" ht="16.5" customHeight="1">
      <c r="B1593" s="39"/>
      <c r="C1593" s="233" t="s">
        <v>2084</v>
      </c>
      <c r="D1593" s="233" t="s">
        <v>266</v>
      </c>
      <c r="E1593" s="234" t="s">
        <v>2085</v>
      </c>
      <c r="F1593" s="235" t="s">
        <v>2086</v>
      </c>
      <c r="G1593" s="236" t="s">
        <v>396</v>
      </c>
      <c r="H1593" s="237">
        <v>6.6600000000000001</v>
      </c>
      <c r="I1593" s="238"/>
      <c r="J1593" s="239">
        <f>ROUND(I1593*H1593,2)</f>
        <v>0</v>
      </c>
      <c r="K1593" s="235" t="s">
        <v>413</v>
      </c>
      <c r="L1593" s="44"/>
      <c r="M1593" s="240" t="s">
        <v>1</v>
      </c>
      <c r="N1593" s="241" t="s">
        <v>48</v>
      </c>
      <c r="O1593" s="87"/>
      <c r="P1593" s="242">
        <f>O1593*H1593</f>
        <v>0</v>
      </c>
      <c r="Q1593" s="242">
        <v>0</v>
      </c>
      <c r="R1593" s="242">
        <f>Q1593*H1593</f>
        <v>0</v>
      </c>
      <c r="S1593" s="242">
        <v>0</v>
      </c>
      <c r="T1593" s="243">
        <f>S1593*H1593</f>
        <v>0</v>
      </c>
      <c r="AR1593" s="244" t="s">
        <v>452</v>
      </c>
      <c r="AT1593" s="244" t="s">
        <v>266</v>
      </c>
      <c r="AU1593" s="244" t="s">
        <v>92</v>
      </c>
      <c r="AY1593" s="17" t="s">
        <v>263</v>
      </c>
      <c r="BE1593" s="245">
        <f>IF(N1593="základní",J1593,0)</f>
        <v>0</v>
      </c>
      <c r="BF1593" s="245">
        <f>IF(N1593="snížená",J1593,0)</f>
        <v>0</v>
      </c>
      <c r="BG1593" s="245">
        <f>IF(N1593="zákl. přenesená",J1593,0)</f>
        <v>0</v>
      </c>
      <c r="BH1593" s="245">
        <f>IF(N1593="sníž. přenesená",J1593,0)</f>
        <v>0</v>
      </c>
      <c r="BI1593" s="245">
        <f>IF(N1593="nulová",J1593,0)</f>
        <v>0</v>
      </c>
      <c r="BJ1593" s="17" t="s">
        <v>90</v>
      </c>
      <c r="BK1593" s="245">
        <f>ROUND(I1593*H1593,2)</f>
        <v>0</v>
      </c>
      <c r="BL1593" s="17" t="s">
        <v>452</v>
      </c>
      <c r="BM1593" s="244" t="s">
        <v>2087</v>
      </c>
    </row>
    <row r="1594" s="1" customFormat="1">
      <c r="B1594" s="39"/>
      <c r="C1594" s="40"/>
      <c r="D1594" s="246" t="s">
        <v>273</v>
      </c>
      <c r="E1594" s="40"/>
      <c r="F1594" s="247" t="s">
        <v>2079</v>
      </c>
      <c r="G1594" s="40"/>
      <c r="H1594" s="40"/>
      <c r="I1594" s="151"/>
      <c r="J1594" s="40"/>
      <c r="K1594" s="40"/>
      <c r="L1594" s="44"/>
      <c r="M1594" s="248"/>
      <c r="N1594" s="87"/>
      <c r="O1594" s="87"/>
      <c r="P1594" s="87"/>
      <c r="Q1594" s="87"/>
      <c r="R1594" s="87"/>
      <c r="S1594" s="87"/>
      <c r="T1594" s="88"/>
      <c r="AT1594" s="17" t="s">
        <v>273</v>
      </c>
      <c r="AU1594" s="17" t="s">
        <v>92</v>
      </c>
    </row>
    <row r="1595" s="1" customFormat="1" ht="16.5" customHeight="1">
      <c r="B1595" s="39"/>
      <c r="C1595" s="233" t="s">
        <v>2088</v>
      </c>
      <c r="D1595" s="233" t="s">
        <v>266</v>
      </c>
      <c r="E1595" s="234" t="s">
        <v>2089</v>
      </c>
      <c r="F1595" s="235" t="s">
        <v>2090</v>
      </c>
      <c r="G1595" s="236" t="s">
        <v>396</v>
      </c>
      <c r="H1595" s="237">
        <v>56.880000000000003</v>
      </c>
      <c r="I1595" s="238"/>
      <c r="J1595" s="239">
        <f>ROUND(I1595*H1595,2)</f>
        <v>0</v>
      </c>
      <c r="K1595" s="235" t="s">
        <v>413</v>
      </c>
      <c r="L1595" s="44"/>
      <c r="M1595" s="240" t="s">
        <v>1</v>
      </c>
      <c r="N1595" s="241" t="s">
        <v>48</v>
      </c>
      <c r="O1595" s="87"/>
      <c r="P1595" s="242">
        <f>O1595*H1595</f>
        <v>0</v>
      </c>
      <c r="Q1595" s="242">
        <v>0</v>
      </c>
      <c r="R1595" s="242">
        <f>Q1595*H1595</f>
        <v>0</v>
      </c>
      <c r="S1595" s="242">
        <v>0</v>
      </c>
      <c r="T1595" s="243">
        <f>S1595*H1595</f>
        <v>0</v>
      </c>
      <c r="AR1595" s="244" t="s">
        <v>452</v>
      </c>
      <c r="AT1595" s="244" t="s">
        <v>266</v>
      </c>
      <c r="AU1595" s="244" t="s">
        <v>92</v>
      </c>
      <c r="AY1595" s="17" t="s">
        <v>263</v>
      </c>
      <c r="BE1595" s="245">
        <f>IF(N1595="základní",J1595,0)</f>
        <v>0</v>
      </c>
      <c r="BF1595" s="245">
        <f>IF(N1595="snížená",J1595,0)</f>
        <v>0</v>
      </c>
      <c r="BG1595" s="245">
        <f>IF(N1595="zákl. přenesená",J1595,0)</f>
        <v>0</v>
      </c>
      <c r="BH1595" s="245">
        <f>IF(N1595="sníž. přenesená",J1595,0)</f>
        <v>0</v>
      </c>
      <c r="BI1595" s="245">
        <f>IF(N1595="nulová",J1595,0)</f>
        <v>0</v>
      </c>
      <c r="BJ1595" s="17" t="s">
        <v>90</v>
      </c>
      <c r="BK1595" s="245">
        <f>ROUND(I1595*H1595,2)</f>
        <v>0</v>
      </c>
      <c r="BL1595" s="17" t="s">
        <v>452</v>
      </c>
      <c r="BM1595" s="244" t="s">
        <v>2091</v>
      </c>
    </row>
    <row r="1596" s="1" customFormat="1">
      <c r="B1596" s="39"/>
      <c r="C1596" s="40"/>
      <c r="D1596" s="246" t="s">
        <v>273</v>
      </c>
      <c r="E1596" s="40"/>
      <c r="F1596" s="247" t="s">
        <v>2079</v>
      </c>
      <c r="G1596" s="40"/>
      <c r="H1596" s="40"/>
      <c r="I1596" s="151"/>
      <c r="J1596" s="40"/>
      <c r="K1596" s="40"/>
      <c r="L1596" s="44"/>
      <c r="M1596" s="248"/>
      <c r="N1596" s="87"/>
      <c r="O1596" s="87"/>
      <c r="P1596" s="87"/>
      <c r="Q1596" s="87"/>
      <c r="R1596" s="87"/>
      <c r="S1596" s="87"/>
      <c r="T1596" s="88"/>
      <c r="AT1596" s="17" t="s">
        <v>273</v>
      </c>
      <c r="AU1596" s="17" t="s">
        <v>92</v>
      </c>
    </row>
    <row r="1597" s="1" customFormat="1" ht="24" customHeight="1">
      <c r="B1597" s="39"/>
      <c r="C1597" s="233" t="s">
        <v>2092</v>
      </c>
      <c r="D1597" s="233" t="s">
        <v>266</v>
      </c>
      <c r="E1597" s="234" t="s">
        <v>2093</v>
      </c>
      <c r="F1597" s="235" t="s">
        <v>2094</v>
      </c>
      <c r="G1597" s="236" t="s">
        <v>2095</v>
      </c>
      <c r="H1597" s="237">
        <v>1</v>
      </c>
      <c r="I1597" s="238"/>
      <c r="J1597" s="239">
        <f>ROUND(I1597*H1597,2)</f>
        <v>0</v>
      </c>
      <c r="K1597" s="235" t="s">
        <v>413</v>
      </c>
      <c r="L1597" s="44"/>
      <c r="M1597" s="240" t="s">
        <v>1</v>
      </c>
      <c r="N1597" s="241" t="s">
        <v>48</v>
      </c>
      <c r="O1597" s="87"/>
      <c r="P1597" s="242">
        <f>O1597*H1597</f>
        <v>0</v>
      </c>
      <c r="Q1597" s="242">
        <v>0</v>
      </c>
      <c r="R1597" s="242">
        <f>Q1597*H1597</f>
        <v>0</v>
      </c>
      <c r="S1597" s="242">
        <v>0</v>
      </c>
      <c r="T1597" s="243">
        <f>S1597*H1597</f>
        <v>0</v>
      </c>
      <c r="AR1597" s="244" t="s">
        <v>452</v>
      </c>
      <c r="AT1597" s="244" t="s">
        <v>266</v>
      </c>
      <c r="AU1597" s="244" t="s">
        <v>92</v>
      </c>
      <c r="AY1597" s="17" t="s">
        <v>263</v>
      </c>
      <c r="BE1597" s="245">
        <f>IF(N1597="základní",J1597,0)</f>
        <v>0</v>
      </c>
      <c r="BF1597" s="245">
        <f>IF(N1597="snížená",J1597,0)</f>
        <v>0</v>
      </c>
      <c r="BG1597" s="245">
        <f>IF(N1597="zákl. přenesená",J1597,0)</f>
        <v>0</v>
      </c>
      <c r="BH1597" s="245">
        <f>IF(N1597="sníž. přenesená",J1597,0)</f>
        <v>0</v>
      </c>
      <c r="BI1597" s="245">
        <f>IF(N1597="nulová",J1597,0)</f>
        <v>0</v>
      </c>
      <c r="BJ1597" s="17" t="s">
        <v>90</v>
      </c>
      <c r="BK1597" s="245">
        <f>ROUND(I1597*H1597,2)</f>
        <v>0</v>
      </c>
      <c r="BL1597" s="17" t="s">
        <v>452</v>
      </c>
      <c r="BM1597" s="244" t="s">
        <v>2096</v>
      </c>
    </row>
    <row r="1598" s="1" customFormat="1">
      <c r="B1598" s="39"/>
      <c r="C1598" s="40"/>
      <c r="D1598" s="246" t="s">
        <v>273</v>
      </c>
      <c r="E1598" s="40"/>
      <c r="F1598" s="247" t="s">
        <v>2079</v>
      </c>
      <c r="G1598" s="40"/>
      <c r="H1598" s="40"/>
      <c r="I1598" s="151"/>
      <c r="J1598" s="40"/>
      <c r="K1598" s="40"/>
      <c r="L1598" s="44"/>
      <c r="M1598" s="248"/>
      <c r="N1598" s="87"/>
      <c r="O1598" s="87"/>
      <c r="P1598" s="87"/>
      <c r="Q1598" s="87"/>
      <c r="R1598" s="87"/>
      <c r="S1598" s="87"/>
      <c r="T1598" s="88"/>
      <c r="AT1598" s="17" t="s">
        <v>273</v>
      </c>
      <c r="AU1598" s="17" t="s">
        <v>92</v>
      </c>
    </row>
    <row r="1599" s="1" customFormat="1" ht="24" customHeight="1">
      <c r="B1599" s="39"/>
      <c r="C1599" s="233" t="s">
        <v>2097</v>
      </c>
      <c r="D1599" s="233" t="s">
        <v>266</v>
      </c>
      <c r="E1599" s="234" t="s">
        <v>2098</v>
      </c>
      <c r="F1599" s="235" t="s">
        <v>2099</v>
      </c>
      <c r="G1599" s="236" t="s">
        <v>1829</v>
      </c>
      <c r="H1599" s="237">
        <v>5</v>
      </c>
      <c r="I1599" s="238"/>
      <c r="J1599" s="239">
        <f>ROUND(I1599*H1599,2)</f>
        <v>0</v>
      </c>
      <c r="K1599" s="235" t="s">
        <v>413</v>
      </c>
      <c r="L1599" s="44"/>
      <c r="M1599" s="240" t="s">
        <v>1</v>
      </c>
      <c r="N1599" s="241" t="s">
        <v>48</v>
      </c>
      <c r="O1599" s="87"/>
      <c r="P1599" s="242">
        <f>O1599*H1599</f>
        <v>0</v>
      </c>
      <c r="Q1599" s="242">
        <v>0</v>
      </c>
      <c r="R1599" s="242">
        <f>Q1599*H1599</f>
        <v>0</v>
      </c>
      <c r="S1599" s="242">
        <v>0</v>
      </c>
      <c r="T1599" s="243">
        <f>S1599*H1599</f>
        <v>0</v>
      </c>
      <c r="AR1599" s="244" t="s">
        <v>452</v>
      </c>
      <c r="AT1599" s="244" t="s">
        <v>266</v>
      </c>
      <c r="AU1599" s="244" t="s">
        <v>92</v>
      </c>
      <c r="AY1599" s="17" t="s">
        <v>263</v>
      </c>
      <c r="BE1599" s="245">
        <f>IF(N1599="základní",J1599,0)</f>
        <v>0</v>
      </c>
      <c r="BF1599" s="245">
        <f>IF(N1599="snížená",J1599,0)</f>
        <v>0</v>
      </c>
      <c r="BG1599" s="245">
        <f>IF(N1599="zákl. přenesená",J1599,0)</f>
        <v>0</v>
      </c>
      <c r="BH1599" s="245">
        <f>IF(N1599="sníž. přenesená",J1599,0)</f>
        <v>0</v>
      </c>
      <c r="BI1599" s="245">
        <f>IF(N1599="nulová",J1599,0)</f>
        <v>0</v>
      </c>
      <c r="BJ1599" s="17" t="s">
        <v>90</v>
      </c>
      <c r="BK1599" s="245">
        <f>ROUND(I1599*H1599,2)</f>
        <v>0</v>
      </c>
      <c r="BL1599" s="17" t="s">
        <v>452</v>
      </c>
      <c r="BM1599" s="244" t="s">
        <v>2100</v>
      </c>
    </row>
    <row r="1600" s="1" customFormat="1">
      <c r="B1600" s="39"/>
      <c r="C1600" s="40"/>
      <c r="D1600" s="246" t="s">
        <v>273</v>
      </c>
      <c r="E1600" s="40"/>
      <c r="F1600" s="247" t="s">
        <v>2079</v>
      </c>
      <c r="G1600" s="40"/>
      <c r="H1600" s="40"/>
      <c r="I1600" s="151"/>
      <c r="J1600" s="40"/>
      <c r="K1600" s="40"/>
      <c r="L1600" s="44"/>
      <c r="M1600" s="248"/>
      <c r="N1600" s="87"/>
      <c r="O1600" s="87"/>
      <c r="P1600" s="87"/>
      <c r="Q1600" s="87"/>
      <c r="R1600" s="87"/>
      <c r="S1600" s="87"/>
      <c r="T1600" s="88"/>
      <c r="AT1600" s="17" t="s">
        <v>273</v>
      </c>
      <c r="AU1600" s="17" t="s">
        <v>92</v>
      </c>
    </row>
    <row r="1601" s="1" customFormat="1" ht="24" customHeight="1">
      <c r="B1601" s="39"/>
      <c r="C1601" s="233" t="s">
        <v>2101</v>
      </c>
      <c r="D1601" s="233" t="s">
        <v>266</v>
      </c>
      <c r="E1601" s="234" t="s">
        <v>2102</v>
      </c>
      <c r="F1601" s="235" t="s">
        <v>2103</v>
      </c>
      <c r="G1601" s="236" t="s">
        <v>1829</v>
      </c>
      <c r="H1601" s="237">
        <v>2</v>
      </c>
      <c r="I1601" s="238"/>
      <c r="J1601" s="239">
        <f>ROUND(I1601*H1601,2)</f>
        <v>0</v>
      </c>
      <c r="K1601" s="235" t="s">
        <v>413</v>
      </c>
      <c r="L1601" s="44"/>
      <c r="M1601" s="240" t="s">
        <v>1</v>
      </c>
      <c r="N1601" s="241" t="s">
        <v>48</v>
      </c>
      <c r="O1601" s="87"/>
      <c r="P1601" s="242">
        <f>O1601*H1601</f>
        <v>0</v>
      </c>
      <c r="Q1601" s="242">
        <v>0</v>
      </c>
      <c r="R1601" s="242">
        <f>Q1601*H1601</f>
        <v>0</v>
      </c>
      <c r="S1601" s="242">
        <v>0</v>
      </c>
      <c r="T1601" s="243">
        <f>S1601*H1601</f>
        <v>0</v>
      </c>
      <c r="AR1601" s="244" t="s">
        <v>452</v>
      </c>
      <c r="AT1601" s="244" t="s">
        <v>266</v>
      </c>
      <c r="AU1601" s="244" t="s">
        <v>92</v>
      </c>
      <c r="AY1601" s="17" t="s">
        <v>263</v>
      </c>
      <c r="BE1601" s="245">
        <f>IF(N1601="základní",J1601,0)</f>
        <v>0</v>
      </c>
      <c r="BF1601" s="245">
        <f>IF(N1601="snížená",J1601,0)</f>
        <v>0</v>
      </c>
      <c r="BG1601" s="245">
        <f>IF(N1601="zákl. přenesená",J1601,0)</f>
        <v>0</v>
      </c>
      <c r="BH1601" s="245">
        <f>IF(N1601="sníž. přenesená",J1601,0)</f>
        <v>0</v>
      </c>
      <c r="BI1601" s="245">
        <f>IF(N1601="nulová",J1601,0)</f>
        <v>0</v>
      </c>
      <c r="BJ1601" s="17" t="s">
        <v>90</v>
      </c>
      <c r="BK1601" s="245">
        <f>ROUND(I1601*H1601,2)</f>
        <v>0</v>
      </c>
      <c r="BL1601" s="17" t="s">
        <v>452</v>
      </c>
      <c r="BM1601" s="244" t="s">
        <v>2104</v>
      </c>
    </row>
    <row r="1602" s="1" customFormat="1">
      <c r="B1602" s="39"/>
      <c r="C1602" s="40"/>
      <c r="D1602" s="246" t="s">
        <v>273</v>
      </c>
      <c r="E1602" s="40"/>
      <c r="F1602" s="247" t="s">
        <v>2079</v>
      </c>
      <c r="G1602" s="40"/>
      <c r="H1602" s="40"/>
      <c r="I1602" s="151"/>
      <c r="J1602" s="40"/>
      <c r="K1602" s="40"/>
      <c r="L1602" s="44"/>
      <c r="M1602" s="248"/>
      <c r="N1602" s="87"/>
      <c r="O1602" s="87"/>
      <c r="P1602" s="87"/>
      <c r="Q1602" s="87"/>
      <c r="R1602" s="87"/>
      <c r="S1602" s="87"/>
      <c r="T1602" s="88"/>
      <c r="AT1602" s="17" t="s">
        <v>273</v>
      </c>
      <c r="AU1602" s="17" t="s">
        <v>92</v>
      </c>
    </row>
    <row r="1603" s="1" customFormat="1" ht="24" customHeight="1">
      <c r="B1603" s="39"/>
      <c r="C1603" s="233" t="s">
        <v>2105</v>
      </c>
      <c r="D1603" s="233" t="s">
        <v>266</v>
      </c>
      <c r="E1603" s="234" t="s">
        <v>2106</v>
      </c>
      <c r="F1603" s="235" t="s">
        <v>2107</v>
      </c>
      <c r="G1603" s="236" t="s">
        <v>1829</v>
      </c>
      <c r="H1603" s="237">
        <v>8</v>
      </c>
      <c r="I1603" s="238"/>
      <c r="J1603" s="239">
        <f>ROUND(I1603*H1603,2)</f>
        <v>0</v>
      </c>
      <c r="K1603" s="235" t="s">
        <v>413</v>
      </c>
      <c r="L1603" s="44"/>
      <c r="M1603" s="240" t="s">
        <v>1</v>
      </c>
      <c r="N1603" s="241" t="s">
        <v>48</v>
      </c>
      <c r="O1603" s="87"/>
      <c r="P1603" s="242">
        <f>O1603*H1603</f>
        <v>0</v>
      </c>
      <c r="Q1603" s="242">
        <v>0</v>
      </c>
      <c r="R1603" s="242">
        <f>Q1603*H1603</f>
        <v>0</v>
      </c>
      <c r="S1603" s="242">
        <v>0</v>
      </c>
      <c r="T1603" s="243">
        <f>S1603*H1603</f>
        <v>0</v>
      </c>
      <c r="AR1603" s="244" t="s">
        <v>452</v>
      </c>
      <c r="AT1603" s="244" t="s">
        <v>266</v>
      </c>
      <c r="AU1603" s="244" t="s">
        <v>92</v>
      </c>
      <c r="AY1603" s="17" t="s">
        <v>263</v>
      </c>
      <c r="BE1603" s="245">
        <f>IF(N1603="základní",J1603,0)</f>
        <v>0</v>
      </c>
      <c r="BF1603" s="245">
        <f>IF(N1603="snížená",J1603,0)</f>
        <v>0</v>
      </c>
      <c r="BG1603" s="245">
        <f>IF(N1603="zákl. přenesená",J1603,0)</f>
        <v>0</v>
      </c>
      <c r="BH1603" s="245">
        <f>IF(N1603="sníž. přenesená",J1603,0)</f>
        <v>0</v>
      </c>
      <c r="BI1603" s="245">
        <f>IF(N1603="nulová",J1603,0)</f>
        <v>0</v>
      </c>
      <c r="BJ1603" s="17" t="s">
        <v>90</v>
      </c>
      <c r="BK1603" s="245">
        <f>ROUND(I1603*H1603,2)</f>
        <v>0</v>
      </c>
      <c r="BL1603" s="17" t="s">
        <v>452</v>
      </c>
      <c r="BM1603" s="244" t="s">
        <v>2108</v>
      </c>
    </row>
    <row r="1604" s="1" customFormat="1">
      <c r="B1604" s="39"/>
      <c r="C1604" s="40"/>
      <c r="D1604" s="246" t="s">
        <v>273</v>
      </c>
      <c r="E1604" s="40"/>
      <c r="F1604" s="247" t="s">
        <v>2079</v>
      </c>
      <c r="G1604" s="40"/>
      <c r="H1604" s="40"/>
      <c r="I1604" s="151"/>
      <c r="J1604" s="40"/>
      <c r="K1604" s="40"/>
      <c r="L1604" s="44"/>
      <c r="M1604" s="248"/>
      <c r="N1604" s="87"/>
      <c r="O1604" s="87"/>
      <c r="P1604" s="87"/>
      <c r="Q1604" s="87"/>
      <c r="R1604" s="87"/>
      <c r="S1604" s="87"/>
      <c r="T1604" s="88"/>
      <c r="AT1604" s="17" t="s">
        <v>273</v>
      </c>
      <c r="AU1604" s="17" t="s">
        <v>92</v>
      </c>
    </row>
    <row r="1605" s="1" customFormat="1" ht="24" customHeight="1">
      <c r="B1605" s="39"/>
      <c r="C1605" s="233" t="s">
        <v>2109</v>
      </c>
      <c r="D1605" s="233" t="s">
        <v>266</v>
      </c>
      <c r="E1605" s="234" t="s">
        <v>2110</v>
      </c>
      <c r="F1605" s="235" t="s">
        <v>2111</v>
      </c>
      <c r="G1605" s="236" t="s">
        <v>1829</v>
      </c>
      <c r="H1605" s="237">
        <v>19</v>
      </c>
      <c r="I1605" s="238"/>
      <c r="J1605" s="239">
        <f>ROUND(I1605*H1605,2)</f>
        <v>0</v>
      </c>
      <c r="K1605" s="235" t="s">
        <v>413</v>
      </c>
      <c r="L1605" s="44"/>
      <c r="M1605" s="240" t="s">
        <v>1</v>
      </c>
      <c r="N1605" s="241" t="s">
        <v>48</v>
      </c>
      <c r="O1605" s="87"/>
      <c r="P1605" s="242">
        <f>O1605*H1605</f>
        <v>0</v>
      </c>
      <c r="Q1605" s="242">
        <v>0</v>
      </c>
      <c r="R1605" s="242">
        <f>Q1605*H1605</f>
        <v>0</v>
      </c>
      <c r="S1605" s="242">
        <v>0</v>
      </c>
      <c r="T1605" s="243">
        <f>S1605*H1605</f>
        <v>0</v>
      </c>
      <c r="AR1605" s="244" t="s">
        <v>452</v>
      </c>
      <c r="AT1605" s="244" t="s">
        <v>266</v>
      </c>
      <c r="AU1605" s="244" t="s">
        <v>92</v>
      </c>
      <c r="AY1605" s="17" t="s">
        <v>263</v>
      </c>
      <c r="BE1605" s="245">
        <f>IF(N1605="základní",J1605,0)</f>
        <v>0</v>
      </c>
      <c r="BF1605" s="245">
        <f>IF(N1605="snížená",J1605,0)</f>
        <v>0</v>
      </c>
      <c r="BG1605" s="245">
        <f>IF(N1605="zákl. přenesená",J1605,0)</f>
        <v>0</v>
      </c>
      <c r="BH1605" s="245">
        <f>IF(N1605="sníž. přenesená",J1605,0)</f>
        <v>0</v>
      </c>
      <c r="BI1605" s="245">
        <f>IF(N1605="nulová",J1605,0)</f>
        <v>0</v>
      </c>
      <c r="BJ1605" s="17" t="s">
        <v>90</v>
      </c>
      <c r="BK1605" s="245">
        <f>ROUND(I1605*H1605,2)</f>
        <v>0</v>
      </c>
      <c r="BL1605" s="17" t="s">
        <v>452</v>
      </c>
      <c r="BM1605" s="244" t="s">
        <v>2112</v>
      </c>
    </row>
    <row r="1606" s="1" customFormat="1">
      <c r="B1606" s="39"/>
      <c r="C1606" s="40"/>
      <c r="D1606" s="246" t="s">
        <v>273</v>
      </c>
      <c r="E1606" s="40"/>
      <c r="F1606" s="247" t="s">
        <v>2079</v>
      </c>
      <c r="G1606" s="40"/>
      <c r="H1606" s="40"/>
      <c r="I1606" s="151"/>
      <c r="J1606" s="40"/>
      <c r="K1606" s="40"/>
      <c r="L1606" s="44"/>
      <c r="M1606" s="248"/>
      <c r="N1606" s="87"/>
      <c r="O1606" s="87"/>
      <c r="P1606" s="87"/>
      <c r="Q1606" s="87"/>
      <c r="R1606" s="87"/>
      <c r="S1606" s="87"/>
      <c r="T1606" s="88"/>
      <c r="AT1606" s="17" t="s">
        <v>273</v>
      </c>
      <c r="AU1606" s="17" t="s">
        <v>92</v>
      </c>
    </row>
    <row r="1607" s="1" customFormat="1" ht="24" customHeight="1">
      <c r="B1607" s="39"/>
      <c r="C1607" s="233" t="s">
        <v>2113</v>
      </c>
      <c r="D1607" s="233" t="s">
        <v>266</v>
      </c>
      <c r="E1607" s="234" t="s">
        <v>2114</v>
      </c>
      <c r="F1607" s="235" t="s">
        <v>2115</v>
      </c>
      <c r="G1607" s="236" t="s">
        <v>1829</v>
      </c>
      <c r="H1607" s="237">
        <v>7</v>
      </c>
      <c r="I1607" s="238"/>
      <c r="J1607" s="239">
        <f>ROUND(I1607*H1607,2)</f>
        <v>0</v>
      </c>
      <c r="K1607" s="235" t="s">
        <v>413</v>
      </c>
      <c r="L1607" s="44"/>
      <c r="M1607" s="240" t="s">
        <v>1</v>
      </c>
      <c r="N1607" s="241" t="s">
        <v>48</v>
      </c>
      <c r="O1607" s="87"/>
      <c r="P1607" s="242">
        <f>O1607*H1607</f>
        <v>0</v>
      </c>
      <c r="Q1607" s="242">
        <v>0</v>
      </c>
      <c r="R1607" s="242">
        <f>Q1607*H1607</f>
        <v>0</v>
      </c>
      <c r="S1607" s="242">
        <v>0</v>
      </c>
      <c r="T1607" s="243">
        <f>S1607*H1607</f>
        <v>0</v>
      </c>
      <c r="AR1607" s="244" t="s">
        <v>452</v>
      </c>
      <c r="AT1607" s="244" t="s">
        <v>266</v>
      </c>
      <c r="AU1607" s="244" t="s">
        <v>92</v>
      </c>
      <c r="AY1607" s="17" t="s">
        <v>263</v>
      </c>
      <c r="BE1607" s="245">
        <f>IF(N1607="základní",J1607,0)</f>
        <v>0</v>
      </c>
      <c r="BF1607" s="245">
        <f>IF(N1607="snížená",J1607,0)</f>
        <v>0</v>
      </c>
      <c r="BG1607" s="245">
        <f>IF(N1607="zákl. přenesená",J1607,0)</f>
        <v>0</v>
      </c>
      <c r="BH1607" s="245">
        <f>IF(N1607="sníž. přenesená",J1607,0)</f>
        <v>0</v>
      </c>
      <c r="BI1607" s="245">
        <f>IF(N1607="nulová",J1607,0)</f>
        <v>0</v>
      </c>
      <c r="BJ1607" s="17" t="s">
        <v>90</v>
      </c>
      <c r="BK1607" s="245">
        <f>ROUND(I1607*H1607,2)</f>
        <v>0</v>
      </c>
      <c r="BL1607" s="17" t="s">
        <v>452</v>
      </c>
      <c r="BM1607" s="244" t="s">
        <v>2116</v>
      </c>
    </row>
    <row r="1608" s="1" customFormat="1">
      <c r="B1608" s="39"/>
      <c r="C1608" s="40"/>
      <c r="D1608" s="246" t="s">
        <v>273</v>
      </c>
      <c r="E1608" s="40"/>
      <c r="F1608" s="247" t="s">
        <v>2079</v>
      </c>
      <c r="G1608" s="40"/>
      <c r="H1608" s="40"/>
      <c r="I1608" s="151"/>
      <c r="J1608" s="40"/>
      <c r="K1608" s="40"/>
      <c r="L1608" s="44"/>
      <c r="M1608" s="248"/>
      <c r="N1608" s="87"/>
      <c r="O1608" s="87"/>
      <c r="P1608" s="87"/>
      <c r="Q1608" s="87"/>
      <c r="R1608" s="87"/>
      <c r="S1608" s="87"/>
      <c r="T1608" s="88"/>
      <c r="AT1608" s="17" t="s">
        <v>273</v>
      </c>
      <c r="AU1608" s="17" t="s">
        <v>92</v>
      </c>
    </row>
    <row r="1609" s="1" customFormat="1" ht="24" customHeight="1">
      <c r="B1609" s="39"/>
      <c r="C1609" s="233" t="s">
        <v>2117</v>
      </c>
      <c r="D1609" s="233" t="s">
        <v>266</v>
      </c>
      <c r="E1609" s="234" t="s">
        <v>2118</v>
      </c>
      <c r="F1609" s="235" t="s">
        <v>2119</v>
      </c>
      <c r="G1609" s="236" t="s">
        <v>1829</v>
      </c>
      <c r="H1609" s="237">
        <v>4</v>
      </c>
      <c r="I1609" s="238"/>
      <c r="J1609" s="239">
        <f>ROUND(I1609*H1609,2)</f>
        <v>0</v>
      </c>
      <c r="K1609" s="235" t="s">
        <v>413</v>
      </c>
      <c r="L1609" s="44"/>
      <c r="M1609" s="240" t="s">
        <v>1</v>
      </c>
      <c r="N1609" s="241" t="s">
        <v>48</v>
      </c>
      <c r="O1609" s="87"/>
      <c r="P1609" s="242">
        <f>O1609*H1609</f>
        <v>0</v>
      </c>
      <c r="Q1609" s="242">
        <v>0</v>
      </c>
      <c r="R1609" s="242">
        <f>Q1609*H1609</f>
        <v>0</v>
      </c>
      <c r="S1609" s="242">
        <v>0</v>
      </c>
      <c r="T1609" s="243">
        <f>S1609*H1609</f>
        <v>0</v>
      </c>
      <c r="AR1609" s="244" t="s">
        <v>452</v>
      </c>
      <c r="AT1609" s="244" t="s">
        <v>266</v>
      </c>
      <c r="AU1609" s="244" t="s">
        <v>92</v>
      </c>
      <c r="AY1609" s="17" t="s">
        <v>263</v>
      </c>
      <c r="BE1609" s="245">
        <f>IF(N1609="základní",J1609,0)</f>
        <v>0</v>
      </c>
      <c r="BF1609" s="245">
        <f>IF(N1609="snížená",J1609,0)</f>
        <v>0</v>
      </c>
      <c r="BG1609" s="245">
        <f>IF(N1609="zákl. přenesená",J1609,0)</f>
        <v>0</v>
      </c>
      <c r="BH1609" s="245">
        <f>IF(N1609="sníž. přenesená",J1609,0)</f>
        <v>0</v>
      </c>
      <c r="BI1609" s="245">
        <f>IF(N1609="nulová",J1609,0)</f>
        <v>0</v>
      </c>
      <c r="BJ1609" s="17" t="s">
        <v>90</v>
      </c>
      <c r="BK1609" s="245">
        <f>ROUND(I1609*H1609,2)</f>
        <v>0</v>
      </c>
      <c r="BL1609" s="17" t="s">
        <v>452</v>
      </c>
      <c r="BM1609" s="244" t="s">
        <v>2120</v>
      </c>
    </row>
    <row r="1610" s="1" customFormat="1">
      <c r="B1610" s="39"/>
      <c r="C1610" s="40"/>
      <c r="D1610" s="246" t="s">
        <v>273</v>
      </c>
      <c r="E1610" s="40"/>
      <c r="F1610" s="247" t="s">
        <v>2079</v>
      </c>
      <c r="G1610" s="40"/>
      <c r="H1610" s="40"/>
      <c r="I1610" s="151"/>
      <c r="J1610" s="40"/>
      <c r="K1610" s="40"/>
      <c r="L1610" s="44"/>
      <c r="M1610" s="248"/>
      <c r="N1610" s="87"/>
      <c r="O1610" s="87"/>
      <c r="P1610" s="87"/>
      <c r="Q1610" s="87"/>
      <c r="R1610" s="87"/>
      <c r="S1610" s="87"/>
      <c r="T1610" s="88"/>
      <c r="AT1610" s="17" t="s">
        <v>273</v>
      </c>
      <c r="AU1610" s="17" t="s">
        <v>92</v>
      </c>
    </row>
    <row r="1611" s="1" customFormat="1" ht="24" customHeight="1">
      <c r="B1611" s="39"/>
      <c r="C1611" s="233" t="s">
        <v>2121</v>
      </c>
      <c r="D1611" s="233" t="s">
        <v>266</v>
      </c>
      <c r="E1611" s="234" t="s">
        <v>2122</v>
      </c>
      <c r="F1611" s="235" t="s">
        <v>2123</v>
      </c>
      <c r="G1611" s="236" t="s">
        <v>1829</v>
      </c>
      <c r="H1611" s="237">
        <v>12</v>
      </c>
      <c r="I1611" s="238"/>
      <c r="J1611" s="239">
        <f>ROUND(I1611*H1611,2)</f>
        <v>0</v>
      </c>
      <c r="K1611" s="235" t="s">
        <v>413</v>
      </c>
      <c r="L1611" s="44"/>
      <c r="M1611" s="240" t="s">
        <v>1</v>
      </c>
      <c r="N1611" s="241" t="s">
        <v>48</v>
      </c>
      <c r="O1611" s="87"/>
      <c r="P1611" s="242">
        <f>O1611*H1611</f>
        <v>0</v>
      </c>
      <c r="Q1611" s="242">
        <v>0</v>
      </c>
      <c r="R1611" s="242">
        <f>Q1611*H1611</f>
        <v>0</v>
      </c>
      <c r="S1611" s="242">
        <v>0</v>
      </c>
      <c r="T1611" s="243">
        <f>S1611*H1611</f>
        <v>0</v>
      </c>
      <c r="AR1611" s="244" t="s">
        <v>452</v>
      </c>
      <c r="AT1611" s="244" t="s">
        <v>266</v>
      </c>
      <c r="AU1611" s="244" t="s">
        <v>92</v>
      </c>
      <c r="AY1611" s="17" t="s">
        <v>263</v>
      </c>
      <c r="BE1611" s="245">
        <f>IF(N1611="základní",J1611,0)</f>
        <v>0</v>
      </c>
      <c r="BF1611" s="245">
        <f>IF(N1611="snížená",J1611,0)</f>
        <v>0</v>
      </c>
      <c r="BG1611" s="245">
        <f>IF(N1611="zákl. přenesená",J1611,0)</f>
        <v>0</v>
      </c>
      <c r="BH1611" s="245">
        <f>IF(N1611="sníž. přenesená",J1611,0)</f>
        <v>0</v>
      </c>
      <c r="BI1611" s="245">
        <f>IF(N1611="nulová",J1611,0)</f>
        <v>0</v>
      </c>
      <c r="BJ1611" s="17" t="s">
        <v>90</v>
      </c>
      <c r="BK1611" s="245">
        <f>ROUND(I1611*H1611,2)</f>
        <v>0</v>
      </c>
      <c r="BL1611" s="17" t="s">
        <v>452</v>
      </c>
      <c r="BM1611" s="244" t="s">
        <v>2124</v>
      </c>
    </row>
    <row r="1612" s="1" customFormat="1">
      <c r="B1612" s="39"/>
      <c r="C1612" s="40"/>
      <c r="D1612" s="246" t="s">
        <v>273</v>
      </c>
      <c r="E1612" s="40"/>
      <c r="F1612" s="247" t="s">
        <v>2079</v>
      </c>
      <c r="G1612" s="40"/>
      <c r="H1612" s="40"/>
      <c r="I1612" s="151"/>
      <c r="J1612" s="40"/>
      <c r="K1612" s="40"/>
      <c r="L1612" s="44"/>
      <c r="M1612" s="248"/>
      <c r="N1612" s="87"/>
      <c r="O1612" s="87"/>
      <c r="P1612" s="87"/>
      <c r="Q1612" s="87"/>
      <c r="R1612" s="87"/>
      <c r="S1612" s="87"/>
      <c r="T1612" s="88"/>
      <c r="AT1612" s="17" t="s">
        <v>273</v>
      </c>
      <c r="AU1612" s="17" t="s">
        <v>92</v>
      </c>
    </row>
    <row r="1613" s="1" customFormat="1" ht="24" customHeight="1">
      <c r="B1613" s="39"/>
      <c r="C1613" s="233" t="s">
        <v>2125</v>
      </c>
      <c r="D1613" s="233" t="s">
        <v>266</v>
      </c>
      <c r="E1613" s="234" t="s">
        <v>2126</v>
      </c>
      <c r="F1613" s="235" t="s">
        <v>2127</v>
      </c>
      <c r="G1613" s="236" t="s">
        <v>1829</v>
      </c>
      <c r="H1613" s="237">
        <v>3</v>
      </c>
      <c r="I1613" s="238"/>
      <c r="J1613" s="239">
        <f>ROUND(I1613*H1613,2)</f>
        <v>0</v>
      </c>
      <c r="K1613" s="235" t="s">
        <v>413</v>
      </c>
      <c r="L1613" s="44"/>
      <c r="M1613" s="240" t="s">
        <v>1</v>
      </c>
      <c r="N1613" s="241" t="s">
        <v>48</v>
      </c>
      <c r="O1613" s="87"/>
      <c r="P1613" s="242">
        <f>O1613*H1613</f>
        <v>0</v>
      </c>
      <c r="Q1613" s="242">
        <v>0</v>
      </c>
      <c r="R1613" s="242">
        <f>Q1613*H1613</f>
        <v>0</v>
      </c>
      <c r="S1613" s="242">
        <v>0</v>
      </c>
      <c r="T1613" s="243">
        <f>S1613*H1613</f>
        <v>0</v>
      </c>
      <c r="AR1613" s="244" t="s">
        <v>452</v>
      </c>
      <c r="AT1613" s="244" t="s">
        <v>266</v>
      </c>
      <c r="AU1613" s="244" t="s">
        <v>92</v>
      </c>
      <c r="AY1613" s="17" t="s">
        <v>263</v>
      </c>
      <c r="BE1613" s="245">
        <f>IF(N1613="základní",J1613,0)</f>
        <v>0</v>
      </c>
      <c r="BF1613" s="245">
        <f>IF(N1613="snížená",J1613,0)</f>
        <v>0</v>
      </c>
      <c r="BG1613" s="245">
        <f>IF(N1613="zákl. přenesená",J1613,0)</f>
        <v>0</v>
      </c>
      <c r="BH1613" s="245">
        <f>IF(N1613="sníž. přenesená",J1613,0)</f>
        <v>0</v>
      </c>
      <c r="BI1613" s="245">
        <f>IF(N1613="nulová",J1613,0)</f>
        <v>0</v>
      </c>
      <c r="BJ1613" s="17" t="s">
        <v>90</v>
      </c>
      <c r="BK1613" s="245">
        <f>ROUND(I1613*H1613,2)</f>
        <v>0</v>
      </c>
      <c r="BL1613" s="17" t="s">
        <v>452</v>
      </c>
      <c r="BM1613" s="244" t="s">
        <v>2128</v>
      </c>
    </row>
    <row r="1614" s="1" customFormat="1">
      <c r="B1614" s="39"/>
      <c r="C1614" s="40"/>
      <c r="D1614" s="246" t="s">
        <v>273</v>
      </c>
      <c r="E1614" s="40"/>
      <c r="F1614" s="247" t="s">
        <v>2079</v>
      </c>
      <c r="G1614" s="40"/>
      <c r="H1614" s="40"/>
      <c r="I1614" s="151"/>
      <c r="J1614" s="40"/>
      <c r="K1614" s="40"/>
      <c r="L1614" s="44"/>
      <c r="M1614" s="248"/>
      <c r="N1614" s="87"/>
      <c r="O1614" s="87"/>
      <c r="P1614" s="87"/>
      <c r="Q1614" s="87"/>
      <c r="R1614" s="87"/>
      <c r="S1614" s="87"/>
      <c r="T1614" s="88"/>
      <c r="AT1614" s="17" t="s">
        <v>273</v>
      </c>
      <c r="AU1614" s="17" t="s">
        <v>92</v>
      </c>
    </row>
    <row r="1615" s="1" customFormat="1" ht="16.5" customHeight="1">
      <c r="B1615" s="39"/>
      <c r="C1615" s="233" t="s">
        <v>2129</v>
      </c>
      <c r="D1615" s="233" t="s">
        <v>266</v>
      </c>
      <c r="E1615" s="234" t="s">
        <v>2130</v>
      </c>
      <c r="F1615" s="235" t="s">
        <v>2131</v>
      </c>
      <c r="G1615" s="236" t="s">
        <v>1829</v>
      </c>
      <c r="H1615" s="237">
        <v>5</v>
      </c>
      <c r="I1615" s="238"/>
      <c r="J1615" s="239">
        <f>ROUND(I1615*H1615,2)</f>
        <v>0</v>
      </c>
      <c r="K1615" s="235" t="s">
        <v>413</v>
      </c>
      <c r="L1615" s="44"/>
      <c r="M1615" s="240" t="s">
        <v>1</v>
      </c>
      <c r="N1615" s="241" t="s">
        <v>48</v>
      </c>
      <c r="O1615" s="87"/>
      <c r="P1615" s="242">
        <f>O1615*H1615</f>
        <v>0</v>
      </c>
      <c r="Q1615" s="242">
        <v>0</v>
      </c>
      <c r="R1615" s="242">
        <f>Q1615*H1615</f>
        <v>0</v>
      </c>
      <c r="S1615" s="242">
        <v>0</v>
      </c>
      <c r="T1615" s="243">
        <f>S1615*H1615</f>
        <v>0</v>
      </c>
      <c r="AR1615" s="244" t="s">
        <v>452</v>
      </c>
      <c r="AT1615" s="244" t="s">
        <v>266</v>
      </c>
      <c r="AU1615" s="244" t="s">
        <v>92</v>
      </c>
      <c r="AY1615" s="17" t="s">
        <v>263</v>
      </c>
      <c r="BE1615" s="245">
        <f>IF(N1615="základní",J1615,0)</f>
        <v>0</v>
      </c>
      <c r="BF1615" s="245">
        <f>IF(N1615="snížená",J1615,0)</f>
        <v>0</v>
      </c>
      <c r="BG1615" s="245">
        <f>IF(N1615="zákl. přenesená",J1615,0)</f>
        <v>0</v>
      </c>
      <c r="BH1615" s="245">
        <f>IF(N1615="sníž. přenesená",J1615,0)</f>
        <v>0</v>
      </c>
      <c r="BI1615" s="245">
        <f>IF(N1615="nulová",J1615,0)</f>
        <v>0</v>
      </c>
      <c r="BJ1615" s="17" t="s">
        <v>90</v>
      </c>
      <c r="BK1615" s="245">
        <f>ROUND(I1615*H1615,2)</f>
        <v>0</v>
      </c>
      <c r="BL1615" s="17" t="s">
        <v>452</v>
      </c>
      <c r="BM1615" s="244" t="s">
        <v>2132</v>
      </c>
    </row>
    <row r="1616" s="1" customFormat="1">
      <c r="B1616" s="39"/>
      <c r="C1616" s="40"/>
      <c r="D1616" s="246" t="s">
        <v>273</v>
      </c>
      <c r="E1616" s="40"/>
      <c r="F1616" s="247" t="s">
        <v>2079</v>
      </c>
      <c r="G1616" s="40"/>
      <c r="H1616" s="40"/>
      <c r="I1616" s="151"/>
      <c r="J1616" s="40"/>
      <c r="K1616" s="40"/>
      <c r="L1616" s="44"/>
      <c r="M1616" s="248"/>
      <c r="N1616" s="87"/>
      <c r="O1616" s="87"/>
      <c r="P1616" s="87"/>
      <c r="Q1616" s="87"/>
      <c r="R1616" s="87"/>
      <c r="S1616" s="87"/>
      <c r="T1616" s="88"/>
      <c r="AT1616" s="17" t="s">
        <v>273</v>
      </c>
      <c r="AU1616" s="17" t="s">
        <v>92</v>
      </c>
    </row>
    <row r="1617" s="1" customFormat="1" ht="16.5" customHeight="1">
      <c r="B1617" s="39"/>
      <c r="C1617" s="233" t="s">
        <v>2133</v>
      </c>
      <c r="D1617" s="233" t="s">
        <v>266</v>
      </c>
      <c r="E1617" s="234" t="s">
        <v>2134</v>
      </c>
      <c r="F1617" s="235" t="s">
        <v>2135</v>
      </c>
      <c r="G1617" s="236" t="s">
        <v>1829</v>
      </c>
      <c r="H1617" s="237">
        <v>5</v>
      </c>
      <c r="I1617" s="238"/>
      <c r="J1617" s="239">
        <f>ROUND(I1617*H1617,2)</f>
        <v>0</v>
      </c>
      <c r="K1617" s="235" t="s">
        <v>413</v>
      </c>
      <c r="L1617" s="44"/>
      <c r="M1617" s="240" t="s">
        <v>1</v>
      </c>
      <c r="N1617" s="241" t="s">
        <v>48</v>
      </c>
      <c r="O1617" s="87"/>
      <c r="P1617" s="242">
        <f>O1617*H1617</f>
        <v>0</v>
      </c>
      <c r="Q1617" s="242">
        <v>0</v>
      </c>
      <c r="R1617" s="242">
        <f>Q1617*H1617</f>
        <v>0</v>
      </c>
      <c r="S1617" s="242">
        <v>0</v>
      </c>
      <c r="T1617" s="243">
        <f>S1617*H1617</f>
        <v>0</v>
      </c>
      <c r="AR1617" s="244" t="s">
        <v>452</v>
      </c>
      <c r="AT1617" s="244" t="s">
        <v>266</v>
      </c>
      <c r="AU1617" s="244" t="s">
        <v>92</v>
      </c>
      <c r="AY1617" s="17" t="s">
        <v>263</v>
      </c>
      <c r="BE1617" s="245">
        <f>IF(N1617="základní",J1617,0)</f>
        <v>0</v>
      </c>
      <c r="BF1617" s="245">
        <f>IF(N1617="snížená",J1617,0)</f>
        <v>0</v>
      </c>
      <c r="BG1617" s="245">
        <f>IF(N1617="zákl. přenesená",J1617,0)</f>
        <v>0</v>
      </c>
      <c r="BH1617" s="245">
        <f>IF(N1617="sníž. přenesená",J1617,0)</f>
        <v>0</v>
      </c>
      <c r="BI1617" s="245">
        <f>IF(N1617="nulová",J1617,0)</f>
        <v>0</v>
      </c>
      <c r="BJ1617" s="17" t="s">
        <v>90</v>
      </c>
      <c r="BK1617" s="245">
        <f>ROUND(I1617*H1617,2)</f>
        <v>0</v>
      </c>
      <c r="BL1617" s="17" t="s">
        <v>452</v>
      </c>
      <c r="BM1617" s="244" t="s">
        <v>2136</v>
      </c>
    </row>
    <row r="1618" s="1" customFormat="1">
      <c r="B1618" s="39"/>
      <c r="C1618" s="40"/>
      <c r="D1618" s="246" t="s">
        <v>273</v>
      </c>
      <c r="E1618" s="40"/>
      <c r="F1618" s="247" t="s">
        <v>2079</v>
      </c>
      <c r="G1618" s="40"/>
      <c r="H1618" s="40"/>
      <c r="I1618" s="151"/>
      <c r="J1618" s="40"/>
      <c r="K1618" s="40"/>
      <c r="L1618" s="44"/>
      <c r="M1618" s="248"/>
      <c r="N1618" s="87"/>
      <c r="O1618" s="87"/>
      <c r="P1618" s="87"/>
      <c r="Q1618" s="87"/>
      <c r="R1618" s="87"/>
      <c r="S1618" s="87"/>
      <c r="T1618" s="88"/>
      <c r="AT1618" s="17" t="s">
        <v>273</v>
      </c>
      <c r="AU1618" s="17" t="s">
        <v>92</v>
      </c>
    </row>
    <row r="1619" s="1" customFormat="1" ht="24" customHeight="1">
      <c r="B1619" s="39"/>
      <c r="C1619" s="233" t="s">
        <v>2137</v>
      </c>
      <c r="D1619" s="233" t="s">
        <v>266</v>
      </c>
      <c r="E1619" s="234" t="s">
        <v>2138</v>
      </c>
      <c r="F1619" s="235" t="s">
        <v>2139</v>
      </c>
      <c r="G1619" s="236" t="s">
        <v>1829</v>
      </c>
      <c r="H1619" s="237">
        <v>5</v>
      </c>
      <c r="I1619" s="238"/>
      <c r="J1619" s="239">
        <f>ROUND(I1619*H1619,2)</f>
        <v>0</v>
      </c>
      <c r="K1619" s="235" t="s">
        <v>413</v>
      </c>
      <c r="L1619" s="44"/>
      <c r="M1619" s="240" t="s">
        <v>1</v>
      </c>
      <c r="N1619" s="241" t="s">
        <v>48</v>
      </c>
      <c r="O1619" s="87"/>
      <c r="P1619" s="242">
        <f>O1619*H1619</f>
        <v>0</v>
      </c>
      <c r="Q1619" s="242">
        <v>0</v>
      </c>
      <c r="R1619" s="242">
        <f>Q1619*H1619</f>
        <v>0</v>
      </c>
      <c r="S1619" s="242">
        <v>0</v>
      </c>
      <c r="T1619" s="243">
        <f>S1619*H1619</f>
        <v>0</v>
      </c>
      <c r="AR1619" s="244" t="s">
        <v>452</v>
      </c>
      <c r="AT1619" s="244" t="s">
        <v>266</v>
      </c>
      <c r="AU1619" s="244" t="s">
        <v>92</v>
      </c>
      <c r="AY1619" s="17" t="s">
        <v>263</v>
      </c>
      <c r="BE1619" s="245">
        <f>IF(N1619="základní",J1619,0)</f>
        <v>0</v>
      </c>
      <c r="BF1619" s="245">
        <f>IF(N1619="snížená",J1619,0)</f>
        <v>0</v>
      </c>
      <c r="BG1619" s="245">
        <f>IF(N1619="zákl. přenesená",J1619,0)</f>
        <v>0</v>
      </c>
      <c r="BH1619" s="245">
        <f>IF(N1619="sníž. přenesená",J1619,0)</f>
        <v>0</v>
      </c>
      <c r="BI1619" s="245">
        <f>IF(N1619="nulová",J1619,0)</f>
        <v>0</v>
      </c>
      <c r="BJ1619" s="17" t="s">
        <v>90</v>
      </c>
      <c r="BK1619" s="245">
        <f>ROUND(I1619*H1619,2)</f>
        <v>0</v>
      </c>
      <c r="BL1619" s="17" t="s">
        <v>452</v>
      </c>
      <c r="BM1619" s="244" t="s">
        <v>2140</v>
      </c>
    </row>
    <row r="1620" s="1" customFormat="1">
      <c r="B1620" s="39"/>
      <c r="C1620" s="40"/>
      <c r="D1620" s="246" t="s">
        <v>273</v>
      </c>
      <c r="E1620" s="40"/>
      <c r="F1620" s="247" t="s">
        <v>2079</v>
      </c>
      <c r="G1620" s="40"/>
      <c r="H1620" s="40"/>
      <c r="I1620" s="151"/>
      <c r="J1620" s="40"/>
      <c r="K1620" s="40"/>
      <c r="L1620" s="44"/>
      <c r="M1620" s="248"/>
      <c r="N1620" s="87"/>
      <c r="O1620" s="87"/>
      <c r="P1620" s="87"/>
      <c r="Q1620" s="87"/>
      <c r="R1620" s="87"/>
      <c r="S1620" s="87"/>
      <c r="T1620" s="88"/>
      <c r="AT1620" s="17" t="s">
        <v>273</v>
      </c>
      <c r="AU1620" s="17" t="s">
        <v>92</v>
      </c>
    </row>
    <row r="1621" s="1" customFormat="1" ht="24" customHeight="1">
      <c r="B1621" s="39"/>
      <c r="C1621" s="233" t="s">
        <v>2141</v>
      </c>
      <c r="D1621" s="233" t="s">
        <v>266</v>
      </c>
      <c r="E1621" s="234" t="s">
        <v>2142</v>
      </c>
      <c r="F1621" s="235" t="s">
        <v>2143</v>
      </c>
      <c r="G1621" s="236" t="s">
        <v>1829</v>
      </c>
      <c r="H1621" s="237">
        <v>1</v>
      </c>
      <c r="I1621" s="238"/>
      <c r="J1621" s="239">
        <f>ROUND(I1621*H1621,2)</f>
        <v>0</v>
      </c>
      <c r="K1621" s="235" t="s">
        <v>413</v>
      </c>
      <c r="L1621" s="44"/>
      <c r="M1621" s="240" t="s">
        <v>1</v>
      </c>
      <c r="N1621" s="241" t="s">
        <v>48</v>
      </c>
      <c r="O1621" s="87"/>
      <c r="P1621" s="242">
        <f>O1621*H1621</f>
        <v>0</v>
      </c>
      <c r="Q1621" s="242">
        <v>0</v>
      </c>
      <c r="R1621" s="242">
        <f>Q1621*H1621</f>
        <v>0</v>
      </c>
      <c r="S1621" s="242">
        <v>0</v>
      </c>
      <c r="T1621" s="243">
        <f>S1621*H1621</f>
        <v>0</v>
      </c>
      <c r="AR1621" s="244" t="s">
        <v>452</v>
      </c>
      <c r="AT1621" s="244" t="s">
        <v>266</v>
      </c>
      <c r="AU1621" s="244" t="s">
        <v>92</v>
      </c>
      <c r="AY1621" s="17" t="s">
        <v>263</v>
      </c>
      <c r="BE1621" s="245">
        <f>IF(N1621="základní",J1621,0)</f>
        <v>0</v>
      </c>
      <c r="BF1621" s="245">
        <f>IF(N1621="snížená",J1621,0)</f>
        <v>0</v>
      </c>
      <c r="BG1621" s="245">
        <f>IF(N1621="zákl. přenesená",J1621,0)</f>
        <v>0</v>
      </c>
      <c r="BH1621" s="245">
        <f>IF(N1621="sníž. přenesená",J1621,0)</f>
        <v>0</v>
      </c>
      <c r="BI1621" s="245">
        <f>IF(N1621="nulová",J1621,0)</f>
        <v>0</v>
      </c>
      <c r="BJ1621" s="17" t="s">
        <v>90</v>
      </c>
      <c r="BK1621" s="245">
        <f>ROUND(I1621*H1621,2)</f>
        <v>0</v>
      </c>
      <c r="BL1621" s="17" t="s">
        <v>452</v>
      </c>
      <c r="BM1621" s="244" t="s">
        <v>2144</v>
      </c>
    </row>
    <row r="1622" s="1" customFormat="1">
      <c r="B1622" s="39"/>
      <c r="C1622" s="40"/>
      <c r="D1622" s="246" t="s">
        <v>273</v>
      </c>
      <c r="E1622" s="40"/>
      <c r="F1622" s="247" t="s">
        <v>2079</v>
      </c>
      <c r="G1622" s="40"/>
      <c r="H1622" s="40"/>
      <c r="I1622" s="151"/>
      <c r="J1622" s="40"/>
      <c r="K1622" s="40"/>
      <c r="L1622" s="44"/>
      <c r="M1622" s="248"/>
      <c r="N1622" s="87"/>
      <c r="O1622" s="87"/>
      <c r="P1622" s="87"/>
      <c r="Q1622" s="87"/>
      <c r="R1622" s="87"/>
      <c r="S1622" s="87"/>
      <c r="T1622" s="88"/>
      <c r="AT1622" s="17" t="s">
        <v>273</v>
      </c>
      <c r="AU1622" s="17" t="s">
        <v>92</v>
      </c>
    </row>
    <row r="1623" s="1" customFormat="1" ht="16.5" customHeight="1">
      <c r="B1623" s="39"/>
      <c r="C1623" s="233" t="s">
        <v>2145</v>
      </c>
      <c r="D1623" s="233" t="s">
        <v>266</v>
      </c>
      <c r="E1623" s="234" t="s">
        <v>2146</v>
      </c>
      <c r="F1623" s="235" t="s">
        <v>2147</v>
      </c>
      <c r="G1623" s="236" t="s">
        <v>1829</v>
      </c>
      <c r="H1623" s="237">
        <v>1</v>
      </c>
      <c r="I1623" s="238"/>
      <c r="J1623" s="239">
        <f>ROUND(I1623*H1623,2)</f>
        <v>0</v>
      </c>
      <c r="K1623" s="235" t="s">
        <v>413</v>
      </c>
      <c r="L1623" s="44"/>
      <c r="M1623" s="240" t="s">
        <v>1</v>
      </c>
      <c r="N1623" s="241" t="s">
        <v>48</v>
      </c>
      <c r="O1623" s="87"/>
      <c r="P1623" s="242">
        <f>O1623*H1623</f>
        <v>0</v>
      </c>
      <c r="Q1623" s="242">
        <v>0</v>
      </c>
      <c r="R1623" s="242">
        <f>Q1623*H1623</f>
        <v>0</v>
      </c>
      <c r="S1623" s="242">
        <v>0</v>
      </c>
      <c r="T1623" s="243">
        <f>S1623*H1623</f>
        <v>0</v>
      </c>
      <c r="AR1623" s="244" t="s">
        <v>452</v>
      </c>
      <c r="AT1623" s="244" t="s">
        <v>266</v>
      </c>
      <c r="AU1623" s="244" t="s">
        <v>92</v>
      </c>
      <c r="AY1623" s="17" t="s">
        <v>263</v>
      </c>
      <c r="BE1623" s="245">
        <f>IF(N1623="základní",J1623,0)</f>
        <v>0</v>
      </c>
      <c r="BF1623" s="245">
        <f>IF(N1623="snížená",J1623,0)</f>
        <v>0</v>
      </c>
      <c r="BG1623" s="245">
        <f>IF(N1623="zákl. přenesená",J1623,0)</f>
        <v>0</v>
      </c>
      <c r="BH1623" s="245">
        <f>IF(N1623="sníž. přenesená",J1623,0)</f>
        <v>0</v>
      </c>
      <c r="BI1623" s="245">
        <f>IF(N1623="nulová",J1623,0)</f>
        <v>0</v>
      </c>
      <c r="BJ1623" s="17" t="s">
        <v>90</v>
      </c>
      <c r="BK1623" s="245">
        <f>ROUND(I1623*H1623,2)</f>
        <v>0</v>
      </c>
      <c r="BL1623" s="17" t="s">
        <v>452</v>
      </c>
      <c r="BM1623" s="244" t="s">
        <v>2148</v>
      </c>
    </row>
    <row r="1624" s="1" customFormat="1">
      <c r="B1624" s="39"/>
      <c r="C1624" s="40"/>
      <c r="D1624" s="246" t="s">
        <v>273</v>
      </c>
      <c r="E1624" s="40"/>
      <c r="F1624" s="247" t="s">
        <v>2079</v>
      </c>
      <c r="G1624" s="40"/>
      <c r="H1624" s="40"/>
      <c r="I1624" s="151"/>
      <c r="J1624" s="40"/>
      <c r="K1624" s="40"/>
      <c r="L1624" s="44"/>
      <c r="M1624" s="248"/>
      <c r="N1624" s="87"/>
      <c r="O1624" s="87"/>
      <c r="P1624" s="87"/>
      <c r="Q1624" s="87"/>
      <c r="R1624" s="87"/>
      <c r="S1624" s="87"/>
      <c r="T1624" s="88"/>
      <c r="AT1624" s="17" t="s">
        <v>273</v>
      </c>
      <c r="AU1624" s="17" t="s">
        <v>92</v>
      </c>
    </row>
    <row r="1625" s="1" customFormat="1" ht="24" customHeight="1">
      <c r="B1625" s="39"/>
      <c r="C1625" s="233" t="s">
        <v>2149</v>
      </c>
      <c r="D1625" s="233" t="s">
        <v>266</v>
      </c>
      <c r="E1625" s="234" t="s">
        <v>2150</v>
      </c>
      <c r="F1625" s="235" t="s">
        <v>2151</v>
      </c>
      <c r="G1625" s="236" t="s">
        <v>1829</v>
      </c>
      <c r="H1625" s="237">
        <v>1</v>
      </c>
      <c r="I1625" s="238"/>
      <c r="J1625" s="239">
        <f>ROUND(I1625*H1625,2)</f>
        <v>0</v>
      </c>
      <c r="K1625" s="235" t="s">
        <v>413</v>
      </c>
      <c r="L1625" s="44"/>
      <c r="M1625" s="240" t="s">
        <v>1</v>
      </c>
      <c r="N1625" s="241" t="s">
        <v>48</v>
      </c>
      <c r="O1625" s="87"/>
      <c r="P1625" s="242">
        <f>O1625*H1625</f>
        <v>0</v>
      </c>
      <c r="Q1625" s="242">
        <v>0</v>
      </c>
      <c r="R1625" s="242">
        <f>Q1625*H1625</f>
        <v>0</v>
      </c>
      <c r="S1625" s="242">
        <v>0</v>
      </c>
      <c r="T1625" s="243">
        <f>S1625*H1625</f>
        <v>0</v>
      </c>
      <c r="AR1625" s="244" t="s">
        <v>452</v>
      </c>
      <c r="AT1625" s="244" t="s">
        <v>266</v>
      </c>
      <c r="AU1625" s="244" t="s">
        <v>92</v>
      </c>
      <c r="AY1625" s="17" t="s">
        <v>263</v>
      </c>
      <c r="BE1625" s="245">
        <f>IF(N1625="základní",J1625,0)</f>
        <v>0</v>
      </c>
      <c r="BF1625" s="245">
        <f>IF(N1625="snížená",J1625,0)</f>
        <v>0</v>
      </c>
      <c r="BG1625" s="245">
        <f>IF(N1625="zákl. přenesená",J1625,0)</f>
        <v>0</v>
      </c>
      <c r="BH1625" s="245">
        <f>IF(N1625="sníž. přenesená",J1625,0)</f>
        <v>0</v>
      </c>
      <c r="BI1625" s="245">
        <f>IF(N1625="nulová",J1625,0)</f>
        <v>0</v>
      </c>
      <c r="BJ1625" s="17" t="s">
        <v>90</v>
      </c>
      <c r="BK1625" s="245">
        <f>ROUND(I1625*H1625,2)</f>
        <v>0</v>
      </c>
      <c r="BL1625" s="17" t="s">
        <v>452</v>
      </c>
      <c r="BM1625" s="244" t="s">
        <v>2152</v>
      </c>
    </row>
    <row r="1626" s="1" customFormat="1">
      <c r="B1626" s="39"/>
      <c r="C1626" s="40"/>
      <c r="D1626" s="246" t="s">
        <v>273</v>
      </c>
      <c r="E1626" s="40"/>
      <c r="F1626" s="247" t="s">
        <v>2079</v>
      </c>
      <c r="G1626" s="40"/>
      <c r="H1626" s="40"/>
      <c r="I1626" s="151"/>
      <c r="J1626" s="40"/>
      <c r="K1626" s="40"/>
      <c r="L1626" s="44"/>
      <c r="M1626" s="248"/>
      <c r="N1626" s="87"/>
      <c r="O1626" s="87"/>
      <c r="P1626" s="87"/>
      <c r="Q1626" s="87"/>
      <c r="R1626" s="87"/>
      <c r="S1626" s="87"/>
      <c r="T1626" s="88"/>
      <c r="AT1626" s="17" t="s">
        <v>273</v>
      </c>
      <c r="AU1626" s="17" t="s">
        <v>92</v>
      </c>
    </row>
    <row r="1627" s="1" customFormat="1" ht="16.5" customHeight="1">
      <c r="B1627" s="39"/>
      <c r="C1627" s="233" t="s">
        <v>2153</v>
      </c>
      <c r="D1627" s="233" t="s">
        <v>266</v>
      </c>
      <c r="E1627" s="234" t="s">
        <v>2154</v>
      </c>
      <c r="F1627" s="235" t="s">
        <v>2155</v>
      </c>
      <c r="G1627" s="236" t="s">
        <v>1829</v>
      </c>
      <c r="H1627" s="237">
        <v>1</v>
      </c>
      <c r="I1627" s="238"/>
      <c r="J1627" s="239">
        <f>ROUND(I1627*H1627,2)</f>
        <v>0</v>
      </c>
      <c r="K1627" s="235" t="s">
        <v>413</v>
      </c>
      <c r="L1627" s="44"/>
      <c r="M1627" s="240" t="s">
        <v>1</v>
      </c>
      <c r="N1627" s="241" t="s">
        <v>48</v>
      </c>
      <c r="O1627" s="87"/>
      <c r="P1627" s="242">
        <f>O1627*H1627</f>
        <v>0</v>
      </c>
      <c r="Q1627" s="242">
        <v>0</v>
      </c>
      <c r="R1627" s="242">
        <f>Q1627*H1627</f>
        <v>0</v>
      </c>
      <c r="S1627" s="242">
        <v>0</v>
      </c>
      <c r="T1627" s="243">
        <f>S1627*H1627</f>
        <v>0</v>
      </c>
      <c r="AR1627" s="244" t="s">
        <v>452</v>
      </c>
      <c r="AT1627" s="244" t="s">
        <v>266</v>
      </c>
      <c r="AU1627" s="244" t="s">
        <v>92</v>
      </c>
      <c r="AY1627" s="17" t="s">
        <v>263</v>
      </c>
      <c r="BE1627" s="245">
        <f>IF(N1627="základní",J1627,0)</f>
        <v>0</v>
      </c>
      <c r="BF1627" s="245">
        <f>IF(N1627="snížená",J1627,0)</f>
        <v>0</v>
      </c>
      <c r="BG1627" s="245">
        <f>IF(N1627="zákl. přenesená",J1627,0)</f>
        <v>0</v>
      </c>
      <c r="BH1627" s="245">
        <f>IF(N1627="sníž. přenesená",J1627,0)</f>
        <v>0</v>
      </c>
      <c r="BI1627" s="245">
        <f>IF(N1627="nulová",J1627,0)</f>
        <v>0</v>
      </c>
      <c r="BJ1627" s="17" t="s">
        <v>90</v>
      </c>
      <c r="BK1627" s="245">
        <f>ROUND(I1627*H1627,2)</f>
        <v>0</v>
      </c>
      <c r="BL1627" s="17" t="s">
        <v>452</v>
      </c>
      <c r="BM1627" s="244" t="s">
        <v>2156</v>
      </c>
    </row>
    <row r="1628" s="1" customFormat="1">
      <c r="B1628" s="39"/>
      <c r="C1628" s="40"/>
      <c r="D1628" s="246" t="s">
        <v>273</v>
      </c>
      <c r="E1628" s="40"/>
      <c r="F1628" s="247" t="s">
        <v>2079</v>
      </c>
      <c r="G1628" s="40"/>
      <c r="H1628" s="40"/>
      <c r="I1628" s="151"/>
      <c r="J1628" s="40"/>
      <c r="K1628" s="40"/>
      <c r="L1628" s="44"/>
      <c r="M1628" s="248"/>
      <c r="N1628" s="87"/>
      <c r="O1628" s="87"/>
      <c r="P1628" s="87"/>
      <c r="Q1628" s="87"/>
      <c r="R1628" s="87"/>
      <c r="S1628" s="87"/>
      <c r="T1628" s="88"/>
      <c r="AT1628" s="17" t="s">
        <v>273</v>
      </c>
      <c r="AU1628" s="17" t="s">
        <v>92</v>
      </c>
    </row>
    <row r="1629" s="1" customFormat="1" ht="24" customHeight="1">
      <c r="B1629" s="39"/>
      <c r="C1629" s="233" t="s">
        <v>2157</v>
      </c>
      <c r="D1629" s="233" t="s">
        <v>266</v>
      </c>
      <c r="E1629" s="234" t="s">
        <v>2158</v>
      </c>
      <c r="F1629" s="235" t="s">
        <v>2159</v>
      </c>
      <c r="G1629" s="236" t="s">
        <v>1829</v>
      </c>
      <c r="H1629" s="237">
        <v>1</v>
      </c>
      <c r="I1629" s="238"/>
      <c r="J1629" s="239">
        <f>ROUND(I1629*H1629,2)</f>
        <v>0</v>
      </c>
      <c r="K1629" s="235" t="s">
        <v>413</v>
      </c>
      <c r="L1629" s="44"/>
      <c r="M1629" s="240" t="s">
        <v>1</v>
      </c>
      <c r="N1629" s="241" t="s">
        <v>48</v>
      </c>
      <c r="O1629" s="87"/>
      <c r="P1629" s="242">
        <f>O1629*H1629</f>
        <v>0</v>
      </c>
      <c r="Q1629" s="242">
        <v>0</v>
      </c>
      <c r="R1629" s="242">
        <f>Q1629*H1629</f>
        <v>0</v>
      </c>
      <c r="S1629" s="242">
        <v>0</v>
      </c>
      <c r="T1629" s="243">
        <f>S1629*H1629</f>
        <v>0</v>
      </c>
      <c r="AR1629" s="244" t="s">
        <v>452</v>
      </c>
      <c r="AT1629" s="244" t="s">
        <v>266</v>
      </c>
      <c r="AU1629" s="244" t="s">
        <v>92</v>
      </c>
      <c r="AY1629" s="17" t="s">
        <v>263</v>
      </c>
      <c r="BE1629" s="245">
        <f>IF(N1629="základní",J1629,0)</f>
        <v>0</v>
      </c>
      <c r="BF1629" s="245">
        <f>IF(N1629="snížená",J1629,0)</f>
        <v>0</v>
      </c>
      <c r="BG1629" s="245">
        <f>IF(N1629="zákl. přenesená",J1629,0)</f>
        <v>0</v>
      </c>
      <c r="BH1629" s="245">
        <f>IF(N1629="sníž. přenesená",J1629,0)</f>
        <v>0</v>
      </c>
      <c r="BI1629" s="245">
        <f>IF(N1629="nulová",J1629,0)</f>
        <v>0</v>
      </c>
      <c r="BJ1629" s="17" t="s">
        <v>90</v>
      </c>
      <c r="BK1629" s="245">
        <f>ROUND(I1629*H1629,2)</f>
        <v>0</v>
      </c>
      <c r="BL1629" s="17" t="s">
        <v>452</v>
      </c>
      <c r="BM1629" s="244" t="s">
        <v>2160</v>
      </c>
    </row>
    <row r="1630" s="1" customFormat="1">
      <c r="B1630" s="39"/>
      <c r="C1630" s="40"/>
      <c r="D1630" s="246" t="s">
        <v>273</v>
      </c>
      <c r="E1630" s="40"/>
      <c r="F1630" s="247" t="s">
        <v>2079</v>
      </c>
      <c r="G1630" s="40"/>
      <c r="H1630" s="40"/>
      <c r="I1630" s="151"/>
      <c r="J1630" s="40"/>
      <c r="K1630" s="40"/>
      <c r="L1630" s="44"/>
      <c r="M1630" s="248"/>
      <c r="N1630" s="87"/>
      <c r="O1630" s="87"/>
      <c r="P1630" s="87"/>
      <c r="Q1630" s="87"/>
      <c r="R1630" s="87"/>
      <c r="S1630" s="87"/>
      <c r="T1630" s="88"/>
      <c r="AT1630" s="17" t="s">
        <v>273</v>
      </c>
      <c r="AU1630" s="17" t="s">
        <v>92</v>
      </c>
    </row>
    <row r="1631" s="1" customFormat="1" ht="16.5" customHeight="1">
      <c r="B1631" s="39"/>
      <c r="C1631" s="233" t="s">
        <v>2161</v>
      </c>
      <c r="D1631" s="233" t="s">
        <v>266</v>
      </c>
      <c r="E1631" s="234" t="s">
        <v>2162</v>
      </c>
      <c r="F1631" s="235" t="s">
        <v>2163</v>
      </c>
      <c r="G1631" s="236" t="s">
        <v>1829</v>
      </c>
      <c r="H1631" s="237">
        <v>1</v>
      </c>
      <c r="I1631" s="238"/>
      <c r="J1631" s="239">
        <f>ROUND(I1631*H1631,2)</f>
        <v>0</v>
      </c>
      <c r="K1631" s="235" t="s">
        <v>413</v>
      </c>
      <c r="L1631" s="44"/>
      <c r="M1631" s="240" t="s">
        <v>1</v>
      </c>
      <c r="N1631" s="241" t="s">
        <v>48</v>
      </c>
      <c r="O1631" s="87"/>
      <c r="P1631" s="242">
        <f>O1631*H1631</f>
        <v>0</v>
      </c>
      <c r="Q1631" s="242">
        <v>0</v>
      </c>
      <c r="R1631" s="242">
        <f>Q1631*H1631</f>
        <v>0</v>
      </c>
      <c r="S1631" s="242">
        <v>0</v>
      </c>
      <c r="T1631" s="243">
        <f>S1631*H1631</f>
        <v>0</v>
      </c>
      <c r="AR1631" s="244" t="s">
        <v>452</v>
      </c>
      <c r="AT1631" s="244" t="s">
        <v>266</v>
      </c>
      <c r="AU1631" s="244" t="s">
        <v>92</v>
      </c>
      <c r="AY1631" s="17" t="s">
        <v>263</v>
      </c>
      <c r="BE1631" s="245">
        <f>IF(N1631="základní",J1631,0)</f>
        <v>0</v>
      </c>
      <c r="BF1631" s="245">
        <f>IF(N1631="snížená",J1631,0)</f>
        <v>0</v>
      </c>
      <c r="BG1631" s="245">
        <f>IF(N1631="zákl. přenesená",J1631,0)</f>
        <v>0</v>
      </c>
      <c r="BH1631" s="245">
        <f>IF(N1631="sníž. přenesená",J1631,0)</f>
        <v>0</v>
      </c>
      <c r="BI1631" s="245">
        <f>IF(N1631="nulová",J1631,0)</f>
        <v>0</v>
      </c>
      <c r="BJ1631" s="17" t="s">
        <v>90</v>
      </c>
      <c r="BK1631" s="245">
        <f>ROUND(I1631*H1631,2)</f>
        <v>0</v>
      </c>
      <c r="BL1631" s="17" t="s">
        <v>452</v>
      </c>
      <c r="BM1631" s="244" t="s">
        <v>2164</v>
      </c>
    </row>
    <row r="1632" s="1" customFormat="1">
      <c r="B1632" s="39"/>
      <c r="C1632" s="40"/>
      <c r="D1632" s="246" t="s">
        <v>273</v>
      </c>
      <c r="E1632" s="40"/>
      <c r="F1632" s="247" t="s">
        <v>2079</v>
      </c>
      <c r="G1632" s="40"/>
      <c r="H1632" s="40"/>
      <c r="I1632" s="151"/>
      <c r="J1632" s="40"/>
      <c r="K1632" s="40"/>
      <c r="L1632" s="44"/>
      <c r="M1632" s="248"/>
      <c r="N1632" s="87"/>
      <c r="O1632" s="87"/>
      <c r="P1632" s="87"/>
      <c r="Q1632" s="87"/>
      <c r="R1632" s="87"/>
      <c r="S1632" s="87"/>
      <c r="T1632" s="88"/>
      <c r="AT1632" s="17" t="s">
        <v>273</v>
      </c>
      <c r="AU1632" s="17" t="s">
        <v>92</v>
      </c>
    </row>
    <row r="1633" s="1" customFormat="1" ht="24" customHeight="1">
      <c r="B1633" s="39"/>
      <c r="C1633" s="233" t="s">
        <v>2165</v>
      </c>
      <c r="D1633" s="233" t="s">
        <v>266</v>
      </c>
      <c r="E1633" s="234" t="s">
        <v>2166</v>
      </c>
      <c r="F1633" s="235" t="s">
        <v>2167</v>
      </c>
      <c r="G1633" s="236" t="s">
        <v>1829</v>
      </c>
      <c r="H1633" s="237">
        <v>1</v>
      </c>
      <c r="I1633" s="238"/>
      <c r="J1633" s="239">
        <f>ROUND(I1633*H1633,2)</f>
        <v>0</v>
      </c>
      <c r="K1633" s="235" t="s">
        <v>413</v>
      </c>
      <c r="L1633" s="44"/>
      <c r="M1633" s="240" t="s">
        <v>1</v>
      </c>
      <c r="N1633" s="241" t="s">
        <v>48</v>
      </c>
      <c r="O1633" s="87"/>
      <c r="P1633" s="242">
        <f>O1633*H1633</f>
        <v>0</v>
      </c>
      <c r="Q1633" s="242">
        <v>0</v>
      </c>
      <c r="R1633" s="242">
        <f>Q1633*H1633</f>
        <v>0</v>
      </c>
      <c r="S1633" s="242">
        <v>0</v>
      </c>
      <c r="T1633" s="243">
        <f>S1633*H1633</f>
        <v>0</v>
      </c>
      <c r="AR1633" s="244" t="s">
        <v>452</v>
      </c>
      <c r="AT1633" s="244" t="s">
        <v>266</v>
      </c>
      <c r="AU1633" s="244" t="s">
        <v>92</v>
      </c>
      <c r="AY1633" s="17" t="s">
        <v>263</v>
      </c>
      <c r="BE1633" s="245">
        <f>IF(N1633="základní",J1633,0)</f>
        <v>0</v>
      </c>
      <c r="BF1633" s="245">
        <f>IF(N1633="snížená",J1633,0)</f>
        <v>0</v>
      </c>
      <c r="BG1633" s="245">
        <f>IF(N1633="zákl. přenesená",J1633,0)</f>
        <v>0</v>
      </c>
      <c r="BH1633" s="245">
        <f>IF(N1633="sníž. přenesená",J1633,0)</f>
        <v>0</v>
      </c>
      <c r="BI1633" s="245">
        <f>IF(N1633="nulová",J1633,0)</f>
        <v>0</v>
      </c>
      <c r="BJ1633" s="17" t="s">
        <v>90</v>
      </c>
      <c r="BK1633" s="245">
        <f>ROUND(I1633*H1633,2)</f>
        <v>0</v>
      </c>
      <c r="BL1633" s="17" t="s">
        <v>452</v>
      </c>
      <c r="BM1633" s="244" t="s">
        <v>2168</v>
      </c>
    </row>
    <row r="1634" s="1" customFormat="1">
      <c r="B1634" s="39"/>
      <c r="C1634" s="40"/>
      <c r="D1634" s="246" t="s">
        <v>273</v>
      </c>
      <c r="E1634" s="40"/>
      <c r="F1634" s="247" t="s">
        <v>2079</v>
      </c>
      <c r="G1634" s="40"/>
      <c r="H1634" s="40"/>
      <c r="I1634" s="151"/>
      <c r="J1634" s="40"/>
      <c r="K1634" s="40"/>
      <c r="L1634" s="44"/>
      <c r="M1634" s="248"/>
      <c r="N1634" s="87"/>
      <c r="O1634" s="87"/>
      <c r="P1634" s="87"/>
      <c r="Q1634" s="87"/>
      <c r="R1634" s="87"/>
      <c r="S1634" s="87"/>
      <c r="T1634" s="88"/>
      <c r="AT1634" s="17" t="s">
        <v>273</v>
      </c>
      <c r="AU1634" s="17" t="s">
        <v>92</v>
      </c>
    </row>
    <row r="1635" s="1" customFormat="1" ht="16.5" customHeight="1">
      <c r="B1635" s="39"/>
      <c r="C1635" s="233" t="s">
        <v>2169</v>
      </c>
      <c r="D1635" s="233" t="s">
        <v>266</v>
      </c>
      <c r="E1635" s="234" t="s">
        <v>2170</v>
      </c>
      <c r="F1635" s="235" t="s">
        <v>2171</v>
      </c>
      <c r="G1635" s="236" t="s">
        <v>1829</v>
      </c>
      <c r="H1635" s="237">
        <v>1</v>
      </c>
      <c r="I1635" s="238"/>
      <c r="J1635" s="239">
        <f>ROUND(I1635*H1635,2)</f>
        <v>0</v>
      </c>
      <c r="K1635" s="235" t="s">
        <v>413</v>
      </c>
      <c r="L1635" s="44"/>
      <c r="M1635" s="240" t="s">
        <v>1</v>
      </c>
      <c r="N1635" s="241" t="s">
        <v>48</v>
      </c>
      <c r="O1635" s="87"/>
      <c r="P1635" s="242">
        <f>O1635*H1635</f>
        <v>0</v>
      </c>
      <c r="Q1635" s="242">
        <v>0</v>
      </c>
      <c r="R1635" s="242">
        <f>Q1635*H1635</f>
        <v>0</v>
      </c>
      <c r="S1635" s="242">
        <v>0</v>
      </c>
      <c r="T1635" s="243">
        <f>S1635*H1635</f>
        <v>0</v>
      </c>
      <c r="AR1635" s="244" t="s">
        <v>452</v>
      </c>
      <c r="AT1635" s="244" t="s">
        <v>266</v>
      </c>
      <c r="AU1635" s="244" t="s">
        <v>92</v>
      </c>
      <c r="AY1635" s="17" t="s">
        <v>263</v>
      </c>
      <c r="BE1635" s="245">
        <f>IF(N1635="základní",J1635,0)</f>
        <v>0</v>
      </c>
      <c r="BF1635" s="245">
        <f>IF(N1635="snížená",J1635,0)</f>
        <v>0</v>
      </c>
      <c r="BG1635" s="245">
        <f>IF(N1635="zákl. přenesená",J1635,0)</f>
        <v>0</v>
      </c>
      <c r="BH1635" s="245">
        <f>IF(N1635="sníž. přenesená",J1635,0)</f>
        <v>0</v>
      </c>
      <c r="BI1635" s="245">
        <f>IF(N1635="nulová",J1635,0)</f>
        <v>0</v>
      </c>
      <c r="BJ1635" s="17" t="s">
        <v>90</v>
      </c>
      <c r="BK1635" s="245">
        <f>ROUND(I1635*H1635,2)</f>
        <v>0</v>
      </c>
      <c r="BL1635" s="17" t="s">
        <v>452</v>
      </c>
      <c r="BM1635" s="244" t="s">
        <v>2172</v>
      </c>
    </row>
    <row r="1636" s="1" customFormat="1">
      <c r="B1636" s="39"/>
      <c r="C1636" s="40"/>
      <c r="D1636" s="246" t="s">
        <v>273</v>
      </c>
      <c r="E1636" s="40"/>
      <c r="F1636" s="247" t="s">
        <v>2079</v>
      </c>
      <c r="G1636" s="40"/>
      <c r="H1636" s="40"/>
      <c r="I1636" s="151"/>
      <c r="J1636" s="40"/>
      <c r="K1636" s="40"/>
      <c r="L1636" s="44"/>
      <c r="M1636" s="248"/>
      <c r="N1636" s="87"/>
      <c r="O1636" s="87"/>
      <c r="P1636" s="87"/>
      <c r="Q1636" s="87"/>
      <c r="R1636" s="87"/>
      <c r="S1636" s="87"/>
      <c r="T1636" s="88"/>
      <c r="AT1636" s="17" t="s">
        <v>273</v>
      </c>
      <c r="AU1636" s="17" t="s">
        <v>92</v>
      </c>
    </row>
    <row r="1637" s="1" customFormat="1" ht="24" customHeight="1">
      <c r="B1637" s="39"/>
      <c r="C1637" s="233" t="s">
        <v>2173</v>
      </c>
      <c r="D1637" s="233" t="s">
        <v>266</v>
      </c>
      <c r="E1637" s="234" t="s">
        <v>2174</v>
      </c>
      <c r="F1637" s="235" t="s">
        <v>2175</v>
      </c>
      <c r="G1637" s="236" t="s">
        <v>1829</v>
      </c>
      <c r="H1637" s="237">
        <v>1</v>
      </c>
      <c r="I1637" s="238"/>
      <c r="J1637" s="239">
        <f>ROUND(I1637*H1637,2)</f>
        <v>0</v>
      </c>
      <c r="K1637" s="235" t="s">
        <v>413</v>
      </c>
      <c r="L1637" s="44"/>
      <c r="M1637" s="240" t="s">
        <v>1</v>
      </c>
      <c r="N1637" s="241" t="s">
        <v>48</v>
      </c>
      <c r="O1637" s="87"/>
      <c r="P1637" s="242">
        <f>O1637*H1637</f>
        <v>0</v>
      </c>
      <c r="Q1637" s="242">
        <v>0</v>
      </c>
      <c r="R1637" s="242">
        <f>Q1637*H1637</f>
        <v>0</v>
      </c>
      <c r="S1637" s="242">
        <v>0</v>
      </c>
      <c r="T1637" s="243">
        <f>S1637*H1637</f>
        <v>0</v>
      </c>
      <c r="AR1637" s="244" t="s">
        <v>452</v>
      </c>
      <c r="AT1637" s="244" t="s">
        <v>266</v>
      </c>
      <c r="AU1637" s="244" t="s">
        <v>92</v>
      </c>
      <c r="AY1637" s="17" t="s">
        <v>263</v>
      </c>
      <c r="BE1637" s="245">
        <f>IF(N1637="základní",J1637,0)</f>
        <v>0</v>
      </c>
      <c r="BF1637" s="245">
        <f>IF(N1637="snížená",J1637,0)</f>
        <v>0</v>
      </c>
      <c r="BG1637" s="245">
        <f>IF(N1637="zákl. přenesená",J1637,0)</f>
        <v>0</v>
      </c>
      <c r="BH1637" s="245">
        <f>IF(N1637="sníž. přenesená",J1637,0)</f>
        <v>0</v>
      </c>
      <c r="BI1637" s="245">
        <f>IF(N1637="nulová",J1637,0)</f>
        <v>0</v>
      </c>
      <c r="BJ1637" s="17" t="s">
        <v>90</v>
      </c>
      <c r="BK1637" s="245">
        <f>ROUND(I1637*H1637,2)</f>
        <v>0</v>
      </c>
      <c r="BL1637" s="17" t="s">
        <v>452</v>
      </c>
      <c r="BM1637" s="244" t="s">
        <v>2176</v>
      </c>
    </row>
    <row r="1638" s="1" customFormat="1">
      <c r="B1638" s="39"/>
      <c r="C1638" s="40"/>
      <c r="D1638" s="246" t="s">
        <v>273</v>
      </c>
      <c r="E1638" s="40"/>
      <c r="F1638" s="247" t="s">
        <v>2079</v>
      </c>
      <c r="G1638" s="40"/>
      <c r="H1638" s="40"/>
      <c r="I1638" s="151"/>
      <c r="J1638" s="40"/>
      <c r="K1638" s="40"/>
      <c r="L1638" s="44"/>
      <c r="M1638" s="248"/>
      <c r="N1638" s="87"/>
      <c r="O1638" s="87"/>
      <c r="P1638" s="87"/>
      <c r="Q1638" s="87"/>
      <c r="R1638" s="87"/>
      <c r="S1638" s="87"/>
      <c r="T1638" s="88"/>
      <c r="AT1638" s="17" t="s">
        <v>273</v>
      </c>
      <c r="AU1638" s="17" t="s">
        <v>92</v>
      </c>
    </row>
    <row r="1639" s="1" customFormat="1" ht="24" customHeight="1">
      <c r="B1639" s="39"/>
      <c r="C1639" s="233" t="s">
        <v>2177</v>
      </c>
      <c r="D1639" s="233" t="s">
        <v>266</v>
      </c>
      <c r="E1639" s="234" t="s">
        <v>2178</v>
      </c>
      <c r="F1639" s="235" t="s">
        <v>2179</v>
      </c>
      <c r="G1639" s="236" t="s">
        <v>1829</v>
      </c>
      <c r="H1639" s="237">
        <v>1</v>
      </c>
      <c r="I1639" s="238"/>
      <c r="J1639" s="239">
        <f>ROUND(I1639*H1639,2)</f>
        <v>0</v>
      </c>
      <c r="K1639" s="235" t="s">
        <v>413</v>
      </c>
      <c r="L1639" s="44"/>
      <c r="M1639" s="240" t="s">
        <v>1</v>
      </c>
      <c r="N1639" s="241" t="s">
        <v>48</v>
      </c>
      <c r="O1639" s="87"/>
      <c r="P1639" s="242">
        <f>O1639*H1639</f>
        <v>0</v>
      </c>
      <c r="Q1639" s="242">
        <v>0</v>
      </c>
      <c r="R1639" s="242">
        <f>Q1639*H1639</f>
        <v>0</v>
      </c>
      <c r="S1639" s="242">
        <v>0</v>
      </c>
      <c r="T1639" s="243">
        <f>S1639*H1639</f>
        <v>0</v>
      </c>
      <c r="AR1639" s="244" t="s">
        <v>452</v>
      </c>
      <c r="AT1639" s="244" t="s">
        <v>266</v>
      </c>
      <c r="AU1639" s="244" t="s">
        <v>92</v>
      </c>
      <c r="AY1639" s="17" t="s">
        <v>263</v>
      </c>
      <c r="BE1639" s="245">
        <f>IF(N1639="základní",J1639,0)</f>
        <v>0</v>
      </c>
      <c r="BF1639" s="245">
        <f>IF(N1639="snížená",J1639,0)</f>
        <v>0</v>
      </c>
      <c r="BG1639" s="245">
        <f>IF(N1639="zákl. přenesená",J1639,0)</f>
        <v>0</v>
      </c>
      <c r="BH1639" s="245">
        <f>IF(N1639="sníž. přenesená",J1639,0)</f>
        <v>0</v>
      </c>
      <c r="BI1639" s="245">
        <f>IF(N1639="nulová",J1639,0)</f>
        <v>0</v>
      </c>
      <c r="BJ1639" s="17" t="s">
        <v>90</v>
      </c>
      <c r="BK1639" s="245">
        <f>ROUND(I1639*H1639,2)</f>
        <v>0</v>
      </c>
      <c r="BL1639" s="17" t="s">
        <v>452</v>
      </c>
      <c r="BM1639" s="244" t="s">
        <v>2180</v>
      </c>
    </row>
    <row r="1640" s="1" customFormat="1">
      <c r="B1640" s="39"/>
      <c r="C1640" s="40"/>
      <c r="D1640" s="246" t="s">
        <v>273</v>
      </c>
      <c r="E1640" s="40"/>
      <c r="F1640" s="247" t="s">
        <v>2079</v>
      </c>
      <c r="G1640" s="40"/>
      <c r="H1640" s="40"/>
      <c r="I1640" s="151"/>
      <c r="J1640" s="40"/>
      <c r="K1640" s="40"/>
      <c r="L1640" s="44"/>
      <c r="M1640" s="248"/>
      <c r="N1640" s="87"/>
      <c r="O1640" s="87"/>
      <c r="P1640" s="87"/>
      <c r="Q1640" s="87"/>
      <c r="R1640" s="87"/>
      <c r="S1640" s="87"/>
      <c r="T1640" s="88"/>
      <c r="AT1640" s="17" t="s">
        <v>273</v>
      </c>
      <c r="AU1640" s="17" t="s">
        <v>92</v>
      </c>
    </row>
    <row r="1641" s="1" customFormat="1" ht="16.5" customHeight="1">
      <c r="B1641" s="39"/>
      <c r="C1641" s="233" t="s">
        <v>2181</v>
      </c>
      <c r="D1641" s="233" t="s">
        <v>266</v>
      </c>
      <c r="E1641" s="234" t="s">
        <v>2182</v>
      </c>
      <c r="F1641" s="235" t="s">
        <v>2183</v>
      </c>
      <c r="G1641" s="236" t="s">
        <v>1829</v>
      </c>
      <c r="H1641" s="237">
        <v>1</v>
      </c>
      <c r="I1641" s="238"/>
      <c r="J1641" s="239">
        <f>ROUND(I1641*H1641,2)</f>
        <v>0</v>
      </c>
      <c r="K1641" s="235" t="s">
        <v>413</v>
      </c>
      <c r="L1641" s="44"/>
      <c r="M1641" s="240" t="s">
        <v>1</v>
      </c>
      <c r="N1641" s="241" t="s">
        <v>48</v>
      </c>
      <c r="O1641" s="87"/>
      <c r="P1641" s="242">
        <f>O1641*H1641</f>
        <v>0</v>
      </c>
      <c r="Q1641" s="242">
        <v>0</v>
      </c>
      <c r="R1641" s="242">
        <f>Q1641*H1641</f>
        <v>0</v>
      </c>
      <c r="S1641" s="242">
        <v>0</v>
      </c>
      <c r="T1641" s="243">
        <f>S1641*H1641</f>
        <v>0</v>
      </c>
      <c r="AR1641" s="244" t="s">
        <v>452</v>
      </c>
      <c r="AT1641" s="244" t="s">
        <v>266</v>
      </c>
      <c r="AU1641" s="244" t="s">
        <v>92</v>
      </c>
      <c r="AY1641" s="17" t="s">
        <v>263</v>
      </c>
      <c r="BE1641" s="245">
        <f>IF(N1641="základní",J1641,0)</f>
        <v>0</v>
      </c>
      <c r="BF1641" s="245">
        <f>IF(N1641="snížená",J1641,0)</f>
        <v>0</v>
      </c>
      <c r="BG1641" s="245">
        <f>IF(N1641="zákl. přenesená",J1641,0)</f>
        <v>0</v>
      </c>
      <c r="BH1641" s="245">
        <f>IF(N1641="sníž. přenesená",J1641,0)</f>
        <v>0</v>
      </c>
      <c r="BI1641" s="245">
        <f>IF(N1641="nulová",J1641,0)</f>
        <v>0</v>
      </c>
      <c r="BJ1641" s="17" t="s">
        <v>90</v>
      </c>
      <c r="BK1641" s="245">
        <f>ROUND(I1641*H1641,2)</f>
        <v>0</v>
      </c>
      <c r="BL1641" s="17" t="s">
        <v>452</v>
      </c>
      <c r="BM1641" s="244" t="s">
        <v>2184</v>
      </c>
    </row>
    <row r="1642" s="1" customFormat="1">
      <c r="B1642" s="39"/>
      <c r="C1642" s="40"/>
      <c r="D1642" s="246" t="s">
        <v>273</v>
      </c>
      <c r="E1642" s="40"/>
      <c r="F1642" s="247" t="s">
        <v>2079</v>
      </c>
      <c r="G1642" s="40"/>
      <c r="H1642" s="40"/>
      <c r="I1642" s="151"/>
      <c r="J1642" s="40"/>
      <c r="K1642" s="40"/>
      <c r="L1642" s="44"/>
      <c r="M1642" s="248"/>
      <c r="N1642" s="87"/>
      <c r="O1642" s="87"/>
      <c r="P1642" s="87"/>
      <c r="Q1642" s="87"/>
      <c r="R1642" s="87"/>
      <c r="S1642" s="87"/>
      <c r="T1642" s="88"/>
      <c r="AT1642" s="17" t="s">
        <v>273</v>
      </c>
      <c r="AU1642" s="17" t="s">
        <v>92</v>
      </c>
    </row>
    <row r="1643" s="1" customFormat="1" ht="24" customHeight="1">
      <c r="B1643" s="39"/>
      <c r="C1643" s="233" t="s">
        <v>2185</v>
      </c>
      <c r="D1643" s="233" t="s">
        <v>266</v>
      </c>
      <c r="E1643" s="234" t="s">
        <v>2186</v>
      </c>
      <c r="F1643" s="235" t="s">
        <v>2187</v>
      </c>
      <c r="G1643" s="236" t="s">
        <v>1829</v>
      </c>
      <c r="H1643" s="237">
        <v>1</v>
      </c>
      <c r="I1643" s="238"/>
      <c r="J1643" s="239">
        <f>ROUND(I1643*H1643,2)</f>
        <v>0</v>
      </c>
      <c r="K1643" s="235" t="s">
        <v>413</v>
      </c>
      <c r="L1643" s="44"/>
      <c r="M1643" s="240" t="s">
        <v>1</v>
      </c>
      <c r="N1643" s="241" t="s">
        <v>48</v>
      </c>
      <c r="O1643" s="87"/>
      <c r="P1643" s="242">
        <f>O1643*H1643</f>
        <v>0</v>
      </c>
      <c r="Q1643" s="242">
        <v>0</v>
      </c>
      <c r="R1643" s="242">
        <f>Q1643*H1643</f>
        <v>0</v>
      </c>
      <c r="S1643" s="242">
        <v>0</v>
      </c>
      <c r="T1643" s="243">
        <f>S1643*H1643</f>
        <v>0</v>
      </c>
      <c r="AR1643" s="244" t="s">
        <v>452</v>
      </c>
      <c r="AT1643" s="244" t="s">
        <v>266</v>
      </c>
      <c r="AU1643" s="244" t="s">
        <v>92</v>
      </c>
      <c r="AY1643" s="17" t="s">
        <v>263</v>
      </c>
      <c r="BE1643" s="245">
        <f>IF(N1643="základní",J1643,0)</f>
        <v>0</v>
      </c>
      <c r="BF1643" s="245">
        <f>IF(N1643="snížená",J1643,0)</f>
        <v>0</v>
      </c>
      <c r="BG1643" s="245">
        <f>IF(N1643="zákl. přenesená",J1643,0)</f>
        <v>0</v>
      </c>
      <c r="BH1643" s="245">
        <f>IF(N1643="sníž. přenesená",J1643,0)</f>
        <v>0</v>
      </c>
      <c r="BI1643" s="245">
        <f>IF(N1643="nulová",J1643,0)</f>
        <v>0</v>
      </c>
      <c r="BJ1643" s="17" t="s">
        <v>90</v>
      </c>
      <c r="BK1643" s="245">
        <f>ROUND(I1643*H1643,2)</f>
        <v>0</v>
      </c>
      <c r="BL1643" s="17" t="s">
        <v>452</v>
      </c>
      <c r="BM1643" s="244" t="s">
        <v>2188</v>
      </c>
    </row>
    <row r="1644" s="1" customFormat="1">
      <c r="B1644" s="39"/>
      <c r="C1644" s="40"/>
      <c r="D1644" s="246" t="s">
        <v>273</v>
      </c>
      <c r="E1644" s="40"/>
      <c r="F1644" s="247" t="s">
        <v>2079</v>
      </c>
      <c r="G1644" s="40"/>
      <c r="H1644" s="40"/>
      <c r="I1644" s="151"/>
      <c r="J1644" s="40"/>
      <c r="K1644" s="40"/>
      <c r="L1644" s="44"/>
      <c r="M1644" s="248"/>
      <c r="N1644" s="87"/>
      <c r="O1644" s="87"/>
      <c r="P1644" s="87"/>
      <c r="Q1644" s="87"/>
      <c r="R1644" s="87"/>
      <c r="S1644" s="87"/>
      <c r="T1644" s="88"/>
      <c r="AT1644" s="17" t="s">
        <v>273</v>
      </c>
      <c r="AU1644" s="17" t="s">
        <v>92</v>
      </c>
    </row>
    <row r="1645" s="1" customFormat="1" ht="24" customHeight="1">
      <c r="B1645" s="39"/>
      <c r="C1645" s="233" t="s">
        <v>2189</v>
      </c>
      <c r="D1645" s="233" t="s">
        <v>266</v>
      </c>
      <c r="E1645" s="234" t="s">
        <v>2190</v>
      </c>
      <c r="F1645" s="235" t="s">
        <v>2191</v>
      </c>
      <c r="G1645" s="236" t="s">
        <v>1829</v>
      </c>
      <c r="H1645" s="237">
        <v>1</v>
      </c>
      <c r="I1645" s="238"/>
      <c r="J1645" s="239">
        <f>ROUND(I1645*H1645,2)</f>
        <v>0</v>
      </c>
      <c r="K1645" s="235" t="s">
        <v>413</v>
      </c>
      <c r="L1645" s="44"/>
      <c r="M1645" s="240" t="s">
        <v>1</v>
      </c>
      <c r="N1645" s="241" t="s">
        <v>48</v>
      </c>
      <c r="O1645" s="87"/>
      <c r="P1645" s="242">
        <f>O1645*H1645</f>
        <v>0</v>
      </c>
      <c r="Q1645" s="242">
        <v>0</v>
      </c>
      <c r="R1645" s="242">
        <f>Q1645*H1645</f>
        <v>0</v>
      </c>
      <c r="S1645" s="242">
        <v>0</v>
      </c>
      <c r="T1645" s="243">
        <f>S1645*H1645</f>
        <v>0</v>
      </c>
      <c r="AR1645" s="244" t="s">
        <v>452</v>
      </c>
      <c r="AT1645" s="244" t="s">
        <v>266</v>
      </c>
      <c r="AU1645" s="244" t="s">
        <v>92</v>
      </c>
      <c r="AY1645" s="17" t="s">
        <v>263</v>
      </c>
      <c r="BE1645" s="245">
        <f>IF(N1645="základní",J1645,0)</f>
        <v>0</v>
      </c>
      <c r="BF1645" s="245">
        <f>IF(N1645="snížená",J1645,0)</f>
        <v>0</v>
      </c>
      <c r="BG1645" s="245">
        <f>IF(N1645="zákl. přenesená",J1645,0)</f>
        <v>0</v>
      </c>
      <c r="BH1645" s="245">
        <f>IF(N1645="sníž. přenesená",J1645,0)</f>
        <v>0</v>
      </c>
      <c r="BI1645" s="245">
        <f>IF(N1645="nulová",J1645,0)</f>
        <v>0</v>
      </c>
      <c r="BJ1645" s="17" t="s">
        <v>90</v>
      </c>
      <c r="BK1645" s="245">
        <f>ROUND(I1645*H1645,2)</f>
        <v>0</v>
      </c>
      <c r="BL1645" s="17" t="s">
        <v>452</v>
      </c>
      <c r="BM1645" s="244" t="s">
        <v>2192</v>
      </c>
    </row>
    <row r="1646" s="1" customFormat="1">
      <c r="B1646" s="39"/>
      <c r="C1646" s="40"/>
      <c r="D1646" s="246" t="s">
        <v>273</v>
      </c>
      <c r="E1646" s="40"/>
      <c r="F1646" s="247" t="s">
        <v>2079</v>
      </c>
      <c r="G1646" s="40"/>
      <c r="H1646" s="40"/>
      <c r="I1646" s="151"/>
      <c r="J1646" s="40"/>
      <c r="K1646" s="40"/>
      <c r="L1646" s="44"/>
      <c r="M1646" s="248"/>
      <c r="N1646" s="87"/>
      <c r="O1646" s="87"/>
      <c r="P1646" s="87"/>
      <c r="Q1646" s="87"/>
      <c r="R1646" s="87"/>
      <c r="S1646" s="87"/>
      <c r="T1646" s="88"/>
      <c r="AT1646" s="17" t="s">
        <v>273</v>
      </c>
      <c r="AU1646" s="17" t="s">
        <v>92</v>
      </c>
    </row>
    <row r="1647" s="1" customFormat="1" ht="24" customHeight="1">
      <c r="B1647" s="39"/>
      <c r="C1647" s="233" t="s">
        <v>2193</v>
      </c>
      <c r="D1647" s="233" t="s">
        <v>266</v>
      </c>
      <c r="E1647" s="234" t="s">
        <v>2194</v>
      </c>
      <c r="F1647" s="235" t="s">
        <v>2195</v>
      </c>
      <c r="G1647" s="236" t="s">
        <v>1829</v>
      </c>
      <c r="H1647" s="237">
        <v>1</v>
      </c>
      <c r="I1647" s="238"/>
      <c r="J1647" s="239">
        <f>ROUND(I1647*H1647,2)</f>
        <v>0</v>
      </c>
      <c r="K1647" s="235" t="s">
        <v>413</v>
      </c>
      <c r="L1647" s="44"/>
      <c r="M1647" s="240" t="s">
        <v>1</v>
      </c>
      <c r="N1647" s="241" t="s">
        <v>48</v>
      </c>
      <c r="O1647" s="87"/>
      <c r="P1647" s="242">
        <f>O1647*H1647</f>
        <v>0</v>
      </c>
      <c r="Q1647" s="242">
        <v>0</v>
      </c>
      <c r="R1647" s="242">
        <f>Q1647*H1647</f>
        <v>0</v>
      </c>
      <c r="S1647" s="242">
        <v>0</v>
      </c>
      <c r="T1647" s="243">
        <f>S1647*H1647</f>
        <v>0</v>
      </c>
      <c r="AR1647" s="244" t="s">
        <v>452</v>
      </c>
      <c r="AT1647" s="244" t="s">
        <v>266</v>
      </c>
      <c r="AU1647" s="244" t="s">
        <v>92</v>
      </c>
      <c r="AY1647" s="17" t="s">
        <v>263</v>
      </c>
      <c r="BE1647" s="245">
        <f>IF(N1647="základní",J1647,0)</f>
        <v>0</v>
      </c>
      <c r="BF1647" s="245">
        <f>IF(N1647="snížená",J1647,0)</f>
        <v>0</v>
      </c>
      <c r="BG1647" s="245">
        <f>IF(N1647="zákl. přenesená",J1647,0)</f>
        <v>0</v>
      </c>
      <c r="BH1647" s="245">
        <f>IF(N1647="sníž. přenesená",J1647,0)</f>
        <v>0</v>
      </c>
      <c r="BI1647" s="245">
        <f>IF(N1647="nulová",J1647,0)</f>
        <v>0</v>
      </c>
      <c r="BJ1647" s="17" t="s">
        <v>90</v>
      </c>
      <c r="BK1647" s="245">
        <f>ROUND(I1647*H1647,2)</f>
        <v>0</v>
      </c>
      <c r="BL1647" s="17" t="s">
        <v>452</v>
      </c>
      <c r="BM1647" s="244" t="s">
        <v>2196</v>
      </c>
    </row>
    <row r="1648" s="1" customFormat="1">
      <c r="B1648" s="39"/>
      <c r="C1648" s="40"/>
      <c r="D1648" s="246" t="s">
        <v>273</v>
      </c>
      <c r="E1648" s="40"/>
      <c r="F1648" s="247" t="s">
        <v>2079</v>
      </c>
      <c r="G1648" s="40"/>
      <c r="H1648" s="40"/>
      <c r="I1648" s="151"/>
      <c r="J1648" s="40"/>
      <c r="K1648" s="40"/>
      <c r="L1648" s="44"/>
      <c r="M1648" s="248"/>
      <c r="N1648" s="87"/>
      <c r="O1648" s="87"/>
      <c r="P1648" s="87"/>
      <c r="Q1648" s="87"/>
      <c r="R1648" s="87"/>
      <c r="S1648" s="87"/>
      <c r="T1648" s="88"/>
      <c r="AT1648" s="17" t="s">
        <v>273</v>
      </c>
      <c r="AU1648" s="17" t="s">
        <v>92</v>
      </c>
    </row>
    <row r="1649" s="1" customFormat="1" ht="24" customHeight="1">
      <c r="B1649" s="39"/>
      <c r="C1649" s="233" t="s">
        <v>2197</v>
      </c>
      <c r="D1649" s="233" t="s">
        <v>266</v>
      </c>
      <c r="E1649" s="234" t="s">
        <v>2198</v>
      </c>
      <c r="F1649" s="235" t="s">
        <v>2199</v>
      </c>
      <c r="G1649" s="236" t="s">
        <v>1829</v>
      </c>
      <c r="H1649" s="237">
        <v>1</v>
      </c>
      <c r="I1649" s="238"/>
      <c r="J1649" s="239">
        <f>ROUND(I1649*H1649,2)</f>
        <v>0</v>
      </c>
      <c r="K1649" s="235" t="s">
        <v>413</v>
      </c>
      <c r="L1649" s="44"/>
      <c r="M1649" s="240" t="s">
        <v>1</v>
      </c>
      <c r="N1649" s="241" t="s">
        <v>48</v>
      </c>
      <c r="O1649" s="87"/>
      <c r="P1649" s="242">
        <f>O1649*H1649</f>
        <v>0</v>
      </c>
      <c r="Q1649" s="242">
        <v>0</v>
      </c>
      <c r="R1649" s="242">
        <f>Q1649*H1649</f>
        <v>0</v>
      </c>
      <c r="S1649" s="242">
        <v>0</v>
      </c>
      <c r="T1649" s="243">
        <f>S1649*H1649</f>
        <v>0</v>
      </c>
      <c r="AR1649" s="244" t="s">
        <v>452</v>
      </c>
      <c r="AT1649" s="244" t="s">
        <v>266</v>
      </c>
      <c r="AU1649" s="244" t="s">
        <v>92</v>
      </c>
      <c r="AY1649" s="17" t="s">
        <v>263</v>
      </c>
      <c r="BE1649" s="245">
        <f>IF(N1649="základní",J1649,0)</f>
        <v>0</v>
      </c>
      <c r="BF1649" s="245">
        <f>IF(N1649="snížená",J1649,0)</f>
        <v>0</v>
      </c>
      <c r="BG1649" s="245">
        <f>IF(N1649="zákl. přenesená",J1649,0)</f>
        <v>0</v>
      </c>
      <c r="BH1649" s="245">
        <f>IF(N1649="sníž. přenesená",J1649,0)</f>
        <v>0</v>
      </c>
      <c r="BI1649" s="245">
        <f>IF(N1649="nulová",J1649,0)</f>
        <v>0</v>
      </c>
      <c r="BJ1649" s="17" t="s">
        <v>90</v>
      </c>
      <c r="BK1649" s="245">
        <f>ROUND(I1649*H1649,2)</f>
        <v>0</v>
      </c>
      <c r="BL1649" s="17" t="s">
        <v>452</v>
      </c>
      <c r="BM1649" s="244" t="s">
        <v>2200</v>
      </c>
    </row>
    <row r="1650" s="1" customFormat="1">
      <c r="B1650" s="39"/>
      <c r="C1650" s="40"/>
      <c r="D1650" s="246" t="s">
        <v>273</v>
      </c>
      <c r="E1650" s="40"/>
      <c r="F1650" s="247" t="s">
        <v>2079</v>
      </c>
      <c r="G1650" s="40"/>
      <c r="H1650" s="40"/>
      <c r="I1650" s="151"/>
      <c r="J1650" s="40"/>
      <c r="K1650" s="40"/>
      <c r="L1650" s="44"/>
      <c r="M1650" s="248"/>
      <c r="N1650" s="87"/>
      <c r="O1650" s="87"/>
      <c r="P1650" s="87"/>
      <c r="Q1650" s="87"/>
      <c r="R1650" s="87"/>
      <c r="S1650" s="87"/>
      <c r="T1650" s="88"/>
      <c r="AT1650" s="17" t="s">
        <v>273</v>
      </c>
      <c r="AU1650" s="17" t="s">
        <v>92</v>
      </c>
    </row>
    <row r="1651" s="1" customFormat="1" ht="24" customHeight="1">
      <c r="B1651" s="39"/>
      <c r="C1651" s="233" t="s">
        <v>2201</v>
      </c>
      <c r="D1651" s="233" t="s">
        <v>266</v>
      </c>
      <c r="E1651" s="234" t="s">
        <v>2202</v>
      </c>
      <c r="F1651" s="235" t="s">
        <v>2203</v>
      </c>
      <c r="G1651" s="236" t="s">
        <v>1829</v>
      </c>
      <c r="H1651" s="237">
        <v>3</v>
      </c>
      <c r="I1651" s="238"/>
      <c r="J1651" s="239">
        <f>ROUND(I1651*H1651,2)</f>
        <v>0</v>
      </c>
      <c r="K1651" s="235" t="s">
        <v>413</v>
      </c>
      <c r="L1651" s="44"/>
      <c r="M1651" s="240" t="s">
        <v>1</v>
      </c>
      <c r="N1651" s="241" t="s">
        <v>48</v>
      </c>
      <c r="O1651" s="87"/>
      <c r="P1651" s="242">
        <f>O1651*H1651</f>
        <v>0</v>
      </c>
      <c r="Q1651" s="242">
        <v>0</v>
      </c>
      <c r="R1651" s="242">
        <f>Q1651*H1651</f>
        <v>0</v>
      </c>
      <c r="S1651" s="242">
        <v>0</v>
      </c>
      <c r="T1651" s="243">
        <f>S1651*H1651</f>
        <v>0</v>
      </c>
      <c r="AR1651" s="244" t="s">
        <v>452</v>
      </c>
      <c r="AT1651" s="244" t="s">
        <v>266</v>
      </c>
      <c r="AU1651" s="244" t="s">
        <v>92</v>
      </c>
      <c r="AY1651" s="17" t="s">
        <v>263</v>
      </c>
      <c r="BE1651" s="245">
        <f>IF(N1651="základní",J1651,0)</f>
        <v>0</v>
      </c>
      <c r="BF1651" s="245">
        <f>IF(N1651="snížená",J1651,0)</f>
        <v>0</v>
      </c>
      <c r="BG1651" s="245">
        <f>IF(N1651="zákl. přenesená",J1651,0)</f>
        <v>0</v>
      </c>
      <c r="BH1651" s="245">
        <f>IF(N1651="sníž. přenesená",J1651,0)</f>
        <v>0</v>
      </c>
      <c r="BI1651" s="245">
        <f>IF(N1651="nulová",J1651,0)</f>
        <v>0</v>
      </c>
      <c r="BJ1651" s="17" t="s">
        <v>90</v>
      </c>
      <c r="BK1651" s="245">
        <f>ROUND(I1651*H1651,2)</f>
        <v>0</v>
      </c>
      <c r="BL1651" s="17" t="s">
        <v>452</v>
      </c>
      <c r="BM1651" s="244" t="s">
        <v>2204</v>
      </c>
    </row>
    <row r="1652" s="1" customFormat="1">
      <c r="B1652" s="39"/>
      <c r="C1652" s="40"/>
      <c r="D1652" s="246" t="s">
        <v>273</v>
      </c>
      <c r="E1652" s="40"/>
      <c r="F1652" s="247" t="s">
        <v>2079</v>
      </c>
      <c r="G1652" s="40"/>
      <c r="H1652" s="40"/>
      <c r="I1652" s="151"/>
      <c r="J1652" s="40"/>
      <c r="K1652" s="40"/>
      <c r="L1652" s="44"/>
      <c r="M1652" s="248"/>
      <c r="N1652" s="87"/>
      <c r="O1652" s="87"/>
      <c r="P1652" s="87"/>
      <c r="Q1652" s="87"/>
      <c r="R1652" s="87"/>
      <c r="S1652" s="87"/>
      <c r="T1652" s="88"/>
      <c r="AT1652" s="17" t="s">
        <v>273</v>
      </c>
      <c r="AU1652" s="17" t="s">
        <v>92</v>
      </c>
    </row>
    <row r="1653" s="1" customFormat="1" ht="24" customHeight="1">
      <c r="B1653" s="39"/>
      <c r="C1653" s="233" t="s">
        <v>2205</v>
      </c>
      <c r="D1653" s="233" t="s">
        <v>266</v>
      </c>
      <c r="E1653" s="234" t="s">
        <v>2206</v>
      </c>
      <c r="F1653" s="235" t="s">
        <v>2207</v>
      </c>
      <c r="G1653" s="236" t="s">
        <v>1829</v>
      </c>
      <c r="H1653" s="237">
        <v>1</v>
      </c>
      <c r="I1653" s="238"/>
      <c r="J1653" s="239">
        <f>ROUND(I1653*H1653,2)</f>
        <v>0</v>
      </c>
      <c r="K1653" s="235" t="s">
        <v>413</v>
      </c>
      <c r="L1653" s="44"/>
      <c r="M1653" s="240" t="s">
        <v>1</v>
      </c>
      <c r="N1653" s="241" t="s">
        <v>48</v>
      </c>
      <c r="O1653" s="87"/>
      <c r="P1653" s="242">
        <f>O1653*H1653</f>
        <v>0</v>
      </c>
      <c r="Q1653" s="242">
        <v>0</v>
      </c>
      <c r="R1653" s="242">
        <f>Q1653*H1653</f>
        <v>0</v>
      </c>
      <c r="S1653" s="242">
        <v>0</v>
      </c>
      <c r="T1653" s="243">
        <f>S1653*H1653</f>
        <v>0</v>
      </c>
      <c r="AR1653" s="244" t="s">
        <v>452</v>
      </c>
      <c r="AT1653" s="244" t="s">
        <v>266</v>
      </c>
      <c r="AU1653" s="244" t="s">
        <v>92</v>
      </c>
      <c r="AY1653" s="17" t="s">
        <v>263</v>
      </c>
      <c r="BE1653" s="245">
        <f>IF(N1653="základní",J1653,0)</f>
        <v>0</v>
      </c>
      <c r="BF1653" s="245">
        <f>IF(N1653="snížená",J1653,0)</f>
        <v>0</v>
      </c>
      <c r="BG1653" s="245">
        <f>IF(N1653="zákl. přenesená",J1653,0)</f>
        <v>0</v>
      </c>
      <c r="BH1653" s="245">
        <f>IF(N1653="sníž. přenesená",J1653,0)</f>
        <v>0</v>
      </c>
      <c r="BI1653" s="245">
        <f>IF(N1653="nulová",J1653,0)</f>
        <v>0</v>
      </c>
      <c r="BJ1653" s="17" t="s">
        <v>90</v>
      </c>
      <c r="BK1653" s="245">
        <f>ROUND(I1653*H1653,2)</f>
        <v>0</v>
      </c>
      <c r="BL1653" s="17" t="s">
        <v>452</v>
      </c>
      <c r="BM1653" s="244" t="s">
        <v>2208</v>
      </c>
    </row>
    <row r="1654" s="1" customFormat="1">
      <c r="B1654" s="39"/>
      <c r="C1654" s="40"/>
      <c r="D1654" s="246" t="s">
        <v>273</v>
      </c>
      <c r="E1654" s="40"/>
      <c r="F1654" s="247" t="s">
        <v>2079</v>
      </c>
      <c r="G1654" s="40"/>
      <c r="H1654" s="40"/>
      <c r="I1654" s="151"/>
      <c r="J1654" s="40"/>
      <c r="K1654" s="40"/>
      <c r="L1654" s="44"/>
      <c r="M1654" s="248"/>
      <c r="N1654" s="87"/>
      <c r="O1654" s="87"/>
      <c r="P1654" s="87"/>
      <c r="Q1654" s="87"/>
      <c r="R1654" s="87"/>
      <c r="S1654" s="87"/>
      <c r="T1654" s="88"/>
      <c r="AT1654" s="17" t="s">
        <v>273</v>
      </c>
      <c r="AU1654" s="17" t="s">
        <v>92</v>
      </c>
    </row>
    <row r="1655" s="1" customFormat="1" ht="24" customHeight="1">
      <c r="B1655" s="39"/>
      <c r="C1655" s="233" t="s">
        <v>2209</v>
      </c>
      <c r="D1655" s="233" t="s">
        <v>266</v>
      </c>
      <c r="E1655" s="234" t="s">
        <v>2210</v>
      </c>
      <c r="F1655" s="235" t="s">
        <v>2211</v>
      </c>
      <c r="G1655" s="236" t="s">
        <v>269</v>
      </c>
      <c r="H1655" s="237">
        <v>3</v>
      </c>
      <c r="I1655" s="238"/>
      <c r="J1655" s="239">
        <f>ROUND(I1655*H1655,2)</f>
        <v>0</v>
      </c>
      <c r="K1655" s="235" t="s">
        <v>413</v>
      </c>
      <c r="L1655" s="44"/>
      <c r="M1655" s="240" t="s">
        <v>1</v>
      </c>
      <c r="N1655" s="241" t="s">
        <v>48</v>
      </c>
      <c r="O1655" s="87"/>
      <c r="P1655" s="242">
        <f>O1655*H1655</f>
        <v>0</v>
      </c>
      <c r="Q1655" s="242">
        <v>0</v>
      </c>
      <c r="R1655" s="242">
        <f>Q1655*H1655</f>
        <v>0</v>
      </c>
      <c r="S1655" s="242">
        <v>0</v>
      </c>
      <c r="T1655" s="243">
        <f>S1655*H1655</f>
        <v>0</v>
      </c>
      <c r="AR1655" s="244" t="s">
        <v>452</v>
      </c>
      <c r="AT1655" s="244" t="s">
        <v>266</v>
      </c>
      <c r="AU1655" s="244" t="s">
        <v>92</v>
      </c>
      <c r="AY1655" s="17" t="s">
        <v>263</v>
      </c>
      <c r="BE1655" s="245">
        <f>IF(N1655="základní",J1655,0)</f>
        <v>0</v>
      </c>
      <c r="BF1655" s="245">
        <f>IF(N1655="snížená",J1655,0)</f>
        <v>0</v>
      </c>
      <c r="BG1655" s="245">
        <f>IF(N1655="zákl. přenesená",J1655,0)</f>
        <v>0</v>
      </c>
      <c r="BH1655" s="245">
        <f>IF(N1655="sníž. přenesená",J1655,0)</f>
        <v>0</v>
      </c>
      <c r="BI1655" s="245">
        <f>IF(N1655="nulová",J1655,0)</f>
        <v>0</v>
      </c>
      <c r="BJ1655" s="17" t="s">
        <v>90</v>
      </c>
      <c r="BK1655" s="245">
        <f>ROUND(I1655*H1655,2)</f>
        <v>0</v>
      </c>
      <c r="BL1655" s="17" t="s">
        <v>452</v>
      </c>
      <c r="BM1655" s="244" t="s">
        <v>2212</v>
      </c>
    </row>
    <row r="1656" s="1" customFormat="1">
      <c r="B1656" s="39"/>
      <c r="C1656" s="40"/>
      <c r="D1656" s="246" t="s">
        <v>273</v>
      </c>
      <c r="E1656" s="40"/>
      <c r="F1656" s="247" t="s">
        <v>2079</v>
      </c>
      <c r="G1656" s="40"/>
      <c r="H1656" s="40"/>
      <c r="I1656" s="151"/>
      <c r="J1656" s="40"/>
      <c r="K1656" s="40"/>
      <c r="L1656" s="44"/>
      <c r="M1656" s="248"/>
      <c r="N1656" s="87"/>
      <c r="O1656" s="87"/>
      <c r="P1656" s="87"/>
      <c r="Q1656" s="87"/>
      <c r="R1656" s="87"/>
      <c r="S1656" s="87"/>
      <c r="T1656" s="88"/>
      <c r="AT1656" s="17" t="s">
        <v>273</v>
      </c>
      <c r="AU1656" s="17" t="s">
        <v>92</v>
      </c>
    </row>
    <row r="1657" s="1" customFormat="1" ht="16.5" customHeight="1">
      <c r="B1657" s="39"/>
      <c r="C1657" s="233" t="s">
        <v>2213</v>
      </c>
      <c r="D1657" s="233" t="s">
        <v>266</v>
      </c>
      <c r="E1657" s="234" t="s">
        <v>2214</v>
      </c>
      <c r="F1657" s="235" t="s">
        <v>2215</v>
      </c>
      <c r="G1657" s="236" t="s">
        <v>2216</v>
      </c>
      <c r="H1657" s="237">
        <v>1</v>
      </c>
      <c r="I1657" s="238"/>
      <c r="J1657" s="239">
        <f>ROUND(I1657*H1657,2)</f>
        <v>0</v>
      </c>
      <c r="K1657" s="235" t="s">
        <v>413</v>
      </c>
      <c r="L1657" s="44"/>
      <c r="M1657" s="240" t="s">
        <v>1</v>
      </c>
      <c r="N1657" s="241" t="s">
        <v>48</v>
      </c>
      <c r="O1657" s="87"/>
      <c r="P1657" s="242">
        <f>O1657*H1657</f>
        <v>0</v>
      </c>
      <c r="Q1657" s="242">
        <v>0</v>
      </c>
      <c r="R1657" s="242">
        <f>Q1657*H1657</f>
        <v>0</v>
      </c>
      <c r="S1657" s="242">
        <v>0</v>
      </c>
      <c r="T1657" s="243">
        <f>S1657*H1657</f>
        <v>0</v>
      </c>
      <c r="AR1657" s="244" t="s">
        <v>452</v>
      </c>
      <c r="AT1657" s="244" t="s">
        <v>266</v>
      </c>
      <c r="AU1657" s="244" t="s">
        <v>92</v>
      </c>
      <c r="AY1657" s="17" t="s">
        <v>263</v>
      </c>
      <c r="BE1657" s="245">
        <f>IF(N1657="základní",J1657,0)</f>
        <v>0</v>
      </c>
      <c r="BF1657" s="245">
        <f>IF(N1657="snížená",J1657,0)</f>
        <v>0</v>
      </c>
      <c r="BG1657" s="245">
        <f>IF(N1657="zákl. přenesená",J1657,0)</f>
        <v>0</v>
      </c>
      <c r="BH1657" s="245">
        <f>IF(N1657="sníž. přenesená",J1657,0)</f>
        <v>0</v>
      </c>
      <c r="BI1657" s="245">
        <f>IF(N1657="nulová",J1657,0)</f>
        <v>0</v>
      </c>
      <c r="BJ1657" s="17" t="s">
        <v>90</v>
      </c>
      <c r="BK1657" s="245">
        <f>ROUND(I1657*H1657,2)</f>
        <v>0</v>
      </c>
      <c r="BL1657" s="17" t="s">
        <v>452</v>
      </c>
      <c r="BM1657" s="244" t="s">
        <v>2217</v>
      </c>
    </row>
    <row r="1658" s="1" customFormat="1">
      <c r="B1658" s="39"/>
      <c r="C1658" s="40"/>
      <c r="D1658" s="246" t="s">
        <v>273</v>
      </c>
      <c r="E1658" s="40"/>
      <c r="F1658" s="247" t="s">
        <v>2079</v>
      </c>
      <c r="G1658" s="40"/>
      <c r="H1658" s="40"/>
      <c r="I1658" s="151"/>
      <c r="J1658" s="40"/>
      <c r="K1658" s="40"/>
      <c r="L1658" s="44"/>
      <c r="M1658" s="248"/>
      <c r="N1658" s="87"/>
      <c r="O1658" s="87"/>
      <c r="P1658" s="87"/>
      <c r="Q1658" s="87"/>
      <c r="R1658" s="87"/>
      <c r="S1658" s="87"/>
      <c r="T1658" s="88"/>
      <c r="AT1658" s="17" t="s">
        <v>273</v>
      </c>
      <c r="AU1658" s="17" t="s">
        <v>92</v>
      </c>
    </row>
    <row r="1659" s="1" customFormat="1" ht="16.5" customHeight="1">
      <c r="B1659" s="39"/>
      <c r="C1659" s="233" t="s">
        <v>2218</v>
      </c>
      <c r="D1659" s="233" t="s">
        <v>266</v>
      </c>
      <c r="E1659" s="234" t="s">
        <v>2219</v>
      </c>
      <c r="F1659" s="235" t="s">
        <v>2220</v>
      </c>
      <c r="G1659" s="236" t="s">
        <v>2216</v>
      </c>
      <c r="H1659" s="237">
        <v>1</v>
      </c>
      <c r="I1659" s="238"/>
      <c r="J1659" s="239">
        <f>ROUND(I1659*H1659,2)</f>
        <v>0</v>
      </c>
      <c r="K1659" s="235" t="s">
        <v>413</v>
      </c>
      <c r="L1659" s="44"/>
      <c r="M1659" s="240" t="s">
        <v>1</v>
      </c>
      <c r="N1659" s="241" t="s">
        <v>48</v>
      </c>
      <c r="O1659" s="87"/>
      <c r="P1659" s="242">
        <f>O1659*H1659</f>
        <v>0</v>
      </c>
      <c r="Q1659" s="242">
        <v>0</v>
      </c>
      <c r="R1659" s="242">
        <f>Q1659*H1659</f>
        <v>0</v>
      </c>
      <c r="S1659" s="242">
        <v>0</v>
      </c>
      <c r="T1659" s="243">
        <f>S1659*H1659</f>
        <v>0</v>
      </c>
      <c r="AR1659" s="244" t="s">
        <v>452</v>
      </c>
      <c r="AT1659" s="244" t="s">
        <v>266</v>
      </c>
      <c r="AU1659" s="244" t="s">
        <v>92</v>
      </c>
      <c r="AY1659" s="17" t="s">
        <v>263</v>
      </c>
      <c r="BE1659" s="245">
        <f>IF(N1659="základní",J1659,0)</f>
        <v>0</v>
      </c>
      <c r="BF1659" s="245">
        <f>IF(N1659="snížená",J1659,0)</f>
        <v>0</v>
      </c>
      <c r="BG1659" s="245">
        <f>IF(N1659="zákl. přenesená",J1659,0)</f>
        <v>0</v>
      </c>
      <c r="BH1659" s="245">
        <f>IF(N1659="sníž. přenesená",J1659,0)</f>
        <v>0</v>
      </c>
      <c r="BI1659" s="245">
        <f>IF(N1659="nulová",J1659,0)</f>
        <v>0</v>
      </c>
      <c r="BJ1659" s="17" t="s">
        <v>90</v>
      </c>
      <c r="BK1659" s="245">
        <f>ROUND(I1659*H1659,2)</f>
        <v>0</v>
      </c>
      <c r="BL1659" s="17" t="s">
        <v>452</v>
      </c>
      <c r="BM1659" s="244" t="s">
        <v>2221</v>
      </c>
    </row>
    <row r="1660" s="1" customFormat="1">
      <c r="B1660" s="39"/>
      <c r="C1660" s="40"/>
      <c r="D1660" s="246" t="s">
        <v>273</v>
      </c>
      <c r="E1660" s="40"/>
      <c r="F1660" s="247" t="s">
        <v>2079</v>
      </c>
      <c r="G1660" s="40"/>
      <c r="H1660" s="40"/>
      <c r="I1660" s="151"/>
      <c r="J1660" s="40"/>
      <c r="K1660" s="40"/>
      <c r="L1660" s="44"/>
      <c r="M1660" s="248"/>
      <c r="N1660" s="87"/>
      <c r="O1660" s="87"/>
      <c r="P1660" s="87"/>
      <c r="Q1660" s="87"/>
      <c r="R1660" s="87"/>
      <c r="S1660" s="87"/>
      <c r="T1660" s="88"/>
      <c r="AT1660" s="17" t="s">
        <v>273</v>
      </c>
      <c r="AU1660" s="17" t="s">
        <v>92</v>
      </c>
    </row>
    <row r="1661" s="1" customFormat="1" ht="16.5" customHeight="1">
      <c r="B1661" s="39"/>
      <c r="C1661" s="233" t="s">
        <v>2222</v>
      </c>
      <c r="D1661" s="233" t="s">
        <v>266</v>
      </c>
      <c r="E1661" s="234" t="s">
        <v>2223</v>
      </c>
      <c r="F1661" s="235" t="s">
        <v>2224</v>
      </c>
      <c r="G1661" s="236" t="s">
        <v>1829</v>
      </c>
      <c r="H1661" s="237">
        <v>2</v>
      </c>
      <c r="I1661" s="238"/>
      <c r="J1661" s="239">
        <f>ROUND(I1661*H1661,2)</f>
        <v>0</v>
      </c>
      <c r="K1661" s="235" t="s">
        <v>413</v>
      </c>
      <c r="L1661" s="44"/>
      <c r="M1661" s="240" t="s">
        <v>1</v>
      </c>
      <c r="N1661" s="241" t="s">
        <v>48</v>
      </c>
      <c r="O1661" s="87"/>
      <c r="P1661" s="242">
        <f>O1661*H1661</f>
        <v>0</v>
      </c>
      <c r="Q1661" s="242">
        <v>0</v>
      </c>
      <c r="R1661" s="242">
        <f>Q1661*H1661</f>
        <v>0</v>
      </c>
      <c r="S1661" s="242">
        <v>0</v>
      </c>
      <c r="T1661" s="243">
        <f>S1661*H1661</f>
        <v>0</v>
      </c>
      <c r="AR1661" s="244" t="s">
        <v>452</v>
      </c>
      <c r="AT1661" s="244" t="s">
        <v>266</v>
      </c>
      <c r="AU1661" s="244" t="s">
        <v>92</v>
      </c>
      <c r="AY1661" s="17" t="s">
        <v>263</v>
      </c>
      <c r="BE1661" s="245">
        <f>IF(N1661="základní",J1661,0)</f>
        <v>0</v>
      </c>
      <c r="BF1661" s="245">
        <f>IF(N1661="snížená",J1661,0)</f>
        <v>0</v>
      </c>
      <c r="BG1661" s="245">
        <f>IF(N1661="zákl. přenesená",J1661,0)</f>
        <v>0</v>
      </c>
      <c r="BH1661" s="245">
        <f>IF(N1661="sníž. přenesená",J1661,0)</f>
        <v>0</v>
      </c>
      <c r="BI1661" s="245">
        <f>IF(N1661="nulová",J1661,0)</f>
        <v>0</v>
      </c>
      <c r="BJ1661" s="17" t="s">
        <v>90</v>
      </c>
      <c r="BK1661" s="245">
        <f>ROUND(I1661*H1661,2)</f>
        <v>0</v>
      </c>
      <c r="BL1661" s="17" t="s">
        <v>452</v>
      </c>
      <c r="BM1661" s="244" t="s">
        <v>2225</v>
      </c>
    </row>
    <row r="1662" s="1" customFormat="1">
      <c r="B1662" s="39"/>
      <c r="C1662" s="40"/>
      <c r="D1662" s="246" t="s">
        <v>273</v>
      </c>
      <c r="E1662" s="40"/>
      <c r="F1662" s="247" t="s">
        <v>2079</v>
      </c>
      <c r="G1662" s="40"/>
      <c r="H1662" s="40"/>
      <c r="I1662" s="151"/>
      <c r="J1662" s="40"/>
      <c r="K1662" s="40"/>
      <c r="L1662" s="44"/>
      <c r="M1662" s="248"/>
      <c r="N1662" s="87"/>
      <c r="O1662" s="87"/>
      <c r="P1662" s="87"/>
      <c r="Q1662" s="87"/>
      <c r="R1662" s="87"/>
      <c r="S1662" s="87"/>
      <c r="T1662" s="88"/>
      <c r="AT1662" s="17" t="s">
        <v>273</v>
      </c>
      <c r="AU1662" s="17" t="s">
        <v>92</v>
      </c>
    </row>
    <row r="1663" s="1" customFormat="1" ht="16.5" customHeight="1">
      <c r="B1663" s="39"/>
      <c r="C1663" s="233" t="s">
        <v>2226</v>
      </c>
      <c r="D1663" s="233" t="s">
        <v>266</v>
      </c>
      <c r="E1663" s="234" t="s">
        <v>2227</v>
      </c>
      <c r="F1663" s="235" t="s">
        <v>2228</v>
      </c>
      <c r="G1663" s="236" t="s">
        <v>1829</v>
      </c>
      <c r="H1663" s="237">
        <v>1</v>
      </c>
      <c r="I1663" s="238"/>
      <c r="J1663" s="239">
        <f>ROUND(I1663*H1663,2)</f>
        <v>0</v>
      </c>
      <c r="K1663" s="235" t="s">
        <v>413</v>
      </c>
      <c r="L1663" s="44"/>
      <c r="M1663" s="240" t="s">
        <v>1</v>
      </c>
      <c r="N1663" s="241" t="s">
        <v>48</v>
      </c>
      <c r="O1663" s="87"/>
      <c r="P1663" s="242">
        <f>O1663*H1663</f>
        <v>0</v>
      </c>
      <c r="Q1663" s="242">
        <v>0</v>
      </c>
      <c r="R1663" s="242">
        <f>Q1663*H1663</f>
        <v>0</v>
      </c>
      <c r="S1663" s="242">
        <v>0</v>
      </c>
      <c r="T1663" s="243">
        <f>S1663*H1663</f>
        <v>0</v>
      </c>
      <c r="AR1663" s="244" t="s">
        <v>452</v>
      </c>
      <c r="AT1663" s="244" t="s">
        <v>266</v>
      </c>
      <c r="AU1663" s="244" t="s">
        <v>92</v>
      </c>
      <c r="AY1663" s="17" t="s">
        <v>263</v>
      </c>
      <c r="BE1663" s="245">
        <f>IF(N1663="základní",J1663,0)</f>
        <v>0</v>
      </c>
      <c r="BF1663" s="245">
        <f>IF(N1663="snížená",J1663,0)</f>
        <v>0</v>
      </c>
      <c r="BG1663" s="245">
        <f>IF(N1663="zákl. přenesená",J1663,0)</f>
        <v>0</v>
      </c>
      <c r="BH1663" s="245">
        <f>IF(N1663="sníž. přenesená",J1663,0)</f>
        <v>0</v>
      </c>
      <c r="BI1663" s="245">
        <f>IF(N1663="nulová",J1663,0)</f>
        <v>0</v>
      </c>
      <c r="BJ1663" s="17" t="s">
        <v>90</v>
      </c>
      <c r="BK1663" s="245">
        <f>ROUND(I1663*H1663,2)</f>
        <v>0</v>
      </c>
      <c r="BL1663" s="17" t="s">
        <v>452</v>
      </c>
      <c r="BM1663" s="244" t="s">
        <v>2229</v>
      </c>
    </row>
    <row r="1664" s="1" customFormat="1">
      <c r="B1664" s="39"/>
      <c r="C1664" s="40"/>
      <c r="D1664" s="246" t="s">
        <v>273</v>
      </c>
      <c r="E1664" s="40"/>
      <c r="F1664" s="247" t="s">
        <v>2079</v>
      </c>
      <c r="G1664" s="40"/>
      <c r="H1664" s="40"/>
      <c r="I1664" s="151"/>
      <c r="J1664" s="40"/>
      <c r="K1664" s="40"/>
      <c r="L1664" s="44"/>
      <c r="M1664" s="248"/>
      <c r="N1664" s="87"/>
      <c r="O1664" s="87"/>
      <c r="P1664" s="87"/>
      <c r="Q1664" s="87"/>
      <c r="R1664" s="87"/>
      <c r="S1664" s="87"/>
      <c r="T1664" s="88"/>
      <c r="AT1664" s="17" t="s">
        <v>273</v>
      </c>
      <c r="AU1664" s="17" t="s">
        <v>92</v>
      </c>
    </row>
    <row r="1665" s="1" customFormat="1" ht="16.5" customHeight="1">
      <c r="B1665" s="39"/>
      <c r="C1665" s="233" t="s">
        <v>2230</v>
      </c>
      <c r="D1665" s="233" t="s">
        <v>266</v>
      </c>
      <c r="E1665" s="234" t="s">
        <v>2231</v>
      </c>
      <c r="F1665" s="235" t="s">
        <v>2232</v>
      </c>
      <c r="G1665" s="236" t="s">
        <v>1829</v>
      </c>
      <c r="H1665" s="237">
        <v>4</v>
      </c>
      <c r="I1665" s="238"/>
      <c r="J1665" s="239">
        <f>ROUND(I1665*H1665,2)</f>
        <v>0</v>
      </c>
      <c r="K1665" s="235" t="s">
        <v>413</v>
      </c>
      <c r="L1665" s="44"/>
      <c r="M1665" s="240" t="s">
        <v>1</v>
      </c>
      <c r="N1665" s="241" t="s">
        <v>48</v>
      </c>
      <c r="O1665" s="87"/>
      <c r="P1665" s="242">
        <f>O1665*H1665</f>
        <v>0</v>
      </c>
      <c r="Q1665" s="242">
        <v>0</v>
      </c>
      <c r="R1665" s="242">
        <f>Q1665*H1665</f>
        <v>0</v>
      </c>
      <c r="S1665" s="242">
        <v>0</v>
      </c>
      <c r="T1665" s="243">
        <f>S1665*H1665</f>
        <v>0</v>
      </c>
      <c r="AR1665" s="244" t="s">
        <v>452</v>
      </c>
      <c r="AT1665" s="244" t="s">
        <v>266</v>
      </c>
      <c r="AU1665" s="244" t="s">
        <v>92</v>
      </c>
      <c r="AY1665" s="17" t="s">
        <v>263</v>
      </c>
      <c r="BE1665" s="245">
        <f>IF(N1665="základní",J1665,0)</f>
        <v>0</v>
      </c>
      <c r="BF1665" s="245">
        <f>IF(N1665="snížená",J1665,0)</f>
        <v>0</v>
      </c>
      <c r="BG1665" s="245">
        <f>IF(N1665="zákl. přenesená",J1665,0)</f>
        <v>0</v>
      </c>
      <c r="BH1665" s="245">
        <f>IF(N1665="sníž. přenesená",J1665,0)</f>
        <v>0</v>
      </c>
      <c r="BI1665" s="245">
        <f>IF(N1665="nulová",J1665,0)</f>
        <v>0</v>
      </c>
      <c r="BJ1665" s="17" t="s">
        <v>90</v>
      </c>
      <c r="BK1665" s="245">
        <f>ROUND(I1665*H1665,2)</f>
        <v>0</v>
      </c>
      <c r="BL1665" s="17" t="s">
        <v>452</v>
      </c>
      <c r="BM1665" s="244" t="s">
        <v>2233</v>
      </c>
    </row>
    <row r="1666" s="1" customFormat="1">
      <c r="B1666" s="39"/>
      <c r="C1666" s="40"/>
      <c r="D1666" s="246" t="s">
        <v>273</v>
      </c>
      <c r="E1666" s="40"/>
      <c r="F1666" s="247" t="s">
        <v>2079</v>
      </c>
      <c r="G1666" s="40"/>
      <c r="H1666" s="40"/>
      <c r="I1666" s="151"/>
      <c r="J1666" s="40"/>
      <c r="K1666" s="40"/>
      <c r="L1666" s="44"/>
      <c r="M1666" s="248"/>
      <c r="N1666" s="87"/>
      <c r="O1666" s="87"/>
      <c r="P1666" s="87"/>
      <c r="Q1666" s="87"/>
      <c r="R1666" s="87"/>
      <c r="S1666" s="87"/>
      <c r="T1666" s="88"/>
      <c r="AT1666" s="17" t="s">
        <v>273</v>
      </c>
      <c r="AU1666" s="17" t="s">
        <v>92</v>
      </c>
    </row>
    <row r="1667" s="1" customFormat="1" ht="16.5" customHeight="1">
      <c r="B1667" s="39"/>
      <c r="C1667" s="233" t="s">
        <v>2234</v>
      </c>
      <c r="D1667" s="233" t="s">
        <v>266</v>
      </c>
      <c r="E1667" s="234" t="s">
        <v>2235</v>
      </c>
      <c r="F1667" s="235" t="s">
        <v>2236</v>
      </c>
      <c r="G1667" s="236" t="s">
        <v>396</v>
      </c>
      <c r="H1667" s="237">
        <v>0.95499999999999996</v>
      </c>
      <c r="I1667" s="238"/>
      <c r="J1667" s="239">
        <f>ROUND(I1667*H1667,2)</f>
        <v>0</v>
      </c>
      <c r="K1667" s="235" t="s">
        <v>413</v>
      </c>
      <c r="L1667" s="44"/>
      <c r="M1667" s="240" t="s">
        <v>1</v>
      </c>
      <c r="N1667" s="241" t="s">
        <v>48</v>
      </c>
      <c r="O1667" s="87"/>
      <c r="P1667" s="242">
        <f>O1667*H1667</f>
        <v>0</v>
      </c>
      <c r="Q1667" s="242">
        <v>0</v>
      </c>
      <c r="R1667" s="242">
        <f>Q1667*H1667</f>
        <v>0</v>
      </c>
      <c r="S1667" s="242">
        <v>0</v>
      </c>
      <c r="T1667" s="243">
        <f>S1667*H1667</f>
        <v>0</v>
      </c>
      <c r="AR1667" s="244" t="s">
        <v>452</v>
      </c>
      <c r="AT1667" s="244" t="s">
        <v>266</v>
      </c>
      <c r="AU1667" s="244" t="s">
        <v>92</v>
      </c>
      <c r="AY1667" s="17" t="s">
        <v>263</v>
      </c>
      <c r="BE1667" s="245">
        <f>IF(N1667="základní",J1667,0)</f>
        <v>0</v>
      </c>
      <c r="BF1667" s="245">
        <f>IF(N1667="snížená",J1667,0)</f>
        <v>0</v>
      </c>
      <c r="BG1667" s="245">
        <f>IF(N1667="zákl. přenesená",J1667,0)</f>
        <v>0</v>
      </c>
      <c r="BH1667" s="245">
        <f>IF(N1667="sníž. přenesená",J1667,0)</f>
        <v>0</v>
      </c>
      <c r="BI1667" s="245">
        <f>IF(N1667="nulová",J1667,0)</f>
        <v>0</v>
      </c>
      <c r="BJ1667" s="17" t="s">
        <v>90</v>
      </c>
      <c r="BK1667" s="245">
        <f>ROUND(I1667*H1667,2)</f>
        <v>0</v>
      </c>
      <c r="BL1667" s="17" t="s">
        <v>452</v>
      </c>
      <c r="BM1667" s="244" t="s">
        <v>2237</v>
      </c>
    </row>
    <row r="1668" s="1" customFormat="1">
      <c r="B1668" s="39"/>
      <c r="C1668" s="40"/>
      <c r="D1668" s="246" t="s">
        <v>273</v>
      </c>
      <c r="E1668" s="40"/>
      <c r="F1668" s="247" t="s">
        <v>2079</v>
      </c>
      <c r="G1668" s="40"/>
      <c r="H1668" s="40"/>
      <c r="I1668" s="151"/>
      <c r="J1668" s="40"/>
      <c r="K1668" s="40"/>
      <c r="L1668" s="44"/>
      <c r="M1668" s="248"/>
      <c r="N1668" s="87"/>
      <c r="O1668" s="87"/>
      <c r="P1668" s="87"/>
      <c r="Q1668" s="87"/>
      <c r="R1668" s="87"/>
      <c r="S1668" s="87"/>
      <c r="T1668" s="88"/>
      <c r="AT1668" s="17" t="s">
        <v>273</v>
      </c>
      <c r="AU1668" s="17" t="s">
        <v>92</v>
      </c>
    </row>
    <row r="1669" s="1" customFormat="1" ht="16.5" customHeight="1">
      <c r="B1669" s="39"/>
      <c r="C1669" s="233" t="s">
        <v>2238</v>
      </c>
      <c r="D1669" s="233" t="s">
        <v>266</v>
      </c>
      <c r="E1669" s="234" t="s">
        <v>2239</v>
      </c>
      <c r="F1669" s="235" t="s">
        <v>2240</v>
      </c>
      <c r="G1669" s="236" t="s">
        <v>1829</v>
      </c>
      <c r="H1669" s="237">
        <v>1</v>
      </c>
      <c r="I1669" s="238"/>
      <c r="J1669" s="239">
        <f>ROUND(I1669*H1669,2)</f>
        <v>0</v>
      </c>
      <c r="K1669" s="235" t="s">
        <v>413</v>
      </c>
      <c r="L1669" s="44"/>
      <c r="M1669" s="240" t="s">
        <v>1</v>
      </c>
      <c r="N1669" s="241" t="s">
        <v>48</v>
      </c>
      <c r="O1669" s="87"/>
      <c r="P1669" s="242">
        <f>O1669*H1669</f>
        <v>0</v>
      </c>
      <c r="Q1669" s="242">
        <v>0</v>
      </c>
      <c r="R1669" s="242">
        <f>Q1669*H1669</f>
        <v>0</v>
      </c>
      <c r="S1669" s="242">
        <v>0</v>
      </c>
      <c r="T1669" s="243">
        <f>S1669*H1669</f>
        <v>0</v>
      </c>
      <c r="AR1669" s="244" t="s">
        <v>452</v>
      </c>
      <c r="AT1669" s="244" t="s">
        <v>266</v>
      </c>
      <c r="AU1669" s="244" t="s">
        <v>92</v>
      </c>
      <c r="AY1669" s="17" t="s">
        <v>263</v>
      </c>
      <c r="BE1669" s="245">
        <f>IF(N1669="základní",J1669,0)</f>
        <v>0</v>
      </c>
      <c r="BF1669" s="245">
        <f>IF(N1669="snížená",J1669,0)</f>
        <v>0</v>
      </c>
      <c r="BG1669" s="245">
        <f>IF(N1669="zákl. přenesená",J1669,0)</f>
        <v>0</v>
      </c>
      <c r="BH1669" s="245">
        <f>IF(N1669="sníž. přenesená",J1669,0)</f>
        <v>0</v>
      </c>
      <c r="BI1669" s="245">
        <f>IF(N1669="nulová",J1669,0)</f>
        <v>0</v>
      </c>
      <c r="BJ1669" s="17" t="s">
        <v>90</v>
      </c>
      <c r="BK1669" s="245">
        <f>ROUND(I1669*H1669,2)</f>
        <v>0</v>
      </c>
      <c r="BL1669" s="17" t="s">
        <v>452</v>
      </c>
      <c r="BM1669" s="244" t="s">
        <v>2241</v>
      </c>
    </row>
    <row r="1670" s="1" customFormat="1">
      <c r="B1670" s="39"/>
      <c r="C1670" s="40"/>
      <c r="D1670" s="246" t="s">
        <v>273</v>
      </c>
      <c r="E1670" s="40"/>
      <c r="F1670" s="247" t="s">
        <v>1831</v>
      </c>
      <c r="G1670" s="40"/>
      <c r="H1670" s="40"/>
      <c r="I1670" s="151"/>
      <c r="J1670" s="40"/>
      <c r="K1670" s="40"/>
      <c r="L1670" s="44"/>
      <c r="M1670" s="248"/>
      <c r="N1670" s="87"/>
      <c r="O1670" s="87"/>
      <c r="P1670" s="87"/>
      <c r="Q1670" s="87"/>
      <c r="R1670" s="87"/>
      <c r="S1670" s="87"/>
      <c r="T1670" s="88"/>
      <c r="AT1670" s="17" t="s">
        <v>273</v>
      </c>
      <c r="AU1670" s="17" t="s">
        <v>92</v>
      </c>
    </row>
    <row r="1671" s="1" customFormat="1" ht="24" customHeight="1">
      <c r="B1671" s="39"/>
      <c r="C1671" s="233" t="s">
        <v>2242</v>
      </c>
      <c r="D1671" s="233" t="s">
        <v>266</v>
      </c>
      <c r="E1671" s="234" t="s">
        <v>2243</v>
      </c>
      <c r="F1671" s="235" t="s">
        <v>2244</v>
      </c>
      <c r="G1671" s="236" t="s">
        <v>1829</v>
      </c>
      <c r="H1671" s="237">
        <v>1</v>
      </c>
      <c r="I1671" s="238"/>
      <c r="J1671" s="239">
        <f>ROUND(I1671*H1671,2)</f>
        <v>0</v>
      </c>
      <c r="K1671" s="235" t="s">
        <v>413</v>
      </c>
      <c r="L1671" s="44"/>
      <c r="M1671" s="240" t="s">
        <v>1</v>
      </c>
      <c r="N1671" s="241" t="s">
        <v>48</v>
      </c>
      <c r="O1671" s="87"/>
      <c r="P1671" s="242">
        <f>O1671*H1671</f>
        <v>0</v>
      </c>
      <c r="Q1671" s="242">
        <v>0</v>
      </c>
      <c r="R1671" s="242">
        <f>Q1671*H1671</f>
        <v>0</v>
      </c>
      <c r="S1671" s="242">
        <v>0</v>
      </c>
      <c r="T1671" s="243">
        <f>S1671*H1671</f>
        <v>0</v>
      </c>
      <c r="AR1671" s="244" t="s">
        <v>452</v>
      </c>
      <c r="AT1671" s="244" t="s">
        <v>266</v>
      </c>
      <c r="AU1671" s="244" t="s">
        <v>92</v>
      </c>
      <c r="AY1671" s="17" t="s">
        <v>263</v>
      </c>
      <c r="BE1671" s="245">
        <f>IF(N1671="základní",J1671,0)</f>
        <v>0</v>
      </c>
      <c r="BF1671" s="245">
        <f>IF(N1671="snížená",J1671,0)</f>
        <v>0</v>
      </c>
      <c r="BG1671" s="245">
        <f>IF(N1671="zákl. přenesená",J1671,0)</f>
        <v>0</v>
      </c>
      <c r="BH1671" s="245">
        <f>IF(N1671="sníž. přenesená",J1671,0)</f>
        <v>0</v>
      </c>
      <c r="BI1671" s="245">
        <f>IF(N1671="nulová",J1671,0)</f>
        <v>0</v>
      </c>
      <c r="BJ1671" s="17" t="s">
        <v>90</v>
      </c>
      <c r="BK1671" s="245">
        <f>ROUND(I1671*H1671,2)</f>
        <v>0</v>
      </c>
      <c r="BL1671" s="17" t="s">
        <v>452</v>
      </c>
      <c r="BM1671" s="244" t="s">
        <v>2245</v>
      </c>
    </row>
    <row r="1672" s="1" customFormat="1">
      <c r="B1672" s="39"/>
      <c r="C1672" s="40"/>
      <c r="D1672" s="246" t="s">
        <v>273</v>
      </c>
      <c r="E1672" s="40"/>
      <c r="F1672" s="247" t="s">
        <v>1831</v>
      </c>
      <c r="G1672" s="40"/>
      <c r="H1672" s="40"/>
      <c r="I1672" s="151"/>
      <c r="J1672" s="40"/>
      <c r="K1672" s="40"/>
      <c r="L1672" s="44"/>
      <c r="M1672" s="248"/>
      <c r="N1672" s="87"/>
      <c r="O1672" s="87"/>
      <c r="P1672" s="87"/>
      <c r="Q1672" s="87"/>
      <c r="R1672" s="87"/>
      <c r="S1672" s="87"/>
      <c r="T1672" s="88"/>
      <c r="AT1672" s="17" t="s">
        <v>273</v>
      </c>
      <c r="AU1672" s="17" t="s">
        <v>92</v>
      </c>
    </row>
    <row r="1673" s="1" customFormat="1" ht="16.5" customHeight="1">
      <c r="B1673" s="39"/>
      <c r="C1673" s="233" t="s">
        <v>2246</v>
      </c>
      <c r="D1673" s="233" t="s">
        <v>266</v>
      </c>
      <c r="E1673" s="234" t="s">
        <v>2247</v>
      </c>
      <c r="F1673" s="235" t="s">
        <v>2248</v>
      </c>
      <c r="G1673" s="236" t="s">
        <v>1829</v>
      </c>
      <c r="H1673" s="237">
        <v>1</v>
      </c>
      <c r="I1673" s="238"/>
      <c r="J1673" s="239">
        <f>ROUND(I1673*H1673,2)</f>
        <v>0</v>
      </c>
      <c r="K1673" s="235" t="s">
        <v>413</v>
      </c>
      <c r="L1673" s="44"/>
      <c r="M1673" s="240" t="s">
        <v>1</v>
      </c>
      <c r="N1673" s="241" t="s">
        <v>48</v>
      </c>
      <c r="O1673" s="87"/>
      <c r="P1673" s="242">
        <f>O1673*H1673</f>
        <v>0</v>
      </c>
      <c r="Q1673" s="242">
        <v>0</v>
      </c>
      <c r="R1673" s="242">
        <f>Q1673*H1673</f>
        <v>0</v>
      </c>
      <c r="S1673" s="242">
        <v>0</v>
      </c>
      <c r="T1673" s="243">
        <f>S1673*H1673</f>
        <v>0</v>
      </c>
      <c r="AR1673" s="244" t="s">
        <v>452</v>
      </c>
      <c r="AT1673" s="244" t="s">
        <v>266</v>
      </c>
      <c r="AU1673" s="244" t="s">
        <v>92</v>
      </c>
      <c r="AY1673" s="17" t="s">
        <v>263</v>
      </c>
      <c r="BE1673" s="245">
        <f>IF(N1673="základní",J1673,0)</f>
        <v>0</v>
      </c>
      <c r="BF1673" s="245">
        <f>IF(N1673="snížená",J1673,0)</f>
        <v>0</v>
      </c>
      <c r="BG1673" s="245">
        <f>IF(N1673="zákl. přenesená",J1673,0)</f>
        <v>0</v>
      </c>
      <c r="BH1673" s="245">
        <f>IF(N1673="sníž. přenesená",J1673,0)</f>
        <v>0</v>
      </c>
      <c r="BI1673" s="245">
        <f>IF(N1673="nulová",J1673,0)</f>
        <v>0</v>
      </c>
      <c r="BJ1673" s="17" t="s">
        <v>90</v>
      </c>
      <c r="BK1673" s="245">
        <f>ROUND(I1673*H1673,2)</f>
        <v>0</v>
      </c>
      <c r="BL1673" s="17" t="s">
        <v>452</v>
      </c>
      <c r="BM1673" s="244" t="s">
        <v>2249</v>
      </c>
    </row>
    <row r="1674" s="1" customFormat="1">
      <c r="B1674" s="39"/>
      <c r="C1674" s="40"/>
      <c r="D1674" s="246" t="s">
        <v>273</v>
      </c>
      <c r="E1674" s="40"/>
      <c r="F1674" s="247" t="s">
        <v>1831</v>
      </c>
      <c r="G1674" s="40"/>
      <c r="H1674" s="40"/>
      <c r="I1674" s="151"/>
      <c r="J1674" s="40"/>
      <c r="K1674" s="40"/>
      <c r="L1674" s="44"/>
      <c r="M1674" s="248"/>
      <c r="N1674" s="87"/>
      <c r="O1674" s="87"/>
      <c r="P1674" s="87"/>
      <c r="Q1674" s="87"/>
      <c r="R1674" s="87"/>
      <c r="S1674" s="87"/>
      <c r="T1674" s="88"/>
      <c r="AT1674" s="17" t="s">
        <v>273</v>
      </c>
      <c r="AU1674" s="17" t="s">
        <v>92</v>
      </c>
    </row>
    <row r="1675" s="1" customFormat="1" ht="24" customHeight="1">
      <c r="B1675" s="39"/>
      <c r="C1675" s="233" t="s">
        <v>2250</v>
      </c>
      <c r="D1675" s="233" t="s">
        <v>266</v>
      </c>
      <c r="E1675" s="234" t="s">
        <v>2251</v>
      </c>
      <c r="F1675" s="235" t="s">
        <v>2252</v>
      </c>
      <c r="G1675" s="236" t="s">
        <v>1829</v>
      </c>
      <c r="H1675" s="237">
        <v>1</v>
      </c>
      <c r="I1675" s="238"/>
      <c r="J1675" s="239">
        <f>ROUND(I1675*H1675,2)</f>
        <v>0</v>
      </c>
      <c r="K1675" s="235" t="s">
        <v>413</v>
      </c>
      <c r="L1675" s="44"/>
      <c r="M1675" s="240" t="s">
        <v>1</v>
      </c>
      <c r="N1675" s="241" t="s">
        <v>48</v>
      </c>
      <c r="O1675" s="87"/>
      <c r="P1675" s="242">
        <f>O1675*H1675</f>
        <v>0</v>
      </c>
      <c r="Q1675" s="242">
        <v>0</v>
      </c>
      <c r="R1675" s="242">
        <f>Q1675*H1675</f>
        <v>0</v>
      </c>
      <c r="S1675" s="242">
        <v>0</v>
      </c>
      <c r="T1675" s="243">
        <f>S1675*H1675</f>
        <v>0</v>
      </c>
      <c r="AR1675" s="244" t="s">
        <v>452</v>
      </c>
      <c r="AT1675" s="244" t="s">
        <v>266</v>
      </c>
      <c r="AU1675" s="244" t="s">
        <v>92</v>
      </c>
      <c r="AY1675" s="17" t="s">
        <v>263</v>
      </c>
      <c r="BE1675" s="245">
        <f>IF(N1675="základní",J1675,0)</f>
        <v>0</v>
      </c>
      <c r="BF1675" s="245">
        <f>IF(N1675="snížená",J1675,0)</f>
        <v>0</v>
      </c>
      <c r="BG1675" s="245">
        <f>IF(N1675="zákl. přenesená",J1675,0)</f>
        <v>0</v>
      </c>
      <c r="BH1675" s="245">
        <f>IF(N1675="sníž. přenesená",J1675,0)</f>
        <v>0</v>
      </c>
      <c r="BI1675" s="245">
        <f>IF(N1675="nulová",J1675,0)</f>
        <v>0</v>
      </c>
      <c r="BJ1675" s="17" t="s">
        <v>90</v>
      </c>
      <c r="BK1675" s="245">
        <f>ROUND(I1675*H1675,2)</f>
        <v>0</v>
      </c>
      <c r="BL1675" s="17" t="s">
        <v>452</v>
      </c>
      <c r="BM1675" s="244" t="s">
        <v>2253</v>
      </c>
    </row>
    <row r="1676" s="1" customFormat="1">
      <c r="B1676" s="39"/>
      <c r="C1676" s="40"/>
      <c r="D1676" s="246" t="s">
        <v>273</v>
      </c>
      <c r="E1676" s="40"/>
      <c r="F1676" s="247" t="s">
        <v>1831</v>
      </c>
      <c r="G1676" s="40"/>
      <c r="H1676" s="40"/>
      <c r="I1676" s="151"/>
      <c r="J1676" s="40"/>
      <c r="K1676" s="40"/>
      <c r="L1676" s="44"/>
      <c r="M1676" s="248"/>
      <c r="N1676" s="87"/>
      <c r="O1676" s="87"/>
      <c r="P1676" s="87"/>
      <c r="Q1676" s="87"/>
      <c r="R1676" s="87"/>
      <c r="S1676" s="87"/>
      <c r="T1676" s="88"/>
      <c r="AT1676" s="17" t="s">
        <v>273</v>
      </c>
      <c r="AU1676" s="17" t="s">
        <v>92</v>
      </c>
    </row>
    <row r="1677" s="1" customFormat="1" ht="24" customHeight="1">
      <c r="B1677" s="39"/>
      <c r="C1677" s="233" t="s">
        <v>2254</v>
      </c>
      <c r="D1677" s="233" t="s">
        <v>266</v>
      </c>
      <c r="E1677" s="234" t="s">
        <v>2255</v>
      </c>
      <c r="F1677" s="235" t="s">
        <v>2256</v>
      </c>
      <c r="G1677" s="236" t="s">
        <v>1829</v>
      </c>
      <c r="H1677" s="237">
        <v>1</v>
      </c>
      <c r="I1677" s="238"/>
      <c r="J1677" s="239">
        <f>ROUND(I1677*H1677,2)</f>
        <v>0</v>
      </c>
      <c r="K1677" s="235" t="s">
        <v>413</v>
      </c>
      <c r="L1677" s="44"/>
      <c r="M1677" s="240" t="s">
        <v>1</v>
      </c>
      <c r="N1677" s="241" t="s">
        <v>48</v>
      </c>
      <c r="O1677" s="87"/>
      <c r="P1677" s="242">
        <f>O1677*H1677</f>
        <v>0</v>
      </c>
      <c r="Q1677" s="242">
        <v>0</v>
      </c>
      <c r="R1677" s="242">
        <f>Q1677*H1677</f>
        <v>0</v>
      </c>
      <c r="S1677" s="242">
        <v>0</v>
      </c>
      <c r="T1677" s="243">
        <f>S1677*H1677</f>
        <v>0</v>
      </c>
      <c r="AR1677" s="244" t="s">
        <v>452</v>
      </c>
      <c r="AT1677" s="244" t="s">
        <v>266</v>
      </c>
      <c r="AU1677" s="244" t="s">
        <v>92</v>
      </c>
      <c r="AY1677" s="17" t="s">
        <v>263</v>
      </c>
      <c r="BE1677" s="245">
        <f>IF(N1677="základní",J1677,0)</f>
        <v>0</v>
      </c>
      <c r="BF1677" s="245">
        <f>IF(N1677="snížená",J1677,0)</f>
        <v>0</v>
      </c>
      <c r="BG1677" s="245">
        <f>IF(N1677="zákl. přenesená",J1677,0)</f>
        <v>0</v>
      </c>
      <c r="BH1677" s="245">
        <f>IF(N1677="sníž. přenesená",J1677,0)</f>
        <v>0</v>
      </c>
      <c r="BI1677" s="245">
        <f>IF(N1677="nulová",J1677,0)</f>
        <v>0</v>
      </c>
      <c r="BJ1677" s="17" t="s">
        <v>90</v>
      </c>
      <c r="BK1677" s="245">
        <f>ROUND(I1677*H1677,2)</f>
        <v>0</v>
      </c>
      <c r="BL1677" s="17" t="s">
        <v>452</v>
      </c>
      <c r="BM1677" s="244" t="s">
        <v>2257</v>
      </c>
    </row>
    <row r="1678" s="1" customFormat="1">
      <c r="B1678" s="39"/>
      <c r="C1678" s="40"/>
      <c r="D1678" s="246" t="s">
        <v>273</v>
      </c>
      <c r="E1678" s="40"/>
      <c r="F1678" s="247" t="s">
        <v>1831</v>
      </c>
      <c r="G1678" s="40"/>
      <c r="H1678" s="40"/>
      <c r="I1678" s="151"/>
      <c r="J1678" s="40"/>
      <c r="K1678" s="40"/>
      <c r="L1678" s="44"/>
      <c r="M1678" s="248"/>
      <c r="N1678" s="87"/>
      <c r="O1678" s="87"/>
      <c r="P1678" s="87"/>
      <c r="Q1678" s="87"/>
      <c r="R1678" s="87"/>
      <c r="S1678" s="87"/>
      <c r="T1678" s="88"/>
      <c r="AT1678" s="17" t="s">
        <v>273</v>
      </c>
      <c r="AU1678" s="17" t="s">
        <v>92</v>
      </c>
    </row>
    <row r="1679" s="1" customFormat="1" ht="24" customHeight="1">
      <c r="B1679" s="39"/>
      <c r="C1679" s="233" t="s">
        <v>2258</v>
      </c>
      <c r="D1679" s="233" t="s">
        <v>266</v>
      </c>
      <c r="E1679" s="234" t="s">
        <v>2259</v>
      </c>
      <c r="F1679" s="235" t="s">
        <v>2260</v>
      </c>
      <c r="G1679" s="236" t="s">
        <v>1829</v>
      </c>
      <c r="H1679" s="237">
        <v>1</v>
      </c>
      <c r="I1679" s="238"/>
      <c r="J1679" s="239">
        <f>ROUND(I1679*H1679,2)</f>
        <v>0</v>
      </c>
      <c r="K1679" s="235" t="s">
        <v>413</v>
      </c>
      <c r="L1679" s="44"/>
      <c r="M1679" s="240" t="s">
        <v>1</v>
      </c>
      <c r="N1679" s="241" t="s">
        <v>48</v>
      </c>
      <c r="O1679" s="87"/>
      <c r="P1679" s="242">
        <f>O1679*H1679</f>
        <v>0</v>
      </c>
      <c r="Q1679" s="242">
        <v>0</v>
      </c>
      <c r="R1679" s="242">
        <f>Q1679*H1679</f>
        <v>0</v>
      </c>
      <c r="S1679" s="242">
        <v>0</v>
      </c>
      <c r="T1679" s="243">
        <f>S1679*H1679</f>
        <v>0</v>
      </c>
      <c r="AR1679" s="244" t="s">
        <v>452</v>
      </c>
      <c r="AT1679" s="244" t="s">
        <v>266</v>
      </c>
      <c r="AU1679" s="244" t="s">
        <v>92</v>
      </c>
      <c r="AY1679" s="17" t="s">
        <v>263</v>
      </c>
      <c r="BE1679" s="245">
        <f>IF(N1679="základní",J1679,0)</f>
        <v>0</v>
      </c>
      <c r="BF1679" s="245">
        <f>IF(N1679="snížená",J1679,0)</f>
        <v>0</v>
      </c>
      <c r="BG1679" s="245">
        <f>IF(N1679="zákl. přenesená",J1679,0)</f>
        <v>0</v>
      </c>
      <c r="BH1679" s="245">
        <f>IF(N1679="sníž. přenesená",J1679,0)</f>
        <v>0</v>
      </c>
      <c r="BI1679" s="245">
        <f>IF(N1679="nulová",J1679,0)</f>
        <v>0</v>
      </c>
      <c r="BJ1679" s="17" t="s">
        <v>90</v>
      </c>
      <c r="BK1679" s="245">
        <f>ROUND(I1679*H1679,2)</f>
        <v>0</v>
      </c>
      <c r="BL1679" s="17" t="s">
        <v>452</v>
      </c>
      <c r="BM1679" s="244" t="s">
        <v>2261</v>
      </c>
    </row>
    <row r="1680" s="1" customFormat="1">
      <c r="B1680" s="39"/>
      <c r="C1680" s="40"/>
      <c r="D1680" s="246" t="s">
        <v>273</v>
      </c>
      <c r="E1680" s="40"/>
      <c r="F1680" s="247" t="s">
        <v>1831</v>
      </c>
      <c r="G1680" s="40"/>
      <c r="H1680" s="40"/>
      <c r="I1680" s="151"/>
      <c r="J1680" s="40"/>
      <c r="K1680" s="40"/>
      <c r="L1680" s="44"/>
      <c r="M1680" s="248"/>
      <c r="N1680" s="87"/>
      <c r="O1680" s="87"/>
      <c r="P1680" s="87"/>
      <c r="Q1680" s="87"/>
      <c r="R1680" s="87"/>
      <c r="S1680" s="87"/>
      <c r="T1680" s="88"/>
      <c r="AT1680" s="17" t="s">
        <v>273</v>
      </c>
      <c r="AU1680" s="17" t="s">
        <v>92</v>
      </c>
    </row>
    <row r="1681" s="1" customFormat="1" ht="24" customHeight="1">
      <c r="B1681" s="39"/>
      <c r="C1681" s="233" t="s">
        <v>2262</v>
      </c>
      <c r="D1681" s="233" t="s">
        <v>266</v>
      </c>
      <c r="E1681" s="234" t="s">
        <v>2263</v>
      </c>
      <c r="F1681" s="235" t="s">
        <v>2264</v>
      </c>
      <c r="G1681" s="236" t="s">
        <v>1829</v>
      </c>
      <c r="H1681" s="237">
        <v>1</v>
      </c>
      <c r="I1681" s="238"/>
      <c r="J1681" s="239">
        <f>ROUND(I1681*H1681,2)</f>
        <v>0</v>
      </c>
      <c r="K1681" s="235" t="s">
        <v>413</v>
      </c>
      <c r="L1681" s="44"/>
      <c r="M1681" s="240" t="s">
        <v>1</v>
      </c>
      <c r="N1681" s="241" t="s">
        <v>48</v>
      </c>
      <c r="O1681" s="87"/>
      <c r="P1681" s="242">
        <f>O1681*H1681</f>
        <v>0</v>
      </c>
      <c r="Q1681" s="242">
        <v>0</v>
      </c>
      <c r="R1681" s="242">
        <f>Q1681*H1681</f>
        <v>0</v>
      </c>
      <c r="S1681" s="242">
        <v>0</v>
      </c>
      <c r="T1681" s="243">
        <f>S1681*H1681</f>
        <v>0</v>
      </c>
      <c r="AR1681" s="244" t="s">
        <v>452</v>
      </c>
      <c r="AT1681" s="244" t="s">
        <v>266</v>
      </c>
      <c r="AU1681" s="244" t="s">
        <v>92</v>
      </c>
      <c r="AY1681" s="17" t="s">
        <v>263</v>
      </c>
      <c r="BE1681" s="245">
        <f>IF(N1681="základní",J1681,0)</f>
        <v>0</v>
      </c>
      <c r="BF1681" s="245">
        <f>IF(N1681="snížená",J1681,0)</f>
        <v>0</v>
      </c>
      <c r="BG1681" s="245">
        <f>IF(N1681="zákl. přenesená",J1681,0)</f>
        <v>0</v>
      </c>
      <c r="BH1681" s="245">
        <f>IF(N1681="sníž. přenesená",J1681,0)</f>
        <v>0</v>
      </c>
      <c r="BI1681" s="245">
        <f>IF(N1681="nulová",J1681,0)</f>
        <v>0</v>
      </c>
      <c r="BJ1681" s="17" t="s">
        <v>90</v>
      </c>
      <c r="BK1681" s="245">
        <f>ROUND(I1681*H1681,2)</f>
        <v>0</v>
      </c>
      <c r="BL1681" s="17" t="s">
        <v>452</v>
      </c>
      <c r="BM1681" s="244" t="s">
        <v>2265</v>
      </c>
    </row>
    <row r="1682" s="1" customFormat="1">
      <c r="B1682" s="39"/>
      <c r="C1682" s="40"/>
      <c r="D1682" s="246" t="s">
        <v>273</v>
      </c>
      <c r="E1682" s="40"/>
      <c r="F1682" s="247" t="s">
        <v>1831</v>
      </c>
      <c r="G1682" s="40"/>
      <c r="H1682" s="40"/>
      <c r="I1682" s="151"/>
      <c r="J1682" s="40"/>
      <c r="K1682" s="40"/>
      <c r="L1682" s="44"/>
      <c r="M1682" s="248"/>
      <c r="N1682" s="87"/>
      <c r="O1682" s="87"/>
      <c r="P1682" s="87"/>
      <c r="Q1682" s="87"/>
      <c r="R1682" s="87"/>
      <c r="S1682" s="87"/>
      <c r="T1682" s="88"/>
      <c r="AT1682" s="17" t="s">
        <v>273</v>
      </c>
      <c r="AU1682" s="17" t="s">
        <v>92</v>
      </c>
    </row>
    <row r="1683" s="1" customFormat="1" ht="24" customHeight="1">
      <c r="B1683" s="39"/>
      <c r="C1683" s="233" t="s">
        <v>2266</v>
      </c>
      <c r="D1683" s="233" t="s">
        <v>266</v>
      </c>
      <c r="E1683" s="234" t="s">
        <v>2267</v>
      </c>
      <c r="F1683" s="235" t="s">
        <v>2268</v>
      </c>
      <c r="G1683" s="236" t="s">
        <v>1829</v>
      </c>
      <c r="H1683" s="237">
        <v>1</v>
      </c>
      <c r="I1683" s="238"/>
      <c r="J1683" s="239">
        <f>ROUND(I1683*H1683,2)</f>
        <v>0</v>
      </c>
      <c r="K1683" s="235" t="s">
        <v>413</v>
      </c>
      <c r="L1683" s="44"/>
      <c r="M1683" s="240" t="s">
        <v>1</v>
      </c>
      <c r="N1683" s="241" t="s">
        <v>48</v>
      </c>
      <c r="O1683" s="87"/>
      <c r="P1683" s="242">
        <f>O1683*H1683</f>
        <v>0</v>
      </c>
      <c r="Q1683" s="242">
        <v>0</v>
      </c>
      <c r="R1683" s="242">
        <f>Q1683*H1683</f>
        <v>0</v>
      </c>
      <c r="S1683" s="242">
        <v>0</v>
      </c>
      <c r="T1683" s="243">
        <f>S1683*H1683</f>
        <v>0</v>
      </c>
      <c r="AR1683" s="244" t="s">
        <v>452</v>
      </c>
      <c r="AT1683" s="244" t="s">
        <v>266</v>
      </c>
      <c r="AU1683" s="244" t="s">
        <v>92</v>
      </c>
      <c r="AY1683" s="17" t="s">
        <v>263</v>
      </c>
      <c r="BE1683" s="245">
        <f>IF(N1683="základní",J1683,0)</f>
        <v>0</v>
      </c>
      <c r="BF1683" s="245">
        <f>IF(N1683="snížená",J1683,0)</f>
        <v>0</v>
      </c>
      <c r="BG1683" s="245">
        <f>IF(N1683="zákl. přenesená",J1683,0)</f>
        <v>0</v>
      </c>
      <c r="BH1683" s="245">
        <f>IF(N1683="sníž. přenesená",J1683,0)</f>
        <v>0</v>
      </c>
      <c r="BI1683" s="245">
        <f>IF(N1683="nulová",J1683,0)</f>
        <v>0</v>
      </c>
      <c r="BJ1683" s="17" t="s">
        <v>90</v>
      </c>
      <c r="BK1683" s="245">
        <f>ROUND(I1683*H1683,2)</f>
        <v>0</v>
      </c>
      <c r="BL1683" s="17" t="s">
        <v>452</v>
      </c>
      <c r="BM1683" s="244" t="s">
        <v>2269</v>
      </c>
    </row>
    <row r="1684" s="1" customFormat="1">
      <c r="B1684" s="39"/>
      <c r="C1684" s="40"/>
      <c r="D1684" s="246" t="s">
        <v>273</v>
      </c>
      <c r="E1684" s="40"/>
      <c r="F1684" s="247" t="s">
        <v>1831</v>
      </c>
      <c r="G1684" s="40"/>
      <c r="H1684" s="40"/>
      <c r="I1684" s="151"/>
      <c r="J1684" s="40"/>
      <c r="K1684" s="40"/>
      <c r="L1684" s="44"/>
      <c r="M1684" s="248"/>
      <c r="N1684" s="87"/>
      <c r="O1684" s="87"/>
      <c r="P1684" s="87"/>
      <c r="Q1684" s="87"/>
      <c r="R1684" s="87"/>
      <c r="S1684" s="87"/>
      <c r="T1684" s="88"/>
      <c r="AT1684" s="17" t="s">
        <v>273</v>
      </c>
      <c r="AU1684" s="17" t="s">
        <v>92</v>
      </c>
    </row>
    <row r="1685" s="1" customFormat="1" ht="24" customHeight="1">
      <c r="B1685" s="39"/>
      <c r="C1685" s="233" t="s">
        <v>2270</v>
      </c>
      <c r="D1685" s="233" t="s">
        <v>266</v>
      </c>
      <c r="E1685" s="234" t="s">
        <v>2271</v>
      </c>
      <c r="F1685" s="235" t="s">
        <v>2272</v>
      </c>
      <c r="G1685" s="236" t="s">
        <v>1829</v>
      </c>
      <c r="H1685" s="237">
        <v>1</v>
      </c>
      <c r="I1685" s="238"/>
      <c r="J1685" s="239">
        <f>ROUND(I1685*H1685,2)</f>
        <v>0</v>
      </c>
      <c r="K1685" s="235" t="s">
        <v>413</v>
      </c>
      <c r="L1685" s="44"/>
      <c r="M1685" s="240" t="s">
        <v>1</v>
      </c>
      <c r="N1685" s="241" t="s">
        <v>48</v>
      </c>
      <c r="O1685" s="87"/>
      <c r="P1685" s="242">
        <f>O1685*H1685</f>
        <v>0</v>
      </c>
      <c r="Q1685" s="242">
        <v>0</v>
      </c>
      <c r="R1685" s="242">
        <f>Q1685*H1685</f>
        <v>0</v>
      </c>
      <c r="S1685" s="242">
        <v>0</v>
      </c>
      <c r="T1685" s="243">
        <f>S1685*H1685</f>
        <v>0</v>
      </c>
      <c r="AR1685" s="244" t="s">
        <v>452</v>
      </c>
      <c r="AT1685" s="244" t="s">
        <v>266</v>
      </c>
      <c r="AU1685" s="244" t="s">
        <v>92</v>
      </c>
      <c r="AY1685" s="17" t="s">
        <v>263</v>
      </c>
      <c r="BE1685" s="245">
        <f>IF(N1685="základní",J1685,0)</f>
        <v>0</v>
      </c>
      <c r="BF1685" s="245">
        <f>IF(N1685="snížená",J1685,0)</f>
        <v>0</v>
      </c>
      <c r="BG1685" s="245">
        <f>IF(N1685="zákl. přenesená",J1685,0)</f>
        <v>0</v>
      </c>
      <c r="BH1685" s="245">
        <f>IF(N1685="sníž. přenesená",J1685,0)</f>
        <v>0</v>
      </c>
      <c r="BI1685" s="245">
        <f>IF(N1685="nulová",J1685,0)</f>
        <v>0</v>
      </c>
      <c r="BJ1685" s="17" t="s">
        <v>90</v>
      </c>
      <c r="BK1685" s="245">
        <f>ROUND(I1685*H1685,2)</f>
        <v>0</v>
      </c>
      <c r="BL1685" s="17" t="s">
        <v>452</v>
      </c>
      <c r="BM1685" s="244" t="s">
        <v>2273</v>
      </c>
    </row>
    <row r="1686" s="1" customFormat="1">
      <c r="B1686" s="39"/>
      <c r="C1686" s="40"/>
      <c r="D1686" s="246" t="s">
        <v>273</v>
      </c>
      <c r="E1686" s="40"/>
      <c r="F1686" s="247" t="s">
        <v>1831</v>
      </c>
      <c r="G1686" s="40"/>
      <c r="H1686" s="40"/>
      <c r="I1686" s="151"/>
      <c r="J1686" s="40"/>
      <c r="K1686" s="40"/>
      <c r="L1686" s="44"/>
      <c r="M1686" s="248"/>
      <c r="N1686" s="87"/>
      <c r="O1686" s="87"/>
      <c r="P1686" s="87"/>
      <c r="Q1686" s="87"/>
      <c r="R1686" s="87"/>
      <c r="S1686" s="87"/>
      <c r="T1686" s="88"/>
      <c r="AT1686" s="17" t="s">
        <v>273</v>
      </c>
      <c r="AU1686" s="17" t="s">
        <v>92</v>
      </c>
    </row>
    <row r="1687" s="1" customFormat="1" ht="24" customHeight="1">
      <c r="B1687" s="39"/>
      <c r="C1687" s="233" t="s">
        <v>2274</v>
      </c>
      <c r="D1687" s="233" t="s">
        <v>266</v>
      </c>
      <c r="E1687" s="234" t="s">
        <v>2275</v>
      </c>
      <c r="F1687" s="235" t="s">
        <v>2276</v>
      </c>
      <c r="G1687" s="236" t="s">
        <v>1829</v>
      </c>
      <c r="H1687" s="237">
        <v>1</v>
      </c>
      <c r="I1687" s="238"/>
      <c r="J1687" s="239">
        <f>ROUND(I1687*H1687,2)</f>
        <v>0</v>
      </c>
      <c r="K1687" s="235" t="s">
        <v>413</v>
      </c>
      <c r="L1687" s="44"/>
      <c r="M1687" s="240" t="s">
        <v>1</v>
      </c>
      <c r="N1687" s="241" t="s">
        <v>48</v>
      </c>
      <c r="O1687" s="87"/>
      <c r="P1687" s="242">
        <f>O1687*H1687</f>
        <v>0</v>
      </c>
      <c r="Q1687" s="242">
        <v>0</v>
      </c>
      <c r="R1687" s="242">
        <f>Q1687*H1687</f>
        <v>0</v>
      </c>
      <c r="S1687" s="242">
        <v>0</v>
      </c>
      <c r="T1687" s="243">
        <f>S1687*H1687</f>
        <v>0</v>
      </c>
      <c r="AR1687" s="244" t="s">
        <v>452</v>
      </c>
      <c r="AT1687" s="244" t="s">
        <v>266</v>
      </c>
      <c r="AU1687" s="244" t="s">
        <v>92</v>
      </c>
      <c r="AY1687" s="17" t="s">
        <v>263</v>
      </c>
      <c r="BE1687" s="245">
        <f>IF(N1687="základní",J1687,0)</f>
        <v>0</v>
      </c>
      <c r="BF1687" s="245">
        <f>IF(N1687="snížená",J1687,0)</f>
        <v>0</v>
      </c>
      <c r="BG1687" s="245">
        <f>IF(N1687="zákl. přenesená",J1687,0)</f>
        <v>0</v>
      </c>
      <c r="BH1687" s="245">
        <f>IF(N1687="sníž. přenesená",J1687,0)</f>
        <v>0</v>
      </c>
      <c r="BI1687" s="245">
        <f>IF(N1687="nulová",J1687,0)</f>
        <v>0</v>
      </c>
      <c r="BJ1687" s="17" t="s">
        <v>90</v>
      </c>
      <c r="BK1687" s="245">
        <f>ROUND(I1687*H1687,2)</f>
        <v>0</v>
      </c>
      <c r="BL1687" s="17" t="s">
        <v>452</v>
      </c>
      <c r="BM1687" s="244" t="s">
        <v>2277</v>
      </c>
    </row>
    <row r="1688" s="1" customFormat="1">
      <c r="B1688" s="39"/>
      <c r="C1688" s="40"/>
      <c r="D1688" s="246" t="s">
        <v>273</v>
      </c>
      <c r="E1688" s="40"/>
      <c r="F1688" s="247" t="s">
        <v>1831</v>
      </c>
      <c r="G1688" s="40"/>
      <c r="H1688" s="40"/>
      <c r="I1688" s="151"/>
      <c r="J1688" s="40"/>
      <c r="K1688" s="40"/>
      <c r="L1688" s="44"/>
      <c r="M1688" s="248"/>
      <c r="N1688" s="87"/>
      <c r="O1688" s="87"/>
      <c r="P1688" s="87"/>
      <c r="Q1688" s="87"/>
      <c r="R1688" s="87"/>
      <c r="S1688" s="87"/>
      <c r="T1688" s="88"/>
      <c r="AT1688" s="17" t="s">
        <v>273</v>
      </c>
      <c r="AU1688" s="17" t="s">
        <v>92</v>
      </c>
    </row>
    <row r="1689" s="1" customFormat="1" ht="24" customHeight="1">
      <c r="B1689" s="39"/>
      <c r="C1689" s="233" t="s">
        <v>2278</v>
      </c>
      <c r="D1689" s="233" t="s">
        <v>266</v>
      </c>
      <c r="E1689" s="234" t="s">
        <v>2279</v>
      </c>
      <c r="F1689" s="235" t="s">
        <v>2280</v>
      </c>
      <c r="G1689" s="236" t="s">
        <v>1829</v>
      </c>
      <c r="H1689" s="237">
        <v>1</v>
      </c>
      <c r="I1689" s="238"/>
      <c r="J1689" s="239">
        <f>ROUND(I1689*H1689,2)</f>
        <v>0</v>
      </c>
      <c r="K1689" s="235" t="s">
        <v>413</v>
      </c>
      <c r="L1689" s="44"/>
      <c r="M1689" s="240" t="s">
        <v>1</v>
      </c>
      <c r="N1689" s="241" t="s">
        <v>48</v>
      </c>
      <c r="O1689" s="87"/>
      <c r="P1689" s="242">
        <f>O1689*H1689</f>
        <v>0</v>
      </c>
      <c r="Q1689" s="242">
        <v>0</v>
      </c>
      <c r="R1689" s="242">
        <f>Q1689*H1689</f>
        <v>0</v>
      </c>
      <c r="S1689" s="242">
        <v>0</v>
      </c>
      <c r="T1689" s="243">
        <f>S1689*H1689</f>
        <v>0</v>
      </c>
      <c r="AR1689" s="244" t="s">
        <v>452</v>
      </c>
      <c r="AT1689" s="244" t="s">
        <v>266</v>
      </c>
      <c r="AU1689" s="244" t="s">
        <v>92</v>
      </c>
      <c r="AY1689" s="17" t="s">
        <v>263</v>
      </c>
      <c r="BE1689" s="245">
        <f>IF(N1689="základní",J1689,0)</f>
        <v>0</v>
      </c>
      <c r="BF1689" s="245">
        <f>IF(N1689="snížená",J1689,0)</f>
        <v>0</v>
      </c>
      <c r="BG1689" s="245">
        <f>IF(N1689="zákl. přenesená",J1689,0)</f>
        <v>0</v>
      </c>
      <c r="BH1689" s="245">
        <f>IF(N1689="sníž. přenesená",J1689,0)</f>
        <v>0</v>
      </c>
      <c r="BI1689" s="245">
        <f>IF(N1689="nulová",J1689,0)</f>
        <v>0</v>
      </c>
      <c r="BJ1689" s="17" t="s">
        <v>90</v>
      </c>
      <c r="BK1689" s="245">
        <f>ROUND(I1689*H1689,2)</f>
        <v>0</v>
      </c>
      <c r="BL1689" s="17" t="s">
        <v>452</v>
      </c>
      <c r="BM1689" s="244" t="s">
        <v>2281</v>
      </c>
    </row>
    <row r="1690" s="1" customFormat="1">
      <c r="B1690" s="39"/>
      <c r="C1690" s="40"/>
      <c r="D1690" s="246" t="s">
        <v>273</v>
      </c>
      <c r="E1690" s="40"/>
      <c r="F1690" s="247" t="s">
        <v>1831</v>
      </c>
      <c r="G1690" s="40"/>
      <c r="H1690" s="40"/>
      <c r="I1690" s="151"/>
      <c r="J1690" s="40"/>
      <c r="K1690" s="40"/>
      <c r="L1690" s="44"/>
      <c r="M1690" s="248"/>
      <c r="N1690" s="87"/>
      <c r="O1690" s="87"/>
      <c r="P1690" s="87"/>
      <c r="Q1690" s="87"/>
      <c r="R1690" s="87"/>
      <c r="S1690" s="87"/>
      <c r="T1690" s="88"/>
      <c r="AT1690" s="17" t="s">
        <v>273</v>
      </c>
      <c r="AU1690" s="17" t="s">
        <v>92</v>
      </c>
    </row>
    <row r="1691" s="1" customFormat="1" ht="24" customHeight="1">
      <c r="B1691" s="39"/>
      <c r="C1691" s="233" t="s">
        <v>2282</v>
      </c>
      <c r="D1691" s="233" t="s">
        <v>266</v>
      </c>
      <c r="E1691" s="234" t="s">
        <v>2283</v>
      </c>
      <c r="F1691" s="235" t="s">
        <v>2284</v>
      </c>
      <c r="G1691" s="236" t="s">
        <v>1829</v>
      </c>
      <c r="H1691" s="237">
        <v>1</v>
      </c>
      <c r="I1691" s="238"/>
      <c r="J1691" s="239">
        <f>ROUND(I1691*H1691,2)</f>
        <v>0</v>
      </c>
      <c r="K1691" s="235" t="s">
        <v>413</v>
      </c>
      <c r="L1691" s="44"/>
      <c r="M1691" s="240" t="s">
        <v>1</v>
      </c>
      <c r="N1691" s="241" t="s">
        <v>48</v>
      </c>
      <c r="O1691" s="87"/>
      <c r="P1691" s="242">
        <f>O1691*H1691</f>
        <v>0</v>
      </c>
      <c r="Q1691" s="242">
        <v>0</v>
      </c>
      <c r="R1691" s="242">
        <f>Q1691*H1691</f>
        <v>0</v>
      </c>
      <c r="S1691" s="242">
        <v>0</v>
      </c>
      <c r="T1691" s="243">
        <f>S1691*H1691</f>
        <v>0</v>
      </c>
      <c r="AR1691" s="244" t="s">
        <v>452</v>
      </c>
      <c r="AT1691" s="244" t="s">
        <v>266</v>
      </c>
      <c r="AU1691" s="244" t="s">
        <v>92</v>
      </c>
      <c r="AY1691" s="17" t="s">
        <v>263</v>
      </c>
      <c r="BE1691" s="245">
        <f>IF(N1691="základní",J1691,0)</f>
        <v>0</v>
      </c>
      <c r="BF1691" s="245">
        <f>IF(N1691="snížená",J1691,0)</f>
        <v>0</v>
      </c>
      <c r="BG1691" s="245">
        <f>IF(N1691="zákl. přenesená",J1691,0)</f>
        <v>0</v>
      </c>
      <c r="BH1691" s="245">
        <f>IF(N1691="sníž. přenesená",J1691,0)</f>
        <v>0</v>
      </c>
      <c r="BI1691" s="245">
        <f>IF(N1691="nulová",J1691,0)</f>
        <v>0</v>
      </c>
      <c r="BJ1691" s="17" t="s">
        <v>90</v>
      </c>
      <c r="BK1691" s="245">
        <f>ROUND(I1691*H1691,2)</f>
        <v>0</v>
      </c>
      <c r="BL1691" s="17" t="s">
        <v>452</v>
      </c>
      <c r="BM1691" s="244" t="s">
        <v>2285</v>
      </c>
    </row>
    <row r="1692" s="1" customFormat="1">
      <c r="B1692" s="39"/>
      <c r="C1692" s="40"/>
      <c r="D1692" s="246" t="s">
        <v>273</v>
      </c>
      <c r="E1692" s="40"/>
      <c r="F1692" s="247" t="s">
        <v>1831</v>
      </c>
      <c r="G1692" s="40"/>
      <c r="H1692" s="40"/>
      <c r="I1692" s="151"/>
      <c r="J1692" s="40"/>
      <c r="K1692" s="40"/>
      <c r="L1692" s="44"/>
      <c r="M1692" s="248"/>
      <c r="N1692" s="87"/>
      <c r="O1692" s="87"/>
      <c r="P1692" s="87"/>
      <c r="Q1692" s="87"/>
      <c r="R1692" s="87"/>
      <c r="S1692" s="87"/>
      <c r="T1692" s="88"/>
      <c r="AT1692" s="17" t="s">
        <v>273</v>
      </c>
      <c r="AU1692" s="17" t="s">
        <v>92</v>
      </c>
    </row>
    <row r="1693" s="1" customFormat="1" ht="24" customHeight="1">
      <c r="B1693" s="39"/>
      <c r="C1693" s="233" t="s">
        <v>2286</v>
      </c>
      <c r="D1693" s="233" t="s">
        <v>266</v>
      </c>
      <c r="E1693" s="234" t="s">
        <v>2287</v>
      </c>
      <c r="F1693" s="235" t="s">
        <v>2288</v>
      </c>
      <c r="G1693" s="236" t="s">
        <v>1829</v>
      </c>
      <c r="H1693" s="237">
        <v>1</v>
      </c>
      <c r="I1693" s="238"/>
      <c r="J1693" s="239">
        <f>ROUND(I1693*H1693,2)</f>
        <v>0</v>
      </c>
      <c r="K1693" s="235" t="s">
        <v>413</v>
      </c>
      <c r="L1693" s="44"/>
      <c r="M1693" s="240" t="s">
        <v>1</v>
      </c>
      <c r="N1693" s="241" t="s">
        <v>48</v>
      </c>
      <c r="O1693" s="87"/>
      <c r="P1693" s="242">
        <f>O1693*H1693</f>
        <v>0</v>
      </c>
      <c r="Q1693" s="242">
        <v>0</v>
      </c>
      <c r="R1693" s="242">
        <f>Q1693*H1693</f>
        <v>0</v>
      </c>
      <c r="S1693" s="242">
        <v>0</v>
      </c>
      <c r="T1693" s="243">
        <f>S1693*H1693</f>
        <v>0</v>
      </c>
      <c r="AR1693" s="244" t="s">
        <v>452</v>
      </c>
      <c r="AT1693" s="244" t="s">
        <v>266</v>
      </c>
      <c r="AU1693" s="244" t="s">
        <v>92</v>
      </c>
      <c r="AY1693" s="17" t="s">
        <v>263</v>
      </c>
      <c r="BE1693" s="245">
        <f>IF(N1693="základní",J1693,0)</f>
        <v>0</v>
      </c>
      <c r="BF1693" s="245">
        <f>IF(N1693="snížená",J1693,0)</f>
        <v>0</v>
      </c>
      <c r="BG1693" s="245">
        <f>IF(N1693="zákl. přenesená",J1693,0)</f>
        <v>0</v>
      </c>
      <c r="BH1693" s="245">
        <f>IF(N1693="sníž. přenesená",J1693,0)</f>
        <v>0</v>
      </c>
      <c r="BI1693" s="245">
        <f>IF(N1693="nulová",J1693,0)</f>
        <v>0</v>
      </c>
      <c r="BJ1693" s="17" t="s">
        <v>90</v>
      </c>
      <c r="BK1693" s="245">
        <f>ROUND(I1693*H1693,2)</f>
        <v>0</v>
      </c>
      <c r="BL1693" s="17" t="s">
        <v>452</v>
      </c>
      <c r="BM1693" s="244" t="s">
        <v>2289</v>
      </c>
    </row>
    <row r="1694" s="1" customFormat="1">
      <c r="B1694" s="39"/>
      <c r="C1694" s="40"/>
      <c r="D1694" s="246" t="s">
        <v>273</v>
      </c>
      <c r="E1694" s="40"/>
      <c r="F1694" s="247" t="s">
        <v>1831</v>
      </c>
      <c r="G1694" s="40"/>
      <c r="H1694" s="40"/>
      <c r="I1694" s="151"/>
      <c r="J1694" s="40"/>
      <c r="K1694" s="40"/>
      <c r="L1694" s="44"/>
      <c r="M1694" s="248"/>
      <c r="N1694" s="87"/>
      <c r="O1694" s="87"/>
      <c r="P1694" s="87"/>
      <c r="Q1694" s="87"/>
      <c r="R1694" s="87"/>
      <c r="S1694" s="87"/>
      <c r="T1694" s="88"/>
      <c r="AT1694" s="17" t="s">
        <v>273</v>
      </c>
      <c r="AU1694" s="17" t="s">
        <v>92</v>
      </c>
    </row>
    <row r="1695" s="1" customFormat="1" ht="24" customHeight="1">
      <c r="B1695" s="39"/>
      <c r="C1695" s="233" t="s">
        <v>2290</v>
      </c>
      <c r="D1695" s="233" t="s">
        <v>266</v>
      </c>
      <c r="E1695" s="234" t="s">
        <v>2291</v>
      </c>
      <c r="F1695" s="235" t="s">
        <v>2292</v>
      </c>
      <c r="G1695" s="236" t="s">
        <v>1829</v>
      </c>
      <c r="H1695" s="237">
        <v>1</v>
      </c>
      <c r="I1695" s="238"/>
      <c r="J1695" s="239">
        <f>ROUND(I1695*H1695,2)</f>
        <v>0</v>
      </c>
      <c r="K1695" s="235" t="s">
        <v>413</v>
      </c>
      <c r="L1695" s="44"/>
      <c r="M1695" s="240" t="s">
        <v>1</v>
      </c>
      <c r="N1695" s="241" t="s">
        <v>48</v>
      </c>
      <c r="O1695" s="87"/>
      <c r="P1695" s="242">
        <f>O1695*H1695</f>
        <v>0</v>
      </c>
      <c r="Q1695" s="242">
        <v>0</v>
      </c>
      <c r="R1695" s="242">
        <f>Q1695*H1695</f>
        <v>0</v>
      </c>
      <c r="S1695" s="242">
        <v>0</v>
      </c>
      <c r="T1695" s="243">
        <f>S1695*H1695</f>
        <v>0</v>
      </c>
      <c r="AR1695" s="244" t="s">
        <v>452</v>
      </c>
      <c r="AT1695" s="244" t="s">
        <v>266</v>
      </c>
      <c r="AU1695" s="244" t="s">
        <v>92</v>
      </c>
      <c r="AY1695" s="17" t="s">
        <v>263</v>
      </c>
      <c r="BE1695" s="245">
        <f>IF(N1695="základní",J1695,0)</f>
        <v>0</v>
      </c>
      <c r="BF1695" s="245">
        <f>IF(N1695="snížená",J1695,0)</f>
        <v>0</v>
      </c>
      <c r="BG1695" s="245">
        <f>IF(N1695="zákl. přenesená",J1695,0)</f>
        <v>0</v>
      </c>
      <c r="BH1695" s="245">
        <f>IF(N1695="sníž. přenesená",J1695,0)</f>
        <v>0</v>
      </c>
      <c r="BI1695" s="245">
        <f>IF(N1695="nulová",J1695,0)</f>
        <v>0</v>
      </c>
      <c r="BJ1695" s="17" t="s">
        <v>90</v>
      </c>
      <c r="BK1695" s="245">
        <f>ROUND(I1695*H1695,2)</f>
        <v>0</v>
      </c>
      <c r="BL1695" s="17" t="s">
        <v>452</v>
      </c>
      <c r="BM1695" s="244" t="s">
        <v>2293</v>
      </c>
    </row>
    <row r="1696" s="1" customFormat="1">
      <c r="B1696" s="39"/>
      <c r="C1696" s="40"/>
      <c r="D1696" s="246" t="s">
        <v>273</v>
      </c>
      <c r="E1696" s="40"/>
      <c r="F1696" s="247" t="s">
        <v>1831</v>
      </c>
      <c r="G1696" s="40"/>
      <c r="H1696" s="40"/>
      <c r="I1696" s="151"/>
      <c r="J1696" s="40"/>
      <c r="K1696" s="40"/>
      <c r="L1696" s="44"/>
      <c r="M1696" s="248"/>
      <c r="N1696" s="87"/>
      <c r="O1696" s="87"/>
      <c r="P1696" s="87"/>
      <c r="Q1696" s="87"/>
      <c r="R1696" s="87"/>
      <c r="S1696" s="87"/>
      <c r="T1696" s="88"/>
      <c r="AT1696" s="17" t="s">
        <v>273</v>
      </c>
      <c r="AU1696" s="17" t="s">
        <v>92</v>
      </c>
    </row>
    <row r="1697" s="1" customFormat="1" ht="24" customHeight="1">
      <c r="B1697" s="39"/>
      <c r="C1697" s="233" t="s">
        <v>2294</v>
      </c>
      <c r="D1697" s="233" t="s">
        <v>266</v>
      </c>
      <c r="E1697" s="234" t="s">
        <v>2295</v>
      </c>
      <c r="F1697" s="235" t="s">
        <v>2296</v>
      </c>
      <c r="G1697" s="236" t="s">
        <v>1829</v>
      </c>
      <c r="H1697" s="237">
        <v>1</v>
      </c>
      <c r="I1697" s="238"/>
      <c r="J1697" s="239">
        <f>ROUND(I1697*H1697,2)</f>
        <v>0</v>
      </c>
      <c r="K1697" s="235" t="s">
        <v>413</v>
      </c>
      <c r="L1697" s="44"/>
      <c r="M1697" s="240" t="s">
        <v>1</v>
      </c>
      <c r="N1697" s="241" t="s">
        <v>48</v>
      </c>
      <c r="O1697" s="87"/>
      <c r="P1697" s="242">
        <f>O1697*H1697</f>
        <v>0</v>
      </c>
      <c r="Q1697" s="242">
        <v>0</v>
      </c>
      <c r="R1697" s="242">
        <f>Q1697*H1697</f>
        <v>0</v>
      </c>
      <c r="S1697" s="242">
        <v>0</v>
      </c>
      <c r="T1697" s="243">
        <f>S1697*H1697</f>
        <v>0</v>
      </c>
      <c r="AR1697" s="244" t="s">
        <v>452</v>
      </c>
      <c r="AT1697" s="244" t="s">
        <v>266</v>
      </c>
      <c r="AU1697" s="244" t="s">
        <v>92</v>
      </c>
      <c r="AY1697" s="17" t="s">
        <v>263</v>
      </c>
      <c r="BE1697" s="245">
        <f>IF(N1697="základní",J1697,0)</f>
        <v>0</v>
      </c>
      <c r="BF1697" s="245">
        <f>IF(N1697="snížená",J1697,0)</f>
        <v>0</v>
      </c>
      <c r="BG1697" s="245">
        <f>IF(N1697="zákl. přenesená",J1697,0)</f>
        <v>0</v>
      </c>
      <c r="BH1697" s="245">
        <f>IF(N1697="sníž. přenesená",J1697,0)</f>
        <v>0</v>
      </c>
      <c r="BI1697" s="245">
        <f>IF(N1697="nulová",J1697,0)</f>
        <v>0</v>
      </c>
      <c r="BJ1697" s="17" t="s">
        <v>90</v>
      </c>
      <c r="BK1697" s="245">
        <f>ROUND(I1697*H1697,2)</f>
        <v>0</v>
      </c>
      <c r="BL1697" s="17" t="s">
        <v>452</v>
      </c>
      <c r="BM1697" s="244" t="s">
        <v>2297</v>
      </c>
    </row>
    <row r="1698" s="1" customFormat="1">
      <c r="B1698" s="39"/>
      <c r="C1698" s="40"/>
      <c r="D1698" s="246" t="s">
        <v>273</v>
      </c>
      <c r="E1698" s="40"/>
      <c r="F1698" s="247" t="s">
        <v>1831</v>
      </c>
      <c r="G1698" s="40"/>
      <c r="H1698" s="40"/>
      <c r="I1698" s="151"/>
      <c r="J1698" s="40"/>
      <c r="K1698" s="40"/>
      <c r="L1698" s="44"/>
      <c r="M1698" s="248"/>
      <c r="N1698" s="87"/>
      <c r="O1698" s="87"/>
      <c r="P1698" s="87"/>
      <c r="Q1698" s="87"/>
      <c r="R1698" s="87"/>
      <c r="S1698" s="87"/>
      <c r="T1698" s="88"/>
      <c r="AT1698" s="17" t="s">
        <v>273</v>
      </c>
      <c r="AU1698" s="17" t="s">
        <v>92</v>
      </c>
    </row>
    <row r="1699" s="1" customFormat="1" ht="16.5" customHeight="1">
      <c r="B1699" s="39"/>
      <c r="C1699" s="233" t="s">
        <v>2298</v>
      </c>
      <c r="D1699" s="233" t="s">
        <v>266</v>
      </c>
      <c r="E1699" s="234" t="s">
        <v>2299</v>
      </c>
      <c r="F1699" s="235" t="s">
        <v>2300</v>
      </c>
      <c r="G1699" s="236" t="s">
        <v>1829</v>
      </c>
      <c r="H1699" s="237">
        <v>14</v>
      </c>
      <c r="I1699" s="238"/>
      <c r="J1699" s="239">
        <f>ROUND(I1699*H1699,2)</f>
        <v>0</v>
      </c>
      <c r="K1699" s="235" t="s">
        <v>413</v>
      </c>
      <c r="L1699" s="44"/>
      <c r="M1699" s="240" t="s">
        <v>1</v>
      </c>
      <c r="N1699" s="241" t="s">
        <v>48</v>
      </c>
      <c r="O1699" s="87"/>
      <c r="P1699" s="242">
        <f>O1699*H1699</f>
        <v>0</v>
      </c>
      <c r="Q1699" s="242">
        <v>0</v>
      </c>
      <c r="R1699" s="242">
        <f>Q1699*H1699</f>
        <v>0</v>
      </c>
      <c r="S1699" s="242">
        <v>0</v>
      </c>
      <c r="T1699" s="243">
        <f>S1699*H1699</f>
        <v>0</v>
      </c>
      <c r="AR1699" s="244" t="s">
        <v>452</v>
      </c>
      <c r="AT1699" s="244" t="s">
        <v>266</v>
      </c>
      <c r="AU1699" s="244" t="s">
        <v>92</v>
      </c>
      <c r="AY1699" s="17" t="s">
        <v>263</v>
      </c>
      <c r="BE1699" s="245">
        <f>IF(N1699="základní",J1699,0)</f>
        <v>0</v>
      </c>
      <c r="BF1699" s="245">
        <f>IF(N1699="snížená",J1699,0)</f>
        <v>0</v>
      </c>
      <c r="BG1699" s="245">
        <f>IF(N1699="zákl. přenesená",J1699,0)</f>
        <v>0</v>
      </c>
      <c r="BH1699" s="245">
        <f>IF(N1699="sníž. přenesená",J1699,0)</f>
        <v>0</v>
      </c>
      <c r="BI1699" s="245">
        <f>IF(N1699="nulová",J1699,0)</f>
        <v>0</v>
      </c>
      <c r="BJ1699" s="17" t="s">
        <v>90</v>
      </c>
      <c r="BK1699" s="245">
        <f>ROUND(I1699*H1699,2)</f>
        <v>0</v>
      </c>
      <c r="BL1699" s="17" t="s">
        <v>452</v>
      </c>
      <c r="BM1699" s="244" t="s">
        <v>2301</v>
      </c>
    </row>
    <row r="1700" s="1" customFormat="1">
      <c r="B1700" s="39"/>
      <c r="C1700" s="40"/>
      <c r="D1700" s="246" t="s">
        <v>273</v>
      </c>
      <c r="E1700" s="40"/>
      <c r="F1700" s="247" t="s">
        <v>2302</v>
      </c>
      <c r="G1700" s="40"/>
      <c r="H1700" s="40"/>
      <c r="I1700" s="151"/>
      <c r="J1700" s="40"/>
      <c r="K1700" s="40"/>
      <c r="L1700" s="44"/>
      <c r="M1700" s="248"/>
      <c r="N1700" s="87"/>
      <c r="O1700" s="87"/>
      <c r="P1700" s="87"/>
      <c r="Q1700" s="87"/>
      <c r="R1700" s="87"/>
      <c r="S1700" s="87"/>
      <c r="T1700" s="88"/>
      <c r="AT1700" s="17" t="s">
        <v>273</v>
      </c>
      <c r="AU1700" s="17" t="s">
        <v>92</v>
      </c>
    </row>
    <row r="1701" s="1" customFormat="1" ht="24" customHeight="1">
      <c r="B1701" s="39"/>
      <c r="C1701" s="233" t="s">
        <v>2303</v>
      </c>
      <c r="D1701" s="233" t="s">
        <v>266</v>
      </c>
      <c r="E1701" s="234" t="s">
        <v>2304</v>
      </c>
      <c r="F1701" s="235" t="s">
        <v>2305</v>
      </c>
      <c r="G1701" s="236" t="s">
        <v>1829</v>
      </c>
      <c r="H1701" s="237">
        <v>1</v>
      </c>
      <c r="I1701" s="238"/>
      <c r="J1701" s="239">
        <f>ROUND(I1701*H1701,2)</f>
        <v>0</v>
      </c>
      <c r="K1701" s="235" t="s">
        <v>413</v>
      </c>
      <c r="L1701" s="44"/>
      <c r="M1701" s="240" t="s">
        <v>1</v>
      </c>
      <c r="N1701" s="241" t="s">
        <v>48</v>
      </c>
      <c r="O1701" s="87"/>
      <c r="P1701" s="242">
        <f>O1701*H1701</f>
        <v>0</v>
      </c>
      <c r="Q1701" s="242">
        <v>0</v>
      </c>
      <c r="R1701" s="242">
        <f>Q1701*H1701</f>
        <v>0</v>
      </c>
      <c r="S1701" s="242">
        <v>0</v>
      </c>
      <c r="T1701" s="243">
        <f>S1701*H1701</f>
        <v>0</v>
      </c>
      <c r="AR1701" s="244" t="s">
        <v>452</v>
      </c>
      <c r="AT1701" s="244" t="s">
        <v>266</v>
      </c>
      <c r="AU1701" s="244" t="s">
        <v>92</v>
      </c>
      <c r="AY1701" s="17" t="s">
        <v>263</v>
      </c>
      <c r="BE1701" s="245">
        <f>IF(N1701="základní",J1701,0)</f>
        <v>0</v>
      </c>
      <c r="BF1701" s="245">
        <f>IF(N1701="snížená",J1701,0)</f>
        <v>0</v>
      </c>
      <c r="BG1701" s="245">
        <f>IF(N1701="zákl. přenesená",J1701,0)</f>
        <v>0</v>
      </c>
      <c r="BH1701" s="245">
        <f>IF(N1701="sníž. přenesená",J1701,0)</f>
        <v>0</v>
      </c>
      <c r="BI1701" s="245">
        <f>IF(N1701="nulová",J1701,0)</f>
        <v>0</v>
      </c>
      <c r="BJ1701" s="17" t="s">
        <v>90</v>
      </c>
      <c r="BK1701" s="245">
        <f>ROUND(I1701*H1701,2)</f>
        <v>0</v>
      </c>
      <c r="BL1701" s="17" t="s">
        <v>452</v>
      </c>
      <c r="BM1701" s="244" t="s">
        <v>2306</v>
      </c>
    </row>
    <row r="1702" s="1" customFormat="1">
      <c r="B1702" s="39"/>
      <c r="C1702" s="40"/>
      <c r="D1702" s="246" t="s">
        <v>273</v>
      </c>
      <c r="E1702" s="40"/>
      <c r="F1702" s="247" t="s">
        <v>2302</v>
      </c>
      <c r="G1702" s="40"/>
      <c r="H1702" s="40"/>
      <c r="I1702" s="151"/>
      <c r="J1702" s="40"/>
      <c r="K1702" s="40"/>
      <c r="L1702" s="44"/>
      <c r="M1702" s="248"/>
      <c r="N1702" s="87"/>
      <c r="O1702" s="87"/>
      <c r="P1702" s="87"/>
      <c r="Q1702" s="87"/>
      <c r="R1702" s="87"/>
      <c r="S1702" s="87"/>
      <c r="T1702" s="88"/>
      <c r="AT1702" s="17" t="s">
        <v>273</v>
      </c>
      <c r="AU1702" s="17" t="s">
        <v>92</v>
      </c>
    </row>
    <row r="1703" s="1" customFormat="1" ht="24" customHeight="1">
      <c r="B1703" s="39"/>
      <c r="C1703" s="233" t="s">
        <v>2307</v>
      </c>
      <c r="D1703" s="233" t="s">
        <v>266</v>
      </c>
      <c r="E1703" s="234" t="s">
        <v>2308</v>
      </c>
      <c r="F1703" s="235" t="s">
        <v>2309</v>
      </c>
      <c r="G1703" s="236" t="s">
        <v>1829</v>
      </c>
      <c r="H1703" s="237">
        <v>4</v>
      </c>
      <c r="I1703" s="238"/>
      <c r="J1703" s="239">
        <f>ROUND(I1703*H1703,2)</f>
        <v>0</v>
      </c>
      <c r="K1703" s="235" t="s">
        <v>413</v>
      </c>
      <c r="L1703" s="44"/>
      <c r="M1703" s="240" t="s">
        <v>1</v>
      </c>
      <c r="N1703" s="241" t="s">
        <v>48</v>
      </c>
      <c r="O1703" s="87"/>
      <c r="P1703" s="242">
        <f>O1703*H1703</f>
        <v>0</v>
      </c>
      <c r="Q1703" s="242">
        <v>0</v>
      </c>
      <c r="R1703" s="242">
        <f>Q1703*H1703</f>
        <v>0</v>
      </c>
      <c r="S1703" s="242">
        <v>0</v>
      </c>
      <c r="T1703" s="243">
        <f>S1703*H1703</f>
        <v>0</v>
      </c>
      <c r="AR1703" s="244" t="s">
        <v>452</v>
      </c>
      <c r="AT1703" s="244" t="s">
        <v>266</v>
      </c>
      <c r="AU1703" s="244" t="s">
        <v>92</v>
      </c>
      <c r="AY1703" s="17" t="s">
        <v>263</v>
      </c>
      <c r="BE1703" s="245">
        <f>IF(N1703="základní",J1703,0)</f>
        <v>0</v>
      </c>
      <c r="BF1703" s="245">
        <f>IF(N1703="snížená",J1703,0)</f>
        <v>0</v>
      </c>
      <c r="BG1703" s="245">
        <f>IF(N1703="zákl. přenesená",J1703,0)</f>
        <v>0</v>
      </c>
      <c r="BH1703" s="245">
        <f>IF(N1703="sníž. přenesená",J1703,0)</f>
        <v>0</v>
      </c>
      <c r="BI1703" s="245">
        <f>IF(N1703="nulová",J1703,0)</f>
        <v>0</v>
      </c>
      <c r="BJ1703" s="17" t="s">
        <v>90</v>
      </c>
      <c r="BK1703" s="245">
        <f>ROUND(I1703*H1703,2)</f>
        <v>0</v>
      </c>
      <c r="BL1703" s="17" t="s">
        <v>452</v>
      </c>
      <c r="BM1703" s="244" t="s">
        <v>2310</v>
      </c>
    </row>
    <row r="1704" s="1" customFormat="1">
      <c r="B1704" s="39"/>
      <c r="C1704" s="40"/>
      <c r="D1704" s="246" t="s">
        <v>273</v>
      </c>
      <c r="E1704" s="40"/>
      <c r="F1704" s="247" t="s">
        <v>2302</v>
      </c>
      <c r="G1704" s="40"/>
      <c r="H1704" s="40"/>
      <c r="I1704" s="151"/>
      <c r="J1704" s="40"/>
      <c r="K1704" s="40"/>
      <c r="L1704" s="44"/>
      <c r="M1704" s="248"/>
      <c r="N1704" s="87"/>
      <c r="O1704" s="87"/>
      <c r="P1704" s="87"/>
      <c r="Q1704" s="87"/>
      <c r="R1704" s="87"/>
      <c r="S1704" s="87"/>
      <c r="T1704" s="88"/>
      <c r="AT1704" s="17" t="s">
        <v>273</v>
      </c>
      <c r="AU1704" s="17" t="s">
        <v>92</v>
      </c>
    </row>
    <row r="1705" s="1" customFormat="1" ht="24" customHeight="1">
      <c r="B1705" s="39"/>
      <c r="C1705" s="233" t="s">
        <v>2311</v>
      </c>
      <c r="D1705" s="233" t="s">
        <v>266</v>
      </c>
      <c r="E1705" s="234" t="s">
        <v>2312</v>
      </c>
      <c r="F1705" s="235" t="s">
        <v>2313</v>
      </c>
      <c r="G1705" s="236" t="s">
        <v>1829</v>
      </c>
      <c r="H1705" s="237">
        <v>3</v>
      </c>
      <c r="I1705" s="238"/>
      <c r="J1705" s="239">
        <f>ROUND(I1705*H1705,2)</f>
        <v>0</v>
      </c>
      <c r="K1705" s="235" t="s">
        <v>413</v>
      </c>
      <c r="L1705" s="44"/>
      <c r="M1705" s="240" t="s">
        <v>1</v>
      </c>
      <c r="N1705" s="241" t="s">
        <v>48</v>
      </c>
      <c r="O1705" s="87"/>
      <c r="P1705" s="242">
        <f>O1705*H1705</f>
        <v>0</v>
      </c>
      <c r="Q1705" s="242">
        <v>0</v>
      </c>
      <c r="R1705" s="242">
        <f>Q1705*H1705</f>
        <v>0</v>
      </c>
      <c r="S1705" s="242">
        <v>0</v>
      </c>
      <c r="T1705" s="243">
        <f>S1705*H1705</f>
        <v>0</v>
      </c>
      <c r="AR1705" s="244" t="s">
        <v>452</v>
      </c>
      <c r="AT1705" s="244" t="s">
        <v>266</v>
      </c>
      <c r="AU1705" s="244" t="s">
        <v>92</v>
      </c>
      <c r="AY1705" s="17" t="s">
        <v>263</v>
      </c>
      <c r="BE1705" s="245">
        <f>IF(N1705="základní",J1705,0)</f>
        <v>0</v>
      </c>
      <c r="BF1705" s="245">
        <f>IF(N1705="snížená",J1705,0)</f>
        <v>0</v>
      </c>
      <c r="BG1705" s="245">
        <f>IF(N1705="zákl. přenesená",J1705,0)</f>
        <v>0</v>
      </c>
      <c r="BH1705" s="245">
        <f>IF(N1705="sníž. přenesená",J1705,0)</f>
        <v>0</v>
      </c>
      <c r="BI1705" s="245">
        <f>IF(N1705="nulová",J1705,0)</f>
        <v>0</v>
      </c>
      <c r="BJ1705" s="17" t="s">
        <v>90</v>
      </c>
      <c r="BK1705" s="245">
        <f>ROUND(I1705*H1705,2)</f>
        <v>0</v>
      </c>
      <c r="BL1705" s="17" t="s">
        <v>452</v>
      </c>
      <c r="BM1705" s="244" t="s">
        <v>2314</v>
      </c>
    </row>
    <row r="1706" s="1" customFormat="1">
      <c r="B1706" s="39"/>
      <c r="C1706" s="40"/>
      <c r="D1706" s="246" t="s">
        <v>273</v>
      </c>
      <c r="E1706" s="40"/>
      <c r="F1706" s="247" t="s">
        <v>2302</v>
      </c>
      <c r="G1706" s="40"/>
      <c r="H1706" s="40"/>
      <c r="I1706" s="151"/>
      <c r="J1706" s="40"/>
      <c r="K1706" s="40"/>
      <c r="L1706" s="44"/>
      <c r="M1706" s="248"/>
      <c r="N1706" s="87"/>
      <c r="O1706" s="87"/>
      <c r="P1706" s="87"/>
      <c r="Q1706" s="87"/>
      <c r="R1706" s="87"/>
      <c r="S1706" s="87"/>
      <c r="T1706" s="88"/>
      <c r="AT1706" s="17" t="s">
        <v>273</v>
      </c>
      <c r="AU1706" s="17" t="s">
        <v>92</v>
      </c>
    </row>
    <row r="1707" s="1" customFormat="1" ht="24" customHeight="1">
      <c r="B1707" s="39"/>
      <c r="C1707" s="233" t="s">
        <v>2315</v>
      </c>
      <c r="D1707" s="233" t="s">
        <v>266</v>
      </c>
      <c r="E1707" s="234" t="s">
        <v>2316</v>
      </c>
      <c r="F1707" s="235" t="s">
        <v>2317</v>
      </c>
      <c r="G1707" s="236" t="s">
        <v>1829</v>
      </c>
      <c r="H1707" s="237">
        <v>1</v>
      </c>
      <c r="I1707" s="238"/>
      <c r="J1707" s="239">
        <f>ROUND(I1707*H1707,2)</f>
        <v>0</v>
      </c>
      <c r="K1707" s="235" t="s">
        <v>413</v>
      </c>
      <c r="L1707" s="44"/>
      <c r="M1707" s="240" t="s">
        <v>1</v>
      </c>
      <c r="N1707" s="241" t="s">
        <v>48</v>
      </c>
      <c r="O1707" s="87"/>
      <c r="P1707" s="242">
        <f>O1707*H1707</f>
        <v>0</v>
      </c>
      <c r="Q1707" s="242">
        <v>0</v>
      </c>
      <c r="R1707" s="242">
        <f>Q1707*H1707</f>
        <v>0</v>
      </c>
      <c r="S1707" s="242">
        <v>0</v>
      </c>
      <c r="T1707" s="243">
        <f>S1707*H1707</f>
        <v>0</v>
      </c>
      <c r="AR1707" s="244" t="s">
        <v>452</v>
      </c>
      <c r="AT1707" s="244" t="s">
        <v>266</v>
      </c>
      <c r="AU1707" s="244" t="s">
        <v>92</v>
      </c>
      <c r="AY1707" s="17" t="s">
        <v>263</v>
      </c>
      <c r="BE1707" s="245">
        <f>IF(N1707="základní",J1707,0)</f>
        <v>0</v>
      </c>
      <c r="BF1707" s="245">
        <f>IF(N1707="snížená",J1707,0)</f>
        <v>0</v>
      </c>
      <c r="BG1707" s="245">
        <f>IF(N1707="zákl. přenesená",J1707,0)</f>
        <v>0</v>
      </c>
      <c r="BH1707" s="245">
        <f>IF(N1707="sníž. přenesená",J1707,0)</f>
        <v>0</v>
      </c>
      <c r="BI1707" s="245">
        <f>IF(N1707="nulová",J1707,0)</f>
        <v>0</v>
      </c>
      <c r="BJ1707" s="17" t="s">
        <v>90</v>
      </c>
      <c r="BK1707" s="245">
        <f>ROUND(I1707*H1707,2)</f>
        <v>0</v>
      </c>
      <c r="BL1707" s="17" t="s">
        <v>452</v>
      </c>
      <c r="BM1707" s="244" t="s">
        <v>2318</v>
      </c>
    </row>
    <row r="1708" s="1" customFormat="1">
      <c r="B1708" s="39"/>
      <c r="C1708" s="40"/>
      <c r="D1708" s="246" t="s">
        <v>273</v>
      </c>
      <c r="E1708" s="40"/>
      <c r="F1708" s="247" t="s">
        <v>2302</v>
      </c>
      <c r="G1708" s="40"/>
      <c r="H1708" s="40"/>
      <c r="I1708" s="151"/>
      <c r="J1708" s="40"/>
      <c r="K1708" s="40"/>
      <c r="L1708" s="44"/>
      <c r="M1708" s="248"/>
      <c r="N1708" s="87"/>
      <c r="O1708" s="87"/>
      <c r="P1708" s="87"/>
      <c r="Q1708" s="87"/>
      <c r="R1708" s="87"/>
      <c r="S1708" s="87"/>
      <c r="T1708" s="88"/>
      <c r="AT1708" s="17" t="s">
        <v>273</v>
      </c>
      <c r="AU1708" s="17" t="s">
        <v>92</v>
      </c>
    </row>
    <row r="1709" s="1" customFormat="1" ht="24" customHeight="1">
      <c r="B1709" s="39"/>
      <c r="C1709" s="233" t="s">
        <v>2319</v>
      </c>
      <c r="D1709" s="233" t="s">
        <v>266</v>
      </c>
      <c r="E1709" s="234" t="s">
        <v>2320</v>
      </c>
      <c r="F1709" s="235" t="s">
        <v>2321</v>
      </c>
      <c r="G1709" s="236" t="s">
        <v>1829</v>
      </c>
      <c r="H1709" s="237">
        <v>7</v>
      </c>
      <c r="I1709" s="238"/>
      <c r="J1709" s="239">
        <f>ROUND(I1709*H1709,2)</f>
        <v>0</v>
      </c>
      <c r="K1709" s="235" t="s">
        <v>413</v>
      </c>
      <c r="L1709" s="44"/>
      <c r="M1709" s="240" t="s">
        <v>1</v>
      </c>
      <c r="N1709" s="241" t="s">
        <v>48</v>
      </c>
      <c r="O1709" s="87"/>
      <c r="P1709" s="242">
        <f>O1709*H1709</f>
        <v>0</v>
      </c>
      <c r="Q1709" s="242">
        <v>0</v>
      </c>
      <c r="R1709" s="242">
        <f>Q1709*H1709</f>
        <v>0</v>
      </c>
      <c r="S1709" s="242">
        <v>0</v>
      </c>
      <c r="T1709" s="243">
        <f>S1709*H1709</f>
        <v>0</v>
      </c>
      <c r="AR1709" s="244" t="s">
        <v>452</v>
      </c>
      <c r="AT1709" s="244" t="s">
        <v>266</v>
      </c>
      <c r="AU1709" s="244" t="s">
        <v>92</v>
      </c>
      <c r="AY1709" s="17" t="s">
        <v>263</v>
      </c>
      <c r="BE1709" s="245">
        <f>IF(N1709="základní",J1709,0)</f>
        <v>0</v>
      </c>
      <c r="BF1709" s="245">
        <f>IF(N1709="snížená",J1709,0)</f>
        <v>0</v>
      </c>
      <c r="BG1709" s="245">
        <f>IF(N1709="zákl. přenesená",J1709,0)</f>
        <v>0</v>
      </c>
      <c r="BH1709" s="245">
        <f>IF(N1709="sníž. přenesená",J1709,0)</f>
        <v>0</v>
      </c>
      <c r="BI1709" s="245">
        <f>IF(N1709="nulová",J1709,0)</f>
        <v>0</v>
      </c>
      <c r="BJ1709" s="17" t="s">
        <v>90</v>
      </c>
      <c r="BK1709" s="245">
        <f>ROUND(I1709*H1709,2)</f>
        <v>0</v>
      </c>
      <c r="BL1709" s="17" t="s">
        <v>452</v>
      </c>
      <c r="BM1709" s="244" t="s">
        <v>2322</v>
      </c>
    </row>
    <row r="1710" s="1" customFormat="1">
      <c r="B1710" s="39"/>
      <c r="C1710" s="40"/>
      <c r="D1710" s="246" t="s">
        <v>273</v>
      </c>
      <c r="E1710" s="40"/>
      <c r="F1710" s="247" t="s">
        <v>2302</v>
      </c>
      <c r="G1710" s="40"/>
      <c r="H1710" s="40"/>
      <c r="I1710" s="151"/>
      <c r="J1710" s="40"/>
      <c r="K1710" s="40"/>
      <c r="L1710" s="44"/>
      <c r="M1710" s="248"/>
      <c r="N1710" s="87"/>
      <c r="O1710" s="87"/>
      <c r="P1710" s="87"/>
      <c r="Q1710" s="87"/>
      <c r="R1710" s="87"/>
      <c r="S1710" s="87"/>
      <c r="T1710" s="88"/>
      <c r="AT1710" s="17" t="s">
        <v>273</v>
      </c>
      <c r="AU1710" s="17" t="s">
        <v>92</v>
      </c>
    </row>
    <row r="1711" s="1" customFormat="1" ht="24" customHeight="1">
      <c r="B1711" s="39"/>
      <c r="C1711" s="233" t="s">
        <v>2323</v>
      </c>
      <c r="D1711" s="233" t="s">
        <v>266</v>
      </c>
      <c r="E1711" s="234" t="s">
        <v>2324</v>
      </c>
      <c r="F1711" s="235" t="s">
        <v>2325</v>
      </c>
      <c r="G1711" s="236" t="s">
        <v>1829</v>
      </c>
      <c r="H1711" s="237">
        <v>7</v>
      </c>
      <c r="I1711" s="238"/>
      <c r="J1711" s="239">
        <f>ROUND(I1711*H1711,2)</f>
        <v>0</v>
      </c>
      <c r="K1711" s="235" t="s">
        <v>413</v>
      </c>
      <c r="L1711" s="44"/>
      <c r="M1711" s="240" t="s">
        <v>1</v>
      </c>
      <c r="N1711" s="241" t="s">
        <v>48</v>
      </c>
      <c r="O1711" s="87"/>
      <c r="P1711" s="242">
        <f>O1711*H1711</f>
        <v>0</v>
      </c>
      <c r="Q1711" s="242">
        <v>0</v>
      </c>
      <c r="R1711" s="242">
        <f>Q1711*H1711</f>
        <v>0</v>
      </c>
      <c r="S1711" s="242">
        <v>0</v>
      </c>
      <c r="T1711" s="243">
        <f>S1711*H1711</f>
        <v>0</v>
      </c>
      <c r="AR1711" s="244" t="s">
        <v>452</v>
      </c>
      <c r="AT1711" s="244" t="s">
        <v>266</v>
      </c>
      <c r="AU1711" s="244" t="s">
        <v>92</v>
      </c>
      <c r="AY1711" s="17" t="s">
        <v>263</v>
      </c>
      <c r="BE1711" s="245">
        <f>IF(N1711="základní",J1711,0)</f>
        <v>0</v>
      </c>
      <c r="BF1711" s="245">
        <f>IF(N1711="snížená",J1711,0)</f>
        <v>0</v>
      </c>
      <c r="BG1711" s="245">
        <f>IF(N1711="zákl. přenesená",J1711,0)</f>
        <v>0</v>
      </c>
      <c r="BH1711" s="245">
        <f>IF(N1711="sníž. přenesená",J1711,0)</f>
        <v>0</v>
      </c>
      <c r="BI1711" s="245">
        <f>IF(N1711="nulová",J1711,0)</f>
        <v>0</v>
      </c>
      <c r="BJ1711" s="17" t="s">
        <v>90</v>
      </c>
      <c r="BK1711" s="245">
        <f>ROUND(I1711*H1711,2)</f>
        <v>0</v>
      </c>
      <c r="BL1711" s="17" t="s">
        <v>452</v>
      </c>
      <c r="BM1711" s="244" t="s">
        <v>2326</v>
      </c>
    </row>
    <row r="1712" s="1" customFormat="1">
      <c r="B1712" s="39"/>
      <c r="C1712" s="40"/>
      <c r="D1712" s="246" t="s">
        <v>273</v>
      </c>
      <c r="E1712" s="40"/>
      <c r="F1712" s="247" t="s">
        <v>2302</v>
      </c>
      <c r="G1712" s="40"/>
      <c r="H1712" s="40"/>
      <c r="I1712" s="151"/>
      <c r="J1712" s="40"/>
      <c r="K1712" s="40"/>
      <c r="L1712" s="44"/>
      <c r="M1712" s="248"/>
      <c r="N1712" s="87"/>
      <c r="O1712" s="87"/>
      <c r="P1712" s="87"/>
      <c r="Q1712" s="87"/>
      <c r="R1712" s="87"/>
      <c r="S1712" s="87"/>
      <c r="T1712" s="88"/>
      <c r="AT1712" s="17" t="s">
        <v>273</v>
      </c>
      <c r="AU1712" s="17" t="s">
        <v>92</v>
      </c>
    </row>
    <row r="1713" s="1" customFormat="1" ht="24" customHeight="1">
      <c r="B1713" s="39"/>
      <c r="C1713" s="233" t="s">
        <v>2327</v>
      </c>
      <c r="D1713" s="233" t="s">
        <v>266</v>
      </c>
      <c r="E1713" s="234" t="s">
        <v>2328</v>
      </c>
      <c r="F1713" s="235" t="s">
        <v>2329</v>
      </c>
      <c r="G1713" s="236" t="s">
        <v>1829</v>
      </c>
      <c r="H1713" s="237">
        <v>1</v>
      </c>
      <c r="I1713" s="238"/>
      <c r="J1713" s="239">
        <f>ROUND(I1713*H1713,2)</f>
        <v>0</v>
      </c>
      <c r="K1713" s="235" t="s">
        <v>413</v>
      </c>
      <c r="L1713" s="44"/>
      <c r="M1713" s="240" t="s">
        <v>1</v>
      </c>
      <c r="N1713" s="241" t="s">
        <v>48</v>
      </c>
      <c r="O1713" s="87"/>
      <c r="P1713" s="242">
        <f>O1713*H1713</f>
        <v>0</v>
      </c>
      <c r="Q1713" s="242">
        <v>0</v>
      </c>
      <c r="R1713" s="242">
        <f>Q1713*H1713</f>
        <v>0</v>
      </c>
      <c r="S1713" s="242">
        <v>0</v>
      </c>
      <c r="T1713" s="243">
        <f>S1713*H1713</f>
        <v>0</v>
      </c>
      <c r="AR1713" s="244" t="s">
        <v>452</v>
      </c>
      <c r="AT1713" s="244" t="s">
        <v>266</v>
      </c>
      <c r="AU1713" s="244" t="s">
        <v>92</v>
      </c>
      <c r="AY1713" s="17" t="s">
        <v>263</v>
      </c>
      <c r="BE1713" s="245">
        <f>IF(N1713="základní",J1713,0)</f>
        <v>0</v>
      </c>
      <c r="BF1713" s="245">
        <f>IF(N1713="snížená",J1713,0)</f>
        <v>0</v>
      </c>
      <c r="BG1713" s="245">
        <f>IF(N1713="zákl. přenesená",J1713,0)</f>
        <v>0</v>
      </c>
      <c r="BH1713" s="245">
        <f>IF(N1713="sníž. přenesená",J1713,0)</f>
        <v>0</v>
      </c>
      <c r="BI1713" s="245">
        <f>IF(N1713="nulová",J1713,0)</f>
        <v>0</v>
      </c>
      <c r="BJ1713" s="17" t="s">
        <v>90</v>
      </c>
      <c r="BK1713" s="245">
        <f>ROUND(I1713*H1713,2)</f>
        <v>0</v>
      </c>
      <c r="BL1713" s="17" t="s">
        <v>452</v>
      </c>
      <c r="BM1713" s="244" t="s">
        <v>2330</v>
      </c>
    </row>
    <row r="1714" s="1" customFormat="1">
      <c r="B1714" s="39"/>
      <c r="C1714" s="40"/>
      <c r="D1714" s="246" t="s">
        <v>273</v>
      </c>
      <c r="E1714" s="40"/>
      <c r="F1714" s="247" t="s">
        <v>2302</v>
      </c>
      <c r="G1714" s="40"/>
      <c r="H1714" s="40"/>
      <c r="I1714" s="151"/>
      <c r="J1714" s="40"/>
      <c r="K1714" s="40"/>
      <c r="L1714" s="44"/>
      <c r="M1714" s="248"/>
      <c r="N1714" s="87"/>
      <c r="O1714" s="87"/>
      <c r="P1714" s="87"/>
      <c r="Q1714" s="87"/>
      <c r="R1714" s="87"/>
      <c r="S1714" s="87"/>
      <c r="T1714" s="88"/>
      <c r="AT1714" s="17" t="s">
        <v>273</v>
      </c>
      <c r="AU1714" s="17" t="s">
        <v>92</v>
      </c>
    </row>
    <row r="1715" s="1" customFormat="1" ht="24" customHeight="1">
      <c r="B1715" s="39"/>
      <c r="C1715" s="233" t="s">
        <v>2331</v>
      </c>
      <c r="D1715" s="233" t="s">
        <v>266</v>
      </c>
      <c r="E1715" s="234" t="s">
        <v>2332</v>
      </c>
      <c r="F1715" s="235" t="s">
        <v>2333</v>
      </c>
      <c r="G1715" s="236" t="s">
        <v>1829</v>
      </c>
      <c r="H1715" s="237">
        <v>1</v>
      </c>
      <c r="I1715" s="238"/>
      <c r="J1715" s="239">
        <f>ROUND(I1715*H1715,2)</f>
        <v>0</v>
      </c>
      <c r="K1715" s="235" t="s">
        <v>413</v>
      </c>
      <c r="L1715" s="44"/>
      <c r="M1715" s="240" t="s">
        <v>1</v>
      </c>
      <c r="N1715" s="241" t="s">
        <v>48</v>
      </c>
      <c r="O1715" s="87"/>
      <c r="P1715" s="242">
        <f>O1715*H1715</f>
        <v>0</v>
      </c>
      <c r="Q1715" s="242">
        <v>0</v>
      </c>
      <c r="R1715" s="242">
        <f>Q1715*H1715</f>
        <v>0</v>
      </c>
      <c r="S1715" s="242">
        <v>0</v>
      </c>
      <c r="T1715" s="243">
        <f>S1715*H1715</f>
        <v>0</v>
      </c>
      <c r="AR1715" s="244" t="s">
        <v>452</v>
      </c>
      <c r="AT1715" s="244" t="s">
        <v>266</v>
      </c>
      <c r="AU1715" s="244" t="s">
        <v>92</v>
      </c>
      <c r="AY1715" s="17" t="s">
        <v>263</v>
      </c>
      <c r="BE1715" s="245">
        <f>IF(N1715="základní",J1715,0)</f>
        <v>0</v>
      </c>
      <c r="BF1715" s="245">
        <f>IF(N1715="snížená",J1715,0)</f>
        <v>0</v>
      </c>
      <c r="BG1715" s="245">
        <f>IF(N1715="zákl. přenesená",J1715,0)</f>
        <v>0</v>
      </c>
      <c r="BH1715" s="245">
        <f>IF(N1715="sníž. přenesená",J1715,0)</f>
        <v>0</v>
      </c>
      <c r="BI1715" s="245">
        <f>IF(N1715="nulová",J1715,0)</f>
        <v>0</v>
      </c>
      <c r="BJ1715" s="17" t="s">
        <v>90</v>
      </c>
      <c r="BK1715" s="245">
        <f>ROUND(I1715*H1715,2)</f>
        <v>0</v>
      </c>
      <c r="BL1715" s="17" t="s">
        <v>452</v>
      </c>
      <c r="BM1715" s="244" t="s">
        <v>2334</v>
      </c>
    </row>
    <row r="1716" s="1" customFormat="1">
      <c r="B1716" s="39"/>
      <c r="C1716" s="40"/>
      <c r="D1716" s="246" t="s">
        <v>273</v>
      </c>
      <c r="E1716" s="40"/>
      <c r="F1716" s="247" t="s">
        <v>2302</v>
      </c>
      <c r="G1716" s="40"/>
      <c r="H1716" s="40"/>
      <c r="I1716" s="151"/>
      <c r="J1716" s="40"/>
      <c r="K1716" s="40"/>
      <c r="L1716" s="44"/>
      <c r="M1716" s="248"/>
      <c r="N1716" s="87"/>
      <c r="O1716" s="87"/>
      <c r="P1716" s="87"/>
      <c r="Q1716" s="87"/>
      <c r="R1716" s="87"/>
      <c r="S1716" s="87"/>
      <c r="T1716" s="88"/>
      <c r="AT1716" s="17" t="s">
        <v>273</v>
      </c>
      <c r="AU1716" s="17" t="s">
        <v>92</v>
      </c>
    </row>
    <row r="1717" s="1" customFormat="1" ht="24" customHeight="1">
      <c r="B1717" s="39"/>
      <c r="C1717" s="233" t="s">
        <v>2335</v>
      </c>
      <c r="D1717" s="233" t="s">
        <v>266</v>
      </c>
      <c r="E1717" s="234" t="s">
        <v>2336</v>
      </c>
      <c r="F1717" s="235" t="s">
        <v>2337</v>
      </c>
      <c r="G1717" s="236" t="s">
        <v>1829</v>
      </c>
      <c r="H1717" s="237">
        <v>1</v>
      </c>
      <c r="I1717" s="238"/>
      <c r="J1717" s="239">
        <f>ROUND(I1717*H1717,2)</f>
        <v>0</v>
      </c>
      <c r="K1717" s="235" t="s">
        <v>413</v>
      </c>
      <c r="L1717" s="44"/>
      <c r="M1717" s="240" t="s">
        <v>1</v>
      </c>
      <c r="N1717" s="241" t="s">
        <v>48</v>
      </c>
      <c r="O1717" s="87"/>
      <c r="P1717" s="242">
        <f>O1717*H1717</f>
        <v>0</v>
      </c>
      <c r="Q1717" s="242">
        <v>0</v>
      </c>
      <c r="R1717" s="242">
        <f>Q1717*H1717</f>
        <v>0</v>
      </c>
      <c r="S1717" s="242">
        <v>0</v>
      </c>
      <c r="T1717" s="243">
        <f>S1717*H1717</f>
        <v>0</v>
      </c>
      <c r="AR1717" s="244" t="s">
        <v>452</v>
      </c>
      <c r="AT1717" s="244" t="s">
        <v>266</v>
      </c>
      <c r="AU1717" s="244" t="s">
        <v>92</v>
      </c>
      <c r="AY1717" s="17" t="s">
        <v>263</v>
      </c>
      <c r="BE1717" s="245">
        <f>IF(N1717="základní",J1717,0)</f>
        <v>0</v>
      </c>
      <c r="BF1717" s="245">
        <f>IF(N1717="snížená",J1717,0)</f>
        <v>0</v>
      </c>
      <c r="BG1717" s="245">
        <f>IF(N1717="zákl. přenesená",J1717,0)</f>
        <v>0</v>
      </c>
      <c r="BH1717" s="245">
        <f>IF(N1717="sníž. přenesená",J1717,0)</f>
        <v>0</v>
      </c>
      <c r="BI1717" s="245">
        <f>IF(N1717="nulová",J1717,0)</f>
        <v>0</v>
      </c>
      <c r="BJ1717" s="17" t="s">
        <v>90</v>
      </c>
      <c r="BK1717" s="245">
        <f>ROUND(I1717*H1717,2)</f>
        <v>0</v>
      </c>
      <c r="BL1717" s="17" t="s">
        <v>452</v>
      </c>
      <c r="BM1717" s="244" t="s">
        <v>2338</v>
      </c>
    </row>
    <row r="1718" s="1" customFormat="1">
      <c r="B1718" s="39"/>
      <c r="C1718" s="40"/>
      <c r="D1718" s="246" t="s">
        <v>273</v>
      </c>
      <c r="E1718" s="40"/>
      <c r="F1718" s="247" t="s">
        <v>2302</v>
      </c>
      <c r="G1718" s="40"/>
      <c r="H1718" s="40"/>
      <c r="I1718" s="151"/>
      <c r="J1718" s="40"/>
      <c r="K1718" s="40"/>
      <c r="L1718" s="44"/>
      <c r="M1718" s="248"/>
      <c r="N1718" s="87"/>
      <c r="O1718" s="87"/>
      <c r="P1718" s="87"/>
      <c r="Q1718" s="87"/>
      <c r="R1718" s="87"/>
      <c r="S1718" s="87"/>
      <c r="T1718" s="88"/>
      <c r="AT1718" s="17" t="s">
        <v>273</v>
      </c>
      <c r="AU1718" s="17" t="s">
        <v>92</v>
      </c>
    </row>
    <row r="1719" s="1" customFormat="1" ht="24" customHeight="1">
      <c r="B1719" s="39"/>
      <c r="C1719" s="233" t="s">
        <v>2339</v>
      </c>
      <c r="D1719" s="233" t="s">
        <v>266</v>
      </c>
      <c r="E1719" s="234" t="s">
        <v>2340</v>
      </c>
      <c r="F1719" s="235" t="s">
        <v>2341</v>
      </c>
      <c r="G1719" s="236" t="s">
        <v>1829</v>
      </c>
      <c r="H1719" s="237">
        <v>1</v>
      </c>
      <c r="I1719" s="238"/>
      <c r="J1719" s="239">
        <f>ROUND(I1719*H1719,2)</f>
        <v>0</v>
      </c>
      <c r="K1719" s="235" t="s">
        <v>413</v>
      </c>
      <c r="L1719" s="44"/>
      <c r="M1719" s="240" t="s">
        <v>1</v>
      </c>
      <c r="N1719" s="241" t="s">
        <v>48</v>
      </c>
      <c r="O1719" s="87"/>
      <c r="P1719" s="242">
        <f>O1719*H1719</f>
        <v>0</v>
      </c>
      <c r="Q1719" s="242">
        <v>0</v>
      </c>
      <c r="R1719" s="242">
        <f>Q1719*H1719</f>
        <v>0</v>
      </c>
      <c r="S1719" s="242">
        <v>0</v>
      </c>
      <c r="T1719" s="243">
        <f>S1719*H1719</f>
        <v>0</v>
      </c>
      <c r="AR1719" s="244" t="s">
        <v>452</v>
      </c>
      <c r="AT1719" s="244" t="s">
        <v>266</v>
      </c>
      <c r="AU1719" s="244" t="s">
        <v>92</v>
      </c>
      <c r="AY1719" s="17" t="s">
        <v>263</v>
      </c>
      <c r="BE1719" s="245">
        <f>IF(N1719="základní",J1719,0)</f>
        <v>0</v>
      </c>
      <c r="BF1719" s="245">
        <f>IF(N1719="snížená",J1719,0)</f>
        <v>0</v>
      </c>
      <c r="BG1719" s="245">
        <f>IF(N1719="zákl. přenesená",J1719,0)</f>
        <v>0</v>
      </c>
      <c r="BH1719" s="245">
        <f>IF(N1719="sníž. přenesená",J1719,0)</f>
        <v>0</v>
      </c>
      <c r="BI1719" s="245">
        <f>IF(N1719="nulová",J1719,0)</f>
        <v>0</v>
      </c>
      <c r="BJ1719" s="17" t="s">
        <v>90</v>
      </c>
      <c r="BK1719" s="245">
        <f>ROUND(I1719*H1719,2)</f>
        <v>0</v>
      </c>
      <c r="BL1719" s="17" t="s">
        <v>452</v>
      </c>
      <c r="BM1719" s="244" t="s">
        <v>2342</v>
      </c>
    </row>
    <row r="1720" s="1" customFormat="1">
      <c r="B1720" s="39"/>
      <c r="C1720" s="40"/>
      <c r="D1720" s="246" t="s">
        <v>273</v>
      </c>
      <c r="E1720" s="40"/>
      <c r="F1720" s="247" t="s">
        <v>2302</v>
      </c>
      <c r="G1720" s="40"/>
      <c r="H1720" s="40"/>
      <c r="I1720" s="151"/>
      <c r="J1720" s="40"/>
      <c r="K1720" s="40"/>
      <c r="L1720" s="44"/>
      <c r="M1720" s="248"/>
      <c r="N1720" s="87"/>
      <c r="O1720" s="87"/>
      <c r="P1720" s="87"/>
      <c r="Q1720" s="87"/>
      <c r="R1720" s="87"/>
      <c r="S1720" s="87"/>
      <c r="T1720" s="88"/>
      <c r="AT1720" s="17" t="s">
        <v>273</v>
      </c>
      <c r="AU1720" s="17" t="s">
        <v>92</v>
      </c>
    </row>
    <row r="1721" s="1" customFormat="1" ht="24" customHeight="1">
      <c r="B1721" s="39"/>
      <c r="C1721" s="233" t="s">
        <v>2343</v>
      </c>
      <c r="D1721" s="233" t="s">
        <v>266</v>
      </c>
      <c r="E1721" s="234" t="s">
        <v>2344</v>
      </c>
      <c r="F1721" s="235" t="s">
        <v>2345</v>
      </c>
      <c r="G1721" s="236" t="s">
        <v>1829</v>
      </c>
      <c r="H1721" s="237">
        <v>3</v>
      </c>
      <c r="I1721" s="238"/>
      <c r="J1721" s="239">
        <f>ROUND(I1721*H1721,2)</f>
        <v>0</v>
      </c>
      <c r="K1721" s="235" t="s">
        <v>413</v>
      </c>
      <c r="L1721" s="44"/>
      <c r="M1721" s="240" t="s">
        <v>1</v>
      </c>
      <c r="N1721" s="241" t="s">
        <v>48</v>
      </c>
      <c r="O1721" s="87"/>
      <c r="P1721" s="242">
        <f>O1721*H1721</f>
        <v>0</v>
      </c>
      <c r="Q1721" s="242">
        <v>0</v>
      </c>
      <c r="R1721" s="242">
        <f>Q1721*H1721</f>
        <v>0</v>
      </c>
      <c r="S1721" s="242">
        <v>0</v>
      </c>
      <c r="T1721" s="243">
        <f>S1721*H1721</f>
        <v>0</v>
      </c>
      <c r="AR1721" s="244" t="s">
        <v>452</v>
      </c>
      <c r="AT1721" s="244" t="s">
        <v>266</v>
      </c>
      <c r="AU1721" s="244" t="s">
        <v>92</v>
      </c>
      <c r="AY1721" s="17" t="s">
        <v>263</v>
      </c>
      <c r="BE1721" s="245">
        <f>IF(N1721="základní",J1721,0)</f>
        <v>0</v>
      </c>
      <c r="BF1721" s="245">
        <f>IF(N1721="snížená",J1721,0)</f>
        <v>0</v>
      </c>
      <c r="BG1721" s="245">
        <f>IF(N1721="zákl. přenesená",J1721,0)</f>
        <v>0</v>
      </c>
      <c r="BH1721" s="245">
        <f>IF(N1721="sníž. přenesená",J1721,0)</f>
        <v>0</v>
      </c>
      <c r="BI1721" s="245">
        <f>IF(N1721="nulová",J1721,0)</f>
        <v>0</v>
      </c>
      <c r="BJ1721" s="17" t="s">
        <v>90</v>
      </c>
      <c r="BK1721" s="245">
        <f>ROUND(I1721*H1721,2)</f>
        <v>0</v>
      </c>
      <c r="BL1721" s="17" t="s">
        <v>452</v>
      </c>
      <c r="BM1721" s="244" t="s">
        <v>2346</v>
      </c>
    </row>
    <row r="1722" s="1" customFormat="1">
      <c r="B1722" s="39"/>
      <c r="C1722" s="40"/>
      <c r="D1722" s="246" t="s">
        <v>273</v>
      </c>
      <c r="E1722" s="40"/>
      <c r="F1722" s="247" t="s">
        <v>2302</v>
      </c>
      <c r="G1722" s="40"/>
      <c r="H1722" s="40"/>
      <c r="I1722" s="151"/>
      <c r="J1722" s="40"/>
      <c r="K1722" s="40"/>
      <c r="L1722" s="44"/>
      <c r="M1722" s="248"/>
      <c r="N1722" s="87"/>
      <c r="O1722" s="87"/>
      <c r="P1722" s="87"/>
      <c r="Q1722" s="87"/>
      <c r="R1722" s="87"/>
      <c r="S1722" s="87"/>
      <c r="T1722" s="88"/>
      <c r="AT1722" s="17" t="s">
        <v>273</v>
      </c>
      <c r="AU1722" s="17" t="s">
        <v>92</v>
      </c>
    </row>
    <row r="1723" s="1" customFormat="1" ht="24" customHeight="1">
      <c r="B1723" s="39"/>
      <c r="C1723" s="233" t="s">
        <v>2347</v>
      </c>
      <c r="D1723" s="233" t="s">
        <v>266</v>
      </c>
      <c r="E1723" s="234" t="s">
        <v>2348</v>
      </c>
      <c r="F1723" s="235" t="s">
        <v>2349</v>
      </c>
      <c r="G1723" s="236" t="s">
        <v>1829</v>
      </c>
      <c r="H1723" s="237">
        <v>1</v>
      </c>
      <c r="I1723" s="238"/>
      <c r="J1723" s="239">
        <f>ROUND(I1723*H1723,2)</f>
        <v>0</v>
      </c>
      <c r="K1723" s="235" t="s">
        <v>413</v>
      </c>
      <c r="L1723" s="44"/>
      <c r="M1723" s="240" t="s">
        <v>1</v>
      </c>
      <c r="N1723" s="241" t="s">
        <v>48</v>
      </c>
      <c r="O1723" s="87"/>
      <c r="P1723" s="242">
        <f>O1723*H1723</f>
        <v>0</v>
      </c>
      <c r="Q1723" s="242">
        <v>0</v>
      </c>
      <c r="R1723" s="242">
        <f>Q1723*H1723</f>
        <v>0</v>
      </c>
      <c r="S1723" s="242">
        <v>0</v>
      </c>
      <c r="T1723" s="243">
        <f>S1723*H1723</f>
        <v>0</v>
      </c>
      <c r="AR1723" s="244" t="s">
        <v>452</v>
      </c>
      <c r="AT1723" s="244" t="s">
        <v>266</v>
      </c>
      <c r="AU1723" s="244" t="s">
        <v>92</v>
      </c>
      <c r="AY1723" s="17" t="s">
        <v>263</v>
      </c>
      <c r="BE1723" s="245">
        <f>IF(N1723="základní",J1723,0)</f>
        <v>0</v>
      </c>
      <c r="BF1723" s="245">
        <f>IF(N1723="snížená",J1723,0)</f>
        <v>0</v>
      </c>
      <c r="BG1723" s="245">
        <f>IF(N1723="zákl. přenesená",J1723,0)</f>
        <v>0</v>
      </c>
      <c r="BH1723" s="245">
        <f>IF(N1723="sníž. přenesená",J1723,0)</f>
        <v>0</v>
      </c>
      <c r="BI1723" s="245">
        <f>IF(N1723="nulová",J1723,0)</f>
        <v>0</v>
      </c>
      <c r="BJ1723" s="17" t="s">
        <v>90</v>
      </c>
      <c r="BK1723" s="245">
        <f>ROUND(I1723*H1723,2)</f>
        <v>0</v>
      </c>
      <c r="BL1723" s="17" t="s">
        <v>452</v>
      </c>
      <c r="BM1723" s="244" t="s">
        <v>2350</v>
      </c>
    </row>
    <row r="1724" s="1" customFormat="1">
      <c r="B1724" s="39"/>
      <c r="C1724" s="40"/>
      <c r="D1724" s="246" t="s">
        <v>273</v>
      </c>
      <c r="E1724" s="40"/>
      <c r="F1724" s="247" t="s">
        <v>2302</v>
      </c>
      <c r="G1724" s="40"/>
      <c r="H1724" s="40"/>
      <c r="I1724" s="151"/>
      <c r="J1724" s="40"/>
      <c r="K1724" s="40"/>
      <c r="L1724" s="44"/>
      <c r="M1724" s="248"/>
      <c r="N1724" s="87"/>
      <c r="O1724" s="87"/>
      <c r="P1724" s="87"/>
      <c r="Q1724" s="87"/>
      <c r="R1724" s="87"/>
      <c r="S1724" s="87"/>
      <c r="T1724" s="88"/>
      <c r="AT1724" s="17" t="s">
        <v>273</v>
      </c>
      <c r="AU1724" s="17" t="s">
        <v>92</v>
      </c>
    </row>
    <row r="1725" s="1" customFormat="1" ht="24" customHeight="1">
      <c r="B1725" s="39"/>
      <c r="C1725" s="233" t="s">
        <v>2351</v>
      </c>
      <c r="D1725" s="233" t="s">
        <v>266</v>
      </c>
      <c r="E1725" s="234" t="s">
        <v>2352</v>
      </c>
      <c r="F1725" s="235" t="s">
        <v>2353</v>
      </c>
      <c r="G1725" s="236" t="s">
        <v>1829</v>
      </c>
      <c r="H1725" s="237">
        <v>2</v>
      </c>
      <c r="I1725" s="238"/>
      <c r="J1725" s="239">
        <f>ROUND(I1725*H1725,2)</f>
        <v>0</v>
      </c>
      <c r="K1725" s="235" t="s">
        <v>413</v>
      </c>
      <c r="L1725" s="44"/>
      <c r="M1725" s="240" t="s">
        <v>1</v>
      </c>
      <c r="N1725" s="241" t="s">
        <v>48</v>
      </c>
      <c r="O1725" s="87"/>
      <c r="P1725" s="242">
        <f>O1725*H1725</f>
        <v>0</v>
      </c>
      <c r="Q1725" s="242">
        <v>0</v>
      </c>
      <c r="R1725" s="242">
        <f>Q1725*H1725</f>
        <v>0</v>
      </c>
      <c r="S1725" s="242">
        <v>0</v>
      </c>
      <c r="T1725" s="243">
        <f>S1725*H1725</f>
        <v>0</v>
      </c>
      <c r="AR1725" s="244" t="s">
        <v>452</v>
      </c>
      <c r="AT1725" s="244" t="s">
        <v>266</v>
      </c>
      <c r="AU1725" s="244" t="s">
        <v>92</v>
      </c>
      <c r="AY1725" s="17" t="s">
        <v>263</v>
      </c>
      <c r="BE1725" s="245">
        <f>IF(N1725="základní",J1725,0)</f>
        <v>0</v>
      </c>
      <c r="BF1725" s="245">
        <f>IF(N1725="snížená",J1725,0)</f>
        <v>0</v>
      </c>
      <c r="BG1725" s="245">
        <f>IF(N1725="zákl. přenesená",J1725,0)</f>
        <v>0</v>
      </c>
      <c r="BH1725" s="245">
        <f>IF(N1725="sníž. přenesená",J1725,0)</f>
        <v>0</v>
      </c>
      <c r="BI1725" s="245">
        <f>IF(N1725="nulová",J1725,0)</f>
        <v>0</v>
      </c>
      <c r="BJ1725" s="17" t="s">
        <v>90</v>
      </c>
      <c r="BK1725" s="245">
        <f>ROUND(I1725*H1725,2)</f>
        <v>0</v>
      </c>
      <c r="BL1725" s="17" t="s">
        <v>452</v>
      </c>
      <c r="BM1725" s="244" t="s">
        <v>2354</v>
      </c>
    </row>
    <row r="1726" s="1" customFormat="1">
      <c r="B1726" s="39"/>
      <c r="C1726" s="40"/>
      <c r="D1726" s="246" t="s">
        <v>273</v>
      </c>
      <c r="E1726" s="40"/>
      <c r="F1726" s="247" t="s">
        <v>2302</v>
      </c>
      <c r="G1726" s="40"/>
      <c r="H1726" s="40"/>
      <c r="I1726" s="151"/>
      <c r="J1726" s="40"/>
      <c r="K1726" s="40"/>
      <c r="L1726" s="44"/>
      <c r="M1726" s="248"/>
      <c r="N1726" s="87"/>
      <c r="O1726" s="87"/>
      <c r="P1726" s="87"/>
      <c r="Q1726" s="87"/>
      <c r="R1726" s="87"/>
      <c r="S1726" s="87"/>
      <c r="T1726" s="88"/>
      <c r="AT1726" s="17" t="s">
        <v>273</v>
      </c>
      <c r="AU1726" s="17" t="s">
        <v>92</v>
      </c>
    </row>
    <row r="1727" s="1" customFormat="1" ht="24" customHeight="1">
      <c r="B1727" s="39"/>
      <c r="C1727" s="233" t="s">
        <v>2355</v>
      </c>
      <c r="D1727" s="233" t="s">
        <v>266</v>
      </c>
      <c r="E1727" s="234" t="s">
        <v>2356</v>
      </c>
      <c r="F1727" s="235" t="s">
        <v>2357</v>
      </c>
      <c r="G1727" s="236" t="s">
        <v>1829</v>
      </c>
      <c r="H1727" s="237">
        <v>1</v>
      </c>
      <c r="I1727" s="238"/>
      <c r="J1727" s="239">
        <f>ROUND(I1727*H1727,2)</f>
        <v>0</v>
      </c>
      <c r="K1727" s="235" t="s">
        <v>413</v>
      </c>
      <c r="L1727" s="44"/>
      <c r="M1727" s="240" t="s">
        <v>1</v>
      </c>
      <c r="N1727" s="241" t="s">
        <v>48</v>
      </c>
      <c r="O1727" s="87"/>
      <c r="P1727" s="242">
        <f>O1727*H1727</f>
        <v>0</v>
      </c>
      <c r="Q1727" s="242">
        <v>0</v>
      </c>
      <c r="R1727" s="242">
        <f>Q1727*H1727</f>
        <v>0</v>
      </c>
      <c r="S1727" s="242">
        <v>0</v>
      </c>
      <c r="T1727" s="243">
        <f>S1727*H1727</f>
        <v>0</v>
      </c>
      <c r="AR1727" s="244" t="s">
        <v>452</v>
      </c>
      <c r="AT1727" s="244" t="s">
        <v>266</v>
      </c>
      <c r="AU1727" s="244" t="s">
        <v>92</v>
      </c>
      <c r="AY1727" s="17" t="s">
        <v>263</v>
      </c>
      <c r="BE1727" s="245">
        <f>IF(N1727="základní",J1727,0)</f>
        <v>0</v>
      </c>
      <c r="BF1727" s="245">
        <f>IF(N1727="snížená",J1727,0)</f>
        <v>0</v>
      </c>
      <c r="BG1727" s="245">
        <f>IF(N1727="zákl. přenesená",J1727,0)</f>
        <v>0</v>
      </c>
      <c r="BH1727" s="245">
        <f>IF(N1727="sníž. přenesená",J1727,0)</f>
        <v>0</v>
      </c>
      <c r="BI1727" s="245">
        <f>IF(N1727="nulová",J1727,0)</f>
        <v>0</v>
      </c>
      <c r="BJ1727" s="17" t="s">
        <v>90</v>
      </c>
      <c r="BK1727" s="245">
        <f>ROUND(I1727*H1727,2)</f>
        <v>0</v>
      </c>
      <c r="BL1727" s="17" t="s">
        <v>452</v>
      </c>
      <c r="BM1727" s="244" t="s">
        <v>2358</v>
      </c>
    </row>
    <row r="1728" s="1" customFormat="1">
      <c r="B1728" s="39"/>
      <c r="C1728" s="40"/>
      <c r="D1728" s="246" t="s">
        <v>273</v>
      </c>
      <c r="E1728" s="40"/>
      <c r="F1728" s="247" t="s">
        <v>2302</v>
      </c>
      <c r="G1728" s="40"/>
      <c r="H1728" s="40"/>
      <c r="I1728" s="151"/>
      <c r="J1728" s="40"/>
      <c r="K1728" s="40"/>
      <c r="L1728" s="44"/>
      <c r="M1728" s="248"/>
      <c r="N1728" s="87"/>
      <c r="O1728" s="87"/>
      <c r="P1728" s="87"/>
      <c r="Q1728" s="87"/>
      <c r="R1728" s="87"/>
      <c r="S1728" s="87"/>
      <c r="T1728" s="88"/>
      <c r="AT1728" s="17" t="s">
        <v>273</v>
      </c>
      <c r="AU1728" s="17" t="s">
        <v>92</v>
      </c>
    </row>
    <row r="1729" s="1" customFormat="1" ht="24" customHeight="1">
      <c r="B1729" s="39"/>
      <c r="C1729" s="233" t="s">
        <v>2359</v>
      </c>
      <c r="D1729" s="233" t="s">
        <v>266</v>
      </c>
      <c r="E1729" s="234" t="s">
        <v>2360</v>
      </c>
      <c r="F1729" s="235" t="s">
        <v>2361</v>
      </c>
      <c r="G1729" s="236" t="s">
        <v>1829</v>
      </c>
      <c r="H1729" s="237">
        <v>1</v>
      </c>
      <c r="I1729" s="238"/>
      <c r="J1729" s="239">
        <f>ROUND(I1729*H1729,2)</f>
        <v>0</v>
      </c>
      <c r="K1729" s="235" t="s">
        <v>413</v>
      </c>
      <c r="L1729" s="44"/>
      <c r="M1729" s="240" t="s">
        <v>1</v>
      </c>
      <c r="N1729" s="241" t="s">
        <v>48</v>
      </c>
      <c r="O1729" s="87"/>
      <c r="P1729" s="242">
        <f>O1729*H1729</f>
        <v>0</v>
      </c>
      <c r="Q1729" s="242">
        <v>0</v>
      </c>
      <c r="R1729" s="242">
        <f>Q1729*H1729</f>
        <v>0</v>
      </c>
      <c r="S1729" s="242">
        <v>0</v>
      </c>
      <c r="T1729" s="243">
        <f>S1729*H1729</f>
        <v>0</v>
      </c>
      <c r="AR1729" s="244" t="s">
        <v>452</v>
      </c>
      <c r="AT1729" s="244" t="s">
        <v>266</v>
      </c>
      <c r="AU1729" s="244" t="s">
        <v>92</v>
      </c>
      <c r="AY1729" s="17" t="s">
        <v>263</v>
      </c>
      <c r="BE1729" s="245">
        <f>IF(N1729="základní",J1729,0)</f>
        <v>0</v>
      </c>
      <c r="BF1729" s="245">
        <f>IF(N1729="snížená",J1729,0)</f>
        <v>0</v>
      </c>
      <c r="BG1729" s="245">
        <f>IF(N1729="zákl. přenesená",J1729,0)</f>
        <v>0</v>
      </c>
      <c r="BH1729" s="245">
        <f>IF(N1729="sníž. přenesená",J1729,0)</f>
        <v>0</v>
      </c>
      <c r="BI1729" s="245">
        <f>IF(N1729="nulová",J1729,0)</f>
        <v>0</v>
      </c>
      <c r="BJ1729" s="17" t="s">
        <v>90</v>
      </c>
      <c r="BK1729" s="245">
        <f>ROUND(I1729*H1729,2)</f>
        <v>0</v>
      </c>
      <c r="BL1729" s="17" t="s">
        <v>452</v>
      </c>
      <c r="BM1729" s="244" t="s">
        <v>2362</v>
      </c>
    </row>
    <row r="1730" s="1" customFormat="1">
      <c r="B1730" s="39"/>
      <c r="C1730" s="40"/>
      <c r="D1730" s="246" t="s">
        <v>273</v>
      </c>
      <c r="E1730" s="40"/>
      <c r="F1730" s="247" t="s">
        <v>2302</v>
      </c>
      <c r="G1730" s="40"/>
      <c r="H1730" s="40"/>
      <c r="I1730" s="151"/>
      <c r="J1730" s="40"/>
      <c r="K1730" s="40"/>
      <c r="L1730" s="44"/>
      <c r="M1730" s="248"/>
      <c r="N1730" s="87"/>
      <c r="O1730" s="87"/>
      <c r="P1730" s="87"/>
      <c r="Q1730" s="87"/>
      <c r="R1730" s="87"/>
      <c r="S1730" s="87"/>
      <c r="T1730" s="88"/>
      <c r="AT1730" s="17" t="s">
        <v>273</v>
      </c>
      <c r="AU1730" s="17" t="s">
        <v>92</v>
      </c>
    </row>
    <row r="1731" s="1" customFormat="1" ht="24" customHeight="1">
      <c r="B1731" s="39"/>
      <c r="C1731" s="233" t="s">
        <v>2363</v>
      </c>
      <c r="D1731" s="233" t="s">
        <v>266</v>
      </c>
      <c r="E1731" s="234" t="s">
        <v>2364</v>
      </c>
      <c r="F1731" s="235" t="s">
        <v>2365</v>
      </c>
      <c r="G1731" s="236" t="s">
        <v>1829</v>
      </c>
      <c r="H1731" s="237">
        <v>1</v>
      </c>
      <c r="I1731" s="238"/>
      <c r="J1731" s="239">
        <f>ROUND(I1731*H1731,2)</f>
        <v>0</v>
      </c>
      <c r="K1731" s="235" t="s">
        <v>413</v>
      </c>
      <c r="L1731" s="44"/>
      <c r="M1731" s="240" t="s">
        <v>1</v>
      </c>
      <c r="N1731" s="241" t="s">
        <v>48</v>
      </c>
      <c r="O1731" s="87"/>
      <c r="P1731" s="242">
        <f>O1731*H1731</f>
        <v>0</v>
      </c>
      <c r="Q1731" s="242">
        <v>0</v>
      </c>
      <c r="R1731" s="242">
        <f>Q1731*H1731</f>
        <v>0</v>
      </c>
      <c r="S1731" s="242">
        <v>0</v>
      </c>
      <c r="T1731" s="243">
        <f>S1731*H1731</f>
        <v>0</v>
      </c>
      <c r="AR1731" s="244" t="s">
        <v>452</v>
      </c>
      <c r="AT1731" s="244" t="s">
        <v>266</v>
      </c>
      <c r="AU1731" s="244" t="s">
        <v>92</v>
      </c>
      <c r="AY1731" s="17" t="s">
        <v>263</v>
      </c>
      <c r="BE1731" s="245">
        <f>IF(N1731="základní",J1731,0)</f>
        <v>0</v>
      </c>
      <c r="BF1731" s="245">
        <f>IF(N1731="snížená",J1731,0)</f>
        <v>0</v>
      </c>
      <c r="BG1731" s="245">
        <f>IF(N1731="zákl. přenesená",J1731,0)</f>
        <v>0</v>
      </c>
      <c r="BH1731" s="245">
        <f>IF(N1731="sníž. přenesená",J1731,0)</f>
        <v>0</v>
      </c>
      <c r="BI1731" s="245">
        <f>IF(N1731="nulová",J1731,0)</f>
        <v>0</v>
      </c>
      <c r="BJ1731" s="17" t="s">
        <v>90</v>
      </c>
      <c r="BK1731" s="245">
        <f>ROUND(I1731*H1731,2)</f>
        <v>0</v>
      </c>
      <c r="BL1731" s="17" t="s">
        <v>452</v>
      </c>
      <c r="BM1731" s="244" t="s">
        <v>2366</v>
      </c>
    </row>
    <row r="1732" s="1" customFormat="1">
      <c r="B1732" s="39"/>
      <c r="C1732" s="40"/>
      <c r="D1732" s="246" t="s">
        <v>273</v>
      </c>
      <c r="E1732" s="40"/>
      <c r="F1732" s="247" t="s">
        <v>2302</v>
      </c>
      <c r="G1732" s="40"/>
      <c r="H1732" s="40"/>
      <c r="I1732" s="151"/>
      <c r="J1732" s="40"/>
      <c r="K1732" s="40"/>
      <c r="L1732" s="44"/>
      <c r="M1732" s="248"/>
      <c r="N1732" s="87"/>
      <c r="O1732" s="87"/>
      <c r="P1732" s="87"/>
      <c r="Q1732" s="87"/>
      <c r="R1732" s="87"/>
      <c r="S1732" s="87"/>
      <c r="T1732" s="88"/>
      <c r="AT1732" s="17" t="s">
        <v>273</v>
      </c>
      <c r="AU1732" s="17" t="s">
        <v>92</v>
      </c>
    </row>
    <row r="1733" s="1" customFormat="1" ht="24" customHeight="1">
      <c r="B1733" s="39"/>
      <c r="C1733" s="233" t="s">
        <v>2367</v>
      </c>
      <c r="D1733" s="233" t="s">
        <v>266</v>
      </c>
      <c r="E1733" s="234" t="s">
        <v>2368</v>
      </c>
      <c r="F1733" s="235" t="s">
        <v>2369</v>
      </c>
      <c r="G1733" s="236" t="s">
        <v>1829</v>
      </c>
      <c r="H1733" s="237">
        <v>2</v>
      </c>
      <c r="I1733" s="238"/>
      <c r="J1733" s="239">
        <f>ROUND(I1733*H1733,2)</f>
        <v>0</v>
      </c>
      <c r="K1733" s="235" t="s">
        <v>413</v>
      </c>
      <c r="L1733" s="44"/>
      <c r="M1733" s="240" t="s">
        <v>1</v>
      </c>
      <c r="N1733" s="241" t="s">
        <v>48</v>
      </c>
      <c r="O1733" s="87"/>
      <c r="P1733" s="242">
        <f>O1733*H1733</f>
        <v>0</v>
      </c>
      <c r="Q1733" s="242">
        <v>0</v>
      </c>
      <c r="R1733" s="242">
        <f>Q1733*H1733</f>
        <v>0</v>
      </c>
      <c r="S1733" s="242">
        <v>0</v>
      </c>
      <c r="T1733" s="243">
        <f>S1733*H1733</f>
        <v>0</v>
      </c>
      <c r="AR1733" s="244" t="s">
        <v>452</v>
      </c>
      <c r="AT1733" s="244" t="s">
        <v>266</v>
      </c>
      <c r="AU1733" s="244" t="s">
        <v>92</v>
      </c>
      <c r="AY1733" s="17" t="s">
        <v>263</v>
      </c>
      <c r="BE1733" s="245">
        <f>IF(N1733="základní",J1733,0)</f>
        <v>0</v>
      </c>
      <c r="BF1733" s="245">
        <f>IF(N1733="snížená",J1733,0)</f>
        <v>0</v>
      </c>
      <c r="BG1733" s="245">
        <f>IF(N1733="zákl. přenesená",J1733,0)</f>
        <v>0</v>
      </c>
      <c r="BH1733" s="245">
        <f>IF(N1733="sníž. přenesená",J1733,0)</f>
        <v>0</v>
      </c>
      <c r="BI1733" s="245">
        <f>IF(N1733="nulová",J1733,0)</f>
        <v>0</v>
      </c>
      <c r="BJ1733" s="17" t="s">
        <v>90</v>
      </c>
      <c r="BK1733" s="245">
        <f>ROUND(I1733*H1733,2)</f>
        <v>0</v>
      </c>
      <c r="BL1733" s="17" t="s">
        <v>452</v>
      </c>
      <c r="BM1733" s="244" t="s">
        <v>2370</v>
      </c>
    </row>
    <row r="1734" s="1" customFormat="1">
      <c r="B1734" s="39"/>
      <c r="C1734" s="40"/>
      <c r="D1734" s="246" t="s">
        <v>273</v>
      </c>
      <c r="E1734" s="40"/>
      <c r="F1734" s="247" t="s">
        <v>2302</v>
      </c>
      <c r="G1734" s="40"/>
      <c r="H1734" s="40"/>
      <c r="I1734" s="151"/>
      <c r="J1734" s="40"/>
      <c r="K1734" s="40"/>
      <c r="L1734" s="44"/>
      <c r="M1734" s="248"/>
      <c r="N1734" s="87"/>
      <c r="O1734" s="87"/>
      <c r="P1734" s="87"/>
      <c r="Q1734" s="87"/>
      <c r="R1734" s="87"/>
      <c r="S1734" s="87"/>
      <c r="T1734" s="88"/>
      <c r="AT1734" s="17" t="s">
        <v>273</v>
      </c>
      <c r="AU1734" s="17" t="s">
        <v>92</v>
      </c>
    </row>
    <row r="1735" s="1" customFormat="1" ht="16.5" customHeight="1">
      <c r="B1735" s="39"/>
      <c r="C1735" s="233" t="s">
        <v>2371</v>
      </c>
      <c r="D1735" s="233" t="s">
        <v>266</v>
      </c>
      <c r="E1735" s="234" t="s">
        <v>2372</v>
      </c>
      <c r="F1735" s="235" t="s">
        <v>2373</v>
      </c>
      <c r="G1735" s="236" t="s">
        <v>1829</v>
      </c>
      <c r="H1735" s="237">
        <v>1</v>
      </c>
      <c r="I1735" s="238"/>
      <c r="J1735" s="239">
        <f>ROUND(I1735*H1735,2)</f>
        <v>0</v>
      </c>
      <c r="K1735" s="235" t="s">
        <v>413</v>
      </c>
      <c r="L1735" s="44"/>
      <c r="M1735" s="240" t="s">
        <v>1</v>
      </c>
      <c r="N1735" s="241" t="s">
        <v>48</v>
      </c>
      <c r="O1735" s="87"/>
      <c r="P1735" s="242">
        <f>O1735*H1735</f>
        <v>0</v>
      </c>
      <c r="Q1735" s="242">
        <v>0</v>
      </c>
      <c r="R1735" s="242">
        <f>Q1735*H1735</f>
        <v>0</v>
      </c>
      <c r="S1735" s="242">
        <v>0</v>
      </c>
      <c r="T1735" s="243">
        <f>S1735*H1735</f>
        <v>0</v>
      </c>
      <c r="AR1735" s="244" t="s">
        <v>452</v>
      </c>
      <c r="AT1735" s="244" t="s">
        <v>266</v>
      </c>
      <c r="AU1735" s="244" t="s">
        <v>92</v>
      </c>
      <c r="AY1735" s="17" t="s">
        <v>263</v>
      </c>
      <c r="BE1735" s="245">
        <f>IF(N1735="základní",J1735,0)</f>
        <v>0</v>
      </c>
      <c r="BF1735" s="245">
        <f>IF(N1735="snížená",J1735,0)</f>
        <v>0</v>
      </c>
      <c r="BG1735" s="245">
        <f>IF(N1735="zákl. přenesená",J1735,0)</f>
        <v>0</v>
      </c>
      <c r="BH1735" s="245">
        <f>IF(N1735="sníž. přenesená",J1735,0)</f>
        <v>0</v>
      </c>
      <c r="BI1735" s="245">
        <f>IF(N1735="nulová",J1735,0)</f>
        <v>0</v>
      </c>
      <c r="BJ1735" s="17" t="s">
        <v>90</v>
      </c>
      <c r="BK1735" s="245">
        <f>ROUND(I1735*H1735,2)</f>
        <v>0</v>
      </c>
      <c r="BL1735" s="17" t="s">
        <v>452</v>
      </c>
      <c r="BM1735" s="244" t="s">
        <v>2374</v>
      </c>
    </row>
    <row r="1736" s="1" customFormat="1">
      <c r="B1736" s="39"/>
      <c r="C1736" s="40"/>
      <c r="D1736" s="246" t="s">
        <v>273</v>
      </c>
      <c r="E1736" s="40"/>
      <c r="F1736" s="247" t="s">
        <v>2302</v>
      </c>
      <c r="G1736" s="40"/>
      <c r="H1736" s="40"/>
      <c r="I1736" s="151"/>
      <c r="J1736" s="40"/>
      <c r="K1736" s="40"/>
      <c r="L1736" s="44"/>
      <c r="M1736" s="248"/>
      <c r="N1736" s="87"/>
      <c r="O1736" s="87"/>
      <c r="P1736" s="87"/>
      <c r="Q1736" s="87"/>
      <c r="R1736" s="87"/>
      <c r="S1736" s="87"/>
      <c r="T1736" s="88"/>
      <c r="AT1736" s="17" t="s">
        <v>273</v>
      </c>
      <c r="AU1736" s="17" t="s">
        <v>92</v>
      </c>
    </row>
    <row r="1737" s="1" customFormat="1" ht="16.5" customHeight="1">
      <c r="B1737" s="39"/>
      <c r="C1737" s="233" t="s">
        <v>2375</v>
      </c>
      <c r="D1737" s="233" t="s">
        <v>266</v>
      </c>
      <c r="E1737" s="234" t="s">
        <v>2376</v>
      </c>
      <c r="F1737" s="235" t="s">
        <v>2377</v>
      </c>
      <c r="G1737" s="236" t="s">
        <v>1829</v>
      </c>
      <c r="H1737" s="237">
        <v>1</v>
      </c>
      <c r="I1737" s="238"/>
      <c r="J1737" s="239">
        <f>ROUND(I1737*H1737,2)</f>
        <v>0</v>
      </c>
      <c r="K1737" s="235" t="s">
        <v>413</v>
      </c>
      <c r="L1737" s="44"/>
      <c r="M1737" s="240" t="s">
        <v>1</v>
      </c>
      <c r="N1737" s="241" t="s">
        <v>48</v>
      </c>
      <c r="O1737" s="87"/>
      <c r="P1737" s="242">
        <f>O1737*H1737</f>
        <v>0</v>
      </c>
      <c r="Q1737" s="242">
        <v>0</v>
      </c>
      <c r="R1737" s="242">
        <f>Q1737*H1737</f>
        <v>0</v>
      </c>
      <c r="S1737" s="242">
        <v>0</v>
      </c>
      <c r="T1737" s="243">
        <f>S1737*H1737</f>
        <v>0</v>
      </c>
      <c r="AR1737" s="244" t="s">
        <v>452</v>
      </c>
      <c r="AT1737" s="244" t="s">
        <v>266</v>
      </c>
      <c r="AU1737" s="244" t="s">
        <v>92</v>
      </c>
      <c r="AY1737" s="17" t="s">
        <v>263</v>
      </c>
      <c r="BE1737" s="245">
        <f>IF(N1737="základní",J1737,0)</f>
        <v>0</v>
      </c>
      <c r="BF1737" s="245">
        <f>IF(N1737="snížená",J1737,0)</f>
        <v>0</v>
      </c>
      <c r="BG1737" s="245">
        <f>IF(N1737="zákl. přenesená",J1737,0)</f>
        <v>0</v>
      </c>
      <c r="BH1737" s="245">
        <f>IF(N1737="sníž. přenesená",J1737,0)</f>
        <v>0</v>
      </c>
      <c r="BI1737" s="245">
        <f>IF(N1737="nulová",J1737,0)</f>
        <v>0</v>
      </c>
      <c r="BJ1737" s="17" t="s">
        <v>90</v>
      </c>
      <c r="BK1737" s="245">
        <f>ROUND(I1737*H1737,2)</f>
        <v>0</v>
      </c>
      <c r="BL1737" s="17" t="s">
        <v>452</v>
      </c>
      <c r="BM1737" s="244" t="s">
        <v>2378</v>
      </c>
    </row>
    <row r="1738" s="1" customFormat="1">
      <c r="B1738" s="39"/>
      <c r="C1738" s="40"/>
      <c r="D1738" s="246" t="s">
        <v>273</v>
      </c>
      <c r="E1738" s="40"/>
      <c r="F1738" s="247" t="s">
        <v>2302</v>
      </c>
      <c r="G1738" s="40"/>
      <c r="H1738" s="40"/>
      <c r="I1738" s="151"/>
      <c r="J1738" s="40"/>
      <c r="K1738" s="40"/>
      <c r="L1738" s="44"/>
      <c r="M1738" s="248"/>
      <c r="N1738" s="87"/>
      <c r="O1738" s="87"/>
      <c r="P1738" s="87"/>
      <c r="Q1738" s="87"/>
      <c r="R1738" s="87"/>
      <c r="S1738" s="87"/>
      <c r="T1738" s="88"/>
      <c r="AT1738" s="17" t="s">
        <v>273</v>
      </c>
      <c r="AU1738" s="17" t="s">
        <v>92</v>
      </c>
    </row>
    <row r="1739" s="1" customFormat="1" ht="16.5" customHeight="1">
      <c r="B1739" s="39"/>
      <c r="C1739" s="233" t="s">
        <v>2379</v>
      </c>
      <c r="D1739" s="233" t="s">
        <v>266</v>
      </c>
      <c r="E1739" s="234" t="s">
        <v>2380</v>
      </c>
      <c r="F1739" s="235" t="s">
        <v>2381</v>
      </c>
      <c r="G1739" s="236" t="s">
        <v>1829</v>
      </c>
      <c r="H1739" s="237">
        <v>4</v>
      </c>
      <c r="I1739" s="238"/>
      <c r="J1739" s="239">
        <f>ROUND(I1739*H1739,2)</f>
        <v>0</v>
      </c>
      <c r="K1739" s="235" t="s">
        <v>413</v>
      </c>
      <c r="L1739" s="44"/>
      <c r="M1739" s="240" t="s">
        <v>1</v>
      </c>
      <c r="N1739" s="241" t="s">
        <v>48</v>
      </c>
      <c r="O1739" s="87"/>
      <c r="P1739" s="242">
        <f>O1739*H1739</f>
        <v>0</v>
      </c>
      <c r="Q1739" s="242">
        <v>0</v>
      </c>
      <c r="R1739" s="242">
        <f>Q1739*H1739</f>
        <v>0</v>
      </c>
      <c r="S1739" s="242">
        <v>0</v>
      </c>
      <c r="T1739" s="243">
        <f>S1739*H1739</f>
        <v>0</v>
      </c>
      <c r="AR1739" s="244" t="s">
        <v>452</v>
      </c>
      <c r="AT1739" s="244" t="s">
        <v>266</v>
      </c>
      <c r="AU1739" s="244" t="s">
        <v>92</v>
      </c>
      <c r="AY1739" s="17" t="s">
        <v>263</v>
      </c>
      <c r="BE1739" s="245">
        <f>IF(N1739="základní",J1739,0)</f>
        <v>0</v>
      </c>
      <c r="BF1739" s="245">
        <f>IF(N1739="snížená",J1739,0)</f>
        <v>0</v>
      </c>
      <c r="BG1739" s="245">
        <f>IF(N1739="zákl. přenesená",J1739,0)</f>
        <v>0</v>
      </c>
      <c r="BH1739" s="245">
        <f>IF(N1739="sníž. přenesená",J1739,0)</f>
        <v>0</v>
      </c>
      <c r="BI1739" s="245">
        <f>IF(N1739="nulová",J1739,0)</f>
        <v>0</v>
      </c>
      <c r="BJ1739" s="17" t="s">
        <v>90</v>
      </c>
      <c r="BK1739" s="245">
        <f>ROUND(I1739*H1739,2)</f>
        <v>0</v>
      </c>
      <c r="BL1739" s="17" t="s">
        <v>452</v>
      </c>
      <c r="BM1739" s="244" t="s">
        <v>2382</v>
      </c>
    </row>
    <row r="1740" s="1" customFormat="1">
      <c r="B1740" s="39"/>
      <c r="C1740" s="40"/>
      <c r="D1740" s="246" t="s">
        <v>273</v>
      </c>
      <c r="E1740" s="40"/>
      <c r="F1740" s="247" t="s">
        <v>2302</v>
      </c>
      <c r="G1740" s="40"/>
      <c r="H1740" s="40"/>
      <c r="I1740" s="151"/>
      <c r="J1740" s="40"/>
      <c r="K1740" s="40"/>
      <c r="L1740" s="44"/>
      <c r="M1740" s="248"/>
      <c r="N1740" s="87"/>
      <c r="O1740" s="87"/>
      <c r="P1740" s="87"/>
      <c r="Q1740" s="87"/>
      <c r="R1740" s="87"/>
      <c r="S1740" s="87"/>
      <c r="T1740" s="88"/>
      <c r="AT1740" s="17" t="s">
        <v>273</v>
      </c>
      <c r="AU1740" s="17" t="s">
        <v>92</v>
      </c>
    </row>
    <row r="1741" s="1" customFormat="1" ht="16.5" customHeight="1">
      <c r="B1741" s="39"/>
      <c r="C1741" s="233" t="s">
        <v>2383</v>
      </c>
      <c r="D1741" s="233" t="s">
        <v>266</v>
      </c>
      <c r="E1741" s="234" t="s">
        <v>2384</v>
      </c>
      <c r="F1741" s="235" t="s">
        <v>2385</v>
      </c>
      <c r="G1741" s="236" t="s">
        <v>1829</v>
      </c>
      <c r="H1741" s="237">
        <v>1</v>
      </c>
      <c r="I1741" s="238"/>
      <c r="J1741" s="239">
        <f>ROUND(I1741*H1741,2)</f>
        <v>0</v>
      </c>
      <c r="K1741" s="235" t="s">
        <v>413</v>
      </c>
      <c r="L1741" s="44"/>
      <c r="M1741" s="240" t="s">
        <v>1</v>
      </c>
      <c r="N1741" s="241" t="s">
        <v>48</v>
      </c>
      <c r="O1741" s="87"/>
      <c r="P1741" s="242">
        <f>O1741*H1741</f>
        <v>0</v>
      </c>
      <c r="Q1741" s="242">
        <v>0</v>
      </c>
      <c r="R1741" s="242">
        <f>Q1741*H1741</f>
        <v>0</v>
      </c>
      <c r="S1741" s="242">
        <v>0</v>
      </c>
      <c r="T1741" s="243">
        <f>S1741*H1741</f>
        <v>0</v>
      </c>
      <c r="AR1741" s="244" t="s">
        <v>452</v>
      </c>
      <c r="AT1741" s="244" t="s">
        <v>266</v>
      </c>
      <c r="AU1741" s="244" t="s">
        <v>92</v>
      </c>
      <c r="AY1741" s="17" t="s">
        <v>263</v>
      </c>
      <c r="BE1741" s="245">
        <f>IF(N1741="základní",J1741,0)</f>
        <v>0</v>
      </c>
      <c r="BF1741" s="245">
        <f>IF(N1741="snížená",J1741,0)</f>
        <v>0</v>
      </c>
      <c r="BG1741" s="245">
        <f>IF(N1741="zákl. přenesená",J1741,0)</f>
        <v>0</v>
      </c>
      <c r="BH1741" s="245">
        <f>IF(N1741="sníž. přenesená",J1741,0)</f>
        <v>0</v>
      </c>
      <c r="BI1741" s="245">
        <f>IF(N1741="nulová",J1741,0)</f>
        <v>0</v>
      </c>
      <c r="BJ1741" s="17" t="s">
        <v>90</v>
      </c>
      <c r="BK1741" s="245">
        <f>ROUND(I1741*H1741,2)</f>
        <v>0</v>
      </c>
      <c r="BL1741" s="17" t="s">
        <v>452</v>
      </c>
      <c r="BM1741" s="244" t="s">
        <v>2386</v>
      </c>
    </row>
    <row r="1742" s="1" customFormat="1">
      <c r="B1742" s="39"/>
      <c r="C1742" s="40"/>
      <c r="D1742" s="246" t="s">
        <v>273</v>
      </c>
      <c r="E1742" s="40"/>
      <c r="F1742" s="247" t="s">
        <v>2302</v>
      </c>
      <c r="G1742" s="40"/>
      <c r="H1742" s="40"/>
      <c r="I1742" s="151"/>
      <c r="J1742" s="40"/>
      <c r="K1742" s="40"/>
      <c r="L1742" s="44"/>
      <c r="M1742" s="248"/>
      <c r="N1742" s="87"/>
      <c r="O1742" s="87"/>
      <c r="P1742" s="87"/>
      <c r="Q1742" s="87"/>
      <c r="R1742" s="87"/>
      <c r="S1742" s="87"/>
      <c r="T1742" s="88"/>
      <c r="AT1742" s="17" t="s">
        <v>273</v>
      </c>
      <c r="AU1742" s="17" t="s">
        <v>92</v>
      </c>
    </row>
    <row r="1743" s="1" customFormat="1" ht="16.5" customHeight="1">
      <c r="B1743" s="39"/>
      <c r="C1743" s="233" t="s">
        <v>2387</v>
      </c>
      <c r="D1743" s="233" t="s">
        <v>266</v>
      </c>
      <c r="E1743" s="234" t="s">
        <v>2388</v>
      </c>
      <c r="F1743" s="235" t="s">
        <v>2389</v>
      </c>
      <c r="G1743" s="236" t="s">
        <v>1829</v>
      </c>
      <c r="H1743" s="237">
        <v>1</v>
      </c>
      <c r="I1743" s="238"/>
      <c r="J1743" s="239">
        <f>ROUND(I1743*H1743,2)</f>
        <v>0</v>
      </c>
      <c r="K1743" s="235" t="s">
        <v>413</v>
      </c>
      <c r="L1743" s="44"/>
      <c r="M1743" s="240" t="s">
        <v>1</v>
      </c>
      <c r="N1743" s="241" t="s">
        <v>48</v>
      </c>
      <c r="O1743" s="87"/>
      <c r="P1743" s="242">
        <f>O1743*H1743</f>
        <v>0</v>
      </c>
      <c r="Q1743" s="242">
        <v>0</v>
      </c>
      <c r="R1743" s="242">
        <f>Q1743*H1743</f>
        <v>0</v>
      </c>
      <c r="S1743" s="242">
        <v>0</v>
      </c>
      <c r="T1743" s="243">
        <f>S1743*H1743</f>
        <v>0</v>
      </c>
      <c r="AR1743" s="244" t="s">
        <v>452</v>
      </c>
      <c r="AT1743" s="244" t="s">
        <v>266</v>
      </c>
      <c r="AU1743" s="244" t="s">
        <v>92</v>
      </c>
      <c r="AY1743" s="17" t="s">
        <v>263</v>
      </c>
      <c r="BE1743" s="245">
        <f>IF(N1743="základní",J1743,0)</f>
        <v>0</v>
      </c>
      <c r="BF1743" s="245">
        <f>IF(N1743="snížená",J1743,0)</f>
        <v>0</v>
      </c>
      <c r="BG1743" s="245">
        <f>IF(N1743="zákl. přenesená",J1743,0)</f>
        <v>0</v>
      </c>
      <c r="BH1743" s="245">
        <f>IF(N1743="sníž. přenesená",J1743,0)</f>
        <v>0</v>
      </c>
      <c r="BI1743" s="245">
        <f>IF(N1743="nulová",J1743,0)</f>
        <v>0</v>
      </c>
      <c r="BJ1743" s="17" t="s">
        <v>90</v>
      </c>
      <c r="BK1743" s="245">
        <f>ROUND(I1743*H1743,2)</f>
        <v>0</v>
      </c>
      <c r="BL1743" s="17" t="s">
        <v>452</v>
      </c>
      <c r="BM1743" s="244" t="s">
        <v>2390</v>
      </c>
    </row>
    <row r="1744" s="1" customFormat="1">
      <c r="B1744" s="39"/>
      <c r="C1744" s="40"/>
      <c r="D1744" s="246" t="s">
        <v>273</v>
      </c>
      <c r="E1744" s="40"/>
      <c r="F1744" s="247" t="s">
        <v>2302</v>
      </c>
      <c r="G1744" s="40"/>
      <c r="H1744" s="40"/>
      <c r="I1744" s="151"/>
      <c r="J1744" s="40"/>
      <c r="K1744" s="40"/>
      <c r="L1744" s="44"/>
      <c r="M1744" s="248"/>
      <c r="N1744" s="87"/>
      <c r="O1744" s="87"/>
      <c r="P1744" s="87"/>
      <c r="Q1744" s="87"/>
      <c r="R1744" s="87"/>
      <c r="S1744" s="87"/>
      <c r="T1744" s="88"/>
      <c r="AT1744" s="17" t="s">
        <v>273</v>
      </c>
      <c r="AU1744" s="17" t="s">
        <v>92</v>
      </c>
    </row>
    <row r="1745" s="1" customFormat="1" ht="16.5" customHeight="1">
      <c r="B1745" s="39"/>
      <c r="C1745" s="233" t="s">
        <v>2391</v>
      </c>
      <c r="D1745" s="233" t="s">
        <v>266</v>
      </c>
      <c r="E1745" s="234" t="s">
        <v>2392</v>
      </c>
      <c r="F1745" s="235" t="s">
        <v>2393</v>
      </c>
      <c r="G1745" s="236" t="s">
        <v>1829</v>
      </c>
      <c r="H1745" s="237">
        <v>1</v>
      </c>
      <c r="I1745" s="238"/>
      <c r="J1745" s="239">
        <f>ROUND(I1745*H1745,2)</f>
        <v>0</v>
      </c>
      <c r="K1745" s="235" t="s">
        <v>413</v>
      </c>
      <c r="L1745" s="44"/>
      <c r="M1745" s="240" t="s">
        <v>1</v>
      </c>
      <c r="N1745" s="241" t="s">
        <v>48</v>
      </c>
      <c r="O1745" s="87"/>
      <c r="P1745" s="242">
        <f>O1745*H1745</f>
        <v>0</v>
      </c>
      <c r="Q1745" s="242">
        <v>0</v>
      </c>
      <c r="R1745" s="242">
        <f>Q1745*H1745</f>
        <v>0</v>
      </c>
      <c r="S1745" s="242">
        <v>0</v>
      </c>
      <c r="T1745" s="243">
        <f>S1745*H1745</f>
        <v>0</v>
      </c>
      <c r="AR1745" s="244" t="s">
        <v>452</v>
      </c>
      <c r="AT1745" s="244" t="s">
        <v>266</v>
      </c>
      <c r="AU1745" s="244" t="s">
        <v>92</v>
      </c>
      <c r="AY1745" s="17" t="s">
        <v>263</v>
      </c>
      <c r="BE1745" s="245">
        <f>IF(N1745="základní",J1745,0)</f>
        <v>0</v>
      </c>
      <c r="BF1745" s="245">
        <f>IF(N1745="snížená",J1745,0)</f>
        <v>0</v>
      </c>
      <c r="BG1745" s="245">
        <f>IF(N1745="zákl. přenesená",J1745,0)</f>
        <v>0</v>
      </c>
      <c r="BH1745" s="245">
        <f>IF(N1745="sníž. přenesená",J1745,0)</f>
        <v>0</v>
      </c>
      <c r="BI1745" s="245">
        <f>IF(N1745="nulová",J1745,0)</f>
        <v>0</v>
      </c>
      <c r="BJ1745" s="17" t="s">
        <v>90</v>
      </c>
      <c r="BK1745" s="245">
        <f>ROUND(I1745*H1745,2)</f>
        <v>0</v>
      </c>
      <c r="BL1745" s="17" t="s">
        <v>452</v>
      </c>
      <c r="BM1745" s="244" t="s">
        <v>2394</v>
      </c>
    </row>
    <row r="1746" s="1" customFormat="1">
      <c r="B1746" s="39"/>
      <c r="C1746" s="40"/>
      <c r="D1746" s="246" t="s">
        <v>273</v>
      </c>
      <c r="E1746" s="40"/>
      <c r="F1746" s="247" t="s">
        <v>2302</v>
      </c>
      <c r="G1746" s="40"/>
      <c r="H1746" s="40"/>
      <c r="I1746" s="151"/>
      <c r="J1746" s="40"/>
      <c r="K1746" s="40"/>
      <c r="L1746" s="44"/>
      <c r="M1746" s="248"/>
      <c r="N1746" s="87"/>
      <c r="O1746" s="87"/>
      <c r="P1746" s="87"/>
      <c r="Q1746" s="87"/>
      <c r="R1746" s="87"/>
      <c r="S1746" s="87"/>
      <c r="T1746" s="88"/>
      <c r="AT1746" s="17" t="s">
        <v>273</v>
      </c>
      <c r="AU1746" s="17" t="s">
        <v>92</v>
      </c>
    </row>
    <row r="1747" s="1" customFormat="1" ht="24" customHeight="1">
      <c r="B1747" s="39"/>
      <c r="C1747" s="233" t="s">
        <v>2395</v>
      </c>
      <c r="D1747" s="233" t="s">
        <v>266</v>
      </c>
      <c r="E1747" s="234" t="s">
        <v>2396</v>
      </c>
      <c r="F1747" s="235" t="s">
        <v>2397</v>
      </c>
      <c r="G1747" s="236" t="s">
        <v>1829</v>
      </c>
      <c r="H1747" s="237">
        <v>2</v>
      </c>
      <c r="I1747" s="238"/>
      <c r="J1747" s="239">
        <f>ROUND(I1747*H1747,2)</f>
        <v>0</v>
      </c>
      <c r="K1747" s="235" t="s">
        <v>413</v>
      </c>
      <c r="L1747" s="44"/>
      <c r="M1747" s="240" t="s">
        <v>1</v>
      </c>
      <c r="N1747" s="241" t="s">
        <v>48</v>
      </c>
      <c r="O1747" s="87"/>
      <c r="P1747" s="242">
        <f>O1747*H1747</f>
        <v>0</v>
      </c>
      <c r="Q1747" s="242">
        <v>0</v>
      </c>
      <c r="R1747" s="242">
        <f>Q1747*H1747</f>
        <v>0</v>
      </c>
      <c r="S1747" s="242">
        <v>0</v>
      </c>
      <c r="T1747" s="243">
        <f>S1747*H1747</f>
        <v>0</v>
      </c>
      <c r="AR1747" s="244" t="s">
        <v>452</v>
      </c>
      <c r="AT1747" s="244" t="s">
        <v>266</v>
      </c>
      <c r="AU1747" s="244" t="s">
        <v>92</v>
      </c>
      <c r="AY1747" s="17" t="s">
        <v>263</v>
      </c>
      <c r="BE1747" s="245">
        <f>IF(N1747="základní",J1747,0)</f>
        <v>0</v>
      </c>
      <c r="BF1747" s="245">
        <f>IF(N1747="snížená",J1747,0)</f>
        <v>0</v>
      </c>
      <c r="BG1747" s="245">
        <f>IF(N1747="zákl. přenesená",J1747,0)</f>
        <v>0</v>
      </c>
      <c r="BH1747" s="245">
        <f>IF(N1747="sníž. přenesená",J1747,0)</f>
        <v>0</v>
      </c>
      <c r="BI1747" s="245">
        <f>IF(N1747="nulová",J1747,0)</f>
        <v>0</v>
      </c>
      <c r="BJ1747" s="17" t="s">
        <v>90</v>
      </c>
      <c r="BK1747" s="245">
        <f>ROUND(I1747*H1747,2)</f>
        <v>0</v>
      </c>
      <c r="BL1747" s="17" t="s">
        <v>452</v>
      </c>
      <c r="BM1747" s="244" t="s">
        <v>2398</v>
      </c>
    </row>
    <row r="1748" s="1" customFormat="1">
      <c r="B1748" s="39"/>
      <c r="C1748" s="40"/>
      <c r="D1748" s="246" t="s">
        <v>273</v>
      </c>
      <c r="E1748" s="40"/>
      <c r="F1748" s="247" t="s">
        <v>2302</v>
      </c>
      <c r="G1748" s="40"/>
      <c r="H1748" s="40"/>
      <c r="I1748" s="151"/>
      <c r="J1748" s="40"/>
      <c r="K1748" s="40"/>
      <c r="L1748" s="44"/>
      <c r="M1748" s="248"/>
      <c r="N1748" s="87"/>
      <c r="O1748" s="87"/>
      <c r="P1748" s="87"/>
      <c r="Q1748" s="87"/>
      <c r="R1748" s="87"/>
      <c r="S1748" s="87"/>
      <c r="T1748" s="88"/>
      <c r="AT1748" s="17" t="s">
        <v>273</v>
      </c>
      <c r="AU1748" s="17" t="s">
        <v>92</v>
      </c>
    </row>
    <row r="1749" s="1" customFormat="1" ht="24" customHeight="1">
      <c r="B1749" s="39"/>
      <c r="C1749" s="233" t="s">
        <v>2399</v>
      </c>
      <c r="D1749" s="233" t="s">
        <v>266</v>
      </c>
      <c r="E1749" s="234" t="s">
        <v>2400</v>
      </c>
      <c r="F1749" s="235" t="s">
        <v>2401</v>
      </c>
      <c r="G1749" s="236" t="s">
        <v>1829</v>
      </c>
      <c r="H1749" s="237">
        <v>1</v>
      </c>
      <c r="I1749" s="238"/>
      <c r="J1749" s="239">
        <f>ROUND(I1749*H1749,2)</f>
        <v>0</v>
      </c>
      <c r="K1749" s="235" t="s">
        <v>413</v>
      </c>
      <c r="L1749" s="44"/>
      <c r="M1749" s="240" t="s">
        <v>1</v>
      </c>
      <c r="N1749" s="241" t="s">
        <v>48</v>
      </c>
      <c r="O1749" s="87"/>
      <c r="P1749" s="242">
        <f>O1749*H1749</f>
        <v>0</v>
      </c>
      <c r="Q1749" s="242">
        <v>0</v>
      </c>
      <c r="R1749" s="242">
        <f>Q1749*H1749</f>
        <v>0</v>
      </c>
      <c r="S1749" s="242">
        <v>0</v>
      </c>
      <c r="T1749" s="243">
        <f>S1749*H1749</f>
        <v>0</v>
      </c>
      <c r="AR1749" s="244" t="s">
        <v>452</v>
      </c>
      <c r="AT1749" s="244" t="s">
        <v>266</v>
      </c>
      <c r="AU1749" s="244" t="s">
        <v>92</v>
      </c>
      <c r="AY1749" s="17" t="s">
        <v>263</v>
      </c>
      <c r="BE1749" s="245">
        <f>IF(N1749="základní",J1749,0)</f>
        <v>0</v>
      </c>
      <c r="BF1749" s="245">
        <f>IF(N1749="snížená",J1749,0)</f>
        <v>0</v>
      </c>
      <c r="BG1749" s="245">
        <f>IF(N1749="zákl. přenesená",J1749,0)</f>
        <v>0</v>
      </c>
      <c r="BH1749" s="245">
        <f>IF(N1749="sníž. přenesená",J1749,0)</f>
        <v>0</v>
      </c>
      <c r="BI1749" s="245">
        <f>IF(N1749="nulová",J1749,0)</f>
        <v>0</v>
      </c>
      <c r="BJ1749" s="17" t="s">
        <v>90</v>
      </c>
      <c r="BK1749" s="245">
        <f>ROUND(I1749*H1749,2)</f>
        <v>0</v>
      </c>
      <c r="BL1749" s="17" t="s">
        <v>452</v>
      </c>
      <c r="BM1749" s="244" t="s">
        <v>2402</v>
      </c>
    </row>
    <row r="1750" s="1" customFormat="1">
      <c r="B1750" s="39"/>
      <c r="C1750" s="40"/>
      <c r="D1750" s="246" t="s">
        <v>273</v>
      </c>
      <c r="E1750" s="40"/>
      <c r="F1750" s="247" t="s">
        <v>2302</v>
      </c>
      <c r="G1750" s="40"/>
      <c r="H1750" s="40"/>
      <c r="I1750" s="151"/>
      <c r="J1750" s="40"/>
      <c r="K1750" s="40"/>
      <c r="L1750" s="44"/>
      <c r="M1750" s="248"/>
      <c r="N1750" s="87"/>
      <c r="O1750" s="87"/>
      <c r="P1750" s="87"/>
      <c r="Q1750" s="87"/>
      <c r="R1750" s="87"/>
      <c r="S1750" s="87"/>
      <c r="T1750" s="88"/>
      <c r="AT1750" s="17" t="s">
        <v>273</v>
      </c>
      <c r="AU1750" s="17" t="s">
        <v>92</v>
      </c>
    </row>
    <row r="1751" s="1" customFormat="1" ht="24" customHeight="1">
      <c r="B1751" s="39"/>
      <c r="C1751" s="233" t="s">
        <v>2403</v>
      </c>
      <c r="D1751" s="233" t="s">
        <v>266</v>
      </c>
      <c r="E1751" s="234" t="s">
        <v>2404</v>
      </c>
      <c r="F1751" s="235" t="s">
        <v>2405</v>
      </c>
      <c r="G1751" s="236" t="s">
        <v>1829</v>
      </c>
      <c r="H1751" s="237">
        <v>1</v>
      </c>
      <c r="I1751" s="238"/>
      <c r="J1751" s="239">
        <f>ROUND(I1751*H1751,2)</f>
        <v>0</v>
      </c>
      <c r="K1751" s="235" t="s">
        <v>413</v>
      </c>
      <c r="L1751" s="44"/>
      <c r="M1751" s="240" t="s">
        <v>1</v>
      </c>
      <c r="N1751" s="241" t="s">
        <v>48</v>
      </c>
      <c r="O1751" s="87"/>
      <c r="P1751" s="242">
        <f>O1751*H1751</f>
        <v>0</v>
      </c>
      <c r="Q1751" s="242">
        <v>0</v>
      </c>
      <c r="R1751" s="242">
        <f>Q1751*H1751</f>
        <v>0</v>
      </c>
      <c r="S1751" s="242">
        <v>0</v>
      </c>
      <c r="T1751" s="243">
        <f>S1751*H1751</f>
        <v>0</v>
      </c>
      <c r="AR1751" s="244" t="s">
        <v>452</v>
      </c>
      <c r="AT1751" s="244" t="s">
        <v>266</v>
      </c>
      <c r="AU1751" s="244" t="s">
        <v>92</v>
      </c>
      <c r="AY1751" s="17" t="s">
        <v>263</v>
      </c>
      <c r="BE1751" s="245">
        <f>IF(N1751="základní",J1751,0)</f>
        <v>0</v>
      </c>
      <c r="BF1751" s="245">
        <f>IF(N1751="snížená",J1751,0)</f>
        <v>0</v>
      </c>
      <c r="BG1751" s="245">
        <f>IF(N1751="zákl. přenesená",J1751,0)</f>
        <v>0</v>
      </c>
      <c r="BH1751" s="245">
        <f>IF(N1751="sníž. přenesená",J1751,0)</f>
        <v>0</v>
      </c>
      <c r="BI1751" s="245">
        <f>IF(N1751="nulová",J1751,0)</f>
        <v>0</v>
      </c>
      <c r="BJ1751" s="17" t="s">
        <v>90</v>
      </c>
      <c r="BK1751" s="245">
        <f>ROUND(I1751*H1751,2)</f>
        <v>0</v>
      </c>
      <c r="BL1751" s="17" t="s">
        <v>452</v>
      </c>
      <c r="BM1751" s="244" t="s">
        <v>2406</v>
      </c>
    </row>
    <row r="1752" s="1" customFormat="1">
      <c r="B1752" s="39"/>
      <c r="C1752" s="40"/>
      <c r="D1752" s="246" t="s">
        <v>273</v>
      </c>
      <c r="E1752" s="40"/>
      <c r="F1752" s="247" t="s">
        <v>2302</v>
      </c>
      <c r="G1752" s="40"/>
      <c r="H1752" s="40"/>
      <c r="I1752" s="151"/>
      <c r="J1752" s="40"/>
      <c r="K1752" s="40"/>
      <c r="L1752" s="44"/>
      <c r="M1752" s="248"/>
      <c r="N1752" s="87"/>
      <c r="O1752" s="87"/>
      <c r="P1752" s="87"/>
      <c r="Q1752" s="87"/>
      <c r="R1752" s="87"/>
      <c r="S1752" s="87"/>
      <c r="T1752" s="88"/>
      <c r="AT1752" s="17" t="s">
        <v>273</v>
      </c>
      <c r="AU1752" s="17" t="s">
        <v>92</v>
      </c>
    </row>
    <row r="1753" s="1" customFormat="1" ht="16.5" customHeight="1">
      <c r="B1753" s="39"/>
      <c r="C1753" s="233" t="s">
        <v>2407</v>
      </c>
      <c r="D1753" s="233" t="s">
        <v>266</v>
      </c>
      <c r="E1753" s="234" t="s">
        <v>2408</v>
      </c>
      <c r="F1753" s="235" t="s">
        <v>2409</v>
      </c>
      <c r="G1753" s="236" t="s">
        <v>1829</v>
      </c>
      <c r="H1753" s="237">
        <v>1</v>
      </c>
      <c r="I1753" s="238"/>
      <c r="J1753" s="239">
        <f>ROUND(I1753*H1753,2)</f>
        <v>0</v>
      </c>
      <c r="K1753" s="235" t="s">
        <v>413</v>
      </c>
      <c r="L1753" s="44"/>
      <c r="M1753" s="240" t="s">
        <v>1</v>
      </c>
      <c r="N1753" s="241" t="s">
        <v>48</v>
      </c>
      <c r="O1753" s="87"/>
      <c r="P1753" s="242">
        <f>O1753*H1753</f>
        <v>0</v>
      </c>
      <c r="Q1753" s="242">
        <v>0</v>
      </c>
      <c r="R1753" s="242">
        <f>Q1753*H1753</f>
        <v>0</v>
      </c>
      <c r="S1753" s="242">
        <v>0</v>
      </c>
      <c r="T1753" s="243">
        <f>S1753*H1753</f>
        <v>0</v>
      </c>
      <c r="AR1753" s="244" t="s">
        <v>452</v>
      </c>
      <c r="AT1753" s="244" t="s">
        <v>266</v>
      </c>
      <c r="AU1753" s="244" t="s">
        <v>92</v>
      </c>
      <c r="AY1753" s="17" t="s">
        <v>263</v>
      </c>
      <c r="BE1753" s="245">
        <f>IF(N1753="základní",J1753,0)</f>
        <v>0</v>
      </c>
      <c r="BF1753" s="245">
        <f>IF(N1753="snížená",J1753,0)</f>
        <v>0</v>
      </c>
      <c r="BG1753" s="245">
        <f>IF(N1753="zákl. přenesená",J1753,0)</f>
        <v>0</v>
      </c>
      <c r="BH1753" s="245">
        <f>IF(N1753="sníž. přenesená",J1753,0)</f>
        <v>0</v>
      </c>
      <c r="BI1753" s="245">
        <f>IF(N1753="nulová",J1753,0)</f>
        <v>0</v>
      </c>
      <c r="BJ1753" s="17" t="s">
        <v>90</v>
      </c>
      <c r="BK1753" s="245">
        <f>ROUND(I1753*H1753,2)</f>
        <v>0</v>
      </c>
      <c r="BL1753" s="17" t="s">
        <v>452</v>
      </c>
      <c r="BM1753" s="244" t="s">
        <v>2410</v>
      </c>
    </row>
    <row r="1754" s="1" customFormat="1">
      <c r="B1754" s="39"/>
      <c r="C1754" s="40"/>
      <c r="D1754" s="246" t="s">
        <v>273</v>
      </c>
      <c r="E1754" s="40"/>
      <c r="F1754" s="247" t="s">
        <v>2302</v>
      </c>
      <c r="G1754" s="40"/>
      <c r="H1754" s="40"/>
      <c r="I1754" s="151"/>
      <c r="J1754" s="40"/>
      <c r="K1754" s="40"/>
      <c r="L1754" s="44"/>
      <c r="M1754" s="248"/>
      <c r="N1754" s="87"/>
      <c r="O1754" s="87"/>
      <c r="P1754" s="87"/>
      <c r="Q1754" s="87"/>
      <c r="R1754" s="87"/>
      <c r="S1754" s="87"/>
      <c r="T1754" s="88"/>
      <c r="AT1754" s="17" t="s">
        <v>273</v>
      </c>
      <c r="AU1754" s="17" t="s">
        <v>92</v>
      </c>
    </row>
    <row r="1755" s="1" customFormat="1" ht="24" customHeight="1">
      <c r="B1755" s="39"/>
      <c r="C1755" s="233" t="s">
        <v>2411</v>
      </c>
      <c r="D1755" s="233" t="s">
        <v>266</v>
      </c>
      <c r="E1755" s="234" t="s">
        <v>2412</v>
      </c>
      <c r="F1755" s="235" t="s">
        <v>2413</v>
      </c>
      <c r="G1755" s="236" t="s">
        <v>1829</v>
      </c>
      <c r="H1755" s="237">
        <v>1</v>
      </c>
      <c r="I1755" s="238"/>
      <c r="J1755" s="239">
        <f>ROUND(I1755*H1755,2)</f>
        <v>0</v>
      </c>
      <c r="K1755" s="235" t="s">
        <v>413</v>
      </c>
      <c r="L1755" s="44"/>
      <c r="M1755" s="240" t="s">
        <v>1</v>
      </c>
      <c r="N1755" s="241" t="s">
        <v>48</v>
      </c>
      <c r="O1755" s="87"/>
      <c r="P1755" s="242">
        <f>O1755*H1755</f>
        <v>0</v>
      </c>
      <c r="Q1755" s="242">
        <v>0</v>
      </c>
      <c r="R1755" s="242">
        <f>Q1755*H1755</f>
        <v>0</v>
      </c>
      <c r="S1755" s="242">
        <v>0</v>
      </c>
      <c r="T1755" s="243">
        <f>S1755*H1755</f>
        <v>0</v>
      </c>
      <c r="AR1755" s="244" t="s">
        <v>452</v>
      </c>
      <c r="AT1755" s="244" t="s">
        <v>266</v>
      </c>
      <c r="AU1755" s="244" t="s">
        <v>92</v>
      </c>
      <c r="AY1755" s="17" t="s">
        <v>263</v>
      </c>
      <c r="BE1755" s="245">
        <f>IF(N1755="základní",J1755,0)</f>
        <v>0</v>
      </c>
      <c r="BF1755" s="245">
        <f>IF(N1755="snížená",J1755,0)</f>
        <v>0</v>
      </c>
      <c r="BG1755" s="245">
        <f>IF(N1755="zákl. přenesená",J1755,0)</f>
        <v>0</v>
      </c>
      <c r="BH1755" s="245">
        <f>IF(N1755="sníž. přenesená",J1755,0)</f>
        <v>0</v>
      </c>
      <c r="BI1755" s="245">
        <f>IF(N1755="nulová",J1755,0)</f>
        <v>0</v>
      </c>
      <c r="BJ1755" s="17" t="s">
        <v>90</v>
      </c>
      <c r="BK1755" s="245">
        <f>ROUND(I1755*H1755,2)</f>
        <v>0</v>
      </c>
      <c r="BL1755" s="17" t="s">
        <v>452</v>
      </c>
      <c r="BM1755" s="244" t="s">
        <v>2414</v>
      </c>
    </row>
    <row r="1756" s="1" customFormat="1">
      <c r="B1756" s="39"/>
      <c r="C1756" s="40"/>
      <c r="D1756" s="246" t="s">
        <v>273</v>
      </c>
      <c r="E1756" s="40"/>
      <c r="F1756" s="247" t="s">
        <v>2302</v>
      </c>
      <c r="G1756" s="40"/>
      <c r="H1756" s="40"/>
      <c r="I1756" s="151"/>
      <c r="J1756" s="40"/>
      <c r="K1756" s="40"/>
      <c r="L1756" s="44"/>
      <c r="M1756" s="248"/>
      <c r="N1756" s="87"/>
      <c r="O1756" s="87"/>
      <c r="P1756" s="87"/>
      <c r="Q1756" s="87"/>
      <c r="R1756" s="87"/>
      <c r="S1756" s="87"/>
      <c r="T1756" s="88"/>
      <c r="AT1756" s="17" t="s">
        <v>273</v>
      </c>
      <c r="AU1756" s="17" t="s">
        <v>92</v>
      </c>
    </row>
    <row r="1757" s="1" customFormat="1" ht="24" customHeight="1">
      <c r="B1757" s="39"/>
      <c r="C1757" s="233" t="s">
        <v>2415</v>
      </c>
      <c r="D1757" s="233" t="s">
        <v>266</v>
      </c>
      <c r="E1757" s="234" t="s">
        <v>2416</v>
      </c>
      <c r="F1757" s="235" t="s">
        <v>2417</v>
      </c>
      <c r="G1757" s="236" t="s">
        <v>1829</v>
      </c>
      <c r="H1757" s="237">
        <v>1</v>
      </c>
      <c r="I1757" s="238"/>
      <c r="J1757" s="239">
        <f>ROUND(I1757*H1757,2)</f>
        <v>0</v>
      </c>
      <c r="K1757" s="235" t="s">
        <v>413</v>
      </c>
      <c r="L1757" s="44"/>
      <c r="M1757" s="240" t="s">
        <v>1</v>
      </c>
      <c r="N1757" s="241" t="s">
        <v>48</v>
      </c>
      <c r="O1757" s="87"/>
      <c r="P1757" s="242">
        <f>O1757*H1757</f>
        <v>0</v>
      </c>
      <c r="Q1757" s="242">
        <v>0</v>
      </c>
      <c r="R1757" s="242">
        <f>Q1757*H1757</f>
        <v>0</v>
      </c>
      <c r="S1757" s="242">
        <v>0</v>
      </c>
      <c r="T1757" s="243">
        <f>S1757*H1757</f>
        <v>0</v>
      </c>
      <c r="AR1757" s="244" t="s">
        <v>452</v>
      </c>
      <c r="AT1757" s="244" t="s">
        <v>266</v>
      </c>
      <c r="AU1757" s="244" t="s">
        <v>92</v>
      </c>
      <c r="AY1757" s="17" t="s">
        <v>263</v>
      </c>
      <c r="BE1757" s="245">
        <f>IF(N1757="základní",J1757,0)</f>
        <v>0</v>
      </c>
      <c r="BF1757" s="245">
        <f>IF(N1757="snížená",J1757,0)</f>
        <v>0</v>
      </c>
      <c r="BG1757" s="245">
        <f>IF(N1757="zákl. přenesená",J1757,0)</f>
        <v>0</v>
      </c>
      <c r="BH1757" s="245">
        <f>IF(N1757="sníž. přenesená",J1757,0)</f>
        <v>0</v>
      </c>
      <c r="BI1757" s="245">
        <f>IF(N1757="nulová",J1757,0)</f>
        <v>0</v>
      </c>
      <c r="BJ1757" s="17" t="s">
        <v>90</v>
      </c>
      <c r="BK1757" s="245">
        <f>ROUND(I1757*H1757,2)</f>
        <v>0</v>
      </c>
      <c r="BL1757" s="17" t="s">
        <v>452</v>
      </c>
      <c r="BM1757" s="244" t="s">
        <v>2418</v>
      </c>
    </row>
    <row r="1758" s="1" customFormat="1">
      <c r="B1758" s="39"/>
      <c r="C1758" s="40"/>
      <c r="D1758" s="246" t="s">
        <v>273</v>
      </c>
      <c r="E1758" s="40"/>
      <c r="F1758" s="247" t="s">
        <v>2302</v>
      </c>
      <c r="G1758" s="40"/>
      <c r="H1758" s="40"/>
      <c r="I1758" s="151"/>
      <c r="J1758" s="40"/>
      <c r="K1758" s="40"/>
      <c r="L1758" s="44"/>
      <c r="M1758" s="248"/>
      <c r="N1758" s="87"/>
      <c r="O1758" s="87"/>
      <c r="P1758" s="87"/>
      <c r="Q1758" s="87"/>
      <c r="R1758" s="87"/>
      <c r="S1758" s="87"/>
      <c r="T1758" s="88"/>
      <c r="AT1758" s="17" t="s">
        <v>273</v>
      </c>
      <c r="AU1758" s="17" t="s">
        <v>92</v>
      </c>
    </row>
    <row r="1759" s="1" customFormat="1" ht="24" customHeight="1">
      <c r="B1759" s="39"/>
      <c r="C1759" s="233" t="s">
        <v>2419</v>
      </c>
      <c r="D1759" s="233" t="s">
        <v>266</v>
      </c>
      <c r="E1759" s="234" t="s">
        <v>2420</v>
      </c>
      <c r="F1759" s="235" t="s">
        <v>2421</v>
      </c>
      <c r="G1759" s="236" t="s">
        <v>1829</v>
      </c>
      <c r="H1759" s="237">
        <v>1</v>
      </c>
      <c r="I1759" s="238"/>
      <c r="J1759" s="239">
        <f>ROUND(I1759*H1759,2)</f>
        <v>0</v>
      </c>
      <c r="K1759" s="235" t="s">
        <v>413</v>
      </c>
      <c r="L1759" s="44"/>
      <c r="M1759" s="240" t="s">
        <v>1</v>
      </c>
      <c r="N1759" s="241" t="s">
        <v>48</v>
      </c>
      <c r="O1759" s="87"/>
      <c r="P1759" s="242">
        <f>O1759*H1759</f>
        <v>0</v>
      </c>
      <c r="Q1759" s="242">
        <v>0</v>
      </c>
      <c r="R1759" s="242">
        <f>Q1759*H1759</f>
        <v>0</v>
      </c>
      <c r="S1759" s="242">
        <v>0</v>
      </c>
      <c r="T1759" s="243">
        <f>S1759*H1759</f>
        <v>0</v>
      </c>
      <c r="AR1759" s="244" t="s">
        <v>452</v>
      </c>
      <c r="AT1759" s="244" t="s">
        <v>266</v>
      </c>
      <c r="AU1759" s="244" t="s">
        <v>92</v>
      </c>
      <c r="AY1759" s="17" t="s">
        <v>263</v>
      </c>
      <c r="BE1759" s="245">
        <f>IF(N1759="základní",J1759,0)</f>
        <v>0</v>
      </c>
      <c r="BF1759" s="245">
        <f>IF(N1759="snížená",J1759,0)</f>
        <v>0</v>
      </c>
      <c r="BG1759" s="245">
        <f>IF(N1759="zákl. přenesená",J1759,0)</f>
        <v>0</v>
      </c>
      <c r="BH1759" s="245">
        <f>IF(N1759="sníž. přenesená",J1759,0)</f>
        <v>0</v>
      </c>
      <c r="BI1759" s="245">
        <f>IF(N1759="nulová",J1759,0)</f>
        <v>0</v>
      </c>
      <c r="BJ1759" s="17" t="s">
        <v>90</v>
      </c>
      <c r="BK1759" s="245">
        <f>ROUND(I1759*H1759,2)</f>
        <v>0</v>
      </c>
      <c r="BL1759" s="17" t="s">
        <v>452</v>
      </c>
      <c r="BM1759" s="244" t="s">
        <v>2422</v>
      </c>
    </row>
    <row r="1760" s="1" customFormat="1">
      <c r="B1760" s="39"/>
      <c r="C1760" s="40"/>
      <c r="D1760" s="246" t="s">
        <v>273</v>
      </c>
      <c r="E1760" s="40"/>
      <c r="F1760" s="247" t="s">
        <v>2302</v>
      </c>
      <c r="G1760" s="40"/>
      <c r="H1760" s="40"/>
      <c r="I1760" s="151"/>
      <c r="J1760" s="40"/>
      <c r="K1760" s="40"/>
      <c r="L1760" s="44"/>
      <c r="M1760" s="248"/>
      <c r="N1760" s="87"/>
      <c r="O1760" s="87"/>
      <c r="P1760" s="87"/>
      <c r="Q1760" s="87"/>
      <c r="R1760" s="87"/>
      <c r="S1760" s="87"/>
      <c r="T1760" s="88"/>
      <c r="AT1760" s="17" t="s">
        <v>273</v>
      </c>
      <c r="AU1760" s="17" t="s">
        <v>92</v>
      </c>
    </row>
    <row r="1761" s="1" customFormat="1" ht="24" customHeight="1">
      <c r="B1761" s="39"/>
      <c r="C1761" s="233" t="s">
        <v>2423</v>
      </c>
      <c r="D1761" s="233" t="s">
        <v>266</v>
      </c>
      <c r="E1761" s="234" t="s">
        <v>2424</v>
      </c>
      <c r="F1761" s="235" t="s">
        <v>2425</v>
      </c>
      <c r="G1761" s="236" t="s">
        <v>2426</v>
      </c>
      <c r="H1761" s="237">
        <v>1</v>
      </c>
      <c r="I1761" s="238"/>
      <c r="J1761" s="239">
        <f>ROUND(I1761*H1761,2)</f>
        <v>0</v>
      </c>
      <c r="K1761" s="235" t="s">
        <v>413</v>
      </c>
      <c r="L1761" s="44"/>
      <c r="M1761" s="240" t="s">
        <v>1</v>
      </c>
      <c r="N1761" s="241" t="s">
        <v>48</v>
      </c>
      <c r="O1761" s="87"/>
      <c r="P1761" s="242">
        <f>O1761*H1761</f>
        <v>0</v>
      </c>
      <c r="Q1761" s="242">
        <v>0</v>
      </c>
      <c r="R1761" s="242">
        <f>Q1761*H1761</f>
        <v>0</v>
      </c>
      <c r="S1761" s="242">
        <v>0</v>
      </c>
      <c r="T1761" s="243">
        <f>S1761*H1761</f>
        <v>0</v>
      </c>
      <c r="AR1761" s="244" t="s">
        <v>452</v>
      </c>
      <c r="AT1761" s="244" t="s">
        <v>266</v>
      </c>
      <c r="AU1761" s="244" t="s">
        <v>92</v>
      </c>
      <c r="AY1761" s="17" t="s">
        <v>263</v>
      </c>
      <c r="BE1761" s="245">
        <f>IF(N1761="základní",J1761,0)</f>
        <v>0</v>
      </c>
      <c r="BF1761" s="245">
        <f>IF(N1761="snížená",J1761,0)</f>
        <v>0</v>
      </c>
      <c r="BG1761" s="245">
        <f>IF(N1761="zákl. přenesená",J1761,0)</f>
        <v>0</v>
      </c>
      <c r="BH1761" s="245">
        <f>IF(N1761="sníž. přenesená",J1761,0)</f>
        <v>0</v>
      </c>
      <c r="BI1761" s="245">
        <f>IF(N1761="nulová",J1761,0)</f>
        <v>0</v>
      </c>
      <c r="BJ1761" s="17" t="s">
        <v>90</v>
      </c>
      <c r="BK1761" s="245">
        <f>ROUND(I1761*H1761,2)</f>
        <v>0</v>
      </c>
      <c r="BL1761" s="17" t="s">
        <v>452</v>
      </c>
      <c r="BM1761" s="244" t="s">
        <v>2427</v>
      </c>
    </row>
    <row r="1762" s="1" customFormat="1">
      <c r="B1762" s="39"/>
      <c r="C1762" s="40"/>
      <c r="D1762" s="246" t="s">
        <v>273</v>
      </c>
      <c r="E1762" s="40"/>
      <c r="F1762" s="247" t="s">
        <v>2302</v>
      </c>
      <c r="G1762" s="40"/>
      <c r="H1762" s="40"/>
      <c r="I1762" s="151"/>
      <c r="J1762" s="40"/>
      <c r="K1762" s="40"/>
      <c r="L1762" s="44"/>
      <c r="M1762" s="248"/>
      <c r="N1762" s="87"/>
      <c r="O1762" s="87"/>
      <c r="P1762" s="87"/>
      <c r="Q1762" s="87"/>
      <c r="R1762" s="87"/>
      <c r="S1762" s="87"/>
      <c r="T1762" s="88"/>
      <c r="AT1762" s="17" t="s">
        <v>273</v>
      </c>
      <c r="AU1762" s="17" t="s">
        <v>92</v>
      </c>
    </row>
    <row r="1763" s="1" customFormat="1" ht="24" customHeight="1">
      <c r="B1763" s="39"/>
      <c r="C1763" s="233" t="s">
        <v>2428</v>
      </c>
      <c r="D1763" s="233" t="s">
        <v>266</v>
      </c>
      <c r="E1763" s="234" t="s">
        <v>2429</v>
      </c>
      <c r="F1763" s="235" t="s">
        <v>2430</v>
      </c>
      <c r="G1763" s="236" t="s">
        <v>2426</v>
      </c>
      <c r="H1763" s="237">
        <v>1</v>
      </c>
      <c r="I1763" s="238"/>
      <c r="J1763" s="239">
        <f>ROUND(I1763*H1763,2)</f>
        <v>0</v>
      </c>
      <c r="K1763" s="235" t="s">
        <v>413</v>
      </c>
      <c r="L1763" s="44"/>
      <c r="M1763" s="240" t="s">
        <v>1</v>
      </c>
      <c r="N1763" s="241" t="s">
        <v>48</v>
      </c>
      <c r="O1763" s="87"/>
      <c r="P1763" s="242">
        <f>O1763*H1763</f>
        <v>0</v>
      </c>
      <c r="Q1763" s="242">
        <v>0</v>
      </c>
      <c r="R1763" s="242">
        <f>Q1763*H1763</f>
        <v>0</v>
      </c>
      <c r="S1763" s="242">
        <v>0</v>
      </c>
      <c r="T1763" s="243">
        <f>S1763*H1763</f>
        <v>0</v>
      </c>
      <c r="AR1763" s="244" t="s">
        <v>452</v>
      </c>
      <c r="AT1763" s="244" t="s">
        <v>266</v>
      </c>
      <c r="AU1763" s="244" t="s">
        <v>92</v>
      </c>
      <c r="AY1763" s="17" t="s">
        <v>263</v>
      </c>
      <c r="BE1763" s="245">
        <f>IF(N1763="základní",J1763,0)</f>
        <v>0</v>
      </c>
      <c r="BF1763" s="245">
        <f>IF(N1763="snížená",J1763,0)</f>
        <v>0</v>
      </c>
      <c r="BG1763" s="245">
        <f>IF(N1763="zákl. přenesená",J1763,0)</f>
        <v>0</v>
      </c>
      <c r="BH1763" s="245">
        <f>IF(N1763="sníž. přenesená",J1763,0)</f>
        <v>0</v>
      </c>
      <c r="BI1763" s="245">
        <f>IF(N1763="nulová",J1763,0)</f>
        <v>0</v>
      </c>
      <c r="BJ1763" s="17" t="s">
        <v>90</v>
      </c>
      <c r="BK1763" s="245">
        <f>ROUND(I1763*H1763,2)</f>
        <v>0</v>
      </c>
      <c r="BL1763" s="17" t="s">
        <v>452</v>
      </c>
      <c r="BM1763" s="244" t="s">
        <v>2431</v>
      </c>
    </row>
    <row r="1764" s="1" customFormat="1">
      <c r="B1764" s="39"/>
      <c r="C1764" s="40"/>
      <c r="D1764" s="246" t="s">
        <v>273</v>
      </c>
      <c r="E1764" s="40"/>
      <c r="F1764" s="247" t="s">
        <v>2302</v>
      </c>
      <c r="G1764" s="40"/>
      <c r="H1764" s="40"/>
      <c r="I1764" s="151"/>
      <c r="J1764" s="40"/>
      <c r="K1764" s="40"/>
      <c r="L1764" s="44"/>
      <c r="M1764" s="248"/>
      <c r="N1764" s="87"/>
      <c r="O1764" s="87"/>
      <c r="P1764" s="87"/>
      <c r="Q1764" s="87"/>
      <c r="R1764" s="87"/>
      <c r="S1764" s="87"/>
      <c r="T1764" s="88"/>
      <c r="AT1764" s="17" t="s">
        <v>273</v>
      </c>
      <c r="AU1764" s="17" t="s">
        <v>92</v>
      </c>
    </row>
    <row r="1765" s="1" customFormat="1" ht="24" customHeight="1">
      <c r="B1765" s="39"/>
      <c r="C1765" s="233" t="s">
        <v>2432</v>
      </c>
      <c r="D1765" s="233" t="s">
        <v>266</v>
      </c>
      <c r="E1765" s="234" t="s">
        <v>2433</v>
      </c>
      <c r="F1765" s="235" t="s">
        <v>2434</v>
      </c>
      <c r="G1765" s="236" t="s">
        <v>2426</v>
      </c>
      <c r="H1765" s="237">
        <v>1</v>
      </c>
      <c r="I1765" s="238"/>
      <c r="J1765" s="239">
        <f>ROUND(I1765*H1765,2)</f>
        <v>0</v>
      </c>
      <c r="K1765" s="235" t="s">
        <v>413</v>
      </c>
      <c r="L1765" s="44"/>
      <c r="M1765" s="240" t="s">
        <v>1</v>
      </c>
      <c r="N1765" s="241" t="s">
        <v>48</v>
      </c>
      <c r="O1765" s="87"/>
      <c r="P1765" s="242">
        <f>O1765*H1765</f>
        <v>0</v>
      </c>
      <c r="Q1765" s="242">
        <v>0</v>
      </c>
      <c r="R1765" s="242">
        <f>Q1765*H1765</f>
        <v>0</v>
      </c>
      <c r="S1765" s="242">
        <v>0</v>
      </c>
      <c r="T1765" s="243">
        <f>S1765*H1765</f>
        <v>0</v>
      </c>
      <c r="AR1765" s="244" t="s">
        <v>452</v>
      </c>
      <c r="AT1765" s="244" t="s">
        <v>266</v>
      </c>
      <c r="AU1765" s="244" t="s">
        <v>92</v>
      </c>
      <c r="AY1765" s="17" t="s">
        <v>263</v>
      </c>
      <c r="BE1765" s="245">
        <f>IF(N1765="základní",J1765,0)</f>
        <v>0</v>
      </c>
      <c r="BF1765" s="245">
        <f>IF(N1765="snížená",J1765,0)</f>
        <v>0</v>
      </c>
      <c r="BG1765" s="245">
        <f>IF(N1765="zákl. přenesená",J1765,0)</f>
        <v>0</v>
      </c>
      <c r="BH1765" s="245">
        <f>IF(N1765="sníž. přenesená",J1765,0)</f>
        <v>0</v>
      </c>
      <c r="BI1765" s="245">
        <f>IF(N1765="nulová",J1765,0)</f>
        <v>0</v>
      </c>
      <c r="BJ1765" s="17" t="s">
        <v>90</v>
      </c>
      <c r="BK1765" s="245">
        <f>ROUND(I1765*H1765,2)</f>
        <v>0</v>
      </c>
      <c r="BL1765" s="17" t="s">
        <v>452</v>
      </c>
      <c r="BM1765" s="244" t="s">
        <v>2435</v>
      </c>
    </row>
    <row r="1766" s="1" customFormat="1">
      <c r="B1766" s="39"/>
      <c r="C1766" s="40"/>
      <c r="D1766" s="246" t="s">
        <v>273</v>
      </c>
      <c r="E1766" s="40"/>
      <c r="F1766" s="247" t="s">
        <v>2302</v>
      </c>
      <c r="G1766" s="40"/>
      <c r="H1766" s="40"/>
      <c r="I1766" s="151"/>
      <c r="J1766" s="40"/>
      <c r="K1766" s="40"/>
      <c r="L1766" s="44"/>
      <c r="M1766" s="248"/>
      <c r="N1766" s="87"/>
      <c r="O1766" s="87"/>
      <c r="P1766" s="87"/>
      <c r="Q1766" s="87"/>
      <c r="R1766" s="87"/>
      <c r="S1766" s="87"/>
      <c r="T1766" s="88"/>
      <c r="AT1766" s="17" t="s">
        <v>273</v>
      </c>
      <c r="AU1766" s="17" t="s">
        <v>92</v>
      </c>
    </row>
    <row r="1767" s="1" customFormat="1" ht="24" customHeight="1">
      <c r="B1767" s="39"/>
      <c r="C1767" s="233" t="s">
        <v>2436</v>
      </c>
      <c r="D1767" s="233" t="s">
        <v>266</v>
      </c>
      <c r="E1767" s="234" t="s">
        <v>2437</v>
      </c>
      <c r="F1767" s="235" t="s">
        <v>2438</v>
      </c>
      <c r="G1767" s="236" t="s">
        <v>2426</v>
      </c>
      <c r="H1767" s="237">
        <v>1</v>
      </c>
      <c r="I1767" s="238"/>
      <c r="J1767" s="239">
        <f>ROUND(I1767*H1767,2)</f>
        <v>0</v>
      </c>
      <c r="K1767" s="235" t="s">
        <v>413</v>
      </c>
      <c r="L1767" s="44"/>
      <c r="M1767" s="240" t="s">
        <v>1</v>
      </c>
      <c r="N1767" s="241" t="s">
        <v>48</v>
      </c>
      <c r="O1767" s="87"/>
      <c r="P1767" s="242">
        <f>O1767*H1767</f>
        <v>0</v>
      </c>
      <c r="Q1767" s="242">
        <v>0</v>
      </c>
      <c r="R1767" s="242">
        <f>Q1767*H1767</f>
        <v>0</v>
      </c>
      <c r="S1767" s="242">
        <v>0</v>
      </c>
      <c r="T1767" s="243">
        <f>S1767*H1767</f>
        <v>0</v>
      </c>
      <c r="AR1767" s="244" t="s">
        <v>452</v>
      </c>
      <c r="AT1767" s="244" t="s">
        <v>266</v>
      </c>
      <c r="AU1767" s="244" t="s">
        <v>92</v>
      </c>
      <c r="AY1767" s="17" t="s">
        <v>263</v>
      </c>
      <c r="BE1767" s="245">
        <f>IF(N1767="základní",J1767,0)</f>
        <v>0</v>
      </c>
      <c r="BF1767" s="245">
        <f>IF(N1767="snížená",J1767,0)</f>
        <v>0</v>
      </c>
      <c r="BG1767" s="245">
        <f>IF(N1767="zákl. přenesená",J1767,0)</f>
        <v>0</v>
      </c>
      <c r="BH1767" s="245">
        <f>IF(N1767="sníž. přenesená",J1767,0)</f>
        <v>0</v>
      </c>
      <c r="BI1767" s="245">
        <f>IF(N1767="nulová",J1767,0)</f>
        <v>0</v>
      </c>
      <c r="BJ1767" s="17" t="s">
        <v>90</v>
      </c>
      <c r="BK1767" s="245">
        <f>ROUND(I1767*H1767,2)</f>
        <v>0</v>
      </c>
      <c r="BL1767" s="17" t="s">
        <v>452</v>
      </c>
      <c r="BM1767" s="244" t="s">
        <v>2439</v>
      </c>
    </row>
    <row r="1768" s="1" customFormat="1">
      <c r="B1768" s="39"/>
      <c r="C1768" s="40"/>
      <c r="D1768" s="246" t="s">
        <v>273</v>
      </c>
      <c r="E1768" s="40"/>
      <c r="F1768" s="247" t="s">
        <v>2302</v>
      </c>
      <c r="G1768" s="40"/>
      <c r="H1768" s="40"/>
      <c r="I1768" s="151"/>
      <c r="J1768" s="40"/>
      <c r="K1768" s="40"/>
      <c r="L1768" s="44"/>
      <c r="M1768" s="248"/>
      <c r="N1768" s="87"/>
      <c r="O1768" s="87"/>
      <c r="P1768" s="87"/>
      <c r="Q1768" s="87"/>
      <c r="R1768" s="87"/>
      <c r="S1768" s="87"/>
      <c r="T1768" s="88"/>
      <c r="AT1768" s="17" t="s">
        <v>273</v>
      </c>
      <c r="AU1768" s="17" t="s">
        <v>92</v>
      </c>
    </row>
    <row r="1769" s="1" customFormat="1" ht="24" customHeight="1">
      <c r="B1769" s="39"/>
      <c r="C1769" s="233" t="s">
        <v>2440</v>
      </c>
      <c r="D1769" s="233" t="s">
        <v>266</v>
      </c>
      <c r="E1769" s="234" t="s">
        <v>2441</v>
      </c>
      <c r="F1769" s="235" t="s">
        <v>2442</v>
      </c>
      <c r="G1769" s="236" t="s">
        <v>2426</v>
      </c>
      <c r="H1769" s="237">
        <v>1</v>
      </c>
      <c r="I1769" s="238"/>
      <c r="J1769" s="239">
        <f>ROUND(I1769*H1769,2)</f>
        <v>0</v>
      </c>
      <c r="K1769" s="235" t="s">
        <v>413</v>
      </c>
      <c r="L1769" s="44"/>
      <c r="M1769" s="240" t="s">
        <v>1</v>
      </c>
      <c r="N1769" s="241" t="s">
        <v>48</v>
      </c>
      <c r="O1769" s="87"/>
      <c r="P1769" s="242">
        <f>O1769*H1769</f>
        <v>0</v>
      </c>
      <c r="Q1769" s="242">
        <v>0</v>
      </c>
      <c r="R1769" s="242">
        <f>Q1769*H1769</f>
        <v>0</v>
      </c>
      <c r="S1769" s="242">
        <v>0</v>
      </c>
      <c r="T1769" s="243">
        <f>S1769*H1769</f>
        <v>0</v>
      </c>
      <c r="AR1769" s="244" t="s">
        <v>452</v>
      </c>
      <c r="AT1769" s="244" t="s">
        <v>266</v>
      </c>
      <c r="AU1769" s="244" t="s">
        <v>92</v>
      </c>
      <c r="AY1769" s="17" t="s">
        <v>263</v>
      </c>
      <c r="BE1769" s="245">
        <f>IF(N1769="základní",J1769,0)</f>
        <v>0</v>
      </c>
      <c r="BF1769" s="245">
        <f>IF(N1769="snížená",J1769,0)</f>
        <v>0</v>
      </c>
      <c r="BG1769" s="245">
        <f>IF(N1769="zákl. přenesená",J1769,0)</f>
        <v>0</v>
      </c>
      <c r="BH1769" s="245">
        <f>IF(N1769="sníž. přenesená",J1769,0)</f>
        <v>0</v>
      </c>
      <c r="BI1769" s="245">
        <f>IF(N1769="nulová",J1769,0)</f>
        <v>0</v>
      </c>
      <c r="BJ1769" s="17" t="s">
        <v>90</v>
      </c>
      <c r="BK1769" s="245">
        <f>ROUND(I1769*H1769,2)</f>
        <v>0</v>
      </c>
      <c r="BL1769" s="17" t="s">
        <v>452</v>
      </c>
      <c r="BM1769" s="244" t="s">
        <v>2443</v>
      </c>
    </row>
    <row r="1770" s="1" customFormat="1">
      <c r="B1770" s="39"/>
      <c r="C1770" s="40"/>
      <c r="D1770" s="246" t="s">
        <v>273</v>
      </c>
      <c r="E1770" s="40"/>
      <c r="F1770" s="247" t="s">
        <v>2302</v>
      </c>
      <c r="G1770" s="40"/>
      <c r="H1770" s="40"/>
      <c r="I1770" s="151"/>
      <c r="J1770" s="40"/>
      <c r="K1770" s="40"/>
      <c r="L1770" s="44"/>
      <c r="M1770" s="248"/>
      <c r="N1770" s="87"/>
      <c r="O1770" s="87"/>
      <c r="P1770" s="87"/>
      <c r="Q1770" s="87"/>
      <c r="R1770" s="87"/>
      <c r="S1770" s="87"/>
      <c r="T1770" s="88"/>
      <c r="AT1770" s="17" t="s">
        <v>273</v>
      </c>
      <c r="AU1770" s="17" t="s">
        <v>92</v>
      </c>
    </row>
    <row r="1771" s="1" customFormat="1" ht="24" customHeight="1">
      <c r="B1771" s="39"/>
      <c r="C1771" s="233" t="s">
        <v>2444</v>
      </c>
      <c r="D1771" s="233" t="s">
        <v>266</v>
      </c>
      <c r="E1771" s="234" t="s">
        <v>2445</v>
      </c>
      <c r="F1771" s="235" t="s">
        <v>2446</v>
      </c>
      <c r="G1771" s="236" t="s">
        <v>2426</v>
      </c>
      <c r="H1771" s="237">
        <v>1</v>
      </c>
      <c r="I1771" s="238"/>
      <c r="J1771" s="239">
        <f>ROUND(I1771*H1771,2)</f>
        <v>0</v>
      </c>
      <c r="K1771" s="235" t="s">
        <v>413</v>
      </c>
      <c r="L1771" s="44"/>
      <c r="M1771" s="240" t="s">
        <v>1</v>
      </c>
      <c r="N1771" s="241" t="s">
        <v>48</v>
      </c>
      <c r="O1771" s="87"/>
      <c r="P1771" s="242">
        <f>O1771*H1771</f>
        <v>0</v>
      </c>
      <c r="Q1771" s="242">
        <v>0</v>
      </c>
      <c r="R1771" s="242">
        <f>Q1771*H1771</f>
        <v>0</v>
      </c>
      <c r="S1771" s="242">
        <v>0</v>
      </c>
      <c r="T1771" s="243">
        <f>S1771*H1771</f>
        <v>0</v>
      </c>
      <c r="AR1771" s="244" t="s">
        <v>452</v>
      </c>
      <c r="AT1771" s="244" t="s">
        <v>266</v>
      </c>
      <c r="AU1771" s="244" t="s">
        <v>92</v>
      </c>
      <c r="AY1771" s="17" t="s">
        <v>263</v>
      </c>
      <c r="BE1771" s="245">
        <f>IF(N1771="základní",J1771,0)</f>
        <v>0</v>
      </c>
      <c r="BF1771" s="245">
        <f>IF(N1771="snížená",J1771,0)</f>
        <v>0</v>
      </c>
      <c r="BG1771" s="245">
        <f>IF(N1771="zákl. přenesená",J1771,0)</f>
        <v>0</v>
      </c>
      <c r="BH1771" s="245">
        <f>IF(N1771="sníž. přenesená",J1771,0)</f>
        <v>0</v>
      </c>
      <c r="BI1771" s="245">
        <f>IF(N1771="nulová",J1771,0)</f>
        <v>0</v>
      </c>
      <c r="BJ1771" s="17" t="s">
        <v>90</v>
      </c>
      <c r="BK1771" s="245">
        <f>ROUND(I1771*H1771,2)</f>
        <v>0</v>
      </c>
      <c r="BL1771" s="17" t="s">
        <v>452</v>
      </c>
      <c r="BM1771" s="244" t="s">
        <v>2447</v>
      </c>
    </row>
    <row r="1772" s="1" customFormat="1">
      <c r="B1772" s="39"/>
      <c r="C1772" s="40"/>
      <c r="D1772" s="246" t="s">
        <v>273</v>
      </c>
      <c r="E1772" s="40"/>
      <c r="F1772" s="247" t="s">
        <v>2302</v>
      </c>
      <c r="G1772" s="40"/>
      <c r="H1772" s="40"/>
      <c r="I1772" s="151"/>
      <c r="J1772" s="40"/>
      <c r="K1772" s="40"/>
      <c r="L1772" s="44"/>
      <c r="M1772" s="248"/>
      <c r="N1772" s="87"/>
      <c r="O1772" s="87"/>
      <c r="P1772" s="87"/>
      <c r="Q1772" s="87"/>
      <c r="R1772" s="87"/>
      <c r="S1772" s="87"/>
      <c r="T1772" s="88"/>
      <c r="AT1772" s="17" t="s">
        <v>273</v>
      </c>
      <c r="AU1772" s="17" t="s">
        <v>92</v>
      </c>
    </row>
    <row r="1773" s="1" customFormat="1" ht="24" customHeight="1">
      <c r="B1773" s="39"/>
      <c r="C1773" s="233" t="s">
        <v>2448</v>
      </c>
      <c r="D1773" s="233" t="s">
        <v>266</v>
      </c>
      <c r="E1773" s="234" t="s">
        <v>2449</v>
      </c>
      <c r="F1773" s="235" t="s">
        <v>2450</v>
      </c>
      <c r="G1773" s="236" t="s">
        <v>2426</v>
      </c>
      <c r="H1773" s="237">
        <v>1</v>
      </c>
      <c r="I1773" s="238"/>
      <c r="J1773" s="239">
        <f>ROUND(I1773*H1773,2)</f>
        <v>0</v>
      </c>
      <c r="K1773" s="235" t="s">
        <v>413</v>
      </c>
      <c r="L1773" s="44"/>
      <c r="M1773" s="240" t="s">
        <v>1</v>
      </c>
      <c r="N1773" s="241" t="s">
        <v>48</v>
      </c>
      <c r="O1773" s="87"/>
      <c r="P1773" s="242">
        <f>O1773*H1773</f>
        <v>0</v>
      </c>
      <c r="Q1773" s="242">
        <v>0</v>
      </c>
      <c r="R1773" s="242">
        <f>Q1773*H1773</f>
        <v>0</v>
      </c>
      <c r="S1773" s="242">
        <v>0</v>
      </c>
      <c r="T1773" s="243">
        <f>S1773*H1773</f>
        <v>0</v>
      </c>
      <c r="AR1773" s="244" t="s">
        <v>452</v>
      </c>
      <c r="AT1773" s="244" t="s">
        <v>266</v>
      </c>
      <c r="AU1773" s="244" t="s">
        <v>92</v>
      </c>
      <c r="AY1773" s="17" t="s">
        <v>263</v>
      </c>
      <c r="BE1773" s="245">
        <f>IF(N1773="základní",J1773,0)</f>
        <v>0</v>
      </c>
      <c r="BF1773" s="245">
        <f>IF(N1773="snížená",J1773,0)</f>
        <v>0</v>
      </c>
      <c r="BG1773" s="245">
        <f>IF(N1773="zákl. přenesená",J1773,0)</f>
        <v>0</v>
      </c>
      <c r="BH1773" s="245">
        <f>IF(N1773="sníž. přenesená",J1773,0)</f>
        <v>0</v>
      </c>
      <c r="BI1773" s="245">
        <f>IF(N1773="nulová",J1773,0)</f>
        <v>0</v>
      </c>
      <c r="BJ1773" s="17" t="s">
        <v>90</v>
      </c>
      <c r="BK1773" s="245">
        <f>ROUND(I1773*H1773,2)</f>
        <v>0</v>
      </c>
      <c r="BL1773" s="17" t="s">
        <v>452</v>
      </c>
      <c r="BM1773" s="244" t="s">
        <v>2451</v>
      </c>
    </row>
    <row r="1774" s="1" customFormat="1">
      <c r="B1774" s="39"/>
      <c r="C1774" s="40"/>
      <c r="D1774" s="246" t="s">
        <v>273</v>
      </c>
      <c r="E1774" s="40"/>
      <c r="F1774" s="247" t="s">
        <v>2302</v>
      </c>
      <c r="G1774" s="40"/>
      <c r="H1774" s="40"/>
      <c r="I1774" s="151"/>
      <c r="J1774" s="40"/>
      <c r="K1774" s="40"/>
      <c r="L1774" s="44"/>
      <c r="M1774" s="248"/>
      <c r="N1774" s="87"/>
      <c r="O1774" s="87"/>
      <c r="P1774" s="87"/>
      <c r="Q1774" s="87"/>
      <c r="R1774" s="87"/>
      <c r="S1774" s="87"/>
      <c r="T1774" s="88"/>
      <c r="AT1774" s="17" t="s">
        <v>273</v>
      </c>
      <c r="AU1774" s="17" t="s">
        <v>92</v>
      </c>
    </row>
    <row r="1775" s="1" customFormat="1" ht="24" customHeight="1">
      <c r="B1775" s="39"/>
      <c r="C1775" s="233" t="s">
        <v>2452</v>
      </c>
      <c r="D1775" s="233" t="s">
        <v>266</v>
      </c>
      <c r="E1775" s="234" t="s">
        <v>2453</v>
      </c>
      <c r="F1775" s="235" t="s">
        <v>2454</v>
      </c>
      <c r="G1775" s="236" t="s">
        <v>2426</v>
      </c>
      <c r="H1775" s="237">
        <v>1</v>
      </c>
      <c r="I1775" s="238"/>
      <c r="J1775" s="239">
        <f>ROUND(I1775*H1775,2)</f>
        <v>0</v>
      </c>
      <c r="K1775" s="235" t="s">
        <v>413</v>
      </c>
      <c r="L1775" s="44"/>
      <c r="M1775" s="240" t="s">
        <v>1</v>
      </c>
      <c r="N1775" s="241" t="s">
        <v>48</v>
      </c>
      <c r="O1775" s="87"/>
      <c r="P1775" s="242">
        <f>O1775*H1775</f>
        <v>0</v>
      </c>
      <c r="Q1775" s="242">
        <v>0</v>
      </c>
      <c r="R1775" s="242">
        <f>Q1775*H1775</f>
        <v>0</v>
      </c>
      <c r="S1775" s="242">
        <v>0</v>
      </c>
      <c r="T1775" s="243">
        <f>S1775*H1775</f>
        <v>0</v>
      </c>
      <c r="AR1775" s="244" t="s">
        <v>452</v>
      </c>
      <c r="AT1775" s="244" t="s">
        <v>266</v>
      </c>
      <c r="AU1775" s="244" t="s">
        <v>92</v>
      </c>
      <c r="AY1775" s="17" t="s">
        <v>263</v>
      </c>
      <c r="BE1775" s="245">
        <f>IF(N1775="základní",J1775,0)</f>
        <v>0</v>
      </c>
      <c r="BF1775" s="245">
        <f>IF(N1775="snížená",J1775,0)</f>
        <v>0</v>
      </c>
      <c r="BG1775" s="245">
        <f>IF(N1775="zákl. přenesená",J1775,0)</f>
        <v>0</v>
      </c>
      <c r="BH1775" s="245">
        <f>IF(N1775="sníž. přenesená",J1775,0)</f>
        <v>0</v>
      </c>
      <c r="BI1775" s="245">
        <f>IF(N1775="nulová",J1775,0)</f>
        <v>0</v>
      </c>
      <c r="BJ1775" s="17" t="s">
        <v>90</v>
      </c>
      <c r="BK1775" s="245">
        <f>ROUND(I1775*H1775,2)</f>
        <v>0</v>
      </c>
      <c r="BL1775" s="17" t="s">
        <v>452</v>
      </c>
      <c r="BM1775" s="244" t="s">
        <v>2455</v>
      </c>
    </row>
    <row r="1776" s="1" customFormat="1">
      <c r="B1776" s="39"/>
      <c r="C1776" s="40"/>
      <c r="D1776" s="246" t="s">
        <v>273</v>
      </c>
      <c r="E1776" s="40"/>
      <c r="F1776" s="247" t="s">
        <v>2302</v>
      </c>
      <c r="G1776" s="40"/>
      <c r="H1776" s="40"/>
      <c r="I1776" s="151"/>
      <c r="J1776" s="40"/>
      <c r="K1776" s="40"/>
      <c r="L1776" s="44"/>
      <c r="M1776" s="248"/>
      <c r="N1776" s="87"/>
      <c r="O1776" s="87"/>
      <c r="P1776" s="87"/>
      <c r="Q1776" s="87"/>
      <c r="R1776" s="87"/>
      <c r="S1776" s="87"/>
      <c r="T1776" s="88"/>
      <c r="AT1776" s="17" t="s">
        <v>273</v>
      </c>
      <c r="AU1776" s="17" t="s">
        <v>92</v>
      </c>
    </row>
    <row r="1777" s="1" customFormat="1" ht="24" customHeight="1">
      <c r="B1777" s="39"/>
      <c r="C1777" s="233" t="s">
        <v>2456</v>
      </c>
      <c r="D1777" s="233" t="s">
        <v>266</v>
      </c>
      <c r="E1777" s="234" t="s">
        <v>2457</v>
      </c>
      <c r="F1777" s="235" t="s">
        <v>2458</v>
      </c>
      <c r="G1777" s="236" t="s">
        <v>2426</v>
      </c>
      <c r="H1777" s="237">
        <v>1</v>
      </c>
      <c r="I1777" s="238"/>
      <c r="J1777" s="239">
        <f>ROUND(I1777*H1777,2)</f>
        <v>0</v>
      </c>
      <c r="K1777" s="235" t="s">
        <v>413</v>
      </c>
      <c r="L1777" s="44"/>
      <c r="M1777" s="240" t="s">
        <v>1</v>
      </c>
      <c r="N1777" s="241" t="s">
        <v>48</v>
      </c>
      <c r="O1777" s="87"/>
      <c r="P1777" s="242">
        <f>O1777*H1777</f>
        <v>0</v>
      </c>
      <c r="Q1777" s="242">
        <v>0</v>
      </c>
      <c r="R1777" s="242">
        <f>Q1777*H1777</f>
        <v>0</v>
      </c>
      <c r="S1777" s="242">
        <v>0</v>
      </c>
      <c r="T1777" s="243">
        <f>S1777*H1777</f>
        <v>0</v>
      </c>
      <c r="AR1777" s="244" t="s">
        <v>452</v>
      </c>
      <c r="AT1777" s="244" t="s">
        <v>266</v>
      </c>
      <c r="AU1777" s="244" t="s">
        <v>92</v>
      </c>
      <c r="AY1777" s="17" t="s">
        <v>263</v>
      </c>
      <c r="BE1777" s="245">
        <f>IF(N1777="základní",J1777,0)</f>
        <v>0</v>
      </c>
      <c r="BF1777" s="245">
        <f>IF(N1777="snížená",J1777,0)</f>
        <v>0</v>
      </c>
      <c r="BG1777" s="245">
        <f>IF(N1777="zákl. přenesená",J1777,0)</f>
        <v>0</v>
      </c>
      <c r="BH1777" s="245">
        <f>IF(N1777="sníž. přenesená",J1777,0)</f>
        <v>0</v>
      </c>
      <c r="BI1777" s="245">
        <f>IF(N1777="nulová",J1777,0)</f>
        <v>0</v>
      </c>
      <c r="BJ1777" s="17" t="s">
        <v>90</v>
      </c>
      <c r="BK1777" s="245">
        <f>ROUND(I1777*H1777,2)</f>
        <v>0</v>
      </c>
      <c r="BL1777" s="17" t="s">
        <v>452</v>
      </c>
      <c r="BM1777" s="244" t="s">
        <v>2459</v>
      </c>
    </row>
    <row r="1778" s="1" customFormat="1">
      <c r="B1778" s="39"/>
      <c r="C1778" s="40"/>
      <c r="D1778" s="246" t="s">
        <v>273</v>
      </c>
      <c r="E1778" s="40"/>
      <c r="F1778" s="247" t="s">
        <v>2302</v>
      </c>
      <c r="G1778" s="40"/>
      <c r="H1778" s="40"/>
      <c r="I1778" s="151"/>
      <c r="J1778" s="40"/>
      <c r="K1778" s="40"/>
      <c r="L1778" s="44"/>
      <c r="M1778" s="248"/>
      <c r="N1778" s="87"/>
      <c r="O1778" s="87"/>
      <c r="P1778" s="87"/>
      <c r="Q1778" s="87"/>
      <c r="R1778" s="87"/>
      <c r="S1778" s="87"/>
      <c r="T1778" s="88"/>
      <c r="AT1778" s="17" t="s">
        <v>273</v>
      </c>
      <c r="AU1778" s="17" t="s">
        <v>92</v>
      </c>
    </row>
    <row r="1779" s="1" customFormat="1" ht="16.5" customHeight="1">
      <c r="B1779" s="39"/>
      <c r="C1779" s="233" t="s">
        <v>2460</v>
      </c>
      <c r="D1779" s="233" t="s">
        <v>266</v>
      </c>
      <c r="E1779" s="234" t="s">
        <v>2461</v>
      </c>
      <c r="F1779" s="235" t="s">
        <v>2462</v>
      </c>
      <c r="G1779" s="236" t="s">
        <v>1829</v>
      </c>
      <c r="H1779" s="237">
        <v>4</v>
      </c>
      <c r="I1779" s="238"/>
      <c r="J1779" s="239">
        <f>ROUND(I1779*H1779,2)</f>
        <v>0</v>
      </c>
      <c r="K1779" s="235" t="s">
        <v>413</v>
      </c>
      <c r="L1779" s="44"/>
      <c r="M1779" s="240" t="s">
        <v>1</v>
      </c>
      <c r="N1779" s="241" t="s">
        <v>48</v>
      </c>
      <c r="O1779" s="87"/>
      <c r="P1779" s="242">
        <f>O1779*H1779</f>
        <v>0</v>
      </c>
      <c r="Q1779" s="242">
        <v>0</v>
      </c>
      <c r="R1779" s="242">
        <f>Q1779*H1779</f>
        <v>0</v>
      </c>
      <c r="S1779" s="242">
        <v>0</v>
      </c>
      <c r="T1779" s="243">
        <f>S1779*H1779</f>
        <v>0</v>
      </c>
      <c r="AR1779" s="244" t="s">
        <v>452</v>
      </c>
      <c r="AT1779" s="244" t="s">
        <v>266</v>
      </c>
      <c r="AU1779" s="244" t="s">
        <v>92</v>
      </c>
      <c r="AY1779" s="17" t="s">
        <v>263</v>
      </c>
      <c r="BE1779" s="245">
        <f>IF(N1779="základní",J1779,0)</f>
        <v>0</v>
      </c>
      <c r="BF1779" s="245">
        <f>IF(N1779="snížená",J1779,0)</f>
        <v>0</v>
      </c>
      <c r="BG1779" s="245">
        <f>IF(N1779="zákl. přenesená",J1779,0)</f>
        <v>0</v>
      </c>
      <c r="BH1779" s="245">
        <f>IF(N1779="sníž. přenesená",J1779,0)</f>
        <v>0</v>
      </c>
      <c r="BI1779" s="245">
        <f>IF(N1779="nulová",J1779,0)</f>
        <v>0</v>
      </c>
      <c r="BJ1779" s="17" t="s">
        <v>90</v>
      </c>
      <c r="BK1779" s="245">
        <f>ROUND(I1779*H1779,2)</f>
        <v>0</v>
      </c>
      <c r="BL1779" s="17" t="s">
        <v>452</v>
      </c>
      <c r="BM1779" s="244" t="s">
        <v>2463</v>
      </c>
    </row>
    <row r="1780" s="1" customFormat="1">
      <c r="B1780" s="39"/>
      <c r="C1780" s="40"/>
      <c r="D1780" s="246" t="s">
        <v>273</v>
      </c>
      <c r="E1780" s="40"/>
      <c r="F1780" s="247" t="s">
        <v>2302</v>
      </c>
      <c r="G1780" s="40"/>
      <c r="H1780" s="40"/>
      <c r="I1780" s="151"/>
      <c r="J1780" s="40"/>
      <c r="K1780" s="40"/>
      <c r="L1780" s="44"/>
      <c r="M1780" s="248"/>
      <c r="N1780" s="87"/>
      <c r="O1780" s="87"/>
      <c r="P1780" s="87"/>
      <c r="Q1780" s="87"/>
      <c r="R1780" s="87"/>
      <c r="S1780" s="87"/>
      <c r="T1780" s="88"/>
      <c r="AT1780" s="17" t="s">
        <v>273</v>
      </c>
      <c r="AU1780" s="17" t="s">
        <v>92</v>
      </c>
    </row>
    <row r="1781" s="1" customFormat="1" ht="16.5" customHeight="1">
      <c r="B1781" s="39"/>
      <c r="C1781" s="233" t="s">
        <v>2464</v>
      </c>
      <c r="D1781" s="233" t="s">
        <v>266</v>
      </c>
      <c r="E1781" s="234" t="s">
        <v>2465</v>
      </c>
      <c r="F1781" s="235" t="s">
        <v>2466</v>
      </c>
      <c r="G1781" s="236" t="s">
        <v>1829</v>
      </c>
      <c r="H1781" s="237">
        <v>1</v>
      </c>
      <c r="I1781" s="238"/>
      <c r="J1781" s="239">
        <f>ROUND(I1781*H1781,2)</f>
        <v>0</v>
      </c>
      <c r="K1781" s="235" t="s">
        <v>413</v>
      </c>
      <c r="L1781" s="44"/>
      <c r="M1781" s="240" t="s">
        <v>1</v>
      </c>
      <c r="N1781" s="241" t="s">
        <v>48</v>
      </c>
      <c r="O1781" s="87"/>
      <c r="P1781" s="242">
        <f>O1781*H1781</f>
        <v>0</v>
      </c>
      <c r="Q1781" s="242">
        <v>0</v>
      </c>
      <c r="R1781" s="242">
        <f>Q1781*H1781</f>
        <v>0</v>
      </c>
      <c r="S1781" s="242">
        <v>0</v>
      </c>
      <c r="T1781" s="243">
        <f>S1781*H1781</f>
        <v>0</v>
      </c>
      <c r="AR1781" s="244" t="s">
        <v>452</v>
      </c>
      <c r="AT1781" s="244" t="s">
        <v>266</v>
      </c>
      <c r="AU1781" s="244" t="s">
        <v>92</v>
      </c>
      <c r="AY1781" s="17" t="s">
        <v>263</v>
      </c>
      <c r="BE1781" s="245">
        <f>IF(N1781="základní",J1781,0)</f>
        <v>0</v>
      </c>
      <c r="BF1781" s="245">
        <f>IF(N1781="snížená",J1781,0)</f>
        <v>0</v>
      </c>
      <c r="BG1781" s="245">
        <f>IF(N1781="zákl. přenesená",J1781,0)</f>
        <v>0</v>
      </c>
      <c r="BH1781" s="245">
        <f>IF(N1781="sníž. přenesená",J1781,0)</f>
        <v>0</v>
      </c>
      <c r="BI1781" s="245">
        <f>IF(N1781="nulová",J1781,0)</f>
        <v>0</v>
      </c>
      <c r="BJ1781" s="17" t="s">
        <v>90</v>
      </c>
      <c r="BK1781" s="245">
        <f>ROUND(I1781*H1781,2)</f>
        <v>0</v>
      </c>
      <c r="BL1781" s="17" t="s">
        <v>452</v>
      </c>
      <c r="BM1781" s="244" t="s">
        <v>2467</v>
      </c>
    </row>
    <row r="1782" s="1" customFormat="1">
      <c r="B1782" s="39"/>
      <c r="C1782" s="40"/>
      <c r="D1782" s="246" t="s">
        <v>273</v>
      </c>
      <c r="E1782" s="40"/>
      <c r="F1782" s="247" t="s">
        <v>2302</v>
      </c>
      <c r="G1782" s="40"/>
      <c r="H1782" s="40"/>
      <c r="I1782" s="151"/>
      <c r="J1782" s="40"/>
      <c r="K1782" s="40"/>
      <c r="L1782" s="44"/>
      <c r="M1782" s="248"/>
      <c r="N1782" s="87"/>
      <c r="O1782" s="87"/>
      <c r="P1782" s="87"/>
      <c r="Q1782" s="87"/>
      <c r="R1782" s="87"/>
      <c r="S1782" s="87"/>
      <c r="T1782" s="88"/>
      <c r="AT1782" s="17" t="s">
        <v>273</v>
      </c>
      <c r="AU1782" s="17" t="s">
        <v>92</v>
      </c>
    </row>
    <row r="1783" s="1" customFormat="1" ht="24" customHeight="1">
      <c r="B1783" s="39"/>
      <c r="C1783" s="233" t="s">
        <v>2468</v>
      </c>
      <c r="D1783" s="233" t="s">
        <v>266</v>
      </c>
      <c r="E1783" s="234" t="s">
        <v>2469</v>
      </c>
      <c r="F1783" s="235" t="s">
        <v>2470</v>
      </c>
      <c r="G1783" s="236" t="s">
        <v>407</v>
      </c>
      <c r="H1783" s="237">
        <v>26.079999999999998</v>
      </c>
      <c r="I1783" s="238"/>
      <c r="J1783" s="239">
        <f>ROUND(I1783*H1783,2)</f>
        <v>0</v>
      </c>
      <c r="K1783" s="235" t="s">
        <v>413</v>
      </c>
      <c r="L1783" s="44"/>
      <c r="M1783" s="240" t="s">
        <v>1</v>
      </c>
      <c r="N1783" s="241" t="s">
        <v>48</v>
      </c>
      <c r="O1783" s="87"/>
      <c r="P1783" s="242">
        <f>O1783*H1783</f>
        <v>0</v>
      </c>
      <c r="Q1783" s="242">
        <v>0</v>
      </c>
      <c r="R1783" s="242">
        <f>Q1783*H1783</f>
        <v>0</v>
      </c>
      <c r="S1783" s="242">
        <v>0</v>
      </c>
      <c r="T1783" s="243">
        <f>S1783*H1783</f>
        <v>0</v>
      </c>
      <c r="AR1783" s="244" t="s">
        <v>452</v>
      </c>
      <c r="AT1783" s="244" t="s">
        <v>266</v>
      </c>
      <c r="AU1783" s="244" t="s">
        <v>92</v>
      </c>
      <c r="AY1783" s="17" t="s">
        <v>263</v>
      </c>
      <c r="BE1783" s="245">
        <f>IF(N1783="základní",J1783,0)</f>
        <v>0</v>
      </c>
      <c r="BF1783" s="245">
        <f>IF(N1783="snížená",J1783,0)</f>
        <v>0</v>
      </c>
      <c r="BG1783" s="245">
        <f>IF(N1783="zákl. přenesená",J1783,0)</f>
        <v>0</v>
      </c>
      <c r="BH1783" s="245">
        <f>IF(N1783="sníž. přenesená",J1783,0)</f>
        <v>0</v>
      </c>
      <c r="BI1783" s="245">
        <f>IF(N1783="nulová",J1783,0)</f>
        <v>0</v>
      </c>
      <c r="BJ1783" s="17" t="s">
        <v>90</v>
      </c>
      <c r="BK1783" s="245">
        <f>ROUND(I1783*H1783,2)</f>
        <v>0</v>
      </c>
      <c r="BL1783" s="17" t="s">
        <v>452</v>
      </c>
      <c r="BM1783" s="244" t="s">
        <v>2471</v>
      </c>
    </row>
    <row r="1784" s="1" customFormat="1">
      <c r="B1784" s="39"/>
      <c r="C1784" s="40"/>
      <c r="D1784" s="246" t="s">
        <v>273</v>
      </c>
      <c r="E1784" s="40"/>
      <c r="F1784" s="247" t="s">
        <v>2472</v>
      </c>
      <c r="G1784" s="40"/>
      <c r="H1784" s="40"/>
      <c r="I1784" s="151"/>
      <c r="J1784" s="40"/>
      <c r="K1784" s="40"/>
      <c r="L1784" s="44"/>
      <c r="M1784" s="248"/>
      <c r="N1784" s="87"/>
      <c r="O1784" s="87"/>
      <c r="P1784" s="87"/>
      <c r="Q1784" s="87"/>
      <c r="R1784" s="87"/>
      <c r="S1784" s="87"/>
      <c r="T1784" s="88"/>
      <c r="AT1784" s="17" t="s">
        <v>273</v>
      </c>
      <c r="AU1784" s="17" t="s">
        <v>92</v>
      </c>
    </row>
    <row r="1785" s="12" customFormat="1">
      <c r="B1785" s="252"/>
      <c r="C1785" s="253"/>
      <c r="D1785" s="246" t="s">
        <v>368</v>
      </c>
      <c r="E1785" s="254" t="s">
        <v>1</v>
      </c>
      <c r="F1785" s="255" t="s">
        <v>881</v>
      </c>
      <c r="G1785" s="253"/>
      <c r="H1785" s="256">
        <v>26.079999999999998</v>
      </c>
      <c r="I1785" s="257"/>
      <c r="J1785" s="253"/>
      <c r="K1785" s="253"/>
      <c r="L1785" s="258"/>
      <c r="M1785" s="259"/>
      <c r="N1785" s="260"/>
      <c r="O1785" s="260"/>
      <c r="P1785" s="260"/>
      <c r="Q1785" s="260"/>
      <c r="R1785" s="260"/>
      <c r="S1785" s="260"/>
      <c r="T1785" s="261"/>
      <c r="AT1785" s="262" t="s">
        <v>368</v>
      </c>
      <c r="AU1785" s="262" t="s">
        <v>92</v>
      </c>
      <c r="AV1785" s="12" t="s">
        <v>92</v>
      </c>
      <c r="AW1785" s="12" t="s">
        <v>38</v>
      </c>
      <c r="AX1785" s="12" t="s">
        <v>83</v>
      </c>
      <c r="AY1785" s="262" t="s">
        <v>263</v>
      </c>
    </row>
    <row r="1786" s="13" customFormat="1">
      <c r="B1786" s="263"/>
      <c r="C1786" s="264"/>
      <c r="D1786" s="246" t="s">
        <v>368</v>
      </c>
      <c r="E1786" s="265" t="s">
        <v>1</v>
      </c>
      <c r="F1786" s="266" t="s">
        <v>370</v>
      </c>
      <c r="G1786" s="264"/>
      <c r="H1786" s="267">
        <v>26.079999999999998</v>
      </c>
      <c r="I1786" s="268"/>
      <c r="J1786" s="264"/>
      <c r="K1786" s="264"/>
      <c r="L1786" s="269"/>
      <c r="M1786" s="270"/>
      <c r="N1786" s="271"/>
      <c r="O1786" s="271"/>
      <c r="P1786" s="271"/>
      <c r="Q1786" s="271"/>
      <c r="R1786" s="271"/>
      <c r="S1786" s="271"/>
      <c r="T1786" s="272"/>
      <c r="AT1786" s="273" t="s">
        <v>368</v>
      </c>
      <c r="AU1786" s="273" t="s">
        <v>92</v>
      </c>
      <c r="AV1786" s="13" t="s">
        <v>125</v>
      </c>
      <c r="AW1786" s="13" t="s">
        <v>38</v>
      </c>
      <c r="AX1786" s="13" t="s">
        <v>90</v>
      </c>
      <c r="AY1786" s="273" t="s">
        <v>263</v>
      </c>
    </row>
    <row r="1787" s="1" customFormat="1" ht="24" customHeight="1">
      <c r="B1787" s="39"/>
      <c r="C1787" s="233" t="s">
        <v>2473</v>
      </c>
      <c r="D1787" s="233" t="s">
        <v>266</v>
      </c>
      <c r="E1787" s="234" t="s">
        <v>2474</v>
      </c>
      <c r="F1787" s="235" t="s">
        <v>2475</v>
      </c>
      <c r="G1787" s="236" t="s">
        <v>407</v>
      </c>
      <c r="H1787" s="237">
        <v>34.130000000000003</v>
      </c>
      <c r="I1787" s="238"/>
      <c r="J1787" s="239">
        <f>ROUND(I1787*H1787,2)</f>
        <v>0</v>
      </c>
      <c r="K1787" s="235" t="s">
        <v>413</v>
      </c>
      <c r="L1787" s="44"/>
      <c r="M1787" s="240" t="s">
        <v>1</v>
      </c>
      <c r="N1787" s="241" t="s">
        <v>48</v>
      </c>
      <c r="O1787" s="87"/>
      <c r="P1787" s="242">
        <f>O1787*H1787</f>
        <v>0</v>
      </c>
      <c r="Q1787" s="242">
        <v>0</v>
      </c>
      <c r="R1787" s="242">
        <f>Q1787*H1787</f>
        <v>0</v>
      </c>
      <c r="S1787" s="242">
        <v>0</v>
      </c>
      <c r="T1787" s="243">
        <f>S1787*H1787</f>
        <v>0</v>
      </c>
      <c r="AR1787" s="244" t="s">
        <v>452</v>
      </c>
      <c r="AT1787" s="244" t="s">
        <v>266</v>
      </c>
      <c r="AU1787" s="244" t="s">
        <v>92</v>
      </c>
      <c r="AY1787" s="17" t="s">
        <v>263</v>
      </c>
      <c r="BE1787" s="245">
        <f>IF(N1787="základní",J1787,0)</f>
        <v>0</v>
      </c>
      <c r="BF1787" s="245">
        <f>IF(N1787="snížená",J1787,0)</f>
        <v>0</v>
      </c>
      <c r="BG1787" s="245">
        <f>IF(N1787="zákl. přenesená",J1787,0)</f>
        <v>0</v>
      </c>
      <c r="BH1787" s="245">
        <f>IF(N1787="sníž. přenesená",J1787,0)</f>
        <v>0</v>
      </c>
      <c r="BI1787" s="245">
        <f>IF(N1787="nulová",J1787,0)</f>
        <v>0</v>
      </c>
      <c r="BJ1787" s="17" t="s">
        <v>90</v>
      </c>
      <c r="BK1787" s="245">
        <f>ROUND(I1787*H1787,2)</f>
        <v>0</v>
      </c>
      <c r="BL1787" s="17" t="s">
        <v>452</v>
      </c>
      <c r="BM1787" s="244" t="s">
        <v>2476</v>
      </c>
    </row>
    <row r="1788" s="1" customFormat="1">
      <c r="B1788" s="39"/>
      <c r="C1788" s="40"/>
      <c r="D1788" s="246" t="s">
        <v>273</v>
      </c>
      <c r="E1788" s="40"/>
      <c r="F1788" s="247" t="s">
        <v>2472</v>
      </c>
      <c r="G1788" s="40"/>
      <c r="H1788" s="40"/>
      <c r="I1788" s="151"/>
      <c r="J1788" s="40"/>
      <c r="K1788" s="40"/>
      <c r="L1788" s="44"/>
      <c r="M1788" s="248"/>
      <c r="N1788" s="87"/>
      <c r="O1788" s="87"/>
      <c r="P1788" s="87"/>
      <c r="Q1788" s="87"/>
      <c r="R1788" s="87"/>
      <c r="S1788" s="87"/>
      <c r="T1788" s="88"/>
      <c r="AT1788" s="17" t="s">
        <v>273</v>
      </c>
      <c r="AU1788" s="17" t="s">
        <v>92</v>
      </c>
    </row>
    <row r="1789" s="12" customFormat="1">
      <c r="B1789" s="252"/>
      <c r="C1789" s="253"/>
      <c r="D1789" s="246" t="s">
        <v>368</v>
      </c>
      <c r="E1789" s="254" t="s">
        <v>1</v>
      </c>
      <c r="F1789" s="255" t="s">
        <v>1268</v>
      </c>
      <c r="G1789" s="253"/>
      <c r="H1789" s="256">
        <v>34.130000000000003</v>
      </c>
      <c r="I1789" s="257"/>
      <c r="J1789" s="253"/>
      <c r="K1789" s="253"/>
      <c r="L1789" s="258"/>
      <c r="M1789" s="259"/>
      <c r="N1789" s="260"/>
      <c r="O1789" s="260"/>
      <c r="P1789" s="260"/>
      <c r="Q1789" s="260"/>
      <c r="R1789" s="260"/>
      <c r="S1789" s="260"/>
      <c r="T1789" s="261"/>
      <c r="AT1789" s="262" t="s">
        <v>368</v>
      </c>
      <c r="AU1789" s="262" t="s">
        <v>92</v>
      </c>
      <c r="AV1789" s="12" t="s">
        <v>92</v>
      </c>
      <c r="AW1789" s="12" t="s">
        <v>38</v>
      </c>
      <c r="AX1789" s="12" t="s">
        <v>83</v>
      </c>
      <c r="AY1789" s="262" t="s">
        <v>263</v>
      </c>
    </row>
    <row r="1790" s="13" customFormat="1">
      <c r="B1790" s="263"/>
      <c r="C1790" s="264"/>
      <c r="D1790" s="246" t="s">
        <v>368</v>
      </c>
      <c r="E1790" s="265" t="s">
        <v>1</v>
      </c>
      <c r="F1790" s="266" t="s">
        <v>370</v>
      </c>
      <c r="G1790" s="264"/>
      <c r="H1790" s="267">
        <v>34.130000000000003</v>
      </c>
      <c r="I1790" s="268"/>
      <c r="J1790" s="264"/>
      <c r="K1790" s="264"/>
      <c r="L1790" s="269"/>
      <c r="M1790" s="270"/>
      <c r="N1790" s="271"/>
      <c r="O1790" s="271"/>
      <c r="P1790" s="271"/>
      <c r="Q1790" s="271"/>
      <c r="R1790" s="271"/>
      <c r="S1790" s="271"/>
      <c r="T1790" s="272"/>
      <c r="AT1790" s="273" t="s">
        <v>368</v>
      </c>
      <c r="AU1790" s="273" t="s">
        <v>92</v>
      </c>
      <c r="AV1790" s="13" t="s">
        <v>125</v>
      </c>
      <c r="AW1790" s="13" t="s">
        <v>38</v>
      </c>
      <c r="AX1790" s="13" t="s">
        <v>90</v>
      </c>
      <c r="AY1790" s="273" t="s">
        <v>263</v>
      </c>
    </row>
    <row r="1791" s="1" customFormat="1" ht="24" customHeight="1">
      <c r="B1791" s="39"/>
      <c r="C1791" s="233" t="s">
        <v>2477</v>
      </c>
      <c r="D1791" s="233" t="s">
        <v>266</v>
      </c>
      <c r="E1791" s="234" t="s">
        <v>2478</v>
      </c>
      <c r="F1791" s="235" t="s">
        <v>2479</v>
      </c>
      <c r="G1791" s="236" t="s">
        <v>407</v>
      </c>
      <c r="H1791" s="237">
        <v>41.509999999999998</v>
      </c>
      <c r="I1791" s="238"/>
      <c r="J1791" s="239">
        <f>ROUND(I1791*H1791,2)</f>
        <v>0</v>
      </c>
      <c r="K1791" s="235" t="s">
        <v>413</v>
      </c>
      <c r="L1791" s="44"/>
      <c r="M1791" s="240" t="s">
        <v>1</v>
      </c>
      <c r="N1791" s="241" t="s">
        <v>48</v>
      </c>
      <c r="O1791" s="87"/>
      <c r="P1791" s="242">
        <f>O1791*H1791</f>
        <v>0</v>
      </c>
      <c r="Q1791" s="242">
        <v>0</v>
      </c>
      <c r="R1791" s="242">
        <f>Q1791*H1791</f>
        <v>0</v>
      </c>
      <c r="S1791" s="242">
        <v>0</v>
      </c>
      <c r="T1791" s="243">
        <f>S1791*H1791</f>
        <v>0</v>
      </c>
      <c r="AR1791" s="244" t="s">
        <v>452</v>
      </c>
      <c r="AT1791" s="244" t="s">
        <v>266</v>
      </c>
      <c r="AU1791" s="244" t="s">
        <v>92</v>
      </c>
      <c r="AY1791" s="17" t="s">
        <v>263</v>
      </c>
      <c r="BE1791" s="245">
        <f>IF(N1791="základní",J1791,0)</f>
        <v>0</v>
      </c>
      <c r="BF1791" s="245">
        <f>IF(N1791="snížená",J1791,0)</f>
        <v>0</v>
      </c>
      <c r="BG1791" s="245">
        <f>IF(N1791="zákl. přenesená",J1791,0)</f>
        <v>0</v>
      </c>
      <c r="BH1791" s="245">
        <f>IF(N1791="sníž. přenesená",J1791,0)</f>
        <v>0</v>
      </c>
      <c r="BI1791" s="245">
        <f>IF(N1791="nulová",J1791,0)</f>
        <v>0</v>
      </c>
      <c r="BJ1791" s="17" t="s">
        <v>90</v>
      </c>
      <c r="BK1791" s="245">
        <f>ROUND(I1791*H1791,2)</f>
        <v>0</v>
      </c>
      <c r="BL1791" s="17" t="s">
        <v>452</v>
      </c>
      <c r="BM1791" s="244" t="s">
        <v>2480</v>
      </c>
    </row>
    <row r="1792" s="1" customFormat="1">
      <c r="B1792" s="39"/>
      <c r="C1792" s="40"/>
      <c r="D1792" s="246" t="s">
        <v>273</v>
      </c>
      <c r="E1792" s="40"/>
      <c r="F1792" s="247" t="s">
        <v>2472</v>
      </c>
      <c r="G1792" s="40"/>
      <c r="H1792" s="40"/>
      <c r="I1792" s="151"/>
      <c r="J1792" s="40"/>
      <c r="K1792" s="40"/>
      <c r="L1792" s="44"/>
      <c r="M1792" s="248"/>
      <c r="N1792" s="87"/>
      <c r="O1792" s="87"/>
      <c r="P1792" s="87"/>
      <c r="Q1792" s="87"/>
      <c r="R1792" s="87"/>
      <c r="S1792" s="87"/>
      <c r="T1792" s="88"/>
      <c r="AT1792" s="17" t="s">
        <v>273</v>
      </c>
      <c r="AU1792" s="17" t="s">
        <v>92</v>
      </c>
    </row>
    <row r="1793" s="12" customFormat="1">
      <c r="B1793" s="252"/>
      <c r="C1793" s="253"/>
      <c r="D1793" s="246" t="s">
        <v>368</v>
      </c>
      <c r="E1793" s="254" t="s">
        <v>1</v>
      </c>
      <c r="F1793" s="255" t="s">
        <v>2481</v>
      </c>
      <c r="G1793" s="253"/>
      <c r="H1793" s="256">
        <v>41.509999999999998</v>
      </c>
      <c r="I1793" s="257"/>
      <c r="J1793" s="253"/>
      <c r="K1793" s="253"/>
      <c r="L1793" s="258"/>
      <c r="M1793" s="259"/>
      <c r="N1793" s="260"/>
      <c r="O1793" s="260"/>
      <c r="P1793" s="260"/>
      <c r="Q1793" s="260"/>
      <c r="R1793" s="260"/>
      <c r="S1793" s="260"/>
      <c r="T1793" s="261"/>
      <c r="AT1793" s="262" t="s">
        <v>368</v>
      </c>
      <c r="AU1793" s="262" t="s">
        <v>92</v>
      </c>
      <c r="AV1793" s="12" t="s">
        <v>92</v>
      </c>
      <c r="AW1793" s="12" t="s">
        <v>38</v>
      </c>
      <c r="AX1793" s="12" t="s">
        <v>83</v>
      </c>
      <c r="AY1793" s="262" t="s">
        <v>263</v>
      </c>
    </row>
    <row r="1794" s="13" customFormat="1">
      <c r="B1794" s="263"/>
      <c r="C1794" s="264"/>
      <c r="D1794" s="246" t="s">
        <v>368</v>
      </c>
      <c r="E1794" s="265" t="s">
        <v>1</v>
      </c>
      <c r="F1794" s="266" t="s">
        <v>370</v>
      </c>
      <c r="G1794" s="264"/>
      <c r="H1794" s="267">
        <v>41.509999999999998</v>
      </c>
      <c r="I1794" s="268"/>
      <c r="J1794" s="264"/>
      <c r="K1794" s="264"/>
      <c r="L1794" s="269"/>
      <c r="M1794" s="270"/>
      <c r="N1794" s="271"/>
      <c r="O1794" s="271"/>
      <c r="P1794" s="271"/>
      <c r="Q1794" s="271"/>
      <c r="R1794" s="271"/>
      <c r="S1794" s="271"/>
      <c r="T1794" s="272"/>
      <c r="AT1794" s="273" t="s">
        <v>368</v>
      </c>
      <c r="AU1794" s="273" t="s">
        <v>92</v>
      </c>
      <c r="AV1794" s="13" t="s">
        <v>125</v>
      </c>
      <c r="AW1794" s="13" t="s">
        <v>38</v>
      </c>
      <c r="AX1794" s="13" t="s">
        <v>90</v>
      </c>
      <c r="AY1794" s="273" t="s">
        <v>263</v>
      </c>
    </row>
    <row r="1795" s="1" customFormat="1" ht="16.5" customHeight="1">
      <c r="B1795" s="39"/>
      <c r="C1795" s="233" t="s">
        <v>2482</v>
      </c>
      <c r="D1795" s="233" t="s">
        <v>266</v>
      </c>
      <c r="E1795" s="234" t="s">
        <v>2483</v>
      </c>
      <c r="F1795" s="235" t="s">
        <v>2484</v>
      </c>
      <c r="G1795" s="236" t="s">
        <v>2485</v>
      </c>
      <c r="H1795" s="237">
        <v>5347.5</v>
      </c>
      <c r="I1795" s="238"/>
      <c r="J1795" s="239">
        <f>ROUND(I1795*H1795,2)</f>
        <v>0</v>
      </c>
      <c r="K1795" s="235" t="s">
        <v>413</v>
      </c>
      <c r="L1795" s="44"/>
      <c r="M1795" s="240" t="s">
        <v>1</v>
      </c>
      <c r="N1795" s="241" t="s">
        <v>48</v>
      </c>
      <c r="O1795" s="87"/>
      <c r="P1795" s="242">
        <f>O1795*H1795</f>
        <v>0</v>
      </c>
      <c r="Q1795" s="242">
        <v>0.001</v>
      </c>
      <c r="R1795" s="242">
        <f>Q1795*H1795</f>
        <v>5.3475000000000001</v>
      </c>
      <c r="S1795" s="242">
        <v>0</v>
      </c>
      <c r="T1795" s="243">
        <f>S1795*H1795</f>
        <v>0</v>
      </c>
      <c r="AR1795" s="244" t="s">
        <v>452</v>
      </c>
      <c r="AT1795" s="244" t="s">
        <v>266</v>
      </c>
      <c r="AU1795" s="244" t="s">
        <v>92</v>
      </c>
      <c r="AY1795" s="17" t="s">
        <v>263</v>
      </c>
      <c r="BE1795" s="245">
        <f>IF(N1795="základní",J1795,0)</f>
        <v>0</v>
      </c>
      <c r="BF1795" s="245">
        <f>IF(N1795="snížená",J1795,0)</f>
        <v>0</v>
      </c>
      <c r="BG1795" s="245">
        <f>IF(N1795="zákl. přenesená",J1795,0)</f>
        <v>0</v>
      </c>
      <c r="BH1795" s="245">
        <f>IF(N1795="sníž. přenesená",J1795,0)</f>
        <v>0</v>
      </c>
      <c r="BI1795" s="245">
        <f>IF(N1795="nulová",J1795,0)</f>
        <v>0</v>
      </c>
      <c r="BJ1795" s="17" t="s">
        <v>90</v>
      </c>
      <c r="BK1795" s="245">
        <f>ROUND(I1795*H1795,2)</f>
        <v>0</v>
      </c>
      <c r="BL1795" s="17" t="s">
        <v>452</v>
      </c>
      <c r="BM1795" s="244" t="s">
        <v>2486</v>
      </c>
    </row>
    <row r="1796" s="1" customFormat="1">
      <c r="B1796" s="39"/>
      <c r="C1796" s="40"/>
      <c r="D1796" s="246" t="s">
        <v>273</v>
      </c>
      <c r="E1796" s="40"/>
      <c r="F1796" s="247" t="s">
        <v>2487</v>
      </c>
      <c r="G1796" s="40"/>
      <c r="H1796" s="40"/>
      <c r="I1796" s="151"/>
      <c r="J1796" s="40"/>
      <c r="K1796" s="40"/>
      <c r="L1796" s="44"/>
      <c r="M1796" s="248"/>
      <c r="N1796" s="87"/>
      <c r="O1796" s="87"/>
      <c r="P1796" s="87"/>
      <c r="Q1796" s="87"/>
      <c r="R1796" s="87"/>
      <c r="S1796" s="87"/>
      <c r="T1796" s="88"/>
      <c r="AT1796" s="17" t="s">
        <v>273</v>
      </c>
      <c r="AU1796" s="17" t="s">
        <v>92</v>
      </c>
    </row>
    <row r="1797" s="14" customFormat="1">
      <c r="B1797" s="274"/>
      <c r="C1797" s="275"/>
      <c r="D1797" s="246" t="s">
        <v>368</v>
      </c>
      <c r="E1797" s="276" t="s">
        <v>1</v>
      </c>
      <c r="F1797" s="277" t="s">
        <v>824</v>
      </c>
      <c r="G1797" s="275"/>
      <c r="H1797" s="276" t="s">
        <v>1</v>
      </c>
      <c r="I1797" s="278"/>
      <c r="J1797" s="275"/>
      <c r="K1797" s="275"/>
      <c r="L1797" s="279"/>
      <c r="M1797" s="280"/>
      <c r="N1797" s="281"/>
      <c r="O1797" s="281"/>
      <c r="P1797" s="281"/>
      <c r="Q1797" s="281"/>
      <c r="R1797" s="281"/>
      <c r="S1797" s="281"/>
      <c r="T1797" s="282"/>
      <c r="AT1797" s="283" t="s">
        <v>368</v>
      </c>
      <c r="AU1797" s="283" t="s">
        <v>92</v>
      </c>
      <c r="AV1797" s="14" t="s">
        <v>90</v>
      </c>
      <c r="AW1797" s="14" t="s">
        <v>38</v>
      </c>
      <c r="AX1797" s="14" t="s">
        <v>83</v>
      </c>
      <c r="AY1797" s="283" t="s">
        <v>263</v>
      </c>
    </row>
    <row r="1798" s="12" customFormat="1">
      <c r="B1798" s="252"/>
      <c r="C1798" s="253"/>
      <c r="D1798" s="246" t="s">
        <v>368</v>
      </c>
      <c r="E1798" s="254" t="s">
        <v>1</v>
      </c>
      <c r="F1798" s="255" t="s">
        <v>2488</v>
      </c>
      <c r="G1798" s="253"/>
      <c r="H1798" s="256">
        <v>4650</v>
      </c>
      <c r="I1798" s="257"/>
      <c r="J1798" s="253"/>
      <c r="K1798" s="253"/>
      <c r="L1798" s="258"/>
      <c r="M1798" s="259"/>
      <c r="N1798" s="260"/>
      <c r="O1798" s="260"/>
      <c r="P1798" s="260"/>
      <c r="Q1798" s="260"/>
      <c r="R1798" s="260"/>
      <c r="S1798" s="260"/>
      <c r="T1798" s="261"/>
      <c r="AT1798" s="262" t="s">
        <v>368</v>
      </c>
      <c r="AU1798" s="262" t="s">
        <v>92</v>
      </c>
      <c r="AV1798" s="12" t="s">
        <v>92</v>
      </c>
      <c r="AW1798" s="12" t="s">
        <v>38</v>
      </c>
      <c r="AX1798" s="12" t="s">
        <v>83</v>
      </c>
      <c r="AY1798" s="262" t="s">
        <v>263</v>
      </c>
    </row>
    <row r="1799" s="15" customFormat="1">
      <c r="B1799" s="284"/>
      <c r="C1799" s="285"/>
      <c r="D1799" s="246" t="s">
        <v>368</v>
      </c>
      <c r="E1799" s="286" t="s">
        <v>1</v>
      </c>
      <c r="F1799" s="287" t="s">
        <v>388</v>
      </c>
      <c r="G1799" s="285"/>
      <c r="H1799" s="288">
        <v>4650</v>
      </c>
      <c r="I1799" s="289"/>
      <c r="J1799" s="285"/>
      <c r="K1799" s="285"/>
      <c r="L1799" s="290"/>
      <c r="M1799" s="291"/>
      <c r="N1799" s="292"/>
      <c r="O1799" s="292"/>
      <c r="P1799" s="292"/>
      <c r="Q1799" s="292"/>
      <c r="R1799" s="292"/>
      <c r="S1799" s="292"/>
      <c r="T1799" s="293"/>
      <c r="AT1799" s="294" t="s">
        <v>368</v>
      </c>
      <c r="AU1799" s="294" t="s">
        <v>92</v>
      </c>
      <c r="AV1799" s="15" t="s">
        <v>112</v>
      </c>
      <c r="AW1799" s="15" t="s">
        <v>38</v>
      </c>
      <c r="AX1799" s="15" t="s">
        <v>83</v>
      </c>
      <c r="AY1799" s="294" t="s">
        <v>263</v>
      </c>
    </row>
    <row r="1800" s="12" customFormat="1">
      <c r="B1800" s="252"/>
      <c r="C1800" s="253"/>
      <c r="D1800" s="246" t="s">
        <v>368</v>
      </c>
      <c r="E1800" s="254" t="s">
        <v>1</v>
      </c>
      <c r="F1800" s="255" t="s">
        <v>2489</v>
      </c>
      <c r="G1800" s="253"/>
      <c r="H1800" s="256">
        <v>697.5</v>
      </c>
      <c r="I1800" s="257"/>
      <c r="J1800" s="253"/>
      <c r="K1800" s="253"/>
      <c r="L1800" s="258"/>
      <c r="M1800" s="259"/>
      <c r="N1800" s="260"/>
      <c r="O1800" s="260"/>
      <c r="P1800" s="260"/>
      <c r="Q1800" s="260"/>
      <c r="R1800" s="260"/>
      <c r="S1800" s="260"/>
      <c r="T1800" s="261"/>
      <c r="AT1800" s="262" t="s">
        <v>368</v>
      </c>
      <c r="AU1800" s="262" t="s">
        <v>92</v>
      </c>
      <c r="AV1800" s="12" t="s">
        <v>92</v>
      </c>
      <c r="AW1800" s="12" t="s">
        <v>38</v>
      </c>
      <c r="AX1800" s="12" t="s">
        <v>83</v>
      </c>
      <c r="AY1800" s="262" t="s">
        <v>263</v>
      </c>
    </row>
    <row r="1801" s="13" customFormat="1">
      <c r="B1801" s="263"/>
      <c r="C1801" s="264"/>
      <c r="D1801" s="246" t="s">
        <v>368</v>
      </c>
      <c r="E1801" s="265" t="s">
        <v>1</v>
      </c>
      <c r="F1801" s="266" t="s">
        <v>370</v>
      </c>
      <c r="G1801" s="264"/>
      <c r="H1801" s="267">
        <v>5347.5</v>
      </c>
      <c r="I1801" s="268"/>
      <c r="J1801" s="264"/>
      <c r="K1801" s="264"/>
      <c r="L1801" s="269"/>
      <c r="M1801" s="270"/>
      <c r="N1801" s="271"/>
      <c r="O1801" s="271"/>
      <c r="P1801" s="271"/>
      <c r="Q1801" s="271"/>
      <c r="R1801" s="271"/>
      <c r="S1801" s="271"/>
      <c r="T1801" s="272"/>
      <c r="AT1801" s="273" t="s">
        <v>368</v>
      </c>
      <c r="AU1801" s="273" t="s">
        <v>92</v>
      </c>
      <c r="AV1801" s="13" t="s">
        <v>125</v>
      </c>
      <c r="AW1801" s="13" t="s">
        <v>38</v>
      </c>
      <c r="AX1801" s="13" t="s">
        <v>90</v>
      </c>
      <c r="AY1801" s="273" t="s">
        <v>263</v>
      </c>
    </row>
    <row r="1802" s="1" customFormat="1" ht="16.5" customHeight="1">
      <c r="B1802" s="39"/>
      <c r="C1802" s="233" t="s">
        <v>2490</v>
      </c>
      <c r="D1802" s="233" t="s">
        <v>266</v>
      </c>
      <c r="E1802" s="234" t="s">
        <v>2491</v>
      </c>
      <c r="F1802" s="235" t="s">
        <v>2492</v>
      </c>
      <c r="G1802" s="236" t="s">
        <v>407</v>
      </c>
      <c r="H1802" s="237">
        <v>170.16</v>
      </c>
      <c r="I1802" s="238"/>
      <c r="J1802" s="239">
        <f>ROUND(I1802*H1802,2)</f>
        <v>0</v>
      </c>
      <c r="K1802" s="235" t="s">
        <v>413</v>
      </c>
      <c r="L1802" s="44"/>
      <c r="M1802" s="240" t="s">
        <v>1</v>
      </c>
      <c r="N1802" s="241" t="s">
        <v>48</v>
      </c>
      <c r="O1802" s="87"/>
      <c r="P1802" s="242">
        <f>O1802*H1802</f>
        <v>0</v>
      </c>
      <c r="Q1802" s="242">
        <v>0</v>
      </c>
      <c r="R1802" s="242">
        <f>Q1802*H1802</f>
        <v>0</v>
      </c>
      <c r="S1802" s="242">
        <v>0</v>
      </c>
      <c r="T1802" s="243">
        <f>S1802*H1802</f>
        <v>0</v>
      </c>
      <c r="AR1802" s="244" t="s">
        <v>452</v>
      </c>
      <c r="AT1802" s="244" t="s">
        <v>266</v>
      </c>
      <c r="AU1802" s="244" t="s">
        <v>92</v>
      </c>
      <c r="AY1802" s="17" t="s">
        <v>263</v>
      </c>
      <c r="BE1802" s="245">
        <f>IF(N1802="základní",J1802,0)</f>
        <v>0</v>
      </c>
      <c r="BF1802" s="245">
        <f>IF(N1802="snížená",J1802,0)</f>
        <v>0</v>
      </c>
      <c r="BG1802" s="245">
        <f>IF(N1802="zákl. přenesená",J1802,0)</f>
        <v>0</v>
      </c>
      <c r="BH1802" s="245">
        <f>IF(N1802="sníž. přenesená",J1802,0)</f>
        <v>0</v>
      </c>
      <c r="BI1802" s="245">
        <f>IF(N1802="nulová",J1802,0)</f>
        <v>0</v>
      </c>
      <c r="BJ1802" s="17" t="s">
        <v>90</v>
      </c>
      <c r="BK1802" s="245">
        <f>ROUND(I1802*H1802,2)</f>
        <v>0</v>
      </c>
      <c r="BL1802" s="17" t="s">
        <v>452</v>
      </c>
      <c r="BM1802" s="244" t="s">
        <v>2493</v>
      </c>
    </row>
    <row r="1803" s="1" customFormat="1">
      <c r="B1803" s="39"/>
      <c r="C1803" s="40"/>
      <c r="D1803" s="246" t="s">
        <v>273</v>
      </c>
      <c r="E1803" s="40"/>
      <c r="F1803" s="247" t="s">
        <v>2494</v>
      </c>
      <c r="G1803" s="40"/>
      <c r="H1803" s="40"/>
      <c r="I1803" s="151"/>
      <c r="J1803" s="40"/>
      <c r="K1803" s="40"/>
      <c r="L1803" s="44"/>
      <c r="M1803" s="248"/>
      <c r="N1803" s="87"/>
      <c r="O1803" s="87"/>
      <c r="P1803" s="87"/>
      <c r="Q1803" s="87"/>
      <c r="R1803" s="87"/>
      <c r="S1803" s="87"/>
      <c r="T1803" s="88"/>
      <c r="AT1803" s="17" t="s">
        <v>273</v>
      </c>
      <c r="AU1803" s="17" t="s">
        <v>92</v>
      </c>
    </row>
    <row r="1804" s="12" customFormat="1">
      <c r="B1804" s="252"/>
      <c r="C1804" s="253"/>
      <c r="D1804" s="246" t="s">
        <v>368</v>
      </c>
      <c r="E1804" s="254" t="s">
        <v>1</v>
      </c>
      <c r="F1804" s="255" t="s">
        <v>2495</v>
      </c>
      <c r="G1804" s="253"/>
      <c r="H1804" s="256">
        <v>170.16</v>
      </c>
      <c r="I1804" s="257"/>
      <c r="J1804" s="253"/>
      <c r="K1804" s="253"/>
      <c r="L1804" s="258"/>
      <c r="M1804" s="259"/>
      <c r="N1804" s="260"/>
      <c r="O1804" s="260"/>
      <c r="P1804" s="260"/>
      <c r="Q1804" s="260"/>
      <c r="R1804" s="260"/>
      <c r="S1804" s="260"/>
      <c r="T1804" s="261"/>
      <c r="AT1804" s="262" t="s">
        <v>368</v>
      </c>
      <c r="AU1804" s="262" t="s">
        <v>92</v>
      </c>
      <c r="AV1804" s="12" t="s">
        <v>92</v>
      </c>
      <c r="AW1804" s="12" t="s">
        <v>38</v>
      </c>
      <c r="AX1804" s="12" t="s">
        <v>83</v>
      </c>
      <c r="AY1804" s="262" t="s">
        <v>263</v>
      </c>
    </row>
    <row r="1805" s="13" customFormat="1">
      <c r="B1805" s="263"/>
      <c r="C1805" s="264"/>
      <c r="D1805" s="246" t="s">
        <v>368</v>
      </c>
      <c r="E1805" s="265" t="s">
        <v>1</v>
      </c>
      <c r="F1805" s="266" t="s">
        <v>370</v>
      </c>
      <c r="G1805" s="264"/>
      <c r="H1805" s="267">
        <v>170.16</v>
      </c>
      <c r="I1805" s="268"/>
      <c r="J1805" s="264"/>
      <c r="K1805" s="264"/>
      <c r="L1805" s="269"/>
      <c r="M1805" s="270"/>
      <c r="N1805" s="271"/>
      <c r="O1805" s="271"/>
      <c r="P1805" s="271"/>
      <c r="Q1805" s="271"/>
      <c r="R1805" s="271"/>
      <c r="S1805" s="271"/>
      <c r="T1805" s="272"/>
      <c r="AT1805" s="273" t="s">
        <v>368</v>
      </c>
      <c r="AU1805" s="273" t="s">
        <v>92</v>
      </c>
      <c r="AV1805" s="13" t="s">
        <v>125</v>
      </c>
      <c r="AW1805" s="13" t="s">
        <v>38</v>
      </c>
      <c r="AX1805" s="13" t="s">
        <v>90</v>
      </c>
      <c r="AY1805" s="273" t="s">
        <v>263</v>
      </c>
    </row>
    <row r="1806" s="1" customFormat="1" ht="16.5" customHeight="1">
      <c r="B1806" s="39"/>
      <c r="C1806" s="233" t="s">
        <v>2496</v>
      </c>
      <c r="D1806" s="233" t="s">
        <v>266</v>
      </c>
      <c r="E1806" s="234" t="s">
        <v>2497</v>
      </c>
      <c r="F1806" s="235" t="s">
        <v>2498</v>
      </c>
      <c r="G1806" s="236" t="s">
        <v>503</v>
      </c>
      <c r="H1806" s="237">
        <v>1</v>
      </c>
      <c r="I1806" s="238"/>
      <c r="J1806" s="239">
        <f>ROUND(I1806*H1806,2)</f>
        <v>0</v>
      </c>
      <c r="K1806" s="235" t="s">
        <v>413</v>
      </c>
      <c r="L1806" s="44"/>
      <c r="M1806" s="240" t="s">
        <v>1</v>
      </c>
      <c r="N1806" s="241" t="s">
        <v>48</v>
      </c>
      <c r="O1806" s="87"/>
      <c r="P1806" s="242">
        <f>O1806*H1806</f>
        <v>0</v>
      </c>
      <c r="Q1806" s="242">
        <v>0</v>
      </c>
      <c r="R1806" s="242">
        <f>Q1806*H1806</f>
        <v>0</v>
      </c>
      <c r="S1806" s="242">
        <v>0</v>
      </c>
      <c r="T1806" s="243">
        <f>S1806*H1806</f>
        <v>0</v>
      </c>
      <c r="AR1806" s="244" t="s">
        <v>452</v>
      </c>
      <c r="AT1806" s="244" t="s">
        <v>266</v>
      </c>
      <c r="AU1806" s="244" t="s">
        <v>92</v>
      </c>
      <c r="AY1806" s="17" t="s">
        <v>263</v>
      </c>
      <c r="BE1806" s="245">
        <f>IF(N1806="základní",J1806,0)</f>
        <v>0</v>
      </c>
      <c r="BF1806" s="245">
        <f>IF(N1806="snížená",J1806,0)</f>
        <v>0</v>
      </c>
      <c r="BG1806" s="245">
        <f>IF(N1806="zákl. přenesená",J1806,0)</f>
        <v>0</v>
      </c>
      <c r="BH1806" s="245">
        <f>IF(N1806="sníž. přenesená",J1806,0)</f>
        <v>0</v>
      </c>
      <c r="BI1806" s="245">
        <f>IF(N1806="nulová",J1806,0)</f>
        <v>0</v>
      </c>
      <c r="BJ1806" s="17" t="s">
        <v>90</v>
      </c>
      <c r="BK1806" s="245">
        <f>ROUND(I1806*H1806,2)</f>
        <v>0</v>
      </c>
      <c r="BL1806" s="17" t="s">
        <v>452</v>
      </c>
      <c r="BM1806" s="244" t="s">
        <v>2499</v>
      </c>
    </row>
    <row r="1807" s="1" customFormat="1">
      <c r="B1807" s="39"/>
      <c r="C1807" s="40"/>
      <c r="D1807" s="246" t="s">
        <v>273</v>
      </c>
      <c r="E1807" s="40"/>
      <c r="F1807" s="247" t="s">
        <v>2494</v>
      </c>
      <c r="G1807" s="40"/>
      <c r="H1807" s="40"/>
      <c r="I1807" s="151"/>
      <c r="J1807" s="40"/>
      <c r="K1807" s="40"/>
      <c r="L1807" s="44"/>
      <c r="M1807" s="248"/>
      <c r="N1807" s="87"/>
      <c r="O1807" s="87"/>
      <c r="P1807" s="87"/>
      <c r="Q1807" s="87"/>
      <c r="R1807" s="87"/>
      <c r="S1807" s="87"/>
      <c r="T1807" s="88"/>
      <c r="AT1807" s="17" t="s">
        <v>273</v>
      </c>
      <c r="AU1807" s="17" t="s">
        <v>92</v>
      </c>
    </row>
    <row r="1808" s="12" customFormat="1">
      <c r="B1808" s="252"/>
      <c r="C1808" s="253"/>
      <c r="D1808" s="246" t="s">
        <v>368</v>
      </c>
      <c r="E1808" s="254" t="s">
        <v>1</v>
      </c>
      <c r="F1808" s="255" t="s">
        <v>2500</v>
      </c>
      <c r="G1808" s="253"/>
      <c r="H1808" s="256">
        <v>1</v>
      </c>
      <c r="I1808" s="257"/>
      <c r="J1808" s="253"/>
      <c r="K1808" s="253"/>
      <c r="L1808" s="258"/>
      <c r="M1808" s="259"/>
      <c r="N1808" s="260"/>
      <c r="O1808" s="260"/>
      <c r="P1808" s="260"/>
      <c r="Q1808" s="260"/>
      <c r="R1808" s="260"/>
      <c r="S1808" s="260"/>
      <c r="T1808" s="261"/>
      <c r="AT1808" s="262" t="s">
        <v>368</v>
      </c>
      <c r="AU1808" s="262" t="s">
        <v>92</v>
      </c>
      <c r="AV1808" s="12" t="s">
        <v>92</v>
      </c>
      <c r="AW1808" s="12" t="s">
        <v>38</v>
      </c>
      <c r="AX1808" s="12" t="s">
        <v>83</v>
      </c>
      <c r="AY1808" s="262" t="s">
        <v>263</v>
      </c>
    </row>
    <row r="1809" s="13" customFormat="1">
      <c r="B1809" s="263"/>
      <c r="C1809" s="264"/>
      <c r="D1809" s="246" t="s">
        <v>368</v>
      </c>
      <c r="E1809" s="265" t="s">
        <v>1</v>
      </c>
      <c r="F1809" s="266" t="s">
        <v>370</v>
      </c>
      <c r="G1809" s="264"/>
      <c r="H1809" s="267">
        <v>1</v>
      </c>
      <c r="I1809" s="268"/>
      <c r="J1809" s="264"/>
      <c r="K1809" s="264"/>
      <c r="L1809" s="269"/>
      <c r="M1809" s="270"/>
      <c r="N1809" s="271"/>
      <c r="O1809" s="271"/>
      <c r="P1809" s="271"/>
      <c r="Q1809" s="271"/>
      <c r="R1809" s="271"/>
      <c r="S1809" s="271"/>
      <c r="T1809" s="272"/>
      <c r="AT1809" s="273" t="s">
        <v>368</v>
      </c>
      <c r="AU1809" s="273" t="s">
        <v>92</v>
      </c>
      <c r="AV1809" s="13" t="s">
        <v>125</v>
      </c>
      <c r="AW1809" s="13" t="s">
        <v>38</v>
      </c>
      <c r="AX1809" s="13" t="s">
        <v>90</v>
      </c>
      <c r="AY1809" s="273" t="s">
        <v>263</v>
      </c>
    </row>
    <row r="1810" s="1" customFormat="1" ht="16.5" customHeight="1">
      <c r="B1810" s="39"/>
      <c r="C1810" s="233" t="s">
        <v>2501</v>
      </c>
      <c r="D1810" s="233" t="s">
        <v>266</v>
      </c>
      <c r="E1810" s="234" t="s">
        <v>2502</v>
      </c>
      <c r="F1810" s="235" t="s">
        <v>2484</v>
      </c>
      <c r="G1810" s="236" t="s">
        <v>2485</v>
      </c>
      <c r="H1810" s="237">
        <v>23636.799999999999</v>
      </c>
      <c r="I1810" s="238"/>
      <c r="J1810" s="239">
        <f>ROUND(I1810*H1810,2)</f>
        <v>0</v>
      </c>
      <c r="K1810" s="235" t="s">
        <v>413</v>
      </c>
      <c r="L1810" s="44"/>
      <c r="M1810" s="240" t="s">
        <v>1</v>
      </c>
      <c r="N1810" s="241" t="s">
        <v>48</v>
      </c>
      <c r="O1810" s="87"/>
      <c r="P1810" s="242">
        <f>O1810*H1810</f>
        <v>0</v>
      </c>
      <c r="Q1810" s="242">
        <v>0.001</v>
      </c>
      <c r="R1810" s="242">
        <f>Q1810*H1810</f>
        <v>23.636800000000001</v>
      </c>
      <c r="S1810" s="242">
        <v>0</v>
      </c>
      <c r="T1810" s="243">
        <f>S1810*H1810</f>
        <v>0</v>
      </c>
      <c r="AR1810" s="244" t="s">
        <v>452</v>
      </c>
      <c r="AT1810" s="244" t="s">
        <v>266</v>
      </c>
      <c r="AU1810" s="244" t="s">
        <v>92</v>
      </c>
      <c r="AY1810" s="17" t="s">
        <v>263</v>
      </c>
      <c r="BE1810" s="245">
        <f>IF(N1810="základní",J1810,0)</f>
        <v>0</v>
      </c>
      <c r="BF1810" s="245">
        <f>IF(N1810="snížená",J1810,0)</f>
        <v>0</v>
      </c>
      <c r="BG1810" s="245">
        <f>IF(N1810="zákl. přenesená",J1810,0)</f>
        <v>0</v>
      </c>
      <c r="BH1810" s="245">
        <f>IF(N1810="sníž. přenesená",J1810,0)</f>
        <v>0</v>
      </c>
      <c r="BI1810" s="245">
        <f>IF(N1810="nulová",J1810,0)</f>
        <v>0</v>
      </c>
      <c r="BJ1810" s="17" t="s">
        <v>90</v>
      </c>
      <c r="BK1810" s="245">
        <f>ROUND(I1810*H1810,2)</f>
        <v>0</v>
      </c>
      <c r="BL1810" s="17" t="s">
        <v>452</v>
      </c>
      <c r="BM1810" s="244" t="s">
        <v>2503</v>
      </c>
    </row>
    <row r="1811" s="1" customFormat="1">
      <c r="B1811" s="39"/>
      <c r="C1811" s="40"/>
      <c r="D1811" s="246" t="s">
        <v>273</v>
      </c>
      <c r="E1811" s="40"/>
      <c r="F1811" s="247" t="s">
        <v>2504</v>
      </c>
      <c r="G1811" s="40"/>
      <c r="H1811" s="40"/>
      <c r="I1811" s="151"/>
      <c r="J1811" s="40"/>
      <c r="K1811" s="40"/>
      <c r="L1811" s="44"/>
      <c r="M1811" s="248"/>
      <c r="N1811" s="87"/>
      <c r="O1811" s="87"/>
      <c r="P1811" s="87"/>
      <c r="Q1811" s="87"/>
      <c r="R1811" s="87"/>
      <c r="S1811" s="87"/>
      <c r="T1811" s="88"/>
      <c r="AT1811" s="17" t="s">
        <v>273</v>
      </c>
      <c r="AU1811" s="17" t="s">
        <v>92</v>
      </c>
    </row>
    <row r="1812" s="14" customFormat="1">
      <c r="B1812" s="274"/>
      <c r="C1812" s="275"/>
      <c r="D1812" s="246" t="s">
        <v>368</v>
      </c>
      <c r="E1812" s="276" t="s">
        <v>1</v>
      </c>
      <c r="F1812" s="277" t="s">
        <v>824</v>
      </c>
      <c r="G1812" s="275"/>
      <c r="H1812" s="276" t="s">
        <v>1</v>
      </c>
      <c r="I1812" s="278"/>
      <c r="J1812" s="275"/>
      <c r="K1812" s="275"/>
      <c r="L1812" s="279"/>
      <c r="M1812" s="280"/>
      <c r="N1812" s="281"/>
      <c r="O1812" s="281"/>
      <c r="P1812" s="281"/>
      <c r="Q1812" s="281"/>
      <c r="R1812" s="281"/>
      <c r="S1812" s="281"/>
      <c r="T1812" s="282"/>
      <c r="AT1812" s="283" t="s">
        <v>368</v>
      </c>
      <c r="AU1812" s="283" t="s">
        <v>92</v>
      </c>
      <c r="AV1812" s="14" t="s">
        <v>90</v>
      </c>
      <c r="AW1812" s="14" t="s">
        <v>38</v>
      </c>
      <c r="AX1812" s="14" t="s">
        <v>83</v>
      </c>
      <c r="AY1812" s="283" t="s">
        <v>263</v>
      </c>
    </row>
    <row r="1813" s="12" customFormat="1">
      <c r="B1813" s="252"/>
      <c r="C1813" s="253"/>
      <c r="D1813" s="246" t="s">
        <v>368</v>
      </c>
      <c r="E1813" s="254" t="s">
        <v>1</v>
      </c>
      <c r="F1813" s="255" t="s">
        <v>2505</v>
      </c>
      <c r="G1813" s="253"/>
      <c r="H1813" s="256">
        <v>23636.799999999999</v>
      </c>
      <c r="I1813" s="257"/>
      <c r="J1813" s="253"/>
      <c r="K1813" s="253"/>
      <c r="L1813" s="258"/>
      <c r="M1813" s="259"/>
      <c r="N1813" s="260"/>
      <c r="O1813" s="260"/>
      <c r="P1813" s="260"/>
      <c r="Q1813" s="260"/>
      <c r="R1813" s="260"/>
      <c r="S1813" s="260"/>
      <c r="T1813" s="261"/>
      <c r="AT1813" s="262" t="s">
        <v>368</v>
      </c>
      <c r="AU1813" s="262" t="s">
        <v>92</v>
      </c>
      <c r="AV1813" s="12" t="s">
        <v>92</v>
      </c>
      <c r="AW1813" s="12" t="s">
        <v>38</v>
      </c>
      <c r="AX1813" s="12" t="s">
        <v>83</v>
      </c>
      <c r="AY1813" s="262" t="s">
        <v>263</v>
      </c>
    </row>
    <row r="1814" s="13" customFormat="1">
      <c r="B1814" s="263"/>
      <c r="C1814" s="264"/>
      <c r="D1814" s="246" t="s">
        <v>368</v>
      </c>
      <c r="E1814" s="265" t="s">
        <v>1</v>
      </c>
      <c r="F1814" s="266" t="s">
        <v>370</v>
      </c>
      <c r="G1814" s="264"/>
      <c r="H1814" s="267">
        <v>23636.799999999999</v>
      </c>
      <c r="I1814" s="268"/>
      <c r="J1814" s="264"/>
      <c r="K1814" s="264"/>
      <c r="L1814" s="269"/>
      <c r="M1814" s="270"/>
      <c r="N1814" s="271"/>
      <c r="O1814" s="271"/>
      <c r="P1814" s="271"/>
      <c r="Q1814" s="271"/>
      <c r="R1814" s="271"/>
      <c r="S1814" s="271"/>
      <c r="T1814" s="272"/>
      <c r="AT1814" s="273" t="s">
        <v>368</v>
      </c>
      <c r="AU1814" s="273" t="s">
        <v>92</v>
      </c>
      <c r="AV1814" s="13" t="s">
        <v>125</v>
      </c>
      <c r="AW1814" s="13" t="s">
        <v>38</v>
      </c>
      <c r="AX1814" s="13" t="s">
        <v>90</v>
      </c>
      <c r="AY1814" s="273" t="s">
        <v>263</v>
      </c>
    </row>
    <row r="1815" s="1" customFormat="1" ht="24" customHeight="1">
      <c r="B1815" s="39"/>
      <c r="C1815" s="233" t="s">
        <v>2506</v>
      </c>
      <c r="D1815" s="233" t="s">
        <v>266</v>
      </c>
      <c r="E1815" s="234" t="s">
        <v>2507</v>
      </c>
      <c r="F1815" s="235" t="s">
        <v>2508</v>
      </c>
      <c r="G1815" s="236" t="s">
        <v>407</v>
      </c>
      <c r="H1815" s="237">
        <v>4686.71</v>
      </c>
      <c r="I1815" s="238"/>
      <c r="J1815" s="239">
        <f>ROUND(I1815*H1815,2)</f>
        <v>0</v>
      </c>
      <c r="K1815" s="235" t="s">
        <v>413</v>
      </c>
      <c r="L1815" s="44"/>
      <c r="M1815" s="240" t="s">
        <v>1</v>
      </c>
      <c r="N1815" s="241" t="s">
        <v>48</v>
      </c>
      <c r="O1815" s="87"/>
      <c r="P1815" s="242">
        <f>O1815*H1815</f>
        <v>0</v>
      </c>
      <c r="Q1815" s="242">
        <v>0.001</v>
      </c>
      <c r="R1815" s="242">
        <f>Q1815*H1815</f>
        <v>4.6867099999999997</v>
      </c>
      <c r="S1815" s="242">
        <v>0</v>
      </c>
      <c r="T1815" s="243">
        <f>S1815*H1815</f>
        <v>0</v>
      </c>
      <c r="AR1815" s="244" t="s">
        <v>452</v>
      </c>
      <c r="AT1815" s="244" t="s">
        <v>266</v>
      </c>
      <c r="AU1815" s="244" t="s">
        <v>92</v>
      </c>
      <c r="AY1815" s="17" t="s">
        <v>263</v>
      </c>
      <c r="BE1815" s="245">
        <f>IF(N1815="základní",J1815,0)</f>
        <v>0</v>
      </c>
      <c r="BF1815" s="245">
        <f>IF(N1815="snížená",J1815,0)</f>
        <v>0</v>
      </c>
      <c r="BG1815" s="245">
        <f>IF(N1815="zákl. přenesená",J1815,0)</f>
        <v>0</v>
      </c>
      <c r="BH1815" s="245">
        <f>IF(N1815="sníž. přenesená",J1815,0)</f>
        <v>0</v>
      </c>
      <c r="BI1815" s="245">
        <f>IF(N1815="nulová",J1815,0)</f>
        <v>0</v>
      </c>
      <c r="BJ1815" s="17" t="s">
        <v>90</v>
      </c>
      <c r="BK1815" s="245">
        <f>ROUND(I1815*H1815,2)</f>
        <v>0</v>
      </c>
      <c r="BL1815" s="17" t="s">
        <v>452</v>
      </c>
      <c r="BM1815" s="244" t="s">
        <v>2509</v>
      </c>
    </row>
    <row r="1816" s="1" customFormat="1">
      <c r="B1816" s="39"/>
      <c r="C1816" s="40"/>
      <c r="D1816" s="246" t="s">
        <v>273</v>
      </c>
      <c r="E1816" s="40"/>
      <c r="F1816" s="247" t="s">
        <v>2510</v>
      </c>
      <c r="G1816" s="40"/>
      <c r="H1816" s="40"/>
      <c r="I1816" s="151"/>
      <c r="J1816" s="40"/>
      <c r="K1816" s="40"/>
      <c r="L1816" s="44"/>
      <c r="M1816" s="248"/>
      <c r="N1816" s="87"/>
      <c r="O1816" s="87"/>
      <c r="P1816" s="87"/>
      <c r="Q1816" s="87"/>
      <c r="R1816" s="87"/>
      <c r="S1816" s="87"/>
      <c r="T1816" s="88"/>
      <c r="AT1816" s="17" t="s">
        <v>273</v>
      </c>
      <c r="AU1816" s="17" t="s">
        <v>92</v>
      </c>
    </row>
    <row r="1817" s="14" customFormat="1">
      <c r="B1817" s="274"/>
      <c r="C1817" s="275"/>
      <c r="D1817" s="246" t="s">
        <v>368</v>
      </c>
      <c r="E1817" s="276" t="s">
        <v>1</v>
      </c>
      <c r="F1817" s="277" t="s">
        <v>1314</v>
      </c>
      <c r="G1817" s="275"/>
      <c r="H1817" s="276" t="s">
        <v>1</v>
      </c>
      <c r="I1817" s="278"/>
      <c r="J1817" s="275"/>
      <c r="K1817" s="275"/>
      <c r="L1817" s="279"/>
      <c r="M1817" s="280"/>
      <c r="N1817" s="281"/>
      <c r="O1817" s="281"/>
      <c r="P1817" s="281"/>
      <c r="Q1817" s="281"/>
      <c r="R1817" s="281"/>
      <c r="S1817" s="281"/>
      <c r="T1817" s="282"/>
      <c r="AT1817" s="283" t="s">
        <v>368</v>
      </c>
      <c r="AU1817" s="283" t="s">
        <v>92</v>
      </c>
      <c r="AV1817" s="14" t="s">
        <v>90</v>
      </c>
      <c r="AW1817" s="14" t="s">
        <v>38</v>
      </c>
      <c r="AX1817" s="14" t="s">
        <v>83</v>
      </c>
      <c r="AY1817" s="283" t="s">
        <v>263</v>
      </c>
    </row>
    <row r="1818" s="12" customFormat="1">
      <c r="B1818" s="252"/>
      <c r="C1818" s="253"/>
      <c r="D1818" s="246" t="s">
        <v>368</v>
      </c>
      <c r="E1818" s="254" t="s">
        <v>1</v>
      </c>
      <c r="F1818" s="255" t="s">
        <v>1315</v>
      </c>
      <c r="G1818" s="253"/>
      <c r="H1818" s="256">
        <v>4686.71</v>
      </c>
      <c r="I1818" s="257"/>
      <c r="J1818" s="253"/>
      <c r="K1818" s="253"/>
      <c r="L1818" s="258"/>
      <c r="M1818" s="259"/>
      <c r="N1818" s="260"/>
      <c r="O1818" s="260"/>
      <c r="P1818" s="260"/>
      <c r="Q1818" s="260"/>
      <c r="R1818" s="260"/>
      <c r="S1818" s="260"/>
      <c r="T1818" s="261"/>
      <c r="AT1818" s="262" t="s">
        <v>368</v>
      </c>
      <c r="AU1818" s="262" t="s">
        <v>92</v>
      </c>
      <c r="AV1818" s="12" t="s">
        <v>92</v>
      </c>
      <c r="AW1818" s="12" t="s">
        <v>38</v>
      </c>
      <c r="AX1818" s="12" t="s">
        <v>83</v>
      </c>
      <c r="AY1818" s="262" t="s">
        <v>263</v>
      </c>
    </row>
    <row r="1819" s="13" customFormat="1">
      <c r="B1819" s="263"/>
      <c r="C1819" s="264"/>
      <c r="D1819" s="246" t="s">
        <v>368</v>
      </c>
      <c r="E1819" s="265" t="s">
        <v>1</v>
      </c>
      <c r="F1819" s="266" t="s">
        <v>370</v>
      </c>
      <c r="G1819" s="264"/>
      <c r="H1819" s="267">
        <v>4686.71</v>
      </c>
      <c r="I1819" s="268"/>
      <c r="J1819" s="264"/>
      <c r="K1819" s="264"/>
      <c r="L1819" s="269"/>
      <c r="M1819" s="270"/>
      <c r="N1819" s="271"/>
      <c r="O1819" s="271"/>
      <c r="P1819" s="271"/>
      <c r="Q1819" s="271"/>
      <c r="R1819" s="271"/>
      <c r="S1819" s="271"/>
      <c r="T1819" s="272"/>
      <c r="AT1819" s="273" t="s">
        <v>368</v>
      </c>
      <c r="AU1819" s="273" t="s">
        <v>92</v>
      </c>
      <c r="AV1819" s="13" t="s">
        <v>125</v>
      </c>
      <c r="AW1819" s="13" t="s">
        <v>38</v>
      </c>
      <c r="AX1819" s="13" t="s">
        <v>90</v>
      </c>
      <c r="AY1819" s="273" t="s">
        <v>263</v>
      </c>
    </row>
    <row r="1820" s="1" customFormat="1" ht="16.5" customHeight="1">
      <c r="B1820" s="39"/>
      <c r="C1820" s="233" t="s">
        <v>2511</v>
      </c>
      <c r="D1820" s="233" t="s">
        <v>266</v>
      </c>
      <c r="E1820" s="234" t="s">
        <v>2512</v>
      </c>
      <c r="F1820" s="235" t="s">
        <v>2513</v>
      </c>
      <c r="G1820" s="236" t="s">
        <v>1155</v>
      </c>
      <c r="H1820" s="305"/>
      <c r="I1820" s="238"/>
      <c r="J1820" s="239">
        <f>ROUND(I1820*H1820,2)</f>
        <v>0</v>
      </c>
      <c r="K1820" s="235" t="s">
        <v>270</v>
      </c>
      <c r="L1820" s="44"/>
      <c r="M1820" s="240" t="s">
        <v>1</v>
      </c>
      <c r="N1820" s="241" t="s">
        <v>48</v>
      </c>
      <c r="O1820" s="87"/>
      <c r="P1820" s="242">
        <f>O1820*H1820</f>
        <v>0</v>
      </c>
      <c r="Q1820" s="242">
        <v>0</v>
      </c>
      <c r="R1820" s="242">
        <f>Q1820*H1820</f>
        <v>0</v>
      </c>
      <c r="S1820" s="242">
        <v>0</v>
      </c>
      <c r="T1820" s="243">
        <f>S1820*H1820</f>
        <v>0</v>
      </c>
      <c r="AR1820" s="244" t="s">
        <v>452</v>
      </c>
      <c r="AT1820" s="244" t="s">
        <v>266</v>
      </c>
      <c r="AU1820" s="244" t="s">
        <v>92</v>
      </c>
      <c r="AY1820" s="17" t="s">
        <v>263</v>
      </c>
      <c r="BE1820" s="245">
        <f>IF(N1820="základní",J1820,0)</f>
        <v>0</v>
      </c>
      <c r="BF1820" s="245">
        <f>IF(N1820="snížená",J1820,0)</f>
        <v>0</v>
      </c>
      <c r="BG1820" s="245">
        <f>IF(N1820="zákl. přenesená",J1820,0)</f>
        <v>0</v>
      </c>
      <c r="BH1820" s="245">
        <f>IF(N1820="sníž. přenesená",J1820,0)</f>
        <v>0</v>
      </c>
      <c r="BI1820" s="245">
        <f>IF(N1820="nulová",J1820,0)</f>
        <v>0</v>
      </c>
      <c r="BJ1820" s="17" t="s">
        <v>90</v>
      </c>
      <c r="BK1820" s="245">
        <f>ROUND(I1820*H1820,2)</f>
        <v>0</v>
      </c>
      <c r="BL1820" s="17" t="s">
        <v>452</v>
      </c>
      <c r="BM1820" s="244" t="s">
        <v>2514</v>
      </c>
    </row>
    <row r="1821" s="11" customFormat="1" ht="22.8" customHeight="1">
      <c r="B1821" s="217"/>
      <c r="C1821" s="218"/>
      <c r="D1821" s="219" t="s">
        <v>82</v>
      </c>
      <c r="E1821" s="231" t="s">
        <v>2515</v>
      </c>
      <c r="F1821" s="231" t="s">
        <v>2516</v>
      </c>
      <c r="G1821" s="218"/>
      <c r="H1821" s="218"/>
      <c r="I1821" s="221"/>
      <c r="J1821" s="232">
        <f>BK1821</f>
        <v>0</v>
      </c>
      <c r="K1821" s="218"/>
      <c r="L1821" s="223"/>
      <c r="M1821" s="224"/>
      <c r="N1821" s="225"/>
      <c r="O1821" s="225"/>
      <c r="P1821" s="226">
        <f>SUM(P1822:P1841)</f>
        <v>0</v>
      </c>
      <c r="Q1821" s="225"/>
      <c r="R1821" s="226">
        <f>SUM(R1822:R1841)</f>
        <v>6.3437776899999996</v>
      </c>
      <c r="S1821" s="225"/>
      <c r="T1821" s="227">
        <f>SUM(T1822:T1841)</f>
        <v>0</v>
      </c>
      <c r="AR1821" s="228" t="s">
        <v>92</v>
      </c>
      <c r="AT1821" s="229" t="s">
        <v>82</v>
      </c>
      <c r="AU1821" s="229" t="s">
        <v>90</v>
      </c>
      <c r="AY1821" s="228" t="s">
        <v>263</v>
      </c>
      <c r="BK1821" s="230">
        <f>SUM(BK1822:BK1841)</f>
        <v>0</v>
      </c>
    </row>
    <row r="1822" s="1" customFormat="1" ht="16.5" customHeight="1">
      <c r="B1822" s="39"/>
      <c r="C1822" s="233" t="s">
        <v>2517</v>
      </c>
      <c r="D1822" s="233" t="s">
        <v>266</v>
      </c>
      <c r="E1822" s="234" t="s">
        <v>2518</v>
      </c>
      <c r="F1822" s="235" t="s">
        <v>2519</v>
      </c>
      <c r="G1822" s="236" t="s">
        <v>407</v>
      </c>
      <c r="H1822" s="237">
        <v>181.368</v>
      </c>
      <c r="I1822" s="238"/>
      <c r="J1822" s="239">
        <f>ROUND(I1822*H1822,2)</f>
        <v>0</v>
      </c>
      <c r="K1822" s="235" t="s">
        <v>270</v>
      </c>
      <c r="L1822" s="44"/>
      <c r="M1822" s="240" t="s">
        <v>1</v>
      </c>
      <c r="N1822" s="241" t="s">
        <v>48</v>
      </c>
      <c r="O1822" s="87"/>
      <c r="P1822" s="242">
        <f>O1822*H1822</f>
        <v>0</v>
      </c>
      <c r="Q1822" s="242">
        <v>0.011089999999999999</v>
      </c>
      <c r="R1822" s="242">
        <f>Q1822*H1822</f>
        <v>2.0113711199999997</v>
      </c>
      <c r="S1822" s="242">
        <v>0</v>
      </c>
      <c r="T1822" s="243">
        <f>S1822*H1822</f>
        <v>0</v>
      </c>
      <c r="AR1822" s="244" t="s">
        <v>452</v>
      </c>
      <c r="AT1822" s="244" t="s">
        <v>266</v>
      </c>
      <c r="AU1822" s="244" t="s">
        <v>92</v>
      </c>
      <c r="AY1822" s="17" t="s">
        <v>263</v>
      </c>
      <c r="BE1822" s="245">
        <f>IF(N1822="základní",J1822,0)</f>
        <v>0</v>
      </c>
      <c r="BF1822" s="245">
        <f>IF(N1822="snížená",J1822,0)</f>
        <v>0</v>
      </c>
      <c r="BG1822" s="245">
        <f>IF(N1822="zákl. přenesená",J1822,0)</f>
        <v>0</v>
      </c>
      <c r="BH1822" s="245">
        <f>IF(N1822="sníž. přenesená",J1822,0)</f>
        <v>0</v>
      </c>
      <c r="BI1822" s="245">
        <f>IF(N1822="nulová",J1822,0)</f>
        <v>0</v>
      </c>
      <c r="BJ1822" s="17" t="s">
        <v>90</v>
      </c>
      <c r="BK1822" s="245">
        <f>ROUND(I1822*H1822,2)</f>
        <v>0</v>
      </c>
      <c r="BL1822" s="17" t="s">
        <v>452</v>
      </c>
      <c r="BM1822" s="244" t="s">
        <v>2520</v>
      </c>
    </row>
    <row r="1823" s="1" customFormat="1">
      <c r="B1823" s="39"/>
      <c r="C1823" s="40"/>
      <c r="D1823" s="246" t="s">
        <v>273</v>
      </c>
      <c r="E1823" s="40"/>
      <c r="F1823" s="247" t="s">
        <v>2521</v>
      </c>
      <c r="G1823" s="40"/>
      <c r="H1823" s="40"/>
      <c r="I1823" s="151"/>
      <c r="J1823" s="40"/>
      <c r="K1823" s="40"/>
      <c r="L1823" s="44"/>
      <c r="M1823" s="248"/>
      <c r="N1823" s="87"/>
      <c r="O1823" s="87"/>
      <c r="P1823" s="87"/>
      <c r="Q1823" s="87"/>
      <c r="R1823" s="87"/>
      <c r="S1823" s="87"/>
      <c r="T1823" s="88"/>
      <c r="AT1823" s="17" t="s">
        <v>273</v>
      </c>
      <c r="AU1823" s="17" t="s">
        <v>92</v>
      </c>
    </row>
    <row r="1824" s="12" customFormat="1">
      <c r="B1824" s="252"/>
      <c r="C1824" s="253"/>
      <c r="D1824" s="246" t="s">
        <v>368</v>
      </c>
      <c r="E1824" s="254" t="s">
        <v>1</v>
      </c>
      <c r="F1824" s="255" t="s">
        <v>2522</v>
      </c>
      <c r="G1824" s="253"/>
      <c r="H1824" s="256">
        <v>164.88</v>
      </c>
      <c r="I1824" s="257"/>
      <c r="J1824" s="253"/>
      <c r="K1824" s="253"/>
      <c r="L1824" s="258"/>
      <c r="M1824" s="259"/>
      <c r="N1824" s="260"/>
      <c r="O1824" s="260"/>
      <c r="P1824" s="260"/>
      <c r="Q1824" s="260"/>
      <c r="R1824" s="260"/>
      <c r="S1824" s="260"/>
      <c r="T1824" s="261"/>
      <c r="AT1824" s="262" t="s">
        <v>368</v>
      </c>
      <c r="AU1824" s="262" t="s">
        <v>92</v>
      </c>
      <c r="AV1824" s="12" t="s">
        <v>92</v>
      </c>
      <c r="AW1824" s="12" t="s">
        <v>38</v>
      </c>
      <c r="AX1824" s="12" t="s">
        <v>83</v>
      </c>
      <c r="AY1824" s="262" t="s">
        <v>263</v>
      </c>
    </row>
    <row r="1825" s="12" customFormat="1">
      <c r="B1825" s="252"/>
      <c r="C1825" s="253"/>
      <c r="D1825" s="246" t="s">
        <v>368</v>
      </c>
      <c r="E1825" s="254" t="s">
        <v>1</v>
      </c>
      <c r="F1825" s="255" t="s">
        <v>2523</v>
      </c>
      <c r="G1825" s="253"/>
      <c r="H1825" s="256">
        <v>16.488</v>
      </c>
      <c r="I1825" s="257"/>
      <c r="J1825" s="253"/>
      <c r="K1825" s="253"/>
      <c r="L1825" s="258"/>
      <c r="M1825" s="259"/>
      <c r="N1825" s="260"/>
      <c r="O1825" s="260"/>
      <c r="P1825" s="260"/>
      <c r="Q1825" s="260"/>
      <c r="R1825" s="260"/>
      <c r="S1825" s="260"/>
      <c r="T1825" s="261"/>
      <c r="AT1825" s="262" t="s">
        <v>368</v>
      </c>
      <c r="AU1825" s="262" t="s">
        <v>92</v>
      </c>
      <c r="AV1825" s="12" t="s">
        <v>92</v>
      </c>
      <c r="AW1825" s="12" t="s">
        <v>38</v>
      </c>
      <c r="AX1825" s="12" t="s">
        <v>83</v>
      </c>
      <c r="AY1825" s="262" t="s">
        <v>263</v>
      </c>
    </row>
    <row r="1826" s="13" customFormat="1">
      <c r="B1826" s="263"/>
      <c r="C1826" s="264"/>
      <c r="D1826" s="246" t="s">
        <v>368</v>
      </c>
      <c r="E1826" s="265" t="s">
        <v>1</v>
      </c>
      <c r="F1826" s="266" t="s">
        <v>370</v>
      </c>
      <c r="G1826" s="264"/>
      <c r="H1826" s="267">
        <v>181.368</v>
      </c>
      <c r="I1826" s="268"/>
      <c r="J1826" s="264"/>
      <c r="K1826" s="264"/>
      <c r="L1826" s="269"/>
      <c r="M1826" s="270"/>
      <c r="N1826" s="271"/>
      <c r="O1826" s="271"/>
      <c r="P1826" s="271"/>
      <c r="Q1826" s="271"/>
      <c r="R1826" s="271"/>
      <c r="S1826" s="271"/>
      <c r="T1826" s="272"/>
      <c r="AT1826" s="273" t="s">
        <v>368</v>
      </c>
      <c r="AU1826" s="273" t="s">
        <v>92</v>
      </c>
      <c r="AV1826" s="13" t="s">
        <v>125</v>
      </c>
      <c r="AW1826" s="13" t="s">
        <v>38</v>
      </c>
      <c r="AX1826" s="13" t="s">
        <v>90</v>
      </c>
      <c r="AY1826" s="273" t="s">
        <v>263</v>
      </c>
    </row>
    <row r="1827" s="1" customFormat="1" ht="16.5" customHeight="1">
      <c r="B1827" s="39"/>
      <c r="C1827" s="295" t="s">
        <v>2524</v>
      </c>
      <c r="D1827" s="295" t="s">
        <v>400</v>
      </c>
      <c r="E1827" s="296" t="s">
        <v>2525</v>
      </c>
      <c r="F1827" s="297" t="s">
        <v>2526</v>
      </c>
      <c r="G1827" s="298" t="s">
        <v>407</v>
      </c>
      <c r="H1827" s="299">
        <v>199.505</v>
      </c>
      <c r="I1827" s="300"/>
      <c r="J1827" s="301">
        <f>ROUND(I1827*H1827,2)</f>
        <v>0</v>
      </c>
      <c r="K1827" s="297" t="s">
        <v>413</v>
      </c>
      <c r="L1827" s="302"/>
      <c r="M1827" s="303" t="s">
        <v>1</v>
      </c>
      <c r="N1827" s="304" t="s">
        <v>48</v>
      </c>
      <c r="O1827" s="87"/>
      <c r="P1827" s="242">
        <f>O1827*H1827</f>
        <v>0</v>
      </c>
      <c r="Q1827" s="242">
        <v>0.01617</v>
      </c>
      <c r="R1827" s="242">
        <f>Q1827*H1827</f>
        <v>3.2259958499999999</v>
      </c>
      <c r="S1827" s="242">
        <v>0</v>
      </c>
      <c r="T1827" s="243">
        <f>S1827*H1827</f>
        <v>0</v>
      </c>
      <c r="AR1827" s="244" t="s">
        <v>563</v>
      </c>
      <c r="AT1827" s="244" t="s">
        <v>400</v>
      </c>
      <c r="AU1827" s="244" t="s">
        <v>92</v>
      </c>
      <c r="AY1827" s="17" t="s">
        <v>263</v>
      </c>
      <c r="BE1827" s="245">
        <f>IF(N1827="základní",J1827,0)</f>
        <v>0</v>
      </c>
      <c r="BF1827" s="245">
        <f>IF(N1827="snížená",J1827,0)</f>
        <v>0</v>
      </c>
      <c r="BG1827" s="245">
        <f>IF(N1827="zákl. přenesená",J1827,0)</f>
        <v>0</v>
      </c>
      <c r="BH1827" s="245">
        <f>IF(N1827="sníž. přenesená",J1827,0)</f>
        <v>0</v>
      </c>
      <c r="BI1827" s="245">
        <f>IF(N1827="nulová",J1827,0)</f>
        <v>0</v>
      </c>
      <c r="BJ1827" s="17" t="s">
        <v>90</v>
      </c>
      <c r="BK1827" s="245">
        <f>ROUND(I1827*H1827,2)</f>
        <v>0</v>
      </c>
      <c r="BL1827" s="17" t="s">
        <v>452</v>
      </c>
      <c r="BM1827" s="244" t="s">
        <v>2527</v>
      </c>
    </row>
    <row r="1828" s="1" customFormat="1">
      <c r="B1828" s="39"/>
      <c r="C1828" s="40"/>
      <c r="D1828" s="246" t="s">
        <v>273</v>
      </c>
      <c r="E1828" s="40"/>
      <c r="F1828" s="247" t="s">
        <v>2528</v>
      </c>
      <c r="G1828" s="40"/>
      <c r="H1828" s="40"/>
      <c r="I1828" s="151"/>
      <c r="J1828" s="40"/>
      <c r="K1828" s="40"/>
      <c r="L1828" s="44"/>
      <c r="M1828" s="248"/>
      <c r="N1828" s="87"/>
      <c r="O1828" s="87"/>
      <c r="P1828" s="87"/>
      <c r="Q1828" s="87"/>
      <c r="R1828" s="87"/>
      <c r="S1828" s="87"/>
      <c r="T1828" s="88"/>
      <c r="AT1828" s="17" t="s">
        <v>273</v>
      </c>
      <c r="AU1828" s="17" t="s">
        <v>92</v>
      </c>
    </row>
    <row r="1829" s="12" customFormat="1">
      <c r="B1829" s="252"/>
      <c r="C1829" s="253"/>
      <c r="D1829" s="246" t="s">
        <v>368</v>
      </c>
      <c r="E1829" s="253"/>
      <c r="F1829" s="255" t="s">
        <v>2529</v>
      </c>
      <c r="G1829" s="253"/>
      <c r="H1829" s="256">
        <v>199.505</v>
      </c>
      <c r="I1829" s="257"/>
      <c r="J1829" s="253"/>
      <c r="K1829" s="253"/>
      <c r="L1829" s="258"/>
      <c r="M1829" s="259"/>
      <c r="N1829" s="260"/>
      <c r="O1829" s="260"/>
      <c r="P1829" s="260"/>
      <c r="Q1829" s="260"/>
      <c r="R1829" s="260"/>
      <c r="S1829" s="260"/>
      <c r="T1829" s="261"/>
      <c r="AT1829" s="262" t="s">
        <v>368</v>
      </c>
      <c r="AU1829" s="262" t="s">
        <v>92</v>
      </c>
      <c r="AV1829" s="12" t="s">
        <v>92</v>
      </c>
      <c r="AW1829" s="12" t="s">
        <v>4</v>
      </c>
      <c r="AX1829" s="12" t="s">
        <v>90</v>
      </c>
      <c r="AY1829" s="262" t="s">
        <v>263</v>
      </c>
    </row>
    <row r="1830" s="1" customFormat="1" ht="16.5" customHeight="1">
      <c r="B1830" s="39"/>
      <c r="C1830" s="233" t="s">
        <v>2530</v>
      </c>
      <c r="D1830" s="233" t="s">
        <v>266</v>
      </c>
      <c r="E1830" s="234" t="s">
        <v>2531</v>
      </c>
      <c r="F1830" s="235" t="s">
        <v>2532</v>
      </c>
      <c r="G1830" s="236" t="s">
        <v>407</v>
      </c>
      <c r="H1830" s="237">
        <v>1169.8399999999999</v>
      </c>
      <c r="I1830" s="238"/>
      <c r="J1830" s="239">
        <f>ROUND(I1830*H1830,2)</f>
        <v>0</v>
      </c>
      <c r="K1830" s="235" t="s">
        <v>270</v>
      </c>
      <c r="L1830" s="44"/>
      <c r="M1830" s="240" t="s">
        <v>1</v>
      </c>
      <c r="N1830" s="241" t="s">
        <v>48</v>
      </c>
      <c r="O1830" s="87"/>
      <c r="P1830" s="242">
        <f>O1830*H1830</f>
        <v>0</v>
      </c>
      <c r="Q1830" s="242">
        <v>0</v>
      </c>
      <c r="R1830" s="242">
        <f>Q1830*H1830</f>
        <v>0</v>
      </c>
      <c r="S1830" s="242">
        <v>0</v>
      </c>
      <c r="T1830" s="243">
        <f>S1830*H1830</f>
        <v>0</v>
      </c>
      <c r="AR1830" s="244" t="s">
        <v>452</v>
      </c>
      <c r="AT1830" s="244" t="s">
        <v>266</v>
      </c>
      <c r="AU1830" s="244" t="s">
        <v>92</v>
      </c>
      <c r="AY1830" s="17" t="s">
        <v>263</v>
      </c>
      <c r="BE1830" s="245">
        <f>IF(N1830="základní",J1830,0)</f>
        <v>0</v>
      </c>
      <c r="BF1830" s="245">
        <f>IF(N1830="snížená",J1830,0)</f>
        <v>0</v>
      </c>
      <c r="BG1830" s="245">
        <f>IF(N1830="zákl. přenesená",J1830,0)</f>
        <v>0</v>
      </c>
      <c r="BH1830" s="245">
        <f>IF(N1830="sníž. přenesená",J1830,0)</f>
        <v>0</v>
      </c>
      <c r="BI1830" s="245">
        <f>IF(N1830="nulová",J1830,0)</f>
        <v>0</v>
      </c>
      <c r="BJ1830" s="17" t="s">
        <v>90</v>
      </c>
      <c r="BK1830" s="245">
        <f>ROUND(I1830*H1830,2)</f>
        <v>0</v>
      </c>
      <c r="BL1830" s="17" t="s">
        <v>452</v>
      </c>
      <c r="BM1830" s="244" t="s">
        <v>2533</v>
      </c>
    </row>
    <row r="1831" s="1" customFormat="1">
      <c r="B1831" s="39"/>
      <c r="C1831" s="40"/>
      <c r="D1831" s="246" t="s">
        <v>273</v>
      </c>
      <c r="E1831" s="40"/>
      <c r="F1831" s="247" t="s">
        <v>1254</v>
      </c>
      <c r="G1831" s="40"/>
      <c r="H1831" s="40"/>
      <c r="I1831" s="151"/>
      <c r="J1831" s="40"/>
      <c r="K1831" s="40"/>
      <c r="L1831" s="44"/>
      <c r="M1831" s="248"/>
      <c r="N1831" s="87"/>
      <c r="O1831" s="87"/>
      <c r="P1831" s="87"/>
      <c r="Q1831" s="87"/>
      <c r="R1831" s="87"/>
      <c r="S1831" s="87"/>
      <c r="T1831" s="88"/>
      <c r="AT1831" s="17" t="s">
        <v>273</v>
      </c>
      <c r="AU1831" s="17" t="s">
        <v>92</v>
      </c>
    </row>
    <row r="1832" s="12" customFormat="1">
      <c r="B1832" s="252"/>
      <c r="C1832" s="253"/>
      <c r="D1832" s="246" t="s">
        <v>368</v>
      </c>
      <c r="E1832" s="254" t="s">
        <v>1</v>
      </c>
      <c r="F1832" s="255" t="s">
        <v>1255</v>
      </c>
      <c r="G1832" s="253"/>
      <c r="H1832" s="256">
        <v>1169.8399999999999</v>
      </c>
      <c r="I1832" s="257"/>
      <c r="J1832" s="253"/>
      <c r="K1832" s="253"/>
      <c r="L1832" s="258"/>
      <c r="M1832" s="259"/>
      <c r="N1832" s="260"/>
      <c r="O1832" s="260"/>
      <c r="P1832" s="260"/>
      <c r="Q1832" s="260"/>
      <c r="R1832" s="260"/>
      <c r="S1832" s="260"/>
      <c r="T1832" s="261"/>
      <c r="AT1832" s="262" t="s">
        <v>368</v>
      </c>
      <c r="AU1832" s="262" t="s">
        <v>92</v>
      </c>
      <c r="AV1832" s="12" t="s">
        <v>92</v>
      </c>
      <c r="AW1832" s="12" t="s">
        <v>38</v>
      </c>
      <c r="AX1832" s="12" t="s">
        <v>83</v>
      </c>
      <c r="AY1832" s="262" t="s">
        <v>263</v>
      </c>
    </row>
    <row r="1833" s="13" customFormat="1">
      <c r="B1833" s="263"/>
      <c r="C1833" s="264"/>
      <c r="D1833" s="246" t="s">
        <v>368</v>
      </c>
      <c r="E1833" s="265" t="s">
        <v>1</v>
      </c>
      <c r="F1833" s="266" t="s">
        <v>370</v>
      </c>
      <c r="G1833" s="264"/>
      <c r="H1833" s="267">
        <v>1169.8399999999999</v>
      </c>
      <c r="I1833" s="268"/>
      <c r="J1833" s="264"/>
      <c r="K1833" s="264"/>
      <c r="L1833" s="269"/>
      <c r="M1833" s="270"/>
      <c r="N1833" s="271"/>
      <c r="O1833" s="271"/>
      <c r="P1833" s="271"/>
      <c r="Q1833" s="271"/>
      <c r="R1833" s="271"/>
      <c r="S1833" s="271"/>
      <c r="T1833" s="272"/>
      <c r="AT1833" s="273" t="s">
        <v>368</v>
      </c>
      <c r="AU1833" s="273" t="s">
        <v>92</v>
      </c>
      <c r="AV1833" s="13" t="s">
        <v>125</v>
      </c>
      <c r="AW1833" s="13" t="s">
        <v>38</v>
      </c>
      <c r="AX1833" s="13" t="s">
        <v>90</v>
      </c>
      <c r="AY1833" s="273" t="s">
        <v>263</v>
      </c>
    </row>
    <row r="1834" s="1" customFormat="1" ht="16.5" customHeight="1">
      <c r="B1834" s="39"/>
      <c r="C1834" s="295" t="s">
        <v>2534</v>
      </c>
      <c r="D1834" s="295" t="s">
        <v>400</v>
      </c>
      <c r="E1834" s="296" t="s">
        <v>2535</v>
      </c>
      <c r="F1834" s="297" t="s">
        <v>2536</v>
      </c>
      <c r="G1834" s="298" t="s">
        <v>407</v>
      </c>
      <c r="H1834" s="299">
        <v>1286.8240000000001</v>
      </c>
      <c r="I1834" s="300"/>
      <c r="J1834" s="301">
        <f>ROUND(I1834*H1834,2)</f>
        <v>0</v>
      </c>
      <c r="K1834" s="297" t="s">
        <v>270</v>
      </c>
      <c r="L1834" s="302"/>
      <c r="M1834" s="303" t="s">
        <v>1</v>
      </c>
      <c r="N1834" s="304" t="s">
        <v>48</v>
      </c>
      <c r="O1834" s="87"/>
      <c r="P1834" s="242">
        <f>O1834*H1834</f>
        <v>0</v>
      </c>
      <c r="Q1834" s="242">
        <v>0.00040000000000000002</v>
      </c>
      <c r="R1834" s="242">
        <f>Q1834*H1834</f>
        <v>0.51472960000000001</v>
      </c>
      <c r="S1834" s="242">
        <v>0</v>
      </c>
      <c r="T1834" s="243">
        <f>S1834*H1834</f>
        <v>0</v>
      </c>
      <c r="AR1834" s="244" t="s">
        <v>563</v>
      </c>
      <c r="AT1834" s="244" t="s">
        <v>400</v>
      </c>
      <c r="AU1834" s="244" t="s">
        <v>92</v>
      </c>
      <c r="AY1834" s="17" t="s">
        <v>263</v>
      </c>
      <c r="BE1834" s="245">
        <f>IF(N1834="základní",J1834,0)</f>
        <v>0</v>
      </c>
      <c r="BF1834" s="245">
        <f>IF(N1834="snížená",J1834,0)</f>
        <v>0</v>
      </c>
      <c r="BG1834" s="245">
        <f>IF(N1834="zákl. přenesená",J1834,0)</f>
        <v>0</v>
      </c>
      <c r="BH1834" s="245">
        <f>IF(N1834="sníž. přenesená",J1834,0)</f>
        <v>0</v>
      </c>
      <c r="BI1834" s="245">
        <f>IF(N1834="nulová",J1834,0)</f>
        <v>0</v>
      </c>
      <c r="BJ1834" s="17" t="s">
        <v>90</v>
      </c>
      <c r="BK1834" s="245">
        <f>ROUND(I1834*H1834,2)</f>
        <v>0</v>
      </c>
      <c r="BL1834" s="17" t="s">
        <v>452</v>
      </c>
      <c r="BM1834" s="244" t="s">
        <v>2537</v>
      </c>
    </row>
    <row r="1835" s="12" customFormat="1">
      <c r="B1835" s="252"/>
      <c r="C1835" s="253"/>
      <c r="D1835" s="246" t="s">
        <v>368</v>
      </c>
      <c r="E1835" s="253"/>
      <c r="F1835" s="255" t="s">
        <v>2538</v>
      </c>
      <c r="G1835" s="253"/>
      <c r="H1835" s="256">
        <v>1286.8240000000001</v>
      </c>
      <c r="I1835" s="257"/>
      <c r="J1835" s="253"/>
      <c r="K1835" s="253"/>
      <c r="L1835" s="258"/>
      <c r="M1835" s="259"/>
      <c r="N1835" s="260"/>
      <c r="O1835" s="260"/>
      <c r="P1835" s="260"/>
      <c r="Q1835" s="260"/>
      <c r="R1835" s="260"/>
      <c r="S1835" s="260"/>
      <c r="T1835" s="261"/>
      <c r="AT1835" s="262" t="s">
        <v>368</v>
      </c>
      <c r="AU1835" s="262" t="s">
        <v>92</v>
      </c>
      <c r="AV1835" s="12" t="s">
        <v>92</v>
      </c>
      <c r="AW1835" s="12" t="s">
        <v>4</v>
      </c>
      <c r="AX1835" s="12" t="s">
        <v>90</v>
      </c>
      <c r="AY1835" s="262" t="s">
        <v>263</v>
      </c>
    </row>
    <row r="1836" s="1" customFormat="1" ht="16.5" customHeight="1">
      <c r="B1836" s="39"/>
      <c r="C1836" s="233" t="s">
        <v>2539</v>
      </c>
      <c r="D1836" s="233" t="s">
        <v>266</v>
      </c>
      <c r="E1836" s="234" t="s">
        <v>2540</v>
      </c>
      <c r="F1836" s="235" t="s">
        <v>2541</v>
      </c>
      <c r="G1836" s="236" t="s">
        <v>407</v>
      </c>
      <c r="H1836" s="237">
        <v>1232.6690000000001</v>
      </c>
      <c r="I1836" s="238"/>
      <c r="J1836" s="239">
        <f>ROUND(I1836*H1836,2)</f>
        <v>0</v>
      </c>
      <c r="K1836" s="235" t="s">
        <v>270</v>
      </c>
      <c r="L1836" s="44"/>
      <c r="M1836" s="240" t="s">
        <v>1</v>
      </c>
      <c r="N1836" s="241" t="s">
        <v>48</v>
      </c>
      <c r="O1836" s="87"/>
      <c r="P1836" s="242">
        <f>O1836*H1836</f>
        <v>0</v>
      </c>
      <c r="Q1836" s="242">
        <v>0.00048000000000000001</v>
      </c>
      <c r="R1836" s="242">
        <f>Q1836*H1836</f>
        <v>0.59168112000000006</v>
      </c>
      <c r="S1836" s="242">
        <v>0</v>
      </c>
      <c r="T1836" s="243">
        <f>S1836*H1836</f>
        <v>0</v>
      </c>
      <c r="AR1836" s="244" t="s">
        <v>452</v>
      </c>
      <c r="AT1836" s="244" t="s">
        <v>266</v>
      </c>
      <c r="AU1836" s="244" t="s">
        <v>92</v>
      </c>
      <c r="AY1836" s="17" t="s">
        <v>263</v>
      </c>
      <c r="BE1836" s="245">
        <f>IF(N1836="základní",J1836,0)</f>
        <v>0</v>
      </c>
      <c r="BF1836" s="245">
        <f>IF(N1836="snížená",J1836,0)</f>
        <v>0</v>
      </c>
      <c r="BG1836" s="245">
        <f>IF(N1836="zákl. přenesená",J1836,0)</f>
        <v>0</v>
      </c>
      <c r="BH1836" s="245">
        <f>IF(N1836="sníž. přenesená",J1836,0)</f>
        <v>0</v>
      </c>
      <c r="BI1836" s="245">
        <f>IF(N1836="nulová",J1836,0)</f>
        <v>0</v>
      </c>
      <c r="BJ1836" s="17" t="s">
        <v>90</v>
      </c>
      <c r="BK1836" s="245">
        <f>ROUND(I1836*H1836,2)</f>
        <v>0</v>
      </c>
      <c r="BL1836" s="17" t="s">
        <v>452</v>
      </c>
      <c r="BM1836" s="244" t="s">
        <v>2542</v>
      </c>
    </row>
    <row r="1837" s="1" customFormat="1">
      <c r="B1837" s="39"/>
      <c r="C1837" s="40"/>
      <c r="D1837" s="246" t="s">
        <v>273</v>
      </c>
      <c r="E1837" s="40"/>
      <c r="F1837" s="247" t="s">
        <v>1254</v>
      </c>
      <c r="G1837" s="40"/>
      <c r="H1837" s="40"/>
      <c r="I1837" s="151"/>
      <c r="J1837" s="40"/>
      <c r="K1837" s="40"/>
      <c r="L1837" s="44"/>
      <c r="M1837" s="248"/>
      <c r="N1837" s="87"/>
      <c r="O1837" s="87"/>
      <c r="P1837" s="87"/>
      <c r="Q1837" s="87"/>
      <c r="R1837" s="87"/>
      <c r="S1837" s="87"/>
      <c r="T1837" s="88"/>
      <c r="AT1837" s="17" t="s">
        <v>273</v>
      </c>
      <c r="AU1837" s="17" t="s">
        <v>92</v>
      </c>
    </row>
    <row r="1838" s="12" customFormat="1">
      <c r="B1838" s="252"/>
      <c r="C1838" s="253"/>
      <c r="D1838" s="246" t="s">
        <v>368</v>
      </c>
      <c r="E1838" s="254" t="s">
        <v>1</v>
      </c>
      <c r="F1838" s="255" t="s">
        <v>1417</v>
      </c>
      <c r="G1838" s="253"/>
      <c r="H1838" s="256">
        <v>1173.97</v>
      </c>
      <c r="I1838" s="257"/>
      <c r="J1838" s="253"/>
      <c r="K1838" s="253"/>
      <c r="L1838" s="258"/>
      <c r="M1838" s="259"/>
      <c r="N1838" s="260"/>
      <c r="O1838" s="260"/>
      <c r="P1838" s="260"/>
      <c r="Q1838" s="260"/>
      <c r="R1838" s="260"/>
      <c r="S1838" s="260"/>
      <c r="T1838" s="261"/>
      <c r="AT1838" s="262" t="s">
        <v>368</v>
      </c>
      <c r="AU1838" s="262" t="s">
        <v>92</v>
      </c>
      <c r="AV1838" s="12" t="s">
        <v>92</v>
      </c>
      <c r="AW1838" s="12" t="s">
        <v>38</v>
      </c>
      <c r="AX1838" s="12" t="s">
        <v>83</v>
      </c>
      <c r="AY1838" s="262" t="s">
        <v>263</v>
      </c>
    </row>
    <row r="1839" s="12" customFormat="1">
      <c r="B1839" s="252"/>
      <c r="C1839" s="253"/>
      <c r="D1839" s="246" t="s">
        <v>368</v>
      </c>
      <c r="E1839" s="254" t="s">
        <v>1</v>
      </c>
      <c r="F1839" s="255" t="s">
        <v>1418</v>
      </c>
      <c r="G1839" s="253"/>
      <c r="H1839" s="256">
        <v>58.698999999999998</v>
      </c>
      <c r="I1839" s="257"/>
      <c r="J1839" s="253"/>
      <c r="K1839" s="253"/>
      <c r="L1839" s="258"/>
      <c r="M1839" s="259"/>
      <c r="N1839" s="260"/>
      <c r="O1839" s="260"/>
      <c r="P1839" s="260"/>
      <c r="Q1839" s="260"/>
      <c r="R1839" s="260"/>
      <c r="S1839" s="260"/>
      <c r="T1839" s="261"/>
      <c r="AT1839" s="262" t="s">
        <v>368</v>
      </c>
      <c r="AU1839" s="262" t="s">
        <v>92</v>
      </c>
      <c r="AV1839" s="12" t="s">
        <v>92</v>
      </c>
      <c r="AW1839" s="12" t="s">
        <v>38</v>
      </c>
      <c r="AX1839" s="12" t="s">
        <v>83</v>
      </c>
      <c r="AY1839" s="262" t="s">
        <v>263</v>
      </c>
    </row>
    <row r="1840" s="13" customFormat="1">
      <c r="B1840" s="263"/>
      <c r="C1840" s="264"/>
      <c r="D1840" s="246" t="s">
        <v>368</v>
      </c>
      <c r="E1840" s="265" t="s">
        <v>1</v>
      </c>
      <c r="F1840" s="266" t="s">
        <v>370</v>
      </c>
      <c r="G1840" s="264"/>
      <c r="H1840" s="267">
        <v>1232.6690000000001</v>
      </c>
      <c r="I1840" s="268"/>
      <c r="J1840" s="264"/>
      <c r="K1840" s="264"/>
      <c r="L1840" s="269"/>
      <c r="M1840" s="270"/>
      <c r="N1840" s="271"/>
      <c r="O1840" s="271"/>
      <c r="P1840" s="271"/>
      <c r="Q1840" s="271"/>
      <c r="R1840" s="271"/>
      <c r="S1840" s="271"/>
      <c r="T1840" s="272"/>
      <c r="AT1840" s="273" t="s">
        <v>368</v>
      </c>
      <c r="AU1840" s="273" t="s">
        <v>92</v>
      </c>
      <c r="AV1840" s="13" t="s">
        <v>125</v>
      </c>
      <c r="AW1840" s="13" t="s">
        <v>38</v>
      </c>
      <c r="AX1840" s="13" t="s">
        <v>90</v>
      </c>
      <c r="AY1840" s="273" t="s">
        <v>263</v>
      </c>
    </row>
    <row r="1841" s="1" customFormat="1" ht="16.5" customHeight="1">
      <c r="B1841" s="39"/>
      <c r="C1841" s="233" t="s">
        <v>2543</v>
      </c>
      <c r="D1841" s="233" t="s">
        <v>266</v>
      </c>
      <c r="E1841" s="234" t="s">
        <v>2544</v>
      </c>
      <c r="F1841" s="235" t="s">
        <v>2545</v>
      </c>
      <c r="G1841" s="236" t="s">
        <v>1155</v>
      </c>
      <c r="H1841" s="305"/>
      <c r="I1841" s="238"/>
      <c r="J1841" s="239">
        <f>ROUND(I1841*H1841,2)</f>
        <v>0</v>
      </c>
      <c r="K1841" s="235" t="s">
        <v>270</v>
      </c>
      <c r="L1841" s="44"/>
      <c r="M1841" s="240" t="s">
        <v>1</v>
      </c>
      <c r="N1841" s="241" t="s">
        <v>48</v>
      </c>
      <c r="O1841" s="87"/>
      <c r="P1841" s="242">
        <f>O1841*H1841</f>
        <v>0</v>
      </c>
      <c r="Q1841" s="242">
        <v>0</v>
      </c>
      <c r="R1841" s="242">
        <f>Q1841*H1841</f>
        <v>0</v>
      </c>
      <c r="S1841" s="242">
        <v>0</v>
      </c>
      <c r="T1841" s="243">
        <f>S1841*H1841</f>
        <v>0</v>
      </c>
      <c r="AR1841" s="244" t="s">
        <v>452</v>
      </c>
      <c r="AT1841" s="244" t="s">
        <v>266</v>
      </c>
      <c r="AU1841" s="244" t="s">
        <v>92</v>
      </c>
      <c r="AY1841" s="17" t="s">
        <v>263</v>
      </c>
      <c r="BE1841" s="245">
        <f>IF(N1841="základní",J1841,0)</f>
        <v>0</v>
      </c>
      <c r="BF1841" s="245">
        <f>IF(N1841="snížená",J1841,0)</f>
        <v>0</v>
      </c>
      <c r="BG1841" s="245">
        <f>IF(N1841="zákl. přenesená",J1841,0)</f>
        <v>0</v>
      </c>
      <c r="BH1841" s="245">
        <f>IF(N1841="sníž. přenesená",J1841,0)</f>
        <v>0</v>
      </c>
      <c r="BI1841" s="245">
        <f>IF(N1841="nulová",J1841,0)</f>
        <v>0</v>
      </c>
      <c r="BJ1841" s="17" t="s">
        <v>90</v>
      </c>
      <c r="BK1841" s="245">
        <f>ROUND(I1841*H1841,2)</f>
        <v>0</v>
      </c>
      <c r="BL1841" s="17" t="s">
        <v>452</v>
      </c>
      <c r="BM1841" s="244" t="s">
        <v>2546</v>
      </c>
    </row>
    <row r="1842" s="11" customFormat="1" ht="22.8" customHeight="1">
      <c r="B1842" s="217"/>
      <c r="C1842" s="218"/>
      <c r="D1842" s="219" t="s">
        <v>82</v>
      </c>
      <c r="E1842" s="231" t="s">
        <v>2547</v>
      </c>
      <c r="F1842" s="231" t="s">
        <v>2548</v>
      </c>
      <c r="G1842" s="218"/>
      <c r="H1842" s="218"/>
      <c r="I1842" s="221"/>
      <c r="J1842" s="232">
        <f>BK1842</f>
        <v>0</v>
      </c>
      <c r="K1842" s="218"/>
      <c r="L1842" s="223"/>
      <c r="M1842" s="224"/>
      <c r="N1842" s="225"/>
      <c r="O1842" s="225"/>
      <c r="P1842" s="226">
        <f>SUM(P1843:P1874)</f>
        <v>0</v>
      </c>
      <c r="Q1842" s="225"/>
      <c r="R1842" s="226">
        <f>SUM(R1843:R1874)</f>
        <v>3.6598922599999995</v>
      </c>
      <c r="S1842" s="225"/>
      <c r="T1842" s="227">
        <f>SUM(T1843:T1874)</f>
        <v>0</v>
      </c>
      <c r="AR1842" s="228" t="s">
        <v>92</v>
      </c>
      <c r="AT1842" s="229" t="s">
        <v>82</v>
      </c>
      <c r="AU1842" s="229" t="s">
        <v>90</v>
      </c>
      <c r="AY1842" s="228" t="s">
        <v>263</v>
      </c>
      <c r="BK1842" s="230">
        <f>SUM(BK1843:BK1874)</f>
        <v>0</v>
      </c>
    </row>
    <row r="1843" s="1" customFormat="1" ht="16.5" customHeight="1">
      <c r="B1843" s="39"/>
      <c r="C1843" s="233" t="s">
        <v>2549</v>
      </c>
      <c r="D1843" s="233" t="s">
        <v>266</v>
      </c>
      <c r="E1843" s="234" t="s">
        <v>2550</v>
      </c>
      <c r="F1843" s="235" t="s">
        <v>2551</v>
      </c>
      <c r="G1843" s="236" t="s">
        <v>407</v>
      </c>
      <c r="H1843" s="237">
        <v>402.78699999999998</v>
      </c>
      <c r="I1843" s="238"/>
      <c r="J1843" s="239">
        <f>ROUND(I1843*H1843,2)</f>
        <v>0</v>
      </c>
      <c r="K1843" s="235" t="s">
        <v>270</v>
      </c>
      <c r="L1843" s="44"/>
      <c r="M1843" s="240" t="s">
        <v>1</v>
      </c>
      <c r="N1843" s="241" t="s">
        <v>48</v>
      </c>
      <c r="O1843" s="87"/>
      <c r="P1843" s="242">
        <f>O1843*H1843</f>
        <v>0</v>
      </c>
      <c r="Q1843" s="242">
        <v>0</v>
      </c>
      <c r="R1843" s="242">
        <f>Q1843*H1843</f>
        <v>0</v>
      </c>
      <c r="S1843" s="242">
        <v>0</v>
      </c>
      <c r="T1843" s="243">
        <f>S1843*H1843</f>
        <v>0</v>
      </c>
      <c r="AR1843" s="244" t="s">
        <v>452</v>
      </c>
      <c r="AT1843" s="244" t="s">
        <v>266</v>
      </c>
      <c r="AU1843" s="244" t="s">
        <v>92</v>
      </c>
      <c r="AY1843" s="17" t="s">
        <v>263</v>
      </c>
      <c r="BE1843" s="245">
        <f>IF(N1843="základní",J1843,0)</f>
        <v>0</v>
      </c>
      <c r="BF1843" s="245">
        <f>IF(N1843="snížená",J1843,0)</f>
        <v>0</v>
      </c>
      <c r="BG1843" s="245">
        <f>IF(N1843="zákl. přenesená",J1843,0)</f>
        <v>0</v>
      </c>
      <c r="BH1843" s="245">
        <f>IF(N1843="sníž. přenesená",J1843,0)</f>
        <v>0</v>
      </c>
      <c r="BI1843" s="245">
        <f>IF(N1843="nulová",J1843,0)</f>
        <v>0</v>
      </c>
      <c r="BJ1843" s="17" t="s">
        <v>90</v>
      </c>
      <c r="BK1843" s="245">
        <f>ROUND(I1843*H1843,2)</f>
        <v>0</v>
      </c>
      <c r="BL1843" s="17" t="s">
        <v>452</v>
      </c>
      <c r="BM1843" s="244" t="s">
        <v>2552</v>
      </c>
    </row>
    <row r="1844" s="1" customFormat="1">
      <c r="B1844" s="39"/>
      <c r="C1844" s="40"/>
      <c r="D1844" s="246" t="s">
        <v>273</v>
      </c>
      <c r="E1844" s="40"/>
      <c r="F1844" s="247" t="s">
        <v>1254</v>
      </c>
      <c r="G1844" s="40"/>
      <c r="H1844" s="40"/>
      <c r="I1844" s="151"/>
      <c r="J1844" s="40"/>
      <c r="K1844" s="40"/>
      <c r="L1844" s="44"/>
      <c r="M1844" s="248"/>
      <c r="N1844" s="87"/>
      <c r="O1844" s="87"/>
      <c r="P1844" s="87"/>
      <c r="Q1844" s="87"/>
      <c r="R1844" s="87"/>
      <c r="S1844" s="87"/>
      <c r="T1844" s="88"/>
      <c r="AT1844" s="17" t="s">
        <v>273</v>
      </c>
      <c r="AU1844" s="17" t="s">
        <v>92</v>
      </c>
    </row>
    <row r="1845" s="12" customFormat="1">
      <c r="B1845" s="252"/>
      <c r="C1845" s="253"/>
      <c r="D1845" s="246" t="s">
        <v>368</v>
      </c>
      <c r="E1845" s="254" t="s">
        <v>1</v>
      </c>
      <c r="F1845" s="255" t="s">
        <v>2553</v>
      </c>
      <c r="G1845" s="253"/>
      <c r="H1845" s="256">
        <v>181.368</v>
      </c>
      <c r="I1845" s="257"/>
      <c r="J1845" s="253"/>
      <c r="K1845" s="253"/>
      <c r="L1845" s="258"/>
      <c r="M1845" s="259"/>
      <c r="N1845" s="260"/>
      <c r="O1845" s="260"/>
      <c r="P1845" s="260"/>
      <c r="Q1845" s="260"/>
      <c r="R1845" s="260"/>
      <c r="S1845" s="260"/>
      <c r="T1845" s="261"/>
      <c r="AT1845" s="262" t="s">
        <v>368</v>
      </c>
      <c r="AU1845" s="262" t="s">
        <v>92</v>
      </c>
      <c r="AV1845" s="12" t="s">
        <v>92</v>
      </c>
      <c r="AW1845" s="12" t="s">
        <v>38</v>
      </c>
      <c r="AX1845" s="12" t="s">
        <v>83</v>
      </c>
      <c r="AY1845" s="262" t="s">
        <v>263</v>
      </c>
    </row>
    <row r="1846" s="12" customFormat="1">
      <c r="B1846" s="252"/>
      <c r="C1846" s="253"/>
      <c r="D1846" s="246" t="s">
        <v>368</v>
      </c>
      <c r="E1846" s="254" t="s">
        <v>1</v>
      </c>
      <c r="F1846" s="255" t="s">
        <v>2554</v>
      </c>
      <c r="G1846" s="253"/>
      <c r="H1846" s="256">
        <v>221.41900000000001</v>
      </c>
      <c r="I1846" s="257"/>
      <c r="J1846" s="253"/>
      <c r="K1846" s="253"/>
      <c r="L1846" s="258"/>
      <c r="M1846" s="259"/>
      <c r="N1846" s="260"/>
      <c r="O1846" s="260"/>
      <c r="P1846" s="260"/>
      <c r="Q1846" s="260"/>
      <c r="R1846" s="260"/>
      <c r="S1846" s="260"/>
      <c r="T1846" s="261"/>
      <c r="AT1846" s="262" t="s">
        <v>368</v>
      </c>
      <c r="AU1846" s="262" t="s">
        <v>92</v>
      </c>
      <c r="AV1846" s="12" t="s">
        <v>92</v>
      </c>
      <c r="AW1846" s="12" t="s">
        <v>38</v>
      </c>
      <c r="AX1846" s="12" t="s">
        <v>83</v>
      </c>
      <c r="AY1846" s="262" t="s">
        <v>263</v>
      </c>
    </row>
    <row r="1847" s="13" customFormat="1">
      <c r="B1847" s="263"/>
      <c r="C1847" s="264"/>
      <c r="D1847" s="246" t="s">
        <v>368</v>
      </c>
      <c r="E1847" s="265" t="s">
        <v>1</v>
      </c>
      <c r="F1847" s="266" t="s">
        <v>370</v>
      </c>
      <c r="G1847" s="264"/>
      <c r="H1847" s="267">
        <v>402.78699999999998</v>
      </c>
      <c r="I1847" s="268"/>
      <c r="J1847" s="264"/>
      <c r="K1847" s="264"/>
      <c r="L1847" s="269"/>
      <c r="M1847" s="270"/>
      <c r="N1847" s="271"/>
      <c r="O1847" s="271"/>
      <c r="P1847" s="271"/>
      <c r="Q1847" s="271"/>
      <c r="R1847" s="271"/>
      <c r="S1847" s="271"/>
      <c r="T1847" s="272"/>
      <c r="AT1847" s="273" t="s">
        <v>368</v>
      </c>
      <c r="AU1847" s="273" t="s">
        <v>92</v>
      </c>
      <c r="AV1847" s="13" t="s">
        <v>125</v>
      </c>
      <c r="AW1847" s="13" t="s">
        <v>38</v>
      </c>
      <c r="AX1847" s="13" t="s">
        <v>90</v>
      </c>
      <c r="AY1847" s="273" t="s">
        <v>263</v>
      </c>
    </row>
    <row r="1848" s="1" customFormat="1" ht="16.5" customHeight="1">
      <c r="B1848" s="39"/>
      <c r="C1848" s="233" t="s">
        <v>2555</v>
      </c>
      <c r="D1848" s="233" t="s">
        <v>266</v>
      </c>
      <c r="E1848" s="234" t="s">
        <v>2556</v>
      </c>
      <c r="F1848" s="235" t="s">
        <v>2557</v>
      </c>
      <c r="G1848" s="236" t="s">
        <v>407</v>
      </c>
      <c r="H1848" s="237">
        <v>402.78699999999998</v>
      </c>
      <c r="I1848" s="238"/>
      <c r="J1848" s="239">
        <f>ROUND(I1848*H1848,2)</f>
        <v>0</v>
      </c>
      <c r="K1848" s="235" t="s">
        <v>270</v>
      </c>
      <c r="L1848" s="44"/>
      <c r="M1848" s="240" t="s">
        <v>1</v>
      </c>
      <c r="N1848" s="241" t="s">
        <v>48</v>
      </c>
      <c r="O1848" s="87"/>
      <c r="P1848" s="242">
        <f>O1848*H1848</f>
        <v>0</v>
      </c>
      <c r="Q1848" s="242">
        <v>3.0000000000000001E-05</v>
      </c>
      <c r="R1848" s="242">
        <f>Q1848*H1848</f>
        <v>0.01208361</v>
      </c>
      <c r="S1848" s="242">
        <v>0</v>
      </c>
      <c r="T1848" s="243">
        <f>S1848*H1848</f>
        <v>0</v>
      </c>
      <c r="AR1848" s="244" t="s">
        <v>452</v>
      </c>
      <c r="AT1848" s="244" t="s">
        <v>266</v>
      </c>
      <c r="AU1848" s="244" t="s">
        <v>92</v>
      </c>
      <c r="AY1848" s="17" t="s">
        <v>263</v>
      </c>
      <c r="BE1848" s="245">
        <f>IF(N1848="základní",J1848,0)</f>
        <v>0</v>
      </c>
      <c r="BF1848" s="245">
        <f>IF(N1848="snížená",J1848,0)</f>
        <v>0</v>
      </c>
      <c r="BG1848" s="245">
        <f>IF(N1848="zákl. přenesená",J1848,0)</f>
        <v>0</v>
      </c>
      <c r="BH1848" s="245">
        <f>IF(N1848="sníž. přenesená",J1848,0)</f>
        <v>0</v>
      </c>
      <c r="BI1848" s="245">
        <f>IF(N1848="nulová",J1848,0)</f>
        <v>0</v>
      </c>
      <c r="BJ1848" s="17" t="s">
        <v>90</v>
      </c>
      <c r="BK1848" s="245">
        <f>ROUND(I1848*H1848,2)</f>
        <v>0</v>
      </c>
      <c r="BL1848" s="17" t="s">
        <v>452</v>
      </c>
      <c r="BM1848" s="244" t="s">
        <v>2558</v>
      </c>
    </row>
    <row r="1849" s="1" customFormat="1">
      <c r="B1849" s="39"/>
      <c r="C1849" s="40"/>
      <c r="D1849" s="246" t="s">
        <v>273</v>
      </c>
      <c r="E1849" s="40"/>
      <c r="F1849" s="247" t="s">
        <v>1254</v>
      </c>
      <c r="G1849" s="40"/>
      <c r="H1849" s="40"/>
      <c r="I1849" s="151"/>
      <c r="J1849" s="40"/>
      <c r="K1849" s="40"/>
      <c r="L1849" s="44"/>
      <c r="M1849" s="248"/>
      <c r="N1849" s="87"/>
      <c r="O1849" s="87"/>
      <c r="P1849" s="87"/>
      <c r="Q1849" s="87"/>
      <c r="R1849" s="87"/>
      <c r="S1849" s="87"/>
      <c r="T1849" s="88"/>
      <c r="AT1849" s="17" t="s">
        <v>273</v>
      </c>
      <c r="AU1849" s="17" t="s">
        <v>92</v>
      </c>
    </row>
    <row r="1850" s="12" customFormat="1">
      <c r="B1850" s="252"/>
      <c r="C1850" s="253"/>
      <c r="D1850" s="246" t="s">
        <v>368</v>
      </c>
      <c r="E1850" s="254" t="s">
        <v>1</v>
      </c>
      <c r="F1850" s="255" t="s">
        <v>2553</v>
      </c>
      <c r="G1850" s="253"/>
      <c r="H1850" s="256">
        <v>181.368</v>
      </c>
      <c r="I1850" s="257"/>
      <c r="J1850" s="253"/>
      <c r="K1850" s="253"/>
      <c r="L1850" s="258"/>
      <c r="M1850" s="259"/>
      <c r="N1850" s="260"/>
      <c r="O1850" s="260"/>
      <c r="P1850" s="260"/>
      <c r="Q1850" s="260"/>
      <c r="R1850" s="260"/>
      <c r="S1850" s="260"/>
      <c r="T1850" s="261"/>
      <c r="AT1850" s="262" t="s">
        <v>368</v>
      </c>
      <c r="AU1850" s="262" t="s">
        <v>92</v>
      </c>
      <c r="AV1850" s="12" t="s">
        <v>92</v>
      </c>
      <c r="AW1850" s="12" t="s">
        <v>38</v>
      </c>
      <c r="AX1850" s="12" t="s">
        <v>83</v>
      </c>
      <c r="AY1850" s="262" t="s">
        <v>263</v>
      </c>
    </row>
    <row r="1851" s="12" customFormat="1">
      <c r="B1851" s="252"/>
      <c r="C1851" s="253"/>
      <c r="D1851" s="246" t="s">
        <v>368</v>
      </c>
      <c r="E1851" s="254" t="s">
        <v>1</v>
      </c>
      <c r="F1851" s="255" t="s">
        <v>2554</v>
      </c>
      <c r="G1851" s="253"/>
      <c r="H1851" s="256">
        <v>221.41900000000001</v>
      </c>
      <c r="I1851" s="257"/>
      <c r="J1851" s="253"/>
      <c r="K1851" s="253"/>
      <c r="L1851" s="258"/>
      <c r="M1851" s="259"/>
      <c r="N1851" s="260"/>
      <c r="O1851" s="260"/>
      <c r="P1851" s="260"/>
      <c r="Q1851" s="260"/>
      <c r="R1851" s="260"/>
      <c r="S1851" s="260"/>
      <c r="T1851" s="261"/>
      <c r="AT1851" s="262" t="s">
        <v>368</v>
      </c>
      <c r="AU1851" s="262" t="s">
        <v>92</v>
      </c>
      <c r="AV1851" s="12" t="s">
        <v>92</v>
      </c>
      <c r="AW1851" s="12" t="s">
        <v>38</v>
      </c>
      <c r="AX1851" s="12" t="s">
        <v>83</v>
      </c>
      <c r="AY1851" s="262" t="s">
        <v>263</v>
      </c>
    </row>
    <row r="1852" s="13" customFormat="1">
      <c r="B1852" s="263"/>
      <c r="C1852" s="264"/>
      <c r="D1852" s="246" t="s">
        <v>368</v>
      </c>
      <c r="E1852" s="265" t="s">
        <v>1</v>
      </c>
      <c r="F1852" s="266" t="s">
        <v>370</v>
      </c>
      <c r="G1852" s="264"/>
      <c r="H1852" s="267">
        <v>402.78699999999998</v>
      </c>
      <c r="I1852" s="268"/>
      <c r="J1852" s="264"/>
      <c r="K1852" s="264"/>
      <c r="L1852" s="269"/>
      <c r="M1852" s="270"/>
      <c r="N1852" s="271"/>
      <c r="O1852" s="271"/>
      <c r="P1852" s="271"/>
      <c r="Q1852" s="271"/>
      <c r="R1852" s="271"/>
      <c r="S1852" s="271"/>
      <c r="T1852" s="272"/>
      <c r="AT1852" s="273" t="s">
        <v>368</v>
      </c>
      <c r="AU1852" s="273" t="s">
        <v>92</v>
      </c>
      <c r="AV1852" s="13" t="s">
        <v>125</v>
      </c>
      <c r="AW1852" s="13" t="s">
        <v>38</v>
      </c>
      <c r="AX1852" s="13" t="s">
        <v>90</v>
      </c>
      <c r="AY1852" s="273" t="s">
        <v>263</v>
      </c>
    </row>
    <row r="1853" s="1" customFormat="1" ht="16.5" customHeight="1">
      <c r="B1853" s="39"/>
      <c r="C1853" s="233" t="s">
        <v>2559</v>
      </c>
      <c r="D1853" s="233" t="s">
        <v>266</v>
      </c>
      <c r="E1853" s="234" t="s">
        <v>2560</v>
      </c>
      <c r="F1853" s="235" t="s">
        <v>2561</v>
      </c>
      <c r="G1853" s="236" t="s">
        <v>407</v>
      </c>
      <c r="H1853" s="237">
        <v>402.78699999999998</v>
      </c>
      <c r="I1853" s="238"/>
      <c r="J1853" s="239">
        <f>ROUND(I1853*H1853,2)</f>
        <v>0</v>
      </c>
      <c r="K1853" s="235" t="s">
        <v>270</v>
      </c>
      <c r="L1853" s="44"/>
      <c r="M1853" s="240" t="s">
        <v>1</v>
      </c>
      <c r="N1853" s="241" t="s">
        <v>48</v>
      </c>
      <c r="O1853" s="87"/>
      <c r="P1853" s="242">
        <f>O1853*H1853</f>
        <v>0</v>
      </c>
      <c r="Q1853" s="242">
        <v>0.0074999999999999997</v>
      </c>
      <c r="R1853" s="242">
        <f>Q1853*H1853</f>
        <v>3.0209024999999996</v>
      </c>
      <c r="S1853" s="242">
        <v>0</v>
      </c>
      <c r="T1853" s="243">
        <f>S1853*H1853</f>
        <v>0</v>
      </c>
      <c r="AR1853" s="244" t="s">
        <v>452</v>
      </c>
      <c r="AT1853" s="244" t="s">
        <v>266</v>
      </c>
      <c r="AU1853" s="244" t="s">
        <v>92</v>
      </c>
      <c r="AY1853" s="17" t="s">
        <v>263</v>
      </c>
      <c r="BE1853" s="245">
        <f>IF(N1853="základní",J1853,0)</f>
        <v>0</v>
      </c>
      <c r="BF1853" s="245">
        <f>IF(N1853="snížená",J1853,0)</f>
        <v>0</v>
      </c>
      <c r="BG1853" s="245">
        <f>IF(N1853="zákl. přenesená",J1853,0)</f>
        <v>0</v>
      </c>
      <c r="BH1853" s="245">
        <f>IF(N1853="sníž. přenesená",J1853,0)</f>
        <v>0</v>
      </c>
      <c r="BI1853" s="245">
        <f>IF(N1853="nulová",J1853,0)</f>
        <v>0</v>
      </c>
      <c r="BJ1853" s="17" t="s">
        <v>90</v>
      </c>
      <c r="BK1853" s="245">
        <f>ROUND(I1853*H1853,2)</f>
        <v>0</v>
      </c>
      <c r="BL1853" s="17" t="s">
        <v>452</v>
      </c>
      <c r="BM1853" s="244" t="s">
        <v>2562</v>
      </c>
    </row>
    <row r="1854" s="1" customFormat="1">
      <c r="B1854" s="39"/>
      <c r="C1854" s="40"/>
      <c r="D1854" s="246" t="s">
        <v>273</v>
      </c>
      <c r="E1854" s="40"/>
      <c r="F1854" s="247" t="s">
        <v>1254</v>
      </c>
      <c r="G1854" s="40"/>
      <c r="H1854" s="40"/>
      <c r="I1854" s="151"/>
      <c r="J1854" s="40"/>
      <c r="K1854" s="40"/>
      <c r="L1854" s="44"/>
      <c r="M1854" s="248"/>
      <c r="N1854" s="87"/>
      <c r="O1854" s="87"/>
      <c r="P1854" s="87"/>
      <c r="Q1854" s="87"/>
      <c r="R1854" s="87"/>
      <c r="S1854" s="87"/>
      <c r="T1854" s="88"/>
      <c r="AT1854" s="17" t="s">
        <v>273</v>
      </c>
      <c r="AU1854" s="17" t="s">
        <v>92</v>
      </c>
    </row>
    <row r="1855" s="12" customFormat="1">
      <c r="B1855" s="252"/>
      <c r="C1855" s="253"/>
      <c r="D1855" s="246" t="s">
        <v>368</v>
      </c>
      <c r="E1855" s="254" t="s">
        <v>1</v>
      </c>
      <c r="F1855" s="255" t="s">
        <v>2553</v>
      </c>
      <c r="G1855" s="253"/>
      <c r="H1855" s="256">
        <v>181.368</v>
      </c>
      <c r="I1855" s="257"/>
      <c r="J1855" s="253"/>
      <c r="K1855" s="253"/>
      <c r="L1855" s="258"/>
      <c r="M1855" s="259"/>
      <c r="N1855" s="260"/>
      <c r="O1855" s="260"/>
      <c r="P1855" s="260"/>
      <c r="Q1855" s="260"/>
      <c r="R1855" s="260"/>
      <c r="S1855" s="260"/>
      <c r="T1855" s="261"/>
      <c r="AT1855" s="262" t="s">
        <v>368</v>
      </c>
      <c r="AU1855" s="262" t="s">
        <v>92</v>
      </c>
      <c r="AV1855" s="12" t="s">
        <v>92</v>
      </c>
      <c r="AW1855" s="12" t="s">
        <v>38</v>
      </c>
      <c r="AX1855" s="12" t="s">
        <v>83</v>
      </c>
      <c r="AY1855" s="262" t="s">
        <v>263</v>
      </c>
    </row>
    <row r="1856" s="12" customFormat="1">
      <c r="B1856" s="252"/>
      <c r="C1856" s="253"/>
      <c r="D1856" s="246" t="s">
        <v>368</v>
      </c>
      <c r="E1856" s="254" t="s">
        <v>1</v>
      </c>
      <c r="F1856" s="255" t="s">
        <v>2554</v>
      </c>
      <c r="G1856" s="253"/>
      <c r="H1856" s="256">
        <v>221.41900000000001</v>
      </c>
      <c r="I1856" s="257"/>
      <c r="J1856" s="253"/>
      <c r="K1856" s="253"/>
      <c r="L1856" s="258"/>
      <c r="M1856" s="259"/>
      <c r="N1856" s="260"/>
      <c r="O1856" s="260"/>
      <c r="P1856" s="260"/>
      <c r="Q1856" s="260"/>
      <c r="R1856" s="260"/>
      <c r="S1856" s="260"/>
      <c r="T1856" s="261"/>
      <c r="AT1856" s="262" t="s">
        <v>368</v>
      </c>
      <c r="AU1856" s="262" t="s">
        <v>92</v>
      </c>
      <c r="AV1856" s="12" t="s">
        <v>92</v>
      </c>
      <c r="AW1856" s="12" t="s">
        <v>38</v>
      </c>
      <c r="AX1856" s="12" t="s">
        <v>83</v>
      </c>
      <c r="AY1856" s="262" t="s">
        <v>263</v>
      </c>
    </row>
    <row r="1857" s="13" customFormat="1">
      <c r="B1857" s="263"/>
      <c r="C1857" s="264"/>
      <c r="D1857" s="246" t="s">
        <v>368</v>
      </c>
      <c r="E1857" s="265" t="s">
        <v>1</v>
      </c>
      <c r="F1857" s="266" t="s">
        <v>370</v>
      </c>
      <c r="G1857" s="264"/>
      <c r="H1857" s="267">
        <v>402.78699999999998</v>
      </c>
      <c r="I1857" s="268"/>
      <c r="J1857" s="264"/>
      <c r="K1857" s="264"/>
      <c r="L1857" s="269"/>
      <c r="M1857" s="270"/>
      <c r="N1857" s="271"/>
      <c r="O1857" s="271"/>
      <c r="P1857" s="271"/>
      <c r="Q1857" s="271"/>
      <c r="R1857" s="271"/>
      <c r="S1857" s="271"/>
      <c r="T1857" s="272"/>
      <c r="AT1857" s="273" t="s">
        <v>368</v>
      </c>
      <c r="AU1857" s="273" t="s">
        <v>92</v>
      </c>
      <c r="AV1857" s="13" t="s">
        <v>125</v>
      </c>
      <c r="AW1857" s="13" t="s">
        <v>38</v>
      </c>
      <c r="AX1857" s="13" t="s">
        <v>90</v>
      </c>
      <c r="AY1857" s="273" t="s">
        <v>263</v>
      </c>
    </row>
    <row r="1858" s="1" customFormat="1" ht="16.5" customHeight="1">
      <c r="B1858" s="39"/>
      <c r="C1858" s="233" t="s">
        <v>2563</v>
      </c>
      <c r="D1858" s="233" t="s">
        <v>266</v>
      </c>
      <c r="E1858" s="234" t="s">
        <v>2564</v>
      </c>
      <c r="F1858" s="235" t="s">
        <v>2565</v>
      </c>
      <c r="G1858" s="236" t="s">
        <v>407</v>
      </c>
      <c r="H1858" s="237">
        <v>176.38499999999999</v>
      </c>
      <c r="I1858" s="238"/>
      <c r="J1858" s="239">
        <f>ROUND(I1858*H1858,2)</f>
        <v>0</v>
      </c>
      <c r="K1858" s="235" t="s">
        <v>270</v>
      </c>
      <c r="L1858" s="44"/>
      <c r="M1858" s="240" t="s">
        <v>1</v>
      </c>
      <c r="N1858" s="241" t="s">
        <v>48</v>
      </c>
      <c r="O1858" s="87"/>
      <c r="P1858" s="242">
        <f>O1858*H1858</f>
        <v>0</v>
      </c>
      <c r="Q1858" s="242">
        <v>0.00050000000000000001</v>
      </c>
      <c r="R1858" s="242">
        <f>Q1858*H1858</f>
        <v>0.088192499999999993</v>
      </c>
      <c r="S1858" s="242">
        <v>0</v>
      </c>
      <c r="T1858" s="243">
        <f>S1858*H1858</f>
        <v>0</v>
      </c>
      <c r="AR1858" s="244" t="s">
        <v>452</v>
      </c>
      <c r="AT1858" s="244" t="s">
        <v>266</v>
      </c>
      <c r="AU1858" s="244" t="s">
        <v>92</v>
      </c>
      <c r="AY1858" s="17" t="s">
        <v>263</v>
      </c>
      <c r="BE1858" s="245">
        <f>IF(N1858="základní",J1858,0)</f>
        <v>0</v>
      </c>
      <c r="BF1858" s="245">
        <f>IF(N1858="snížená",J1858,0)</f>
        <v>0</v>
      </c>
      <c r="BG1858" s="245">
        <f>IF(N1858="zákl. přenesená",J1858,0)</f>
        <v>0</v>
      </c>
      <c r="BH1858" s="245">
        <f>IF(N1858="sníž. přenesená",J1858,0)</f>
        <v>0</v>
      </c>
      <c r="BI1858" s="245">
        <f>IF(N1858="nulová",J1858,0)</f>
        <v>0</v>
      </c>
      <c r="BJ1858" s="17" t="s">
        <v>90</v>
      </c>
      <c r="BK1858" s="245">
        <f>ROUND(I1858*H1858,2)</f>
        <v>0</v>
      </c>
      <c r="BL1858" s="17" t="s">
        <v>452</v>
      </c>
      <c r="BM1858" s="244" t="s">
        <v>2566</v>
      </c>
    </row>
    <row r="1859" s="1" customFormat="1">
      <c r="B1859" s="39"/>
      <c r="C1859" s="40"/>
      <c r="D1859" s="246" t="s">
        <v>273</v>
      </c>
      <c r="E1859" s="40"/>
      <c r="F1859" s="247" t="s">
        <v>2521</v>
      </c>
      <c r="G1859" s="40"/>
      <c r="H1859" s="40"/>
      <c r="I1859" s="151"/>
      <c r="J1859" s="40"/>
      <c r="K1859" s="40"/>
      <c r="L1859" s="44"/>
      <c r="M1859" s="248"/>
      <c r="N1859" s="87"/>
      <c r="O1859" s="87"/>
      <c r="P1859" s="87"/>
      <c r="Q1859" s="87"/>
      <c r="R1859" s="87"/>
      <c r="S1859" s="87"/>
      <c r="T1859" s="88"/>
      <c r="AT1859" s="17" t="s">
        <v>273</v>
      </c>
      <c r="AU1859" s="17" t="s">
        <v>92</v>
      </c>
    </row>
    <row r="1860" s="12" customFormat="1">
      <c r="B1860" s="252"/>
      <c r="C1860" s="253"/>
      <c r="D1860" s="246" t="s">
        <v>368</v>
      </c>
      <c r="E1860" s="254" t="s">
        <v>1</v>
      </c>
      <c r="F1860" s="255" t="s">
        <v>2567</v>
      </c>
      <c r="G1860" s="253"/>
      <c r="H1860" s="256">
        <v>160.34999999999999</v>
      </c>
      <c r="I1860" s="257"/>
      <c r="J1860" s="253"/>
      <c r="K1860" s="253"/>
      <c r="L1860" s="258"/>
      <c r="M1860" s="259"/>
      <c r="N1860" s="260"/>
      <c r="O1860" s="260"/>
      <c r="P1860" s="260"/>
      <c r="Q1860" s="260"/>
      <c r="R1860" s="260"/>
      <c r="S1860" s="260"/>
      <c r="T1860" s="261"/>
      <c r="AT1860" s="262" t="s">
        <v>368</v>
      </c>
      <c r="AU1860" s="262" t="s">
        <v>92</v>
      </c>
      <c r="AV1860" s="12" t="s">
        <v>92</v>
      </c>
      <c r="AW1860" s="12" t="s">
        <v>38</v>
      </c>
      <c r="AX1860" s="12" t="s">
        <v>83</v>
      </c>
      <c r="AY1860" s="262" t="s">
        <v>263</v>
      </c>
    </row>
    <row r="1861" s="12" customFormat="1">
      <c r="B1861" s="252"/>
      <c r="C1861" s="253"/>
      <c r="D1861" s="246" t="s">
        <v>368</v>
      </c>
      <c r="E1861" s="254" t="s">
        <v>1</v>
      </c>
      <c r="F1861" s="255" t="s">
        <v>2568</v>
      </c>
      <c r="G1861" s="253"/>
      <c r="H1861" s="256">
        <v>16.035</v>
      </c>
      <c r="I1861" s="257"/>
      <c r="J1861" s="253"/>
      <c r="K1861" s="253"/>
      <c r="L1861" s="258"/>
      <c r="M1861" s="259"/>
      <c r="N1861" s="260"/>
      <c r="O1861" s="260"/>
      <c r="P1861" s="260"/>
      <c r="Q1861" s="260"/>
      <c r="R1861" s="260"/>
      <c r="S1861" s="260"/>
      <c r="T1861" s="261"/>
      <c r="AT1861" s="262" t="s">
        <v>368</v>
      </c>
      <c r="AU1861" s="262" t="s">
        <v>92</v>
      </c>
      <c r="AV1861" s="12" t="s">
        <v>92</v>
      </c>
      <c r="AW1861" s="12" t="s">
        <v>38</v>
      </c>
      <c r="AX1861" s="12" t="s">
        <v>83</v>
      </c>
      <c r="AY1861" s="262" t="s">
        <v>263</v>
      </c>
    </row>
    <row r="1862" s="13" customFormat="1">
      <c r="B1862" s="263"/>
      <c r="C1862" s="264"/>
      <c r="D1862" s="246" t="s">
        <v>368</v>
      </c>
      <c r="E1862" s="265" t="s">
        <v>1</v>
      </c>
      <c r="F1862" s="266" t="s">
        <v>370</v>
      </c>
      <c r="G1862" s="264"/>
      <c r="H1862" s="267">
        <v>176.38499999999999</v>
      </c>
      <c r="I1862" s="268"/>
      <c r="J1862" s="264"/>
      <c r="K1862" s="264"/>
      <c r="L1862" s="269"/>
      <c r="M1862" s="270"/>
      <c r="N1862" s="271"/>
      <c r="O1862" s="271"/>
      <c r="P1862" s="271"/>
      <c r="Q1862" s="271"/>
      <c r="R1862" s="271"/>
      <c r="S1862" s="271"/>
      <c r="T1862" s="272"/>
      <c r="AT1862" s="273" t="s">
        <v>368</v>
      </c>
      <c r="AU1862" s="273" t="s">
        <v>92</v>
      </c>
      <c r="AV1862" s="13" t="s">
        <v>125</v>
      </c>
      <c r="AW1862" s="13" t="s">
        <v>38</v>
      </c>
      <c r="AX1862" s="13" t="s">
        <v>90</v>
      </c>
      <c r="AY1862" s="273" t="s">
        <v>263</v>
      </c>
    </row>
    <row r="1863" s="1" customFormat="1" ht="16.5" customHeight="1">
      <c r="B1863" s="39"/>
      <c r="C1863" s="295" t="s">
        <v>2569</v>
      </c>
      <c r="D1863" s="295" t="s">
        <v>400</v>
      </c>
      <c r="E1863" s="296" t="s">
        <v>2570</v>
      </c>
      <c r="F1863" s="297" t="s">
        <v>2571</v>
      </c>
      <c r="G1863" s="298" t="s">
        <v>407</v>
      </c>
      <c r="H1863" s="299">
        <v>202.84299999999999</v>
      </c>
      <c r="I1863" s="300"/>
      <c r="J1863" s="301">
        <f>ROUND(I1863*H1863,2)</f>
        <v>0</v>
      </c>
      <c r="K1863" s="297" t="s">
        <v>413</v>
      </c>
      <c r="L1863" s="302"/>
      <c r="M1863" s="303" t="s">
        <v>1</v>
      </c>
      <c r="N1863" s="304" t="s">
        <v>48</v>
      </c>
      <c r="O1863" s="87"/>
      <c r="P1863" s="242">
        <f>O1863*H1863</f>
        <v>0</v>
      </c>
      <c r="Q1863" s="242">
        <v>0.00175</v>
      </c>
      <c r="R1863" s="242">
        <f>Q1863*H1863</f>
        <v>0.35497524999999996</v>
      </c>
      <c r="S1863" s="242">
        <v>0</v>
      </c>
      <c r="T1863" s="243">
        <f>S1863*H1863</f>
        <v>0</v>
      </c>
      <c r="AR1863" s="244" t="s">
        <v>563</v>
      </c>
      <c r="AT1863" s="244" t="s">
        <v>400</v>
      </c>
      <c r="AU1863" s="244" t="s">
        <v>92</v>
      </c>
      <c r="AY1863" s="17" t="s">
        <v>263</v>
      </c>
      <c r="BE1863" s="245">
        <f>IF(N1863="základní",J1863,0)</f>
        <v>0</v>
      </c>
      <c r="BF1863" s="245">
        <f>IF(N1863="snížená",J1863,0)</f>
        <v>0</v>
      </c>
      <c r="BG1863" s="245">
        <f>IF(N1863="zákl. přenesená",J1863,0)</f>
        <v>0</v>
      </c>
      <c r="BH1863" s="245">
        <f>IF(N1863="sníž. přenesená",J1863,0)</f>
        <v>0</v>
      </c>
      <c r="BI1863" s="245">
        <f>IF(N1863="nulová",J1863,0)</f>
        <v>0</v>
      </c>
      <c r="BJ1863" s="17" t="s">
        <v>90</v>
      </c>
      <c r="BK1863" s="245">
        <f>ROUND(I1863*H1863,2)</f>
        <v>0</v>
      </c>
      <c r="BL1863" s="17" t="s">
        <v>452</v>
      </c>
      <c r="BM1863" s="244" t="s">
        <v>2572</v>
      </c>
    </row>
    <row r="1864" s="1" customFormat="1">
      <c r="B1864" s="39"/>
      <c r="C1864" s="40"/>
      <c r="D1864" s="246" t="s">
        <v>273</v>
      </c>
      <c r="E1864" s="40"/>
      <c r="F1864" s="247" t="s">
        <v>2573</v>
      </c>
      <c r="G1864" s="40"/>
      <c r="H1864" s="40"/>
      <c r="I1864" s="151"/>
      <c r="J1864" s="40"/>
      <c r="K1864" s="40"/>
      <c r="L1864" s="44"/>
      <c r="M1864" s="248"/>
      <c r="N1864" s="87"/>
      <c r="O1864" s="87"/>
      <c r="P1864" s="87"/>
      <c r="Q1864" s="87"/>
      <c r="R1864" s="87"/>
      <c r="S1864" s="87"/>
      <c r="T1864" s="88"/>
      <c r="AT1864" s="17" t="s">
        <v>273</v>
      </c>
      <c r="AU1864" s="17" t="s">
        <v>92</v>
      </c>
    </row>
    <row r="1865" s="12" customFormat="1">
      <c r="B1865" s="252"/>
      <c r="C1865" s="253"/>
      <c r="D1865" s="246" t="s">
        <v>368</v>
      </c>
      <c r="E1865" s="253"/>
      <c r="F1865" s="255" t="s">
        <v>2574</v>
      </c>
      <c r="G1865" s="253"/>
      <c r="H1865" s="256">
        <v>202.84299999999999</v>
      </c>
      <c r="I1865" s="257"/>
      <c r="J1865" s="253"/>
      <c r="K1865" s="253"/>
      <c r="L1865" s="258"/>
      <c r="M1865" s="259"/>
      <c r="N1865" s="260"/>
      <c r="O1865" s="260"/>
      <c r="P1865" s="260"/>
      <c r="Q1865" s="260"/>
      <c r="R1865" s="260"/>
      <c r="S1865" s="260"/>
      <c r="T1865" s="261"/>
      <c r="AT1865" s="262" t="s">
        <v>368</v>
      </c>
      <c r="AU1865" s="262" t="s">
        <v>92</v>
      </c>
      <c r="AV1865" s="12" t="s">
        <v>92</v>
      </c>
      <c r="AW1865" s="12" t="s">
        <v>4</v>
      </c>
      <c r="AX1865" s="12" t="s">
        <v>90</v>
      </c>
      <c r="AY1865" s="262" t="s">
        <v>263</v>
      </c>
    </row>
    <row r="1866" s="1" customFormat="1" ht="16.5" customHeight="1">
      <c r="B1866" s="39"/>
      <c r="C1866" s="233" t="s">
        <v>2575</v>
      </c>
      <c r="D1866" s="233" t="s">
        <v>266</v>
      </c>
      <c r="E1866" s="234" t="s">
        <v>2576</v>
      </c>
      <c r="F1866" s="235" t="s">
        <v>2577</v>
      </c>
      <c r="G1866" s="236" t="s">
        <v>407</v>
      </c>
      <c r="H1866" s="237">
        <v>45.033999999999999</v>
      </c>
      <c r="I1866" s="238"/>
      <c r="J1866" s="239">
        <f>ROUND(I1866*H1866,2)</f>
        <v>0</v>
      </c>
      <c r="K1866" s="235" t="s">
        <v>270</v>
      </c>
      <c r="L1866" s="44"/>
      <c r="M1866" s="240" t="s">
        <v>1</v>
      </c>
      <c r="N1866" s="241" t="s">
        <v>48</v>
      </c>
      <c r="O1866" s="87"/>
      <c r="P1866" s="242">
        <f>O1866*H1866</f>
        <v>0</v>
      </c>
      <c r="Q1866" s="242">
        <v>0.00040000000000000002</v>
      </c>
      <c r="R1866" s="242">
        <f>Q1866*H1866</f>
        <v>0.018013600000000001</v>
      </c>
      <c r="S1866" s="242">
        <v>0</v>
      </c>
      <c r="T1866" s="243">
        <f>S1866*H1866</f>
        <v>0</v>
      </c>
      <c r="AR1866" s="244" t="s">
        <v>452</v>
      </c>
      <c r="AT1866" s="244" t="s">
        <v>266</v>
      </c>
      <c r="AU1866" s="244" t="s">
        <v>92</v>
      </c>
      <c r="AY1866" s="17" t="s">
        <v>263</v>
      </c>
      <c r="BE1866" s="245">
        <f>IF(N1866="základní",J1866,0)</f>
        <v>0</v>
      </c>
      <c r="BF1866" s="245">
        <f>IF(N1866="snížená",J1866,0)</f>
        <v>0</v>
      </c>
      <c r="BG1866" s="245">
        <f>IF(N1866="zákl. přenesená",J1866,0)</f>
        <v>0</v>
      </c>
      <c r="BH1866" s="245">
        <f>IF(N1866="sníž. přenesená",J1866,0)</f>
        <v>0</v>
      </c>
      <c r="BI1866" s="245">
        <f>IF(N1866="nulová",J1866,0)</f>
        <v>0</v>
      </c>
      <c r="BJ1866" s="17" t="s">
        <v>90</v>
      </c>
      <c r="BK1866" s="245">
        <f>ROUND(I1866*H1866,2)</f>
        <v>0</v>
      </c>
      <c r="BL1866" s="17" t="s">
        <v>452</v>
      </c>
      <c r="BM1866" s="244" t="s">
        <v>2578</v>
      </c>
    </row>
    <row r="1867" s="1" customFormat="1">
      <c r="B1867" s="39"/>
      <c r="C1867" s="40"/>
      <c r="D1867" s="246" t="s">
        <v>273</v>
      </c>
      <c r="E1867" s="40"/>
      <c r="F1867" s="247" t="s">
        <v>2579</v>
      </c>
      <c r="G1867" s="40"/>
      <c r="H1867" s="40"/>
      <c r="I1867" s="151"/>
      <c r="J1867" s="40"/>
      <c r="K1867" s="40"/>
      <c r="L1867" s="44"/>
      <c r="M1867" s="248"/>
      <c r="N1867" s="87"/>
      <c r="O1867" s="87"/>
      <c r="P1867" s="87"/>
      <c r="Q1867" s="87"/>
      <c r="R1867" s="87"/>
      <c r="S1867" s="87"/>
      <c r="T1867" s="88"/>
      <c r="AT1867" s="17" t="s">
        <v>273</v>
      </c>
      <c r="AU1867" s="17" t="s">
        <v>92</v>
      </c>
    </row>
    <row r="1868" s="12" customFormat="1">
      <c r="B1868" s="252"/>
      <c r="C1868" s="253"/>
      <c r="D1868" s="246" t="s">
        <v>368</v>
      </c>
      <c r="E1868" s="254" t="s">
        <v>1</v>
      </c>
      <c r="F1868" s="255" t="s">
        <v>2580</v>
      </c>
      <c r="G1868" s="253"/>
      <c r="H1868" s="256">
        <v>40.939999999999998</v>
      </c>
      <c r="I1868" s="257"/>
      <c r="J1868" s="253"/>
      <c r="K1868" s="253"/>
      <c r="L1868" s="258"/>
      <c r="M1868" s="259"/>
      <c r="N1868" s="260"/>
      <c r="O1868" s="260"/>
      <c r="P1868" s="260"/>
      <c r="Q1868" s="260"/>
      <c r="R1868" s="260"/>
      <c r="S1868" s="260"/>
      <c r="T1868" s="261"/>
      <c r="AT1868" s="262" t="s">
        <v>368</v>
      </c>
      <c r="AU1868" s="262" t="s">
        <v>92</v>
      </c>
      <c r="AV1868" s="12" t="s">
        <v>92</v>
      </c>
      <c r="AW1868" s="12" t="s">
        <v>38</v>
      </c>
      <c r="AX1868" s="12" t="s">
        <v>83</v>
      </c>
      <c r="AY1868" s="262" t="s">
        <v>263</v>
      </c>
    </row>
    <row r="1869" s="12" customFormat="1">
      <c r="B1869" s="252"/>
      <c r="C1869" s="253"/>
      <c r="D1869" s="246" t="s">
        <v>368</v>
      </c>
      <c r="E1869" s="254" t="s">
        <v>1</v>
      </c>
      <c r="F1869" s="255" t="s">
        <v>2581</v>
      </c>
      <c r="G1869" s="253"/>
      <c r="H1869" s="256">
        <v>4.0940000000000003</v>
      </c>
      <c r="I1869" s="257"/>
      <c r="J1869" s="253"/>
      <c r="K1869" s="253"/>
      <c r="L1869" s="258"/>
      <c r="M1869" s="259"/>
      <c r="N1869" s="260"/>
      <c r="O1869" s="260"/>
      <c r="P1869" s="260"/>
      <c r="Q1869" s="260"/>
      <c r="R1869" s="260"/>
      <c r="S1869" s="260"/>
      <c r="T1869" s="261"/>
      <c r="AT1869" s="262" t="s">
        <v>368</v>
      </c>
      <c r="AU1869" s="262" t="s">
        <v>92</v>
      </c>
      <c r="AV1869" s="12" t="s">
        <v>92</v>
      </c>
      <c r="AW1869" s="12" t="s">
        <v>38</v>
      </c>
      <c r="AX1869" s="12" t="s">
        <v>83</v>
      </c>
      <c r="AY1869" s="262" t="s">
        <v>263</v>
      </c>
    </row>
    <row r="1870" s="13" customFormat="1">
      <c r="B1870" s="263"/>
      <c r="C1870" s="264"/>
      <c r="D1870" s="246" t="s">
        <v>368</v>
      </c>
      <c r="E1870" s="265" t="s">
        <v>1</v>
      </c>
      <c r="F1870" s="266" t="s">
        <v>370</v>
      </c>
      <c r="G1870" s="264"/>
      <c r="H1870" s="267">
        <v>45.033999999999999</v>
      </c>
      <c r="I1870" s="268"/>
      <c r="J1870" s="264"/>
      <c r="K1870" s="264"/>
      <c r="L1870" s="269"/>
      <c r="M1870" s="270"/>
      <c r="N1870" s="271"/>
      <c r="O1870" s="271"/>
      <c r="P1870" s="271"/>
      <c r="Q1870" s="271"/>
      <c r="R1870" s="271"/>
      <c r="S1870" s="271"/>
      <c r="T1870" s="272"/>
      <c r="AT1870" s="273" t="s">
        <v>368</v>
      </c>
      <c r="AU1870" s="273" t="s">
        <v>92</v>
      </c>
      <c r="AV1870" s="13" t="s">
        <v>125</v>
      </c>
      <c r="AW1870" s="13" t="s">
        <v>38</v>
      </c>
      <c r="AX1870" s="13" t="s">
        <v>90</v>
      </c>
      <c r="AY1870" s="273" t="s">
        <v>263</v>
      </c>
    </row>
    <row r="1871" s="1" customFormat="1" ht="16.5" customHeight="1">
      <c r="B1871" s="39"/>
      <c r="C1871" s="295" t="s">
        <v>2582</v>
      </c>
      <c r="D1871" s="295" t="s">
        <v>400</v>
      </c>
      <c r="E1871" s="296" t="s">
        <v>2583</v>
      </c>
      <c r="F1871" s="297" t="s">
        <v>2584</v>
      </c>
      <c r="G1871" s="298" t="s">
        <v>407</v>
      </c>
      <c r="H1871" s="299">
        <v>51.789000000000001</v>
      </c>
      <c r="I1871" s="300"/>
      <c r="J1871" s="301">
        <f>ROUND(I1871*H1871,2)</f>
        <v>0</v>
      </c>
      <c r="K1871" s="297" t="s">
        <v>413</v>
      </c>
      <c r="L1871" s="302"/>
      <c r="M1871" s="303" t="s">
        <v>1</v>
      </c>
      <c r="N1871" s="304" t="s">
        <v>48</v>
      </c>
      <c r="O1871" s="87"/>
      <c r="P1871" s="242">
        <f>O1871*H1871</f>
        <v>0</v>
      </c>
      <c r="Q1871" s="242">
        <v>0.0032000000000000002</v>
      </c>
      <c r="R1871" s="242">
        <f>Q1871*H1871</f>
        <v>0.16572480000000001</v>
      </c>
      <c r="S1871" s="242">
        <v>0</v>
      </c>
      <c r="T1871" s="243">
        <f>S1871*H1871</f>
        <v>0</v>
      </c>
      <c r="AR1871" s="244" t="s">
        <v>563</v>
      </c>
      <c r="AT1871" s="244" t="s">
        <v>400</v>
      </c>
      <c r="AU1871" s="244" t="s">
        <v>92</v>
      </c>
      <c r="AY1871" s="17" t="s">
        <v>263</v>
      </c>
      <c r="BE1871" s="245">
        <f>IF(N1871="základní",J1871,0)</f>
        <v>0</v>
      </c>
      <c r="BF1871" s="245">
        <f>IF(N1871="snížená",J1871,0)</f>
        <v>0</v>
      </c>
      <c r="BG1871" s="245">
        <f>IF(N1871="zákl. přenesená",J1871,0)</f>
        <v>0</v>
      </c>
      <c r="BH1871" s="245">
        <f>IF(N1871="sníž. přenesená",J1871,0)</f>
        <v>0</v>
      </c>
      <c r="BI1871" s="245">
        <f>IF(N1871="nulová",J1871,0)</f>
        <v>0</v>
      </c>
      <c r="BJ1871" s="17" t="s">
        <v>90</v>
      </c>
      <c r="BK1871" s="245">
        <f>ROUND(I1871*H1871,2)</f>
        <v>0</v>
      </c>
      <c r="BL1871" s="17" t="s">
        <v>452</v>
      </c>
      <c r="BM1871" s="244" t="s">
        <v>2585</v>
      </c>
    </row>
    <row r="1872" s="1" customFormat="1">
      <c r="B1872" s="39"/>
      <c r="C1872" s="40"/>
      <c r="D1872" s="246" t="s">
        <v>273</v>
      </c>
      <c r="E1872" s="40"/>
      <c r="F1872" s="247" t="s">
        <v>2586</v>
      </c>
      <c r="G1872" s="40"/>
      <c r="H1872" s="40"/>
      <c r="I1872" s="151"/>
      <c r="J1872" s="40"/>
      <c r="K1872" s="40"/>
      <c r="L1872" s="44"/>
      <c r="M1872" s="248"/>
      <c r="N1872" s="87"/>
      <c r="O1872" s="87"/>
      <c r="P1872" s="87"/>
      <c r="Q1872" s="87"/>
      <c r="R1872" s="87"/>
      <c r="S1872" s="87"/>
      <c r="T1872" s="88"/>
      <c r="AT1872" s="17" t="s">
        <v>273</v>
      </c>
      <c r="AU1872" s="17" t="s">
        <v>92</v>
      </c>
    </row>
    <row r="1873" s="12" customFormat="1">
      <c r="B1873" s="252"/>
      <c r="C1873" s="253"/>
      <c r="D1873" s="246" t="s">
        <v>368</v>
      </c>
      <c r="E1873" s="253"/>
      <c r="F1873" s="255" t="s">
        <v>2587</v>
      </c>
      <c r="G1873" s="253"/>
      <c r="H1873" s="256">
        <v>51.789000000000001</v>
      </c>
      <c r="I1873" s="257"/>
      <c r="J1873" s="253"/>
      <c r="K1873" s="253"/>
      <c r="L1873" s="258"/>
      <c r="M1873" s="259"/>
      <c r="N1873" s="260"/>
      <c r="O1873" s="260"/>
      <c r="P1873" s="260"/>
      <c r="Q1873" s="260"/>
      <c r="R1873" s="260"/>
      <c r="S1873" s="260"/>
      <c r="T1873" s="261"/>
      <c r="AT1873" s="262" t="s">
        <v>368</v>
      </c>
      <c r="AU1873" s="262" t="s">
        <v>92</v>
      </c>
      <c r="AV1873" s="12" t="s">
        <v>92</v>
      </c>
      <c r="AW1873" s="12" t="s">
        <v>4</v>
      </c>
      <c r="AX1873" s="12" t="s">
        <v>90</v>
      </c>
      <c r="AY1873" s="262" t="s">
        <v>263</v>
      </c>
    </row>
    <row r="1874" s="1" customFormat="1" ht="16.5" customHeight="1">
      <c r="B1874" s="39"/>
      <c r="C1874" s="233" t="s">
        <v>2588</v>
      </c>
      <c r="D1874" s="233" t="s">
        <v>266</v>
      </c>
      <c r="E1874" s="234" t="s">
        <v>2589</v>
      </c>
      <c r="F1874" s="235" t="s">
        <v>2590</v>
      </c>
      <c r="G1874" s="236" t="s">
        <v>1155</v>
      </c>
      <c r="H1874" s="305"/>
      <c r="I1874" s="238"/>
      <c r="J1874" s="239">
        <f>ROUND(I1874*H1874,2)</f>
        <v>0</v>
      </c>
      <c r="K1874" s="235" t="s">
        <v>270</v>
      </c>
      <c r="L1874" s="44"/>
      <c r="M1874" s="240" t="s">
        <v>1</v>
      </c>
      <c r="N1874" s="241" t="s">
        <v>48</v>
      </c>
      <c r="O1874" s="87"/>
      <c r="P1874" s="242">
        <f>O1874*H1874</f>
        <v>0</v>
      </c>
      <c r="Q1874" s="242">
        <v>0</v>
      </c>
      <c r="R1874" s="242">
        <f>Q1874*H1874</f>
        <v>0</v>
      </c>
      <c r="S1874" s="242">
        <v>0</v>
      </c>
      <c r="T1874" s="243">
        <f>S1874*H1874</f>
        <v>0</v>
      </c>
      <c r="AR1874" s="244" t="s">
        <v>452</v>
      </c>
      <c r="AT1874" s="244" t="s">
        <v>266</v>
      </c>
      <c r="AU1874" s="244" t="s">
        <v>92</v>
      </c>
      <c r="AY1874" s="17" t="s">
        <v>263</v>
      </c>
      <c r="BE1874" s="245">
        <f>IF(N1874="základní",J1874,0)</f>
        <v>0</v>
      </c>
      <c r="BF1874" s="245">
        <f>IF(N1874="snížená",J1874,0)</f>
        <v>0</v>
      </c>
      <c r="BG1874" s="245">
        <f>IF(N1874="zákl. přenesená",J1874,0)</f>
        <v>0</v>
      </c>
      <c r="BH1874" s="245">
        <f>IF(N1874="sníž. přenesená",J1874,0)</f>
        <v>0</v>
      </c>
      <c r="BI1874" s="245">
        <f>IF(N1874="nulová",J1874,0)</f>
        <v>0</v>
      </c>
      <c r="BJ1874" s="17" t="s">
        <v>90</v>
      </c>
      <c r="BK1874" s="245">
        <f>ROUND(I1874*H1874,2)</f>
        <v>0</v>
      </c>
      <c r="BL1874" s="17" t="s">
        <v>452</v>
      </c>
      <c r="BM1874" s="244" t="s">
        <v>2591</v>
      </c>
    </row>
    <row r="1875" s="11" customFormat="1" ht="22.8" customHeight="1">
      <c r="B1875" s="217"/>
      <c r="C1875" s="218"/>
      <c r="D1875" s="219" t="s">
        <v>82</v>
      </c>
      <c r="E1875" s="231" t="s">
        <v>2592</v>
      </c>
      <c r="F1875" s="231" t="s">
        <v>2593</v>
      </c>
      <c r="G1875" s="218"/>
      <c r="H1875" s="218"/>
      <c r="I1875" s="221"/>
      <c r="J1875" s="232">
        <f>BK1875</f>
        <v>0</v>
      </c>
      <c r="K1875" s="218"/>
      <c r="L1875" s="223"/>
      <c r="M1875" s="224"/>
      <c r="N1875" s="225"/>
      <c r="O1875" s="225"/>
      <c r="P1875" s="226">
        <f>SUM(P1876:P1903)</f>
        <v>0</v>
      </c>
      <c r="Q1875" s="225"/>
      <c r="R1875" s="226">
        <f>SUM(R1876:R1903)</f>
        <v>2.64121234</v>
      </c>
      <c r="S1875" s="225"/>
      <c r="T1875" s="227">
        <f>SUM(T1876:T1903)</f>
        <v>0</v>
      </c>
      <c r="AR1875" s="228" t="s">
        <v>92</v>
      </c>
      <c r="AT1875" s="229" t="s">
        <v>82</v>
      </c>
      <c r="AU1875" s="229" t="s">
        <v>90</v>
      </c>
      <c r="AY1875" s="228" t="s">
        <v>263</v>
      </c>
      <c r="BK1875" s="230">
        <f>SUM(BK1876:BK1903)</f>
        <v>0</v>
      </c>
    </row>
    <row r="1876" s="1" customFormat="1" ht="16.5" customHeight="1">
      <c r="B1876" s="39"/>
      <c r="C1876" s="233" t="s">
        <v>2594</v>
      </c>
      <c r="D1876" s="233" t="s">
        <v>266</v>
      </c>
      <c r="E1876" s="234" t="s">
        <v>2595</v>
      </c>
      <c r="F1876" s="235" t="s">
        <v>2596</v>
      </c>
      <c r="G1876" s="236" t="s">
        <v>407</v>
      </c>
      <c r="H1876" s="237">
        <v>200.483</v>
      </c>
      <c r="I1876" s="238"/>
      <c r="J1876" s="239">
        <f>ROUND(I1876*H1876,2)</f>
        <v>0</v>
      </c>
      <c r="K1876" s="235" t="s">
        <v>270</v>
      </c>
      <c r="L1876" s="44"/>
      <c r="M1876" s="240" t="s">
        <v>1</v>
      </c>
      <c r="N1876" s="241" t="s">
        <v>48</v>
      </c>
      <c r="O1876" s="87"/>
      <c r="P1876" s="242">
        <f>O1876*H1876</f>
        <v>0</v>
      </c>
      <c r="Q1876" s="242">
        <v>0.00058</v>
      </c>
      <c r="R1876" s="242">
        <f>Q1876*H1876</f>
        <v>0.11628014</v>
      </c>
      <c r="S1876" s="242">
        <v>0</v>
      </c>
      <c r="T1876" s="243">
        <f>S1876*H1876</f>
        <v>0</v>
      </c>
      <c r="AR1876" s="244" t="s">
        <v>452</v>
      </c>
      <c r="AT1876" s="244" t="s">
        <v>266</v>
      </c>
      <c r="AU1876" s="244" t="s">
        <v>92</v>
      </c>
      <c r="AY1876" s="17" t="s">
        <v>263</v>
      </c>
      <c r="BE1876" s="245">
        <f>IF(N1876="základní",J1876,0)</f>
        <v>0</v>
      </c>
      <c r="BF1876" s="245">
        <f>IF(N1876="snížená",J1876,0)</f>
        <v>0</v>
      </c>
      <c r="BG1876" s="245">
        <f>IF(N1876="zákl. přenesená",J1876,0)</f>
        <v>0</v>
      </c>
      <c r="BH1876" s="245">
        <f>IF(N1876="sníž. přenesená",J1876,0)</f>
        <v>0</v>
      </c>
      <c r="BI1876" s="245">
        <f>IF(N1876="nulová",J1876,0)</f>
        <v>0</v>
      </c>
      <c r="BJ1876" s="17" t="s">
        <v>90</v>
      </c>
      <c r="BK1876" s="245">
        <f>ROUND(I1876*H1876,2)</f>
        <v>0</v>
      </c>
      <c r="BL1876" s="17" t="s">
        <v>452</v>
      </c>
      <c r="BM1876" s="244" t="s">
        <v>2597</v>
      </c>
    </row>
    <row r="1877" s="1" customFormat="1">
      <c r="B1877" s="39"/>
      <c r="C1877" s="40"/>
      <c r="D1877" s="246" t="s">
        <v>273</v>
      </c>
      <c r="E1877" s="40"/>
      <c r="F1877" s="247" t="s">
        <v>1254</v>
      </c>
      <c r="G1877" s="40"/>
      <c r="H1877" s="40"/>
      <c r="I1877" s="151"/>
      <c r="J1877" s="40"/>
      <c r="K1877" s="40"/>
      <c r="L1877" s="44"/>
      <c r="M1877" s="248"/>
      <c r="N1877" s="87"/>
      <c r="O1877" s="87"/>
      <c r="P1877" s="87"/>
      <c r="Q1877" s="87"/>
      <c r="R1877" s="87"/>
      <c r="S1877" s="87"/>
      <c r="T1877" s="88"/>
      <c r="AT1877" s="17" t="s">
        <v>273</v>
      </c>
      <c r="AU1877" s="17" t="s">
        <v>92</v>
      </c>
    </row>
    <row r="1878" s="12" customFormat="1">
      <c r="B1878" s="252"/>
      <c r="C1878" s="253"/>
      <c r="D1878" s="246" t="s">
        <v>368</v>
      </c>
      <c r="E1878" s="254" t="s">
        <v>1</v>
      </c>
      <c r="F1878" s="255" t="s">
        <v>2598</v>
      </c>
      <c r="G1878" s="253"/>
      <c r="H1878" s="256">
        <v>68.088999999999999</v>
      </c>
      <c r="I1878" s="257"/>
      <c r="J1878" s="253"/>
      <c r="K1878" s="253"/>
      <c r="L1878" s="258"/>
      <c r="M1878" s="259"/>
      <c r="N1878" s="260"/>
      <c r="O1878" s="260"/>
      <c r="P1878" s="260"/>
      <c r="Q1878" s="260"/>
      <c r="R1878" s="260"/>
      <c r="S1878" s="260"/>
      <c r="T1878" s="261"/>
      <c r="AT1878" s="262" t="s">
        <v>368</v>
      </c>
      <c r="AU1878" s="262" t="s">
        <v>92</v>
      </c>
      <c r="AV1878" s="12" t="s">
        <v>92</v>
      </c>
      <c r="AW1878" s="12" t="s">
        <v>38</v>
      </c>
      <c r="AX1878" s="12" t="s">
        <v>83</v>
      </c>
      <c r="AY1878" s="262" t="s">
        <v>263</v>
      </c>
    </row>
    <row r="1879" s="12" customFormat="1">
      <c r="B1879" s="252"/>
      <c r="C1879" s="253"/>
      <c r="D1879" s="246" t="s">
        <v>368</v>
      </c>
      <c r="E1879" s="254" t="s">
        <v>1</v>
      </c>
      <c r="F1879" s="255" t="s">
        <v>2599</v>
      </c>
      <c r="G1879" s="253"/>
      <c r="H1879" s="256">
        <v>60.523000000000003</v>
      </c>
      <c r="I1879" s="257"/>
      <c r="J1879" s="253"/>
      <c r="K1879" s="253"/>
      <c r="L1879" s="258"/>
      <c r="M1879" s="259"/>
      <c r="N1879" s="260"/>
      <c r="O1879" s="260"/>
      <c r="P1879" s="260"/>
      <c r="Q1879" s="260"/>
      <c r="R1879" s="260"/>
      <c r="S1879" s="260"/>
      <c r="T1879" s="261"/>
      <c r="AT1879" s="262" t="s">
        <v>368</v>
      </c>
      <c r="AU1879" s="262" t="s">
        <v>92</v>
      </c>
      <c r="AV1879" s="12" t="s">
        <v>92</v>
      </c>
      <c r="AW1879" s="12" t="s">
        <v>38</v>
      </c>
      <c r="AX1879" s="12" t="s">
        <v>83</v>
      </c>
      <c r="AY1879" s="262" t="s">
        <v>263</v>
      </c>
    </row>
    <row r="1880" s="12" customFormat="1">
      <c r="B1880" s="252"/>
      <c r="C1880" s="253"/>
      <c r="D1880" s="246" t="s">
        <v>368</v>
      </c>
      <c r="E1880" s="254" t="s">
        <v>1</v>
      </c>
      <c r="F1880" s="255" t="s">
        <v>2600</v>
      </c>
      <c r="G1880" s="253"/>
      <c r="H1880" s="256">
        <v>71.870999999999995</v>
      </c>
      <c r="I1880" s="257"/>
      <c r="J1880" s="253"/>
      <c r="K1880" s="253"/>
      <c r="L1880" s="258"/>
      <c r="M1880" s="259"/>
      <c r="N1880" s="260"/>
      <c r="O1880" s="260"/>
      <c r="P1880" s="260"/>
      <c r="Q1880" s="260"/>
      <c r="R1880" s="260"/>
      <c r="S1880" s="260"/>
      <c r="T1880" s="261"/>
      <c r="AT1880" s="262" t="s">
        <v>368</v>
      </c>
      <c r="AU1880" s="262" t="s">
        <v>92</v>
      </c>
      <c r="AV1880" s="12" t="s">
        <v>92</v>
      </c>
      <c r="AW1880" s="12" t="s">
        <v>38</v>
      </c>
      <c r="AX1880" s="12" t="s">
        <v>83</v>
      </c>
      <c r="AY1880" s="262" t="s">
        <v>263</v>
      </c>
    </row>
    <row r="1881" s="13" customFormat="1">
      <c r="B1881" s="263"/>
      <c r="C1881" s="264"/>
      <c r="D1881" s="246" t="s">
        <v>368</v>
      </c>
      <c r="E1881" s="265" t="s">
        <v>1</v>
      </c>
      <c r="F1881" s="266" t="s">
        <v>370</v>
      </c>
      <c r="G1881" s="264"/>
      <c r="H1881" s="267">
        <v>200.483</v>
      </c>
      <c r="I1881" s="268"/>
      <c r="J1881" s="264"/>
      <c r="K1881" s="264"/>
      <c r="L1881" s="269"/>
      <c r="M1881" s="270"/>
      <c r="N1881" s="271"/>
      <c r="O1881" s="271"/>
      <c r="P1881" s="271"/>
      <c r="Q1881" s="271"/>
      <c r="R1881" s="271"/>
      <c r="S1881" s="271"/>
      <c r="T1881" s="272"/>
      <c r="AT1881" s="273" t="s">
        <v>368</v>
      </c>
      <c r="AU1881" s="273" t="s">
        <v>92</v>
      </c>
      <c r="AV1881" s="13" t="s">
        <v>125</v>
      </c>
      <c r="AW1881" s="13" t="s">
        <v>38</v>
      </c>
      <c r="AX1881" s="13" t="s">
        <v>90</v>
      </c>
      <c r="AY1881" s="273" t="s">
        <v>263</v>
      </c>
    </row>
    <row r="1882" s="1" customFormat="1" ht="16.5" customHeight="1">
      <c r="B1882" s="39"/>
      <c r="C1882" s="233" t="s">
        <v>2601</v>
      </c>
      <c r="D1882" s="233" t="s">
        <v>266</v>
      </c>
      <c r="E1882" s="234" t="s">
        <v>2602</v>
      </c>
      <c r="F1882" s="235" t="s">
        <v>2603</v>
      </c>
      <c r="G1882" s="236" t="s">
        <v>407</v>
      </c>
      <c r="H1882" s="237">
        <v>200.483</v>
      </c>
      <c r="I1882" s="238"/>
      <c r="J1882" s="239">
        <f>ROUND(I1882*H1882,2)</f>
        <v>0</v>
      </c>
      <c r="K1882" s="235" t="s">
        <v>270</v>
      </c>
      <c r="L1882" s="44"/>
      <c r="M1882" s="240" t="s">
        <v>1</v>
      </c>
      <c r="N1882" s="241" t="s">
        <v>48</v>
      </c>
      <c r="O1882" s="87"/>
      <c r="P1882" s="242">
        <f>O1882*H1882</f>
        <v>0</v>
      </c>
      <c r="Q1882" s="242">
        <v>0.0054000000000000003</v>
      </c>
      <c r="R1882" s="242">
        <f>Q1882*H1882</f>
        <v>1.0826082000000001</v>
      </c>
      <c r="S1882" s="242">
        <v>0</v>
      </c>
      <c r="T1882" s="243">
        <f>S1882*H1882</f>
        <v>0</v>
      </c>
      <c r="AR1882" s="244" t="s">
        <v>452</v>
      </c>
      <c r="AT1882" s="244" t="s">
        <v>266</v>
      </c>
      <c r="AU1882" s="244" t="s">
        <v>92</v>
      </c>
      <c r="AY1882" s="17" t="s">
        <v>263</v>
      </c>
      <c r="BE1882" s="245">
        <f>IF(N1882="základní",J1882,0)</f>
        <v>0</v>
      </c>
      <c r="BF1882" s="245">
        <f>IF(N1882="snížená",J1882,0)</f>
        <v>0</v>
      </c>
      <c r="BG1882" s="245">
        <f>IF(N1882="zákl. přenesená",J1882,0)</f>
        <v>0</v>
      </c>
      <c r="BH1882" s="245">
        <f>IF(N1882="sníž. přenesená",J1882,0)</f>
        <v>0</v>
      </c>
      <c r="BI1882" s="245">
        <f>IF(N1882="nulová",J1882,0)</f>
        <v>0</v>
      </c>
      <c r="BJ1882" s="17" t="s">
        <v>90</v>
      </c>
      <c r="BK1882" s="245">
        <f>ROUND(I1882*H1882,2)</f>
        <v>0</v>
      </c>
      <c r="BL1882" s="17" t="s">
        <v>452</v>
      </c>
      <c r="BM1882" s="244" t="s">
        <v>2604</v>
      </c>
    </row>
    <row r="1883" s="1" customFormat="1">
      <c r="B1883" s="39"/>
      <c r="C1883" s="40"/>
      <c r="D1883" s="246" t="s">
        <v>273</v>
      </c>
      <c r="E1883" s="40"/>
      <c r="F1883" s="247" t="s">
        <v>1254</v>
      </c>
      <c r="G1883" s="40"/>
      <c r="H1883" s="40"/>
      <c r="I1883" s="151"/>
      <c r="J1883" s="40"/>
      <c r="K1883" s="40"/>
      <c r="L1883" s="44"/>
      <c r="M1883" s="248"/>
      <c r="N1883" s="87"/>
      <c r="O1883" s="87"/>
      <c r="P1883" s="87"/>
      <c r="Q1883" s="87"/>
      <c r="R1883" s="87"/>
      <c r="S1883" s="87"/>
      <c r="T1883" s="88"/>
      <c r="AT1883" s="17" t="s">
        <v>273</v>
      </c>
      <c r="AU1883" s="17" t="s">
        <v>92</v>
      </c>
    </row>
    <row r="1884" s="12" customFormat="1">
      <c r="B1884" s="252"/>
      <c r="C1884" s="253"/>
      <c r="D1884" s="246" t="s">
        <v>368</v>
      </c>
      <c r="E1884" s="254" t="s">
        <v>1</v>
      </c>
      <c r="F1884" s="255" t="s">
        <v>2598</v>
      </c>
      <c r="G1884" s="253"/>
      <c r="H1884" s="256">
        <v>68.088999999999999</v>
      </c>
      <c r="I1884" s="257"/>
      <c r="J1884" s="253"/>
      <c r="K1884" s="253"/>
      <c r="L1884" s="258"/>
      <c r="M1884" s="259"/>
      <c r="N1884" s="260"/>
      <c r="O1884" s="260"/>
      <c r="P1884" s="260"/>
      <c r="Q1884" s="260"/>
      <c r="R1884" s="260"/>
      <c r="S1884" s="260"/>
      <c r="T1884" s="261"/>
      <c r="AT1884" s="262" t="s">
        <v>368</v>
      </c>
      <c r="AU1884" s="262" t="s">
        <v>92</v>
      </c>
      <c r="AV1884" s="12" t="s">
        <v>92</v>
      </c>
      <c r="AW1884" s="12" t="s">
        <v>38</v>
      </c>
      <c r="AX1884" s="12" t="s">
        <v>83</v>
      </c>
      <c r="AY1884" s="262" t="s">
        <v>263</v>
      </c>
    </row>
    <row r="1885" s="12" customFormat="1">
      <c r="B1885" s="252"/>
      <c r="C1885" s="253"/>
      <c r="D1885" s="246" t="s">
        <v>368</v>
      </c>
      <c r="E1885" s="254" t="s">
        <v>1</v>
      </c>
      <c r="F1885" s="255" t="s">
        <v>2599</v>
      </c>
      <c r="G1885" s="253"/>
      <c r="H1885" s="256">
        <v>60.523000000000003</v>
      </c>
      <c r="I1885" s="257"/>
      <c r="J1885" s="253"/>
      <c r="K1885" s="253"/>
      <c r="L1885" s="258"/>
      <c r="M1885" s="259"/>
      <c r="N1885" s="260"/>
      <c r="O1885" s="260"/>
      <c r="P1885" s="260"/>
      <c r="Q1885" s="260"/>
      <c r="R1885" s="260"/>
      <c r="S1885" s="260"/>
      <c r="T1885" s="261"/>
      <c r="AT1885" s="262" t="s">
        <v>368</v>
      </c>
      <c r="AU1885" s="262" t="s">
        <v>92</v>
      </c>
      <c r="AV1885" s="12" t="s">
        <v>92</v>
      </c>
      <c r="AW1885" s="12" t="s">
        <v>38</v>
      </c>
      <c r="AX1885" s="12" t="s">
        <v>83</v>
      </c>
      <c r="AY1885" s="262" t="s">
        <v>263</v>
      </c>
    </row>
    <row r="1886" s="12" customFormat="1">
      <c r="B1886" s="252"/>
      <c r="C1886" s="253"/>
      <c r="D1886" s="246" t="s">
        <v>368</v>
      </c>
      <c r="E1886" s="254" t="s">
        <v>1</v>
      </c>
      <c r="F1886" s="255" t="s">
        <v>2600</v>
      </c>
      <c r="G1886" s="253"/>
      <c r="H1886" s="256">
        <v>71.870999999999995</v>
      </c>
      <c r="I1886" s="257"/>
      <c r="J1886" s="253"/>
      <c r="K1886" s="253"/>
      <c r="L1886" s="258"/>
      <c r="M1886" s="259"/>
      <c r="N1886" s="260"/>
      <c r="O1886" s="260"/>
      <c r="P1886" s="260"/>
      <c r="Q1886" s="260"/>
      <c r="R1886" s="260"/>
      <c r="S1886" s="260"/>
      <c r="T1886" s="261"/>
      <c r="AT1886" s="262" t="s">
        <v>368</v>
      </c>
      <c r="AU1886" s="262" t="s">
        <v>92</v>
      </c>
      <c r="AV1886" s="12" t="s">
        <v>92</v>
      </c>
      <c r="AW1886" s="12" t="s">
        <v>38</v>
      </c>
      <c r="AX1886" s="12" t="s">
        <v>83</v>
      </c>
      <c r="AY1886" s="262" t="s">
        <v>263</v>
      </c>
    </row>
    <row r="1887" s="13" customFormat="1">
      <c r="B1887" s="263"/>
      <c r="C1887" s="264"/>
      <c r="D1887" s="246" t="s">
        <v>368</v>
      </c>
      <c r="E1887" s="265" t="s">
        <v>1</v>
      </c>
      <c r="F1887" s="266" t="s">
        <v>370</v>
      </c>
      <c r="G1887" s="264"/>
      <c r="H1887" s="267">
        <v>200.483</v>
      </c>
      <c r="I1887" s="268"/>
      <c r="J1887" s="264"/>
      <c r="K1887" s="264"/>
      <c r="L1887" s="269"/>
      <c r="M1887" s="270"/>
      <c r="N1887" s="271"/>
      <c r="O1887" s="271"/>
      <c r="P1887" s="271"/>
      <c r="Q1887" s="271"/>
      <c r="R1887" s="271"/>
      <c r="S1887" s="271"/>
      <c r="T1887" s="272"/>
      <c r="AT1887" s="273" t="s">
        <v>368</v>
      </c>
      <c r="AU1887" s="273" t="s">
        <v>92</v>
      </c>
      <c r="AV1887" s="13" t="s">
        <v>125</v>
      </c>
      <c r="AW1887" s="13" t="s">
        <v>38</v>
      </c>
      <c r="AX1887" s="13" t="s">
        <v>90</v>
      </c>
      <c r="AY1887" s="273" t="s">
        <v>263</v>
      </c>
    </row>
    <row r="1888" s="1" customFormat="1" ht="16.5" customHeight="1">
      <c r="B1888" s="39"/>
      <c r="C1888" s="233" t="s">
        <v>2605</v>
      </c>
      <c r="D1888" s="233" t="s">
        <v>266</v>
      </c>
      <c r="E1888" s="234" t="s">
        <v>2606</v>
      </c>
      <c r="F1888" s="235" t="s">
        <v>2607</v>
      </c>
      <c r="G1888" s="236" t="s">
        <v>407</v>
      </c>
      <c r="H1888" s="237">
        <v>3888.056</v>
      </c>
      <c r="I1888" s="238"/>
      <c r="J1888" s="239">
        <f>ROUND(I1888*H1888,2)</f>
        <v>0</v>
      </c>
      <c r="K1888" s="235" t="s">
        <v>270</v>
      </c>
      <c r="L1888" s="44"/>
      <c r="M1888" s="240" t="s">
        <v>1</v>
      </c>
      <c r="N1888" s="241" t="s">
        <v>48</v>
      </c>
      <c r="O1888" s="87"/>
      <c r="P1888" s="242">
        <f>O1888*H1888</f>
        <v>0</v>
      </c>
      <c r="Q1888" s="242">
        <v>0.00025000000000000001</v>
      </c>
      <c r="R1888" s="242">
        <f>Q1888*H1888</f>
        <v>0.97201400000000004</v>
      </c>
      <c r="S1888" s="242">
        <v>0</v>
      </c>
      <c r="T1888" s="243">
        <f>S1888*H1888</f>
        <v>0</v>
      </c>
      <c r="AR1888" s="244" t="s">
        <v>452</v>
      </c>
      <c r="AT1888" s="244" t="s">
        <v>266</v>
      </c>
      <c r="AU1888" s="244" t="s">
        <v>92</v>
      </c>
      <c r="AY1888" s="17" t="s">
        <v>263</v>
      </c>
      <c r="BE1888" s="245">
        <f>IF(N1888="základní",J1888,0)</f>
        <v>0</v>
      </c>
      <c r="BF1888" s="245">
        <f>IF(N1888="snížená",J1888,0)</f>
        <v>0</v>
      </c>
      <c r="BG1888" s="245">
        <f>IF(N1888="zákl. přenesená",J1888,0)</f>
        <v>0</v>
      </c>
      <c r="BH1888" s="245">
        <f>IF(N1888="sníž. přenesená",J1888,0)</f>
        <v>0</v>
      </c>
      <c r="BI1888" s="245">
        <f>IF(N1888="nulová",J1888,0)</f>
        <v>0</v>
      </c>
      <c r="BJ1888" s="17" t="s">
        <v>90</v>
      </c>
      <c r="BK1888" s="245">
        <f>ROUND(I1888*H1888,2)</f>
        <v>0</v>
      </c>
      <c r="BL1888" s="17" t="s">
        <v>452</v>
      </c>
      <c r="BM1888" s="244" t="s">
        <v>2608</v>
      </c>
    </row>
    <row r="1889" s="1" customFormat="1">
      <c r="B1889" s="39"/>
      <c r="C1889" s="40"/>
      <c r="D1889" s="246" t="s">
        <v>273</v>
      </c>
      <c r="E1889" s="40"/>
      <c r="F1889" s="247" t="s">
        <v>1254</v>
      </c>
      <c r="G1889" s="40"/>
      <c r="H1889" s="40"/>
      <c r="I1889" s="151"/>
      <c r="J1889" s="40"/>
      <c r="K1889" s="40"/>
      <c r="L1889" s="44"/>
      <c r="M1889" s="248"/>
      <c r="N1889" s="87"/>
      <c r="O1889" s="87"/>
      <c r="P1889" s="87"/>
      <c r="Q1889" s="87"/>
      <c r="R1889" s="87"/>
      <c r="S1889" s="87"/>
      <c r="T1889" s="88"/>
      <c r="AT1889" s="17" t="s">
        <v>273</v>
      </c>
      <c r="AU1889" s="17" t="s">
        <v>92</v>
      </c>
    </row>
    <row r="1890" s="12" customFormat="1">
      <c r="B1890" s="252"/>
      <c r="C1890" s="253"/>
      <c r="D1890" s="246" t="s">
        <v>368</v>
      </c>
      <c r="E1890" s="254" t="s">
        <v>1</v>
      </c>
      <c r="F1890" s="255" t="s">
        <v>878</v>
      </c>
      <c r="G1890" s="253"/>
      <c r="H1890" s="256">
        <v>1432.3699999999999</v>
      </c>
      <c r="I1890" s="257"/>
      <c r="J1890" s="253"/>
      <c r="K1890" s="253"/>
      <c r="L1890" s="258"/>
      <c r="M1890" s="259"/>
      <c r="N1890" s="260"/>
      <c r="O1890" s="260"/>
      <c r="P1890" s="260"/>
      <c r="Q1890" s="260"/>
      <c r="R1890" s="260"/>
      <c r="S1890" s="260"/>
      <c r="T1890" s="261"/>
      <c r="AT1890" s="262" t="s">
        <v>368</v>
      </c>
      <c r="AU1890" s="262" t="s">
        <v>92</v>
      </c>
      <c r="AV1890" s="12" t="s">
        <v>92</v>
      </c>
      <c r="AW1890" s="12" t="s">
        <v>38</v>
      </c>
      <c r="AX1890" s="12" t="s">
        <v>83</v>
      </c>
      <c r="AY1890" s="262" t="s">
        <v>263</v>
      </c>
    </row>
    <row r="1891" s="12" customFormat="1">
      <c r="B1891" s="252"/>
      <c r="C1891" s="253"/>
      <c r="D1891" s="246" t="s">
        <v>368</v>
      </c>
      <c r="E1891" s="254" t="s">
        <v>1</v>
      </c>
      <c r="F1891" s="255" t="s">
        <v>879</v>
      </c>
      <c r="G1891" s="253"/>
      <c r="H1891" s="256">
        <v>724.82000000000005</v>
      </c>
      <c r="I1891" s="257"/>
      <c r="J1891" s="253"/>
      <c r="K1891" s="253"/>
      <c r="L1891" s="258"/>
      <c r="M1891" s="259"/>
      <c r="N1891" s="260"/>
      <c r="O1891" s="260"/>
      <c r="P1891" s="260"/>
      <c r="Q1891" s="260"/>
      <c r="R1891" s="260"/>
      <c r="S1891" s="260"/>
      <c r="T1891" s="261"/>
      <c r="AT1891" s="262" t="s">
        <v>368</v>
      </c>
      <c r="AU1891" s="262" t="s">
        <v>92</v>
      </c>
      <c r="AV1891" s="12" t="s">
        <v>92</v>
      </c>
      <c r="AW1891" s="12" t="s">
        <v>38</v>
      </c>
      <c r="AX1891" s="12" t="s">
        <v>83</v>
      </c>
      <c r="AY1891" s="262" t="s">
        <v>263</v>
      </c>
    </row>
    <row r="1892" s="12" customFormat="1">
      <c r="B1892" s="252"/>
      <c r="C1892" s="253"/>
      <c r="D1892" s="246" t="s">
        <v>368</v>
      </c>
      <c r="E1892" s="254" t="s">
        <v>1</v>
      </c>
      <c r="F1892" s="255" t="s">
        <v>880</v>
      </c>
      <c r="G1892" s="253"/>
      <c r="H1892" s="256">
        <v>187.93000000000001</v>
      </c>
      <c r="I1892" s="257"/>
      <c r="J1892" s="253"/>
      <c r="K1892" s="253"/>
      <c r="L1892" s="258"/>
      <c r="M1892" s="259"/>
      <c r="N1892" s="260"/>
      <c r="O1892" s="260"/>
      <c r="P1892" s="260"/>
      <c r="Q1892" s="260"/>
      <c r="R1892" s="260"/>
      <c r="S1892" s="260"/>
      <c r="T1892" s="261"/>
      <c r="AT1892" s="262" t="s">
        <v>368</v>
      </c>
      <c r="AU1892" s="262" t="s">
        <v>92</v>
      </c>
      <c r="AV1892" s="12" t="s">
        <v>92</v>
      </c>
      <c r="AW1892" s="12" t="s">
        <v>38</v>
      </c>
      <c r="AX1892" s="12" t="s">
        <v>83</v>
      </c>
      <c r="AY1892" s="262" t="s">
        <v>263</v>
      </c>
    </row>
    <row r="1893" s="12" customFormat="1">
      <c r="B1893" s="252"/>
      <c r="C1893" s="253"/>
      <c r="D1893" s="246" t="s">
        <v>368</v>
      </c>
      <c r="E1893" s="254" t="s">
        <v>1</v>
      </c>
      <c r="F1893" s="255" t="s">
        <v>881</v>
      </c>
      <c r="G1893" s="253"/>
      <c r="H1893" s="256">
        <v>26.079999999999998</v>
      </c>
      <c r="I1893" s="257"/>
      <c r="J1893" s="253"/>
      <c r="K1893" s="253"/>
      <c r="L1893" s="258"/>
      <c r="M1893" s="259"/>
      <c r="N1893" s="260"/>
      <c r="O1893" s="260"/>
      <c r="P1893" s="260"/>
      <c r="Q1893" s="260"/>
      <c r="R1893" s="260"/>
      <c r="S1893" s="260"/>
      <c r="T1893" s="261"/>
      <c r="AT1893" s="262" t="s">
        <v>368</v>
      </c>
      <c r="AU1893" s="262" t="s">
        <v>92</v>
      </c>
      <c r="AV1893" s="12" t="s">
        <v>92</v>
      </c>
      <c r="AW1893" s="12" t="s">
        <v>38</v>
      </c>
      <c r="AX1893" s="12" t="s">
        <v>83</v>
      </c>
      <c r="AY1893" s="262" t="s">
        <v>263</v>
      </c>
    </row>
    <row r="1894" s="12" customFormat="1">
      <c r="B1894" s="252"/>
      <c r="C1894" s="253"/>
      <c r="D1894" s="246" t="s">
        <v>368</v>
      </c>
      <c r="E1894" s="254" t="s">
        <v>1</v>
      </c>
      <c r="F1894" s="255" t="s">
        <v>882</v>
      </c>
      <c r="G1894" s="253"/>
      <c r="H1894" s="256">
        <v>569.72000000000003</v>
      </c>
      <c r="I1894" s="257"/>
      <c r="J1894" s="253"/>
      <c r="K1894" s="253"/>
      <c r="L1894" s="258"/>
      <c r="M1894" s="259"/>
      <c r="N1894" s="260"/>
      <c r="O1894" s="260"/>
      <c r="P1894" s="260"/>
      <c r="Q1894" s="260"/>
      <c r="R1894" s="260"/>
      <c r="S1894" s="260"/>
      <c r="T1894" s="261"/>
      <c r="AT1894" s="262" t="s">
        <v>368</v>
      </c>
      <c r="AU1894" s="262" t="s">
        <v>92</v>
      </c>
      <c r="AV1894" s="12" t="s">
        <v>92</v>
      </c>
      <c r="AW1894" s="12" t="s">
        <v>38</v>
      </c>
      <c r="AX1894" s="12" t="s">
        <v>83</v>
      </c>
      <c r="AY1894" s="262" t="s">
        <v>263</v>
      </c>
    </row>
    <row r="1895" s="12" customFormat="1">
      <c r="B1895" s="252"/>
      <c r="C1895" s="253"/>
      <c r="D1895" s="246" t="s">
        <v>368</v>
      </c>
      <c r="E1895" s="254" t="s">
        <v>1</v>
      </c>
      <c r="F1895" s="255" t="s">
        <v>883</v>
      </c>
      <c r="G1895" s="253"/>
      <c r="H1895" s="256">
        <v>637.30999999999995</v>
      </c>
      <c r="I1895" s="257"/>
      <c r="J1895" s="253"/>
      <c r="K1895" s="253"/>
      <c r="L1895" s="258"/>
      <c r="M1895" s="259"/>
      <c r="N1895" s="260"/>
      <c r="O1895" s="260"/>
      <c r="P1895" s="260"/>
      <c r="Q1895" s="260"/>
      <c r="R1895" s="260"/>
      <c r="S1895" s="260"/>
      <c r="T1895" s="261"/>
      <c r="AT1895" s="262" t="s">
        <v>368</v>
      </c>
      <c r="AU1895" s="262" t="s">
        <v>92</v>
      </c>
      <c r="AV1895" s="12" t="s">
        <v>92</v>
      </c>
      <c r="AW1895" s="12" t="s">
        <v>38</v>
      </c>
      <c r="AX1895" s="12" t="s">
        <v>83</v>
      </c>
      <c r="AY1895" s="262" t="s">
        <v>263</v>
      </c>
    </row>
    <row r="1896" s="12" customFormat="1">
      <c r="B1896" s="252"/>
      <c r="C1896" s="253"/>
      <c r="D1896" s="246" t="s">
        <v>368</v>
      </c>
      <c r="E1896" s="254" t="s">
        <v>1</v>
      </c>
      <c r="F1896" s="255" t="s">
        <v>884</v>
      </c>
      <c r="G1896" s="253"/>
      <c r="H1896" s="256">
        <v>161.13999999999999</v>
      </c>
      <c r="I1896" s="257"/>
      <c r="J1896" s="253"/>
      <c r="K1896" s="253"/>
      <c r="L1896" s="258"/>
      <c r="M1896" s="259"/>
      <c r="N1896" s="260"/>
      <c r="O1896" s="260"/>
      <c r="P1896" s="260"/>
      <c r="Q1896" s="260"/>
      <c r="R1896" s="260"/>
      <c r="S1896" s="260"/>
      <c r="T1896" s="261"/>
      <c r="AT1896" s="262" t="s">
        <v>368</v>
      </c>
      <c r="AU1896" s="262" t="s">
        <v>92</v>
      </c>
      <c r="AV1896" s="12" t="s">
        <v>92</v>
      </c>
      <c r="AW1896" s="12" t="s">
        <v>38</v>
      </c>
      <c r="AX1896" s="12" t="s">
        <v>83</v>
      </c>
      <c r="AY1896" s="262" t="s">
        <v>263</v>
      </c>
    </row>
    <row r="1897" s="12" customFormat="1">
      <c r="B1897" s="252"/>
      <c r="C1897" s="253"/>
      <c r="D1897" s="246" t="s">
        <v>368</v>
      </c>
      <c r="E1897" s="254" t="s">
        <v>1</v>
      </c>
      <c r="F1897" s="255" t="s">
        <v>2609</v>
      </c>
      <c r="G1897" s="253"/>
      <c r="H1897" s="256">
        <v>148.68600000000001</v>
      </c>
      <c r="I1897" s="257"/>
      <c r="J1897" s="253"/>
      <c r="K1897" s="253"/>
      <c r="L1897" s="258"/>
      <c r="M1897" s="259"/>
      <c r="N1897" s="260"/>
      <c r="O1897" s="260"/>
      <c r="P1897" s="260"/>
      <c r="Q1897" s="260"/>
      <c r="R1897" s="260"/>
      <c r="S1897" s="260"/>
      <c r="T1897" s="261"/>
      <c r="AT1897" s="262" t="s">
        <v>368</v>
      </c>
      <c r="AU1897" s="262" t="s">
        <v>92</v>
      </c>
      <c r="AV1897" s="12" t="s">
        <v>92</v>
      </c>
      <c r="AW1897" s="12" t="s">
        <v>38</v>
      </c>
      <c r="AX1897" s="12" t="s">
        <v>83</v>
      </c>
      <c r="AY1897" s="262" t="s">
        <v>263</v>
      </c>
    </row>
    <row r="1898" s="13" customFormat="1">
      <c r="B1898" s="263"/>
      <c r="C1898" s="264"/>
      <c r="D1898" s="246" t="s">
        <v>368</v>
      </c>
      <c r="E1898" s="265" t="s">
        <v>1</v>
      </c>
      <c r="F1898" s="266" t="s">
        <v>370</v>
      </c>
      <c r="G1898" s="264"/>
      <c r="H1898" s="267">
        <v>3888.056</v>
      </c>
      <c r="I1898" s="268"/>
      <c r="J1898" s="264"/>
      <c r="K1898" s="264"/>
      <c r="L1898" s="269"/>
      <c r="M1898" s="270"/>
      <c r="N1898" s="271"/>
      <c r="O1898" s="271"/>
      <c r="P1898" s="271"/>
      <c r="Q1898" s="271"/>
      <c r="R1898" s="271"/>
      <c r="S1898" s="271"/>
      <c r="T1898" s="272"/>
      <c r="AT1898" s="273" t="s">
        <v>368</v>
      </c>
      <c r="AU1898" s="273" t="s">
        <v>92</v>
      </c>
      <c r="AV1898" s="13" t="s">
        <v>125</v>
      </c>
      <c r="AW1898" s="13" t="s">
        <v>38</v>
      </c>
      <c r="AX1898" s="13" t="s">
        <v>90</v>
      </c>
      <c r="AY1898" s="273" t="s">
        <v>263</v>
      </c>
    </row>
    <row r="1899" s="1" customFormat="1" ht="16.5" customHeight="1">
      <c r="B1899" s="39"/>
      <c r="C1899" s="233" t="s">
        <v>2610</v>
      </c>
      <c r="D1899" s="233" t="s">
        <v>266</v>
      </c>
      <c r="E1899" s="234" t="s">
        <v>2611</v>
      </c>
      <c r="F1899" s="235" t="s">
        <v>2612</v>
      </c>
      <c r="G1899" s="236" t="s">
        <v>407</v>
      </c>
      <c r="H1899" s="237">
        <v>2351.5500000000002</v>
      </c>
      <c r="I1899" s="238"/>
      <c r="J1899" s="239">
        <f>ROUND(I1899*H1899,2)</f>
        <v>0</v>
      </c>
      <c r="K1899" s="235" t="s">
        <v>270</v>
      </c>
      <c r="L1899" s="44"/>
      <c r="M1899" s="240" t="s">
        <v>1</v>
      </c>
      <c r="N1899" s="241" t="s">
        <v>48</v>
      </c>
      <c r="O1899" s="87"/>
      <c r="P1899" s="242">
        <f>O1899*H1899</f>
        <v>0</v>
      </c>
      <c r="Q1899" s="242">
        <v>0.00020000000000000001</v>
      </c>
      <c r="R1899" s="242">
        <f>Q1899*H1899</f>
        <v>0.47031000000000006</v>
      </c>
      <c r="S1899" s="242">
        <v>0</v>
      </c>
      <c r="T1899" s="243">
        <f>S1899*H1899</f>
        <v>0</v>
      </c>
      <c r="AR1899" s="244" t="s">
        <v>452</v>
      </c>
      <c r="AT1899" s="244" t="s">
        <v>266</v>
      </c>
      <c r="AU1899" s="244" t="s">
        <v>92</v>
      </c>
      <c r="AY1899" s="17" t="s">
        <v>263</v>
      </c>
      <c r="BE1899" s="245">
        <f>IF(N1899="základní",J1899,0)</f>
        <v>0</v>
      </c>
      <c r="BF1899" s="245">
        <f>IF(N1899="snížená",J1899,0)</f>
        <v>0</v>
      </c>
      <c r="BG1899" s="245">
        <f>IF(N1899="zákl. přenesená",J1899,0)</f>
        <v>0</v>
      </c>
      <c r="BH1899" s="245">
        <f>IF(N1899="sníž. přenesená",J1899,0)</f>
        <v>0</v>
      </c>
      <c r="BI1899" s="245">
        <f>IF(N1899="nulová",J1899,0)</f>
        <v>0</v>
      </c>
      <c r="BJ1899" s="17" t="s">
        <v>90</v>
      </c>
      <c r="BK1899" s="245">
        <f>ROUND(I1899*H1899,2)</f>
        <v>0</v>
      </c>
      <c r="BL1899" s="17" t="s">
        <v>452</v>
      </c>
      <c r="BM1899" s="244" t="s">
        <v>2613</v>
      </c>
    </row>
    <row r="1900" s="1" customFormat="1">
      <c r="B1900" s="39"/>
      <c r="C1900" s="40"/>
      <c r="D1900" s="246" t="s">
        <v>273</v>
      </c>
      <c r="E1900" s="40"/>
      <c r="F1900" s="247" t="s">
        <v>1254</v>
      </c>
      <c r="G1900" s="40"/>
      <c r="H1900" s="40"/>
      <c r="I1900" s="151"/>
      <c r="J1900" s="40"/>
      <c r="K1900" s="40"/>
      <c r="L1900" s="44"/>
      <c r="M1900" s="248"/>
      <c r="N1900" s="87"/>
      <c r="O1900" s="87"/>
      <c r="P1900" s="87"/>
      <c r="Q1900" s="87"/>
      <c r="R1900" s="87"/>
      <c r="S1900" s="87"/>
      <c r="T1900" s="88"/>
      <c r="AT1900" s="17" t="s">
        <v>273</v>
      </c>
      <c r="AU1900" s="17" t="s">
        <v>92</v>
      </c>
    </row>
    <row r="1901" s="12" customFormat="1">
      <c r="B1901" s="252"/>
      <c r="C1901" s="253"/>
      <c r="D1901" s="246" t="s">
        <v>368</v>
      </c>
      <c r="E1901" s="254" t="s">
        <v>1</v>
      </c>
      <c r="F1901" s="255" t="s">
        <v>2614</v>
      </c>
      <c r="G1901" s="253"/>
      <c r="H1901" s="256">
        <v>2351.5500000000002</v>
      </c>
      <c r="I1901" s="257"/>
      <c r="J1901" s="253"/>
      <c r="K1901" s="253"/>
      <c r="L1901" s="258"/>
      <c r="M1901" s="259"/>
      <c r="N1901" s="260"/>
      <c r="O1901" s="260"/>
      <c r="P1901" s="260"/>
      <c r="Q1901" s="260"/>
      <c r="R1901" s="260"/>
      <c r="S1901" s="260"/>
      <c r="T1901" s="261"/>
      <c r="AT1901" s="262" t="s">
        <v>368</v>
      </c>
      <c r="AU1901" s="262" t="s">
        <v>92</v>
      </c>
      <c r="AV1901" s="12" t="s">
        <v>92</v>
      </c>
      <c r="AW1901" s="12" t="s">
        <v>38</v>
      </c>
      <c r="AX1901" s="12" t="s">
        <v>83</v>
      </c>
      <c r="AY1901" s="262" t="s">
        <v>263</v>
      </c>
    </row>
    <row r="1902" s="13" customFormat="1">
      <c r="B1902" s="263"/>
      <c r="C1902" s="264"/>
      <c r="D1902" s="246" t="s">
        <v>368</v>
      </c>
      <c r="E1902" s="265" t="s">
        <v>1</v>
      </c>
      <c r="F1902" s="266" t="s">
        <v>370</v>
      </c>
      <c r="G1902" s="264"/>
      <c r="H1902" s="267">
        <v>2351.5500000000002</v>
      </c>
      <c r="I1902" s="268"/>
      <c r="J1902" s="264"/>
      <c r="K1902" s="264"/>
      <c r="L1902" s="269"/>
      <c r="M1902" s="270"/>
      <c r="N1902" s="271"/>
      <c r="O1902" s="271"/>
      <c r="P1902" s="271"/>
      <c r="Q1902" s="271"/>
      <c r="R1902" s="271"/>
      <c r="S1902" s="271"/>
      <c r="T1902" s="272"/>
      <c r="AT1902" s="273" t="s">
        <v>368</v>
      </c>
      <c r="AU1902" s="273" t="s">
        <v>92</v>
      </c>
      <c r="AV1902" s="13" t="s">
        <v>125</v>
      </c>
      <c r="AW1902" s="13" t="s">
        <v>38</v>
      </c>
      <c r="AX1902" s="13" t="s">
        <v>90</v>
      </c>
      <c r="AY1902" s="273" t="s">
        <v>263</v>
      </c>
    </row>
    <row r="1903" s="1" customFormat="1" ht="16.5" customHeight="1">
      <c r="B1903" s="39"/>
      <c r="C1903" s="233" t="s">
        <v>2615</v>
      </c>
      <c r="D1903" s="233" t="s">
        <v>266</v>
      </c>
      <c r="E1903" s="234" t="s">
        <v>2616</v>
      </c>
      <c r="F1903" s="235" t="s">
        <v>2617</v>
      </c>
      <c r="G1903" s="236" t="s">
        <v>1155</v>
      </c>
      <c r="H1903" s="305"/>
      <c r="I1903" s="238"/>
      <c r="J1903" s="239">
        <f>ROUND(I1903*H1903,2)</f>
        <v>0</v>
      </c>
      <c r="K1903" s="235" t="s">
        <v>270</v>
      </c>
      <c r="L1903" s="44"/>
      <c r="M1903" s="240" t="s">
        <v>1</v>
      </c>
      <c r="N1903" s="241" t="s">
        <v>48</v>
      </c>
      <c r="O1903" s="87"/>
      <c r="P1903" s="242">
        <f>O1903*H1903</f>
        <v>0</v>
      </c>
      <c r="Q1903" s="242">
        <v>0</v>
      </c>
      <c r="R1903" s="242">
        <f>Q1903*H1903</f>
        <v>0</v>
      </c>
      <c r="S1903" s="242">
        <v>0</v>
      </c>
      <c r="T1903" s="243">
        <f>S1903*H1903</f>
        <v>0</v>
      </c>
      <c r="AR1903" s="244" t="s">
        <v>452</v>
      </c>
      <c r="AT1903" s="244" t="s">
        <v>266</v>
      </c>
      <c r="AU1903" s="244" t="s">
        <v>92</v>
      </c>
      <c r="AY1903" s="17" t="s">
        <v>263</v>
      </c>
      <c r="BE1903" s="245">
        <f>IF(N1903="základní",J1903,0)</f>
        <v>0</v>
      </c>
      <c r="BF1903" s="245">
        <f>IF(N1903="snížená",J1903,0)</f>
        <v>0</v>
      </c>
      <c r="BG1903" s="245">
        <f>IF(N1903="zákl. přenesená",J1903,0)</f>
        <v>0</v>
      </c>
      <c r="BH1903" s="245">
        <f>IF(N1903="sníž. přenesená",J1903,0)</f>
        <v>0</v>
      </c>
      <c r="BI1903" s="245">
        <f>IF(N1903="nulová",J1903,0)</f>
        <v>0</v>
      </c>
      <c r="BJ1903" s="17" t="s">
        <v>90</v>
      </c>
      <c r="BK1903" s="245">
        <f>ROUND(I1903*H1903,2)</f>
        <v>0</v>
      </c>
      <c r="BL1903" s="17" t="s">
        <v>452</v>
      </c>
      <c r="BM1903" s="244" t="s">
        <v>2618</v>
      </c>
    </row>
    <row r="1904" s="11" customFormat="1" ht="22.8" customHeight="1">
      <c r="B1904" s="217"/>
      <c r="C1904" s="218"/>
      <c r="D1904" s="219" t="s">
        <v>82</v>
      </c>
      <c r="E1904" s="231" t="s">
        <v>2619</v>
      </c>
      <c r="F1904" s="231" t="s">
        <v>2620</v>
      </c>
      <c r="G1904" s="218"/>
      <c r="H1904" s="218"/>
      <c r="I1904" s="221"/>
      <c r="J1904" s="232">
        <f>BK1904</f>
        <v>0</v>
      </c>
      <c r="K1904" s="218"/>
      <c r="L1904" s="223"/>
      <c r="M1904" s="224"/>
      <c r="N1904" s="225"/>
      <c r="O1904" s="225"/>
      <c r="P1904" s="226">
        <f>SUM(P1905:P1952)</f>
        <v>0</v>
      </c>
      <c r="Q1904" s="225"/>
      <c r="R1904" s="226">
        <f>SUM(R1905:R1952)</f>
        <v>12.131584960000003</v>
      </c>
      <c r="S1904" s="225"/>
      <c r="T1904" s="227">
        <f>SUM(T1905:T1952)</f>
        <v>0</v>
      </c>
      <c r="AR1904" s="228" t="s">
        <v>92</v>
      </c>
      <c r="AT1904" s="229" t="s">
        <v>82</v>
      </c>
      <c r="AU1904" s="229" t="s">
        <v>90</v>
      </c>
      <c r="AY1904" s="228" t="s">
        <v>263</v>
      </c>
      <c r="BK1904" s="230">
        <f>SUM(BK1905:BK1952)</f>
        <v>0</v>
      </c>
    </row>
    <row r="1905" s="1" customFormat="1" ht="16.5" customHeight="1">
      <c r="B1905" s="39"/>
      <c r="C1905" s="233" t="s">
        <v>2621</v>
      </c>
      <c r="D1905" s="233" t="s">
        <v>266</v>
      </c>
      <c r="E1905" s="234" t="s">
        <v>2622</v>
      </c>
      <c r="F1905" s="235" t="s">
        <v>2623</v>
      </c>
      <c r="G1905" s="236" t="s">
        <v>407</v>
      </c>
      <c r="H1905" s="237">
        <v>13.797000000000001</v>
      </c>
      <c r="I1905" s="238"/>
      <c r="J1905" s="239">
        <f>ROUND(I1905*H1905,2)</f>
        <v>0</v>
      </c>
      <c r="K1905" s="235" t="s">
        <v>270</v>
      </c>
      <c r="L1905" s="44"/>
      <c r="M1905" s="240" t="s">
        <v>1</v>
      </c>
      <c r="N1905" s="241" t="s">
        <v>48</v>
      </c>
      <c r="O1905" s="87"/>
      <c r="P1905" s="242">
        <f>O1905*H1905</f>
        <v>0</v>
      </c>
      <c r="Q1905" s="242">
        <v>0</v>
      </c>
      <c r="R1905" s="242">
        <f>Q1905*H1905</f>
        <v>0</v>
      </c>
      <c r="S1905" s="242">
        <v>0</v>
      </c>
      <c r="T1905" s="243">
        <f>S1905*H1905</f>
        <v>0</v>
      </c>
      <c r="AR1905" s="244" t="s">
        <v>452</v>
      </c>
      <c r="AT1905" s="244" t="s">
        <v>266</v>
      </c>
      <c r="AU1905" s="244" t="s">
        <v>92</v>
      </c>
      <c r="AY1905" s="17" t="s">
        <v>263</v>
      </c>
      <c r="BE1905" s="245">
        <f>IF(N1905="základní",J1905,0)</f>
        <v>0</v>
      </c>
      <c r="BF1905" s="245">
        <f>IF(N1905="snížená",J1905,0)</f>
        <v>0</v>
      </c>
      <c r="BG1905" s="245">
        <f>IF(N1905="zákl. přenesená",J1905,0)</f>
        <v>0</v>
      </c>
      <c r="BH1905" s="245">
        <f>IF(N1905="sníž. přenesená",J1905,0)</f>
        <v>0</v>
      </c>
      <c r="BI1905" s="245">
        <f>IF(N1905="nulová",J1905,0)</f>
        <v>0</v>
      </c>
      <c r="BJ1905" s="17" t="s">
        <v>90</v>
      </c>
      <c r="BK1905" s="245">
        <f>ROUND(I1905*H1905,2)</f>
        <v>0</v>
      </c>
      <c r="BL1905" s="17" t="s">
        <v>452</v>
      </c>
      <c r="BM1905" s="244" t="s">
        <v>2624</v>
      </c>
    </row>
    <row r="1906" s="12" customFormat="1">
      <c r="B1906" s="252"/>
      <c r="C1906" s="253"/>
      <c r="D1906" s="246" t="s">
        <v>368</v>
      </c>
      <c r="E1906" s="254" t="s">
        <v>1</v>
      </c>
      <c r="F1906" s="255" t="s">
        <v>2625</v>
      </c>
      <c r="G1906" s="253"/>
      <c r="H1906" s="256">
        <v>13.797000000000001</v>
      </c>
      <c r="I1906" s="257"/>
      <c r="J1906" s="253"/>
      <c r="K1906" s="253"/>
      <c r="L1906" s="258"/>
      <c r="M1906" s="259"/>
      <c r="N1906" s="260"/>
      <c r="O1906" s="260"/>
      <c r="P1906" s="260"/>
      <c r="Q1906" s="260"/>
      <c r="R1906" s="260"/>
      <c r="S1906" s="260"/>
      <c r="T1906" s="261"/>
      <c r="AT1906" s="262" t="s">
        <v>368</v>
      </c>
      <c r="AU1906" s="262" t="s">
        <v>92</v>
      </c>
      <c r="AV1906" s="12" t="s">
        <v>92</v>
      </c>
      <c r="AW1906" s="12" t="s">
        <v>38</v>
      </c>
      <c r="AX1906" s="12" t="s">
        <v>83</v>
      </c>
      <c r="AY1906" s="262" t="s">
        <v>263</v>
      </c>
    </row>
    <row r="1907" s="13" customFormat="1">
      <c r="B1907" s="263"/>
      <c r="C1907" s="264"/>
      <c r="D1907" s="246" t="s">
        <v>368</v>
      </c>
      <c r="E1907" s="265" t="s">
        <v>1</v>
      </c>
      <c r="F1907" s="266" t="s">
        <v>370</v>
      </c>
      <c r="G1907" s="264"/>
      <c r="H1907" s="267">
        <v>13.797000000000001</v>
      </c>
      <c r="I1907" s="268"/>
      <c r="J1907" s="264"/>
      <c r="K1907" s="264"/>
      <c r="L1907" s="269"/>
      <c r="M1907" s="270"/>
      <c r="N1907" s="271"/>
      <c r="O1907" s="271"/>
      <c r="P1907" s="271"/>
      <c r="Q1907" s="271"/>
      <c r="R1907" s="271"/>
      <c r="S1907" s="271"/>
      <c r="T1907" s="272"/>
      <c r="AT1907" s="273" t="s">
        <v>368</v>
      </c>
      <c r="AU1907" s="273" t="s">
        <v>92</v>
      </c>
      <c r="AV1907" s="13" t="s">
        <v>125</v>
      </c>
      <c r="AW1907" s="13" t="s">
        <v>38</v>
      </c>
      <c r="AX1907" s="13" t="s">
        <v>90</v>
      </c>
      <c r="AY1907" s="273" t="s">
        <v>263</v>
      </c>
    </row>
    <row r="1908" s="1" customFormat="1" ht="16.5" customHeight="1">
      <c r="B1908" s="39"/>
      <c r="C1908" s="233" t="s">
        <v>2626</v>
      </c>
      <c r="D1908" s="233" t="s">
        <v>266</v>
      </c>
      <c r="E1908" s="234" t="s">
        <v>2627</v>
      </c>
      <c r="F1908" s="235" t="s">
        <v>2628</v>
      </c>
      <c r="G1908" s="236" t="s">
        <v>407</v>
      </c>
      <c r="H1908" s="237">
        <v>13.797000000000001</v>
      </c>
      <c r="I1908" s="238"/>
      <c r="J1908" s="239">
        <f>ROUND(I1908*H1908,2)</f>
        <v>0</v>
      </c>
      <c r="K1908" s="235" t="s">
        <v>270</v>
      </c>
      <c r="L1908" s="44"/>
      <c r="M1908" s="240" t="s">
        <v>1</v>
      </c>
      <c r="N1908" s="241" t="s">
        <v>48</v>
      </c>
      <c r="O1908" s="87"/>
      <c r="P1908" s="242">
        <f>O1908*H1908</f>
        <v>0</v>
      </c>
      <c r="Q1908" s="242">
        <v>0</v>
      </c>
      <c r="R1908" s="242">
        <f>Q1908*H1908</f>
        <v>0</v>
      </c>
      <c r="S1908" s="242">
        <v>0</v>
      </c>
      <c r="T1908" s="243">
        <f>S1908*H1908</f>
        <v>0</v>
      </c>
      <c r="AR1908" s="244" t="s">
        <v>452</v>
      </c>
      <c r="AT1908" s="244" t="s">
        <v>266</v>
      </c>
      <c r="AU1908" s="244" t="s">
        <v>92</v>
      </c>
      <c r="AY1908" s="17" t="s">
        <v>263</v>
      </c>
      <c r="BE1908" s="245">
        <f>IF(N1908="základní",J1908,0)</f>
        <v>0</v>
      </c>
      <c r="BF1908" s="245">
        <f>IF(N1908="snížená",J1908,0)</f>
        <v>0</v>
      </c>
      <c r="BG1908" s="245">
        <f>IF(N1908="zákl. přenesená",J1908,0)</f>
        <v>0</v>
      </c>
      <c r="BH1908" s="245">
        <f>IF(N1908="sníž. přenesená",J1908,0)</f>
        <v>0</v>
      </c>
      <c r="BI1908" s="245">
        <f>IF(N1908="nulová",J1908,0)</f>
        <v>0</v>
      </c>
      <c r="BJ1908" s="17" t="s">
        <v>90</v>
      </c>
      <c r="BK1908" s="245">
        <f>ROUND(I1908*H1908,2)</f>
        <v>0</v>
      </c>
      <c r="BL1908" s="17" t="s">
        <v>452</v>
      </c>
      <c r="BM1908" s="244" t="s">
        <v>2629</v>
      </c>
    </row>
    <row r="1909" s="12" customFormat="1">
      <c r="B1909" s="252"/>
      <c r="C1909" s="253"/>
      <c r="D1909" s="246" t="s">
        <v>368</v>
      </c>
      <c r="E1909" s="254" t="s">
        <v>1</v>
      </c>
      <c r="F1909" s="255" t="s">
        <v>2625</v>
      </c>
      <c r="G1909" s="253"/>
      <c r="H1909" s="256">
        <v>13.797000000000001</v>
      </c>
      <c r="I1909" s="257"/>
      <c r="J1909" s="253"/>
      <c r="K1909" s="253"/>
      <c r="L1909" s="258"/>
      <c r="M1909" s="259"/>
      <c r="N1909" s="260"/>
      <c r="O1909" s="260"/>
      <c r="P1909" s="260"/>
      <c r="Q1909" s="260"/>
      <c r="R1909" s="260"/>
      <c r="S1909" s="260"/>
      <c r="T1909" s="261"/>
      <c r="AT1909" s="262" t="s">
        <v>368</v>
      </c>
      <c r="AU1909" s="262" t="s">
        <v>92</v>
      </c>
      <c r="AV1909" s="12" t="s">
        <v>92</v>
      </c>
      <c r="AW1909" s="12" t="s">
        <v>38</v>
      </c>
      <c r="AX1909" s="12" t="s">
        <v>83</v>
      </c>
      <c r="AY1909" s="262" t="s">
        <v>263</v>
      </c>
    </row>
    <row r="1910" s="13" customFormat="1">
      <c r="B1910" s="263"/>
      <c r="C1910" s="264"/>
      <c r="D1910" s="246" t="s">
        <v>368</v>
      </c>
      <c r="E1910" s="265" t="s">
        <v>1</v>
      </c>
      <c r="F1910" s="266" t="s">
        <v>370</v>
      </c>
      <c r="G1910" s="264"/>
      <c r="H1910" s="267">
        <v>13.797000000000001</v>
      </c>
      <c r="I1910" s="268"/>
      <c r="J1910" s="264"/>
      <c r="K1910" s="264"/>
      <c r="L1910" s="269"/>
      <c r="M1910" s="270"/>
      <c r="N1910" s="271"/>
      <c r="O1910" s="271"/>
      <c r="P1910" s="271"/>
      <c r="Q1910" s="271"/>
      <c r="R1910" s="271"/>
      <c r="S1910" s="271"/>
      <c r="T1910" s="272"/>
      <c r="AT1910" s="273" t="s">
        <v>368</v>
      </c>
      <c r="AU1910" s="273" t="s">
        <v>92</v>
      </c>
      <c r="AV1910" s="13" t="s">
        <v>125</v>
      </c>
      <c r="AW1910" s="13" t="s">
        <v>38</v>
      </c>
      <c r="AX1910" s="13" t="s">
        <v>90</v>
      </c>
      <c r="AY1910" s="273" t="s">
        <v>263</v>
      </c>
    </row>
    <row r="1911" s="1" customFormat="1" ht="16.5" customHeight="1">
      <c r="B1911" s="39"/>
      <c r="C1911" s="233" t="s">
        <v>2630</v>
      </c>
      <c r="D1911" s="233" t="s">
        <v>266</v>
      </c>
      <c r="E1911" s="234" t="s">
        <v>2631</v>
      </c>
      <c r="F1911" s="235" t="s">
        <v>2632</v>
      </c>
      <c r="G1911" s="236" t="s">
        <v>407</v>
      </c>
      <c r="H1911" s="237">
        <v>12338.097</v>
      </c>
      <c r="I1911" s="238"/>
      <c r="J1911" s="239">
        <f>ROUND(I1911*H1911,2)</f>
        <v>0</v>
      </c>
      <c r="K1911" s="235" t="s">
        <v>270</v>
      </c>
      <c r="L1911" s="44"/>
      <c r="M1911" s="240" t="s">
        <v>1</v>
      </c>
      <c r="N1911" s="241" t="s">
        <v>48</v>
      </c>
      <c r="O1911" s="87"/>
      <c r="P1911" s="242">
        <f>O1911*H1911</f>
        <v>0</v>
      </c>
      <c r="Q1911" s="242">
        <v>8.0000000000000007E-05</v>
      </c>
      <c r="R1911" s="242">
        <f>Q1911*H1911</f>
        <v>0.98704776000000005</v>
      </c>
      <c r="S1911" s="242">
        <v>0</v>
      </c>
      <c r="T1911" s="243">
        <f>S1911*H1911</f>
        <v>0</v>
      </c>
      <c r="AR1911" s="244" t="s">
        <v>452</v>
      </c>
      <c r="AT1911" s="244" t="s">
        <v>266</v>
      </c>
      <c r="AU1911" s="244" t="s">
        <v>92</v>
      </c>
      <c r="AY1911" s="17" t="s">
        <v>263</v>
      </c>
      <c r="BE1911" s="245">
        <f>IF(N1911="základní",J1911,0)</f>
        <v>0</v>
      </c>
      <c r="BF1911" s="245">
        <f>IF(N1911="snížená",J1911,0)</f>
        <v>0</v>
      </c>
      <c r="BG1911" s="245">
        <f>IF(N1911="zákl. přenesená",J1911,0)</f>
        <v>0</v>
      </c>
      <c r="BH1911" s="245">
        <f>IF(N1911="sníž. přenesená",J1911,0)</f>
        <v>0</v>
      </c>
      <c r="BI1911" s="245">
        <f>IF(N1911="nulová",J1911,0)</f>
        <v>0</v>
      </c>
      <c r="BJ1911" s="17" t="s">
        <v>90</v>
      </c>
      <c r="BK1911" s="245">
        <f>ROUND(I1911*H1911,2)</f>
        <v>0</v>
      </c>
      <c r="BL1911" s="17" t="s">
        <v>452</v>
      </c>
      <c r="BM1911" s="244" t="s">
        <v>2633</v>
      </c>
    </row>
    <row r="1912" s="12" customFormat="1">
      <c r="B1912" s="252"/>
      <c r="C1912" s="253"/>
      <c r="D1912" s="246" t="s">
        <v>368</v>
      </c>
      <c r="E1912" s="254" t="s">
        <v>1</v>
      </c>
      <c r="F1912" s="255" t="s">
        <v>2634</v>
      </c>
      <c r="G1912" s="253"/>
      <c r="H1912" s="256">
        <v>12338.097</v>
      </c>
      <c r="I1912" s="257"/>
      <c r="J1912" s="253"/>
      <c r="K1912" s="253"/>
      <c r="L1912" s="258"/>
      <c r="M1912" s="259"/>
      <c r="N1912" s="260"/>
      <c r="O1912" s="260"/>
      <c r="P1912" s="260"/>
      <c r="Q1912" s="260"/>
      <c r="R1912" s="260"/>
      <c r="S1912" s="260"/>
      <c r="T1912" s="261"/>
      <c r="AT1912" s="262" t="s">
        <v>368</v>
      </c>
      <c r="AU1912" s="262" t="s">
        <v>92</v>
      </c>
      <c r="AV1912" s="12" t="s">
        <v>92</v>
      </c>
      <c r="AW1912" s="12" t="s">
        <v>38</v>
      </c>
      <c r="AX1912" s="12" t="s">
        <v>83</v>
      </c>
      <c r="AY1912" s="262" t="s">
        <v>263</v>
      </c>
    </row>
    <row r="1913" s="13" customFormat="1">
      <c r="B1913" s="263"/>
      <c r="C1913" s="264"/>
      <c r="D1913" s="246" t="s">
        <v>368</v>
      </c>
      <c r="E1913" s="265" t="s">
        <v>1</v>
      </c>
      <c r="F1913" s="266" t="s">
        <v>370</v>
      </c>
      <c r="G1913" s="264"/>
      <c r="H1913" s="267">
        <v>12338.097</v>
      </c>
      <c r="I1913" s="268"/>
      <c r="J1913" s="264"/>
      <c r="K1913" s="264"/>
      <c r="L1913" s="269"/>
      <c r="M1913" s="270"/>
      <c r="N1913" s="271"/>
      <c r="O1913" s="271"/>
      <c r="P1913" s="271"/>
      <c r="Q1913" s="271"/>
      <c r="R1913" s="271"/>
      <c r="S1913" s="271"/>
      <c r="T1913" s="272"/>
      <c r="AT1913" s="273" t="s">
        <v>368</v>
      </c>
      <c r="AU1913" s="273" t="s">
        <v>92</v>
      </c>
      <c r="AV1913" s="13" t="s">
        <v>125</v>
      </c>
      <c r="AW1913" s="13" t="s">
        <v>38</v>
      </c>
      <c r="AX1913" s="13" t="s">
        <v>90</v>
      </c>
      <c r="AY1913" s="273" t="s">
        <v>263</v>
      </c>
    </row>
    <row r="1914" s="1" customFormat="1" ht="16.5" customHeight="1">
      <c r="B1914" s="39"/>
      <c r="C1914" s="233" t="s">
        <v>2635</v>
      </c>
      <c r="D1914" s="233" t="s">
        <v>266</v>
      </c>
      <c r="E1914" s="234" t="s">
        <v>2636</v>
      </c>
      <c r="F1914" s="235" t="s">
        <v>2637</v>
      </c>
      <c r="G1914" s="236" t="s">
        <v>407</v>
      </c>
      <c r="H1914" s="237">
        <v>12338.097</v>
      </c>
      <c r="I1914" s="238"/>
      <c r="J1914" s="239">
        <f>ROUND(I1914*H1914,2)</f>
        <v>0</v>
      </c>
      <c r="K1914" s="235" t="s">
        <v>270</v>
      </c>
      <c r="L1914" s="44"/>
      <c r="M1914" s="240" t="s">
        <v>1</v>
      </c>
      <c r="N1914" s="241" t="s">
        <v>48</v>
      </c>
      <c r="O1914" s="87"/>
      <c r="P1914" s="242">
        <f>O1914*H1914</f>
        <v>0</v>
      </c>
      <c r="Q1914" s="242">
        <v>0.00054000000000000001</v>
      </c>
      <c r="R1914" s="242">
        <f>Q1914*H1914</f>
        <v>6.6625723800000003</v>
      </c>
      <c r="S1914" s="242">
        <v>0</v>
      </c>
      <c r="T1914" s="243">
        <f>S1914*H1914</f>
        <v>0</v>
      </c>
      <c r="AR1914" s="244" t="s">
        <v>452</v>
      </c>
      <c r="AT1914" s="244" t="s">
        <v>266</v>
      </c>
      <c r="AU1914" s="244" t="s">
        <v>92</v>
      </c>
      <c r="AY1914" s="17" t="s">
        <v>263</v>
      </c>
      <c r="BE1914" s="245">
        <f>IF(N1914="základní",J1914,0)</f>
        <v>0</v>
      </c>
      <c r="BF1914" s="245">
        <f>IF(N1914="snížená",J1914,0)</f>
        <v>0</v>
      </c>
      <c r="BG1914" s="245">
        <f>IF(N1914="zákl. přenesená",J1914,0)</f>
        <v>0</v>
      </c>
      <c r="BH1914" s="245">
        <f>IF(N1914="sníž. přenesená",J1914,0)</f>
        <v>0</v>
      </c>
      <c r="BI1914" s="245">
        <f>IF(N1914="nulová",J1914,0)</f>
        <v>0</v>
      </c>
      <c r="BJ1914" s="17" t="s">
        <v>90</v>
      </c>
      <c r="BK1914" s="245">
        <f>ROUND(I1914*H1914,2)</f>
        <v>0</v>
      </c>
      <c r="BL1914" s="17" t="s">
        <v>452</v>
      </c>
      <c r="BM1914" s="244" t="s">
        <v>2638</v>
      </c>
    </row>
    <row r="1915" s="12" customFormat="1">
      <c r="B1915" s="252"/>
      <c r="C1915" s="253"/>
      <c r="D1915" s="246" t="s">
        <v>368</v>
      </c>
      <c r="E1915" s="254" t="s">
        <v>1</v>
      </c>
      <c r="F1915" s="255" t="s">
        <v>2634</v>
      </c>
      <c r="G1915" s="253"/>
      <c r="H1915" s="256">
        <v>12338.097</v>
      </c>
      <c r="I1915" s="257"/>
      <c r="J1915" s="253"/>
      <c r="K1915" s="253"/>
      <c r="L1915" s="258"/>
      <c r="M1915" s="259"/>
      <c r="N1915" s="260"/>
      <c r="O1915" s="260"/>
      <c r="P1915" s="260"/>
      <c r="Q1915" s="260"/>
      <c r="R1915" s="260"/>
      <c r="S1915" s="260"/>
      <c r="T1915" s="261"/>
      <c r="AT1915" s="262" t="s">
        <v>368</v>
      </c>
      <c r="AU1915" s="262" t="s">
        <v>92</v>
      </c>
      <c r="AV1915" s="12" t="s">
        <v>92</v>
      </c>
      <c r="AW1915" s="12" t="s">
        <v>38</v>
      </c>
      <c r="AX1915" s="12" t="s">
        <v>83</v>
      </c>
      <c r="AY1915" s="262" t="s">
        <v>263</v>
      </c>
    </row>
    <row r="1916" s="13" customFormat="1">
      <c r="B1916" s="263"/>
      <c r="C1916" s="264"/>
      <c r="D1916" s="246" t="s">
        <v>368</v>
      </c>
      <c r="E1916" s="265" t="s">
        <v>1</v>
      </c>
      <c r="F1916" s="266" t="s">
        <v>370</v>
      </c>
      <c r="G1916" s="264"/>
      <c r="H1916" s="267">
        <v>12338.097</v>
      </c>
      <c r="I1916" s="268"/>
      <c r="J1916" s="264"/>
      <c r="K1916" s="264"/>
      <c r="L1916" s="269"/>
      <c r="M1916" s="270"/>
      <c r="N1916" s="271"/>
      <c r="O1916" s="271"/>
      <c r="P1916" s="271"/>
      <c r="Q1916" s="271"/>
      <c r="R1916" s="271"/>
      <c r="S1916" s="271"/>
      <c r="T1916" s="272"/>
      <c r="AT1916" s="273" t="s">
        <v>368</v>
      </c>
      <c r="AU1916" s="273" t="s">
        <v>92</v>
      </c>
      <c r="AV1916" s="13" t="s">
        <v>125</v>
      </c>
      <c r="AW1916" s="13" t="s">
        <v>38</v>
      </c>
      <c r="AX1916" s="13" t="s">
        <v>90</v>
      </c>
      <c r="AY1916" s="273" t="s">
        <v>263</v>
      </c>
    </row>
    <row r="1917" s="1" customFormat="1" ht="16.5" customHeight="1">
      <c r="B1917" s="39"/>
      <c r="C1917" s="233" t="s">
        <v>2639</v>
      </c>
      <c r="D1917" s="233" t="s">
        <v>266</v>
      </c>
      <c r="E1917" s="234" t="s">
        <v>2640</v>
      </c>
      <c r="F1917" s="235" t="s">
        <v>2641</v>
      </c>
      <c r="G1917" s="236" t="s">
        <v>407</v>
      </c>
      <c r="H1917" s="237">
        <v>3534.6599999999999</v>
      </c>
      <c r="I1917" s="238"/>
      <c r="J1917" s="239">
        <f>ROUND(I1917*H1917,2)</f>
        <v>0</v>
      </c>
      <c r="K1917" s="235" t="s">
        <v>270</v>
      </c>
      <c r="L1917" s="44"/>
      <c r="M1917" s="240" t="s">
        <v>1</v>
      </c>
      <c r="N1917" s="241" t="s">
        <v>48</v>
      </c>
      <c r="O1917" s="87"/>
      <c r="P1917" s="242">
        <f>O1917*H1917</f>
        <v>0</v>
      </c>
      <c r="Q1917" s="242">
        <v>0.00012</v>
      </c>
      <c r="R1917" s="242">
        <f>Q1917*H1917</f>
        <v>0.42415920000000001</v>
      </c>
      <c r="S1917" s="242">
        <v>0</v>
      </c>
      <c r="T1917" s="243">
        <f>S1917*H1917</f>
        <v>0</v>
      </c>
      <c r="AR1917" s="244" t="s">
        <v>452</v>
      </c>
      <c r="AT1917" s="244" t="s">
        <v>266</v>
      </c>
      <c r="AU1917" s="244" t="s">
        <v>92</v>
      </c>
      <c r="AY1917" s="17" t="s">
        <v>263</v>
      </c>
      <c r="BE1917" s="245">
        <f>IF(N1917="základní",J1917,0)</f>
        <v>0</v>
      </c>
      <c r="BF1917" s="245">
        <f>IF(N1917="snížená",J1917,0)</f>
        <v>0</v>
      </c>
      <c r="BG1917" s="245">
        <f>IF(N1917="zákl. přenesená",J1917,0)</f>
        <v>0</v>
      </c>
      <c r="BH1917" s="245">
        <f>IF(N1917="sníž. přenesená",J1917,0)</f>
        <v>0</v>
      </c>
      <c r="BI1917" s="245">
        <f>IF(N1917="nulová",J1917,0)</f>
        <v>0</v>
      </c>
      <c r="BJ1917" s="17" t="s">
        <v>90</v>
      </c>
      <c r="BK1917" s="245">
        <f>ROUND(I1917*H1917,2)</f>
        <v>0</v>
      </c>
      <c r="BL1917" s="17" t="s">
        <v>452</v>
      </c>
      <c r="BM1917" s="244" t="s">
        <v>2642</v>
      </c>
    </row>
    <row r="1918" s="14" customFormat="1">
      <c r="B1918" s="274"/>
      <c r="C1918" s="275"/>
      <c r="D1918" s="246" t="s">
        <v>368</v>
      </c>
      <c r="E1918" s="276" t="s">
        <v>1</v>
      </c>
      <c r="F1918" s="277" t="s">
        <v>2643</v>
      </c>
      <c r="G1918" s="275"/>
      <c r="H1918" s="276" t="s">
        <v>1</v>
      </c>
      <c r="I1918" s="278"/>
      <c r="J1918" s="275"/>
      <c r="K1918" s="275"/>
      <c r="L1918" s="279"/>
      <c r="M1918" s="280"/>
      <c r="N1918" s="281"/>
      <c r="O1918" s="281"/>
      <c r="P1918" s="281"/>
      <c r="Q1918" s="281"/>
      <c r="R1918" s="281"/>
      <c r="S1918" s="281"/>
      <c r="T1918" s="282"/>
      <c r="AT1918" s="283" t="s">
        <v>368</v>
      </c>
      <c r="AU1918" s="283" t="s">
        <v>92</v>
      </c>
      <c r="AV1918" s="14" t="s">
        <v>90</v>
      </c>
      <c r="AW1918" s="14" t="s">
        <v>38</v>
      </c>
      <c r="AX1918" s="14" t="s">
        <v>83</v>
      </c>
      <c r="AY1918" s="283" t="s">
        <v>263</v>
      </c>
    </row>
    <row r="1919" s="12" customFormat="1">
      <c r="B1919" s="252"/>
      <c r="C1919" s="253"/>
      <c r="D1919" s="246" t="s">
        <v>368</v>
      </c>
      <c r="E1919" s="254" t="s">
        <v>1</v>
      </c>
      <c r="F1919" s="255" t="s">
        <v>2644</v>
      </c>
      <c r="G1919" s="253"/>
      <c r="H1919" s="256">
        <v>1432.3</v>
      </c>
      <c r="I1919" s="257"/>
      <c r="J1919" s="253"/>
      <c r="K1919" s="253"/>
      <c r="L1919" s="258"/>
      <c r="M1919" s="259"/>
      <c r="N1919" s="260"/>
      <c r="O1919" s="260"/>
      <c r="P1919" s="260"/>
      <c r="Q1919" s="260"/>
      <c r="R1919" s="260"/>
      <c r="S1919" s="260"/>
      <c r="T1919" s="261"/>
      <c r="AT1919" s="262" t="s">
        <v>368</v>
      </c>
      <c r="AU1919" s="262" t="s">
        <v>92</v>
      </c>
      <c r="AV1919" s="12" t="s">
        <v>92</v>
      </c>
      <c r="AW1919" s="12" t="s">
        <v>38</v>
      </c>
      <c r="AX1919" s="12" t="s">
        <v>83</v>
      </c>
      <c r="AY1919" s="262" t="s">
        <v>263</v>
      </c>
    </row>
    <row r="1920" s="12" customFormat="1">
      <c r="B1920" s="252"/>
      <c r="C1920" s="253"/>
      <c r="D1920" s="246" t="s">
        <v>368</v>
      </c>
      <c r="E1920" s="254" t="s">
        <v>1</v>
      </c>
      <c r="F1920" s="255" t="s">
        <v>2645</v>
      </c>
      <c r="G1920" s="253"/>
      <c r="H1920" s="256">
        <v>143.03</v>
      </c>
      <c r="I1920" s="257"/>
      <c r="J1920" s="253"/>
      <c r="K1920" s="253"/>
      <c r="L1920" s="258"/>
      <c r="M1920" s="259"/>
      <c r="N1920" s="260"/>
      <c r="O1920" s="260"/>
      <c r="P1920" s="260"/>
      <c r="Q1920" s="260"/>
      <c r="R1920" s="260"/>
      <c r="S1920" s="260"/>
      <c r="T1920" s="261"/>
      <c r="AT1920" s="262" t="s">
        <v>368</v>
      </c>
      <c r="AU1920" s="262" t="s">
        <v>92</v>
      </c>
      <c r="AV1920" s="12" t="s">
        <v>92</v>
      </c>
      <c r="AW1920" s="12" t="s">
        <v>38</v>
      </c>
      <c r="AX1920" s="12" t="s">
        <v>83</v>
      </c>
      <c r="AY1920" s="262" t="s">
        <v>263</v>
      </c>
    </row>
    <row r="1921" s="12" customFormat="1">
      <c r="B1921" s="252"/>
      <c r="C1921" s="253"/>
      <c r="D1921" s="246" t="s">
        <v>368</v>
      </c>
      <c r="E1921" s="254" t="s">
        <v>1</v>
      </c>
      <c r="F1921" s="255" t="s">
        <v>2646</v>
      </c>
      <c r="G1921" s="253"/>
      <c r="H1921" s="256">
        <v>309.44</v>
      </c>
      <c r="I1921" s="257"/>
      <c r="J1921" s="253"/>
      <c r="K1921" s="253"/>
      <c r="L1921" s="258"/>
      <c r="M1921" s="259"/>
      <c r="N1921" s="260"/>
      <c r="O1921" s="260"/>
      <c r="P1921" s="260"/>
      <c r="Q1921" s="260"/>
      <c r="R1921" s="260"/>
      <c r="S1921" s="260"/>
      <c r="T1921" s="261"/>
      <c r="AT1921" s="262" t="s">
        <v>368</v>
      </c>
      <c r="AU1921" s="262" t="s">
        <v>92</v>
      </c>
      <c r="AV1921" s="12" t="s">
        <v>92</v>
      </c>
      <c r="AW1921" s="12" t="s">
        <v>38</v>
      </c>
      <c r="AX1921" s="12" t="s">
        <v>83</v>
      </c>
      <c r="AY1921" s="262" t="s">
        <v>263</v>
      </c>
    </row>
    <row r="1922" s="12" customFormat="1">
      <c r="B1922" s="252"/>
      <c r="C1922" s="253"/>
      <c r="D1922" s="246" t="s">
        <v>368</v>
      </c>
      <c r="E1922" s="254" t="s">
        <v>1</v>
      </c>
      <c r="F1922" s="255" t="s">
        <v>2647</v>
      </c>
      <c r="G1922" s="253"/>
      <c r="H1922" s="256">
        <v>21.030000000000001</v>
      </c>
      <c r="I1922" s="257"/>
      <c r="J1922" s="253"/>
      <c r="K1922" s="253"/>
      <c r="L1922" s="258"/>
      <c r="M1922" s="259"/>
      <c r="N1922" s="260"/>
      <c r="O1922" s="260"/>
      <c r="P1922" s="260"/>
      <c r="Q1922" s="260"/>
      <c r="R1922" s="260"/>
      <c r="S1922" s="260"/>
      <c r="T1922" s="261"/>
      <c r="AT1922" s="262" t="s">
        <v>368</v>
      </c>
      <c r="AU1922" s="262" t="s">
        <v>92</v>
      </c>
      <c r="AV1922" s="12" t="s">
        <v>92</v>
      </c>
      <c r="AW1922" s="12" t="s">
        <v>38</v>
      </c>
      <c r="AX1922" s="12" t="s">
        <v>83</v>
      </c>
      <c r="AY1922" s="262" t="s">
        <v>263</v>
      </c>
    </row>
    <row r="1923" s="15" customFormat="1">
      <c r="B1923" s="284"/>
      <c r="C1923" s="285"/>
      <c r="D1923" s="246" t="s">
        <v>368</v>
      </c>
      <c r="E1923" s="286" t="s">
        <v>1</v>
      </c>
      <c r="F1923" s="287" t="s">
        <v>388</v>
      </c>
      <c r="G1923" s="285"/>
      <c r="H1923" s="288">
        <v>1905.8</v>
      </c>
      <c r="I1923" s="289"/>
      <c r="J1923" s="285"/>
      <c r="K1923" s="285"/>
      <c r="L1923" s="290"/>
      <c r="M1923" s="291"/>
      <c r="N1923" s="292"/>
      <c r="O1923" s="292"/>
      <c r="P1923" s="292"/>
      <c r="Q1923" s="292"/>
      <c r="R1923" s="292"/>
      <c r="S1923" s="292"/>
      <c r="T1923" s="293"/>
      <c r="AT1923" s="294" t="s">
        <v>368</v>
      </c>
      <c r="AU1923" s="294" t="s">
        <v>92</v>
      </c>
      <c r="AV1923" s="15" t="s">
        <v>112</v>
      </c>
      <c r="AW1923" s="15" t="s">
        <v>38</v>
      </c>
      <c r="AX1923" s="15" t="s">
        <v>83</v>
      </c>
      <c r="AY1923" s="294" t="s">
        <v>263</v>
      </c>
    </row>
    <row r="1924" s="12" customFormat="1">
      <c r="B1924" s="252"/>
      <c r="C1924" s="253"/>
      <c r="D1924" s="246" t="s">
        <v>368</v>
      </c>
      <c r="E1924" s="254" t="s">
        <v>1</v>
      </c>
      <c r="F1924" s="255" t="s">
        <v>2648</v>
      </c>
      <c r="G1924" s="253"/>
      <c r="H1924" s="256">
        <v>1628.8599999999999</v>
      </c>
      <c r="I1924" s="257"/>
      <c r="J1924" s="253"/>
      <c r="K1924" s="253"/>
      <c r="L1924" s="258"/>
      <c r="M1924" s="259"/>
      <c r="N1924" s="260"/>
      <c r="O1924" s="260"/>
      <c r="P1924" s="260"/>
      <c r="Q1924" s="260"/>
      <c r="R1924" s="260"/>
      <c r="S1924" s="260"/>
      <c r="T1924" s="261"/>
      <c r="AT1924" s="262" t="s">
        <v>368</v>
      </c>
      <c r="AU1924" s="262" t="s">
        <v>92</v>
      </c>
      <c r="AV1924" s="12" t="s">
        <v>92</v>
      </c>
      <c r="AW1924" s="12" t="s">
        <v>38</v>
      </c>
      <c r="AX1924" s="12" t="s">
        <v>83</v>
      </c>
      <c r="AY1924" s="262" t="s">
        <v>263</v>
      </c>
    </row>
    <row r="1925" s="15" customFormat="1">
      <c r="B1925" s="284"/>
      <c r="C1925" s="285"/>
      <c r="D1925" s="246" t="s">
        <v>368</v>
      </c>
      <c r="E1925" s="286" t="s">
        <v>1</v>
      </c>
      <c r="F1925" s="287" t="s">
        <v>388</v>
      </c>
      <c r="G1925" s="285"/>
      <c r="H1925" s="288">
        <v>1628.8599999999999</v>
      </c>
      <c r="I1925" s="289"/>
      <c r="J1925" s="285"/>
      <c r="K1925" s="285"/>
      <c r="L1925" s="290"/>
      <c r="M1925" s="291"/>
      <c r="N1925" s="292"/>
      <c r="O1925" s="292"/>
      <c r="P1925" s="292"/>
      <c r="Q1925" s="292"/>
      <c r="R1925" s="292"/>
      <c r="S1925" s="292"/>
      <c r="T1925" s="293"/>
      <c r="AT1925" s="294" t="s">
        <v>368</v>
      </c>
      <c r="AU1925" s="294" t="s">
        <v>92</v>
      </c>
      <c r="AV1925" s="15" t="s">
        <v>112</v>
      </c>
      <c r="AW1925" s="15" t="s">
        <v>38</v>
      </c>
      <c r="AX1925" s="15" t="s">
        <v>83</v>
      </c>
      <c r="AY1925" s="294" t="s">
        <v>263</v>
      </c>
    </row>
    <row r="1926" s="13" customFormat="1">
      <c r="B1926" s="263"/>
      <c r="C1926" s="264"/>
      <c r="D1926" s="246" t="s">
        <v>368</v>
      </c>
      <c r="E1926" s="265" t="s">
        <v>1</v>
      </c>
      <c r="F1926" s="266" t="s">
        <v>370</v>
      </c>
      <c r="G1926" s="264"/>
      <c r="H1926" s="267">
        <v>3534.6599999999999</v>
      </c>
      <c r="I1926" s="268"/>
      <c r="J1926" s="264"/>
      <c r="K1926" s="264"/>
      <c r="L1926" s="269"/>
      <c r="M1926" s="270"/>
      <c r="N1926" s="271"/>
      <c r="O1926" s="271"/>
      <c r="P1926" s="271"/>
      <c r="Q1926" s="271"/>
      <c r="R1926" s="271"/>
      <c r="S1926" s="271"/>
      <c r="T1926" s="272"/>
      <c r="AT1926" s="273" t="s">
        <v>368</v>
      </c>
      <c r="AU1926" s="273" t="s">
        <v>92</v>
      </c>
      <c r="AV1926" s="13" t="s">
        <v>125</v>
      </c>
      <c r="AW1926" s="13" t="s">
        <v>38</v>
      </c>
      <c r="AX1926" s="13" t="s">
        <v>90</v>
      </c>
      <c r="AY1926" s="273" t="s">
        <v>263</v>
      </c>
    </row>
    <row r="1927" s="1" customFormat="1" ht="16.5" customHeight="1">
      <c r="B1927" s="39"/>
      <c r="C1927" s="233" t="s">
        <v>2649</v>
      </c>
      <c r="D1927" s="233" t="s">
        <v>266</v>
      </c>
      <c r="E1927" s="234" t="s">
        <v>2650</v>
      </c>
      <c r="F1927" s="235" t="s">
        <v>2651</v>
      </c>
      <c r="G1927" s="236" t="s">
        <v>407</v>
      </c>
      <c r="H1927" s="237">
        <v>13.797000000000001</v>
      </c>
      <c r="I1927" s="238"/>
      <c r="J1927" s="239">
        <f>ROUND(I1927*H1927,2)</f>
        <v>0</v>
      </c>
      <c r="K1927" s="235" t="s">
        <v>270</v>
      </c>
      <c r="L1927" s="44"/>
      <c r="M1927" s="240" t="s">
        <v>1</v>
      </c>
      <c r="N1927" s="241" t="s">
        <v>48</v>
      </c>
      <c r="O1927" s="87"/>
      <c r="P1927" s="242">
        <f>O1927*H1927</f>
        <v>0</v>
      </c>
      <c r="Q1927" s="242">
        <v>0.00013999999999999999</v>
      </c>
      <c r="R1927" s="242">
        <f>Q1927*H1927</f>
        <v>0.00193158</v>
      </c>
      <c r="S1927" s="242">
        <v>0</v>
      </c>
      <c r="T1927" s="243">
        <f>S1927*H1927</f>
        <v>0</v>
      </c>
      <c r="AR1927" s="244" t="s">
        <v>452</v>
      </c>
      <c r="AT1927" s="244" t="s">
        <v>266</v>
      </c>
      <c r="AU1927" s="244" t="s">
        <v>92</v>
      </c>
      <c r="AY1927" s="17" t="s">
        <v>263</v>
      </c>
      <c r="BE1927" s="245">
        <f>IF(N1927="základní",J1927,0)</f>
        <v>0</v>
      </c>
      <c r="BF1927" s="245">
        <f>IF(N1927="snížená",J1927,0)</f>
        <v>0</v>
      </c>
      <c r="BG1927" s="245">
        <f>IF(N1927="zákl. přenesená",J1927,0)</f>
        <v>0</v>
      </c>
      <c r="BH1927" s="245">
        <f>IF(N1927="sníž. přenesená",J1927,0)</f>
        <v>0</v>
      </c>
      <c r="BI1927" s="245">
        <f>IF(N1927="nulová",J1927,0)</f>
        <v>0</v>
      </c>
      <c r="BJ1927" s="17" t="s">
        <v>90</v>
      </c>
      <c r="BK1927" s="245">
        <f>ROUND(I1927*H1927,2)</f>
        <v>0</v>
      </c>
      <c r="BL1927" s="17" t="s">
        <v>452</v>
      </c>
      <c r="BM1927" s="244" t="s">
        <v>2652</v>
      </c>
    </row>
    <row r="1928" s="12" customFormat="1">
      <c r="B1928" s="252"/>
      <c r="C1928" s="253"/>
      <c r="D1928" s="246" t="s">
        <v>368</v>
      </c>
      <c r="E1928" s="254" t="s">
        <v>1</v>
      </c>
      <c r="F1928" s="255" t="s">
        <v>2625</v>
      </c>
      <c r="G1928" s="253"/>
      <c r="H1928" s="256">
        <v>13.797000000000001</v>
      </c>
      <c r="I1928" s="257"/>
      <c r="J1928" s="253"/>
      <c r="K1928" s="253"/>
      <c r="L1928" s="258"/>
      <c r="M1928" s="259"/>
      <c r="N1928" s="260"/>
      <c r="O1928" s="260"/>
      <c r="P1928" s="260"/>
      <c r="Q1928" s="260"/>
      <c r="R1928" s="260"/>
      <c r="S1928" s="260"/>
      <c r="T1928" s="261"/>
      <c r="AT1928" s="262" t="s">
        <v>368</v>
      </c>
      <c r="AU1928" s="262" t="s">
        <v>92</v>
      </c>
      <c r="AV1928" s="12" t="s">
        <v>92</v>
      </c>
      <c r="AW1928" s="12" t="s">
        <v>38</v>
      </c>
      <c r="AX1928" s="12" t="s">
        <v>83</v>
      </c>
      <c r="AY1928" s="262" t="s">
        <v>263</v>
      </c>
    </row>
    <row r="1929" s="13" customFormat="1">
      <c r="B1929" s="263"/>
      <c r="C1929" s="264"/>
      <c r="D1929" s="246" t="s">
        <v>368</v>
      </c>
      <c r="E1929" s="265" t="s">
        <v>1</v>
      </c>
      <c r="F1929" s="266" t="s">
        <v>370</v>
      </c>
      <c r="G1929" s="264"/>
      <c r="H1929" s="267">
        <v>13.797000000000001</v>
      </c>
      <c r="I1929" s="268"/>
      <c r="J1929" s="264"/>
      <c r="K1929" s="264"/>
      <c r="L1929" s="269"/>
      <c r="M1929" s="270"/>
      <c r="N1929" s="271"/>
      <c r="O1929" s="271"/>
      <c r="P1929" s="271"/>
      <c r="Q1929" s="271"/>
      <c r="R1929" s="271"/>
      <c r="S1929" s="271"/>
      <c r="T1929" s="272"/>
      <c r="AT1929" s="273" t="s">
        <v>368</v>
      </c>
      <c r="AU1929" s="273" t="s">
        <v>92</v>
      </c>
      <c r="AV1929" s="13" t="s">
        <v>125</v>
      </c>
      <c r="AW1929" s="13" t="s">
        <v>38</v>
      </c>
      <c r="AX1929" s="13" t="s">
        <v>90</v>
      </c>
      <c r="AY1929" s="273" t="s">
        <v>263</v>
      </c>
    </row>
    <row r="1930" s="1" customFormat="1" ht="16.5" customHeight="1">
      <c r="B1930" s="39"/>
      <c r="C1930" s="233" t="s">
        <v>2653</v>
      </c>
      <c r="D1930" s="233" t="s">
        <v>266</v>
      </c>
      <c r="E1930" s="234" t="s">
        <v>2654</v>
      </c>
      <c r="F1930" s="235" t="s">
        <v>2655</v>
      </c>
      <c r="G1930" s="236" t="s">
        <v>407</v>
      </c>
      <c r="H1930" s="237">
        <v>13.797000000000001</v>
      </c>
      <c r="I1930" s="238"/>
      <c r="J1930" s="239">
        <f>ROUND(I1930*H1930,2)</f>
        <v>0</v>
      </c>
      <c r="K1930" s="235" t="s">
        <v>270</v>
      </c>
      <c r="L1930" s="44"/>
      <c r="M1930" s="240" t="s">
        <v>1</v>
      </c>
      <c r="N1930" s="241" t="s">
        <v>48</v>
      </c>
      <c r="O1930" s="87"/>
      <c r="P1930" s="242">
        <f>O1930*H1930</f>
        <v>0</v>
      </c>
      <c r="Q1930" s="242">
        <v>0.00072000000000000005</v>
      </c>
      <c r="R1930" s="242">
        <f>Q1930*H1930</f>
        <v>0.0099338400000000011</v>
      </c>
      <c r="S1930" s="242">
        <v>0</v>
      </c>
      <c r="T1930" s="243">
        <f>S1930*H1930</f>
        <v>0</v>
      </c>
      <c r="AR1930" s="244" t="s">
        <v>452</v>
      </c>
      <c r="AT1930" s="244" t="s">
        <v>266</v>
      </c>
      <c r="AU1930" s="244" t="s">
        <v>92</v>
      </c>
      <c r="AY1930" s="17" t="s">
        <v>263</v>
      </c>
      <c r="BE1930" s="245">
        <f>IF(N1930="základní",J1930,0)</f>
        <v>0</v>
      </c>
      <c r="BF1930" s="245">
        <f>IF(N1930="snížená",J1930,0)</f>
        <v>0</v>
      </c>
      <c r="BG1930" s="245">
        <f>IF(N1930="zákl. přenesená",J1930,0)</f>
        <v>0</v>
      </c>
      <c r="BH1930" s="245">
        <f>IF(N1930="sníž. přenesená",J1930,0)</f>
        <v>0</v>
      </c>
      <c r="BI1930" s="245">
        <f>IF(N1930="nulová",J1930,0)</f>
        <v>0</v>
      </c>
      <c r="BJ1930" s="17" t="s">
        <v>90</v>
      </c>
      <c r="BK1930" s="245">
        <f>ROUND(I1930*H1930,2)</f>
        <v>0</v>
      </c>
      <c r="BL1930" s="17" t="s">
        <v>452</v>
      </c>
      <c r="BM1930" s="244" t="s">
        <v>2656</v>
      </c>
    </row>
    <row r="1931" s="12" customFormat="1">
      <c r="B1931" s="252"/>
      <c r="C1931" s="253"/>
      <c r="D1931" s="246" t="s">
        <v>368</v>
      </c>
      <c r="E1931" s="254" t="s">
        <v>1</v>
      </c>
      <c r="F1931" s="255" t="s">
        <v>2625</v>
      </c>
      <c r="G1931" s="253"/>
      <c r="H1931" s="256">
        <v>13.797000000000001</v>
      </c>
      <c r="I1931" s="257"/>
      <c r="J1931" s="253"/>
      <c r="K1931" s="253"/>
      <c r="L1931" s="258"/>
      <c r="M1931" s="259"/>
      <c r="N1931" s="260"/>
      <c r="O1931" s="260"/>
      <c r="P1931" s="260"/>
      <c r="Q1931" s="260"/>
      <c r="R1931" s="260"/>
      <c r="S1931" s="260"/>
      <c r="T1931" s="261"/>
      <c r="AT1931" s="262" t="s">
        <v>368</v>
      </c>
      <c r="AU1931" s="262" t="s">
        <v>92</v>
      </c>
      <c r="AV1931" s="12" t="s">
        <v>92</v>
      </c>
      <c r="AW1931" s="12" t="s">
        <v>38</v>
      </c>
      <c r="AX1931" s="12" t="s">
        <v>83</v>
      </c>
      <c r="AY1931" s="262" t="s">
        <v>263</v>
      </c>
    </row>
    <row r="1932" s="13" customFormat="1">
      <c r="B1932" s="263"/>
      <c r="C1932" s="264"/>
      <c r="D1932" s="246" t="s">
        <v>368</v>
      </c>
      <c r="E1932" s="265" t="s">
        <v>1</v>
      </c>
      <c r="F1932" s="266" t="s">
        <v>370</v>
      </c>
      <c r="G1932" s="264"/>
      <c r="H1932" s="267">
        <v>13.797000000000001</v>
      </c>
      <c r="I1932" s="268"/>
      <c r="J1932" s="264"/>
      <c r="K1932" s="264"/>
      <c r="L1932" s="269"/>
      <c r="M1932" s="270"/>
      <c r="N1932" s="271"/>
      <c r="O1932" s="271"/>
      <c r="P1932" s="271"/>
      <c r="Q1932" s="271"/>
      <c r="R1932" s="271"/>
      <c r="S1932" s="271"/>
      <c r="T1932" s="272"/>
      <c r="AT1932" s="273" t="s">
        <v>368</v>
      </c>
      <c r="AU1932" s="273" t="s">
        <v>92</v>
      </c>
      <c r="AV1932" s="13" t="s">
        <v>125</v>
      </c>
      <c r="AW1932" s="13" t="s">
        <v>38</v>
      </c>
      <c r="AX1932" s="13" t="s">
        <v>90</v>
      </c>
      <c r="AY1932" s="273" t="s">
        <v>263</v>
      </c>
    </row>
    <row r="1933" s="1" customFormat="1" ht="16.5" customHeight="1">
      <c r="B1933" s="39"/>
      <c r="C1933" s="233" t="s">
        <v>2657</v>
      </c>
      <c r="D1933" s="233" t="s">
        <v>266</v>
      </c>
      <c r="E1933" s="234" t="s">
        <v>2658</v>
      </c>
      <c r="F1933" s="235" t="s">
        <v>2659</v>
      </c>
      <c r="G1933" s="236" t="s">
        <v>407</v>
      </c>
      <c r="H1933" s="237">
        <v>1905.8</v>
      </c>
      <c r="I1933" s="238"/>
      <c r="J1933" s="239">
        <f>ROUND(I1933*H1933,2)</f>
        <v>0</v>
      </c>
      <c r="K1933" s="235" t="s">
        <v>270</v>
      </c>
      <c r="L1933" s="44"/>
      <c r="M1933" s="240" t="s">
        <v>1</v>
      </c>
      <c r="N1933" s="241" t="s">
        <v>48</v>
      </c>
      <c r="O1933" s="87"/>
      <c r="P1933" s="242">
        <f>O1933*H1933</f>
        <v>0</v>
      </c>
      <c r="Q1933" s="242">
        <v>0.00054000000000000001</v>
      </c>
      <c r="R1933" s="242">
        <f>Q1933*H1933</f>
        <v>1.0291319999999999</v>
      </c>
      <c r="S1933" s="242">
        <v>0</v>
      </c>
      <c r="T1933" s="243">
        <f>S1933*H1933</f>
        <v>0</v>
      </c>
      <c r="AR1933" s="244" t="s">
        <v>452</v>
      </c>
      <c r="AT1933" s="244" t="s">
        <v>266</v>
      </c>
      <c r="AU1933" s="244" t="s">
        <v>92</v>
      </c>
      <c r="AY1933" s="17" t="s">
        <v>263</v>
      </c>
      <c r="BE1933" s="245">
        <f>IF(N1933="základní",J1933,0)</f>
        <v>0</v>
      </c>
      <c r="BF1933" s="245">
        <f>IF(N1933="snížená",J1933,0)</f>
        <v>0</v>
      </c>
      <c r="BG1933" s="245">
        <f>IF(N1933="zákl. přenesená",J1933,0)</f>
        <v>0</v>
      </c>
      <c r="BH1933" s="245">
        <f>IF(N1933="sníž. přenesená",J1933,0)</f>
        <v>0</v>
      </c>
      <c r="BI1933" s="245">
        <f>IF(N1933="nulová",J1933,0)</f>
        <v>0</v>
      </c>
      <c r="BJ1933" s="17" t="s">
        <v>90</v>
      </c>
      <c r="BK1933" s="245">
        <f>ROUND(I1933*H1933,2)</f>
        <v>0</v>
      </c>
      <c r="BL1933" s="17" t="s">
        <v>452</v>
      </c>
      <c r="BM1933" s="244" t="s">
        <v>2660</v>
      </c>
    </row>
    <row r="1934" s="14" customFormat="1">
      <c r="B1934" s="274"/>
      <c r="C1934" s="275"/>
      <c r="D1934" s="246" t="s">
        <v>368</v>
      </c>
      <c r="E1934" s="276" t="s">
        <v>1</v>
      </c>
      <c r="F1934" s="277" t="s">
        <v>2643</v>
      </c>
      <c r="G1934" s="275"/>
      <c r="H1934" s="276" t="s">
        <v>1</v>
      </c>
      <c r="I1934" s="278"/>
      <c r="J1934" s="275"/>
      <c r="K1934" s="275"/>
      <c r="L1934" s="279"/>
      <c r="M1934" s="280"/>
      <c r="N1934" s="281"/>
      <c r="O1934" s="281"/>
      <c r="P1934" s="281"/>
      <c r="Q1934" s="281"/>
      <c r="R1934" s="281"/>
      <c r="S1934" s="281"/>
      <c r="T1934" s="282"/>
      <c r="AT1934" s="283" t="s">
        <v>368</v>
      </c>
      <c r="AU1934" s="283" t="s">
        <v>92</v>
      </c>
      <c r="AV1934" s="14" t="s">
        <v>90</v>
      </c>
      <c r="AW1934" s="14" t="s">
        <v>38</v>
      </c>
      <c r="AX1934" s="14" t="s">
        <v>83</v>
      </c>
      <c r="AY1934" s="283" t="s">
        <v>263</v>
      </c>
    </row>
    <row r="1935" s="12" customFormat="1">
      <c r="B1935" s="252"/>
      <c r="C1935" s="253"/>
      <c r="D1935" s="246" t="s">
        <v>368</v>
      </c>
      <c r="E1935" s="254" t="s">
        <v>1</v>
      </c>
      <c r="F1935" s="255" t="s">
        <v>2644</v>
      </c>
      <c r="G1935" s="253"/>
      <c r="H1935" s="256">
        <v>1432.3</v>
      </c>
      <c r="I1935" s="257"/>
      <c r="J1935" s="253"/>
      <c r="K1935" s="253"/>
      <c r="L1935" s="258"/>
      <c r="M1935" s="259"/>
      <c r="N1935" s="260"/>
      <c r="O1935" s="260"/>
      <c r="P1935" s="260"/>
      <c r="Q1935" s="260"/>
      <c r="R1935" s="260"/>
      <c r="S1935" s="260"/>
      <c r="T1935" s="261"/>
      <c r="AT1935" s="262" t="s">
        <v>368</v>
      </c>
      <c r="AU1935" s="262" t="s">
        <v>92</v>
      </c>
      <c r="AV1935" s="12" t="s">
        <v>92</v>
      </c>
      <c r="AW1935" s="12" t="s">
        <v>38</v>
      </c>
      <c r="AX1935" s="12" t="s">
        <v>83</v>
      </c>
      <c r="AY1935" s="262" t="s">
        <v>263</v>
      </c>
    </row>
    <row r="1936" s="12" customFormat="1">
      <c r="B1936" s="252"/>
      <c r="C1936" s="253"/>
      <c r="D1936" s="246" t="s">
        <v>368</v>
      </c>
      <c r="E1936" s="254" t="s">
        <v>1</v>
      </c>
      <c r="F1936" s="255" t="s">
        <v>2645</v>
      </c>
      <c r="G1936" s="253"/>
      <c r="H1936" s="256">
        <v>143.03</v>
      </c>
      <c r="I1936" s="257"/>
      <c r="J1936" s="253"/>
      <c r="K1936" s="253"/>
      <c r="L1936" s="258"/>
      <c r="M1936" s="259"/>
      <c r="N1936" s="260"/>
      <c r="O1936" s="260"/>
      <c r="P1936" s="260"/>
      <c r="Q1936" s="260"/>
      <c r="R1936" s="260"/>
      <c r="S1936" s="260"/>
      <c r="T1936" s="261"/>
      <c r="AT1936" s="262" t="s">
        <v>368</v>
      </c>
      <c r="AU1936" s="262" t="s">
        <v>92</v>
      </c>
      <c r="AV1936" s="12" t="s">
        <v>92</v>
      </c>
      <c r="AW1936" s="12" t="s">
        <v>38</v>
      </c>
      <c r="AX1936" s="12" t="s">
        <v>83</v>
      </c>
      <c r="AY1936" s="262" t="s">
        <v>263</v>
      </c>
    </row>
    <row r="1937" s="12" customFormat="1">
      <c r="B1937" s="252"/>
      <c r="C1937" s="253"/>
      <c r="D1937" s="246" t="s">
        <v>368</v>
      </c>
      <c r="E1937" s="254" t="s">
        <v>1</v>
      </c>
      <c r="F1937" s="255" t="s">
        <v>2646</v>
      </c>
      <c r="G1937" s="253"/>
      <c r="H1937" s="256">
        <v>309.44</v>
      </c>
      <c r="I1937" s="257"/>
      <c r="J1937" s="253"/>
      <c r="K1937" s="253"/>
      <c r="L1937" s="258"/>
      <c r="M1937" s="259"/>
      <c r="N1937" s="260"/>
      <c r="O1937" s="260"/>
      <c r="P1937" s="260"/>
      <c r="Q1937" s="260"/>
      <c r="R1937" s="260"/>
      <c r="S1937" s="260"/>
      <c r="T1937" s="261"/>
      <c r="AT1937" s="262" t="s">
        <v>368</v>
      </c>
      <c r="AU1937" s="262" t="s">
        <v>92</v>
      </c>
      <c r="AV1937" s="12" t="s">
        <v>92</v>
      </c>
      <c r="AW1937" s="12" t="s">
        <v>38</v>
      </c>
      <c r="AX1937" s="12" t="s">
        <v>83</v>
      </c>
      <c r="AY1937" s="262" t="s">
        <v>263</v>
      </c>
    </row>
    <row r="1938" s="12" customFormat="1">
      <c r="B1938" s="252"/>
      <c r="C1938" s="253"/>
      <c r="D1938" s="246" t="s">
        <v>368</v>
      </c>
      <c r="E1938" s="254" t="s">
        <v>1</v>
      </c>
      <c r="F1938" s="255" t="s">
        <v>2647</v>
      </c>
      <c r="G1938" s="253"/>
      <c r="H1938" s="256">
        <v>21.030000000000001</v>
      </c>
      <c r="I1938" s="257"/>
      <c r="J1938" s="253"/>
      <c r="K1938" s="253"/>
      <c r="L1938" s="258"/>
      <c r="M1938" s="259"/>
      <c r="N1938" s="260"/>
      <c r="O1938" s="260"/>
      <c r="P1938" s="260"/>
      <c r="Q1938" s="260"/>
      <c r="R1938" s="260"/>
      <c r="S1938" s="260"/>
      <c r="T1938" s="261"/>
      <c r="AT1938" s="262" t="s">
        <v>368</v>
      </c>
      <c r="AU1938" s="262" t="s">
        <v>92</v>
      </c>
      <c r="AV1938" s="12" t="s">
        <v>92</v>
      </c>
      <c r="AW1938" s="12" t="s">
        <v>38</v>
      </c>
      <c r="AX1938" s="12" t="s">
        <v>83</v>
      </c>
      <c r="AY1938" s="262" t="s">
        <v>263</v>
      </c>
    </row>
    <row r="1939" s="13" customFormat="1">
      <c r="B1939" s="263"/>
      <c r="C1939" s="264"/>
      <c r="D1939" s="246" t="s">
        <v>368</v>
      </c>
      <c r="E1939" s="265" t="s">
        <v>1</v>
      </c>
      <c r="F1939" s="266" t="s">
        <v>370</v>
      </c>
      <c r="G1939" s="264"/>
      <c r="H1939" s="267">
        <v>1905.8</v>
      </c>
      <c r="I1939" s="268"/>
      <c r="J1939" s="264"/>
      <c r="K1939" s="264"/>
      <c r="L1939" s="269"/>
      <c r="M1939" s="270"/>
      <c r="N1939" s="271"/>
      <c r="O1939" s="271"/>
      <c r="P1939" s="271"/>
      <c r="Q1939" s="271"/>
      <c r="R1939" s="271"/>
      <c r="S1939" s="271"/>
      <c r="T1939" s="272"/>
      <c r="AT1939" s="273" t="s">
        <v>368</v>
      </c>
      <c r="AU1939" s="273" t="s">
        <v>92</v>
      </c>
      <c r="AV1939" s="13" t="s">
        <v>125</v>
      </c>
      <c r="AW1939" s="13" t="s">
        <v>38</v>
      </c>
      <c r="AX1939" s="13" t="s">
        <v>90</v>
      </c>
      <c r="AY1939" s="273" t="s">
        <v>263</v>
      </c>
    </row>
    <row r="1940" s="1" customFormat="1" ht="16.5" customHeight="1">
      <c r="B1940" s="39"/>
      <c r="C1940" s="233" t="s">
        <v>2661</v>
      </c>
      <c r="D1940" s="233" t="s">
        <v>266</v>
      </c>
      <c r="E1940" s="234" t="s">
        <v>2662</v>
      </c>
      <c r="F1940" s="235" t="s">
        <v>2663</v>
      </c>
      <c r="G1940" s="236" t="s">
        <v>407</v>
      </c>
      <c r="H1940" s="237">
        <v>1628.8599999999999</v>
      </c>
      <c r="I1940" s="238"/>
      <c r="J1940" s="239">
        <f>ROUND(I1940*H1940,2)</f>
        <v>0</v>
      </c>
      <c r="K1940" s="235" t="s">
        <v>270</v>
      </c>
      <c r="L1940" s="44"/>
      <c r="M1940" s="240" t="s">
        <v>1</v>
      </c>
      <c r="N1940" s="241" t="s">
        <v>48</v>
      </c>
      <c r="O1940" s="87"/>
      <c r="P1940" s="242">
        <f>O1940*H1940</f>
        <v>0</v>
      </c>
      <c r="Q1940" s="242">
        <v>0.00054000000000000001</v>
      </c>
      <c r="R1940" s="242">
        <f>Q1940*H1940</f>
        <v>0.87958439999999993</v>
      </c>
      <c r="S1940" s="242">
        <v>0</v>
      </c>
      <c r="T1940" s="243">
        <f>S1940*H1940</f>
        <v>0</v>
      </c>
      <c r="AR1940" s="244" t="s">
        <v>452</v>
      </c>
      <c r="AT1940" s="244" t="s">
        <v>266</v>
      </c>
      <c r="AU1940" s="244" t="s">
        <v>92</v>
      </c>
      <c r="AY1940" s="17" t="s">
        <v>263</v>
      </c>
      <c r="BE1940" s="245">
        <f>IF(N1940="základní",J1940,0)</f>
        <v>0</v>
      </c>
      <c r="BF1940" s="245">
        <f>IF(N1940="snížená",J1940,0)</f>
        <v>0</v>
      </c>
      <c r="BG1940" s="245">
        <f>IF(N1940="zákl. přenesená",J1940,0)</f>
        <v>0</v>
      </c>
      <c r="BH1940" s="245">
        <f>IF(N1940="sníž. přenesená",J1940,0)</f>
        <v>0</v>
      </c>
      <c r="BI1940" s="245">
        <f>IF(N1940="nulová",J1940,0)</f>
        <v>0</v>
      </c>
      <c r="BJ1940" s="17" t="s">
        <v>90</v>
      </c>
      <c r="BK1940" s="245">
        <f>ROUND(I1940*H1940,2)</f>
        <v>0</v>
      </c>
      <c r="BL1940" s="17" t="s">
        <v>452</v>
      </c>
      <c r="BM1940" s="244" t="s">
        <v>2664</v>
      </c>
    </row>
    <row r="1941" s="12" customFormat="1">
      <c r="B1941" s="252"/>
      <c r="C1941" s="253"/>
      <c r="D1941" s="246" t="s">
        <v>368</v>
      </c>
      <c r="E1941" s="254" t="s">
        <v>1</v>
      </c>
      <c r="F1941" s="255" t="s">
        <v>2665</v>
      </c>
      <c r="G1941" s="253"/>
      <c r="H1941" s="256">
        <v>1628.8599999999999</v>
      </c>
      <c r="I1941" s="257"/>
      <c r="J1941" s="253"/>
      <c r="K1941" s="253"/>
      <c r="L1941" s="258"/>
      <c r="M1941" s="259"/>
      <c r="N1941" s="260"/>
      <c r="O1941" s="260"/>
      <c r="P1941" s="260"/>
      <c r="Q1941" s="260"/>
      <c r="R1941" s="260"/>
      <c r="S1941" s="260"/>
      <c r="T1941" s="261"/>
      <c r="AT1941" s="262" t="s">
        <v>368</v>
      </c>
      <c r="AU1941" s="262" t="s">
        <v>92</v>
      </c>
      <c r="AV1941" s="12" t="s">
        <v>92</v>
      </c>
      <c r="AW1941" s="12" t="s">
        <v>38</v>
      </c>
      <c r="AX1941" s="12" t="s">
        <v>83</v>
      </c>
      <c r="AY1941" s="262" t="s">
        <v>263</v>
      </c>
    </row>
    <row r="1942" s="13" customFormat="1">
      <c r="B1942" s="263"/>
      <c r="C1942" s="264"/>
      <c r="D1942" s="246" t="s">
        <v>368</v>
      </c>
      <c r="E1942" s="265" t="s">
        <v>1</v>
      </c>
      <c r="F1942" s="266" t="s">
        <v>370</v>
      </c>
      <c r="G1942" s="264"/>
      <c r="H1942" s="267">
        <v>1628.8599999999999</v>
      </c>
      <c r="I1942" s="268"/>
      <c r="J1942" s="264"/>
      <c r="K1942" s="264"/>
      <c r="L1942" s="269"/>
      <c r="M1942" s="270"/>
      <c r="N1942" s="271"/>
      <c r="O1942" s="271"/>
      <c r="P1942" s="271"/>
      <c r="Q1942" s="271"/>
      <c r="R1942" s="271"/>
      <c r="S1942" s="271"/>
      <c r="T1942" s="272"/>
      <c r="AT1942" s="273" t="s">
        <v>368</v>
      </c>
      <c r="AU1942" s="273" t="s">
        <v>92</v>
      </c>
      <c r="AV1942" s="13" t="s">
        <v>125</v>
      </c>
      <c r="AW1942" s="13" t="s">
        <v>38</v>
      </c>
      <c r="AX1942" s="13" t="s">
        <v>90</v>
      </c>
      <c r="AY1942" s="273" t="s">
        <v>263</v>
      </c>
    </row>
    <row r="1943" s="1" customFormat="1" ht="16.5" customHeight="1">
      <c r="B1943" s="39"/>
      <c r="C1943" s="233" t="s">
        <v>2666</v>
      </c>
      <c r="D1943" s="233" t="s">
        <v>266</v>
      </c>
      <c r="E1943" s="234" t="s">
        <v>2667</v>
      </c>
      <c r="F1943" s="235" t="s">
        <v>2668</v>
      </c>
      <c r="G1943" s="236" t="s">
        <v>407</v>
      </c>
      <c r="H1943" s="237">
        <v>7357.0299999999997</v>
      </c>
      <c r="I1943" s="238"/>
      <c r="J1943" s="239">
        <f>ROUND(I1943*H1943,2)</f>
        <v>0</v>
      </c>
      <c r="K1943" s="235" t="s">
        <v>270</v>
      </c>
      <c r="L1943" s="44"/>
      <c r="M1943" s="240" t="s">
        <v>1</v>
      </c>
      <c r="N1943" s="241" t="s">
        <v>48</v>
      </c>
      <c r="O1943" s="87"/>
      <c r="P1943" s="242">
        <f>O1943*H1943</f>
        <v>0</v>
      </c>
      <c r="Q1943" s="242">
        <v>0.00021000000000000001</v>
      </c>
      <c r="R1943" s="242">
        <f>Q1943*H1943</f>
        <v>1.5449763000000001</v>
      </c>
      <c r="S1943" s="242">
        <v>0</v>
      </c>
      <c r="T1943" s="243">
        <f>S1943*H1943</f>
        <v>0</v>
      </c>
      <c r="AR1943" s="244" t="s">
        <v>452</v>
      </c>
      <c r="AT1943" s="244" t="s">
        <v>266</v>
      </c>
      <c r="AU1943" s="244" t="s">
        <v>92</v>
      </c>
      <c r="AY1943" s="17" t="s">
        <v>263</v>
      </c>
      <c r="BE1943" s="245">
        <f>IF(N1943="základní",J1943,0)</f>
        <v>0</v>
      </c>
      <c r="BF1943" s="245">
        <f>IF(N1943="snížená",J1943,0)</f>
        <v>0</v>
      </c>
      <c r="BG1943" s="245">
        <f>IF(N1943="zákl. přenesená",J1943,0)</f>
        <v>0</v>
      </c>
      <c r="BH1943" s="245">
        <f>IF(N1943="sníž. přenesená",J1943,0)</f>
        <v>0</v>
      </c>
      <c r="BI1943" s="245">
        <f>IF(N1943="nulová",J1943,0)</f>
        <v>0</v>
      </c>
      <c r="BJ1943" s="17" t="s">
        <v>90</v>
      </c>
      <c r="BK1943" s="245">
        <f>ROUND(I1943*H1943,2)</f>
        <v>0</v>
      </c>
      <c r="BL1943" s="17" t="s">
        <v>452</v>
      </c>
      <c r="BM1943" s="244" t="s">
        <v>2669</v>
      </c>
    </row>
    <row r="1944" s="1" customFormat="1">
      <c r="B1944" s="39"/>
      <c r="C1944" s="40"/>
      <c r="D1944" s="246" t="s">
        <v>273</v>
      </c>
      <c r="E1944" s="40"/>
      <c r="F1944" s="247" t="s">
        <v>2670</v>
      </c>
      <c r="G1944" s="40"/>
      <c r="H1944" s="40"/>
      <c r="I1944" s="151"/>
      <c r="J1944" s="40"/>
      <c r="K1944" s="40"/>
      <c r="L1944" s="44"/>
      <c r="M1944" s="248"/>
      <c r="N1944" s="87"/>
      <c r="O1944" s="87"/>
      <c r="P1944" s="87"/>
      <c r="Q1944" s="87"/>
      <c r="R1944" s="87"/>
      <c r="S1944" s="87"/>
      <c r="T1944" s="88"/>
      <c r="AT1944" s="17" t="s">
        <v>273</v>
      </c>
      <c r="AU1944" s="17" t="s">
        <v>92</v>
      </c>
    </row>
    <row r="1945" s="12" customFormat="1">
      <c r="B1945" s="252"/>
      <c r="C1945" s="253"/>
      <c r="D1945" s="246" t="s">
        <v>368</v>
      </c>
      <c r="E1945" s="254" t="s">
        <v>1</v>
      </c>
      <c r="F1945" s="255" t="s">
        <v>867</v>
      </c>
      <c r="G1945" s="253"/>
      <c r="H1945" s="256">
        <v>7357.0299999999997</v>
      </c>
      <c r="I1945" s="257"/>
      <c r="J1945" s="253"/>
      <c r="K1945" s="253"/>
      <c r="L1945" s="258"/>
      <c r="M1945" s="259"/>
      <c r="N1945" s="260"/>
      <c r="O1945" s="260"/>
      <c r="P1945" s="260"/>
      <c r="Q1945" s="260"/>
      <c r="R1945" s="260"/>
      <c r="S1945" s="260"/>
      <c r="T1945" s="261"/>
      <c r="AT1945" s="262" t="s">
        <v>368</v>
      </c>
      <c r="AU1945" s="262" t="s">
        <v>92</v>
      </c>
      <c r="AV1945" s="12" t="s">
        <v>92</v>
      </c>
      <c r="AW1945" s="12" t="s">
        <v>38</v>
      </c>
      <c r="AX1945" s="12" t="s">
        <v>83</v>
      </c>
      <c r="AY1945" s="262" t="s">
        <v>263</v>
      </c>
    </row>
    <row r="1946" s="13" customFormat="1">
      <c r="B1946" s="263"/>
      <c r="C1946" s="264"/>
      <c r="D1946" s="246" t="s">
        <v>368</v>
      </c>
      <c r="E1946" s="265" t="s">
        <v>1</v>
      </c>
      <c r="F1946" s="266" t="s">
        <v>370</v>
      </c>
      <c r="G1946" s="264"/>
      <c r="H1946" s="267">
        <v>7357.0299999999997</v>
      </c>
      <c r="I1946" s="268"/>
      <c r="J1946" s="264"/>
      <c r="K1946" s="264"/>
      <c r="L1946" s="269"/>
      <c r="M1946" s="270"/>
      <c r="N1946" s="271"/>
      <c r="O1946" s="271"/>
      <c r="P1946" s="271"/>
      <c r="Q1946" s="271"/>
      <c r="R1946" s="271"/>
      <c r="S1946" s="271"/>
      <c r="T1946" s="272"/>
      <c r="AT1946" s="273" t="s">
        <v>368</v>
      </c>
      <c r="AU1946" s="273" t="s">
        <v>92</v>
      </c>
      <c r="AV1946" s="13" t="s">
        <v>125</v>
      </c>
      <c r="AW1946" s="13" t="s">
        <v>38</v>
      </c>
      <c r="AX1946" s="13" t="s">
        <v>90</v>
      </c>
      <c r="AY1946" s="273" t="s">
        <v>263</v>
      </c>
    </row>
    <row r="1947" s="1" customFormat="1" ht="16.5" customHeight="1">
      <c r="B1947" s="39"/>
      <c r="C1947" s="233" t="s">
        <v>2671</v>
      </c>
      <c r="D1947" s="233" t="s">
        <v>266</v>
      </c>
      <c r="E1947" s="234" t="s">
        <v>2672</v>
      </c>
      <c r="F1947" s="235" t="s">
        <v>2673</v>
      </c>
      <c r="G1947" s="236" t="s">
        <v>407</v>
      </c>
      <c r="H1947" s="237">
        <v>2351.5500000000002</v>
      </c>
      <c r="I1947" s="238"/>
      <c r="J1947" s="239">
        <f>ROUND(I1947*H1947,2)</f>
        <v>0</v>
      </c>
      <c r="K1947" s="235" t="s">
        <v>270</v>
      </c>
      <c r="L1947" s="44"/>
      <c r="M1947" s="240" t="s">
        <v>1</v>
      </c>
      <c r="N1947" s="241" t="s">
        <v>48</v>
      </c>
      <c r="O1947" s="87"/>
      <c r="P1947" s="242">
        <f>O1947*H1947</f>
        <v>0</v>
      </c>
      <c r="Q1947" s="242">
        <v>0.00025000000000000001</v>
      </c>
      <c r="R1947" s="242">
        <f>Q1947*H1947</f>
        <v>0.58788750000000001</v>
      </c>
      <c r="S1947" s="242">
        <v>0</v>
      </c>
      <c r="T1947" s="243">
        <f>S1947*H1947</f>
        <v>0</v>
      </c>
      <c r="AR1947" s="244" t="s">
        <v>452</v>
      </c>
      <c r="AT1947" s="244" t="s">
        <v>266</v>
      </c>
      <c r="AU1947" s="244" t="s">
        <v>92</v>
      </c>
      <c r="AY1947" s="17" t="s">
        <v>263</v>
      </c>
      <c r="BE1947" s="245">
        <f>IF(N1947="základní",J1947,0)</f>
        <v>0</v>
      </c>
      <c r="BF1947" s="245">
        <f>IF(N1947="snížená",J1947,0)</f>
        <v>0</v>
      </c>
      <c r="BG1947" s="245">
        <f>IF(N1947="zákl. přenesená",J1947,0)</f>
        <v>0</v>
      </c>
      <c r="BH1947" s="245">
        <f>IF(N1947="sníž. přenesená",J1947,0)</f>
        <v>0</v>
      </c>
      <c r="BI1947" s="245">
        <f>IF(N1947="nulová",J1947,0)</f>
        <v>0</v>
      </c>
      <c r="BJ1947" s="17" t="s">
        <v>90</v>
      </c>
      <c r="BK1947" s="245">
        <f>ROUND(I1947*H1947,2)</f>
        <v>0</v>
      </c>
      <c r="BL1947" s="17" t="s">
        <v>452</v>
      </c>
      <c r="BM1947" s="244" t="s">
        <v>2674</v>
      </c>
    </row>
    <row r="1948" s="12" customFormat="1">
      <c r="B1948" s="252"/>
      <c r="C1948" s="253"/>
      <c r="D1948" s="246" t="s">
        <v>368</v>
      </c>
      <c r="E1948" s="254" t="s">
        <v>1</v>
      </c>
      <c r="F1948" s="255" t="s">
        <v>2675</v>
      </c>
      <c r="G1948" s="253"/>
      <c r="H1948" s="256">
        <v>2351.5500000000002</v>
      </c>
      <c r="I1948" s="257"/>
      <c r="J1948" s="253"/>
      <c r="K1948" s="253"/>
      <c r="L1948" s="258"/>
      <c r="M1948" s="259"/>
      <c r="N1948" s="260"/>
      <c r="O1948" s="260"/>
      <c r="P1948" s="260"/>
      <c r="Q1948" s="260"/>
      <c r="R1948" s="260"/>
      <c r="S1948" s="260"/>
      <c r="T1948" s="261"/>
      <c r="AT1948" s="262" t="s">
        <v>368</v>
      </c>
      <c r="AU1948" s="262" t="s">
        <v>92</v>
      </c>
      <c r="AV1948" s="12" t="s">
        <v>92</v>
      </c>
      <c r="AW1948" s="12" t="s">
        <v>38</v>
      </c>
      <c r="AX1948" s="12" t="s">
        <v>83</v>
      </c>
      <c r="AY1948" s="262" t="s">
        <v>263</v>
      </c>
    </row>
    <row r="1949" s="13" customFormat="1">
      <c r="B1949" s="263"/>
      <c r="C1949" s="264"/>
      <c r="D1949" s="246" t="s">
        <v>368</v>
      </c>
      <c r="E1949" s="265" t="s">
        <v>1</v>
      </c>
      <c r="F1949" s="266" t="s">
        <v>370</v>
      </c>
      <c r="G1949" s="264"/>
      <c r="H1949" s="267">
        <v>2351.5500000000002</v>
      </c>
      <c r="I1949" s="268"/>
      <c r="J1949" s="264"/>
      <c r="K1949" s="264"/>
      <c r="L1949" s="269"/>
      <c r="M1949" s="270"/>
      <c r="N1949" s="271"/>
      <c r="O1949" s="271"/>
      <c r="P1949" s="271"/>
      <c r="Q1949" s="271"/>
      <c r="R1949" s="271"/>
      <c r="S1949" s="271"/>
      <c r="T1949" s="272"/>
      <c r="AT1949" s="273" t="s">
        <v>368</v>
      </c>
      <c r="AU1949" s="273" t="s">
        <v>92</v>
      </c>
      <c r="AV1949" s="13" t="s">
        <v>125</v>
      </c>
      <c r="AW1949" s="13" t="s">
        <v>38</v>
      </c>
      <c r="AX1949" s="13" t="s">
        <v>90</v>
      </c>
      <c r="AY1949" s="273" t="s">
        <v>263</v>
      </c>
    </row>
    <row r="1950" s="1" customFormat="1" ht="16.5" customHeight="1">
      <c r="B1950" s="39"/>
      <c r="C1950" s="233" t="s">
        <v>2676</v>
      </c>
      <c r="D1950" s="233" t="s">
        <v>266</v>
      </c>
      <c r="E1950" s="234" t="s">
        <v>2677</v>
      </c>
      <c r="F1950" s="235" t="s">
        <v>2678</v>
      </c>
      <c r="G1950" s="236" t="s">
        <v>407</v>
      </c>
      <c r="H1950" s="237">
        <v>17.440000000000001</v>
      </c>
      <c r="I1950" s="238"/>
      <c r="J1950" s="239">
        <f>ROUND(I1950*H1950,2)</f>
        <v>0</v>
      </c>
      <c r="K1950" s="235" t="s">
        <v>270</v>
      </c>
      <c r="L1950" s="44"/>
      <c r="M1950" s="240" t="s">
        <v>1</v>
      </c>
      <c r="N1950" s="241" t="s">
        <v>48</v>
      </c>
      <c r="O1950" s="87"/>
      <c r="P1950" s="242">
        <f>O1950*H1950</f>
        <v>0</v>
      </c>
      <c r="Q1950" s="242">
        <v>0.00025000000000000001</v>
      </c>
      <c r="R1950" s="242">
        <f>Q1950*H1950</f>
        <v>0.0043600000000000002</v>
      </c>
      <c r="S1950" s="242">
        <v>0</v>
      </c>
      <c r="T1950" s="243">
        <f>S1950*H1950</f>
        <v>0</v>
      </c>
      <c r="AR1950" s="244" t="s">
        <v>452</v>
      </c>
      <c r="AT1950" s="244" t="s">
        <v>266</v>
      </c>
      <c r="AU1950" s="244" t="s">
        <v>92</v>
      </c>
      <c r="AY1950" s="17" t="s">
        <v>263</v>
      </c>
      <c r="BE1950" s="245">
        <f>IF(N1950="základní",J1950,0)</f>
        <v>0</v>
      </c>
      <c r="BF1950" s="245">
        <f>IF(N1950="snížená",J1950,0)</f>
        <v>0</v>
      </c>
      <c r="BG1950" s="245">
        <f>IF(N1950="zákl. přenesená",J1950,0)</f>
        <v>0</v>
      </c>
      <c r="BH1950" s="245">
        <f>IF(N1950="sníž. přenesená",J1950,0)</f>
        <v>0</v>
      </c>
      <c r="BI1950" s="245">
        <f>IF(N1950="nulová",J1950,0)</f>
        <v>0</v>
      </c>
      <c r="BJ1950" s="17" t="s">
        <v>90</v>
      </c>
      <c r="BK1950" s="245">
        <f>ROUND(I1950*H1950,2)</f>
        <v>0</v>
      </c>
      <c r="BL1950" s="17" t="s">
        <v>452</v>
      </c>
      <c r="BM1950" s="244" t="s">
        <v>2679</v>
      </c>
    </row>
    <row r="1951" s="12" customFormat="1">
      <c r="B1951" s="252"/>
      <c r="C1951" s="253"/>
      <c r="D1951" s="246" t="s">
        <v>368</v>
      </c>
      <c r="E1951" s="254" t="s">
        <v>1</v>
      </c>
      <c r="F1951" s="255" t="s">
        <v>2680</v>
      </c>
      <c r="G1951" s="253"/>
      <c r="H1951" s="256">
        <v>17.440000000000001</v>
      </c>
      <c r="I1951" s="257"/>
      <c r="J1951" s="253"/>
      <c r="K1951" s="253"/>
      <c r="L1951" s="258"/>
      <c r="M1951" s="259"/>
      <c r="N1951" s="260"/>
      <c r="O1951" s="260"/>
      <c r="P1951" s="260"/>
      <c r="Q1951" s="260"/>
      <c r="R1951" s="260"/>
      <c r="S1951" s="260"/>
      <c r="T1951" s="261"/>
      <c r="AT1951" s="262" t="s">
        <v>368</v>
      </c>
      <c r="AU1951" s="262" t="s">
        <v>92</v>
      </c>
      <c r="AV1951" s="12" t="s">
        <v>92</v>
      </c>
      <c r="AW1951" s="12" t="s">
        <v>38</v>
      </c>
      <c r="AX1951" s="12" t="s">
        <v>83</v>
      </c>
      <c r="AY1951" s="262" t="s">
        <v>263</v>
      </c>
    </row>
    <row r="1952" s="13" customFormat="1">
      <c r="B1952" s="263"/>
      <c r="C1952" s="264"/>
      <c r="D1952" s="246" t="s">
        <v>368</v>
      </c>
      <c r="E1952" s="265" t="s">
        <v>1</v>
      </c>
      <c r="F1952" s="266" t="s">
        <v>370</v>
      </c>
      <c r="G1952" s="264"/>
      <c r="H1952" s="267">
        <v>17.440000000000001</v>
      </c>
      <c r="I1952" s="268"/>
      <c r="J1952" s="264"/>
      <c r="K1952" s="264"/>
      <c r="L1952" s="269"/>
      <c r="M1952" s="270"/>
      <c r="N1952" s="271"/>
      <c r="O1952" s="271"/>
      <c r="P1952" s="271"/>
      <c r="Q1952" s="271"/>
      <c r="R1952" s="271"/>
      <c r="S1952" s="271"/>
      <c r="T1952" s="272"/>
      <c r="AT1952" s="273" t="s">
        <v>368</v>
      </c>
      <c r="AU1952" s="273" t="s">
        <v>92</v>
      </c>
      <c r="AV1952" s="13" t="s">
        <v>125</v>
      </c>
      <c r="AW1952" s="13" t="s">
        <v>38</v>
      </c>
      <c r="AX1952" s="13" t="s">
        <v>90</v>
      </c>
      <c r="AY1952" s="273" t="s">
        <v>263</v>
      </c>
    </row>
    <row r="1953" s="11" customFormat="1" ht="22.8" customHeight="1">
      <c r="B1953" s="217"/>
      <c r="C1953" s="218"/>
      <c r="D1953" s="219" t="s">
        <v>82</v>
      </c>
      <c r="E1953" s="231" t="s">
        <v>2681</v>
      </c>
      <c r="F1953" s="231" t="s">
        <v>2682</v>
      </c>
      <c r="G1953" s="218"/>
      <c r="H1953" s="218"/>
      <c r="I1953" s="221"/>
      <c r="J1953" s="232">
        <f>BK1953</f>
        <v>0</v>
      </c>
      <c r="K1953" s="218"/>
      <c r="L1953" s="223"/>
      <c r="M1953" s="224"/>
      <c r="N1953" s="225"/>
      <c r="O1953" s="225"/>
      <c r="P1953" s="226">
        <f>SUM(P1954:P1957)</f>
        <v>0</v>
      </c>
      <c r="Q1953" s="225"/>
      <c r="R1953" s="226">
        <f>SUM(R1954:R1957)</f>
        <v>17.219878340000001</v>
      </c>
      <c r="S1953" s="225"/>
      <c r="T1953" s="227">
        <f>SUM(T1954:T1957)</f>
        <v>0</v>
      </c>
      <c r="AR1953" s="228" t="s">
        <v>92</v>
      </c>
      <c r="AT1953" s="229" t="s">
        <v>82</v>
      </c>
      <c r="AU1953" s="229" t="s">
        <v>90</v>
      </c>
      <c r="AY1953" s="228" t="s">
        <v>263</v>
      </c>
      <c r="BK1953" s="230">
        <f>SUM(BK1954:BK1957)</f>
        <v>0</v>
      </c>
    </row>
    <row r="1954" s="1" customFormat="1" ht="16.5" customHeight="1">
      <c r="B1954" s="39"/>
      <c r="C1954" s="233" t="s">
        <v>2683</v>
      </c>
      <c r="D1954" s="233" t="s">
        <v>266</v>
      </c>
      <c r="E1954" s="234" t="s">
        <v>2684</v>
      </c>
      <c r="F1954" s="235" t="s">
        <v>2685</v>
      </c>
      <c r="G1954" s="236" t="s">
        <v>407</v>
      </c>
      <c r="H1954" s="237">
        <v>34787.633000000002</v>
      </c>
      <c r="I1954" s="238"/>
      <c r="J1954" s="239">
        <f>ROUND(I1954*H1954,2)</f>
        <v>0</v>
      </c>
      <c r="K1954" s="235" t="s">
        <v>270</v>
      </c>
      <c r="L1954" s="44"/>
      <c r="M1954" s="240" t="s">
        <v>1</v>
      </c>
      <c r="N1954" s="241" t="s">
        <v>48</v>
      </c>
      <c r="O1954" s="87"/>
      <c r="P1954" s="242">
        <f>O1954*H1954</f>
        <v>0</v>
      </c>
      <c r="Q1954" s="242">
        <v>0.00020000000000000001</v>
      </c>
      <c r="R1954" s="242">
        <f>Q1954*H1954</f>
        <v>6.9575266000000004</v>
      </c>
      <c r="S1954" s="242">
        <v>0</v>
      </c>
      <c r="T1954" s="243">
        <f>S1954*H1954</f>
        <v>0</v>
      </c>
      <c r="AR1954" s="244" t="s">
        <v>452</v>
      </c>
      <c r="AT1954" s="244" t="s">
        <v>266</v>
      </c>
      <c r="AU1954" s="244" t="s">
        <v>92</v>
      </c>
      <c r="AY1954" s="17" t="s">
        <v>263</v>
      </c>
      <c r="BE1954" s="245">
        <f>IF(N1954="základní",J1954,0)</f>
        <v>0</v>
      </c>
      <c r="BF1954" s="245">
        <f>IF(N1954="snížená",J1954,0)</f>
        <v>0</v>
      </c>
      <c r="BG1954" s="245">
        <f>IF(N1954="zákl. přenesená",J1954,0)</f>
        <v>0</v>
      </c>
      <c r="BH1954" s="245">
        <f>IF(N1954="sníž. přenesená",J1954,0)</f>
        <v>0</v>
      </c>
      <c r="BI1954" s="245">
        <f>IF(N1954="nulová",J1954,0)</f>
        <v>0</v>
      </c>
      <c r="BJ1954" s="17" t="s">
        <v>90</v>
      </c>
      <c r="BK1954" s="245">
        <f>ROUND(I1954*H1954,2)</f>
        <v>0</v>
      </c>
      <c r="BL1954" s="17" t="s">
        <v>452</v>
      </c>
      <c r="BM1954" s="244" t="s">
        <v>2686</v>
      </c>
    </row>
    <row r="1955" s="1" customFormat="1" ht="16.5" customHeight="1">
      <c r="B1955" s="39"/>
      <c r="C1955" s="233" t="s">
        <v>2687</v>
      </c>
      <c r="D1955" s="233" t="s">
        <v>266</v>
      </c>
      <c r="E1955" s="234" t="s">
        <v>2688</v>
      </c>
      <c r="F1955" s="235" t="s">
        <v>2689</v>
      </c>
      <c r="G1955" s="236" t="s">
        <v>407</v>
      </c>
      <c r="H1955" s="237">
        <v>34787.633000000002</v>
      </c>
      <c r="I1955" s="238"/>
      <c r="J1955" s="239">
        <f>ROUND(I1955*H1955,2)</f>
        <v>0</v>
      </c>
      <c r="K1955" s="235" t="s">
        <v>270</v>
      </c>
      <c r="L1955" s="44"/>
      <c r="M1955" s="240" t="s">
        <v>1</v>
      </c>
      <c r="N1955" s="241" t="s">
        <v>48</v>
      </c>
      <c r="O1955" s="87"/>
      <c r="P1955" s="242">
        <f>O1955*H1955</f>
        <v>0</v>
      </c>
      <c r="Q1955" s="242">
        <v>0.00029</v>
      </c>
      <c r="R1955" s="242">
        <f>Q1955*H1955</f>
        <v>10.08841357</v>
      </c>
      <c r="S1955" s="242">
        <v>0</v>
      </c>
      <c r="T1955" s="243">
        <f>S1955*H1955</f>
        <v>0</v>
      </c>
      <c r="AR1955" s="244" t="s">
        <v>452</v>
      </c>
      <c r="AT1955" s="244" t="s">
        <v>266</v>
      </c>
      <c r="AU1955" s="244" t="s">
        <v>92</v>
      </c>
      <c r="AY1955" s="17" t="s">
        <v>263</v>
      </c>
      <c r="BE1955" s="245">
        <f>IF(N1955="základní",J1955,0)</f>
        <v>0</v>
      </c>
      <c r="BF1955" s="245">
        <f>IF(N1955="snížená",J1955,0)</f>
        <v>0</v>
      </c>
      <c r="BG1955" s="245">
        <f>IF(N1955="zákl. přenesená",J1955,0)</f>
        <v>0</v>
      </c>
      <c r="BH1955" s="245">
        <f>IF(N1955="sníž. přenesená",J1955,0)</f>
        <v>0</v>
      </c>
      <c r="BI1955" s="245">
        <f>IF(N1955="nulová",J1955,0)</f>
        <v>0</v>
      </c>
      <c r="BJ1955" s="17" t="s">
        <v>90</v>
      </c>
      <c r="BK1955" s="245">
        <f>ROUND(I1955*H1955,2)</f>
        <v>0</v>
      </c>
      <c r="BL1955" s="17" t="s">
        <v>452</v>
      </c>
      <c r="BM1955" s="244" t="s">
        <v>2690</v>
      </c>
    </row>
    <row r="1956" s="1" customFormat="1" ht="16.5" customHeight="1">
      <c r="B1956" s="39"/>
      <c r="C1956" s="233" t="s">
        <v>2691</v>
      </c>
      <c r="D1956" s="233" t="s">
        <v>266</v>
      </c>
      <c r="E1956" s="234" t="s">
        <v>2692</v>
      </c>
      <c r="F1956" s="235" t="s">
        <v>2693</v>
      </c>
      <c r="G1956" s="236" t="s">
        <v>407</v>
      </c>
      <c r="H1956" s="237">
        <v>17393.816999999999</v>
      </c>
      <c r="I1956" s="238"/>
      <c r="J1956" s="239">
        <f>ROUND(I1956*H1956,2)</f>
        <v>0</v>
      </c>
      <c r="K1956" s="235" t="s">
        <v>270</v>
      </c>
      <c r="L1956" s="44"/>
      <c r="M1956" s="240" t="s">
        <v>1</v>
      </c>
      <c r="N1956" s="241" t="s">
        <v>48</v>
      </c>
      <c r="O1956" s="87"/>
      <c r="P1956" s="242">
        <f>O1956*H1956</f>
        <v>0</v>
      </c>
      <c r="Q1956" s="242">
        <v>1.0000000000000001E-05</v>
      </c>
      <c r="R1956" s="242">
        <f>Q1956*H1956</f>
        <v>0.17393817</v>
      </c>
      <c r="S1956" s="242">
        <v>0</v>
      </c>
      <c r="T1956" s="243">
        <f>S1956*H1956</f>
        <v>0</v>
      </c>
      <c r="AR1956" s="244" t="s">
        <v>452</v>
      </c>
      <c r="AT1956" s="244" t="s">
        <v>266</v>
      </c>
      <c r="AU1956" s="244" t="s">
        <v>92</v>
      </c>
      <c r="AY1956" s="17" t="s">
        <v>263</v>
      </c>
      <c r="BE1956" s="245">
        <f>IF(N1956="základní",J1956,0)</f>
        <v>0</v>
      </c>
      <c r="BF1956" s="245">
        <f>IF(N1956="snížená",J1956,0)</f>
        <v>0</v>
      </c>
      <c r="BG1956" s="245">
        <f>IF(N1956="zákl. přenesená",J1956,0)</f>
        <v>0</v>
      </c>
      <c r="BH1956" s="245">
        <f>IF(N1956="sníž. přenesená",J1956,0)</f>
        <v>0</v>
      </c>
      <c r="BI1956" s="245">
        <f>IF(N1956="nulová",J1956,0)</f>
        <v>0</v>
      </c>
      <c r="BJ1956" s="17" t="s">
        <v>90</v>
      </c>
      <c r="BK1956" s="245">
        <f>ROUND(I1956*H1956,2)</f>
        <v>0</v>
      </c>
      <c r="BL1956" s="17" t="s">
        <v>452</v>
      </c>
      <c r="BM1956" s="244" t="s">
        <v>2694</v>
      </c>
    </row>
    <row r="1957" s="12" customFormat="1">
      <c r="B1957" s="252"/>
      <c r="C1957" s="253"/>
      <c r="D1957" s="246" t="s">
        <v>368</v>
      </c>
      <c r="E1957" s="253"/>
      <c r="F1957" s="255" t="s">
        <v>2695</v>
      </c>
      <c r="G1957" s="253"/>
      <c r="H1957" s="256">
        <v>17393.816999999999</v>
      </c>
      <c r="I1957" s="257"/>
      <c r="J1957" s="253"/>
      <c r="K1957" s="253"/>
      <c r="L1957" s="258"/>
      <c r="M1957" s="259"/>
      <c r="N1957" s="260"/>
      <c r="O1957" s="260"/>
      <c r="P1957" s="260"/>
      <c r="Q1957" s="260"/>
      <c r="R1957" s="260"/>
      <c r="S1957" s="260"/>
      <c r="T1957" s="261"/>
      <c r="AT1957" s="262" t="s">
        <v>368</v>
      </c>
      <c r="AU1957" s="262" t="s">
        <v>92</v>
      </c>
      <c r="AV1957" s="12" t="s">
        <v>92</v>
      </c>
      <c r="AW1957" s="12" t="s">
        <v>4</v>
      </c>
      <c r="AX1957" s="12" t="s">
        <v>90</v>
      </c>
      <c r="AY1957" s="262" t="s">
        <v>263</v>
      </c>
    </row>
    <row r="1958" s="11" customFormat="1" ht="25.92" customHeight="1">
      <c r="B1958" s="217"/>
      <c r="C1958" s="218"/>
      <c r="D1958" s="219" t="s">
        <v>82</v>
      </c>
      <c r="E1958" s="220" t="s">
        <v>2696</v>
      </c>
      <c r="F1958" s="220" t="s">
        <v>2697</v>
      </c>
      <c r="G1958" s="218"/>
      <c r="H1958" s="218"/>
      <c r="I1958" s="221"/>
      <c r="J1958" s="222">
        <f>BK1958</f>
        <v>0</v>
      </c>
      <c r="K1958" s="218"/>
      <c r="L1958" s="223"/>
      <c r="M1958" s="224"/>
      <c r="N1958" s="225"/>
      <c r="O1958" s="225"/>
      <c r="P1958" s="226">
        <f>SUM(P1959:P1984)</f>
        <v>0</v>
      </c>
      <c r="Q1958" s="225"/>
      <c r="R1958" s="226">
        <f>SUM(R1959:R1984)</f>
        <v>0</v>
      </c>
      <c r="S1958" s="225"/>
      <c r="T1958" s="227">
        <f>SUM(T1959:T1984)</f>
        <v>0</v>
      </c>
      <c r="AR1958" s="228" t="s">
        <v>125</v>
      </c>
      <c r="AT1958" s="229" t="s">
        <v>82</v>
      </c>
      <c r="AU1958" s="229" t="s">
        <v>83</v>
      </c>
      <c r="AY1958" s="228" t="s">
        <v>263</v>
      </c>
      <c r="BK1958" s="230">
        <f>SUM(BK1959:BK1984)</f>
        <v>0</v>
      </c>
    </row>
    <row r="1959" s="1" customFormat="1" ht="24" customHeight="1">
      <c r="B1959" s="39"/>
      <c r="C1959" s="233" t="s">
        <v>2698</v>
      </c>
      <c r="D1959" s="233" t="s">
        <v>266</v>
      </c>
      <c r="E1959" s="234" t="s">
        <v>2699</v>
      </c>
      <c r="F1959" s="235" t="s">
        <v>2700</v>
      </c>
      <c r="G1959" s="236" t="s">
        <v>407</v>
      </c>
      <c r="H1959" s="237">
        <v>4415.9830000000002</v>
      </c>
      <c r="I1959" s="238"/>
      <c r="J1959" s="239">
        <f>ROUND(I1959*H1959,2)</f>
        <v>0</v>
      </c>
      <c r="K1959" s="235" t="s">
        <v>413</v>
      </c>
      <c r="L1959" s="44"/>
      <c r="M1959" s="240" t="s">
        <v>1</v>
      </c>
      <c r="N1959" s="241" t="s">
        <v>48</v>
      </c>
      <c r="O1959" s="87"/>
      <c r="P1959" s="242">
        <f>O1959*H1959</f>
        <v>0</v>
      </c>
      <c r="Q1959" s="242">
        <v>0</v>
      </c>
      <c r="R1959" s="242">
        <f>Q1959*H1959</f>
        <v>0</v>
      </c>
      <c r="S1959" s="242">
        <v>0</v>
      </c>
      <c r="T1959" s="243">
        <f>S1959*H1959</f>
        <v>0</v>
      </c>
      <c r="AR1959" s="244" t="s">
        <v>2701</v>
      </c>
      <c r="AT1959" s="244" t="s">
        <v>266</v>
      </c>
      <c r="AU1959" s="244" t="s">
        <v>90</v>
      </c>
      <c r="AY1959" s="17" t="s">
        <v>263</v>
      </c>
      <c r="BE1959" s="245">
        <f>IF(N1959="základní",J1959,0)</f>
        <v>0</v>
      </c>
      <c r="BF1959" s="245">
        <f>IF(N1959="snížená",J1959,0)</f>
        <v>0</v>
      </c>
      <c r="BG1959" s="245">
        <f>IF(N1959="zákl. přenesená",J1959,0)</f>
        <v>0</v>
      </c>
      <c r="BH1959" s="245">
        <f>IF(N1959="sníž. přenesená",J1959,0)</f>
        <v>0</v>
      </c>
      <c r="BI1959" s="245">
        <f>IF(N1959="nulová",J1959,0)</f>
        <v>0</v>
      </c>
      <c r="BJ1959" s="17" t="s">
        <v>90</v>
      </c>
      <c r="BK1959" s="245">
        <f>ROUND(I1959*H1959,2)</f>
        <v>0</v>
      </c>
      <c r="BL1959" s="17" t="s">
        <v>2701</v>
      </c>
      <c r="BM1959" s="244" t="s">
        <v>2702</v>
      </c>
    </row>
    <row r="1960" s="1" customFormat="1">
      <c r="B1960" s="39"/>
      <c r="C1960" s="40"/>
      <c r="D1960" s="246" t="s">
        <v>273</v>
      </c>
      <c r="E1960" s="40"/>
      <c r="F1960" s="247" t="s">
        <v>2703</v>
      </c>
      <c r="G1960" s="40"/>
      <c r="H1960" s="40"/>
      <c r="I1960" s="151"/>
      <c r="J1960" s="40"/>
      <c r="K1960" s="40"/>
      <c r="L1960" s="44"/>
      <c r="M1960" s="248"/>
      <c r="N1960" s="87"/>
      <c r="O1960" s="87"/>
      <c r="P1960" s="87"/>
      <c r="Q1960" s="87"/>
      <c r="R1960" s="87"/>
      <c r="S1960" s="87"/>
      <c r="T1960" s="88"/>
      <c r="AT1960" s="17" t="s">
        <v>273</v>
      </c>
      <c r="AU1960" s="17" t="s">
        <v>90</v>
      </c>
    </row>
    <row r="1961" s="14" customFormat="1">
      <c r="B1961" s="274"/>
      <c r="C1961" s="275"/>
      <c r="D1961" s="246" t="s">
        <v>368</v>
      </c>
      <c r="E1961" s="276" t="s">
        <v>1</v>
      </c>
      <c r="F1961" s="277" t="s">
        <v>2704</v>
      </c>
      <c r="G1961" s="275"/>
      <c r="H1961" s="276" t="s">
        <v>1</v>
      </c>
      <c r="I1961" s="278"/>
      <c r="J1961" s="275"/>
      <c r="K1961" s="275"/>
      <c r="L1961" s="279"/>
      <c r="M1961" s="280"/>
      <c r="N1961" s="281"/>
      <c r="O1961" s="281"/>
      <c r="P1961" s="281"/>
      <c r="Q1961" s="281"/>
      <c r="R1961" s="281"/>
      <c r="S1961" s="281"/>
      <c r="T1961" s="282"/>
      <c r="AT1961" s="283" t="s">
        <v>368</v>
      </c>
      <c r="AU1961" s="283" t="s">
        <v>90</v>
      </c>
      <c r="AV1961" s="14" t="s">
        <v>90</v>
      </c>
      <c r="AW1961" s="14" t="s">
        <v>38</v>
      </c>
      <c r="AX1961" s="14" t="s">
        <v>83</v>
      </c>
      <c r="AY1961" s="283" t="s">
        <v>263</v>
      </c>
    </row>
    <row r="1962" s="14" customFormat="1">
      <c r="B1962" s="274"/>
      <c r="C1962" s="275"/>
      <c r="D1962" s="246" t="s">
        <v>368</v>
      </c>
      <c r="E1962" s="276" t="s">
        <v>1</v>
      </c>
      <c r="F1962" s="277" t="s">
        <v>589</v>
      </c>
      <c r="G1962" s="275"/>
      <c r="H1962" s="276" t="s">
        <v>1</v>
      </c>
      <c r="I1962" s="278"/>
      <c r="J1962" s="275"/>
      <c r="K1962" s="275"/>
      <c r="L1962" s="279"/>
      <c r="M1962" s="280"/>
      <c r="N1962" s="281"/>
      <c r="O1962" s="281"/>
      <c r="P1962" s="281"/>
      <c r="Q1962" s="281"/>
      <c r="R1962" s="281"/>
      <c r="S1962" s="281"/>
      <c r="T1962" s="282"/>
      <c r="AT1962" s="283" t="s">
        <v>368</v>
      </c>
      <c r="AU1962" s="283" t="s">
        <v>90</v>
      </c>
      <c r="AV1962" s="14" t="s">
        <v>90</v>
      </c>
      <c r="AW1962" s="14" t="s">
        <v>38</v>
      </c>
      <c r="AX1962" s="14" t="s">
        <v>83</v>
      </c>
      <c r="AY1962" s="283" t="s">
        <v>263</v>
      </c>
    </row>
    <row r="1963" s="12" customFormat="1">
      <c r="B1963" s="252"/>
      <c r="C1963" s="253"/>
      <c r="D1963" s="246" t="s">
        <v>368</v>
      </c>
      <c r="E1963" s="254" t="s">
        <v>1</v>
      </c>
      <c r="F1963" s="255" t="s">
        <v>590</v>
      </c>
      <c r="G1963" s="253"/>
      <c r="H1963" s="256">
        <v>169.22499999999999</v>
      </c>
      <c r="I1963" s="257"/>
      <c r="J1963" s="253"/>
      <c r="K1963" s="253"/>
      <c r="L1963" s="258"/>
      <c r="M1963" s="259"/>
      <c r="N1963" s="260"/>
      <c r="O1963" s="260"/>
      <c r="P1963" s="260"/>
      <c r="Q1963" s="260"/>
      <c r="R1963" s="260"/>
      <c r="S1963" s="260"/>
      <c r="T1963" s="261"/>
      <c r="AT1963" s="262" t="s">
        <v>368</v>
      </c>
      <c r="AU1963" s="262" t="s">
        <v>90</v>
      </c>
      <c r="AV1963" s="12" t="s">
        <v>92</v>
      </c>
      <c r="AW1963" s="12" t="s">
        <v>38</v>
      </c>
      <c r="AX1963" s="12" t="s">
        <v>83</v>
      </c>
      <c r="AY1963" s="262" t="s">
        <v>263</v>
      </c>
    </row>
    <row r="1964" s="12" customFormat="1">
      <c r="B1964" s="252"/>
      <c r="C1964" s="253"/>
      <c r="D1964" s="246" t="s">
        <v>368</v>
      </c>
      <c r="E1964" s="254" t="s">
        <v>1</v>
      </c>
      <c r="F1964" s="255" t="s">
        <v>591</v>
      </c>
      <c r="G1964" s="253"/>
      <c r="H1964" s="256">
        <v>2741.5500000000002</v>
      </c>
      <c r="I1964" s="257"/>
      <c r="J1964" s="253"/>
      <c r="K1964" s="253"/>
      <c r="L1964" s="258"/>
      <c r="M1964" s="259"/>
      <c r="N1964" s="260"/>
      <c r="O1964" s="260"/>
      <c r="P1964" s="260"/>
      <c r="Q1964" s="260"/>
      <c r="R1964" s="260"/>
      <c r="S1964" s="260"/>
      <c r="T1964" s="261"/>
      <c r="AT1964" s="262" t="s">
        <v>368</v>
      </c>
      <c r="AU1964" s="262" t="s">
        <v>90</v>
      </c>
      <c r="AV1964" s="12" t="s">
        <v>92</v>
      </c>
      <c r="AW1964" s="12" t="s">
        <v>38</v>
      </c>
      <c r="AX1964" s="12" t="s">
        <v>83</v>
      </c>
      <c r="AY1964" s="262" t="s">
        <v>263</v>
      </c>
    </row>
    <row r="1965" s="12" customFormat="1">
      <c r="B1965" s="252"/>
      <c r="C1965" s="253"/>
      <c r="D1965" s="246" t="s">
        <v>368</v>
      </c>
      <c r="E1965" s="254" t="s">
        <v>1</v>
      </c>
      <c r="F1965" s="255" t="s">
        <v>592</v>
      </c>
      <c r="G1965" s="253"/>
      <c r="H1965" s="256">
        <v>222.34999999999999</v>
      </c>
      <c r="I1965" s="257"/>
      <c r="J1965" s="253"/>
      <c r="K1965" s="253"/>
      <c r="L1965" s="258"/>
      <c r="M1965" s="259"/>
      <c r="N1965" s="260"/>
      <c r="O1965" s="260"/>
      <c r="P1965" s="260"/>
      <c r="Q1965" s="260"/>
      <c r="R1965" s="260"/>
      <c r="S1965" s="260"/>
      <c r="T1965" s="261"/>
      <c r="AT1965" s="262" t="s">
        <v>368</v>
      </c>
      <c r="AU1965" s="262" t="s">
        <v>90</v>
      </c>
      <c r="AV1965" s="12" t="s">
        <v>92</v>
      </c>
      <c r="AW1965" s="12" t="s">
        <v>38</v>
      </c>
      <c r="AX1965" s="12" t="s">
        <v>83</v>
      </c>
      <c r="AY1965" s="262" t="s">
        <v>263</v>
      </c>
    </row>
    <row r="1966" s="15" customFormat="1">
      <c r="B1966" s="284"/>
      <c r="C1966" s="285"/>
      <c r="D1966" s="246" t="s">
        <v>368</v>
      </c>
      <c r="E1966" s="286" t="s">
        <v>1</v>
      </c>
      <c r="F1966" s="287" t="s">
        <v>388</v>
      </c>
      <c r="G1966" s="285"/>
      <c r="H1966" s="288">
        <v>3133.125</v>
      </c>
      <c r="I1966" s="289"/>
      <c r="J1966" s="285"/>
      <c r="K1966" s="285"/>
      <c r="L1966" s="290"/>
      <c r="M1966" s="291"/>
      <c r="N1966" s="292"/>
      <c r="O1966" s="292"/>
      <c r="P1966" s="292"/>
      <c r="Q1966" s="292"/>
      <c r="R1966" s="292"/>
      <c r="S1966" s="292"/>
      <c r="T1966" s="293"/>
      <c r="AT1966" s="294" t="s">
        <v>368</v>
      </c>
      <c r="AU1966" s="294" t="s">
        <v>90</v>
      </c>
      <c r="AV1966" s="15" t="s">
        <v>112</v>
      </c>
      <c r="AW1966" s="15" t="s">
        <v>38</v>
      </c>
      <c r="AX1966" s="15" t="s">
        <v>83</v>
      </c>
      <c r="AY1966" s="294" t="s">
        <v>263</v>
      </c>
    </row>
    <row r="1967" s="12" customFormat="1">
      <c r="B1967" s="252"/>
      <c r="C1967" s="253"/>
      <c r="D1967" s="246" t="s">
        <v>368</v>
      </c>
      <c r="E1967" s="254" t="s">
        <v>1</v>
      </c>
      <c r="F1967" s="255" t="s">
        <v>1078</v>
      </c>
      <c r="G1967" s="253"/>
      <c r="H1967" s="256">
        <v>93.888000000000005</v>
      </c>
      <c r="I1967" s="257"/>
      <c r="J1967" s="253"/>
      <c r="K1967" s="253"/>
      <c r="L1967" s="258"/>
      <c r="M1967" s="259"/>
      <c r="N1967" s="260"/>
      <c r="O1967" s="260"/>
      <c r="P1967" s="260"/>
      <c r="Q1967" s="260"/>
      <c r="R1967" s="260"/>
      <c r="S1967" s="260"/>
      <c r="T1967" s="261"/>
      <c r="AT1967" s="262" t="s">
        <v>368</v>
      </c>
      <c r="AU1967" s="262" t="s">
        <v>90</v>
      </c>
      <c r="AV1967" s="12" t="s">
        <v>92</v>
      </c>
      <c r="AW1967" s="12" t="s">
        <v>38</v>
      </c>
      <c r="AX1967" s="12" t="s">
        <v>83</v>
      </c>
      <c r="AY1967" s="262" t="s">
        <v>263</v>
      </c>
    </row>
    <row r="1968" s="12" customFormat="1">
      <c r="B1968" s="252"/>
      <c r="C1968" s="253"/>
      <c r="D1968" s="246" t="s">
        <v>368</v>
      </c>
      <c r="E1968" s="254" t="s">
        <v>1</v>
      </c>
      <c r="F1968" s="255" t="s">
        <v>1079</v>
      </c>
      <c r="G1968" s="253"/>
      <c r="H1968" s="256">
        <v>931.495</v>
      </c>
      <c r="I1968" s="257"/>
      <c r="J1968" s="253"/>
      <c r="K1968" s="253"/>
      <c r="L1968" s="258"/>
      <c r="M1968" s="259"/>
      <c r="N1968" s="260"/>
      <c r="O1968" s="260"/>
      <c r="P1968" s="260"/>
      <c r="Q1968" s="260"/>
      <c r="R1968" s="260"/>
      <c r="S1968" s="260"/>
      <c r="T1968" s="261"/>
      <c r="AT1968" s="262" t="s">
        <v>368</v>
      </c>
      <c r="AU1968" s="262" t="s">
        <v>90</v>
      </c>
      <c r="AV1968" s="12" t="s">
        <v>92</v>
      </c>
      <c r="AW1968" s="12" t="s">
        <v>38</v>
      </c>
      <c r="AX1968" s="12" t="s">
        <v>83</v>
      </c>
      <c r="AY1968" s="262" t="s">
        <v>263</v>
      </c>
    </row>
    <row r="1969" s="12" customFormat="1">
      <c r="B1969" s="252"/>
      <c r="C1969" s="253"/>
      <c r="D1969" s="246" t="s">
        <v>368</v>
      </c>
      <c r="E1969" s="254" t="s">
        <v>1</v>
      </c>
      <c r="F1969" s="255" t="s">
        <v>1080</v>
      </c>
      <c r="G1969" s="253"/>
      <c r="H1969" s="256">
        <v>119.05</v>
      </c>
      <c r="I1969" s="257"/>
      <c r="J1969" s="253"/>
      <c r="K1969" s="253"/>
      <c r="L1969" s="258"/>
      <c r="M1969" s="259"/>
      <c r="N1969" s="260"/>
      <c r="O1969" s="260"/>
      <c r="P1969" s="260"/>
      <c r="Q1969" s="260"/>
      <c r="R1969" s="260"/>
      <c r="S1969" s="260"/>
      <c r="T1969" s="261"/>
      <c r="AT1969" s="262" t="s">
        <v>368</v>
      </c>
      <c r="AU1969" s="262" t="s">
        <v>90</v>
      </c>
      <c r="AV1969" s="12" t="s">
        <v>92</v>
      </c>
      <c r="AW1969" s="12" t="s">
        <v>38</v>
      </c>
      <c r="AX1969" s="12" t="s">
        <v>83</v>
      </c>
      <c r="AY1969" s="262" t="s">
        <v>263</v>
      </c>
    </row>
    <row r="1970" s="12" customFormat="1">
      <c r="B1970" s="252"/>
      <c r="C1970" s="253"/>
      <c r="D1970" s="246" t="s">
        <v>368</v>
      </c>
      <c r="E1970" s="254" t="s">
        <v>1</v>
      </c>
      <c r="F1970" s="255" t="s">
        <v>1081</v>
      </c>
      <c r="G1970" s="253"/>
      <c r="H1970" s="256">
        <v>79.650000000000006</v>
      </c>
      <c r="I1970" s="257"/>
      <c r="J1970" s="253"/>
      <c r="K1970" s="253"/>
      <c r="L1970" s="258"/>
      <c r="M1970" s="259"/>
      <c r="N1970" s="260"/>
      <c r="O1970" s="260"/>
      <c r="P1970" s="260"/>
      <c r="Q1970" s="260"/>
      <c r="R1970" s="260"/>
      <c r="S1970" s="260"/>
      <c r="T1970" s="261"/>
      <c r="AT1970" s="262" t="s">
        <v>368</v>
      </c>
      <c r="AU1970" s="262" t="s">
        <v>90</v>
      </c>
      <c r="AV1970" s="12" t="s">
        <v>92</v>
      </c>
      <c r="AW1970" s="12" t="s">
        <v>38</v>
      </c>
      <c r="AX1970" s="12" t="s">
        <v>83</v>
      </c>
      <c r="AY1970" s="262" t="s">
        <v>263</v>
      </c>
    </row>
    <row r="1971" s="12" customFormat="1">
      <c r="B1971" s="252"/>
      <c r="C1971" s="253"/>
      <c r="D1971" s="246" t="s">
        <v>368</v>
      </c>
      <c r="E1971" s="254" t="s">
        <v>1</v>
      </c>
      <c r="F1971" s="255" t="s">
        <v>1082</v>
      </c>
      <c r="G1971" s="253"/>
      <c r="H1971" s="256">
        <v>58.774999999999999</v>
      </c>
      <c r="I1971" s="257"/>
      <c r="J1971" s="253"/>
      <c r="K1971" s="253"/>
      <c r="L1971" s="258"/>
      <c r="M1971" s="259"/>
      <c r="N1971" s="260"/>
      <c r="O1971" s="260"/>
      <c r="P1971" s="260"/>
      <c r="Q1971" s="260"/>
      <c r="R1971" s="260"/>
      <c r="S1971" s="260"/>
      <c r="T1971" s="261"/>
      <c r="AT1971" s="262" t="s">
        <v>368</v>
      </c>
      <c r="AU1971" s="262" t="s">
        <v>90</v>
      </c>
      <c r="AV1971" s="12" t="s">
        <v>92</v>
      </c>
      <c r="AW1971" s="12" t="s">
        <v>38</v>
      </c>
      <c r="AX1971" s="12" t="s">
        <v>83</v>
      </c>
      <c r="AY1971" s="262" t="s">
        <v>263</v>
      </c>
    </row>
    <row r="1972" s="15" customFormat="1">
      <c r="B1972" s="284"/>
      <c r="C1972" s="285"/>
      <c r="D1972" s="246" t="s">
        <v>368</v>
      </c>
      <c r="E1972" s="286" t="s">
        <v>1</v>
      </c>
      <c r="F1972" s="287" t="s">
        <v>388</v>
      </c>
      <c r="G1972" s="285"/>
      <c r="H1972" s="288">
        <v>1282.858</v>
      </c>
      <c r="I1972" s="289"/>
      <c r="J1972" s="285"/>
      <c r="K1972" s="285"/>
      <c r="L1972" s="290"/>
      <c r="M1972" s="291"/>
      <c r="N1972" s="292"/>
      <c r="O1972" s="292"/>
      <c r="P1972" s="292"/>
      <c r="Q1972" s="292"/>
      <c r="R1972" s="292"/>
      <c r="S1972" s="292"/>
      <c r="T1972" s="293"/>
      <c r="AT1972" s="294" t="s">
        <v>368</v>
      </c>
      <c r="AU1972" s="294" t="s">
        <v>90</v>
      </c>
      <c r="AV1972" s="15" t="s">
        <v>112</v>
      </c>
      <c r="AW1972" s="15" t="s">
        <v>38</v>
      </c>
      <c r="AX1972" s="15" t="s">
        <v>83</v>
      </c>
      <c r="AY1972" s="294" t="s">
        <v>263</v>
      </c>
    </row>
    <row r="1973" s="13" customFormat="1">
      <c r="B1973" s="263"/>
      <c r="C1973" s="264"/>
      <c r="D1973" s="246" t="s">
        <v>368</v>
      </c>
      <c r="E1973" s="265" t="s">
        <v>1</v>
      </c>
      <c r="F1973" s="266" t="s">
        <v>370</v>
      </c>
      <c r="G1973" s="264"/>
      <c r="H1973" s="267">
        <v>4415.9830000000002</v>
      </c>
      <c r="I1973" s="268"/>
      <c r="J1973" s="264"/>
      <c r="K1973" s="264"/>
      <c r="L1973" s="269"/>
      <c r="M1973" s="270"/>
      <c r="N1973" s="271"/>
      <c r="O1973" s="271"/>
      <c r="P1973" s="271"/>
      <c r="Q1973" s="271"/>
      <c r="R1973" s="271"/>
      <c r="S1973" s="271"/>
      <c r="T1973" s="272"/>
      <c r="AT1973" s="273" t="s">
        <v>368</v>
      </c>
      <c r="AU1973" s="273" t="s">
        <v>90</v>
      </c>
      <c r="AV1973" s="13" t="s">
        <v>125</v>
      </c>
      <c r="AW1973" s="13" t="s">
        <v>38</v>
      </c>
      <c r="AX1973" s="13" t="s">
        <v>90</v>
      </c>
      <c r="AY1973" s="273" t="s">
        <v>263</v>
      </c>
    </row>
    <row r="1974" s="1" customFormat="1" ht="24" customHeight="1">
      <c r="B1974" s="39"/>
      <c r="C1974" s="233" t="s">
        <v>2705</v>
      </c>
      <c r="D1974" s="233" t="s">
        <v>266</v>
      </c>
      <c r="E1974" s="234" t="s">
        <v>2706</v>
      </c>
      <c r="F1974" s="235" t="s">
        <v>2707</v>
      </c>
      <c r="G1974" s="236" t="s">
        <v>407</v>
      </c>
      <c r="H1974" s="237">
        <v>2623.9229999999998</v>
      </c>
      <c r="I1974" s="238"/>
      <c r="J1974" s="239">
        <f>ROUND(I1974*H1974,2)</f>
        <v>0</v>
      </c>
      <c r="K1974" s="235" t="s">
        <v>413</v>
      </c>
      <c r="L1974" s="44"/>
      <c r="M1974" s="240" t="s">
        <v>1</v>
      </c>
      <c r="N1974" s="241" t="s">
        <v>48</v>
      </c>
      <c r="O1974" s="87"/>
      <c r="P1974" s="242">
        <f>O1974*H1974</f>
        <v>0</v>
      </c>
      <c r="Q1974" s="242">
        <v>0</v>
      </c>
      <c r="R1974" s="242">
        <f>Q1974*H1974</f>
        <v>0</v>
      </c>
      <c r="S1974" s="242">
        <v>0</v>
      </c>
      <c r="T1974" s="243">
        <f>S1974*H1974</f>
        <v>0</v>
      </c>
      <c r="AR1974" s="244" t="s">
        <v>2701</v>
      </c>
      <c r="AT1974" s="244" t="s">
        <v>266</v>
      </c>
      <c r="AU1974" s="244" t="s">
        <v>90</v>
      </c>
      <c r="AY1974" s="17" t="s">
        <v>263</v>
      </c>
      <c r="BE1974" s="245">
        <f>IF(N1974="základní",J1974,0)</f>
        <v>0</v>
      </c>
      <c r="BF1974" s="245">
        <f>IF(N1974="snížená",J1974,0)</f>
        <v>0</v>
      </c>
      <c r="BG1974" s="245">
        <f>IF(N1974="zákl. přenesená",J1974,0)</f>
        <v>0</v>
      </c>
      <c r="BH1974" s="245">
        <f>IF(N1974="sníž. přenesená",J1974,0)</f>
        <v>0</v>
      </c>
      <c r="BI1974" s="245">
        <f>IF(N1974="nulová",J1974,0)</f>
        <v>0</v>
      </c>
      <c r="BJ1974" s="17" t="s">
        <v>90</v>
      </c>
      <c r="BK1974" s="245">
        <f>ROUND(I1974*H1974,2)</f>
        <v>0</v>
      </c>
      <c r="BL1974" s="17" t="s">
        <v>2701</v>
      </c>
      <c r="BM1974" s="244" t="s">
        <v>2708</v>
      </c>
    </row>
    <row r="1975" s="1" customFormat="1">
      <c r="B1975" s="39"/>
      <c r="C1975" s="40"/>
      <c r="D1975" s="246" t="s">
        <v>273</v>
      </c>
      <c r="E1975" s="40"/>
      <c r="F1975" s="247" t="s">
        <v>2703</v>
      </c>
      <c r="G1975" s="40"/>
      <c r="H1975" s="40"/>
      <c r="I1975" s="151"/>
      <c r="J1975" s="40"/>
      <c r="K1975" s="40"/>
      <c r="L1975" s="44"/>
      <c r="M1975" s="248"/>
      <c r="N1975" s="87"/>
      <c r="O1975" s="87"/>
      <c r="P1975" s="87"/>
      <c r="Q1975" s="87"/>
      <c r="R1975" s="87"/>
      <c r="S1975" s="87"/>
      <c r="T1975" s="88"/>
      <c r="AT1975" s="17" t="s">
        <v>273</v>
      </c>
      <c r="AU1975" s="17" t="s">
        <v>90</v>
      </c>
    </row>
    <row r="1976" s="14" customFormat="1">
      <c r="B1976" s="274"/>
      <c r="C1976" s="275"/>
      <c r="D1976" s="246" t="s">
        <v>368</v>
      </c>
      <c r="E1976" s="276" t="s">
        <v>1</v>
      </c>
      <c r="F1976" s="277" t="s">
        <v>2709</v>
      </c>
      <c r="G1976" s="275"/>
      <c r="H1976" s="276" t="s">
        <v>1</v>
      </c>
      <c r="I1976" s="278"/>
      <c r="J1976" s="275"/>
      <c r="K1976" s="275"/>
      <c r="L1976" s="279"/>
      <c r="M1976" s="280"/>
      <c r="N1976" s="281"/>
      <c r="O1976" s="281"/>
      <c r="P1976" s="281"/>
      <c r="Q1976" s="281"/>
      <c r="R1976" s="281"/>
      <c r="S1976" s="281"/>
      <c r="T1976" s="282"/>
      <c r="AT1976" s="283" t="s">
        <v>368</v>
      </c>
      <c r="AU1976" s="283" t="s">
        <v>90</v>
      </c>
      <c r="AV1976" s="14" t="s">
        <v>90</v>
      </c>
      <c r="AW1976" s="14" t="s">
        <v>38</v>
      </c>
      <c r="AX1976" s="14" t="s">
        <v>83</v>
      </c>
      <c r="AY1976" s="283" t="s">
        <v>263</v>
      </c>
    </row>
    <row r="1977" s="12" customFormat="1">
      <c r="B1977" s="252"/>
      <c r="C1977" s="253"/>
      <c r="D1977" s="246" t="s">
        <v>368</v>
      </c>
      <c r="E1977" s="254" t="s">
        <v>1</v>
      </c>
      <c r="F1977" s="255" t="s">
        <v>1164</v>
      </c>
      <c r="G1977" s="253"/>
      <c r="H1977" s="256">
        <v>2147.9830000000002</v>
      </c>
      <c r="I1977" s="257"/>
      <c r="J1977" s="253"/>
      <c r="K1977" s="253"/>
      <c r="L1977" s="258"/>
      <c r="M1977" s="259"/>
      <c r="N1977" s="260"/>
      <c r="O1977" s="260"/>
      <c r="P1977" s="260"/>
      <c r="Q1977" s="260"/>
      <c r="R1977" s="260"/>
      <c r="S1977" s="260"/>
      <c r="T1977" s="261"/>
      <c r="AT1977" s="262" t="s">
        <v>368</v>
      </c>
      <c r="AU1977" s="262" t="s">
        <v>90</v>
      </c>
      <c r="AV1977" s="12" t="s">
        <v>92</v>
      </c>
      <c r="AW1977" s="12" t="s">
        <v>38</v>
      </c>
      <c r="AX1977" s="12" t="s">
        <v>83</v>
      </c>
      <c r="AY1977" s="262" t="s">
        <v>263</v>
      </c>
    </row>
    <row r="1978" s="12" customFormat="1">
      <c r="B1978" s="252"/>
      <c r="C1978" s="253"/>
      <c r="D1978" s="246" t="s">
        <v>368</v>
      </c>
      <c r="E1978" s="254" t="s">
        <v>1</v>
      </c>
      <c r="F1978" s="255" t="s">
        <v>1228</v>
      </c>
      <c r="G1978" s="253"/>
      <c r="H1978" s="256">
        <v>324</v>
      </c>
      <c r="I1978" s="257"/>
      <c r="J1978" s="253"/>
      <c r="K1978" s="253"/>
      <c r="L1978" s="258"/>
      <c r="M1978" s="259"/>
      <c r="N1978" s="260"/>
      <c r="O1978" s="260"/>
      <c r="P1978" s="260"/>
      <c r="Q1978" s="260"/>
      <c r="R1978" s="260"/>
      <c r="S1978" s="260"/>
      <c r="T1978" s="261"/>
      <c r="AT1978" s="262" t="s">
        <v>368</v>
      </c>
      <c r="AU1978" s="262" t="s">
        <v>90</v>
      </c>
      <c r="AV1978" s="12" t="s">
        <v>92</v>
      </c>
      <c r="AW1978" s="12" t="s">
        <v>38</v>
      </c>
      <c r="AX1978" s="12" t="s">
        <v>83</v>
      </c>
      <c r="AY1978" s="262" t="s">
        <v>263</v>
      </c>
    </row>
    <row r="1979" s="12" customFormat="1">
      <c r="B1979" s="252"/>
      <c r="C1979" s="253"/>
      <c r="D1979" s="246" t="s">
        <v>368</v>
      </c>
      <c r="E1979" s="254" t="s">
        <v>1</v>
      </c>
      <c r="F1979" s="255" t="s">
        <v>1229</v>
      </c>
      <c r="G1979" s="253"/>
      <c r="H1979" s="256">
        <v>151.94</v>
      </c>
      <c r="I1979" s="257"/>
      <c r="J1979" s="253"/>
      <c r="K1979" s="253"/>
      <c r="L1979" s="258"/>
      <c r="M1979" s="259"/>
      <c r="N1979" s="260"/>
      <c r="O1979" s="260"/>
      <c r="P1979" s="260"/>
      <c r="Q1979" s="260"/>
      <c r="R1979" s="260"/>
      <c r="S1979" s="260"/>
      <c r="T1979" s="261"/>
      <c r="AT1979" s="262" t="s">
        <v>368</v>
      </c>
      <c r="AU1979" s="262" t="s">
        <v>90</v>
      </c>
      <c r="AV1979" s="12" t="s">
        <v>92</v>
      </c>
      <c r="AW1979" s="12" t="s">
        <v>38</v>
      </c>
      <c r="AX1979" s="12" t="s">
        <v>83</v>
      </c>
      <c r="AY1979" s="262" t="s">
        <v>263</v>
      </c>
    </row>
    <row r="1980" s="13" customFormat="1">
      <c r="B1980" s="263"/>
      <c r="C1980" s="264"/>
      <c r="D1980" s="246" t="s">
        <v>368</v>
      </c>
      <c r="E1980" s="265" t="s">
        <v>1</v>
      </c>
      <c r="F1980" s="266" t="s">
        <v>370</v>
      </c>
      <c r="G1980" s="264"/>
      <c r="H1980" s="267">
        <v>2623.9229999999998</v>
      </c>
      <c r="I1980" s="268"/>
      <c r="J1980" s="264"/>
      <c r="K1980" s="264"/>
      <c r="L1980" s="269"/>
      <c r="M1980" s="270"/>
      <c r="N1980" s="271"/>
      <c r="O1980" s="271"/>
      <c r="P1980" s="271"/>
      <c r="Q1980" s="271"/>
      <c r="R1980" s="271"/>
      <c r="S1980" s="271"/>
      <c r="T1980" s="272"/>
      <c r="AT1980" s="273" t="s">
        <v>368</v>
      </c>
      <c r="AU1980" s="273" t="s">
        <v>90</v>
      </c>
      <c r="AV1980" s="13" t="s">
        <v>125</v>
      </c>
      <c r="AW1980" s="13" t="s">
        <v>38</v>
      </c>
      <c r="AX1980" s="13" t="s">
        <v>90</v>
      </c>
      <c r="AY1980" s="273" t="s">
        <v>263</v>
      </c>
    </row>
    <row r="1981" s="1" customFormat="1" ht="16.5" customHeight="1">
      <c r="B1981" s="39"/>
      <c r="C1981" s="233" t="s">
        <v>2710</v>
      </c>
      <c r="D1981" s="233" t="s">
        <v>266</v>
      </c>
      <c r="E1981" s="234" t="s">
        <v>2711</v>
      </c>
      <c r="F1981" s="235" t="s">
        <v>2712</v>
      </c>
      <c r="G1981" s="236" t="s">
        <v>503</v>
      </c>
      <c r="H1981" s="237">
        <v>7</v>
      </c>
      <c r="I1981" s="238"/>
      <c r="J1981" s="239">
        <f>ROUND(I1981*H1981,2)</f>
        <v>0</v>
      </c>
      <c r="K1981" s="235" t="s">
        <v>413</v>
      </c>
      <c r="L1981" s="44"/>
      <c r="M1981" s="240" t="s">
        <v>1</v>
      </c>
      <c r="N1981" s="241" t="s">
        <v>48</v>
      </c>
      <c r="O1981" s="87"/>
      <c r="P1981" s="242">
        <f>O1981*H1981</f>
        <v>0</v>
      </c>
      <c r="Q1981" s="242">
        <v>0</v>
      </c>
      <c r="R1981" s="242">
        <f>Q1981*H1981</f>
        <v>0</v>
      </c>
      <c r="S1981" s="242">
        <v>0</v>
      </c>
      <c r="T1981" s="243">
        <f>S1981*H1981</f>
        <v>0</v>
      </c>
      <c r="AR1981" s="244" t="s">
        <v>2701</v>
      </c>
      <c r="AT1981" s="244" t="s">
        <v>266</v>
      </c>
      <c r="AU1981" s="244" t="s">
        <v>90</v>
      </c>
      <c r="AY1981" s="17" t="s">
        <v>263</v>
      </c>
      <c r="BE1981" s="245">
        <f>IF(N1981="základní",J1981,0)</f>
        <v>0</v>
      </c>
      <c r="BF1981" s="245">
        <f>IF(N1981="snížená",J1981,0)</f>
        <v>0</v>
      </c>
      <c r="BG1981" s="245">
        <f>IF(N1981="zákl. přenesená",J1981,0)</f>
        <v>0</v>
      </c>
      <c r="BH1981" s="245">
        <f>IF(N1981="sníž. přenesená",J1981,0)</f>
        <v>0</v>
      </c>
      <c r="BI1981" s="245">
        <f>IF(N1981="nulová",J1981,0)</f>
        <v>0</v>
      </c>
      <c r="BJ1981" s="17" t="s">
        <v>90</v>
      </c>
      <c r="BK1981" s="245">
        <f>ROUND(I1981*H1981,2)</f>
        <v>0</v>
      </c>
      <c r="BL1981" s="17" t="s">
        <v>2701</v>
      </c>
      <c r="BM1981" s="244" t="s">
        <v>2713</v>
      </c>
    </row>
    <row r="1982" s="1" customFormat="1">
      <c r="B1982" s="39"/>
      <c r="C1982" s="40"/>
      <c r="D1982" s="246" t="s">
        <v>273</v>
      </c>
      <c r="E1982" s="40"/>
      <c r="F1982" s="247" t="s">
        <v>2714</v>
      </c>
      <c r="G1982" s="40"/>
      <c r="H1982" s="40"/>
      <c r="I1982" s="151"/>
      <c r="J1982" s="40"/>
      <c r="K1982" s="40"/>
      <c r="L1982" s="44"/>
      <c r="M1982" s="248"/>
      <c r="N1982" s="87"/>
      <c r="O1982" s="87"/>
      <c r="P1982" s="87"/>
      <c r="Q1982" s="87"/>
      <c r="R1982" s="87"/>
      <c r="S1982" s="87"/>
      <c r="T1982" s="88"/>
      <c r="AT1982" s="17" t="s">
        <v>273</v>
      </c>
      <c r="AU1982" s="17" t="s">
        <v>90</v>
      </c>
    </row>
    <row r="1983" s="1" customFormat="1" ht="16.5" customHeight="1">
      <c r="B1983" s="39"/>
      <c r="C1983" s="233" t="s">
        <v>2715</v>
      </c>
      <c r="D1983" s="233" t="s">
        <v>266</v>
      </c>
      <c r="E1983" s="234" t="s">
        <v>2716</v>
      </c>
      <c r="F1983" s="235" t="s">
        <v>2717</v>
      </c>
      <c r="G1983" s="236" t="s">
        <v>407</v>
      </c>
      <c r="H1983" s="237">
        <v>268.60000000000002</v>
      </c>
      <c r="I1983" s="238"/>
      <c r="J1983" s="239">
        <f>ROUND(I1983*H1983,2)</f>
        <v>0</v>
      </c>
      <c r="K1983" s="235" t="s">
        <v>413</v>
      </c>
      <c r="L1983" s="44"/>
      <c r="M1983" s="240" t="s">
        <v>1</v>
      </c>
      <c r="N1983" s="241" t="s">
        <v>48</v>
      </c>
      <c r="O1983" s="87"/>
      <c r="P1983" s="242">
        <f>O1983*H1983</f>
        <v>0</v>
      </c>
      <c r="Q1983" s="242">
        <v>0</v>
      </c>
      <c r="R1983" s="242">
        <f>Q1983*H1983</f>
        <v>0</v>
      </c>
      <c r="S1983" s="242">
        <v>0</v>
      </c>
      <c r="T1983" s="243">
        <f>S1983*H1983</f>
        <v>0</v>
      </c>
      <c r="AR1983" s="244" t="s">
        <v>2701</v>
      </c>
      <c r="AT1983" s="244" t="s">
        <v>266</v>
      </c>
      <c r="AU1983" s="244" t="s">
        <v>90</v>
      </c>
      <c r="AY1983" s="17" t="s">
        <v>263</v>
      </c>
      <c r="BE1983" s="245">
        <f>IF(N1983="základní",J1983,0)</f>
        <v>0</v>
      </c>
      <c r="BF1983" s="245">
        <f>IF(N1983="snížená",J1983,0)</f>
        <v>0</v>
      </c>
      <c r="BG1983" s="245">
        <f>IF(N1983="zákl. přenesená",J1983,0)</f>
        <v>0</v>
      </c>
      <c r="BH1983" s="245">
        <f>IF(N1983="sníž. přenesená",J1983,0)</f>
        <v>0</v>
      </c>
      <c r="BI1983" s="245">
        <f>IF(N1983="nulová",J1983,0)</f>
        <v>0</v>
      </c>
      <c r="BJ1983" s="17" t="s">
        <v>90</v>
      </c>
      <c r="BK1983" s="245">
        <f>ROUND(I1983*H1983,2)</f>
        <v>0</v>
      </c>
      <c r="BL1983" s="17" t="s">
        <v>2701</v>
      </c>
      <c r="BM1983" s="244" t="s">
        <v>2718</v>
      </c>
    </row>
    <row r="1984" s="1" customFormat="1">
      <c r="B1984" s="39"/>
      <c r="C1984" s="40"/>
      <c r="D1984" s="246" t="s">
        <v>273</v>
      </c>
      <c r="E1984" s="40"/>
      <c r="F1984" s="247" t="s">
        <v>2714</v>
      </c>
      <c r="G1984" s="40"/>
      <c r="H1984" s="40"/>
      <c r="I1984" s="151"/>
      <c r="J1984" s="40"/>
      <c r="K1984" s="40"/>
      <c r="L1984" s="44"/>
      <c r="M1984" s="248"/>
      <c r="N1984" s="87"/>
      <c r="O1984" s="87"/>
      <c r="P1984" s="87"/>
      <c r="Q1984" s="87"/>
      <c r="R1984" s="87"/>
      <c r="S1984" s="87"/>
      <c r="T1984" s="88"/>
      <c r="AT1984" s="17" t="s">
        <v>273</v>
      </c>
      <c r="AU1984" s="17" t="s">
        <v>90</v>
      </c>
    </row>
    <row r="1985" s="11" customFormat="1" ht="25.92" customHeight="1">
      <c r="B1985" s="217"/>
      <c r="C1985" s="218"/>
      <c r="D1985" s="219" t="s">
        <v>82</v>
      </c>
      <c r="E1985" s="220" t="s">
        <v>2719</v>
      </c>
      <c r="F1985" s="220" t="s">
        <v>2719</v>
      </c>
      <c r="G1985" s="218"/>
      <c r="H1985" s="218"/>
      <c r="I1985" s="221"/>
      <c r="J1985" s="222">
        <f>BK1985</f>
        <v>0</v>
      </c>
      <c r="K1985" s="218"/>
      <c r="L1985" s="223"/>
      <c r="M1985" s="224"/>
      <c r="N1985" s="225"/>
      <c r="O1985" s="225"/>
      <c r="P1985" s="226">
        <f>P1986+P2157+P2186+P2194+P2207</f>
        <v>0</v>
      </c>
      <c r="Q1985" s="225"/>
      <c r="R1985" s="226">
        <f>R1986+R2157+R2186+R2194+R2207</f>
        <v>156.98816926999999</v>
      </c>
      <c r="S1985" s="225"/>
      <c r="T1985" s="227">
        <f>T1986+T2157+T2186+T2194+T2207</f>
        <v>0</v>
      </c>
      <c r="AR1985" s="228" t="s">
        <v>125</v>
      </c>
      <c r="AT1985" s="229" t="s">
        <v>82</v>
      </c>
      <c r="AU1985" s="229" t="s">
        <v>83</v>
      </c>
      <c r="AY1985" s="228" t="s">
        <v>263</v>
      </c>
      <c r="BK1985" s="230">
        <f>BK1986+BK2157+BK2186+BK2194+BK2207</f>
        <v>0</v>
      </c>
    </row>
    <row r="1986" s="11" customFormat="1" ht="22.8" customHeight="1">
      <c r="B1986" s="217"/>
      <c r="C1986" s="218"/>
      <c r="D1986" s="219" t="s">
        <v>82</v>
      </c>
      <c r="E1986" s="231" t="s">
        <v>2720</v>
      </c>
      <c r="F1986" s="231" t="s">
        <v>2721</v>
      </c>
      <c r="G1986" s="218"/>
      <c r="H1986" s="218"/>
      <c r="I1986" s="221"/>
      <c r="J1986" s="232">
        <f>BK1986</f>
        <v>0</v>
      </c>
      <c r="K1986" s="218"/>
      <c r="L1986" s="223"/>
      <c r="M1986" s="224"/>
      <c r="N1986" s="225"/>
      <c r="O1986" s="225"/>
      <c r="P1986" s="226">
        <f>SUM(P1987:P2156)</f>
        <v>0</v>
      </c>
      <c r="Q1986" s="225"/>
      <c r="R1986" s="226">
        <f>SUM(R1987:R2156)</f>
        <v>0</v>
      </c>
      <c r="S1986" s="225"/>
      <c r="T1986" s="227">
        <f>SUM(T1987:T2156)</f>
        <v>0</v>
      </c>
      <c r="AR1986" s="228" t="s">
        <v>125</v>
      </c>
      <c r="AT1986" s="229" t="s">
        <v>82</v>
      </c>
      <c r="AU1986" s="229" t="s">
        <v>90</v>
      </c>
      <c r="AY1986" s="228" t="s">
        <v>263</v>
      </c>
      <c r="BK1986" s="230">
        <f>SUM(BK1987:BK2156)</f>
        <v>0</v>
      </c>
    </row>
    <row r="1987" s="1" customFormat="1" ht="16.5" customHeight="1">
      <c r="B1987" s="39"/>
      <c r="C1987" s="233" t="s">
        <v>2722</v>
      </c>
      <c r="D1987" s="233" t="s">
        <v>266</v>
      </c>
      <c r="E1987" s="234" t="s">
        <v>2723</v>
      </c>
      <c r="F1987" s="235" t="s">
        <v>2724</v>
      </c>
      <c r="G1987" s="236" t="s">
        <v>1829</v>
      </c>
      <c r="H1987" s="237">
        <v>2</v>
      </c>
      <c r="I1987" s="238"/>
      <c r="J1987" s="239">
        <f>ROUND(I1987*H1987,2)</f>
        <v>0</v>
      </c>
      <c r="K1987" s="235" t="s">
        <v>413</v>
      </c>
      <c r="L1987" s="44"/>
      <c r="M1987" s="240" t="s">
        <v>1</v>
      </c>
      <c r="N1987" s="241" t="s">
        <v>48</v>
      </c>
      <c r="O1987" s="87"/>
      <c r="P1987" s="242">
        <f>O1987*H1987</f>
        <v>0</v>
      </c>
      <c r="Q1987" s="242">
        <v>0</v>
      </c>
      <c r="R1987" s="242">
        <f>Q1987*H1987</f>
        <v>0</v>
      </c>
      <c r="S1987" s="242">
        <v>0</v>
      </c>
      <c r="T1987" s="243">
        <f>S1987*H1987</f>
        <v>0</v>
      </c>
      <c r="AR1987" s="244" t="s">
        <v>125</v>
      </c>
      <c r="AT1987" s="244" t="s">
        <v>266</v>
      </c>
      <c r="AU1987" s="244" t="s">
        <v>92</v>
      </c>
      <c r="AY1987" s="17" t="s">
        <v>263</v>
      </c>
      <c r="BE1987" s="245">
        <f>IF(N1987="základní",J1987,0)</f>
        <v>0</v>
      </c>
      <c r="BF1987" s="245">
        <f>IF(N1987="snížená",J1987,0)</f>
        <v>0</v>
      </c>
      <c r="BG1987" s="245">
        <f>IF(N1987="zákl. přenesená",J1987,0)</f>
        <v>0</v>
      </c>
      <c r="BH1987" s="245">
        <f>IF(N1987="sníž. přenesená",J1987,0)</f>
        <v>0</v>
      </c>
      <c r="BI1987" s="245">
        <f>IF(N1987="nulová",J1987,0)</f>
        <v>0</v>
      </c>
      <c r="BJ1987" s="17" t="s">
        <v>90</v>
      </c>
      <c r="BK1987" s="245">
        <f>ROUND(I1987*H1987,2)</f>
        <v>0</v>
      </c>
      <c r="BL1987" s="17" t="s">
        <v>125</v>
      </c>
      <c r="BM1987" s="244" t="s">
        <v>2725</v>
      </c>
    </row>
    <row r="1988" s="1" customFormat="1">
      <c r="B1988" s="39"/>
      <c r="C1988" s="40"/>
      <c r="D1988" s="246" t="s">
        <v>273</v>
      </c>
      <c r="E1988" s="40"/>
      <c r="F1988" s="247" t="s">
        <v>2726</v>
      </c>
      <c r="G1988" s="40"/>
      <c r="H1988" s="40"/>
      <c r="I1988" s="151"/>
      <c r="J1988" s="40"/>
      <c r="K1988" s="40"/>
      <c r="L1988" s="44"/>
      <c r="M1988" s="248"/>
      <c r="N1988" s="87"/>
      <c r="O1988" s="87"/>
      <c r="P1988" s="87"/>
      <c r="Q1988" s="87"/>
      <c r="R1988" s="87"/>
      <c r="S1988" s="87"/>
      <c r="T1988" s="88"/>
      <c r="AT1988" s="17" t="s">
        <v>273</v>
      </c>
      <c r="AU1988" s="17" t="s">
        <v>92</v>
      </c>
    </row>
    <row r="1989" s="1" customFormat="1" ht="16.5" customHeight="1">
      <c r="B1989" s="39"/>
      <c r="C1989" s="233" t="s">
        <v>2727</v>
      </c>
      <c r="D1989" s="233" t="s">
        <v>266</v>
      </c>
      <c r="E1989" s="234" t="s">
        <v>2728</v>
      </c>
      <c r="F1989" s="235" t="s">
        <v>2729</v>
      </c>
      <c r="G1989" s="236" t="s">
        <v>1829</v>
      </c>
      <c r="H1989" s="237">
        <v>47</v>
      </c>
      <c r="I1989" s="238"/>
      <c r="J1989" s="239">
        <f>ROUND(I1989*H1989,2)</f>
        <v>0</v>
      </c>
      <c r="K1989" s="235" t="s">
        <v>413</v>
      </c>
      <c r="L1989" s="44"/>
      <c r="M1989" s="240" t="s">
        <v>1</v>
      </c>
      <c r="N1989" s="241" t="s">
        <v>48</v>
      </c>
      <c r="O1989" s="87"/>
      <c r="P1989" s="242">
        <f>O1989*H1989</f>
        <v>0</v>
      </c>
      <c r="Q1989" s="242">
        <v>0</v>
      </c>
      <c r="R1989" s="242">
        <f>Q1989*H1989</f>
        <v>0</v>
      </c>
      <c r="S1989" s="242">
        <v>0</v>
      </c>
      <c r="T1989" s="243">
        <f>S1989*H1989</f>
        <v>0</v>
      </c>
      <c r="AR1989" s="244" t="s">
        <v>125</v>
      </c>
      <c r="AT1989" s="244" t="s">
        <v>266</v>
      </c>
      <c r="AU1989" s="244" t="s">
        <v>92</v>
      </c>
      <c r="AY1989" s="17" t="s">
        <v>263</v>
      </c>
      <c r="BE1989" s="245">
        <f>IF(N1989="základní",J1989,0)</f>
        <v>0</v>
      </c>
      <c r="BF1989" s="245">
        <f>IF(N1989="snížená",J1989,0)</f>
        <v>0</v>
      </c>
      <c r="BG1989" s="245">
        <f>IF(N1989="zákl. přenesená",J1989,0)</f>
        <v>0</v>
      </c>
      <c r="BH1989" s="245">
        <f>IF(N1989="sníž. přenesená",J1989,0)</f>
        <v>0</v>
      </c>
      <c r="BI1989" s="245">
        <f>IF(N1989="nulová",J1989,0)</f>
        <v>0</v>
      </c>
      <c r="BJ1989" s="17" t="s">
        <v>90</v>
      </c>
      <c r="BK1989" s="245">
        <f>ROUND(I1989*H1989,2)</f>
        <v>0</v>
      </c>
      <c r="BL1989" s="17" t="s">
        <v>125</v>
      </c>
      <c r="BM1989" s="244" t="s">
        <v>2730</v>
      </c>
    </row>
    <row r="1990" s="1" customFormat="1">
      <c r="B1990" s="39"/>
      <c r="C1990" s="40"/>
      <c r="D1990" s="246" t="s">
        <v>273</v>
      </c>
      <c r="E1990" s="40"/>
      <c r="F1990" s="247" t="s">
        <v>2726</v>
      </c>
      <c r="G1990" s="40"/>
      <c r="H1990" s="40"/>
      <c r="I1990" s="151"/>
      <c r="J1990" s="40"/>
      <c r="K1990" s="40"/>
      <c r="L1990" s="44"/>
      <c r="M1990" s="248"/>
      <c r="N1990" s="87"/>
      <c r="O1990" s="87"/>
      <c r="P1990" s="87"/>
      <c r="Q1990" s="87"/>
      <c r="R1990" s="87"/>
      <c r="S1990" s="87"/>
      <c r="T1990" s="88"/>
      <c r="AT1990" s="17" t="s">
        <v>273</v>
      </c>
      <c r="AU1990" s="17" t="s">
        <v>92</v>
      </c>
    </row>
    <row r="1991" s="1" customFormat="1" ht="16.5" customHeight="1">
      <c r="B1991" s="39"/>
      <c r="C1991" s="233" t="s">
        <v>2731</v>
      </c>
      <c r="D1991" s="233" t="s">
        <v>266</v>
      </c>
      <c r="E1991" s="234" t="s">
        <v>2732</v>
      </c>
      <c r="F1991" s="235" t="s">
        <v>2733</v>
      </c>
      <c r="G1991" s="236" t="s">
        <v>1829</v>
      </c>
      <c r="H1991" s="237">
        <v>1</v>
      </c>
      <c r="I1991" s="238"/>
      <c r="J1991" s="239">
        <f>ROUND(I1991*H1991,2)</f>
        <v>0</v>
      </c>
      <c r="K1991" s="235" t="s">
        <v>413</v>
      </c>
      <c r="L1991" s="44"/>
      <c r="M1991" s="240" t="s">
        <v>1</v>
      </c>
      <c r="N1991" s="241" t="s">
        <v>48</v>
      </c>
      <c r="O1991" s="87"/>
      <c r="P1991" s="242">
        <f>O1991*H1991</f>
        <v>0</v>
      </c>
      <c r="Q1991" s="242">
        <v>0</v>
      </c>
      <c r="R1991" s="242">
        <f>Q1991*H1991</f>
        <v>0</v>
      </c>
      <c r="S1991" s="242">
        <v>0</v>
      </c>
      <c r="T1991" s="243">
        <f>S1991*H1991</f>
        <v>0</v>
      </c>
      <c r="AR1991" s="244" t="s">
        <v>125</v>
      </c>
      <c r="AT1991" s="244" t="s">
        <v>266</v>
      </c>
      <c r="AU1991" s="244" t="s">
        <v>92</v>
      </c>
      <c r="AY1991" s="17" t="s">
        <v>263</v>
      </c>
      <c r="BE1991" s="245">
        <f>IF(N1991="základní",J1991,0)</f>
        <v>0</v>
      </c>
      <c r="BF1991" s="245">
        <f>IF(N1991="snížená",J1991,0)</f>
        <v>0</v>
      </c>
      <c r="BG1991" s="245">
        <f>IF(N1991="zákl. přenesená",J1991,0)</f>
        <v>0</v>
      </c>
      <c r="BH1991" s="245">
        <f>IF(N1991="sníž. přenesená",J1991,0)</f>
        <v>0</v>
      </c>
      <c r="BI1991" s="245">
        <f>IF(N1991="nulová",J1991,0)</f>
        <v>0</v>
      </c>
      <c r="BJ1991" s="17" t="s">
        <v>90</v>
      </c>
      <c r="BK1991" s="245">
        <f>ROUND(I1991*H1991,2)</f>
        <v>0</v>
      </c>
      <c r="BL1991" s="17" t="s">
        <v>125</v>
      </c>
      <c r="BM1991" s="244" t="s">
        <v>2734</v>
      </c>
    </row>
    <row r="1992" s="1" customFormat="1">
      <c r="B1992" s="39"/>
      <c r="C1992" s="40"/>
      <c r="D1992" s="246" t="s">
        <v>273</v>
      </c>
      <c r="E1992" s="40"/>
      <c r="F1992" s="247" t="s">
        <v>2726</v>
      </c>
      <c r="G1992" s="40"/>
      <c r="H1992" s="40"/>
      <c r="I1992" s="151"/>
      <c r="J1992" s="40"/>
      <c r="K1992" s="40"/>
      <c r="L1992" s="44"/>
      <c r="M1992" s="248"/>
      <c r="N1992" s="87"/>
      <c r="O1992" s="87"/>
      <c r="P1992" s="87"/>
      <c r="Q1992" s="87"/>
      <c r="R1992" s="87"/>
      <c r="S1992" s="87"/>
      <c r="T1992" s="88"/>
      <c r="AT1992" s="17" t="s">
        <v>273</v>
      </c>
      <c r="AU1992" s="17" t="s">
        <v>92</v>
      </c>
    </row>
    <row r="1993" s="1" customFormat="1" ht="16.5" customHeight="1">
      <c r="B1993" s="39"/>
      <c r="C1993" s="233" t="s">
        <v>2735</v>
      </c>
      <c r="D1993" s="233" t="s">
        <v>266</v>
      </c>
      <c r="E1993" s="234" t="s">
        <v>2736</v>
      </c>
      <c r="F1993" s="235" t="s">
        <v>2737</v>
      </c>
      <c r="G1993" s="236" t="s">
        <v>1829</v>
      </c>
      <c r="H1993" s="237">
        <v>1</v>
      </c>
      <c r="I1993" s="238"/>
      <c r="J1993" s="239">
        <f>ROUND(I1993*H1993,2)</f>
        <v>0</v>
      </c>
      <c r="K1993" s="235" t="s">
        <v>413</v>
      </c>
      <c r="L1993" s="44"/>
      <c r="M1993" s="240" t="s">
        <v>1</v>
      </c>
      <c r="N1993" s="241" t="s">
        <v>48</v>
      </c>
      <c r="O1993" s="87"/>
      <c r="P1993" s="242">
        <f>O1993*H1993</f>
        <v>0</v>
      </c>
      <c r="Q1993" s="242">
        <v>0</v>
      </c>
      <c r="R1993" s="242">
        <f>Q1993*H1993</f>
        <v>0</v>
      </c>
      <c r="S1993" s="242">
        <v>0</v>
      </c>
      <c r="T1993" s="243">
        <f>S1993*H1993</f>
        <v>0</v>
      </c>
      <c r="AR1993" s="244" t="s">
        <v>125</v>
      </c>
      <c r="AT1993" s="244" t="s">
        <v>266</v>
      </c>
      <c r="AU1993" s="244" t="s">
        <v>92</v>
      </c>
      <c r="AY1993" s="17" t="s">
        <v>263</v>
      </c>
      <c r="BE1993" s="245">
        <f>IF(N1993="základní",J1993,0)</f>
        <v>0</v>
      </c>
      <c r="BF1993" s="245">
        <f>IF(N1993="snížená",J1993,0)</f>
        <v>0</v>
      </c>
      <c r="BG1993" s="245">
        <f>IF(N1993="zákl. přenesená",J1993,0)</f>
        <v>0</v>
      </c>
      <c r="BH1993" s="245">
        <f>IF(N1993="sníž. přenesená",J1993,0)</f>
        <v>0</v>
      </c>
      <c r="BI1993" s="245">
        <f>IF(N1993="nulová",J1993,0)</f>
        <v>0</v>
      </c>
      <c r="BJ1993" s="17" t="s">
        <v>90</v>
      </c>
      <c r="BK1993" s="245">
        <f>ROUND(I1993*H1993,2)</f>
        <v>0</v>
      </c>
      <c r="BL1993" s="17" t="s">
        <v>125</v>
      </c>
      <c r="BM1993" s="244" t="s">
        <v>2738</v>
      </c>
    </row>
    <row r="1994" s="1" customFormat="1">
      <c r="B1994" s="39"/>
      <c r="C1994" s="40"/>
      <c r="D1994" s="246" t="s">
        <v>273</v>
      </c>
      <c r="E1994" s="40"/>
      <c r="F1994" s="247" t="s">
        <v>2726</v>
      </c>
      <c r="G1994" s="40"/>
      <c r="H1994" s="40"/>
      <c r="I1994" s="151"/>
      <c r="J1994" s="40"/>
      <c r="K1994" s="40"/>
      <c r="L1994" s="44"/>
      <c r="M1994" s="248"/>
      <c r="N1994" s="87"/>
      <c r="O1994" s="87"/>
      <c r="P1994" s="87"/>
      <c r="Q1994" s="87"/>
      <c r="R1994" s="87"/>
      <c r="S1994" s="87"/>
      <c r="T1994" s="88"/>
      <c r="AT1994" s="17" t="s">
        <v>273</v>
      </c>
      <c r="AU1994" s="17" t="s">
        <v>92</v>
      </c>
    </row>
    <row r="1995" s="1" customFormat="1" ht="16.5" customHeight="1">
      <c r="B1995" s="39"/>
      <c r="C1995" s="233" t="s">
        <v>2739</v>
      </c>
      <c r="D1995" s="233" t="s">
        <v>266</v>
      </c>
      <c r="E1995" s="234" t="s">
        <v>2740</v>
      </c>
      <c r="F1995" s="235" t="s">
        <v>2741</v>
      </c>
      <c r="G1995" s="236" t="s">
        <v>1829</v>
      </c>
      <c r="H1995" s="237">
        <v>1</v>
      </c>
      <c r="I1995" s="238"/>
      <c r="J1995" s="239">
        <f>ROUND(I1995*H1995,2)</f>
        <v>0</v>
      </c>
      <c r="K1995" s="235" t="s">
        <v>413</v>
      </c>
      <c r="L1995" s="44"/>
      <c r="M1995" s="240" t="s">
        <v>1</v>
      </c>
      <c r="N1995" s="241" t="s">
        <v>48</v>
      </c>
      <c r="O1995" s="87"/>
      <c r="P1995" s="242">
        <f>O1995*H1995</f>
        <v>0</v>
      </c>
      <c r="Q1995" s="242">
        <v>0</v>
      </c>
      <c r="R1995" s="242">
        <f>Q1995*H1995</f>
        <v>0</v>
      </c>
      <c r="S1995" s="242">
        <v>0</v>
      </c>
      <c r="T1995" s="243">
        <f>S1995*H1995</f>
        <v>0</v>
      </c>
      <c r="AR1995" s="244" t="s">
        <v>125</v>
      </c>
      <c r="AT1995" s="244" t="s">
        <v>266</v>
      </c>
      <c r="AU1995" s="244" t="s">
        <v>92</v>
      </c>
      <c r="AY1995" s="17" t="s">
        <v>263</v>
      </c>
      <c r="BE1995" s="245">
        <f>IF(N1995="základní",J1995,0)</f>
        <v>0</v>
      </c>
      <c r="BF1995" s="245">
        <f>IF(N1995="snížená",J1995,0)</f>
        <v>0</v>
      </c>
      <c r="BG1995" s="245">
        <f>IF(N1995="zákl. přenesená",J1995,0)</f>
        <v>0</v>
      </c>
      <c r="BH1995" s="245">
        <f>IF(N1995="sníž. přenesená",J1995,0)</f>
        <v>0</v>
      </c>
      <c r="BI1995" s="245">
        <f>IF(N1995="nulová",J1995,0)</f>
        <v>0</v>
      </c>
      <c r="BJ1995" s="17" t="s">
        <v>90</v>
      </c>
      <c r="BK1995" s="245">
        <f>ROUND(I1995*H1995,2)</f>
        <v>0</v>
      </c>
      <c r="BL1995" s="17" t="s">
        <v>125</v>
      </c>
      <c r="BM1995" s="244" t="s">
        <v>2742</v>
      </c>
    </row>
    <row r="1996" s="1" customFormat="1">
      <c r="B1996" s="39"/>
      <c r="C1996" s="40"/>
      <c r="D1996" s="246" t="s">
        <v>273</v>
      </c>
      <c r="E1996" s="40"/>
      <c r="F1996" s="247" t="s">
        <v>2726</v>
      </c>
      <c r="G1996" s="40"/>
      <c r="H1996" s="40"/>
      <c r="I1996" s="151"/>
      <c r="J1996" s="40"/>
      <c r="K1996" s="40"/>
      <c r="L1996" s="44"/>
      <c r="M1996" s="248"/>
      <c r="N1996" s="87"/>
      <c r="O1996" s="87"/>
      <c r="P1996" s="87"/>
      <c r="Q1996" s="87"/>
      <c r="R1996" s="87"/>
      <c r="S1996" s="87"/>
      <c r="T1996" s="88"/>
      <c r="AT1996" s="17" t="s">
        <v>273</v>
      </c>
      <c r="AU1996" s="17" t="s">
        <v>92</v>
      </c>
    </row>
    <row r="1997" s="1" customFormat="1" ht="16.5" customHeight="1">
      <c r="B1997" s="39"/>
      <c r="C1997" s="233" t="s">
        <v>2743</v>
      </c>
      <c r="D1997" s="233" t="s">
        <v>266</v>
      </c>
      <c r="E1997" s="234" t="s">
        <v>2744</v>
      </c>
      <c r="F1997" s="235" t="s">
        <v>2745</v>
      </c>
      <c r="G1997" s="236" t="s">
        <v>1829</v>
      </c>
      <c r="H1997" s="237">
        <v>5</v>
      </c>
      <c r="I1997" s="238"/>
      <c r="J1997" s="239">
        <f>ROUND(I1997*H1997,2)</f>
        <v>0</v>
      </c>
      <c r="K1997" s="235" t="s">
        <v>413</v>
      </c>
      <c r="L1997" s="44"/>
      <c r="M1997" s="240" t="s">
        <v>1</v>
      </c>
      <c r="N1997" s="241" t="s">
        <v>48</v>
      </c>
      <c r="O1997" s="87"/>
      <c r="P1997" s="242">
        <f>O1997*H1997</f>
        <v>0</v>
      </c>
      <c r="Q1997" s="242">
        <v>0</v>
      </c>
      <c r="R1997" s="242">
        <f>Q1997*H1997</f>
        <v>0</v>
      </c>
      <c r="S1997" s="242">
        <v>0</v>
      </c>
      <c r="T1997" s="243">
        <f>S1997*H1997</f>
        <v>0</v>
      </c>
      <c r="AR1997" s="244" t="s">
        <v>125</v>
      </c>
      <c r="AT1997" s="244" t="s">
        <v>266</v>
      </c>
      <c r="AU1997" s="244" t="s">
        <v>92</v>
      </c>
      <c r="AY1997" s="17" t="s">
        <v>263</v>
      </c>
      <c r="BE1997" s="245">
        <f>IF(N1997="základní",J1997,0)</f>
        <v>0</v>
      </c>
      <c r="BF1997" s="245">
        <f>IF(N1997="snížená",J1997,0)</f>
        <v>0</v>
      </c>
      <c r="BG1997" s="245">
        <f>IF(N1997="zákl. přenesená",J1997,0)</f>
        <v>0</v>
      </c>
      <c r="BH1997" s="245">
        <f>IF(N1997="sníž. přenesená",J1997,0)</f>
        <v>0</v>
      </c>
      <c r="BI1997" s="245">
        <f>IF(N1997="nulová",J1997,0)</f>
        <v>0</v>
      </c>
      <c r="BJ1997" s="17" t="s">
        <v>90</v>
      </c>
      <c r="BK1997" s="245">
        <f>ROUND(I1997*H1997,2)</f>
        <v>0</v>
      </c>
      <c r="BL1997" s="17" t="s">
        <v>125</v>
      </c>
      <c r="BM1997" s="244" t="s">
        <v>2746</v>
      </c>
    </row>
    <row r="1998" s="1" customFormat="1">
      <c r="B1998" s="39"/>
      <c r="C1998" s="40"/>
      <c r="D1998" s="246" t="s">
        <v>273</v>
      </c>
      <c r="E1998" s="40"/>
      <c r="F1998" s="247" t="s">
        <v>2726</v>
      </c>
      <c r="G1998" s="40"/>
      <c r="H1998" s="40"/>
      <c r="I1998" s="151"/>
      <c r="J1998" s="40"/>
      <c r="K1998" s="40"/>
      <c r="L1998" s="44"/>
      <c r="M1998" s="248"/>
      <c r="N1998" s="87"/>
      <c r="O1998" s="87"/>
      <c r="P1998" s="87"/>
      <c r="Q1998" s="87"/>
      <c r="R1998" s="87"/>
      <c r="S1998" s="87"/>
      <c r="T1998" s="88"/>
      <c r="AT1998" s="17" t="s">
        <v>273</v>
      </c>
      <c r="AU1998" s="17" t="s">
        <v>92</v>
      </c>
    </row>
    <row r="1999" s="1" customFormat="1" ht="16.5" customHeight="1">
      <c r="B1999" s="39"/>
      <c r="C1999" s="233" t="s">
        <v>2747</v>
      </c>
      <c r="D1999" s="233" t="s">
        <v>266</v>
      </c>
      <c r="E1999" s="234" t="s">
        <v>2748</v>
      </c>
      <c r="F1999" s="235" t="s">
        <v>2749</v>
      </c>
      <c r="G1999" s="236" t="s">
        <v>1829</v>
      </c>
      <c r="H1999" s="237">
        <v>4</v>
      </c>
      <c r="I1999" s="238"/>
      <c r="J1999" s="239">
        <f>ROUND(I1999*H1999,2)</f>
        <v>0</v>
      </c>
      <c r="K1999" s="235" t="s">
        <v>413</v>
      </c>
      <c r="L1999" s="44"/>
      <c r="M1999" s="240" t="s">
        <v>1</v>
      </c>
      <c r="N1999" s="241" t="s">
        <v>48</v>
      </c>
      <c r="O1999" s="87"/>
      <c r="P1999" s="242">
        <f>O1999*H1999</f>
        <v>0</v>
      </c>
      <c r="Q1999" s="242">
        <v>0</v>
      </c>
      <c r="R1999" s="242">
        <f>Q1999*H1999</f>
        <v>0</v>
      </c>
      <c r="S1999" s="242">
        <v>0</v>
      </c>
      <c r="T1999" s="243">
        <f>S1999*H1999</f>
        <v>0</v>
      </c>
      <c r="AR1999" s="244" t="s">
        <v>125</v>
      </c>
      <c r="AT1999" s="244" t="s">
        <v>266</v>
      </c>
      <c r="AU1999" s="244" t="s">
        <v>92</v>
      </c>
      <c r="AY1999" s="17" t="s">
        <v>263</v>
      </c>
      <c r="BE1999" s="245">
        <f>IF(N1999="základní",J1999,0)</f>
        <v>0</v>
      </c>
      <c r="BF1999" s="245">
        <f>IF(N1999="snížená",J1999,0)</f>
        <v>0</v>
      </c>
      <c r="BG1999" s="245">
        <f>IF(N1999="zákl. přenesená",J1999,0)</f>
        <v>0</v>
      </c>
      <c r="BH1999" s="245">
        <f>IF(N1999="sníž. přenesená",J1999,0)</f>
        <v>0</v>
      </c>
      <c r="BI1999" s="245">
        <f>IF(N1999="nulová",J1999,0)</f>
        <v>0</v>
      </c>
      <c r="BJ1999" s="17" t="s">
        <v>90</v>
      </c>
      <c r="BK1999" s="245">
        <f>ROUND(I1999*H1999,2)</f>
        <v>0</v>
      </c>
      <c r="BL1999" s="17" t="s">
        <v>125</v>
      </c>
      <c r="BM1999" s="244" t="s">
        <v>2750</v>
      </c>
    </row>
    <row r="2000" s="1" customFormat="1">
      <c r="B2000" s="39"/>
      <c r="C2000" s="40"/>
      <c r="D2000" s="246" t="s">
        <v>273</v>
      </c>
      <c r="E2000" s="40"/>
      <c r="F2000" s="247" t="s">
        <v>2726</v>
      </c>
      <c r="G2000" s="40"/>
      <c r="H2000" s="40"/>
      <c r="I2000" s="151"/>
      <c r="J2000" s="40"/>
      <c r="K2000" s="40"/>
      <c r="L2000" s="44"/>
      <c r="M2000" s="248"/>
      <c r="N2000" s="87"/>
      <c r="O2000" s="87"/>
      <c r="P2000" s="87"/>
      <c r="Q2000" s="87"/>
      <c r="R2000" s="87"/>
      <c r="S2000" s="87"/>
      <c r="T2000" s="88"/>
      <c r="AT2000" s="17" t="s">
        <v>273</v>
      </c>
      <c r="AU2000" s="17" t="s">
        <v>92</v>
      </c>
    </row>
    <row r="2001" s="1" customFormat="1" ht="16.5" customHeight="1">
      <c r="B2001" s="39"/>
      <c r="C2001" s="233" t="s">
        <v>2751</v>
      </c>
      <c r="D2001" s="233" t="s">
        <v>266</v>
      </c>
      <c r="E2001" s="234" t="s">
        <v>2752</v>
      </c>
      <c r="F2001" s="235" t="s">
        <v>2753</v>
      </c>
      <c r="G2001" s="236" t="s">
        <v>1829</v>
      </c>
      <c r="H2001" s="237">
        <v>1</v>
      </c>
      <c r="I2001" s="238"/>
      <c r="J2001" s="239">
        <f>ROUND(I2001*H2001,2)</f>
        <v>0</v>
      </c>
      <c r="K2001" s="235" t="s">
        <v>413</v>
      </c>
      <c r="L2001" s="44"/>
      <c r="M2001" s="240" t="s">
        <v>1</v>
      </c>
      <c r="N2001" s="241" t="s">
        <v>48</v>
      </c>
      <c r="O2001" s="87"/>
      <c r="P2001" s="242">
        <f>O2001*H2001</f>
        <v>0</v>
      </c>
      <c r="Q2001" s="242">
        <v>0</v>
      </c>
      <c r="R2001" s="242">
        <f>Q2001*H2001</f>
        <v>0</v>
      </c>
      <c r="S2001" s="242">
        <v>0</v>
      </c>
      <c r="T2001" s="243">
        <f>S2001*H2001</f>
        <v>0</v>
      </c>
      <c r="AR2001" s="244" t="s">
        <v>125</v>
      </c>
      <c r="AT2001" s="244" t="s">
        <v>266</v>
      </c>
      <c r="AU2001" s="244" t="s">
        <v>92</v>
      </c>
      <c r="AY2001" s="17" t="s">
        <v>263</v>
      </c>
      <c r="BE2001" s="245">
        <f>IF(N2001="základní",J2001,0)</f>
        <v>0</v>
      </c>
      <c r="BF2001" s="245">
        <f>IF(N2001="snížená",J2001,0)</f>
        <v>0</v>
      </c>
      <c r="BG2001" s="245">
        <f>IF(N2001="zákl. přenesená",J2001,0)</f>
        <v>0</v>
      </c>
      <c r="BH2001" s="245">
        <f>IF(N2001="sníž. přenesená",J2001,0)</f>
        <v>0</v>
      </c>
      <c r="BI2001" s="245">
        <f>IF(N2001="nulová",J2001,0)</f>
        <v>0</v>
      </c>
      <c r="BJ2001" s="17" t="s">
        <v>90</v>
      </c>
      <c r="BK2001" s="245">
        <f>ROUND(I2001*H2001,2)</f>
        <v>0</v>
      </c>
      <c r="BL2001" s="17" t="s">
        <v>125</v>
      </c>
      <c r="BM2001" s="244" t="s">
        <v>2754</v>
      </c>
    </row>
    <row r="2002" s="1" customFormat="1">
      <c r="B2002" s="39"/>
      <c r="C2002" s="40"/>
      <c r="D2002" s="246" t="s">
        <v>273</v>
      </c>
      <c r="E2002" s="40"/>
      <c r="F2002" s="247" t="s">
        <v>2726</v>
      </c>
      <c r="G2002" s="40"/>
      <c r="H2002" s="40"/>
      <c r="I2002" s="151"/>
      <c r="J2002" s="40"/>
      <c r="K2002" s="40"/>
      <c r="L2002" s="44"/>
      <c r="M2002" s="248"/>
      <c r="N2002" s="87"/>
      <c r="O2002" s="87"/>
      <c r="P2002" s="87"/>
      <c r="Q2002" s="87"/>
      <c r="R2002" s="87"/>
      <c r="S2002" s="87"/>
      <c r="T2002" s="88"/>
      <c r="AT2002" s="17" t="s">
        <v>273</v>
      </c>
      <c r="AU2002" s="17" t="s">
        <v>92</v>
      </c>
    </row>
    <row r="2003" s="1" customFormat="1" ht="16.5" customHeight="1">
      <c r="B2003" s="39"/>
      <c r="C2003" s="233" t="s">
        <v>2755</v>
      </c>
      <c r="D2003" s="233" t="s">
        <v>266</v>
      </c>
      <c r="E2003" s="234" t="s">
        <v>2756</v>
      </c>
      <c r="F2003" s="235" t="s">
        <v>2757</v>
      </c>
      <c r="G2003" s="236" t="s">
        <v>1829</v>
      </c>
      <c r="H2003" s="237">
        <v>3</v>
      </c>
      <c r="I2003" s="238"/>
      <c r="J2003" s="239">
        <f>ROUND(I2003*H2003,2)</f>
        <v>0</v>
      </c>
      <c r="K2003" s="235" t="s">
        <v>413</v>
      </c>
      <c r="L2003" s="44"/>
      <c r="M2003" s="240" t="s">
        <v>1</v>
      </c>
      <c r="N2003" s="241" t="s">
        <v>48</v>
      </c>
      <c r="O2003" s="87"/>
      <c r="P2003" s="242">
        <f>O2003*H2003</f>
        <v>0</v>
      </c>
      <c r="Q2003" s="242">
        <v>0</v>
      </c>
      <c r="R2003" s="242">
        <f>Q2003*H2003</f>
        <v>0</v>
      </c>
      <c r="S2003" s="242">
        <v>0</v>
      </c>
      <c r="T2003" s="243">
        <f>S2003*H2003</f>
        <v>0</v>
      </c>
      <c r="AR2003" s="244" t="s">
        <v>125</v>
      </c>
      <c r="AT2003" s="244" t="s">
        <v>266</v>
      </c>
      <c r="AU2003" s="244" t="s">
        <v>92</v>
      </c>
      <c r="AY2003" s="17" t="s">
        <v>263</v>
      </c>
      <c r="BE2003" s="245">
        <f>IF(N2003="základní",J2003,0)</f>
        <v>0</v>
      </c>
      <c r="BF2003" s="245">
        <f>IF(N2003="snížená",J2003,0)</f>
        <v>0</v>
      </c>
      <c r="BG2003" s="245">
        <f>IF(N2003="zákl. přenesená",J2003,0)</f>
        <v>0</v>
      </c>
      <c r="BH2003" s="245">
        <f>IF(N2003="sníž. přenesená",J2003,0)</f>
        <v>0</v>
      </c>
      <c r="BI2003" s="245">
        <f>IF(N2003="nulová",J2003,0)</f>
        <v>0</v>
      </c>
      <c r="BJ2003" s="17" t="s">
        <v>90</v>
      </c>
      <c r="BK2003" s="245">
        <f>ROUND(I2003*H2003,2)</f>
        <v>0</v>
      </c>
      <c r="BL2003" s="17" t="s">
        <v>125</v>
      </c>
      <c r="BM2003" s="244" t="s">
        <v>2758</v>
      </c>
    </row>
    <row r="2004" s="1" customFormat="1">
      <c r="B2004" s="39"/>
      <c r="C2004" s="40"/>
      <c r="D2004" s="246" t="s">
        <v>273</v>
      </c>
      <c r="E2004" s="40"/>
      <c r="F2004" s="247" t="s">
        <v>2726</v>
      </c>
      <c r="G2004" s="40"/>
      <c r="H2004" s="40"/>
      <c r="I2004" s="151"/>
      <c r="J2004" s="40"/>
      <c r="K2004" s="40"/>
      <c r="L2004" s="44"/>
      <c r="M2004" s="248"/>
      <c r="N2004" s="87"/>
      <c r="O2004" s="87"/>
      <c r="P2004" s="87"/>
      <c r="Q2004" s="87"/>
      <c r="R2004" s="87"/>
      <c r="S2004" s="87"/>
      <c r="T2004" s="88"/>
      <c r="AT2004" s="17" t="s">
        <v>273</v>
      </c>
      <c r="AU2004" s="17" t="s">
        <v>92</v>
      </c>
    </row>
    <row r="2005" s="1" customFormat="1" ht="16.5" customHeight="1">
      <c r="B2005" s="39"/>
      <c r="C2005" s="233" t="s">
        <v>2759</v>
      </c>
      <c r="D2005" s="233" t="s">
        <v>266</v>
      </c>
      <c r="E2005" s="234" t="s">
        <v>2760</v>
      </c>
      <c r="F2005" s="235" t="s">
        <v>2761</v>
      </c>
      <c r="G2005" s="236" t="s">
        <v>1829</v>
      </c>
      <c r="H2005" s="237">
        <v>13</v>
      </c>
      <c r="I2005" s="238"/>
      <c r="J2005" s="239">
        <f>ROUND(I2005*H2005,2)</f>
        <v>0</v>
      </c>
      <c r="K2005" s="235" t="s">
        <v>413</v>
      </c>
      <c r="L2005" s="44"/>
      <c r="M2005" s="240" t="s">
        <v>1</v>
      </c>
      <c r="N2005" s="241" t="s">
        <v>48</v>
      </c>
      <c r="O2005" s="87"/>
      <c r="P2005" s="242">
        <f>O2005*H2005</f>
        <v>0</v>
      </c>
      <c r="Q2005" s="242">
        <v>0</v>
      </c>
      <c r="R2005" s="242">
        <f>Q2005*H2005</f>
        <v>0</v>
      </c>
      <c r="S2005" s="242">
        <v>0</v>
      </c>
      <c r="T2005" s="243">
        <f>S2005*H2005</f>
        <v>0</v>
      </c>
      <c r="AR2005" s="244" t="s">
        <v>125</v>
      </c>
      <c r="AT2005" s="244" t="s">
        <v>266</v>
      </c>
      <c r="AU2005" s="244" t="s">
        <v>92</v>
      </c>
      <c r="AY2005" s="17" t="s">
        <v>263</v>
      </c>
      <c r="BE2005" s="245">
        <f>IF(N2005="základní",J2005,0)</f>
        <v>0</v>
      </c>
      <c r="BF2005" s="245">
        <f>IF(N2005="snížená",J2005,0)</f>
        <v>0</v>
      </c>
      <c r="BG2005" s="245">
        <f>IF(N2005="zákl. přenesená",J2005,0)</f>
        <v>0</v>
      </c>
      <c r="BH2005" s="245">
        <f>IF(N2005="sníž. přenesená",J2005,0)</f>
        <v>0</v>
      </c>
      <c r="BI2005" s="245">
        <f>IF(N2005="nulová",J2005,0)</f>
        <v>0</v>
      </c>
      <c r="BJ2005" s="17" t="s">
        <v>90</v>
      </c>
      <c r="BK2005" s="245">
        <f>ROUND(I2005*H2005,2)</f>
        <v>0</v>
      </c>
      <c r="BL2005" s="17" t="s">
        <v>125</v>
      </c>
      <c r="BM2005" s="244" t="s">
        <v>2762</v>
      </c>
    </row>
    <row r="2006" s="1" customFormat="1">
      <c r="B2006" s="39"/>
      <c r="C2006" s="40"/>
      <c r="D2006" s="246" t="s">
        <v>273</v>
      </c>
      <c r="E2006" s="40"/>
      <c r="F2006" s="247" t="s">
        <v>2726</v>
      </c>
      <c r="G2006" s="40"/>
      <c r="H2006" s="40"/>
      <c r="I2006" s="151"/>
      <c r="J2006" s="40"/>
      <c r="K2006" s="40"/>
      <c r="L2006" s="44"/>
      <c r="M2006" s="248"/>
      <c r="N2006" s="87"/>
      <c r="O2006" s="87"/>
      <c r="P2006" s="87"/>
      <c r="Q2006" s="87"/>
      <c r="R2006" s="87"/>
      <c r="S2006" s="87"/>
      <c r="T2006" s="88"/>
      <c r="AT2006" s="17" t="s">
        <v>273</v>
      </c>
      <c r="AU2006" s="17" t="s">
        <v>92</v>
      </c>
    </row>
    <row r="2007" s="1" customFormat="1" ht="16.5" customHeight="1">
      <c r="B2007" s="39"/>
      <c r="C2007" s="233" t="s">
        <v>2763</v>
      </c>
      <c r="D2007" s="233" t="s">
        <v>266</v>
      </c>
      <c r="E2007" s="234" t="s">
        <v>2764</v>
      </c>
      <c r="F2007" s="235" t="s">
        <v>2765</v>
      </c>
      <c r="G2007" s="236" t="s">
        <v>1829</v>
      </c>
      <c r="H2007" s="237">
        <v>1</v>
      </c>
      <c r="I2007" s="238"/>
      <c r="J2007" s="239">
        <f>ROUND(I2007*H2007,2)</f>
        <v>0</v>
      </c>
      <c r="K2007" s="235" t="s">
        <v>413</v>
      </c>
      <c r="L2007" s="44"/>
      <c r="M2007" s="240" t="s">
        <v>1</v>
      </c>
      <c r="N2007" s="241" t="s">
        <v>48</v>
      </c>
      <c r="O2007" s="87"/>
      <c r="P2007" s="242">
        <f>O2007*H2007</f>
        <v>0</v>
      </c>
      <c r="Q2007" s="242">
        <v>0</v>
      </c>
      <c r="R2007" s="242">
        <f>Q2007*H2007</f>
        <v>0</v>
      </c>
      <c r="S2007" s="242">
        <v>0</v>
      </c>
      <c r="T2007" s="243">
        <f>S2007*H2007</f>
        <v>0</v>
      </c>
      <c r="AR2007" s="244" t="s">
        <v>125</v>
      </c>
      <c r="AT2007" s="244" t="s">
        <v>266</v>
      </c>
      <c r="AU2007" s="244" t="s">
        <v>92</v>
      </c>
      <c r="AY2007" s="17" t="s">
        <v>263</v>
      </c>
      <c r="BE2007" s="245">
        <f>IF(N2007="základní",J2007,0)</f>
        <v>0</v>
      </c>
      <c r="BF2007" s="245">
        <f>IF(N2007="snížená",J2007,0)</f>
        <v>0</v>
      </c>
      <c r="BG2007" s="245">
        <f>IF(N2007="zákl. přenesená",J2007,0)</f>
        <v>0</v>
      </c>
      <c r="BH2007" s="245">
        <f>IF(N2007="sníž. přenesená",J2007,0)</f>
        <v>0</v>
      </c>
      <c r="BI2007" s="245">
        <f>IF(N2007="nulová",J2007,0)</f>
        <v>0</v>
      </c>
      <c r="BJ2007" s="17" t="s">
        <v>90</v>
      </c>
      <c r="BK2007" s="245">
        <f>ROUND(I2007*H2007,2)</f>
        <v>0</v>
      </c>
      <c r="BL2007" s="17" t="s">
        <v>125</v>
      </c>
      <c r="BM2007" s="244" t="s">
        <v>2766</v>
      </c>
    </row>
    <row r="2008" s="1" customFormat="1">
      <c r="B2008" s="39"/>
      <c r="C2008" s="40"/>
      <c r="D2008" s="246" t="s">
        <v>273</v>
      </c>
      <c r="E2008" s="40"/>
      <c r="F2008" s="247" t="s">
        <v>2726</v>
      </c>
      <c r="G2008" s="40"/>
      <c r="H2008" s="40"/>
      <c r="I2008" s="151"/>
      <c r="J2008" s="40"/>
      <c r="K2008" s="40"/>
      <c r="L2008" s="44"/>
      <c r="M2008" s="248"/>
      <c r="N2008" s="87"/>
      <c r="O2008" s="87"/>
      <c r="P2008" s="87"/>
      <c r="Q2008" s="87"/>
      <c r="R2008" s="87"/>
      <c r="S2008" s="87"/>
      <c r="T2008" s="88"/>
      <c r="AT2008" s="17" t="s">
        <v>273</v>
      </c>
      <c r="AU2008" s="17" t="s">
        <v>92</v>
      </c>
    </row>
    <row r="2009" s="1" customFormat="1" ht="16.5" customHeight="1">
      <c r="B2009" s="39"/>
      <c r="C2009" s="233" t="s">
        <v>2767</v>
      </c>
      <c r="D2009" s="233" t="s">
        <v>266</v>
      </c>
      <c r="E2009" s="234" t="s">
        <v>2768</v>
      </c>
      <c r="F2009" s="235" t="s">
        <v>2765</v>
      </c>
      <c r="G2009" s="236" t="s">
        <v>1829</v>
      </c>
      <c r="H2009" s="237">
        <v>1</v>
      </c>
      <c r="I2009" s="238"/>
      <c r="J2009" s="239">
        <f>ROUND(I2009*H2009,2)</f>
        <v>0</v>
      </c>
      <c r="K2009" s="235" t="s">
        <v>413</v>
      </c>
      <c r="L2009" s="44"/>
      <c r="M2009" s="240" t="s">
        <v>1</v>
      </c>
      <c r="N2009" s="241" t="s">
        <v>48</v>
      </c>
      <c r="O2009" s="87"/>
      <c r="P2009" s="242">
        <f>O2009*H2009</f>
        <v>0</v>
      </c>
      <c r="Q2009" s="242">
        <v>0</v>
      </c>
      <c r="R2009" s="242">
        <f>Q2009*H2009</f>
        <v>0</v>
      </c>
      <c r="S2009" s="242">
        <v>0</v>
      </c>
      <c r="T2009" s="243">
        <f>S2009*H2009</f>
        <v>0</v>
      </c>
      <c r="AR2009" s="244" t="s">
        <v>125</v>
      </c>
      <c r="AT2009" s="244" t="s">
        <v>266</v>
      </c>
      <c r="AU2009" s="244" t="s">
        <v>92</v>
      </c>
      <c r="AY2009" s="17" t="s">
        <v>263</v>
      </c>
      <c r="BE2009" s="245">
        <f>IF(N2009="základní",J2009,0)</f>
        <v>0</v>
      </c>
      <c r="BF2009" s="245">
        <f>IF(N2009="snížená",J2009,0)</f>
        <v>0</v>
      </c>
      <c r="BG2009" s="245">
        <f>IF(N2009="zákl. přenesená",J2009,0)</f>
        <v>0</v>
      </c>
      <c r="BH2009" s="245">
        <f>IF(N2009="sníž. přenesená",J2009,0)</f>
        <v>0</v>
      </c>
      <c r="BI2009" s="245">
        <f>IF(N2009="nulová",J2009,0)</f>
        <v>0</v>
      </c>
      <c r="BJ2009" s="17" t="s">
        <v>90</v>
      </c>
      <c r="BK2009" s="245">
        <f>ROUND(I2009*H2009,2)</f>
        <v>0</v>
      </c>
      <c r="BL2009" s="17" t="s">
        <v>125</v>
      </c>
      <c r="BM2009" s="244" t="s">
        <v>2769</v>
      </c>
    </row>
    <row r="2010" s="1" customFormat="1">
      <c r="B2010" s="39"/>
      <c r="C2010" s="40"/>
      <c r="D2010" s="246" t="s">
        <v>273</v>
      </c>
      <c r="E2010" s="40"/>
      <c r="F2010" s="247" t="s">
        <v>2726</v>
      </c>
      <c r="G2010" s="40"/>
      <c r="H2010" s="40"/>
      <c r="I2010" s="151"/>
      <c r="J2010" s="40"/>
      <c r="K2010" s="40"/>
      <c r="L2010" s="44"/>
      <c r="M2010" s="248"/>
      <c r="N2010" s="87"/>
      <c r="O2010" s="87"/>
      <c r="P2010" s="87"/>
      <c r="Q2010" s="87"/>
      <c r="R2010" s="87"/>
      <c r="S2010" s="87"/>
      <c r="T2010" s="88"/>
      <c r="AT2010" s="17" t="s">
        <v>273</v>
      </c>
      <c r="AU2010" s="17" t="s">
        <v>92</v>
      </c>
    </row>
    <row r="2011" s="1" customFormat="1" ht="16.5" customHeight="1">
      <c r="B2011" s="39"/>
      <c r="C2011" s="233" t="s">
        <v>2770</v>
      </c>
      <c r="D2011" s="233" t="s">
        <v>266</v>
      </c>
      <c r="E2011" s="234" t="s">
        <v>2771</v>
      </c>
      <c r="F2011" s="235" t="s">
        <v>2772</v>
      </c>
      <c r="G2011" s="236" t="s">
        <v>1829</v>
      </c>
      <c r="H2011" s="237">
        <v>5</v>
      </c>
      <c r="I2011" s="238"/>
      <c r="J2011" s="239">
        <f>ROUND(I2011*H2011,2)</f>
        <v>0</v>
      </c>
      <c r="K2011" s="235" t="s">
        <v>413</v>
      </c>
      <c r="L2011" s="44"/>
      <c r="M2011" s="240" t="s">
        <v>1</v>
      </c>
      <c r="N2011" s="241" t="s">
        <v>48</v>
      </c>
      <c r="O2011" s="87"/>
      <c r="P2011" s="242">
        <f>O2011*H2011</f>
        <v>0</v>
      </c>
      <c r="Q2011" s="242">
        <v>0</v>
      </c>
      <c r="R2011" s="242">
        <f>Q2011*H2011</f>
        <v>0</v>
      </c>
      <c r="S2011" s="242">
        <v>0</v>
      </c>
      <c r="T2011" s="243">
        <f>S2011*H2011</f>
        <v>0</v>
      </c>
      <c r="AR2011" s="244" t="s">
        <v>125</v>
      </c>
      <c r="AT2011" s="244" t="s">
        <v>266</v>
      </c>
      <c r="AU2011" s="244" t="s">
        <v>92</v>
      </c>
      <c r="AY2011" s="17" t="s">
        <v>263</v>
      </c>
      <c r="BE2011" s="245">
        <f>IF(N2011="základní",J2011,0)</f>
        <v>0</v>
      </c>
      <c r="BF2011" s="245">
        <f>IF(N2011="snížená",J2011,0)</f>
        <v>0</v>
      </c>
      <c r="BG2011" s="245">
        <f>IF(N2011="zákl. přenesená",J2011,0)</f>
        <v>0</v>
      </c>
      <c r="BH2011" s="245">
        <f>IF(N2011="sníž. přenesená",J2011,0)</f>
        <v>0</v>
      </c>
      <c r="BI2011" s="245">
        <f>IF(N2011="nulová",J2011,0)</f>
        <v>0</v>
      </c>
      <c r="BJ2011" s="17" t="s">
        <v>90</v>
      </c>
      <c r="BK2011" s="245">
        <f>ROUND(I2011*H2011,2)</f>
        <v>0</v>
      </c>
      <c r="BL2011" s="17" t="s">
        <v>125</v>
      </c>
      <c r="BM2011" s="244" t="s">
        <v>2773</v>
      </c>
    </row>
    <row r="2012" s="1" customFormat="1">
      <c r="B2012" s="39"/>
      <c r="C2012" s="40"/>
      <c r="D2012" s="246" t="s">
        <v>273</v>
      </c>
      <c r="E2012" s="40"/>
      <c r="F2012" s="247" t="s">
        <v>2726</v>
      </c>
      <c r="G2012" s="40"/>
      <c r="H2012" s="40"/>
      <c r="I2012" s="151"/>
      <c r="J2012" s="40"/>
      <c r="K2012" s="40"/>
      <c r="L2012" s="44"/>
      <c r="M2012" s="248"/>
      <c r="N2012" s="87"/>
      <c r="O2012" s="87"/>
      <c r="P2012" s="87"/>
      <c r="Q2012" s="87"/>
      <c r="R2012" s="87"/>
      <c r="S2012" s="87"/>
      <c r="T2012" s="88"/>
      <c r="AT2012" s="17" t="s">
        <v>273</v>
      </c>
      <c r="AU2012" s="17" t="s">
        <v>92</v>
      </c>
    </row>
    <row r="2013" s="1" customFormat="1" ht="16.5" customHeight="1">
      <c r="B2013" s="39"/>
      <c r="C2013" s="233" t="s">
        <v>2774</v>
      </c>
      <c r="D2013" s="233" t="s">
        <v>266</v>
      </c>
      <c r="E2013" s="234" t="s">
        <v>2775</v>
      </c>
      <c r="F2013" s="235" t="s">
        <v>2776</v>
      </c>
      <c r="G2013" s="236" t="s">
        <v>1829</v>
      </c>
      <c r="H2013" s="237">
        <v>1</v>
      </c>
      <c r="I2013" s="238"/>
      <c r="J2013" s="239">
        <f>ROUND(I2013*H2013,2)</f>
        <v>0</v>
      </c>
      <c r="K2013" s="235" t="s">
        <v>413</v>
      </c>
      <c r="L2013" s="44"/>
      <c r="M2013" s="240" t="s">
        <v>1</v>
      </c>
      <c r="N2013" s="241" t="s">
        <v>48</v>
      </c>
      <c r="O2013" s="87"/>
      <c r="P2013" s="242">
        <f>O2013*H2013</f>
        <v>0</v>
      </c>
      <c r="Q2013" s="242">
        <v>0</v>
      </c>
      <c r="R2013" s="242">
        <f>Q2013*H2013</f>
        <v>0</v>
      </c>
      <c r="S2013" s="242">
        <v>0</v>
      </c>
      <c r="T2013" s="243">
        <f>S2013*H2013</f>
        <v>0</v>
      </c>
      <c r="AR2013" s="244" t="s">
        <v>125</v>
      </c>
      <c r="AT2013" s="244" t="s">
        <v>266</v>
      </c>
      <c r="AU2013" s="244" t="s">
        <v>92</v>
      </c>
      <c r="AY2013" s="17" t="s">
        <v>263</v>
      </c>
      <c r="BE2013" s="245">
        <f>IF(N2013="základní",J2013,0)</f>
        <v>0</v>
      </c>
      <c r="BF2013" s="245">
        <f>IF(N2013="snížená",J2013,0)</f>
        <v>0</v>
      </c>
      <c r="BG2013" s="245">
        <f>IF(N2013="zákl. přenesená",J2013,0)</f>
        <v>0</v>
      </c>
      <c r="BH2013" s="245">
        <f>IF(N2013="sníž. přenesená",J2013,0)</f>
        <v>0</v>
      </c>
      <c r="BI2013" s="245">
        <f>IF(N2013="nulová",J2013,0)</f>
        <v>0</v>
      </c>
      <c r="BJ2013" s="17" t="s">
        <v>90</v>
      </c>
      <c r="BK2013" s="245">
        <f>ROUND(I2013*H2013,2)</f>
        <v>0</v>
      </c>
      <c r="BL2013" s="17" t="s">
        <v>125</v>
      </c>
      <c r="BM2013" s="244" t="s">
        <v>2777</v>
      </c>
    </row>
    <row r="2014" s="1" customFormat="1">
      <c r="B2014" s="39"/>
      <c r="C2014" s="40"/>
      <c r="D2014" s="246" t="s">
        <v>273</v>
      </c>
      <c r="E2014" s="40"/>
      <c r="F2014" s="247" t="s">
        <v>2726</v>
      </c>
      <c r="G2014" s="40"/>
      <c r="H2014" s="40"/>
      <c r="I2014" s="151"/>
      <c r="J2014" s="40"/>
      <c r="K2014" s="40"/>
      <c r="L2014" s="44"/>
      <c r="M2014" s="248"/>
      <c r="N2014" s="87"/>
      <c r="O2014" s="87"/>
      <c r="P2014" s="87"/>
      <c r="Q2014" s="87"/>
      <c r="R2014" s="87"/>
      <c r="S2014" s="87"/>
      <c r="T2014" s="88"/>
      <c r="AT2014" s="17" t="s">
        <v>273</v>
      </c>
      <c r="AU2014" s="17" t="s">
        <v>92</v>
      </c>
    </row>
    <row r="2015" s="1" customFormat="1" ht="16.5" customHeight="1">
      <c r="B2015" s="39"/>
      <c r="C2015" s="233" t="s">
        <v>2778</v>
      </c>
      <c r="D2015" s="233" t="s">
        <v>266</v>
      </c>
      <c r="E2015" s="234" t="s">
        <v>2779</v>
      </c>
      <c r="F2015" s="235" t="s">
        <v>2780</v>
      </c>
      <c r="G2015" s="236" t="s">
        <v>1829</v>
      </c>
      <c r="H2015" s="237">
        <v>2</v>
      </c>
      <c r="I2015" s="238"/>
      <c r="J2015" s="239">
        <f>ROUND(I2015*H2015,2)</f>
        <v>0</v>
      </c>
      <c r="K2015" s="235" t="s">
        <v>413</v>
      </c>
      <c r="L2015" s="44"/>
      <c r="M2015" s="240" t="s">
        <v>1</v>
      </c>
      <c r="N2015" s="241" t="s">
        <v>48</v>
      </c>
      <c r="O2015" s="87"/>
      <c r="P2015" s="242">
        <f>O2015*H2015</f>
        <v>0</v>
      </c>
      <c r="Q2015" s="242">
        <v>0</v>
      </c>
      <c r="R2015" s="242">
        <f>Q2015*H2015</f>
        <v>0</v>
      </c>
      <c r="S2015" s="242">
        <v>0</v>
      </c>
      <c r="T2015" s="243">
        <f>S2015*H2015</f>
        <v>0</v>
      </c>
      <c r="AR2015" s="244" t="s">
        <v>125</v>
      </c>
      <c r="AT2015" s="244" t="s">
        <v>266</v>
      </c>
      <c r="AU2015" s="244" t="s">
        <v>92</v>
      </c>
      <c r="AY2015" s="17" t="s">
        <v>263</v>
      </c>
      <c r="BE2015" s="245">
        <f>IF(N2015="základní",J2015,0)</f>
        <v>0</v>
      </c>
      <c r="BF2015" s="245">
        <f>IF(N2015="snížená",J2015,0)</f>
        <v>0</v>
      </c>
      <c r="BG2015" s="245">
        <f>IF(N2015="zákl. přenesená",J2015,0)</f>
        <v>0</v>
      </c>
      <c r="BH2015" s="245">
        <f>IF(N2015="sníž. přenesená",J2015,0)</f>
        <v>0</v>
      </c>
      <c r="BI2015" s="245">
        <f>IF(N2015="nulová",J2015,0)</f>
        <v>0</v>
      </c>
      <c r="BJ2015" s="17" t="s">
        <v>90</v>
      </c>
      <c r="BK2015" s="245">
        <f>ROUND(I2015*H2015,2)</f>
        <v>0</v>
      </c>
      <c r="BL2015" s="17" t="s">
        <v>125</v>
      </c>
      <c r="BM2015" s="244" t="s">
        <v>2781</v>
      </c>
    </row>
    <row r="2016" s="1" customFormat="1">
      <c r="B2016" s="39"/>
      <c r="C2016" s="40"/>
      <c r="D2016" s="246" t="s">
        <v>273</v>
      </c>
      <c r="E2016" s="40"/>
      <c r="F2016" s="247" t="s">
        <v>2726</v>
      </c>
      <c r="G2016" s="40"/>
      <c r="H2016" s="40"/>
      <c r="I2016" s="151"/>
      <c r="J2016" s="40"/>
      <c r="K2016" s="40"/>
      <c r="L2016" s="44"/>
      <c r="M2016" s="248"/>
      <c r="N2016" s="87"/>
      <c r="O2016" s="87"/>
      <c r="P2016" s="87"/>
      <c r="Q2016" s="87"/>
      <c r="R2016" s="87"/>
      <c r="S2016" s="87"/>
      <c r="T2016" s="88"/>
      <c r="AT2016" s="17" t="s">
        <v>273</v>
      </c>
      <c r="AU2016" s="17" t="s">
        <v>92</v>
      </c>
    </row>
    <row r="2017" s="1" customFormat="1" ht="16.5" customHeight="1">
      <c r="B2017" s="39"/>
      <c r="C2017" s="233" t="s">
        <v>2782</v>
      </c>
      <c r="D2017" s="233" t="s">
        <v>266</v>
      </c>
      <c r="E2017" s="234" t="s">
        <v>2783</v>
      </c>
      <c r="F2017" s="235" t="s">
        <v>2784</v>
      </c>
      <c r="G2017" s="236" t="s">
        <v>1829</v>
      </c>
      <c r="H2017" s="237">
        <v>1</v>
      </c>
      <c r="I2017" s="238"/>
      <c r="J2017" s="239">
        <f>ROUND(I2017*H2017,2)</f>
        <v>0</v>
      </c>
      <c r="K2017" s="235" t="s">
        <v>413</v>
      </c>
      <c r="L2017" s="44"/>
      <c r="M2017" s="240" t="s">
        <v>1</v>
      </c>
      <c r="N2017" s="241" t="s">
        <v>48</v>
      </c>
      <c r="O2017" s="87"/>
      <c r="P2017" s="242">
        <f>O2017*H2017</f>
        <v>0</v>
      </c>
      <c r="Q2017" s="242">
        <v>0</v>
      </c>
      <c r="R2017" s="242">
        <f>Q2017*H2017</f>
        <v>0</v>
      </c>
      <c r="S2017" s="242">
        <v>0</v>
      </c>
      <c r="T2017" s="243">
        <f>S2017*H2017</f>
        <v>0</v>
      </c>
      <c r="AR2017" s="244" t="s">
        <v>125</v>
      </c>
      <c r="AT2017" s="244" t="s">
        <v>266</v>
      </c>
      <c r="AU2017" s="244" t="s">
        <v>92</v>
      </c>
      <c r="AY2017" s="17" t="s">
        <v>263</v>
      </c>
      <c r="BE2017" s="245">
        <f>IF(N2017="základní",J2017,0)</f>
        <v>0</v>
      </c>
      <c r="BF2017" s="245">
        <f>IF(N2017="snížená",J2017,0)</f>
        <v>0</v>
      </c>
      <c r="BG2017" s="245">
        <f>IF(N2017="zákl. přenesená",J2017,0)</f>
        <v>0</v>
      </c>
      <c r="BH2017" s="245">
        <f>IF(N2017="sníž. přenesená",J2017,0)</f>
        <v>0</v>
      </c>
      <c r="BI2017" s="245">
        <f>IF(N2017="nulová",J2017,0)</f>
        <v>0</v>
      </c>
      <c r="BJ2017" s="17" t="s">
        <v>90</v>
      </c>
      <c r="BK2017" s="245">
        <f>ROUND(I2017*H2017,2)</f>
        <v>0</v>
      </c>
      <c r="BL2017" s="17" t="s">
        <v>125</v>
      </c>
      <c r="BM2017" s="244" t="s">
        <v>2785</v>
      </c>
    </row>
    <row r="2018" s="1" customFormat="1">
      <c r="B2018" s="39"/>
      <c r="C2018" s="40"/>
      <c r="D2018" s="246" t="s">
        <v>273</v>
      </c>
      <c r="E2018" s="40"/>
      <c r="F2018" s="247" t="s">
        <v>2726</v>
      </c>
      <c r="G2018" s="40"/>
      <c r="H2018" s="40"/>
      <c r="I2018" s="151"/>
      <c r="J2018" s="40"/>
      <c r="K2018" s="40"/>
      <c r="L2018" s="44"/>
      <c r="M2018" s="248"/>
      <c r="N2018" s="87"/>
      <c r="O2018" s="87"/>
      <c r="P2018" s="87"/>
      <c r="Q2018" s="87"/>
      <c r="R2018" s="87"/>
      <c r="S2018" s="87"/>
      <c r="T2018" s="88"/>
      <c r="AT2018" s="17" t="s">
        <v>273</v>
      </c>
      <c r="AU2018" s="17" t="s">
        <v>92</v>
      </c>
    </row>
    <row r="2019" s="1" customFormat="1" ht="16.5" customHeight="1">
      <c r="B2019" s="39"/>
      <c r="C2019" s="233" t="s">
        <v>2786</v>
      </c>
      <c r="D2019" s="233" t="s">
        <v>266</v>
      </c>
      <c r="E2019" s="234" t="s">
        <v>2787</v>
      </c>
      <c r="F2019" s="235" t="s">
        <v>2788</v>
      </c>
      <c r="G2019" s="236" t="s">
        <v>1829</v>
      </c>
      <c r="H2019" s="237">
        <v>1</v>
      </c>
      <c r="I2019" s="238"/>
      <c r="J2019" s="239">
        <f>ROUND(I2019*H2019,2)</f>
        <v>0</v>
      </c>
      <c r="K2019" s="235" t="s">
        <v>413</v>
      </c>
      <c r="L2019" s="44"/>
      <c r="M2019" s="240" t="s">
        <v>1</v>
      </c>
      <c r="N2019" s="241" t="s">
        <v>48</v>
      </c>
      <c r="O2019" s="87"/>
      <c r="P2019" s="242">
        <f>O2019*H2019</f>
        <v>0</v>
      </c>
      <c r="Q2019" s="242">
        <v>0</v>
      </c>
      <c r="R2019" s="242">
        <f>Q2019*H2019</f>
        <v>0</v>
      </c>
      <c r="S2019" s="242">
        <v>0</v>
      </c>
      <c r="T2019" s="243">
        <f>S2019*H2019</f>
        <v>0</v>
      </c>
      <c r="AR2019" s="244" t="s">
        <v>125</v>
      </c>
      <c r="AT2019" s="244" t="s">
        <v>266</v>
      </c>
      <c r="AU2019" s="244" t="s">
        <v>92</v>
      </c>
      <c r="AY2019" s="17" t="s">
        <v>263</v>
      </c>
      <c r="BE2019" s="245">
        <f>IF(N2019="základní",J2019,0)</f>
        <v>0</v>
      </c>
      <c r="BF2019" s="245">
        <f>IF(N2019="snížená",J2019,0)</f>
        <v>0</v>
      </c>
      <c r="BG2019" s="245">
        <f>IF(N2019="zákl. přenesená",J2019,0)</f>
        <v>0</v>
      </c>
      <c r="BH2019" s="245">
        <f>IF(N2019="sníž. přenesená",J2019,0)</f>
        <v>0</v>
      </c>
      <c r="BI2019" s="245">
        <f>IF(N2019="nulová",J2019,0)</f>
        <v>0</v>
      </c>
      <c r="BJ2019" s="17" t="s">
        <v>90</v>
      </c>
      <c r="BK2019" s="245">
        <f>ROUND(I2019*H2019,2)</f>
        <v>0</v>
      </c>
      <c r="BL2019" s="17" t="s">
        <v>125</v>
      </c>
      <c r="BM2019" s="244" t="s">
        <v>2789</v>
      </c>
    </row>
    <row r="2020" s="1" customFormat="1">
      <c r="B2020" s="39"/>
      <c r="C2020" s="40"/>
      <c r="D2020" s="246" t="s">
        <v>273</v>
      </c>
      <c r="E2020" s="40"/>
      <c r="F2020" s="247" t="s">
        <v>2726</v>
      </c>
      <c r="G2020" s="40"/>
      <c r="H2020" s="40"/>
      <c r="I2020" s="151"/>
      <c r="J2020" s="40"/>
      <c r="K2020" s="40"/>
      <c r="L2020" s="44"/>
      <c r="M2020" s="248"/>
      <c r="N2020" s="87"/>
      <c r="O2020" s="87"/>
      <c r="P2020" s="87"/>
      <c r="Q2020" s="87"/>
      <c r="R2020" s="87"/>
      <c r="S2020" s="87"/>
      <c r="T2020" s="88"/>
      <c r="AT2020" s="17" t="s">
        <v>273</v>
      </c>
      <c r="AU2020" s="17" t="s">
        <v>92</v>
      </c>
    </row>
    <row r="2021" s="1" customFormat="1" ht="16.5" customHeight="1">
      <c r="B2021" s="39"/>
      <c r="C2021" s="233" t="s">
        <v>2790</v>
      </c>
      <c r="D2021" s="233" t="s">
        <v>266</v>
      </c>
      <c r="E2021" s="234" t="s">
        <v>2791</v>
      </c>
      <c r="F2021" s="235" t="s">
        <v>2792</v>
      </c>
      <c r="G2021" s="236" t="s">
        <v>1829</v>
      </c>
      <c r="H2021" s="237">
        <v>3</v>
      </c>
      <c r="I2021" s="238"/>
      <c r="J2021" s="239">
        <f>ROUND(I2021*H2021,2)</f>
        <v>0</v>
      </c>
      <c r="K2021" s="235" t="s">
        <v>413</v>
      </c>
      <c r="L2021" s="44"/>
      <c r="M2021" s="240" t="s">
        <v>1</v>
      </c>
      <c r="N2021" s="241" t="s">
        <v>48</v>
      </c>
      <c r="O2021" s="87"/>
      <c r="P2021" s="242">
        <f>O2021*H2021</f>
        <v>0</v>
      </c>
      <c r="Q2021" s="242">
        <v>0</v>
      </c>
      <c r="R2021" s="242">
        <f>Q2021*H2021</f>
        <v>0</v>
      </c>
      <c r="S2021" s="242">
        <v>0</v>
      </c>
      <c r="T2021" s="243">
        <f>S2021*H2021</f>
        <v>0</v>
      </c>
      <c r="AR2021" s="244" t="s">
        <v>125</v>
      </c>
      <c r="AT2021" s="244" t="s">
        <v>266</v>
      </c>
      <c r="AU2021" s="244" t="s">
        <v>92</v>
      </c>
      <c r="AY2021" s="17" t="s">
        <v>263</v>
      </c>
      <c r="BE2021" s="245">
        <f>IF(N2021="základní",J2021,0)</f>
        <v>0</v>
      </c>
      <c r="BF2021" s="245">
        <f>IF(N2021="snížená",J2021,0)</f>
        <v>0</v>
      </c>
      <c r="BG2021" s="245">
        <f>IF(N2021="zákl. přenesená",J2021,0)</f>
        <v>0</v>
      </c>
      <c r="BH2021" s="245">
        <f>IF(N2021="sníž. přenesená",J2021,0)</f>
        <v>0</v>
      </c>
      <c r="BI2021" s="245">
        <f>IF(N2021="nulová",J2021,0)</f>
        <v>0</v>
      </c>
      <c r="BJ2021" s="17" t="s">
        <v>90</v>
      </c>
      <c r="BK2021" s="245">
        <f>ROUND(I2021*H2021,2)</f>
        <v>0</v>
      </c>
      <c r="BL2021" s="17" t="s">
        <v>125</v>
      </c>
      <c r="BM2021" s="244" t="s">
        <v>2793</v>
      </c>
    </row>
    <row r="2022" s="1" customFormat="1">
      <c r="B2022" s="39"/>
      <c r="C2022" s="40"/>
      <c r="D2022" s="246" t="s">
        <v>273</v>
      </c>
      <c r="E2022" s="40"/>
      <c r="F2022" s="247" t="s">
        <v>2726</v>
      </c>
      <c r="G2022" s="40"/>
      <c r="H2022" s="40"/>
      <c r="I2022" s="151"/>
      <c r="J2022" s="40"/>
      <c r="K2022" s="40"/>
      <c r="L2022" s="44"/>
      <c r="M2022" s="248"/>
      <c r="N2022" s="87"/>
      <c r="O2022" s="87"/>
      <c r="P2022" s="87"/>
      <c r="Q2022" s="87"/>
      <c r="R2022" s="87"/>
      <c r="S2022" s="87"/>
      <c r="T2022" s="88"/>
      <c r="AT2022" s="17" t="s">
        <v>273</v>
      </c>
      <c r="AU2022" s="17" t="s">
        <v>92</v>
      </c>
    </row>
    <row r="2023" s="1" customFormat="1" ht="16.5" customHeight="1">
      <c r="B2023" s="39"/>
      <c r="C2023" s="233" t="s">
        <v>2794</v>
      </c>
      <c r="D2023" s="233" t="s">
        <v>266</v>
      </c>
      <c r="E2023" s="234" t="s">
        <v>2795</v>
      </c>
      <c r="F2023" s="235" t="s">
        <v>2796</v>
      </c>
      <c r="G2023" s="236" t="s">
        <v>1829</v>
      </c>
      <c r="H2023" s="237">
        <v>3</v>
      </c>
      <c r="I2023" s="238"/>
      <c r="J2023" s="239">
        <f>ROUND(I2023*H2023,2)</f>
        <v>0</v>
      </c>
      <c r="K2023" s="235" t="s">
        <v>413</v>
      </c>
      <c r="L2023" s="44"/>
      <c r="M2023" s="240" t="s">
        <v>1</v>
      </c>
      <c r="N2023" s="241" t="s">
        <v>48</v>
      </c>
      <c r="O2023" s="87"/>
      <c r="P2023" s="242">
        <f>O2023*H2023</f>
        <v>0</v>
      </c>
      <c r="Q2023" s="242">
        <v>0</v>
      </c>
      <c r="R2023" s="242">
        <f>Q2023*H2023</f>
        <v>0</v>
      </c>
      <c r="S2023" s="242">
        <v>0</v>
      </c>
      <c r="T2023" s="243">
        <f>S2023*H2023</f>
        <v>0</v>
      </c>
      <c r="AR2023" s="244" t="s">
        <v>125</v>
      </c>
      <c r="AT2023" s="244" t="s">
        <v>266</v>
      </c>
      <c r="AU2023" s="244" t="s">
        <v>92</v>
      </c>
      <c r="AY2023" s="17" t="s">
        <v>263</v>
      </c>
      <c r="BE2023" s="245">
        <f>IF(N2023="základní",J2023,0)</f>
        <v>0</v>
      </c>
      <c r="BF2023" s="245">
        <f>IF(N2023="snížená",J2023,0)</f>
        <v>0</v>
      </c>
      <c r="BG2023" s="245">
        <f>IF(N2023="zákl. přenesená",J2023,0)</f>
        <v>0</v>
      </c>
      <c r="BH2023" s="245">
        <f>IF(N2023="sníž. přenesená",J2023,0)</f>
        <v>0</v>
      </c>
      <c r="BI2023" s="245">
        <f>IF(N2023="nulová",J2023,0)</f>
        <v>0</v>
      </c>
      <c r="BJ2023" s="17" t="s">
        <v>90</v>
      </c>
      <c r="BK2023" s="245">
        <f>ROUND(I2023*H2023,2)</f>
        <v>0</v>
      </c>
      <c r="BL2023" s="17" t="s">
        <v>125</v>
      </c>
      <c r="BM2023" s="244" t="s">
        <v>2797</v>
      </c>
    </row>
    <row r="2024" s="1" customFormat="1">
      <c r="B2024" s="39"/>
      <c r="C2024" s="40"/>
      <c r="D2024" s="246" t="s">
        <v>273</v>
      </c>
      <c r="E2024" s="40"/>
      <c r="F2024" s="247" t="s">
        <v>2726</v>
      </c>
      <c r="G2024" s="40"/>
      <c r="H2024" s="40"/>
      <c r="I2024" s="151"/>
      <c r="J2024" s="40"/>
      <c r="K2024" s="40"/>
      <c r="L2024" s="44"/>
      <c r="M2024" s="248"/>
      <c r="N2024" s="87"/>
      <c r="O2024" s="87"/>
      <c r="P2024" s="87"/>
      <c r="Q2024" s="87"/>
      <c r="R2024" s="87"/>
      <c r="S2024" s="87"/>
      <c r="T2024" s="88"/>
      <c r="AT2024" s="17" t="s">
        <v>273</v>
      </c>
      <c r="AU2024" s="17" t="s">
        <v>92</v>
      </c>
    </row>
    <row r="2025" s="1" customFormat="1" ht="16.5" customHeight="1">
      <c r="B2025" s="39"/>
      <c r="C2025" s="233" t="s">
        <v>2798</v>
      </c>
      <c r="D2025" s="233" t="s">
        <v>266</v>
      </c>
      <c r="E2025" s="234" t="s">
        <v>2799</v>
      </c>
      <c r="F2025" s="235" t="s">
        <v>2800</v>
      </c>
      <c r="G2025" s="236" t="s">
        <v>1829</v>
      </c>
      <c r="H2025" s="237">
        <v>1</v>
      </c>
      <c r="I2025" s="238"/>
      <c r="J2025" s="239">
        <f>ROUND(I2025*H2025,2)</f>
        <v>0</v>
      </c>
      <c r="K2025" s="235" t="s">
        <v>413</v>
      </c>
      <c r="L2025" s="44"/>
      <c r="M2025" s="240" t="s">
        <v>1</v>
      </c>
      <c r="N2025" s="241" t="s">
        <v>48</v>
      </c>
      <c r="O2025" s="87"/>
      <c r="P2025" s="242">
        <f>O2025*H2025</f>
        <v>0</v>
      </c>
      <c r="Q2025" s="242">
        <v>0</v>
      </c>
      <c r="R2025" s="242">
        <f>Q2025*H2025</f>
        <v>0</v>
      </c>
      <c r="S2025" s="242">
        <v>0</v>
      </c>
      <c r="T2025" s="243">
        <f>S2025*H2025</f>
        <v>0</v>
      </c>
      <c r="AR2025" s="244" t="s">
        <v>125</v>
      </c>
      <c r="AT2025" s="244" t="s">
        <v>266</v>
      </c>
      <c r="AU2025" s="244" t="s">
        <v>92</v>
      </c>
      <c r="AY2025" s="17" t="s">
        <v>263</v>
      </c>
      <c r="BE2025" s="245">
        <f>IF(N2025="základní",J2025,0)</f>
        <v>0</v>
      </c>
      <c r="BF2025" s="245">
        <f>IF(N2025="snížená",J2025,0)</f>
        <v>0</v>
      </c>
      <c r="BG2025" s="245">
        <f>IF(N2025="zákl. přenesená",J2025,0)</f>
        <v>0</v>
      </c>
      <c r="BH2025" s="245">
        <f>IF(N2025="sníž. přenesená",J2025,0)</f>
        <v>0</v>
      </c>
      <c r="BI2025" s="245">
        <f>IF(N2025="nulová",J2025,0)</f>
        <v>0</v>
      </c>
      <c r="BJ2025" s="17" t="s">
        <v>90</v>
      </c>
      <c r="BK2025" s="245">
        <f>ROUND(I2025*H2025,2)</f>
        <v>0</v>
      </c>
      <c r="BL2025" s="17" t="s">
        <v>125</v>
      </c>
      <c r="BM2025" s="244" t="s">
        <v>2801</v>
      </c>
    </row>
    <row r="2026" s="1" customFormat="1">
      <c r="B2026" s="39"/>
      <c r="C2026" s="40"/>
      <c r="D2026" s="246" t="s">
        <v>273</v>
      </c>
      <c r="E2026" s="40"/>
      <c r="F2026" s="247" t="s">
        <v>2726</v>
      </c>
      <c r="G2026" s="40"/>
      <c r="H2026" s="40"/>
      <c r="I2026" s="151"/>
      <c r="J2026" s="40"/>
      <c r="K2026" s="40"/>
      <c r="L2026" s="44"/>
      <c r="M2026" s="248"/>
      <c r="N2026" s="87"/>
      <c r="O2026" s="87"/>
      <c r="P2026" s="87"/>
      <c r="Q2026" s="87"/>
      <c r="R2026" s="87"/>
      <c r="S2026" s="87"/>
      <c r="T2026" s="88"/>
      <c r="AT2026" s="17" t="s">
        <v>273</v>
      </c>
      <c r="AU2026" s="17" t="s">
        <v>92</v>
      </c>
    </row>
    <row r="2027" s="1" customFormat="1" ht="16.5" customHeight="1">
      <c r="B2027" s="39"/>
      <c r="C2027" s="233" t="s">
        <v>2802</v>
      </c>
      <c r="D2027" s="233" t="s">
        <v>266</v>
      </c>
      <c r="E2027" s="234" t="s">
        <v>2803</v>
      </c>
      <c r="F2027" s="235" t="s">
        <v>2804</v>
      </c>
      <c r="G2027" s="236" t="s">
        <v>1829</v>
      </c>
      <c r="H2027" s="237">
        <v>1</v>
      </c>
      <c r="I2027" s="238"/>
      <c r="J2027" s="239">
        <f>ROUND(I2027*H2027,2)</f>
        <v>0</v>
      </c>
      <c r="K2027" s="235" t="s">
        <v>413</v>
      </c>
      <c r="L2027" s="44"/>
      <c r="M2027" s="240" t="s">
        <v>1</v>
      </c>
      <c r="N2027" s="241" t="s">
        <v>48</v>
      </c>
      <c r="O2027" s="87"/>
      <c r="P2027" s="242">
        <f>O2027*H2027</f>
        <v>0</v>
      </c>
      <c r="Q2027" s="242">
        <v>0</v>
      </c>
      <c r="R2027" s="242">
        <f>Q2027*H2027</f>
        <v>0</v>
      </c>
      <c r="S2027" s="242">
        <v>0</v>
      </c>
      <c r="T2027" s="243">
        <f>S2027*H2027</f>
        <v>0</v>
      </c>
      <c r="AR2027" s="244" t="s">
        <v>125</v>
      </c>
      <c r="AT2027" s="244" t="s">
        <v>266</v>
      </c>
      <c r="AU2027" s="244" t="s">
        <v>92</v>
      </c>
      <c r="AY2027" s="17" t="s">
        <v>263</v>
      </c>
      <c r="BE2027" s="245">
        <f>IF(N2027="základní",J2027,0)</f>
        <v>0</v>
      </c>
      <c r="BF2027" s="245">
        <f>IF(N2027="snížená",J2027,0)</f>
        <v>0</v>
      </c>
      <c r="BG2027" s="245">
        <f>IF(N2027="zákl. přenesená",J2027,0)</f>
        <v>0</v>
      </c>
      <c r="BH2027" s="245">
        <f>IF(N2027="sníž. přenesená",J2027,0)</f>
        <v>0</v>
      </c>
      <c r="BI2027" s="245">
        <f>IF(N2027="nulová",J2027,0)</f>
        <v>0</v>
      </c>
      <c r="BJ2027" s="17" t="s">
        <v>90</v>
      </c>
      <c r="BK2027" s="245">
        <f>ROUND(I2027*H2027,2)</f>
        <v>0</v>
      </c>
      <c r="BL2027" s="17" t="s">
        <v>125</v>
      </c>
      <c r="BM2027" s="244" t="s">
        <v>2805</v>
      </c>
    </row>
    <row r="2028" s="1" customFormat="1">
      <c r="B2028" s="39"/>
      <c r="C2028" s="40"/>
      <c r="D2028" s="246" t="s">
        <v>273</v>
      </c>
      <c r="E2028" s="40"/>
      <c r="F2028" s="247" t="s">
        <v>2726</v>
      </c>
      <c r="G2028" s="40"/>
      <c r="H2028" s="40"/>
      <c r="I2028" s="151"/>
      <c r="J2028" s="40"/>
      <c r="K2028" s="40"/>
      <c r="L2028" s="44"/>
      <c r="M2028" s="248"/>
      <c r="N2028" s="87"/>
      <c r="O2028" s="87"/>
      <c r="P2028" s="87"/>
      <c r="Q2028" s="87"/>
      <c r="R2028" s="87"/>
      <c r="S2028" s="87"/>
      <c r="T2028" s="88"/>
      <c r="AT2028" s="17" t="s">
        <v>273</v>
      </c>
      <c r="AU2028" s="17" t="s">
        <v>92</v>
      </c>
    </row>
    <row r="2029" s="1" customFormat="1" ht="16.5" customHeight="1">
      <c r="B2029" s="39"/>
      <c r="C2029" s="233" t="s">
        <v>2806</v>
      </c>
      <c r="D2029" s="233" t="s">
        <v>266</v>
      </c>
      <c r="E2029" s="234" t="s">
        <v>2807</v>
      </c>
      <c r="F2029" s="235" t="s">
        <v>2808</v>
      </c>
      <c r="G2029" s="236" t="s">
        <v>1829</v>
      </c>
      <c r="H2029" s="237">
        <v>1</v>
      </c>
      <c r="I2029" s="238"/>
      <c r="J2029" s="239">
        <f>ROUND(I2029*H2029,2)</f>
        <v>0</v>
      </c>
      <c r="K2029" s="235" t="s">
        <v>413</v>
      </c>
      <c r="L2029" s="44"/>
      <c r="M2029" s="240" t="s">
        <v>1</v>
      </c>
      <c r="N2029" s="241" t="s">
        <v>48</v>
      </c>
      <c r="O2029" s="87"/>
      <c r="P2029" s="242">
        <f>O2029*H2029</f>
        <v>0</v>
      </c>
      <c r="Q2029" s="242">
        <v>0</v>
      </c>
      <c r="R2029" s="242">
        <f>Q2029*H2029</f>
        <v>0</v>
      </c>
      <c r="S2029" s="242">
        <v>0</v>
      </c>
      <c r="T2029" s="243">
        <f>S2029*H2029</f>
        <v>0</v>
      </c>
      <c r="AR2029" s="244" t="s">
        <v>125</v>
      </c>
      <c r="AT2029" s="244" t="s">
        <v>266</v>
      </c>
      <c r="AU2029" s="244" t="s">
        <v>92</v>
      </c>
      <c r="AY2029" s="17" t="s">
        <v>263</v>
      </c>
      <c r="BE2029" s="245">
        <f>IF(N2029="základní",J2029,0)</f>
        <v>0</v>
      </c>
      <c r="BF2029" s="245">
        <f>IF(N2029="snížená",J2029,0)</f>
        <v>0</v>
      </c>
      <c r="BG2029" s="245">
        <f>IF(N2029="zákl. přenesená",J2029,0)</f>
        <v>0</v>
      </c>
      <c r="BH2029" s="245">
        <f>IF(N2029="sníž. přenesená",J2029,0)</f>
        <v>0</v>
      </c>
      <c r="BI2029" s="245">
        <f>IF(N2029="nulová",J2029,0)</f>
        <v>0</v>
      </c>
      <c r="BJ2029" s="17" t="s">
        <v>90</v>
      </c>
      <c r="BK2029" s="245">
        <f>ROUND(I2029*H2029,2)</f>
        <v>0</v>
      </c>
      <c r="BL2029" s="17" t="s">
        <v>125</v>
      </c>
      <c r="BM2029" s="244" t="s">
        <v>2809</v>
      </c>
    </row>
    <row r="2030" s="1" customFormat="1">
      <c r="B2030" s="39"/>
      <c r="C2030" s="40"/>
      <c r="D2030" s="246" t="s">
        <v>273</v>
      </c>
      <c r="E2030" s="40"/>
      <c r="F2030" s="247" t="s">
        <v>2726</v>
      </c>
      <c r="G2030" s="40"/>
      <c r="H2030" s="40"/>
      <c r="I2030" s="151"/>
      <c r="J2030" s="40"/>
      <c r="K2030" s="40"/>
      <c r="L2030" s="44"/>
      <c r="M2030" s="248"/>
      <c r="N2030" s="87"/>
      <c r="O2030" s="87"/>
      <c r="P2030" s="87"/>
      <c r="Q2030" s="87"/>
      <c r="R2030" s="87"/>
      <c r="S2030" s="87"/>
      <c r="T2030" s="88"/>
      <c r="AT2030" s="17" t="s">
        <v>273</v>
      </c>
      <c r="AU2030" s="17" t="s">
        <v>92</v>
      </c>
    </row>
    <row r="2031" s="1" customFormat="1" ht="16.5" customHeight="1">
      <c r="B2031" s="39"/>
      <c r="C2031" s="233" t="s">
        <v>2810</v>
      </c>
      <c r="D2031" s="233" t="s">
        <v>266</v>
      </c>
      <c r="E2031" s="234" t="s">
        <v>2811</v>
      </c>
      <c r="F2031" s="235" t="s">
        <v>2812</v>
      </c>
      <c r="G2031" s="236" t="s">
        <v>1829</v>
      </c>
      <c r="H2031" s="237">
        <v>2</v>
      </c>
      <c r="I2031" s="238"/>
      <c r="J2031" s="239">
        <f>ROUND(I2031*H2031,2)</f>
        <v>0</v>
      </c>
      <c r="K2031" s="235" t="s">
        <v>413</v>
      </c>
      <c r="L2031" s="44"/>
      <c r="M2031" s="240" t="s">
        <v>1</v>
      </c>
      <c r="N2031" s="241" t="s">
        <v>48</v>
      </c>
      <c r="O2031" s="87"/>
      <c r="P2031" s="242">
        <f>O2031*H2031</f>
        <v>0</v>
      </c>
      <c r="Q2031" s="242">
        <v>0</v>
      </c>
      <c r="R2031" s="242">
        <f>Q2031*H2031</f>
        <v>0</v>
      </c>
      <c r="S2031" s="242">
        <v>0</v>
      </c>
      <c r="T2031" s="243">
        <f>S2031*H2031</f>
        <v>0</v>
      </c>
      <c r="AR2031" s="244" t="s">
        <v>125</v>
      </c>
      <c r="AT2031" s="244" t="s">
        <v>266</v>
      </c>
      <c r="AU2031" s="244" t="s">
        <v>92</v>
      </c>
      <c r="AY2031" s="17" t="s">
        <v>263</v>
      </c>
      <c r="BE2031" s="245">
        <f>IF(N2031="základní",J2031,0)</f>
        <v>0</v>
      </c>
      <c r="BF2031" s="245">
        <f>IF(N2031="snížená",J2031,0)</f>
        <v>0</v>
      </c>
      <c r="BG2031" s="245">
        <f>IF(N2031="zákl. přenesená",J2031,0)</f>
        <v>0</v>
      </c>
      <c r="BH2031" s="245">
        <f>IF(N2031="sníž. přenesená",J2031,0)</f>
        <v>0</v>
      </c>
      <c r="BI2031" s="245">
        <f>IF(N2031="nulová",J2031,0)</f>
        <v>0</v>
      </c>
      <c r="BJ2031" s="17" t="s">
        <v>90</v>
      </c>
      <c r="BK2031" s="245">
        <f>ROUND(I2031*H2031,2)</f>
        <v>0</v>
      </c>
      <c r="BL2031" s="17" t="s">
        <v>125</v>
      </c>
      <c r="BM2031" s="244" t="s">
        <v>2813</v>
      </c>
    </row>
    <row r="2032" s="1" customFormat="1">
      <c r="B2032" s="39"/>
      <c r="C2032" s="40"/>
      <c r="D2032" s="246" t="s">
        <v>273</v>
      </c>
      <c r="E2032" s="40"/>
      <c r="F2032" s="247" t="s">
        <v>2726</v>
      </c>
      <c r="G2032" s="40"/>
      <c r="H2032" s="40"/>
      <c r="I2032" s="151"/>
      <c r="J2032" s="40"/>
      <c r="K2032" s="40"/>
      <c r="L2032" s="44"/>
      <c r="M2032" s="248"/>
      <c r="N2032" s="87"/>
      <c r="O2032" s="87"/>
      <c r="P2032" s="87"/>
      <c r="Q2032" s="87"/>
      <c r="R2032" s="87"/>
      <c r="S2032" s="87"/>
      <c r="T2032" s="88"/>
      <c r="AT2032" s="17" t="s">
        <v>273</v>
      </c>
      <c r="AU2032" s="17" t="s">
        <v>92</v>
      </c>
    </row>
    <row r="2033" s="1" customFormat="1" ht="16.5" customHeight="1">
      <c r="B2033" s="39"/>
      <c r="C2033" s="233" t="s">
        <v>2814</v>
      </c>
      <c r="D2033" s="233" t="s">
        <v>266</v>
      </c>
      <c r="E2033" s="234" t="s">
        <v>2815</v>
      </c>
      <c r="F2033" s="235" t="s">
        <v>2816</v>
      </c>
      <c r="G2033" s="236" t="s">
        <v>1829</v>
      </c>
      <c r="H2033" s="237">
        <v>1</v>
      </c>
      <c r="I2033" s="238"/>
      <c r="J2033" s="239">
        <f>ROUND(I2033*H2033,2)</f>
        <v>0</v>
      </c>
      <c r="K2033" s="235" t="s">
        <v>413</v>
      </c>
      <c r="L2033" s="44"/>
      <c r="M2033" s="240" t="s">
        <v>1</v>
      </c>
      <c r="N2033" s="241" t="s">
        <v>48</v>
      </c>
      <c r="O2033" s="87"/>
      <c r="P2033" s="242">
        <f>O2033*H2033</f>
        <v>0</v>
      </c>
      <c r="Q2033" s="242">
        <v>0</v>
      </c>
      <c r="R2033" s="242">
        <f>Q2033*H2033</f>
        <v>0</v>
      </c>
      <c r="S2033" s="242">
        <v>0</v>
      </c>
      <c r="T2033" s="243">
        <f>S2033*H2033</f>
        <v>0</v>
      </c>
      <c r="AR2033" s="244" t="s">
        <v>125</v>
      </c>
      <c r="AT2033" s="244" t="s">
        <v>266</v>
      </c>
      <c r="AU2033" s="244" t="s">
        <v>92</v>
      </c>
      <c r="AY2033" s="17" t="s">
        <v>263</v>
      </c>
      <c r="BE2033" s="245">
        <f>IF(N2033="základní",J2033,0)</f>
        <v>0</v>
      </c>
      <c r="BF2033" s="245">
        <f>IF(N2033="snížená",J2033,0)</f>
        <v>0</v>
      </c>
      <c r="BG2033" s="245">
        <f>IF(N2033="zákl. přenesená",J2033,0)</f>
        <v>0</v>
      </c>
      <c r="BH2033" s="245">
        <f>IF(N2033="sníž. přenesená",J2033,0)</f>
        <v>0</v>
      </c>
      <c r="BI2033" s="245">
        <f>IF(N2033="nulová",J2033,0)</f>
        <v>0</v>
      </c>
      <c r="BJ2033" s="17" t="s">
        <v>90</v>
      </c>
      <c r="BK2033" s="245">
        <f>ROUND(I2033*H2033,2)</f>
        <v>0</v>
      </c>
      <c r="BL2033" s="17" t="s">
        <v>125</v>
      </c>
      <c r="BM2033" s="244" t="s">
        <v>2817</v>
      </c>
    </row>
    <row r="2034" s="1" customFormat="1">
      <c r="B2034" s="39"/>
      <c r="C2034" s="40"/>
      <c r="D2034" s="246" t="s">
        <v>273</v>
      </c>
      <c r="E2034" s="40"/>
      <c r="F2034" s="247" t="s">
        <v>2726</v>
      </c>
      <c r="G2034" s="40"/>
      <c r="H2034" s="40"/>
      <c r="I2034" s="151"/>
      <c r="J2034" s="40"/>
      <c r="K2034" s="40"/>
      <c r="L2034" s="44"/>
      <c r="M2034" s="248"/>
      <c r="N2034" s="87"/>
      <c r="O2034" s="87"/>
      <c r="P2034" s="87"/>
      <c r="Q2034" s="87"/>
      <c r="R2034" s="87"/>
      <c r="S2034" s="87"/>
      <c r="T2034" s="88"/>
      <c r="AT2034" s="17" t="s">
        <v>273</v>
      </c>
      <c r="AU2034" s="17" t="s">
        <v>92</v>
      </c>
    </row>
    <row r="2035" s="1" customFormat="1" ht="16.5" customHeight="1">
      <c r="B2035" s="39"/>
      <c r="C2035" s="233" t="s">
        <v>2818</v>
      </c>
      <c r="D2035" s="233" t="s">
        <v>266</v>
      </c>
      <c r="E2035" s="234" t="s">
        <v>2819</v>
      </c>
      <c r="F2035" s="235" t="s">
        <v>2820</v>
      </c>
      <c r="G2035" s="236" t="s">
        <v>1829</v>
      </c>
      <c r="H2035" s="237">
        <v>1</v>
      </c>
      <c r="I2035" s="238"/>
      <c r="J2035" s="239">
        <f>ROUND(I2035*H2035,2)</f>
        <v>0</v>
      </c>
      <c r="K2035" s="235" t="s">
        <v>413</v>
      </c>
      <c r="L2035" s="44"/>
      <c r="M2035" s="240" t="s">
        <v>1</v>
      </c>
      <c r="N2035" s="241" t="s">
        <v>48</v>
      </c>
      <c r="O2035" s="87"/>
      <c r="P2035" s="242">
        <f>O2035*H2035</f>
        <v>0</v>
      </c>
      <c r="Q2035" s="242">
        <v>0</v>
      </c>
      <c r="R2035" s="242">
        <f>Q2035*H2035</f>
        <v>0</v>
      </c>
      <c r="S2035" s="242">
        <v>0</v>
      </c>
      <c r="T2035" s="243">
        <f>S2035*H2035</f>
        <v>0</v>
      </c>
      <c r="AR2035" s="244" t="s">
        <v>125</v>
      </c>
      <c r="AT2035" s="244" t="s">
        <v>266</v>
      </c>
      <c r="AU2035" s="244" t="s">
        <v>92</v>
      </c>
      <c r="AY2035" s="17" t="s">
        <v>263</v>
      </c>
      <c r="BE2035" s="245">
        <f>IF(N2035="základní",J2035,0)</f>
        <v>0</v>
      </c>
      <c r="BF2035" s="245">
        <f>IF(N2035="snížená",J2035,0)</f>
        <v>0</v>
      </c>
      <c r="BG2035" s="245">
        <f>IF(N2035="zákl. přenesená",J2035,0)</f>
        <v>0</v>
      </c>
      <c r="BH2035" s="245">
        <f>IF(N2035="sníž. přenesená",J2035,0)</f>
        <v>0</v>
      </c>
      <c r="BI2035" s="245">
        <f>IF(N2035="nulová",J2035,0)</f>
        <v>0</v>
      </c>
      <c r="BJ2035" s="17" t="s">
        <v>90</v>
      </c>
      <c r="BK2035" s="245">
        <f>ROUND(I2035*H2035,2)</f>
        <v>0</v>
      </c>
      <c r="BL2035" s="17" t="s">
        <v>125</v>
      </c>
      <c r="BM2035" s="244" t="s">
        <v>2821</v>
      </c>
    </row>
    <row r="2036" s="1" customFormat="1">
      <c r="B2036" s="39"/>
      <c r="C2036" s="40"/>
      <c r="D2036" s="246" t="s">
        <v>273</v>
      </c>
      <c r="E2036" s="40"/>
      <c r="F2036" s="247" t="s">
        <v>2726</v>
      </c>
      <c r="G2036" s="40"/>
      <c r="H2036" s="40"/>
      <c r="I2036" s="151"/>
      <c r="J2036" s="40"/>
      <c r="K2036" s="40"/>
      <c r="L2036" s="44"/>
      <c r="M2036" s="248"/>
      <c r="N2036" s="87"/>
      <c r="O2036" s="87"/>
      <c r="P2036" s="87"/>
      <c r="Q2036" s="87"/>
      <c r="R2036" s="87"/>
      <c r="S2036" s="87"/>
      <c r="T2036" s="88"/>
      <c r="AT2036" s="17" t="s">
        <v>273</v>
      </c>
      <c r="AU2036" s="17" t="s">
        <v>92</v>
      </c>
    </row>
    <row r="2037" s="1" customFormat="1" ht="16.5" customHeight="1">
      <c r="B2037" s="39"/>
      <c r="C2037" s="233" t="s">
        <v>2822</v>
      </c>
      <c r="D2037" s="233" t="s">
        <v>266</v>
      </c>
      <c r="E2037" s="234" t="s">
        <v>2823</v>
      </c>
      <c r="F2037" s="235" t="s">
        <v>2824</v>
      </c>
      <c r="G2037" s="236" t="s">
        <v>1829</v>
      </c>
      <c r="H2037" s="237">
        <v>6</v>
      </c>
      <c r="I2037" s="238"/>
      <c r="J2037" s="239">
        <f>ROUND(I2037*H2037,2)</f>
        <v>0</v>
      </c>
      <c r="K2037" s="235" t="s">
        <v>413</v>
      </c>
      <c r="L2037" s="44"/>
      <c r="M2037" s="240" t="s">
        <v>1</v>
      </c>
      <c r="N2037" s="241" t="s">
        <v>48</v>
      </c>
      <c r="O2037" s="87"/>
      <c r="P2037" s="242">
        <f>O2037*H2037</f>
        <v>0</v>
      </c>
      <c r="Q2037" s="242">
        <v>0</v>
      </c>
      <c r="R2037" s="242">
        <f>Q2037*H2037</f>
        <v>0</v>
      </c>
      <c r="S2037" s="242">
        <v>0</v>
      </c>
      <c r="T2037" s="243">
        <f>S2037*H2037</f>
        <v>0</v>
      </c>
      <c r="AR2037" s="244" t="s">
        <v>125</v>
      </c>
      <c r="AT2037" s="244" t="s">
        <v>266</v>
      </c>
      <c r="AU2037" s="244" t="s">
        <v>92</v>
      </c>
      <c r="AY2037" s="17" t="s">
        <v>263</v>
      </c>
      <c r="BE2037" s="245">
        <f>IF(N2037="základní",J2037,0)</f>
        <v>0</v>
      </c>
      <c r="BF2037" s="245">
        <f>IF(N2037="snížená",J2037,0)</f>
        <v>0</v>
      </c>
      <c r="BG2037" s="245">
        <f>IF(N2037="zákl. přenesená",J2037,0)</f>
        <v>0</v>
      </c>
      <c r="BH2037" s="245">
        <f>IF(N2037="sníž. přenesená",J2037,0)</f>
        <v>0</v>
      </c>
      <c r="BI2037" s="245">
        <f>IF(N2037="nulová",J2037,0)</f>
        <v>0</v>
      </c>
      <c r="BJ2037" s="17" t="s">
        <v>90</v>
      </c>
      <c r="BK2037" s="245">
        <f>ROUND(I2037*H2037,2)</f>
        <v>0</v>
      </c>
      <c r="BL2037" s="17" t="s">
        <v>125</v>
      </c>
      <c r="BM2037" s="244" t="s">
        <v>2825</v>
      </c>
    </row>
    <row r="2038" s="1" customFormat="1">
      <c r="B2038" s="39"/>
      <c r="C2038" s="40"/>
      <c r="D2038" s="246" t="s">
        <v>273</v>
      </c>
      <c r="E2038" s="40"/>
      <c r="F2038" s="247" t="s">
        <v>2826</v>
      </c>
      <c r="G2038" s="40"/>
      <c r="H2038" s="40"/>
      <c r="I2038" s="151"/>
      <c r="J2038" s="40"/>
      <c r="K2038" s="40"/>
      <c r="L2038" s="44"/>
      <c r="M2038" s="248"/>
      <c r="N2038" s="87"/>
      <c r="O2038" s="87"/>
      <c r="P2038" s="87"/>
      <c r="Q2038" s="87"/>
      <c r="R2038" s="87"/>
      <c r="S2038" s="87"/>
      <c r="T2038" s="88"/>
      <c r="AT2038" s="17" t="s">
        <v>273</v>
      </c>
      <c r="AU2038" s="17" t="s">
        <v>92</v>
      </c>
    </row>
    <row r="2039" s="1" customFormat="1" ht="24" customHeight="1">
      <c r="B2039" s="39"/>
      <c r="C2039" s="233" t="s">
        <v>2827</v>
      </c>
      <c r="D2039" s="233" t="s">
        <v>266</v>
      </c>
      <c r="E2039" s="234" t="s">
        <v>2828</v>
      </c>
      <c r="F2039" s="235" t="s">
        <v>2829</v>
      </c>
      <c r="G2039" s="236" t="s">
        <v>1829</v>
      </c>
      <c r="H2039" s="237">
        <v>8</v>
      </c>
      <c r="I2039" s="238"/>
      <c r="J2039" s="239">
        <f>ROUND(I2039*H2039,2)</f>
        <v>0</v>
      </c>
      <c r="K2039" s="235" t="s">
        <v>413</v>
      </c>
      <c r="L2039" s="44"/>
      <c r="M2039" s="240" t="s">
        <v>1</v>
      </c>
      <c r="N2039" s="241" t="s">
        <v>48</v>
      </c>
      <c r="O2039" s="87"/>
      <c r="P2039" s="242">
        <f>O2039*H2039</f>
        <v>0</v>
      </c>
      <c r="Q2039" s="242">
        <v>0</v>
      </c>
      <c r="R2039" s="242">
        <f>Q2039*H2039</f>
        <v>0</v>
      </c>
      <c r="S2039" s="242">
        <v>0</v>
      </c>
      <c r="T2039" s="243">
        <f>S2039*H2039</f>
        <v>0</v>
      </c>
      <c r="AR2039" s="244" t="s">
        <v>125</v>
      </c>
      <c r="AT2039" s="244" t="s">
        <v>266</v>
      </c>
      <c r="AU2039" s="244" t="s">
        <v>92</v>
      </c>
      <c r="AY2039" s="17" t="s">
        <v>263</v>
      </c>
      <c r="BE2039" s="245">
        <f>IF(N2039="základní",J2039,0)</f>
        <v>0</v>
      </c>
      <c r="BF2039" s="245">
        <f>IF(N2039="snížená",J2039,0)</f>
        <v>0</v>
      </c>
      <c r="BG2039" s="245">
        <f>IF(N2039="zákl. přenesená",J2039,0)</f>
        <v>0</v>
      </c>
      <c r="BH2039" s="245">
        <f>IF(N2039="sníž. přenesená",J2039,0)</f>
        <v>0</v>
      </c>
      <c r="BI2039" s="245">
        <f>IF(N2039="nulová",J2039,0)</f>
        <v>0</v>
      </c>
      <c r="BJ2039" s="17" t="s">
        <v>90</v>
      </c>
      <c r="BK2039" s="245">
        <f>ROUND(I2039*H2039,2)</f>
        <v>0</v>
      </c>
      <c r="BL2039" s="17" t="s">
        <v>125</v>
      </c>
      <c r="BM2039" s="244" t="s">
        <v>2830</v>
      </c>
    </row>
    <row r="2040" s="1" customFormat="1">
      <c r="B2040" s="39"/>
      <c r="C2040" s="40"/>
      <c r="D2040" s="246" t="s">
        <v>273</v>
      </c>
      <c r="E2040" s="40"/>
      <c r="F2040" s="247" t="s">
        <v>2826</v>
      </c>
      <c r="G2040" s="40"/>
      <c r="H2040" s="40"/>
      <c r="I2040" s="151"/>
      <c r="J2040" s="40"/>
      <c r="K2040" s="40"/>
      <c r="L2040" s="44"/>
      <c r="M2040" s="248"/>
      <c r="N2040" s="87"/>
      <c r="O2040" s="87"/>
      <c r="P2040" s="87"/>
      <c r="Q2040" s="87"/>
      <c r="R2040" s="87"/>
      <c r="S2040" s="87"/>
      <c r="T2040" s="88"/>
      <c r="AT2040" s="17" t="s">
        <v>273</v>
      </c>
      <c r="AU2040" s="17" t="s">
        <v>92</v>
      </c>
    </row>
    <row r="2041" s="1" customFormat="1" ht="16.5" customHeight="1">
      <c r="B2041" s="39"/>
      <c r="C2041" s="233" t="s">
        <v>2831</v>
      </c>
      <c r="D2041" s="233" t="s">
        <v>266</v>
      </c>
      <c r="E2041" s="234" t="s">
        <v>2832</v>
      </c>
      <c r="F2041" s="235" t="s">
        <v>2833</v>
      </c>
      <c r="G2041" s="236" t="s">
        <v>1829</v>
      </c>
      <c r="H2041" s="237">
        <v>1</v>
      </c>
      <c r="I2041" s="238"/>
      <c r="J2041" s="239">
        <f>ROUND(I2041*H2041,2)</f>
        <v>0</v>
      </c>
      <c r="K2041" s="235" t="s">
        <v>413</v>
      </c>
      <c r="L2041" s="44"/>
      <c r="M2041" s="240" t="s">
        <v>1</v>
      </c>
      <c r="N2041" s="241" t="s">
        <v>48</v>
      </c>
      <c r="O2041" s="87"/>
      <c r="P2041" s="242">
        <f>O2041*H2041</f>
        <v>0</v>
      </c>
      <c r="Q2041" s="242">
        <v>0</v>
      </c>
      <c r="R2041" s="242">
        <f>Q2041*H2041</f>
        <v>0</v>
      </c>
      <c r="S2041" s="242">
        <v>0</v>
      </c>
      <c r="T2041" s="243">
        <f>S2041*H2041</f>
        <v>0</v>
      </c>
      <c r="AR2041" s="244" t="s">
        <v>125</v>
      </c>
      <c r="AT2041" s="244" t="s">
        <v>266</v>
      </c>
      <c r="AU2041" s="244" t="s">
        <v>92</v>
      </c>
      <c r="AY2041" s="17" t="s">
        <v>263</v>
      </c>
      <c r="BE2041" s="245">
        <f>IF(N2041="základní",J2041,0)</f>
        <v>0</v>
      </c>
      <c r="BF2041" s="245">
        <f>IF(N2041="snížená",J2041,0)</f>
        <v>0</v>
      </c>
      <c r="BG2041" s="245">
        <f>IF(N2041="zákl. přenesená",J2041,0)</f>
        <v>0</v>
      </c>
      <c r="BH2041" s="245">
        <f>IF(N2041="sníž. přenesená",J2041,0)</f>
        <v>0</v>
      </c>
      <c r="BI2041" s="245">
        <f>IF(N2041="nulová",J2041,0)</f>
        <v>0</v>
      </c>
      <c r="BJ2041" s="17" t="s">
        <v>90</v>
      </c>
      <c r="BK2041" s="245">
        <f>ROUND(I2041*H2041,2)</f>
        <v>0</v>
      </c>
      <c r="BL2041" s="17" t="s">
        <v>125</v>
      </c>
      <c r="BM2041" s="244" t="s">
        <v>2834</v>
      </c>
    </row>
    <row r="2042" s="1" customFormat="1">
      <c r="B2042" s="39"/>
      <c r="C2042" s="40"/>
      <c r="D2042" s="246" t="s">
        <v>273</v>
      </c>
      <c r="E2042" s="40"/>
      <c r="F2042" s="247" t="s">
        <v>2826</v>
      </c>
      <c r="G2042" s="40"/>
      <c r="H2042" s="40"/>
      <c r="I2042" s="151"/>
      <c r="J2042" s="40"/>
      <c r="K2042" s="40"/>
      <c r="L2042" s="44"/>
      <c r="M2042" s="248"/>
      <c r="N2042" s="87"/>
      <c r="O2042" s="87"/>
      <c r="P2042" s="87"/>
      <c r="Q2042" s="87"/>
      <c r="R2042" s="87"/>
      <c r="S2042" s="87"/>
      <c r="T2042" s="88"/>
      <c r="AT2042" s="17" t="s">
        <v>273</v>
      </c>
      <c r="AU2042" s="17" t="s">
        <v>92</v>
      </c>
    </row>
    <row r="2043" s="1" customFormat="1" ht="16.5" customHeight="1">
      <c r="B2043" s="39"/>
      <c r="C2043" s="233" t="s">
        <v>2835</v>
      </c>
      <c r="D2043" s="233" t="s">
        <v>266</v>
      </c>
      <c r="E2043" s="234" t="s">
        <v>2836</v>
      </c>
      <c r="F2043" s="235" t="s">
        <v>2837</v>
      </c>
      <c r="G2043" s="236" t="s">
        <v>1829</v>
      </c>
      <c r="H2043" s="237">
        <v>1</v>
      </c>
      <c r="I2043" s="238"/>
      <c r="J2043" s="239">
        <f>ROUND(I2043*H2043,2)</f>
        <v>0</v>
      </c>
      <c r="K2043" s="235" t="s">
        <v>413</v>
      </c>
      <c r="L2043" s="44"/>
      <c r="M2043" s="240" t="s">
        <v>1</v>
      </c>
      <c r="N2043" s="241" t="s">
        <v>48</v>
      </c>
      <c r="O2043" s="87"/>
      <c r="P2043" s="242">
        <f>O2043*H2043</f>
        <v>0</v>
      </c>
      <c r="Q2043" s="242">
        <v>0</v>
      </c>
      <c r="R2043" s="242">
        <f>Q2043*H2043</f>
        <v>0</v>
      </c>
      <c r="S2043" s="242">
        <v>0</v>
      </c>
      <c r="T2043" s="243">
        <f>S2043*H2043</f>
        <v>0</v>
      </c>
      <c r="AR2043" s="244" t="s">
        <v>125</v>
      </c>
      <c r="AT2043" s="244" t="s">
        <v>266</v>
      </c>
      <c r="AU2043" s="244" t="s">
        <v>92</v>
      </c>
      <c r="AY2043" s="17" t="s">
        <v>263</v>
      </c>
      <c r="BE2043" s="245">
        <f>IF(N2043="základní",J2043,0)</f>
        <v>0</v>
      </c>
      <c r="BF2043" s="245">
        <f>IF(N2043="snížená",J2043,0)</f>
        <v>0</v>
      </c>
      <c r="BG2043" s="245">
        <f>IF(N2043="zákl. přenesená",J2043,0)</f>
        <v>0</v>
      </c>
      <c r="BH2043" s="245">
        <f>IF(N2043="sníž. přenesená",J2043,0)</f>
        <v>0</v>
      </c>
      <c r="BI2043" s="245">
        <f>IF(N2043="nulová",J2043,0)</f>
        <v>0</v>
      </c>
      <c r="BJ2043" s="17" t="s">
        <v>90</v>
      </c>
      <c r="BK2043" s="245">
        <f>ROUND(I2043*H2043,2)</f>
        <v>0</v>
      </c>
      <c r="BL2043" s="17" t="s">
        <v>125</v>
      </c>
      <c r="BM2043" s="244" t="s">
        <v>2838</v>
      </c>
    </row>
    <row r="2044" s="1" customFormat="1">
      <c r="B2044" s="39"/>
      <c r="C2044" s="40"/>
      <c r="D2044" s="246" t="s">
        <v>273</v>
      </c>
      <c r="E2044" s="40"/>
      <c r="F2044" s="247" t="s">
        <v>2826</v>
      </c>
      <c r="G2044" s="40"/>
      <c r="H2044" s="40"/>
      <c r="I2044" s="151"/>
      <c r="J2044" s="40"/>
      <c r="K2044" s="40"/>
      <c r="L2044" s="44"/>
      <c r="M2044" s="248"/>
      <c r="N2044" s="87"/>
      <c r="O2044" s="87"/>
      <c r="P2044" s="87"/>
      <c r="Q2044" s="87"/>
      <c r="R2044" s="87"/>
      <c r="S2044" s="87"/>
      <c r="T2044" s="88"/>
      <c r="AT2044" s="17" t="s">
        <v>273</v>
      </c>
      <c r="AU2044" s="17" t="s">
        <v>92</v>
      </c>
    </row>
    <row r="2045" s="1" customFormat="1" ht="16.5" customHeight="1">
      <c r="B2045" s="39"/>
      <c r="C2045" s="233" t="s">
        <v>2839</v>
      </c>
      <c r="D2045" s="233" t="s">
        <v>266</v>
      </c>
      <c r="E2045" s="234" t="s">
        <v>2840</v>
      </c>
      <c r="F2045" s="235" t="s">
        <v>2841</v>
      </c>
      <c r="G2045" s="236" t="s">
        <v>1829</v>
      </c>
      <c r="H2045" s="237">
        <v>2</v>
      </c>
      <c r="I2045" s="238"/>
      <c r="J2045" s="239">
        <f>ROUND(I2045*H2045,2)</f>
        <v>0</v>
      </c>
      <c r="K2045" s="235" t="s">
        <v>413</v>
      </c>
      <c r="L2045" s="44"/>
      <c r="M2045" s="240" t="s">
        <v>1</v>
      </c>
      <c r="N2045" s="241" t="s">
        <v>48</v>
      </c>
      <c r="O2045" s="87"/>
      <c r="P2045" s="242">
        <f>O2045*H2045</f>
        <v>0</v>
      </c>
      <c r="Q2045" s="242">
        <v>0</v>
      </c>
      <c r="R2045" s="242">
        <f>Q2045*H2045</f>
        <v>0</v>
      </c>
      <c r="S2045" s="242">
        <v>0</v>
      </c>
      <c r="T2045" s="243">
        <f>S2045*H2045</f>
        <v>0</v>
      </c>
      <c r="AR2045" s="244" t="s">
        <v>125</v>
      </c>
      <c r="AT2045" s="244" t="s">
        <v>266</v>
      </c>
      <c r="AU2045" s="244" t="s">
        <v>92</v>
      </c>
      <c r="AY2045" s="17" t="s">
        <v>263</v>
      </c>
      <c r="BE2045" s="245">
        <f>IF(N2045="základní",J2045,0)</f>
        <v>0</v>
      </c>
      <c r="BF2045" s="245">
        <f>IF(N2045="snížená",J2045,0)</f>
        <v>0</v>
      </c>
      <c r="BG2045" s="245">
        <f>IF(N2045="zákl. přenesená",J2045,0)</f>
        <v>0</v>
      </c>
      <c r="BH2045" s="245">
        <f>IF(N2045="sníž. přenesená",J2045,0)</f>
        <v>0</v>
      </c>
      <c r="BI2045" s="245">
        <f>IF(N2045="nulová",J2045,0)</f>
        <v>0</v>
      </c>
      <c r="BJ2045" s="17" t="s">
        <v>90</v>
      </c>
      <c r="BK2045" s="245">
        <f>ROUND(I2045*H2045,2)</f>
        <v>0</v>
      </c>
      <c r="BL2045" s="17" t="s">
        <v>125</v>
      </c>
      <c r="BM2045" s="244" t="s">
        <v>2842</v>
      </c>
    </row>
    <row r="2046" s="1" customFormat="1">
      <c r="B2046" s="39"/>
      <c r="C2046" s="40"/>
      <c r="D2046" s="246" t="s">
        <v>273</v>
      </c>
      <c r="E2046" s="40"/>
      <c r="F2046" s="247" t="s">
        <v>2826</v>
      </c>
      <c r="G2046" s="40"/>
      <c r="H2046" s="40"/>
      <c r="I2046" s="151"/>
      <c r="J2046" s="40"/>
      <c r="K2046" s="40"/>
      <c r="L2046" s="44"/>
      <c r="M2046" s="248"/>
      <c r="N2046" s="87"/>
      <c r="O2046" s="87"/>
      <c r="P2046" s="87"/>
      <c r="Q2046" s="87"/>
      <c r="R2046" s="87"/>
      <c r="S2046" s="87"/>
      <c r="T2046" s="88"/>
      <c r="AT2046" s="17" t="s">
        <v>273</v>
      </c>
      <c r="AU2046" s="17" t="s">
        <v>92</v>
      </c>
    </row>
    <row r="2047" s="1" customFormat="1" ht="24" customHeight="1">
      <c r="B2047" s="39"/>
      <c r="C2047" s="233" t="s">
        <v>2843</v>
      </c>
      <c r="D2047" s="233" t="s">
        <v>266</v>
      </c>
      <c r="E2047" s="234" t="s">
        <v>2844</v>
      </c>
      <c r="F2047" s="235" t="s">
        <v>2845</v>
      </c>
      <c r="G2047" s="236" t="s">
        <v>1829</v>
      </c>
      <c r="H2047" s="237">
        <v>3</v>
      </c>
      <c r="I2047" s="238"/>
      <c r="J2047" s="239">
        <f>ROUND(I2047*H2047,2)</f>
        <v>0</v>
      </c>
      <c r="K2047" s="235" t="s">
        <v>413</v>
      </c>
      <c r="L2047" s="44"/>
      <c r="M2047" s="240" t="s">
        <v>1</v>
      </c>
      <c r="N2047" s="241" t="s">
        <v>48</v>
      </c>
      <c r="O2047" s="87"/>
      <c r="P2047" s="242">
        <f>O2047*H2047</f>
        <v>0</v>
      </c>
      <c r="Q2047" s="242">
        <v>0</v>
      </c>
      <c r="R2047" s="242">
        <f>Q2047*H2047</f>
        <v>0</v>
      </c>
      <c r="S2047" s="242">
        <v>0</v>
      </c>
      <c r="T2047" s="243">
        <f>S2047*H2047</f>
        <v>0</v>
      </c>
      <c r="AR2047" s="244" t="s">
        <v>125</v>
      </c>
      <c r="AT2047" s="244" t="s">
        <v>266</v>
      </c>
      <c r="AU2047" s="244" t="s">
        <v>92</v>
      </c>
      <c r="AY2047" s="17" t="s">
        <v>263</v>
      </c>
      <c r="BE2047" s="245">
        <f>IF(N2047="základní",J2047,0)</f>
        <v>0</v>
      </c>
      <c r="BF2047" s="245">
        <f>IF(N2047="snížená",J2047,0)</f>
        <v>0</v>
      </c>
      <c r="BG2047" s="245">
        <f>IF(N2047="zákl. přenesená",J2047,0)</f>
        <v>0</v>
      </c>
      <c r="BH2047" s="245">
        <f>IF(N2047="sníž. přenesená",J2047,0)</f>
        <v>0</v>
      </c>
      <c r="BI2047" s="245">
        <f>IF(N2047="nulová",J2047,0)</f>
        <v>0</v>
      </c>
      <c r="BJ2047" s="17" t="s">
        <v>90</v>
      </c>
      <c r="BK2047" s="245">
        <f>ROUND(I2047*H2047,2)</f>
        <v>0</v>
      </c>
      <c r="BL2047" s="17" t="s">
        <v>125</v>
      </c>
      <c r="BM2047" s="244" t="s">
        <v>2846</v>
      </c>
    </row>
    <row r="2048" s="1" customFormat="1">
      <c r="B2048" s="39"/>
      <c r="C2048" s="40"/>
      <c r="D2048" s="246" t="s">
        <v>273</v>
      </c>
      <c r="E2048" s="40"/>
      <c r="F2048" s="247" t="s">
        <v>2826</v>
      </c>
      <c r="G2048" s="40"/>
      <c r="H2048" s="40"/>
      <c r="I2048" s="151"/>
      <c r="J2048" s="40"/>
      <c r="K2048" s="40"/>
      <c r="L2048" s="44"/>
      <c r="M2048" s="248"/>
      <c r="N2048" s="87"/>
      <c r="O2048" s="87"/>
      <c r="P2048" s="87"/>
      <c r="Q2048" s="87"/>
      <c r="R2048" s="87"/>
      <c r="S2048" s="87"/>
      <c r="T2048" s="88"/>
      <c r="AT2048" s="17" t="s">
        <v>273</v>
      </c>
      <c r="AU2048" s="17" t="s">
        <v>92</v>
      </c>
    </row>
    <row r="2049" s="1" customFormat="1" ht="16.5" customHeight="1">
      <c r="B2049" s="39"/>
      <c r="C2049" s="233" t="s">
        <v>2847</v>
      </c>
      <c r="D2049" s="233" t="s">
        <v>266</v>
      </c>
      <c r="E2049" s="234" t="s">
        <v>2848</v>
      </c>
      <c r="F2049" s="235" t="s">
        <v>2849</v>
      </c>
      <c r="G2049" s="236" t="s">
        <v>1829</v>
      </c>
      <c r="H2049" s="237">
        <v>1</v>
      </c>
      <c r="I2049" s="238"/>
      <c r="J2049" s="239">
        <f>ROUND(I2049*H2049,2)</f>
        <v>0</v>
      </c>
      <c r="K2049" s="235" t="s">
        <v>413</v>
      </c>
      <c r="L2049" s="44"/>
      <c r="M2049" s="240" t="s">
        <v>1</v>
      </c>
      <c r="N2049" s="241" t="s">
        <v>48</v>
      </c>
      <c r="O2049" s="87"/>
      <c r="P2049" s="242">
        <f>O2049*H2049</f>
        <v>0</v>
      </c>
      <c r="Q2049" s="242">
        <v>0</v>
      </c>
      <c r="R2049" s="242">
        <f>Q2049*H2049</f>
        <v>0</v>
      </c>
      <c r="S2049" s="242">
        <v>0</v>
      </c>
      <c r="T2049" s="243">
        <f>S2049*H2049</f>
        <v>0</v>
      </c>
      <c r="AR2049" s="244" t="s">
        <v>125</v>
      </c>
      <c r="AT2049" s="244" t="s">
        <v>266</v>
      </c>
      <c r="AU2049" s="244" t="s">
        <v>92</v>
      </c>
      <c r="AY2049" s="17" t="s">
        <v>263</v>
      </c>
      <c r="BE2049" s="245">
        <f>IF(N2049="základní",J2049,0)</f>
        <v>0</v>
      </c>
      <c r="BF2049" s="245">
        <f>IF(N2049="snížená",J2049,0)</f>
        <v>0</v>
      </c>
      <c r="BG2049" s="245">
        <f>IF(N2049="zákl. přenesená",J2049,0)</f>
        <v>0</v>
      </c>
      <c r="BH2049" s="245">
        <f>IF(N2049="sníž. přenesená",J2049,0)</f>
        <v>0</v>
      </c>
      <c r="BI2049" s="245">
        <f>IF(N2049="nulová",J2049,0)</f>
        <v>0</v>
      </c>
      <c r="BJ2049" s="17" t="s">
        <v>90</v>
      </c>
      <c r="BK2049" s="245">
        <f>ROUND(I2049*H2049,2)</f>
        <v>0</v>
      </c>
      <c r="BL2049" s="17" t="s">
        <v>125</v>
      </c>
      <c r="BM2049" s="244" t="s">
        <v>2850</v>
      </c>
    </row>
    <row r="2050" s="1" customFormat="1">
      <c r="B2050" s="39"/>
      <c r="C2050" s="40"/>
      <c r="D2050" s="246" t="s">
        <v>273</v>
      </c>
      <c r="E2050" s="40"/>
      <c r="F2050" s="247" t="s">
        <v>2826</v>
      </c>
      <c r="G2050" s="40"/>
      <c r="H2050" s="40"/>
      <c r="I2050" s="151"/>
      <c r="J2050" s="40"/>
      <c r="K2050" s="40"/>
      <c r="L2050" s="44"/>
      <c r="M2050" s="248"/>
      <c r="N2050" s="87"/>
      <c r="O2050" s="87"/>
      <c r="P2050" s="87"/>
      <c r="Q2050" s="87"/>
      <c r="R2050" s="87"/>
      <c r="S2050" s="87"/>
      <c r="T2050" s="88"/>
      <c r="AT2050" s="17" t="s">
        <v>273</v>
      </c>
      <c r="AU2050" s="17" t="s">
        <v>92</v>
      </c>
    </row>
    <row r="2051" s="1" customFormat="1" ht="16.5" customHeight="1">
      <c r="B2051" s="39"/>
      <c r="C2051" s="233" t="s">
        <v>2851</v>
      </c>
      <c r="D2051" s="233" t="s">
        <v>266</v>
      </c>
      <c r="E2051" s="234" t="s">
        <v>2852</v>
      </c>
      <c r="F2051" s="235" t="s">
        <v>2853</v>
      </c>
      <c r="G2051" s="236" t="s">
        <v>1829</v>
      </c>
      <c r="H2051" s="237">
        <v>5</v>
      </c>
      <c r="I2051" s="238"/>
      <c r="J2051" s="239">
        <f>ROUND(I2051*H2051,2)</f>
        <v>0</v>
      </c>
      <c r="K2051" s="235" t="s">
        <v>413</v>
      </c>
      <c r="L2051" s="44"/>
      <c r="M2051" s="240" t="s">
        <v>1</v>
      </c>
      <c r="N2051" s="241" t="s">
        <v>48</v>
      </c>
      <c r="O2051" s="87"/>
      <c r="P2051" s="242">
        <f>O2051*H2051</f>
        <v>0</v>
      </c>
      <c r="Q2051" s="242">
        <v>0</v>
      </c>
      <c r="R2051" s="242">
        <f>Q2051*H2051</f>
        <v>0</v>
      </c>
      <c r="S2051" s="242">
        <v>0</v>
      </c>
      <c r="T2051" s="243">
        <f>S2051*H2051</f>
        <v>0</v>
      </c>
      <c r="AR2051" s="244" t="s">
        <v>125</v>
      </c>
      <c r="AT2051" s="244" t="s">
        <v>266</v>
      </c>
      <c r="AU2051" s="244" t="s">
        <v>92</v>
      </c>
      <c r="AY2051" s="17" t="s">
        <v>263</v>
      </c>
      <c r="BE2051" s="245">
        <f>IF(N2051="základní",J2051,0)</f>
        <v>0</v>
      </c>
      <c r="BF2051" s="245">
        <f>IF(N2051="snížená",J2051,0)</f>
        <v>0</v>
      </c>
      <c r="BG2051" s="245">
        <f>IF(N2051="zákl. přenesená",J2051,0)</f>
        <v>0</v>
      </c>
      <c r="BH2051" s="245">
        <f>IF(N2051="sníž. přenesená",J2051,0)</f>
        <v>0</v>
      </c>
      <c r="BI2051" s="245">
        <f>IF(N2051="nulová",J2051,0)</f>
        <v>0</v>
      </c>
      <c r="BJ2051" s="17" t="s">
        <v>90</v>
      </c>
      <c r="BK2051" s="245">
        <f>ROUND(I2051*H2051,2)</f>
        <v>0</v>
      </c>
      <c r="BL2051" s="17" t="s">
        <v>125</v>
      </c>
      <c r="BM2051" s="244" t="s">
        <v>2854</v>
      </c>
    </row>
    <row r="2052" s="1" customFormat="1">
      <c r="B2052" s="39"/>
      <c r="C2052" s="40"/>
      <c r="D2052" s="246" t="s">
        <v>273</v>
      </c>
      <c r="E2052" s="40"/>
      <c r="F2052" s="247" t="s">
        <v>2826</v>
      </c>
      <c r="G2052" s="40"/>
      <c r="H2052" s="40"/>
      <c r="I2052" s="151"/>
      <c r="J2052" s="40"/>
      <c r="K2052" s="40"/>
      <c r="L2052" s="44"/>
      <c r="M2052" s="248"/>
      <c r="N2052" s="87"/>
      <c r="O2052" s="87"/>
      <c r="P2052" s="87"/>
      <c r="Q2052" s="87"/>
      <c r="R2052" s="87"/>
      <c r="S2052" s="87"/>
      <c r="T2052" s="88"/>
      <c r="AT2052" s="17" t="s">
        <v>273</v>
      </c>
      <c r="AU2052" s="17" t="s">
        <v>92</v>
      </c>
    </row>
    <row r="2053" s="1" customFormat="1" ht="16.5" customHeight="1">
      <c r="B2053" s="39"/>
      <c r="C2053" s="233" t="s">
        <v>2855</v>
      </c>
      <c r="D2053" s="233" t="s">
        <v>266</v>
      </c>
      <c r="E2053" s="234" t="s">
        <v>2856</v>
      </c>
      <c r="F2053" s="235" t="s">
        <v>2857</v>
      </c>
      <c r="G2053" s="236" t="s">
        <v>1829</v>
      </c>
      <c r="H2053" s="237">
        <v>1</v>
      </c>
      <c r="I2053" s="238"/>
      <c r="J2053" s="239">
        <f>ROUND(I2053*H2053,2)</f>
        <v>0</v>
      </c>
      <c r="K2053" s="235" t="s">
        <v>413</v>
      </c>
      <c r="L2053" s="44"/>
      <c r="M2053" s="240" t="s">
        <v>1</v>
      </c>
      <c r="N2053" s="241" t="s">
        <v>48</v>
      </c>
      <c r="O2053" s="87"/>
      <c r="P2053" s="242">
        <f>O2053*H2053</f>
        <v>0</v>
      </c>
      <c r="Q2053" s="242">
        <v>0</v>
      </c>
      <c r="R2053" s="242">
        <f>Q2053*H2053</f>
        <v>0</v>
      </c>
      <c r="S2053" s="242">
        <v>0</v>
      </c>
      <c r="T2053" s="243">
        <f>S2053*H2053</f>
        <v>0</v>
      </c>
      <c r="AR2053" s="244" t="s">
        <v>125</v>
      </c>
      <c r="AT2053" s="244" t="s">
        <v>266</v>
      </c>
      <c r="AU2053" s="244" t="s">
        <v>92</v>
      </c>
      <c r="AY2053" s="17" t="s">
        <v>263</v>
      </c>
      <c r="BE2053" s="245">
        <f>IF(N2053="základní",J2053,0)</f>
        <v>0</v>
      </c>
      <c r="BF2053" s="245">
        <f>IF(N2053="snížená",J2053,0)</f>
        <v>0</v>
      </c>
      <c r="BG2053" s="245">
        <f>IF(N2053="zákl. přenesená",J2053,0)</f>
        <v>0</v>
      </c>
      <c r="BH2053" s="245">
        <f>IF(N2053="sníž. přenesená",J2053,0)</f>
        <v>0</v>
      </c>
      <c r="BI2053" s="245">
        <f>IF(N2053="nulová",J2053,0)</f>
        <v>0</v>
      </c>
      <c r="BJ2053" s="17" t="s">
        <v>90</v>
      </c>
      <c r="BK2053" s="245">
        <f>ROUND(I2053*H2053,2)</f>
        <v>0</v>
      </c>
      <c r="BL2053" s="17" t="s">
        <v>125</v>
      </c>
      <c r="BM2053" s="244" t="s">
        <v>2858</v>
      </c>
    </row>
    <row r="2054" s="1" customFormat="1">
      <c r="B2054" s="39"/>
      <c r="C2054" s="40"/>
      <c r="D2054" s="246" t="s">
        <v>273</v>
      </c>
      <c r="E2054" s="40"/>
      <c r="F2054" s="247" t="s">
        <v>2826</v>
      </c>
      <c r="G2054" s="40"/>
      <c r="H2054" s="40"/>
      <c r="I2054" s="151"/>
      <c r="J2054" s="40"/>
      <c r="K2054" s="40"/>
      <c r="L2054" s="44"/>
      <c r="M2054" s="248"/>
      <c r="N2054" s="87"/>
      <c r="O2054" s="87"/>
      <c r="P2054" s="87"/>
      <c r="Q2054" s="87"/>
      <c r="R2054" s="87"/>
      <c r="S2054" s="87"/>
      <c r="T2054" s="88"/>
      <c r="AT2054" s="17" t="s">
        <v>273</v>
      </c>
      <c r="AU2054" s="17" t="s">
        <v>92</v>
      </c>
    </row>
    <row r="2055" s="1" customFormat="1" ht="24" customHeight="1">
      <c r="B2055" s="39"/>
      <c r="C2055" s="233" t="s">
        <v>2859</v>
      </c>
      <c r="D2055" s="233" t="s">
        <v>266</v>
      </c>
      <c r="E2055" s="234" t="s">
        <v>2860</v>
      </c>
      <c r="F2055" s="235" t="s">
        <v>2861</v>
      </c>
      <c r="G2055" s="236" t="s">
        <v>396</v>
      </c>
      <c r="H2055" s="237">
        <v>17.579999999999998</v>
      </c>
      <c r="I2055" s="238"/>
      <c r="J2055" s="239">
        <f>ROUND(I2055*H2055,2)</f>
        <v>0</v>
      </c>
      <c r="K2055" s="235" t="s">
        <v>413</v>
      </c>
      <c r="L2055" s="44"/>
      <c r="M2055" s="240" t="s">
        <v>1</v>
      </c>
      <c r="N2055" s="241" t="s">
        <v>48</v>
      </c>
      <c r="O2055" s="87"/>
      <c r="P2055" s="242">
        <f>O2055*H2055</f>
        <v>0</v>
      </c>
      <c r="Q2055" s="242">
        <v>0</v>
      </c>
      <c r="R2055" s="242">
        <f>Q2055*H2055</f>
        <v>0</v>
      </c>
      <c r="S2055" s="242">
        <v>0</v>
      </c>
      <c r="T2055" s="243">
        <f>S2055*H2055</f>
        <v>0</v>
      </c>
      <c r="AR2055" s="244" t="s">
        <v>125</v>
      </c>
      <c r="AT2055" s="244" t="s">
        <v>266</v>
      </c>
      <c r="AU2055" s="244" t="s">
        <v>92</v>
      </c>
      <c r="AY2055" s="17" t="s">
        <v>263</v>
      </c>
      <c r="BE2055" s="245">
        <f>IF(N2055="základní",J2055,0)</f>
        <v>0</v>
      </c>
      <c r="BF2055" s="245">
        <f>IF(N2055="snížená",J2055,0)</f>
        <v>0</v>
      </c>
      <c r="BG2055" s="245">
        <f>IF(N2055="zákl. přenesená",J2055,0)</f>
        <v>0</v>
      </c>
      <c r="BH2055" s="245">
        <f>IF(N2055="sníž. přenesená",J2055,0)</f>
        <v>0</v>
      </c>
      <c r="BI2055" s="245">
        <f>IF(N2055="nulová",J2055,0)</f>
        <v>0</v>
      </c>
      <c r="BJ2055" s="17" t="s">
        <v>90</v>
      </c>
      <c r="BK2055" s="245">
        <f>ROUND(I2055*H2055,2)</f>
        <v>0</v>
      </c>
      <c r="BL2055" s="17" t="s">
        <v>125</v>
      </c>
      <c r="BM2055" s="244" t="s">
        <v>2862</v>
      </c>
    </row>
    <row r="2056" s="1" customFormat="1">
      <c r="B2056" s="39"/>
      <c r="C2056" s="40"/>
      <c r="D2056" s="246" t="s">
        <v>273</v>
      </c>
      <c r="E2056" s="40"/>
      <c r="F2056" s="247" t="s">
        <v>2826</v>
      </c>
      <c r="G2056" s="40"/>
      <c r="H2056" s="40"/>
      <c r="I2056" s="151"/>
      <c r="J2056" s="40"/>
      <c r="K2056" s="40"/>
      <c r="L2056" s="44"/>
      <c r="M2056" s="248"/>
      <c r="N2056" s="87"/>
      <c r="O2056" s="87"/>
      <c r="P2056" s="87"/>
      <c r="Q2056" s="87"/>
      <c r="R2056" s="87"/>
      <c r="S2056" s="87"/>
      <c r="T2056" s="88"/>
      <c r="AT2056" s="17" t="s">
        <v>273</v>
      </c>
      <c r="AU2056" s="17" t="s">
        <v>92</v>
      </c>
    </row>
    <row r="2057" s="1" customFormat="1" ht="16.5" customHeight="1">
      <c r="B2057" s="39"/>
      <c r="C2057" s="233" t="s">
        <v>2863</v>
      </c>
      <c r="D2057" s="233" t="s">
        <v>266</v>
      </c>
      <c r="E2057" s="234" t="s">
        <v>2864</v>
      </c>
      <c r="F2057" s="235" t="s">
        <v>2865</v>
      </c>
      <c r="G2057" s="236" t="s">
        <v>1829</v>
      </c>
      <c r="H2057" s="237">
        <v>1</v>
      </c>
      <c r="I2057" s="238"/>
      <c r="J2057" s="239">
        <f>ROUND(I2057*H2057,2)</f>
        <v>0</v>
      </c>
      <c r="K2057" s="235" t="s">
        <v>413</v>
      </c>
      <c r="L2057" s="44"/>
      <c r="M2057" s="240" t="s">
        <v>1</v>
      </c>
      <c r="N2057" s="241" t="s">
        <v>48</v>
      </c>
      <c r="O2057" s="87"/>
      <c r="P2057" s="242">
        <f>O2057*H2057</f>
        <v>0</v>
      </c>
      <c r="Q2057" s="242">
        <v>0</v>
      </c>
      <c r="R2057" s="242">
        <f>Q2057*H2057</f>
        <v>0</v>
      </c>
      <c r="S2057" s="242">
        <v>0</v>
      </c>
      <c r="T2057" s="243">
        <f>S2057*H2057</f>
        <v>0</v>
      </c>
      <c r="AR2057" s="244" t="s">
        <v>125</v>
      </c>
      <c r="AT2057" s="244" t="s">
        <v>266</v>
      </c>
      <c r="AU2057" s="244" t="s">
        <v>92</v>
      </c>
      <c r="AY2057" s="17" t="s">
        <v>263</v>
      </c>
      <c r="BE2057" s="245">
        <f>IF(N2057="základní",J2057,0)</f>
        <v>0</v>
      </c>
      <c r="BF2057" s="245">
        <f>IF(N2057="snížená",J2057,0)</f>
        <v>0</v>
      </c>
      <c r="BG2057" s="245">
        <f>IF(N2057="zákl. přenesená",J2057,0)</f>
        <v>0</v>
      </c>
      <c r="BH2057" s="245">
        <f>IF(N2057="sníž. přenesená",J2057,0)</f>
        <v>0</v>
      </c>
      <c r="BI2057" s="245">
        <f>IF(N2057="nulová",J2057,0)</f>
        <v>0</v>
      </c>
      <c r="BJ2057" s="17" t="s">
        <v>90</v>
      </c>
      <c r="BK2057" s="245">
        <f>ROUND(I2057*H2057,2)</f>
        <v>0</v>
      </c>
      <c r="BL2057" s="17" t="s">
        <v>125</v>
      </c>
      <c r="BM2057" s="244" t="s">
        <v>2866</v>
      </c>
    </row>
    <row r="2058" s="1" customFormat="1">
      <c r="B2058" s="39"/>
      <c r="C2058" s="40"/>
      <c r="D2058" s="246" t="s">
        <v>273</v>
      </c>
      <c r="E2058" s="40"/>
      <c r="F2058" s="247" t="s">
        <v>2826</v>
      </c>
      <c r="G2058" s="40"/>
      <c r="H2058" s="40"/>
      <c r="I2058" s="151"/>
      <c r="J2058" s="40"/>
      <c r="K2058" s="40"/>
      <c r="L2058" s="44"/>
      <c r="M2058" s="248"/>
      <c r="N2058" s="87"/>
      <c r="O2058" s="87"/>
      <c r="P2058" s="87"/>
      <c r="Q2058" s="87"/>
      <c r="R2058" s="87"/>
      <c r="S2058" s="87"/>
      <c r="T2058" s="88"/>
      <c r="AT2058" s="17" t="s">
        <v>273</v>
      </c>
      <c r="AU2058" s="17" t="s">
        <v>92</v>
      </c>
    </row>
    <row r="2059" s="1" customFormat="1" ht="24" customHeight="1">
      <c r="B2059" s="39"/>
      <c r="C2059" s="233" t="s">
        <v>2867</v>
      </c>
      <c r="D2059" s="233" t="s">
        <v>266</v>
      </c>
      <c r="E2059" s="234" t="s">
        <v>2868</v>
      </c>
      <c r="F2059" s="235" t="s">
        <v>2869</v>
      </c>
      <c r="G2059" s="236" t="s">
        <v>396</v>
      </c>
      <c r="H2059" s="237">
        <v>171</v>
      </c>
      <c r="I2059" s="238"/>
      <c r="J2059" s="239">
        <f>ROUND(I2059*H2059,2)</f>
        <v>0</v>
      </c>
      <c r="K2059" s="235" t="s">
        <v>413</v>
      </c>
      <c r="L2059" s="44"/>
      <c r="M2059" s="240" t="s">
        <v>1</v>
      </c>
      <c r="N2059" s="241" t="s">
        <v>48</v>
      </c>
      <c r="O2059" s="87"/>
      <c r="P2059" s="242">
        <f>O2059*H2059</f>
        <v>0</v>
      </c>
      <c r="Q2059" s="242">
        <v>0</v>
      </c>
      <c r="R2059" s="242">
        <f>Q2059*H2059</f>
        <v>0</v>
      </c>
      <c r="S2059" s="242">
        <v>0</v>
      </c>
      <c r="T2059" s="243">
        <f>S2059*H2059</f>
        <v>0</v>
      </c>
      <c r="AR2059" s="244" t="s">
        <v>125</v>
      </c>
      <c r="AT2059" s="244" t="s">
        <v>266</v>
      </c>
      <c r="AU2059" s="244" t="s">
        <v>92</v>
      </c>
      <c r="AY2059" s="17" t="s">
        <v>263</v>
      </c>
      <c r="BE2059" s="245">
        <f>IF(N2059="základní",J2059,0)</f>
        <v>0</v>
      </c>
      <c r="BF2059" s="245">
        <f>IF(N2059="snížená",J2059,0)</f>
        <v>0</v>
      </c>
      <c r="BG2059" s="245">
        <f>IF(N2059="zákl. přenesená",J2059,0)</f>
        <v>0</v>
      </c>
      <c r="BH2059" s="245">
        <f>IF(N2059="sníž. přenesená",J2059,0)</f>
        <v>0</v>
      </c>
      <c r="BI2059" s="245">
        <f>IF(N2059="nulová",J2059,0)</f>
        <v>0</v>
      </c>
      <c r="BJ2059" s="17" t="s">
        <v>90</v>
      </c>
      <c r="BK2059" s="245">
        <f>ROUND(I2059*H2059,2)</f>
        <v>0</v>
      </c>
      <c r="BL2059" s="17" t="s">
        <v>125</v>
      </c>
      <c r="BM2059" s="244" t="s">
        <v>2870</v>
      </c>
    </row>
    <row r="2060" s="1" customFormat="1">
      <c r="B2060" s="39"/>
      <c r="C2060" s="40"/>
      <c r="D2060" s="246" t="s">
        <v>273</v>
      </c>
      <c r="E2060" s="40"/>
      <c r="F2060" s="247" t="s">
        <v>2826</v>
      </c>
      <c r="G2060" s="40"/>
      <c r="H2060" s="40"/>
      <c r="I2060" s="151"/>
      <c r="J2060" s="40"/>
      <c r="K2060" s="40"/>
      <c r="L2060" s="44"/>
      <c r="M2060" s="248"/>
      <c r="N2060" s="87"/>
      <c r="O2060" s="87"/>
      <c r="P2060" s="87"/>
      <c r="Q2060" s="87"/>
      <c r="R2060" s="87"/>
      <c r="S2060" s="87"/>
      <c r="T2060" s="88"/>
      <c r="AT2060" s="17" t="s">
        <v>273</v>
      </c>
      <c r="AU2060" s="17" t="s">
        <v>92</v>
      </c>
    </row>
    <row r="2061" s="1" customFormat="1" ht="16.5" customHeight="1">
      <c r="B2061" s="39"/>
      <c r="C2061" s="233" t="s">
        <v>2871</v>
      </c>
      <c r="D2061" s="233" t="s">
        <v>266</v>
      </c>
      <c r="E2061" s="234" t="s">
        <v>2872</v>
      </c>
      <c r="F2061" s="235" t="s">
        <v>2873</v>
      </c>
      <c r="G2061" s="236" t="s">
        <v>396</v>
      </c>
      <c r="H2061" s="237">
        <v>140</v>
      </c>
      <c r="I2061" s="238"/>
      <c r="J2061" s="239">
        <f>ROUND(I2061*H2061,2)</f>
        <v>0</v>
      </c>
      <c r="K2061" s="235" t="s">
        <v>413</v>
      </c>
      <c r="L2061" s="44"/>
      <c r="M2061" s="240" t="s">
        <v>1</v>
      </c>
      <c r="N2061" s="241" t="s">
        <v>48</v>
      </c>
      <c r="O2061" s="87"/>
      <c r="P2061" s="242">
        <f>O2061*H2061</f>
        <v>0</v>
      </c>
      <c r="Q2061" s="242">
        <v>0</v>
      </c>
      <c r="R2061" s="242">
        <f>Q2061*H2061</f>
        <v>0</v>
      </c>
      <c r="S2061" s="242">
        <v>0</v>
      </c>
      <c r="T2061" s="243">
        <f>S2061*H2061</f>
        <v>0</v>
      </c>
      <c r="AR2061" s="244" t="s">
        <v>125</v>
      </c>
      <c r="AT2061" s="244" t="s">
        <v>266</v>
      </c>
      <c r="AU2061" s="244" t="s">
        <v>92</v>
      </c>
      <c r="AY2061" s="17" t="s">
        <v>263</v>
      </c>
      <c r="BE2061" s="245">
        <f>IF(N2061="základní",J2061,0)</f>
        <v>0</v>
      </c>
      <c r="BF2061" s="245">
        <f>IF(N2061="snížená",J2061,0)</f>
        <v>0</v>
      </c>
      <c r="BG2061" s="245">
        <f>IF(N2061="zákl. přenesená",J2061,0)</f>
        <v>0</v>
      </c>
      <c r="BH2061" s="245">
        <f>IF(N2061="sníž. přenesená",J2061,0)</f>
        <v>0</v>
      </c>
      <c r="BI2061" s="245">
        <f>IF(N2061="nulová",J2061,0)</f>
        <v>0</v>
      </c>
      <c r="BJ2061" s="17" t="s">
        <v>90</v>
      </c>
      <c r="BK2061" s="245">
        <f>ROUND(I2061*H2061,2)</f>
        <v>0</v>
      </c>
      <c r="BL2061" s="17" t="s">
        <v>125</v>
      </c>
      <c r="BM2061" s="244" t="s">
        <v>2874</v>
      </c>
    </row>
    <row r="2062" s="1" customFormat="1">
      <c r="B2062" s="39"/>
      <c r="C2062" s="40"/>
      <c r="D2062" s="246" t="s">
        <v>273</v>
      </c>
      <c r="E2062" s="40"/>
      <c r="F2062" s="247" t="s">
        <v>2826</v>
      </c>
      <c r="G2062" s="40"/>
      <c r="H2062" s="40"/>
      <c r="I2062" s="151"/>
      <c r="J2062" s="40"/>
      <c r="K2062" s="40"/>
      <c r="L2062" s="44"/>
      <c r="M2062" s="248"/>
      <c r="N2062" s="87"/>
      <c r="O2062" s="87"/>
      <c r="P2062" s="87"/>
      <c r="Q2062" s="87"/>
      <c r="R2062" s="87"/>
      <c r="S2062" s="87"/>
      <c r="T2062" s="88"/>
      <c r="AT2062" s="17" t="s">
        <v>273</v>
      </c>
      <c r="AU2062" s="17" t="s">
        <v>92</v>
      </c>
    </row>
    <row r="2063" s="1" customFormat="1" ht="16.5" customHeight="1">
      <c r="B2063" s="39"/>
      <c r="C2063" s="233" t="s">
        <v>2875</v>
      </c>
      <c r="D2063" s="233" t="s">
        <v>266</v>
      </c>
      <c r="E2063" s="234" t="s">
        <v>2876</v>
      </c>
      <c r="F2063" s="235" t="s">
        <v>2877</v>
      </c>
      <c r="G2063" s="236" t="s">
        <v>396</v>
      </c>
      <c r="H2063" s="237">
        <v>110.7</v>
      </c>
      <c r="I2063" s="238"/>
      <c r="J2063" s="239">
        <f>ROUND(I2063*H2063,2)</f>
        <v>0</v>
      </c>
      <c r="K2063" s="235" t="s">
        <v>413</v>
      </c>
      <c r="L2063" s="44"/>
      <c r="M2063" s="240" t="s">
        <v>1</v>
      </c>
      <c r="N2063" s="241" t="s">
        <v>48</v>
      </c>
      <c r="O2063" s="87"/>
      <c r="P2063" s="242">
        <f>O2063*H2063</f>
        <v>0</v>
      </c>
      <c r="Q2063" s="242">
        <v>0</v>
      </c>
      <c r="R2063" s="242">
        <f>Q2063*H2063</f>
        <v>0</v>
      </c>
      <c r="S2063" s="242">
        <v>0</v>
      </c>
      <c r="T2063" s="243">
        <f>S2063*H2063</f>
        <v>0</v>
      </c>
      <c r="AR2063" s="244" t="s">
        <v>125</v>
      </c>
      <c r="AT2063" s="244" t="s">
        <v>266</v>
      </c>
      <c r="AU2063" s="244" t="s">
        <v>92</v>
      </c>
      <c r="AY2063" s="17" t="s">
        <v>263</v>
      </c>
      <c r="BE2063" s="245">
        <f>IF(N2063="základní",J2063,0)</f>
        <v>0</v>
      </c>
      <c r="BF2063" s="245">
        <f>IF(N2063="snížená",J2063,0)</f>
        <v>0</v>
      </c>
      <c r="BG2063" s="245">
        <f>IF(N2063="zákl. přenesená",J2063,0)</f>
        <v>0</v>
      </c>
      <c r="BH2063" s="245">
        <f>IF(N2063="sníž. přenesená",J2063,0)</f>
        <v>0</v>
      </c>
      <c r="BI2063" s="245">
        <f>IF(N2063="nulová",J2063,0)</f>
        <v>0</v>
      </c>
      <c r="BJ2063" s="17" t="s">
        <v>90</v>
      </c>
      <c r="BK2063" s="245">
        <f>ROUND(I2063*H2063,2)</f>
        <v>0</v>
      </c>
      <c r="BL2063" s="17" t="s">
        <v>125</v>
      </c>
      <c r="BM2063" s="244" t="s">
        <v>2878</v>
      </c>
    </row>
    <row r="2064" s="1" customFormat="1">
      <c r="B2064" s="39"/>
      <c r="C2064" s="40"/>
      <c r="D2064" s="246" t="s">
        <v>273</v>
      </c>
      <c r="E2064" s="40"/>
      <c r="F2064" s="247" t="s">
        <v>2826</v>
      </c>
      <c r="G2064" s="40"/>
      <c r="H2064" s="40"/>
      <c r="I2064" s="151"/>
      <c r="J2064" s="40"/>
      <c r="K2064" s="40"/>
      <c r="L2064" s="44"/>
      <c r="M2064" s="248"/>
      <c r="N2064" s="87"/>
      <c r="O2064" s="87"/>
      <c r="P2064" s="87"/>
      <c r="Q2064" s="87"/>
      <c r="R2064" s="87"/>
      <c r="S2064" s="87"/>
      <c r="T2064" s="88"/>
      <c r="AT2064" s="17" t="s">
        <v>273</v>
      </c>
      <c r="AU2064" s="17" t="s">
        <v>92</v>
      </c>
    </row>
    <row r="2065" s="1" customFormat="1" ht="24" customHeight="1">
      <c r="B2065" s="39"/>
      <c r="C2065" s="233" t="s">
        <v>2879</v>
      </c>
      <c r="D2065" s="233" t="s">
        <v>266</v>
      </c>
      <c r="E2065" s="234" t="s">
        <v>2880</v>
      </c>
      <c r="F2065" s="235" t="s">
        <v>2881</v>
      </c>
      <c r="G2065" s="236" t="s">
        <v>1829</v>
      </c>
      <c r="H2065" s="237">
        <v>2</v>
      </c>
      <c r="I2065" s="238"/>
      <c r="J2065" s="239">
        <f>ROUND(I2065*H2065,2)</f>
        <v>0</v>
      </c>
      <c r="K2065" s="235" t="s">
        <v>413</v>
      </c>
      <c r="L2065" s="44"/>
      <c r="M2065" s="240" t="s">
        <v>1</v>
      </c>
      <c r="N2065" s="241" t="s">
        <v>48</v>
      </c>
      <c r="O2065" s="87"/>
      <c r="P2065" s="242">
        <f>O2065*H2065</f>
        <v>0</v>
      </c>
      <c r="Q2065" s="242">
        <v>0</v>
      </c>
      <c r="R2065" s="242">
        <f>Q2065*H2065</f>
        <v>0</v>
      </c>
      <c r="S2065" s="242">
        <v>0</v>
      </c>
      <c r="T2065" s="243">
        <f>S2065*H2065</f>
        <v>0</v>
      </c>
      <c r="AR2065" s="244" t="s">
        <v>125</v>
      </c>
      <c r="AT2065" s="244" t="s">
        <v>266</v>
      </c>
      <c r="AU2065" s="244" t="s">
        <v>92</v>
      </c>
      <c r="AY2065" s="17" t="s">
        <v>263</v>
      </c>
      <c r="BE2065" s="245">
        <f>IF(N2065="základní",J2065,0)</f>
        <v>0</v>
      </c>
      <c r="BF2065" s="245">
        <f>IF(N2065="snížená",J2065,0)</f>
        <v>0</v>
      </c>
      <c r="BG2065" s="245">
        <f>IF(N2065="zákl. přenesená",J2065,0)</f>
        <v>0</v>
      </c>
      <c r="BH2065" s="245">
        <f>IF(N2065="sníž. přenesená",J2065,0)</f>
        <v>0</v>
      </c>
      <c r="BI2065" s="245">
        <f>IF(N2065="nulová",J2065,0)</f>
        <v>0</v>
      </c>
      <c r="BJ2065" s="17" t="s">
        <v>90</v>
      </c>
      <c r="BK2065" s="245">
        <f>ROUND(I2065*H2065,2)</f>
        <v>0</v>
      </c>
      <c r="BL2065" s="17" t="s">
        <v>125</v>
      </c>
      <c r="BM2065" s="244" t="s">
        <v>2882</v>
      </c>
    </row>
    <row r="2066" s="1" customFormat="1">
      <c r="B2066" s="39"/>
      <c r="C2066" s="40"/>
      <c r="D2066" s="246" t="s">
        <v>273</v>
      </c>
      <c r="E2066" s="40"/>
      <c r="F2066" s="247" t="s">
        <v>2826</v>
      </c>
      <c r="G2066" s="40"/>
      <c r="H2066" s="40"/>
      <c r="I2066" s="151"/>
      <c r="J2066" s="40"/>
      <c r="K2066" s="40"/>
      <c r="L2066" s="44"/>
      <c r="M2066" s="248"/>
      <c r="N2066" s="87"/>
      <c r="O2066" s="87"/>
      <c r="P2066" s="87"/>
      <c r="Q2066" s="87"/>
      <c r="R2066" s="87"/>
      <c r="S2066" s="87"/>
      <c r="T2066" s="88"/>
      <c r="AT2066" s="17" t="s">
        <v>273</v>
      </c>
      <c r="AU2066" s="17" t="s">
        <v>92</v>
      </c>
    </row>
    <row r="2067" s="1" customFormat="1" ht="16.5" customHeight="1">
      <c r="B2067" s="39"/>
      <c r="C2067" s="233" t="s">
        <v>2883</v>
      </c>
      <c r="D2067" s="233" t="s">
        <v>266</v>
      </c>
      <c r="E2067" s="234" t="s">
        <v>2884</v>
      </c>
      <c r="F2067" s="235" t="s">
        <v>2885</v>
      </c>
      <c r="G2067" s="236" t="s">
        <v>1829</v>
      </c>
      <c r="H2067" s="237">
        <v>1</v>
      </c>
      <c r="I2067" s="238"/>
      <c r="J2067" s="239">
        <f>ROUND(I2067*H2067,2)</f>
        <v>0</v>
      </c>
      <c r="K2067" s="235" t="s">
        <v>413</v>
      </c>
      <c r="L2067" s="44"/>
      <c r="M2067" s="240" t="s">
        <v>1</v>
      </c>
      <c r="N2067" s="241" t="s">
        <v>48</v>
      </c>
      <c r="O2067" s="87"/>
      <c r="P2067" s="242">
        <f>O2067*H2067</f>
        <v>0</v>
      </c>
      <c r="Q2067" s="242">
        <v>0</v>
      </c>
      <c r="R2067" s="242">
        <f>Q2067*H2067</f>
        <v>0</v>
      </c>
      <c r="S2067" s="242">
        <v>0</v>
      </c>
      <c r="T2067" s="243">
        <f>S2067*H2067</f>
        <v>0</v>
      </c>
      <c r="AR2067" s="244" t="s">
        <v>125</v>
      </c>
      <c r="AT2067" s="244" t="s">
        <v>266</v>
      </c>
      <c r="AU2067" s="244" t="s">
        <v>92</v>
      </c>
      <c r="AY2067" s="17" t="s">
        <v>263</v>
      </c>
      <c r="BE2067" s="245">
        <f>IF(N2067="základní",J2067,0)</f>
        <v>0</v>
      </c>
      <c r="BF2067" s="245">
        <f>IF(N2067="snížená",J2067,0)</f>
        <v>0</v>
      </c>
      <c r="BG2067" s="245">
        <f>IF(N2067="zákl. přenesená",J2067,0)</f>
        <v>0</v>
      </c>
      <c r="BH2067" s="245">
        <f>IF(N2067="sníž. přenesená",J2067,0)</f>
        <v>0</v>
      </c>
      <c r="BI2067" s="245">
        <f>IF(N2067="nulová",J2067,0)</f>
        <v>0</v>
      </c>
      <c r="BJ2067" s="17" t="s">
        <v>90</v>
      </c>
      <c r="BK2067" s="245">
        <f>ROUND(I2067*H2067,2)</f>
        <v>0</v>
      </c>
      <c r="BL2067" s="17" t="s">
        <v>125</v>
      </c>
      <c r="BM2067" s="244" t="s">
        <v>2886</v>
      </c>
    </row>
    <row r="2068" s="1" customFormat="1">
      <c r="B2068" s="39"/>
      <c r="C2068" s="40"/>
      <c r="D2068" s="246" t="s">
        <v>273</v>
      </c>
      <c r="E2068" s="40"/>
      <c r="F2068" s="247" t="s">
        <v>2826</v>
      </c>
      <c r="G2068" s="40"/>
      <c r="H2068" s="40"/>
      <c r="I2068" s="151"/>
      <c r="J2068" s="40"/>
      <c r="K2068" s="40"/>
      <c r="L2068" s="44"/>
      <c r="M2068" s="248"/>
      <c r="N2068" s="87"/>
      <c r="O2068" s="87"/>
      <c r="P2068" s="87"/>
      <c r="Q2068" s="87"/>
      <c r="R2068" s="87"/>
      <c r="S2068" s="87"/>
      <c r="T2068" s="88"/>
      <c r="AT2068" s="17" t="s">
        <v>273</v>
      </c>
      <c r="AU2068" s="17" t="s">
        <v>92</v>
      </c>
    </row>
    <row r="2069" s="1" customFormat="1" ht="16.5" customHeight="1">
      <c r="B2069" s="39"/>
      <c r="C2069" s="233" t="s">
        <v>2887</v>
      </c>
      <c r="D2069" s="233" t="s">
        <v>266</v>
      </c>
      <c r="E2069" s="234" t="s">
        <v>2888</v>
      </c>
      <c r="F2069" s="235" t="s">
        <v>2889</v>
      </c>
      <c r="G2069" s="236" t="s">
        <v>1829</v>
      </c>
      <c r="H2069" s="237">
        <v>1</v>
      </c>
      <c r="I2069" s="238"/>
      <c r="J2069" s="239">
        <f>ROUND(I2069*H2069,2)</f>
        <v>0</v>
      </c>
      <c r="K2069" s="235" t="s">
        <v>413</v>
      </c>
      <c r="L2069" s="44"/>
      <c r="M2069" s="240" t="s">
        <v>1</v>
      </c>
      <c r="N2069" s="241" t="s">
        <v>48</v>
      </c>
      <c r="O2069" s="87"/>
      <c r="P2069" s="242">
        <f>O2069*H2069</f>
        <v>0</v>
      </c>
      <c r="Q2069" s="242">
        <v>0</v>
      </c>
      <c r="R2069" s="242">
        <f>Q2069*H2069</f>
        <v>0</v>
      </c>
      <c r="S2069" s="242">
        <v>0</v>
      </c>
      <c r="T2069" s="243">
        <f>S2069*H2069</f>
        <v>0</v>
      </c>
      <c r="AR2069" s="244" t="s">
        <v>125</v>
      </c>
      <c r="AT2069" s="244" t="s">
        <v>266</v>
      </c>
      <c r="AU2069" s="244" t="s">
        <v>92</v>
      </c>
      <c r="AY2069" s="17" t="s">
        <v>263</v>
      </c>
      <c r="BE2069" s="245">
        <f>IF(N2069="základní",J2069,0)</f>
        <v>0</v>
      </c>
      <c r="BF2069" s="245">
        <f>IF(N2069="snížená",J2069,0)</f>
        <v>0</v>
      </c>
      <c r="BG2069" s="245">
        <f>IF(N2069="zákl. přenesená",J2069,0)</f>
        <v>0</v>
      </c>
      <c r="BH2069" s="245">
        <f>IF(N2069="sníž. přenesená",J2069,0)</f>
        <v>0</v>
      </c>
      <c r="BI2069" s="245">
        <f>IF(N2069="nulová",J2069,0)</f>
        <v>0</v>
      </c>
      <c r="BJ2069" s="17" t="s">
        <v>90</v>
      </c>
      <c r="BK2069" s="245">
        <f>ROUND(I2069*H2069,2)</f>
        <v>0</v>
      </c>
      <c r="BL2069" s="17" t="s">
        <v>125</v>
      </c>
      <c r="BM2069" s="244" t="s">
        <v>2890</v>
      </c>
    </row>
    <row r="2070" s="1" customFormat="1">
      <c r="B2070" s="39"/>
      <c r="C2070" s="40"/>
      <c r="D2070" s="246" t="s">
        <v>273</v>
      </c>
      <c r="E2070" s="40"/>
      <c r="F2070" s="247" t="s">
        <v>2826</v>
      </c>
      <c r="G2070" s="40"/>
      <c r="H2070" s="40"/>
      <c r="I2070" s="151"/>
      <c r="J2070" s="40"/>
      <c r="K2070" s="40"/>
      <c r="L2070" s="44"/>
      <c r="M2070" s="248"/>
      <c r="N2070" s="87"/>
      <c r="O2070" s="87"/>
      <c r="P2070" s="87"/>
      <c r="Q2070" s="87"/>
      <c r="R2070" s="87"/>
      <c r="S2070" s="87"/>
      <c r="T2070" s="88"/>
      <c r="AT2070" s="17" t="s">
        <v>273</v>
      </c>
      <c r="AU2070" s="17" t="s">
        <v>92</v>
      </c>
    </row>
    <row r="2071" s="1" customFormat="1" ht="16.5" customHeight="1">
      <c r="B2071" s="39"/>
      <c r="C2071" s="233" t="s">
        <v>2891</v>
      </c>
      <c r="D2071" s="233" t="s">
        <v>266</v>
      </c>
      <c r="E2071" s="234" t="s">
        <v>2892</v>
      </c>
      <c r="F2071" s="235" t="s">
        <v>2893</v>
      </c>
      <c r="G2071" s="236" t="s">
        <v>1829</v>
      </c>
      <c r="H2071" s="237">
        <v>4</v>
      </c>
      <c r="I2071" s="238"/>
      <c r="J2071" s="239">
        <f>ROUND(I2071*H2071,2)</f>
        <v>0</v>
      </c>
      <c r="K2071" s="235" t="s">
        <v>413</v>
      </c>
      <c r="L2071" s="44"/>
      <c r="M2071" s="240" t="s">
        <v>1</v>
      </c>
      <c r="N2071" s="241" t="s">
        <v>48</v>
      </c>
      <c r="O2071" s="87"/>
      <c r="P2071" s="242">
        <f>O2071*H2071</f>
        <v>0</v>
      </c>
      <c r="Q2071" s="242">
        <v>0</v>
      </c>
      <c r="R2071" s="242">
        <f>Q2071*H2071</f>
        <v>0</v>
      </c>
      <c r="S2071" s="242">
        <v>0</v>
      </c>
      <c r="T2071" s="243">
        <f>S2071*H2071</f>
        <v>0</v>
      </c>
      <c r="AR2071" s="244" t="s">
        <v>125</v>
      </c>
      <c r="AT2071" s="244" t="s">
        <v>266</v>
      </c>
      <c r="AU2071" s="244" t="s">
        <v>92</v>
      </c>
      <c r="AY2071" s="17" t="s">
        <v>263</v>
      </c>
      <c r="BE2071" s="245">
        <f>IF(N2071="základní",J2071,0)</f>
        <v>0</v>
      </c>
      <c r="BF2071" s="245">
        <f>IF(N2071="snížená",J2071,0)</f>
        <v>0</v>
      </c>
      <c r="BG2071" s="245">
        <f>IF(N2071="zákl. přenesená",J2071,0)</f>
        <v>0</v>
      </c>
      <c r="BH2071" s="245">
        <f>IF(N2071="sníž. přenesená",J2071,0)</f>
        <v>0</v>
      </c>
      <c r="BI2071" s="245">
        <f>IF(N2071="nulová",J2071,0)</f>
        <v>0</v>
      </c>
      <c r="BJ2071" s="17" t="s">
        <v>90</v>
      </c>
      <c r="BK2071" s="245">
        <f>ROUND(I2071*H2071,2)</f>
        <v>0</v>
      </c>
      <c r="BL2071" s="17" t="s">
        <v>125</v>
      </c>
      <c r="BM2071" s="244" t="s">
        <v>2894</v>
      </c>
    </row>
    <row r="2072" s="1" customFormat="1">
      <c r="B2072" s="39"/>
      <c r="C2072" s="40"/>
      <c r="D2072" s="246" t="s">
        <v>273</v>
      </c>
      <c r="E2072" s="40"/>
      <c r="F2072" s="247" t="s">
        <v>2826</v>
      </c>
      <c r="G2072" s="40"/>
      <c r="H2072" s="40"/>
      <c r="I2072" s="151"/>
      <c r="J2072" s="40"/>
      <c r="K2072" s="40"/>
      <c r="L2072" s="44"/>
      <c r="M2072" s="248"/>
      <c r="N2072" s="87"/>
      <c r="O2072" s="87"/>
      <c r="P2072" s="87"/>
      <c r="Q2072" s="87"/>
      <c r="R2072" s="87"/>
      <c r="S2072" s="87"/>
      <c r="T2072" s="88"/>
      <c r="AT2072" s="17" t="s">
        <v>273</v>
      </c>
      <c r="AU2072" s="17" t="s">
        <v>92</v>
      </c>
    </row>
    <row r="2073" s="1" customFormat="1" ht="16.5" customHeight="1">
      <c r="B2073" s="39"/>
      <c r="C2073" s="233" t="s">
        <v>2895</v>
      </c>
      <c r="D2073" s="233" t="s">
        <v>266</v>
      </c>
      <c r="E2073" s="234" t="s">
        <v>2896</v>
      </c>
      <c r="F2073" s="235" t="s">
        <v>2897</v>
      </c>
      <c r="G2073" s="236" t="s">
        <v>396</v>
      </c>
      <c r="H2073" s="237">
        <v>10.9</v>
      </c>
      <c r="I2073" s="238"/>
      <c r="J2073" s="239">
        <f>ROUND(I2073*H2073,2)</f>
        <v>0</v>
      </c>
      <c r="K2073" s="235" t="s">
        <v>413</v>
      </c>
      <c r="L2073" s="44"/>
      <c r="M2073" s="240" t="s">
        <v>1</v>
      </c>
      <c r="N2073" s="241" t="s">
        <v>48</v>
      </c>
      <c r="O2073" s="87"/>
      <c r="P2073" s="242">
        <f>O2073*H2073</f>
        <v>0</v>
      </c>
      <c r="Q2073" s="242">
        <v>0</v>
      </c>
      <c r="R2073" s="242">
        <f>Q2073*H2073</f>
        <v>0</v>
      </c>
      <c r="S2073" s="242">
        <v>0</v>
      </c>
      <c r="T2073" s="243">
        <f>S2073*H2073</f>
        <v>0</v>
      </c>
      <c r="AR2073" s="244" t="s">
        <v>125</v>
      </c>
      <c r="AT2073" s="244" t="s">
        <v>266</v>
      </c>
      <c r="AU2073" s="244" t="s">
        <v>92</v>
      </c>
      <c r="AY2073" s="17" t="s">
        <v>263</v>
      </c>
      <c r="BE2073" s="245">
        <f>IF(N2073="základní",J2073,0)</f>
        <v>0</v>
      </c>
      <c r="BF2073" s="245">
        <f>IF(N2073="snížená",J2073,0)</f>
        <v>0</v>
      </c>
      <c r="BG2073" s="245">
        <f>IF(N2073="zákl. přenesená",J2073,0)</f>
        <v>0</v>
      </c>
      <c r="BH2073" s="245">
        <f>IF(N2073="sníž. přenesená",J2073,0)</f>
        <v>0</v>
      </c>
      <c r="BI2073" s="245">
        <f>IF(N2073="nulová",J2073,0)</f>
        <v>0</v>
      </c>
      <c r="BJ2073" s="17" t="s">
        <v>90</v>
      </c>
      <c r="BK2073" s="245">
        <f>ROUND(I2073*H2073,2)</f>
        <v>0</v>
      </c>
      <c r="BL2073" s="17" t="s">
        <v>125</v>
      </c>
      <c r="BM2073" s="244" t="s">
        <v>2898</v>
      </c>
    </row>
    <row r="2074" s="1" customFormat="1">
      <c r="B2074" s="39"/>
      <c r="C2074" s="40"/>
      <c r="D2074" s="246" t="s">
        <v>273</v>
      </c>
      <c r="E2074" s="40"/>
      <c r="F2074" s="247" t="s">
        <v>2826</v>
      </c>
      <c r="G2074" s="40"/>
      <c r="H2074" s="40"/>
      <c r="I2074" s="151"/>
      <c r="J2074" s="40"/>
      <c r="K2074" s="40"/>
      <c r="L2074" s="44"/>
      <c r="M2074" s="248"/>
      <c r="N2074" s="87"/>
      <c r="O2074" s="87"/>
      <c r="P2074" s="87"/>
      <c r="Q2074" s="87"/>
      <c r="R2074" s="87"/>
      <c r="S2074" s="87"/>
      <c r="T2074" s="88"/>
      <c r="AT2074" s="17" t="s">
        <v>273</v>
      </c>
      <c r="AU2074" s="17" t="s">
        <v>92</v>
      </c>
    </row>
    <row r="2075" s="1" customFormat="1" ht="24" customHeight="1">
      <c r="B2075" s="39"/>
      <c r="C2075" s="233" t="s">
        <v>2899</v>
      </c>
      <c r="D2075" s="233" t="s">
        <v>266</v>
      </c>
      <c r="E2075" s="234" t="s">
        <v>2900</v>
      </c>
      <c r="F2075" s="235" t="s">
        <v>2901</v>
      </c>
      <c r="G2075" s="236" t="s">
        <v>1829</v>
      </c>
      <c r="H2075" s="237">
        <v>120</v>
      </c>
      <c r="I2075" s="238"/>
      <c r="J2075" s="239">
        <f>ROUND(I2075*H2075,2)</f>
        <v>0</v>
      </c>
      <c r="K2075" s="235" t="s">
        <v>413</v>
      </c>
      <c r="L2075" s="44"/>
      <c r="M2075" s="240" t="s">
        <v>1</v>
      </c>
      <c r="N2075" s="241" t="s">
        <v>48</v>
      </c>
      <c r="O2075" s="87"/>
      <c r="P2075" s="242">
        <f>O2075*H2075</f>
        <v>0</v>
      </c>
      <c r="Q2075" s="242">
        <v>0</v>
      </c>
      <c r="R2075" s="242">
        <f>Q2075*H2075</f>
        <v>0</v>
      </c>
      <c r="S2075" s="242">
        <v>0</v>
      </c>
      <c r="T2075" s="243">
        <f>S2075*H2075</f>
        <v>0</v>
      </c>
      <c r="AR2075" s="244" t="s">
        <v>125</v>
      </c>
      <c r="AT2075" s="244" t="s">
        <v>266</v>
      </c>
      <c r="AU2075" s="244" t="s">
        <v>92</v>
      </c>
      <c r="AY2075" s="17" t="s">
        <v>263</v>
      </c>
      <c r="BE2075" s="245">
        <f>IF(N2075="základní",J2075,0)</f>
        <v>0</v>
      </c>
      <c r="BF2075" s="245">
        <f>IF(N2075="snížená",J2075,0)</f>
        <v>0</v>
      </c>
      <c r="BG2075" s="245">
        <f>IF(N2075="zákl. přenesená",J2075,0)</f>
        <v>0</v>
      </c>
      <c r="BH2075" s="245">
        <f>IF(N2075="sníž. přenesená",J2075,0)</f>
        <v>0</v>
      </c>
      <c r="BI2075" s="245">
        <f>IF(N2075="nulová",J2075,0)</f>
        <v>0</v>
      </c>
      <c r="BJ2075" s="17" t="s">
        <v>90</v>
      </c>
      <c r="BK2075" s="245">
        <f>ROUND(I2075*H2075,2)</f>
        <v>0</v>
      </c>
      <c r="BL2075" s="17" t="s">
        <v>125</v>
      </c>
      <c r="BM2075" s="244" t="s">
        <v>2902</v>
      </c>
    </row>
    <row r="2076" s="1" customFormat="1">
      <c r="B2076" s="39"/>
      <c r="C2076" s="40"/>
      <c r="D2076" s="246" t="s">
        <v>273</v>
      </c>
      <c r="E2076" s="40"/>
      <c r="F2076" s="247" t="s">
        <v>2826</v>
      </c>
      <c r="G2076" s="40"/>
      <c r="H2076" s="40"/>
      <c r="I2076" s="151"/>
      <c r="J2076" s="40"/>
      <c r="K2076" s="40"/>
      <c r="L2076" s="44"/>
      <c r="M2076" s="248"/>
      <c r="N2076" s="87"/>
      <c r="O2076" s="87"/>
      <c r="P2076" s="87"/>
      <c r="Q2076" s="87"/>
      <c r="R2076" s="87"/>
      <c r="S2076" s="87"/>
      <c r="T2076" s="88"/>
      <c r="AT2076" s="17" t="s">
        <v>273</v>
      </c>
      <c r="AU2076" s="17" t="s">
        <v>92</v>
      </c>
    </row>
    <row r="2077" s="1" customFormat="1" ht="16.5" customHeight="1">
      <c r="B2077" s="39"/>
      <c r="C2077" s="233" t="s">
        <v>2903</v>
      </c>
      <c r="D2077" s="233" t="s">
        <v>266</v>
      </c>
      <c r="E2077" s="234" t="s">
        <v>2904</v>
      </c>
      <c r="F2077" s="235" t="s">
        <v>2905</v>
      </c>
      <c r="G2077" s="236" t="s">
        <v>1829</v>
      </c>
      <c r="H2077" s="237">
        <v>1</v>
      </c>
      <c r="I2077" s="238"/>
      <c r="J2077" s="239">
        <f>ROUND(I2077*H2077,2)</f>
        <v>0</v>
      </c>
      <c r="K2077" s="235" t="s">
        <v>413</v>
      </c>
      <c r="L2077" s="44"/>
      <c r="M2077" s="240" t="s">
        <v>1</v>
      </c>
      <c r="N2077" s="241" t="s">
        <v>48</v>
      </c>
      <c r="O2077" s="87"/>
      <c r="P2077" s="242">
        <f>O2077*H2077</f>
        <v>0</v>
      </c>
      <c r="Q2077" s="242">
        <v>0</v>
      </c>
      <c r="R2077" s="242">
        <f>Q2077*H2077</f>
        <v>0</v>
      </c>
      <c r="S2077" s="242">
        <v>0</v>
      </c>
      <c r="T2077" s="243">
        <f>S2077*H2077</f>
        <v>0</v>
      </c>
      <c r="AR2077" s="244" t="s">
        <v>125</v>
      </c>
      <c r="AT2077" s="244" t="s">
        <v>266</v>
      </c>
      <c r="AU2077" s="244" t="s">
        <v>92</v>
      </c>
      <c r="AY2077" s="17" t="s">
        <v>263</v>
      </c>
      <c r="BE2077" s="245">
        <f>IF(N2077="základní",J2077,0)</f>
        <v>0</v>
      </c>
      <c r="BF2077" s="245">
        <f>IF(N2077="snížená",J2077,0)</f>
        <v>0</v>
      </c>
      <c r="BG2077" s="245">
        <f>IF(N2077="zákl. přenesená",J2077,0)</f>
        <v>0</v>
      </c>
      <c r="BH2077" s="245">
        <f>IF(N2077="sníž. přenesená",J2077,0)</f>
        <v>0</v>
      </c>
      <c r="BI2077" s="245">
        <f>IF(N2077="nulová",J2077,0)</f>
        <v>0</v>
      </c>
      <c r="BJ2077" s="17" t="s">
        <v>90</v>
      </c>
      <c r="BK2077" s="245">
        <f>ROUND(I2077*H2077,2)</f>
        <v>0</v>
      </c>
      <c r="BL2077" s="17" t="s">
        <v>125</v>
      </c>
      <c r="BM2077" s="244" t="s">
        <v>2906</v>
      </c>
    </row>
    <row r="2078" s="1" customFormat="1">
      <c r="B2078" s="39"/>
      <c r="C2078" s="40"/>
      <c r="D2078" s="246" t="s">
        <v>273</v>
      </c>
      <c r="E2078" s="40"/>
      <c r="F2078" s="247" t="s">
        <v>2826</v>
      </c>
      <c r="G2078" s="40"/>
      <c r="H2078" s="40"/>
      <c r="I2078" s="151"/>
      <c r="J2078" s="40"/>
      <c r="K2078" s="40"/>
      <c r="L2078" s="44"/>
      <c r="M2078" s="248"/>
      <c r="N2078" s="87"/>
      <c r="O2078" s="87"/>
      <c r="P2078" s="87"/>
      <c r="Q2078" s="87"/>
      <c r="R2078" s="87"/>
      <c r="S2078" s="87"/>
      <c r="T2078" s="88"/>
      <c r="AT2078" s="17" t="s">
        <v>273</v>
      </c>
      <c r="AU2078" s="17" t="s">
        <v>92</v>
      </c>
    </row>
    <row r="2079" s="1" customFormat="1" ht="16.5" customHeight="1">
      <c r="B2079" s="39"/>
      <c r="C2079" s="233" t="s">
        <v>2907</v>
      </c>
      <c r="D2079" s="233" t="s">
        <v>266</v>
      </c>
      <c r="E2079" s="234" t="s">
        <v>2908</v>
      </c>
      <c r="F2079" s="235" t="s">
        <v>2909</v>
      </c>
      <c r="G2079" s="236" t="s">
        <v>1829</v>
      </c>
      <c r="H2079" s="237">
        <v>1</v>
      </c>
      <c r="I2079" s="238"/>
      <c r="J2079" s="239">
        <f>ROUND(I2079*H2079,2)</f>
        <v>0</v>
      </c>
      <c r="K2079" s="235" t="s">
        <v>413</v>
      </c>
      <c r="L2079" s="44"/>
      <c r="M2079" s="240" t="s">
        <v>1</v>
      </c>
      <c r="N2079" s="241" t="s">
        <v>48</v>
      </c>
      <c r="O2079" s="87"/>
      <c r="P2079" s="242">
        <f>O2079*H2079</f>
        <v>0</v>
      </c>
      <c r="Q2079" s="242">
        <v>0</v>
      </c>
      <c r="R2079" s="242">
        <f>Q2079*H2079</f>
        <v>0</v>
      </c>
      <c r="S2079" s="242">
        <v>0</v>
      </c>
      <c r="T2079" s="243">
        <f>S2079*H2079</f>
        <v>0</v>
      </c>
      <c r="AR2079" s="244" t="s">
        <v>125</v>
      </c>
      <c r="AT2079" s="244" t="s">
        <v>266</v>
      </c>
      <c r="AU2079" s="244" t="s">
        <v>92</v>
      </c>
      <c r="AY2079" s="17" t="s">
        <v>263</v>
      </c>
      <c r="BE2079" s="245">
        <f>IF(N2079="základní",J2079,0)</f>
        <v>0</v>
      </c>
      <c r="BF2079" s="245">
        <f>IF(N2079="snížená",J2079,0)</f>
        <v>0</v>
      </c>
      <c r="BG2079" s="245">
        <f>IF(N2079="zákl. přenesená",J2079,0)</f>
        <v>0</v>
      </c>
      <c r="BH2079" s="245">
        <f>IF(N2079="sníž. přenesená",J2079,0)</f>
        <v>0</v>
      </c>
      <c r="BI2079" s="245">
        <f>IF(N2079="nulová",J2079,0)</f>
        <v>0</v>
      </c>
      <c r="BJ2079" s="17" t="s">
        <v>90</v>
      </c>
      <c r="BK2079" s="245">
        <f>ROUND(I2079*H2079,2)</f>
        <v>0</v>
      </c>
      <c r="BL2079" s="17" t="s">
        <v>125</v>
      </c>
      <c r="BM2079" s="244" t="s">
        <v>2910</v>
      </c>
    </row>
    <row r="2080" s="1" customFormat="1">
      <c r="B2080" s="39"/>
      <c r="C2080" s="40"/>
      <c r="D2080" s="246" t="s">
        <v>273</v>
      </c>
      <c r="E2080" s="40"/>
      <c r="F2080" s="247" t="s">
        <v>2826</v>
      </c>
      <c r="G2080" s="40"/>
      <c r="H2080" s="40"/>
      <c r="I2080" s="151"/>
      <c r="J2080" s="40"/>
      <c r="K2080" s="40"/>
      <c r="L2080" s="44"/>
      <c r="M2080" s="248"/>
      <c r="N2080" s="87"/>
      <c r="O2080" s="87"/>
      <c r="P2080" s="87"/>
      <c r="Q2080" s="87"/>
      <c r="R2080" s="87"/>
      <c r="S2080" s="87"/>
      <c r="T2080" s="88"/>
      <c r="AT2080" s="17" t="s">
        <v>273</v>
      </c>
      <c r="AU2080" s="17" t="s">
        <v>92</v>
      </c>
    </row>
    <row r="2081" s="1" customFormat="1" ht="16.5" customHeight="1">
      <c r="B2081" s="39"/>
      <c r="C2081" s="233" t="s">
        <v>2911</v>
      </c>
      <c r="D2081" s="233" t="s">
        <v>266</v>
      </c>
      <c r="E2081" s="234" t="s">
        <v>2912</v>
      </c>
      <c r="F2081" s="235" t="s">
        <v>2913</v>
      </c>
      <c r="G2081" s="236" t="s">
        <v>1829</v>
      </c>
      <c r="H2081" s="237">
        <v>1</v>
      </c>
      <c r="I2081" s="238"/>
      <c r="J2081" s="239">
        <f>ROUND(I2081*H2081,2)</f>
        <v>0</v>
      </c>
      <c r="K2081" s="235" t="s">
        <v>413</v>
      </c>
      <c r="L2081" s="44"/>
      <c r="M2081" s="240" t="s">
        <v>1</v>
      </c>
      <c r="N2081" s="241" t="s">
        <v>48</v>
      </c>
      <c r="O2081" s="87"/>
      <c r="P2081" s="242">
        <f>O2081*H2081</f>
        <v>0</v>
      </c>
      <c r="Q2081" s="242">
        <v>0</v>
      </c>
      <c r="R2081" s="242">
        <f>Q2081*H2081</f>
        <v>0</v>
      </c>
      <c r="S2081" s="242">
        <v>0</v>
      </c>
      <c r="T2081" s="243">
        <f>S2081*H2081</f>
        <v>0</v>
      </c>
      <c r="AR2081" s="244" t="s">
        <v>125</v>
      </c>
      <c r="AT2081" s="244" t="s">
        <v>266</v>
      </c>
      <c r="AU2081" s="244" t="s">
        <v>92</v>
      </c>
      <c r="AY2081" s="17" t="s">
        <v>263</v>
      </c>
      <c r="BE2081" s="245">
        <f>IF(N2081="základní",J2081,0)</f>
        <v>0</v>
      </c>
      <c r="BF2081" s="245">
        <f>IF(N2081="snížená",J2081,0)</f>
        <v>0</v>
      </c>
      <c r="BG2081" s="245">
        <f>IF(N2081="zákl. přenesená",J2081,0)</f>
        <v>0</v>
      </c>
      <c r="BH2081" s="245">
        <f>IF(N2081="sníž. přenesená",J2081,0)</f>
        <v>0</v>
      </c>
      <c r="BI2081" s="245">
        <f>IF(N2081="nulová",J2081,0)</f>
        <v>0</v>
      </c>
      <c r="BJ2081" s="17" t="s">
        <v>90</v>
      </c>
      <c r="BK2081" s="245">
        <f>ROUND(I2081*H2081,2)</f>
        <v>0</v>
      </c>
      <c r="BL2081" s="17" t="s">
        <v>125</v>
      </c>
      <c r="BM2081" s="244" t="s">
        <v>2914</v>
      </c>
    </row>
    <row r="2082" s="1" customFormat="1">
      <c r="B2082" s="39"/>
      <c r="C2082" s="40"/>
      <c r="D2082" s="246" t="s">
        <v>273</v>
      </c>
      <c r="E2082" s="40"/>
      <c r="F2082" s="247" t="s">
        <v>2826</v>
      </c>
      <c r="G2082" s="40"/>
      <c r="H2082" s="40"/>
      <c r="I2082" s="151"/>
      <c r="J2082" s="40"/>
      <c r="K2082" s="40"/>
      <c r="L2082" s="44"/>
      <c r="M2082" s="248"/>
      <c r="N2082" s="87"/>
      <c r="O2082" s="87"/>
      <c r="P2082" s="87"/>
      <c r="Q2082" s="87"/>
      <c r="R2082" s="87"/>
      <c r="S2082" s="87"/>
      <c r="T2082" s="88"/>
      <c r="AT2082" s="17" t="s">
        <v>273</v>
      </c>
      <c r="AU2082" s="17" t="s">
        <v>92</v>
      </c>
    </row>
    <row r="2083" s="1" customFormat="1" ht="16.5" customHeight="1">
      <c r="B2083" s="39"/>
      <c r="C2083" s="233" t="s">
        <v>2701</v>
      </c>
      <c r="D2083" s="233" t="s">
        <v>266</v>
      </c>
      <c r="E2083" s="234" t="s">
        <v>2915</v>
      </c>
      <c r="F2083" s="235" t="s">
        <v>2916</v>
      </c>
      <c r="G2083" s="236" t="s">
        <v>1829</v>
      </c>
      <c r="H2083" s="237">
        <v>1</v>
      </c>
      <c r="I2083" s="238"/>
      <c r="J2083" s="239">
        <f>ROUND(I2083*H2083,2)</f>
        <v>0</v>
      </c>
      <c r="K2083" s="235" t="s">
        <v>413</v>
      </c>
      <c r="L2083" s="44"/>
      <c r="M2083" s="240" t="s">
        <v>1</v>
      </c>
      <c r="N2083" s="241" t="s">
        <v>48</v>
      </c>
      <c r="O2083" s="87"/>
      <c r="P2083" s="242">
        <f>O2083*H2083</f>
        <v>0</v>
      </c>
      <c r="Q2083" s="242">
        <v>0</v>
      </c>
      <c r="R2083" s="242">
        <f>Q2083*H2083</f>
        <v>0</v>
      </c>
      <c r="S2083" s="242">
        <v>0</v>
      </c>
      <c r="T2083" s="243">
        <f>S2083*H2083</f>
        <v>0</v>
      </c>
      <c r="AR2083" s="244" t="s">
        <v>125</v>
      </c>
      <c r="AT2083" s="244" t="s">
        <v>266</v>
      </c>
      <c r="AU2083" s="244" t="s">
        <v>92</v>
      </c>
      <c r="AY2083" s="17" t="s">
        <v>263</v>
      </c>
      <c r="BE2083" s="245">
        <f>IF(N2083="základní",J2083,0)</f>
        <v>0</v>
      </c>
      <c r="BF2083" s="245">
        <f>IF(N2083="snížená",J2083,0)</f>
        <v>0</v>
      </c>
      <c r="BG2083" s="245">
        <f>IF(N2083="zákl. přenesená",J2083,0)</f>
        <v>0</v>
      </c>
      <c r="BH2083" s="245">
        <f>IF(N2083="sníž. přenesená",J2083,0)</f>
        <v>0</v>
      </c>
      <c r="BI2083" s="245">
        <f>IF(N2083="nulová",J2083,0)</f>
        <v>0</v>
      </c>
      <c r="BJ2083" s="17" t="s">
        <v>90</v>
      </c>
      <c r="BK2083" s="245">
        <f>ROUND(I2083*H2083,2)</f>
        <v>0</v>
      </c>
      <c r="BL2083" s="17" t="s">
        <v>125</v>
      </c>
      <c r="BM2083" s="244" t="s">
        <v>2917</v>
      </c>
    </row>
    <row r="2084" s="1" customFormat="1">
      <c r="B2084" s="39"/>
      <c r="C2084" s="40"/>
      <c r="D2084" s="246" t="s">
        <v>273</v>
      </c>
      <c r="E2084" s="40"/>
      <c r="F2084" s="247" t="s">
        <v>2826</v>
      </c>
      <c r="G2084" s="40"/>
      <c r="H2084" s="40"/>
      <c r="I2084" s="151"/>
      <c r="J2084" s="40"/>
      <c r="K2084" s="40"/>
      <c r="L2084" s="44"/>
      <c r="M2084" s="248"/>
      <c r="N2084" s="87"/>
      <c r="O2084" s="87"/>
      <c r="P2084" s="87"/>
      <c r="Q2084" s="87"/>
      <c r="R2084" s="87"/>
      <c r="S2084" s="87"/>
      <c r="T2084" s="88"/>
      <c r="AT2084" s="17" t="s">
        <v>273</v>
      </c>
      <c r="AU2084" s="17" t="s">
        <v>92</v>
      </c>
    </row>
    <row r="2085" s="1" customFormat="1" ht="16.5" customHeight="1">
      <c r="B2085" s="39"/>
      <c r="C2085" s="233" t="s">
        <v>2918</v>
      </c>
      <c r="D2085" s="233" t="s">
        <v>266</v>
      </c>
      <c r="E2085" s="234" t="s">
        <v>2919</v>
      </c>
      <c r="F2085" s="235" t="s">
        <v>2920</v>
      </c>
      <c r="G2085" s="236" t="s">
        <v>1829</v>
      </c>
      <c r="H2085" s="237">
        <v>1</v>
      </c>
      <c r="I2085" s="238"/>
      <c r="J2085" s="239">
        <f>ROUND(I2085*H2085,2)</f>
        <v>0</v>
      </c>
      <c r="K2085" s="235" t="s">
        <v>413</v>
      </c>
      <c r="L2085" s="44"/>
      <c r="M2085" s="240" t="s">
        <v>1</v>
      </c>
      <c r="N2085" s="241" t="s">
        <v>48</v>
      </c>
      <c r="O2085" s="87"/>
      <c r="P2085" s="242">
        <f>O2085*H2085</f>
        <v>0</v>
      </c>
      <c r="Q2085" s="242">
        <v>0</v>
      </c>
      <c r="R2085" s="242">
        <f>Q2085*H2085</f>
        <v>0</v>
      </c>
      <c r="S2085" s="242">
        <v>0</v>
      </c>
      <c r="T2085" s="243">
        <f>S2085*H2085</f>
        <v>0</v>
      </c>
      <c r="AR2085" s="244" t="s">
        <v>125</v>
      </c>
      <c r="AT2085" s="244" t="s">
        <v>266</v>
      </c>
      <c r="AU2085" s="244" t="s">
        <v>92</v>
      </c>
      <c r="AY2085" s="17" t="s">
        <v>263</v>
      </c>
      <c r="BE2085" s="245">
        <f>IF(N2085="základní",J2085,0)</f>
        <v>0</v>
      </c>
      <c r="BF2085" s="245">
        <f>IF(N2085="snížená",J2085,0)</f>
        <v>0</v>
      </c>
      <c r="BG2085" s="245">
        <f>IF(N2085="zákl. přenesená",J2085,0)</f>
        <v>0</v>
      </c>
      <c r="BH2085" s="245">
        <f>IF(N2085="sníž. přenesená",J2085,0)</f>
        <v>0</v>
      </c>
      <c r="BI2085" s="245">
        <f>IF(N2085="nulová",J2085,0)</f>
        <v>0</v>
      </c>
      <c r="BJ2085" s="17" t="s">
        <v>90</v>
      </c>
      <c r="BK2085" s="245">
        <f>ROUND(I2085*H2085,2)</f>
        <v>0</v>
      </c>
      <c r="BL2085" s="17" t="s">
        <v>125</v>
      </c>
      <c r="BM2085" s="244" t="s">
        <v>2921</v>
      </c>
    </row>
    <row r="2086" s="1" customFormat="1">
      <c r="B2086" s="39"/>
      <c r="C2086" s="40"/>
      <c r="D2086" s="246" t="s">
        <v>273</v>
      </c>
      <c r="E2086" s="40"/>
      <c r="F2086" s="247" t="s">
        <v>2826</v>
      </c>
      <c r="G2086" s="40"/>
      <c r="H2086" s="40"/>
      <c r="I2086" s="151"/>
      <c r="J2086" s="40"/>
      <c r="K2086" s="40"/>
      <c r="L2086" s="44"/>
      <c r="M2086" s="248"/>
      <c r="N2086" s="87"/>
      <c r="O2086" s="87"/>
      <c r="P2086" s="87"/>
      <c r="Q2086" s="87"/>
      <c r="R2086" s="87"/>
      <c r="S2086" s="87"/>
      <c r="T2086" s="88"/>
      <c r="AT2086" s="17" t="s">
        <v>273</v>
      </c>
      <c r="AU2086" s="17" t="s">
        <v>92</v>
      </c>
    </row>
    <row r="2087" s="1" customFormat="1" ht="24" customHeight="1">
      <c r="B2087" s="39"/>
      <c r="C2087" s="233" t="s">
        <v>2922</v>
      </c>
      <c r="D2087" s="233" t="s">
        <v>266</v>
      </c>
      <c r="E2087" s="234" t="s">
        <v>2923</v>
      </c>
      <c r="F2087" s="235" t="s">
        <v>2924</v>
      </c>
      <c r="G2087" s="236" t="s">
        <v>396</v>
      </c>
      <c r="H2087" s="237">
        <v>6.5</v>
      </c>
      <c r="I2087" s="238"/>
      <c r="J2087" s="239">
        <f>ROUND(I2087*H2087,2)</f>
        <v>0</v>
      </c>
      <c r="K2087" s="235" t="s">
        <v>413</v>
      </c>
      <c r="L2087" s="44"/>
      <c r="M2087" s="240" t="s">
        <v>1</v>
      </c>
      <c r="N2087" s="241" t="s">
        <v>48</v>
      </c>
      <c r="O2087" s="87"/>
      <c r="P2087" s="242">
        <f>O2087*H2087</f>
        <v>0</v>
      </c>
      <c r="Q2087" s="242">
        <v>0</v>
      </c>
      <c r="R2087" s="242">
        <f>Q2087*H2087</f>
        <v>0</v>
      </c>
      <c r="S2087" s="242">
        <v>0</v>
      </c>
      <c r="T2087" s="243">
        <f>S2087*H2087</f>
        <v>0</v>
      </c>
      <c r="AR2087" s="244" t="s">
        <v>125</v>
      </c>
      <c r="AT2087" s="244" t="s">
        <v>266</v>
      </c>
      <c r="AU2087" s="244" t="s">
        <v>92</v>
      </c>
      <c r="AY2087" s="17" t="s">
        <v>263</v>
      </c>
      <c r="BE2087" s="245">
        <f>IF(N2087="základní",J2087,0)</f>
        <v>0</v>
      </c>
      <c r="BF2087" s="245">
        <f>IF(N2087="snížená",J2087,0)</f>
        <v>0</v>
      </c>
      <c r="BG2087" s="245">
        <f>IF(N2087="zákl. přenesená",J2087,0)</f>
        <v>0</v>
      </c>
      <c r="BH2087" s="245">
        <f>IF(N2087="sníž. přenesená",J2087,0)</f>
        <v>0</v>
      </c>
      <c r="BI2087" s="245">
        <f>IF(N2087="nulová",J2087,0)</f>
        <v>0</v>
      </c>
      <c r="BJ2087" s="17" t="s">
        <v>90</v>
      </c>
      <c r="BK2087" s="245">
        <f>ROUND(I2087*H2087,2)</f>
        <v>0</v>
      </c>
      <c r="BL2087" s="17" t="s">
        <v>125</v>
      </c>
      <c r="BM2087" s="244" t="s">
        <v>2925</v>
      </c>
    </row>
    <row r="2088" s="1" customFormat="1">
      <c r="B2088" s="39"/>
      <c r="C2088" s="40"/>
      <c r="D2088" s="246" t="s">
        <v>273</v>
      </c>
      <c r="E2088" s="40"/>
      <c r="F2088" s="247" t="s">
        <v>2826</v>
      </c>
      <c r="G2088" s="40"/>
      <c r="H2088" s="40"/>
      <c r="I2088" s="151"/>
      <c r="J2088" s="40"/>
      <c r="K2088" s="40"/>
      <c r="L2088" s="44"/>
      <c r="M2088" s="248"/>
      <c r="N2088" s="87"/>
      <c r="O2088" s="87"/>
      <c r="P2088" s="87"/>
      <c r="Q2088" s="87"/>
      <c r="R2088" s="87"/>
      <c r="S2088" s="87"/>
      <c r="T2088" s="88"/>
      <c r="AT2088" s="17" t="s">
        <v>273</v>
      </c>
      <c r="AU2088" s="17" t="s">
        <v>92</v>
      </c>
    </row>
    <row r="2089" s="1" customFormat="1" ht="24" customHeight="1">
      <c r="B2089" s="39"/>
      <c r="C2089" s="233" t="s">
        <v>2926</v>
      </c>
      <c r="D2089" s="233" t="s">
        <v>266</v>
      </c>
      <c r="E2089" s="234" t="s">
        <v>2927</v>
      </c>
      <c r="F2089" s="235" t="s">
        <v>2928</v>
      </c>
      <c r="G2089" s="236" t="s">
        <v>396</v>
      </c>
      <c r="H2089" s="237">
        <v>6</v>
      </c>
      <c r="I2089" s="238"/>
      <c r="J2089" s="239">
        <f>ROUND(I2089*H2089,2)</f>
        <v>0</v>
      </c>
      <c r="K2089" s="235" t="s">
        <v>413</v>
      </c>
      <c r="L2089" s="44"/>
      <c r="M2089" s="240" t="s">
        <v>1</v>
      </c>
      <c r="N2089" s="241" t="s">
        <v>48</v>
      </c>
      <c r="O2089" s="87"/>
      <c r="P2089" s="242">
        <f>O2089*H2089</f>
        <v>0</v>
      </c>
      <c r="Q2089" s="242">
        <v>0</v>
      </c>
      <c r="R2089" s="242">
        <f>Q2089*H2089</f>
        <v>0</v>
      </c>
      <c r="S2089" s="242">
        <v>0</v>
      </c>
      <c r="T2089" s="243">
        <f>S2089*H2089</f>
        <v>0</v>
      </c>
      <c r="AR2089" s="244" t="s">
        <v>125</v>
      </c>
      <c r="AT2089" s="244" t="s">
        <v>266</v>
      </c>
      <c r="AU2089" s="244" t="s">
        <v>92</v>
      </c>
      <c r="AY2089" s="17" t="s">
        <v>263</v>
      </c>
      <c r="BE2089" s="245">
        <f>IF(N2089="základní",J2089,0)</f>
        <v>0</v>
      </c>
      <c r="BF2089" s="245">
        <f>IF(N2089="snížená",J2089,0)</f>
        <v>0</v>
      </c>
      <c r="BG2089" s="245">
        <f>IF(N2089="zákl. přenesená",J2089,0)</f>
        <v>0</v>
      </c>
      <c r="BH2089" s="245">
        <f>IF(N2089="sníž. přenesená",J2089,0)</f>
        <v>0</v>
      </c>
      <c r="BI2089" s="245">
        <f>IF(N2089="nulová",J2089,0)</f>
        <v>0</v>
      </c>
      <c r="BJ2089" s="17" t="s">
        <v>90</v>
      </c>
      <c r="BK2089" s="245">
        <f>ROUND(I2089*H2089,2)</f>
        <v>0</v>
      </c>
      <c r="BL2089" s="17" t="s">
        <v>125</v>
      </c>
      <c r="BM2089" s="244" t="s">
        <v>2929</v>
      </c>
    </row>
    <row r="2090" s="1" customFormat="1">
      <c r="B2090" s="39"/>
      <c r="C2090" s="40"/>
      <c r="D2090" s="246" t="s">
        <v>273</v>
      </c>
      <c r="E2090" s="40"/>
      <c r="F2090" s="247" t="s">
        <v>2826</v>
      </c>
      <c r="G2090" s="40"/>
      <c r="H2090" s="40"/>
      <c r="I2090" s="151"/>
      <c r="J2090" s="40"/>
      <c r="K2090" s="40"/>
      <c r="L2090" s="44"/>
      <c r="M2090" s="248"/>
      <c r="N2090" s="87"/>
      <c r="O2090" s="87"/>
      <c r="P2090" s="87"/>
      <c r="Q2090" s="87"/>
      <c r="R2090" s="87"/>
      <c r="S2090" s="87"/>
      <c r="T2090" s="88"/>
      <c r="AT2090" s="17" t="s">
        <v>273</v>
      </c>
      <c r="AU2090" s="17" t="s">
        <v>92</v>
      </c>
    </row>
    <row r="2091" s="1" customFormat="1" ht="16.5" customHeight="1">
      <c r="B2091" s="39"/>
      <c r="C2091" s="233" t="s">
        <v>2930</v>
      </c>
      <c r="D2091" s="233" t="s">
        <v>266</v>
      </c>
      <c r="E2091" s="234" t="s">
        <v>2931</v>
      </c>
      <c r="F2091" s="235" t="s">
        <v>2932</v>
      </c>
      <c r="G2091" s="236" t="s">
        <v>407</v>
      </c>
      <c r="H2091" s="237">
        <v>25.111000000000001</v>
      </c>
      <c r="I2091" s="238"/>
      <c r="J2091" s="239">
        <f>ROUND(I2091*H2091,2)</f>
        <v>0</v>
      </c>
      <c r="K2091" s="235" t="s">
        <v>413</v>
      </c>
      <c r="L2091" s="44"/>
      <c r="M2091" s="240" t="s">
        <v>1</v>
      </c>
      <c r="N2091" s="241" t="s">
        <v>48</v>
      </c>
      <c r="O2091" s="87"/>
      <c r="P2091" s="242">
        <f>O2091*H2091</f>
        <v>0</v>
      </c>
      <c r="Q2091" s="242">
        <v>0</v>
      </c>
      <c r="R2091" s="242">
        <f>Q2091*H2091</f>
        <v>0</v>
      </c>
      <c r="S2091" s="242">
        <v>0</v>
      </c>
      <c r="T2091" s="243">
        <f>S2091*H2091</f>
        <v>0</v>
      </c>
      <c r="AR2091" s="244" t="s">
        <v>125</v>
      </c>
      <c r="AT2091" s="244" t="s">
        <v>266</v>
      </c>
      <c r="AU2091" s="244" t="s">
        <v>92</v>
      </c>
      <c r="AY2091" s="17" t="s">
        <v>263</v>
      </c>
      <c r="BE2091" s="245">
        <f>IF(N2091="základní",J2091,0)</f>
        <v>0</v>
      </c>
      <c r="BF2091" s="245">
        <f>IF(N2091="snížená",J2091,0)</f>
        <v>0</v>
      </c>
      <c r="BG2091" s="245">
        <f>IF(N2091="zákl. přenesená",J2091,0)</f>
        <v>0</v>
      </c>
      <c r="BH2091" s="245">
        <f>IF(N2091="sníž. přenesená",J2091,0)</f>
        <v>0</v>
      </c>
      <c r="BI2091" s="245">
        <f>IF(N2091="nulová",J2091,0)</f>
        <v>0</v>
      </c>
      <c r="BJ2091" s="17" t="s">
        <v>90</v>
      </c>
      <c r="BK2091" s="245">
        <f>ROUND(I2091*H2091,2)</f>
        <v>0</v>
      </c>
      <c r="BL2091" s="17" t="s">
        <v>125</v>
      </c>
      <c r="BM2091" s="244" t="s">
        <v>2933</v>
      </c>
    </row>
    <row r="2092" s="1" customFormat="1">
      <c r="B2092" s="39"/>
      <c r="C2092" s="40"/>
      <c r="D2092" s="246" t="s">
        <v>273</v>
      </c>
      <c r="E2092" s="40"/>
      <c r="F2092" s="247" t="s">
        <v>2826</v>
      </c>
      <c r="G2092" s="40"/>
      <c r="H2092" s="40"/>
      <c r="I2092" s="151"/>
      <c r="J2092" s="40"/>
      <c r="K2092" s="40"/>
      <c r="L2092" s="44"/>
      <c r="M2092" s="248"/>
      <c r="N2092" s="87"/>
      <c r="O2092" s="87"/>
      <c r="P2092" s="87"/>
      <c r="Q2092" s="87"/>
      <c r="R2092" s="87"/>
      <c r="S2092" s="87"/>
      <c r="T2092" s="88"/>
      <c r="AT2092" s="17" t="s">
        <v>273</v>
      </c>
      <c r="AU2092" s="17" t="s">
        <v>92</v>
      </c>
    </row>
    <row r="2093" s="14" customFormat="1">
      <c r="B2093" s="274"/>
      <c r="C2093" s="275"/>
      <c r="D2093" s="246" t="s">
        <v>368</v>
      </c>
      <c r="E2093" s="276" t="s">
        <v>1</v>
      </c>
      <c r="F2093" s="277" t="s">
        <v>2934</v>
      </c>
      <c r="G2093" s="275"/>
      <c r="H2093" s="276" t="s">
        <v>1</v>
      </c>
      <c r="I2093" s="278"/>
      <c r="J2093" s="275"/>
      <c r="K2093" s="275"/>
      <c r="L2093" s="279"/>
      <c r="M2093" s="280"/>
      <c r="N2093" s="281"/>
      <c r="O2093" s="281"/>
      <c r="P2093" s="281"/>
      <c r="Q2093" s="281"/>
      <c r="R2093" s="281"/>
      <c r="S2093" s="281"/>
      <c r="T2093" s="282"/>
      <c r="AT2093" s="283" t="s">
        <v>368</v>
      </c>
      <c r="AU2093" s="283" t="s">
        <v>92</v>
      </c>
      <c r="AV2093" s="14" t="s">
        <v>90</v>
      </c>
      <c r="AW2093" s="14" t="s">
        <v>38</v>
      </c>
      <c r="AX2093" s="14" t="s">
        <v>83</v>
      </c>
      <c r="AY2093" s="283" t="s">
        <v>263</v>
      </c>
    </row>
    <row r="2094" s="12" customFormat="1">
      <c r="B2094" s="252"/>
      <c r="C2094" s="253"/>
      <c r="D2094" s="246" t="s">
        <v>368</v>
      </c>
      <c r="E2094" s="254" t="s">
        <v>1</v>
      </c>
      <c r="F2094" s="255" t="s">
        <v>2935</v>
      </c>
      <c r="G2094" s="253"/>
      <c r="H2094" s="256">
        <v>25.111000000000001</v>
      </c>
      <c r="I2094" s="257"/>
      <c r="J2094" s="253"/>
      <c r="K2094" s="253"/>
      <c r="L2094" s="258"/>
      <c r="M2094" s="259"/>
      <c r="N2094" s="260"/>
      <c r="O2094" s="260"/>
      <c r="P2094" s="260"/>
      <c r="Q2094" s="260"/>
      <c r="R2094" s="260"/>
      <c r="S2094" s="260"/>
      <c r="T2094" s="261"/>
      <c r="AT2094" s="262" t="s">
        <v>368</v>
      </c>
      <c r="AU2094" s="262" t="s">
        <v>92</v>
      </c>
      <c r="AV2094" s="12" t="s">
        <v>92</v>
      </c>
      <c r="AW2094" s="12" t="s">
        <v>38</v>
      </c>
      <c r="AX2094" s="12" t="s">
        <v>83</v>
      </c>
      <c r="AY2094" s="262" t="s">
        <v>263</v>
      </c>
    </row>
    <row r="2095" s="13" customFormat="1">
      <c r="B2095" s="263"/>
      <c r="C2095" s="264"/>
      <c r="D2095" s="246" t="s">
        <v>368</v>
      </c>
      <c r="E2095" s="265" t="s">
        <v>1</v>
      </c>
      <c r="F2095" s="266" t="s">
        <v>370</v>
      </c>
      <c r="G2095" s="264"/>
      <c r="H2095" s="267">
        <v>25.111000000000001</v>
      </c>
      <c r="I2095" s="268"/>
      <c r="J2095" s="264"/>
      <c r="K2095" s="264"/>
      <c r="L2095" s="269"/>
      <c r="M2095" s="270"/>
      <c r="N2095" s="271"/>
      <c r="O2095" s="271"/>
      <c r="P2095" s="271"/>
      <c r="Q2095" s="271"/>
      <c r="R2095" s="271"/>
      <c r="S2095" s="271"/>
      <c r="T2095" s="272"/>
      <c r="AT2095" s="273" t="s">
        <v>368</v>
      </c>
      <c r="AU2095" s="273" t="s">
        <v>92</v>
      </c>
      <c r="AV2095" s="13" t="s">
        <v>125</v>
      </c>
      <c r="AW2095" s="13" t="s">
        <v>38</v>
      </c>
      <c r="AX2095" s="13" t="s">
        <v>90</v>
      </c>
      <c r="AY2095" s="273" t="s">
        <v>263</v>
      </c>
    </row>
    <row r="2096" s="1" customFormat="1" ht="16.5" customHeight="1">
      <c r="B2096" s="39"/>
      <c r="C2096" s="233" t="s">
        <v>2936</v>
      </c>
      <c r="D2096" s="233" t="s">
        <v>266</v>
      </c>
      <c r="E2096" s="234" t="s">
        <v>2937</v>
      </c>
      <c r="F2096" s="235" t="s">
        <v>2938</v>
      </c>
      <c r="G2096" s="236" t="s">
        <v>407</v>
      </c>
      <c r="H2096" s="237">
        <v>11.815</v>
      </c>
      <c r="I2096" s="238"/>
      <c r="J2096" s="239">
        <f>ROUND(I2096*H2096,2)</f>
        <v>0</v>
      </c>
      <c r="K2096" s="235" t="s">
        <v>413</v>
      </c>
      <c r="L2096" s="44"/>
      <c r="M2096" s="240" t="s">
        <v>1</v>
      </c>
      <c r="N2096" s="241" t="s">
        <v>48</v>
      </c>
      <c r="O2096" s="87"/>
      <c r="P2096" s="242">
        <f>O2096*H2096</f>
        <v>0</v>
      </c>
      <c r="Q2096" s="242">
        <v>0</v>
      </c>
      <c r="R2096" s="242">
        <f>Q2096*H2096</f>
        <v>0</v>
      </c>
      <c r="S2096" s="242">
        <v>0</v>
      </c>
      <c r="T2096" s="243">
        <f>S2096*H2096</f>
        <v>0</v>
      </c>
      <c r="AR2096" s="244" t="s">
        <v>125</v>
      </c>
      <c r="AT2096" s="244" t="s">
        <v>266</v>
      </c>
      <c r="AU2096" s="244" t="s">
        <v>92</v>
      </c>
      <c r="AY2096" s="17" t="s">
        <v>263</v>
      </c>
      <c r="BE2096" s="245">
        <f>IF(N2096="základní",J2096,0)</f>
        <v>0</v>
      </c>
      <c r="BF2096" s="245">
        <f>IF(N2096="snížená",J2096,0)</f>
        <v>0</v>
      </c>
      <c r="BG2096" s="245">
        <f>IF(N2096="zákl. přenesená",J2096,0)</f>
        <v>0</v>
      </c>
      <c r="BH2096" s="245">
        <f>IF(N2096="sníž. přenesená",J2096,0)</f>
        <v>0</v>
      </c>
      <c r="BI2096" s="245">
        <f>IF(N2096="nulová",J2096,0)</f>
        <v>0</v>
      </c>
      <c r="BJ2096" s="17" t="s">
        <v>90</v>
      </c>
      <c r="BK2096" s="245">
        <f>ROUND(I2096*H2096,2)</f>
        <v>0</v>
      </c>
      <c r="BL2096" s="17" t="s">
        <v>125</v>
      </c>
      <c r="BM2096" s="244" t="s">
        <v>2939</v>
      </c>
    </row>
    <row r="2097" s="1" customFormat="1">
      <c r="B2097" s="39"/>
      <c r="C2097" s="40"/>
      <c r="D2097" s="246" t="s">
        <v>273</v>
      </c>
      <c r="E2097" s="40"/>
      <c r="F2097" s="247" t="s">
        <v>2826</v>
      </c>
      <c r="G2097" s="40"/>
      <c r="H2097" s="40"/>
      <c r="I2097" s="151"/>
      <c r="J2097" s="40"/>
      <c r="K2097" s="40"/>
      <c r="L2097" s="44"/>
      <c r="M2097" s="248"/>
      <c r="N2097" s="87"/>
      <c r="O2097" s="87"/>
      <c r="P2097" s="87"/>
      <c r="Q2097" s="87"/>
      <c r="R2097" s="87"/>
      <c r="S2097" s="87"/>
      <c r="T2097" s="88"/>
      <c r="AT2097" s="17" t="s">
        <v>273</v>
      </c>
      <c r="AU2097" s="17" t="s">
        <v>92</v>
      </c>
    </row>
    <row r="2098" s="14" customFormat="1">
      <c r="B2098" s="274"/>
      <c r="C2098" s="275"/>
      <c r="D2098" s="246" t="s">
        <v>368</v>
      </c>
      <c r="E2098" s="276" t="s">
        <v>1</v>
      </c>
      <c r="F2098" s="277" t="s">
        <v>2940</v>
      </c>
      <c r="G2098" s="275"/>
      <c r="H2098" s="276" t="s">
        <v>1</v>
      </c>
      <c r="I2098" s="278"/>
      <c r="J2098" s="275"/>
      <c r="K2098" s="275"/>
      <c r="L2098" s="279"/>
      <c r="M2098" s="280"/>
      <c r="N2098" s="281"/>
      <c r="O2098" s="281"/>
      <c r="P2098" s="281"/>
      <c r="Q2098" s="281"/>
      <c r="R2098" s="281"/>
      <c r="S2098" s="281"/>
      <c r="T2098" s="282"/>
      <c r="AT2098" s="283" t="s">
        <v>368</v>
      </c>
      <c r="AU2098" s="283" t="s">
        <v>92</v>
      </c>
      <c r="AV2098" s="14" t="s">
        <v>90</v>
      </c>
      <c r="AW2098" s="14" t="s">
        <v>38</v>
      </c>
      <c r="AX2098" s="14" t="s">
        <v>83</v>
      </c>
      <c r="AY2098" s="283" t="s">
        <v>263</v>
      </c>
    </row>
    <row r="2099" s="12" customFormat="1">
      <c r="B2099" s="252"/>
      <c r="C2099" s="253"/>
      <c r="D2099" s="246" t="s">
        <v>368</v>
      </c>
      <c r="E2099" s="254" t="s">
        <v>1</v>
      </c>
      <c r="F2099" s="255" t="s">
        <v>2941</v>
      </c>
      <c r="G2099" s="253"/>
      <c r="H2099" s="256">
        <v>11.815</v>
      </c>
      <c r="I2099" s="257"/>
      <c r="J2099" s="253"/>
      <c r="K2099" s="253"/>
      <c r="L2099" s="258"/>
      <c r="M2099" s="259"/>
      <c r="N2099" s="260"/>
      <c r="O2099" s="260"/>
      <c r="P2099" s="260"/>
      <c r="Q2099" s="260"/>
      <c r="R2099" s="260"/>
      <c r="S2099" s="260"/>
      <c r="T2099" s="261"/>
      <c r="AT2099" s="262" t="s">
        <v>368</v>
      </c>
      <c r="AU2099" s="262" t="s">
        <v>92</v>
      </c>
      <c r="AV2099" s="12" t="s">
        <v>92</v>
      </c>
      <c r="AW2099" s="12" t="s">
        <v>38</v>
      </c>
      <c r="AX2099" s="12" t="s">
        <v>83</v>
      </c>
      <c r="AY2099" s="262" t="s">
        <v>263</v>
      </c>
    </row>
    <row r="2100" s="13" customFormat="1">
      <c r="B2100" s="263"/>
      <c r="C2100" s="264"/>
      <c r="D2100" s="246" t="s">
        <v>368</v>
      </c>
      <c r="E2100" s="265" t="s">
        <v>1</v>
      </c>
      <c r="F2100" s="266" t="s">
        <v>370</v>
      </c>
      <c r="G2100" s="264"/>
      <c r="H2100" s="267">
        <v>11.815</v>
      </c>
      <c r="I2100" s="268"/>
      <c r="J2100" s="264"/>
      <c r="K2100" s="264"/>
      <c r="L2100" s="269"/>
      <c r="M2100" s="270"/>
      <c r="N2100" s="271"/>
      <c r="O2100" s="271"/>
      <c r="P2100" s="271"/>
      <c r="Q2100" s="271"/>
      <c r="R2100" s="271"/>
      <c r="S2100" s="271"/>
      <c r="T2100" s="272"/>
      <c r="AT2100" s="273" t="s">
        <v>368</v>
      </c>
      <c r="AU2100" s="273" t="s">
        <v>92</v>
      </c>
      <c r="AV2100" s="13" t="s">
        <v>125</v>
      </c>
      <c r="AW2100" s="13" t="s">
        <v>38</v>
      </c>
      <c r="AX2100" s="13" t="s">
        <v>90</v>
      </c>
      <c r="AY2100" s="273" t="s">
        <v>263</v>
      </c>
    </row>
    <row r="2101" s="1" customFormat="1" ht="16.5" customHeight="1">
      <c r="B2101" s="39"/>
      <c r="C2101" s="233" t="s">
        <v>2942</v>
      </c>
      <c r="D2101" s="233" t="s">
        <v>266</v>
      </c>
      <c r="E2101" s="234" t="s">
        <v>2943</v>
      </c>
      <c r="F2101" s="235" t="s">
        <v>2944</v>
      </c>
      <c r="G2101" s="236" t="s">
        <v>407</v>
      </c>
      <c r="H2101" s="237">
        <v>4.6180000000000003</v>
      </c>
      <c r="I2101" s="238"/>
      <c r="J2101" s="239">
        <f>ROUND(I2101*H2101,2)</f>
        <v>0</v>
      </c>
      <c r="K2101" s="235" t="s">
        <v>413</v>
      </c>
      <c r="L2101" s="44"/>
      <c r="M2101" s="240" t="s">
        <v>1</v>
      </c>
      <c r="N2101" s="241" t="s">
        <v>48</v>
      </c>
      <c r="O2101" s="87"/>
      <c r="P2101" s="242">
        <f>O2101*H2101</f>
        <v>0</v>
      </c>
      <c r="Q2101" s="242">
        <v>0</v>
      </c>
      <c r="R2101" s="242">
        <f>Q2101*H2101</f>
        <v>0</v>
      </c>
      <c r="S2101" s="242">
        <v>0</v>
      </c>
      <c r="T2101" s="243">
        <f>S2101*H2101</f>
        <v>0</v>
      </c>
      <c r="AR2101" s="244" t="s">
        <v>125</v>
      </c>
      <c r="AT2101" s="244" t="s">
        <v>266</v>
      </c>
      <c r="AU2101" s="244" t="s">
        <v>92</v>
      </c>
      <c r="AY2101" s="17" t="s">
        <v>263</v>
      </c>
      <c r="BE2101" s="245">
        <f>IF(N2101="základní",J2101,0)</f>
        <v>0</v>
      </c>
      <c r="BF2101" s="245">
        <f>IF(N2101="snížená",J2101,0)</f>
        <v>0</v>
      </c>
      <c r="BG2101" s="245">
        <f>IF(N2101="zákl. přenesená",J2101,0)</f>
        <v>0</v>
      </c>
      <c r="BH2101" s="245">
        <f>IF(N2101="sníž. přenesená",J2101,0)</f>
        <v>0</v>
      </c>
      <c r="BI2101" s="245">
        <f>IF(N2101="nulová",J2101,0)</f>
        <v>0</v>
      </c>
      <c r="BJ2101" s="17" t="s">
        <v>90</v>
      </c>
      <c r="BK2101" s="245">
        <f>ROUND(I2101*H2101,2)</f>
        <v>0</v>
      </c>
      <c r="BL2101" s="17" t="s">
        <v>125</v>
      </c>
      <c r="BM2101" s="244" t="s">
        <v>2945</v>
      </c>
    </row>
    <row r="2102" s="1" customFormat="1">
      <c r="B2102" s="39"/>
      <c r="C2102" s="40"/>
      <c r="D2102" s="246" t="s">
        <v>273</v>
      </c>
      <c r="E2102" s="40"/>
      <c r="F2102" s="247" t="s">
        <v>2826</v>
      </c>
      <c r="G2102" s="40"/>
      <c r="H2102" s="40"/>
      <c r="I2102" s="151"/>
      <c r="J2102" s="40"/>
      <c r="K2102" s="40"/>
      <c r="L2102" s="44"/>
      <c r="M2102" s="248"/>
      <c r="N2102" s="87"/>
      <c r="O2102" s="87"/>
      <c r="P2102" s="87"/>
      <c r="Q2102" s="87"/>
      <c r="R2102" s="87"/>
      <c r="S2102" s="87"/>
      <c r="T2102" s="88"/>
      <c r="AT2102" s="17" t="s">
        <v>273</v>
      </c>
      <c r="AU2102" s="17" t="s">
        <v>92</v>
      </c>
    </row>
    <row r="2103" s="14" customFormat="1">
      <c r="B2103" s="274"/>
      <c r="C2103" s="275"/>
      <c r="D2103" s="246" t="s">
        <v>368</v>
      </c>
      <c r="E2103" s="276" t="s">
        <v>1</v>
      </c>
      <c r="F2103" s="277" t="s">
        <v>2940</v>
      </c>
      <c r="G2103" s="275"/>
      <c r="H2103" s="276" t="s">
        <v>1</v>
      </c>
      <c r="I2103" s="278"/>
      <c r="J2103" s="275"/>
      <c r="K2103" s="275"/>
      <c r="L2103" s="279"/>
      <c r="M2103" s="280"/>
      <c r="N2103" s="281"/>
      <c r="O2103" s="281"/>
      <c r="P2103" s="281"/>
      <c r="Q2103" s="281"/>
      <c r="R2103" s="281"/>
      <c r="S2103" s="281"/>
      <c r="T2103" s="282"/>
      <c r="AT2103" s="283" t="s">
        <v>368</v>
      </c>
      <c r="AU2103" s="283" t="s">
        <v>92</v>
      </c>
      <c r="AV2103" s="14" t="s">
        <v>90</v>
      </c>
      <c r="AW2103" s="14" t="s">
        <v>38</v>
      </c>
      <c r="AX2103" s="14" t="s">
        <v>83</v>
      </c>
      <c r="AY2103" s="283" t="s">
        <v>263</v>
      </c>
    </row>
    <row r="2104" s="12" customFormat="1">
      <c r="B2104" s="252"/>
      <c r="C2104" s="253"/>
      <c r="D2104" s="246" t="s">
        <v>368</v>
      </c>
      <c r="E2104" s="254" t="s">
        <v>1</v>
      </c>
      <c r="F2104" s="255" t="s">
        <v>2946</v>
      </c>
      <c r="G2104" s="253"/>
      <c r="H2104" s="256">
        <v>4.6180000000000003</v>
      </c>
      <c r="I2104" s="257"/>
      <c r="J2104" s="253"/>
      <c r="K2104" s="253"/>
      <c r="L2104" s="258"/>
      <c r="M2104" s="259"/>
      <c r="N2104" s="260"/>
      <c r="O2104" s="260"/>
      <c r="P2104" s="260"/>
      <c r="Q2104" s="260"/>
      <c r="R2104" s="260"/>
      <c r="S2104" s="260"/>
      <c r="T2104" s="261"/>
      <c r="AT2104" s="262" t="s">
        <v>368</v>
      </c>
      <c r="AU2104" s="262" t="s">
        <v>92</v>
      </c>
      <c r="AV2104" s="12" t="s">
        <v>92</v>
      </c>
      <c r="AW2104" s="12" t="s">
        <v>38</v>
      </c>
      <c r="AX2104" s="12" t="s">
        <v>83</v>
      </c>
      <c r="AY2104" s="262" t="s">
        <v>263</v>
      </c>
    </row>
    <row r="2105" s="13" customFormat="1">
      <c r="B2105" s="263"/>
      <c r="C2105" s="264"/>
      <c r="D2105" s="246" t="s">
        <v>368</v>
      </c>
      <c r="E2105" s="265" t="s">
        <v>1</v>
      </c>
      <c r="F2105" s="266" t="s">
        <v>370</v>
      </c>
      <c r="G2105" s="264"/>
      <c r="H2105" s="267">
        <v>4.6180000000000003</v>
      </c>
      <c r="I2105" s="268"/>
      <c r="J2105" s="264"/>
      <c r="K2105" s="264"/>
      <c r="L2105" s="269"/>
      <c r="M2105" s="270"/>
      <c r="N2105" s="271"/>
      <c r="O2105" s="271"/>
      <c r="P2105" s="271"/>
      <c r="Q2105" s="271"/>
      <c r="R2105" s="271"/>
      <c r="S2105" s="271"/>
      <c r="T2105" s="272"/>
      <c r="AT2105" s="273" t="s">
        <v>368</v>
      </c>
      <c r="AU2105" s="273" t="s">
        <v>92</v>
      </c>
      <c r="AV2105" s="13" t="s">
        <v>125</v>
      </c>
      <c r="AW2105" s="13" t="s">
        <v>38</v>
      </c>
      <c r="AX2105" s="13" t="s">
        <v>90</v>
      </c>
      <c r="AY2105" s="273" t="s">
        <v>263</v>
      </c>
    </row>
    <row r="2106" s="1" customFormat="1" ht="16.5" customHeight="1">
      <c r="B2106" s="39"/>
      <c r="C2106" s="233" t="s">
        <v>2947</v>
      </c>
      <c r="D2106" s="233" t="s">
        <v>266</v>
      </c>
      <c r="E2106" s="234" t="s">
        <v>2948</v>
      </c>
      <c r="F2106" s="235" t="s">
        <v>2949</v>
      </c>
      <c r="G2106" s="236" t="s">
        <v>1829</v>
      </c>
      <c r="H2106" s="237">
        <v>1</v>
      </c>
      <c r="I2106" s="238"/>
      <c r="J2106" s="239">
        <f>ROUND(I2106*H2106,2)</f>
        <v>0</v>
      </c>
      <c r="K2106" s="235" t="s">
        <v>413</v>
      </c>
      <c r="L2106" s="44"/>
      <c r="M2106" s="240" t="s">
        <v>1</v>
      </c>
      <c r="N2106" s="241" t="s">
        <v>48</v>
      </c>
      <c r="O2106" s="87"/>
      <c r="P2106" s="242">
        <f>O2106*H2106</f>
        <v>0</v>
      </c>
      <c r="Q2106" s="242">
        <v>0</v>
      </c>
      <c r="R2106" s="242">
        <f>Q2106*H2106</f>
        <v>0</v>
      </c>
      <c r="S2106" s="242">
        <v>0</v>
      </c>
      <c r="T2106" s="243">
        <f>S2106*H2106</f>
        <v>0</v>
      </c>
      <c r="AR2106" s="244" t="s">
        <v>125</v>
      </c>
      <c r="AT2106" s="244" t="s">
        <v>266</v>
      </c>
      <c r="AU2106" s="244" t="s">
        <v>92</v>
      </c>
      <c r="AY2106" s="17" t="s">
        <v>263</v>
      </c>
      <c r="BE2106" s="245">
        <f>IF(N2106="základní",J2106,0)</f>
        <v>0</v>
      </c>
      <c r="BF2106" s="245">
        <f>IF(N2106="snížená",J2106,0)</f>
        <v>0</v>
      </c>
      <c r="BG2106" s="245">
        <f>IF(N2106="zákl. přenesená",J2106,0)</f>
        <v>0</v>
      </c>
      <c r="BH2106" s="245">
        <f>IF(N2106="sníž. přenesená",J2106,0)</f>
        <v>0</v>
      </c>
      <c r="BI2106" s="245">
        <f>IF(N2106="nulová",J2106,0)</f>
        <v>0</v>
      </c>
      <c r="BJ2106" s="17" t="s">
        <v>90</v>
      </c>
      <c r="BK2106" s="245">
        <f>ROUND(I2106*H2106,2)</f>
        <v>0</v>
      </c>
      <c r="BL2106" s="17" t="s">
        <v>125</v>
      </c>
      <c r="BM2106" s="244" t="s">
        <v>2950</v>
      </c>
    </row>
    <row r="2107" s="1" customFormat="1">
      <c r="B2107" s="39"/>
      <c r="C2107" s="40"/>
      <c r="D2107" s="246" t="s">
        <v>273</v>
      </c>
      <c r="E2107" s="40"/>
      <c r="F2107" s="247" t="s">
        <v>2826</v>
      </c>
      <c r="G2107" s="40"/>
      <c r="H2107" s="40"/>
      <c r="I2107" s="151"/>
      <c r="J2107" s="40"/>
      <c r="K2107" s="40"/>
      <c r="L2107" s="44"/>
      <c r="M2107" s="248"/>
      <c r="N2107" s="87"/>
      <c r="O2107" s="87"/>
      <c r="P2107" s="87"/>
      <c r="Q2107" s="87"/>
      <c r="R2107" s="87"/>
      <c r="S2107" s="87"/>
      <c r="T2107" s="88"/>
      <c r="AT2107" s="17" t="s">
        <v>273</v>
      </c>
      <c r="AU2107" s="17" t="s">
        <v>92</v>
      </c>
    </row>
    <row r="2108" s="1" customFormat="1" ht="24" customHeight="1">
      <c r="B2108" s="39"/>
      <c r="C2108" s="233" t="s">
        <v>2951</v>
      </c>
      <c r="D2108" s="233" t="s">
        <v>266</v>
      </c>
      <c r="E2108" s="234" t="s">
        <v>2952</v>
      </c>
      <c r="F2108" s="235" t="s">
        <v>2953</v>
      </c>
      <c r="G2108" s="236" t="s">
        <v>2954</v>
      </c>
      <c r="H2108" s="237">
        <v>2</v>
      </c>
      <c r="I2108" s="238"/>
      <c r="J2108" s="239">
        <f>ROUND(I2108*H2108,2)</f>
        <v>0</v>
      </c>
      <c r="K2108" s="235" t="s">
        <v>413</v>
      </c>
      <c r="L2108" s="44"/>
      <c r="M2108" s="240" t="s">
        <v>1</v>
      </c>
      <c r="N2108" s="241" t="s">
        <v>48</v>
      </c>
      <c r="O2108" s="87"/>
      <c r="P2108" s="242">
        <f>O2108*H2108</f>
        <v>0</v>
      </c>
      <c r="Q2108" s="242">
        <v>0</v>
      </c>
      <c r="R2108" s="242">
        <f>Q2108*H2108</f>
        <v>0</v>
      </c>
      <c r="S2108" s="242">
        <v>0</v>
      </c>
      <c r="T2108" s="243">
        <f>S2108*H2108</f>
        <v>0</v>
      </c>
      <c r="AR2108" s="244" t="s">
        <v>125</v>
      </c>
      <c r="AT2108" s="244" t="s">
        <v>266</v>
      </c>
      <c r="AU2108" s="244" t="s">
        <v>92</v>
      </c>
      <c r="AY2108" s="17" t="s">
        <v>263</v>
      </c>
      <c r="BE2108" s="245">
        <f>IF(N2108="základní",J2108,0)</f>
        <v>0</v>
      </c>
      <c r="BF2108" s="245">
        <f>IF(N2108="snížená",J2108,0)</f>
        <v>0</v>
      </c>
      <c r="BG2108" s="245">
        <f>IF(N2108="zákl. přenesená",J2108,0)</f>
        <v>0</v>
      </c>
      <c r="BH2108" s="245">
        <f>IF(N2108="sníž. přenesená",J2108,0)</f>
        <v>0</v>
      </c>
      <c r="BI2108" s="245">
        <f>IF(N2108="nulová",J2108,0)</f>
        <v>0</v>
      </c>
      <c r="BJ2108" s="17" t="s">
        <v>90</v>
      </c>
      <c r="BK2108" s="245">
        <f>ROUND(I2108*H2108,2)</f>
        <v>0</v>
      </c>
      <c r="BL2108" s="17" t="s">
        <v>125</v>
      </c>
      <c r="BM2108" s="244" t="s">
        <v>2955</v>
      </c>
    </row>
    <row r="2109" s="1" customFormat="1">
      <c r="B2109" s="39"/>
      <c r="C2109" s="40"/>
      <c r="D2109" s="246" t="s">
        <v>273</v>
      </c>
      <c r="E2109" s="40"/>
      <c r="F2109" s="247" t="s">
        <v>2826</v>
      </c>
      <c r="G2109" s="40"/>
      <c r="H2109" s="40"/>
      <c r="I2109" s="151"/>
      <c r="J2109" s="40"/>
      <c r="K2109" s="40"/>
      <c r="L2109" s="44"/>
      <c r="M2109" s="248"/>
      <c r="N2109" s="87"/>
      <c r="O2109" s="87"/>
      <c r="P2109" s="87"/>
      <c r="Q2109" s="87"/>
      <c r="R2109" s="87"/>
      <c r="S2109" s="87"/>
      <c r="T2109" s="88"/>
      <c r="AT2109" s="17" t="s">
        <v>273</v>
      </c>
      <c r="AU2109" s="17" t="s">
        <v>92</v>
      </c>
    </row>
    <row r="2110" s="1" customFormat="1" ht="24" customHeight="1">
      <c r="B2110" s="39"/>
      <c r="C2110" s="233" t="s">
        <v>2956</v>
      </c>
      <c r="D2110" s="233" t="s">
        <v>266</v>
      </c>
      <c r="E2110" s="234" t="s">
        <v>2957</v>
      </c>
      <c r="F2110" s="235" t="s">
        <v>2958</v>
      </c>
      <c r="G2110" s="236" t="s">
        <v>2954</v>
      </c>
      <c r="H2110" s="237">
        <v>6</v>
      </c>
      <c r="I2110" s="238"/>
      <c r="J2110" s="239">
        <f>ROUND(I2110*H2110,2)</f>
        <v>0</v>
      </c>
      <c r="K2110" s="235" t="s">
        <v>413</v>
      </c>
      <c r="L2110" s="44"/>
      <c r="M2110" s="240" t="s">
        <v>1</v>
      </c>
      <c r="N2110" s="241" t="s">
        <v>48</v>
      </c>
      <c r="O2110" s="87"/>
      <c r="P2110" s="242">
        <f>O2110*H2110</f>
        <v>0</v>
      </c>
      <c r="Q2110" s="242">
        <v>0</v>
      </c>
      <c r="R2110" s="242">
        <f>Q2110*H2110</f>
        <v>0</v>
      </c>
      <c r="S2110" s="242">
        <v>0</v>
      </c>
      <c r="T2110" s="243">
        <f>S2110*H2110</f>
        <v>0</v>
      </c>
      <c r="AR2110" s="244" t="s">
        <v>125</v>
      </c>
      <c r="AT2110" s="244" t="s">
        <v>266</v>
      </c>
      <c r="AU2110" s="244" t="s">
        <v>92</v>
      </c>
      <c r="AY2110" s="17" t="s">
        <v>263</v>
      </c>
      <c r="BE2110" s="245">
        <f>IF(N2110="základní",J2110,0)</f>
        <v>0</v>
      </c>
      <c r="BF2110" s="245">
        <f>IF(N2110="snížená",J2110,0)</f>
        <v>0</v>
      </c>
      <c r="BG2110" s="245">
        <f>IF(N2110="zákl. přenesená",J2110,0)</f>
        <v>0</v>
      </c>
      <c r="BH2110" s="245">
        <f>IF(N2110="sníž. přenesená",J2110,0)</f>
        <v>0</v>
      </c>
      <c r="BI2110" s="245">
        <f>IF(N2110="nulová",J2110,0)</f>
        <v>0</v>
      </c>
      <c r="BJ2110" s="17" t="s">
        <v>90</v>
      </c>
      <c r="BK2110" s="245">
        <f>ROUND(I2110*H2110,2)</f>
        <v>0</v>
      </c>
      <c r="BL2110" s="17" t="s">
        <v>125</v>
      </c>
      <c r="BM2110" s="244" t="s">
        <v>2959</v>
      </c>
    </row>
    <row r="2111" s="1" customFormat="1">
      <c r="B2111" s="39"/>
      <c r="C2111" s="40"/>
      <c r="D2111" s="246" t="s">
        <v>273</v>
      </c>
      <c r="E2111" s="40"/>
      <c r="F2111" s="247" t="s">
        <v>2826</v>
      </c>
      <c r="G2111" s="40"/>
      <c r="H2111" s="40"/>
      <c r="I2111" s="151"/>
      <c r="J2111" s="40"/>
      <c r="K2111" s="40"/>
      <c r="L2111" s="44"/>
      <c r="M2111" s="248"/>
      <c r="N2111" s="87"/>
      <c r="O2111" s="87"/>
      <c r="P2111" s="87"/>
      <c r="Q2111" s="87"/>
      <c r="R2111" s="87"/>
      <c r="S2111" s="87"/>
      <c r="T2111" s="88"/>
      <c r="AT2111" s="17" t="s">
        <v>273</v>
      </c>
      <c r="AU2111" s="17" t="s">
        <v>92</v>
      </c>
    </row>
    <row r="2112" s="1" customFormat="1" ht="16.5" customHeight="1">
      <c r="B2112" s="39"/>
      <c r="C2112" s="233" t="s">
        <v>2960</v>
      </c>
      <c r="D2112" s="233" t="s">
        <v>266</v>
      </c>
      <c r="E2112" s="234" t="s">
        <v>2961</v>
      </c>
      <c r="F2112" s="235" t="s">
        <v>682</v>
      </c>
      <c r="G2112" s="236" t="s">
        <v>1</v>
      </c>
      <c r="H2112" s="237">
        <v>0</v>
      </c>
      <c r="I2112" s="238"/>
      <c r="J2112" s="239">
        <f>ROUND(I2112*H2112,2)</f>
        <v>0</v>
      </c>
      <c r="K2112" s="235" t="s">
        <v>413</v>
      </c>
      <c r="L2112" s="44"/>
      <c r="M2112" s="240" t="s">
        <v>1</v>
      </c>
      <c r="N2112" s="241" t="s">
        <v>48</v>
      </c>
      <c r="O2112" s="87"/>
      <c r="P2112" s="242">
        <f>O2112*H2112</f>
        <v>0</v>
      </c>
      <c r="Q2112" s="242">
        <v>0</v>
      </c>
      <c r="R2112" s="242">
        <f>Q2112*H2112</f>
        <v>0</v>
      </c>
      <c r="S2112" s="242">
        <v>0</v>
      </c>
      <c r="T2112" s="243">
        <f>S2112*H2112</f>
        <v>0</v>
      </c>
      <c r="AR2112" s="244" t="s">
        <v>125</v>
      </c>
      <c r="AT2112" s="244" t="s">
        <v>266</v>
      </c>
      <c r="AU2112" s="244" t="s">
        <v>92</v>
      </c>
      <c r="AY2112" s="17" t="s">
        <v>263</v>
      </c>
      <c r="BE2112" s="245">
        <f>IF(N2112="základní",J2112,0)</f>
        <v>0</v>
      </c>
      <c r="BF2112" s="245">
        <f>IF(N2112="snížená",J2112,0)</f>
        <v>0</v>
      </c>
      <c r="BG2112" s="245">
        <f>IF(N2112="zákl. přenesená",J2112,0)</f>
        <v>0</v>
      </c>
      <c r="BH2112" s="245">
        <f>IF(N2112="sníž. přenesená",J2112,0)</f>
        <v>0</v>
      </c>
      <c r="BI2112" s="245">
        <f>IF(N2112="nulová",J2112,0)</f>
        <v>0</v>
      </c>
      <c r="BJ2112" s="17" t="s">
        <v>90</v>
      </c>
      <c r="BK2112" s="245">
        <f>ROUND(I2112*H2112,2)</f>
        <v>0</v>
      </c>
      <c r="BL2112" s="17" t="s">
        <v>125</v>
      </c>
      <c r="BM2112" s="244" t="s">
        <v>2962</v>
      </c>
    </row>
    <row r="2113" s="1" customFormat="1" ht="16.5" customHeight="1">
      <c r="B2113" s="39"/>
      <c r="C2113" s="233" t="s">
        <v>2963</v>
      </c>
      <c r="D2113" s="233" t="s">
        <v>266</v>
      </c>
      <c r="E2113" s="234" t="s">
        <v>2964</v>
      </c>
      <c r="F2113" s="235" t="s">
        <v>2965</v>
      </c>
      <c r="G2113" s="236" t="s">
        <v>1829</v>
      </c>
      <c r="H2113" s="237">
        <v>3</v>
      </c>
      <c r="I2113" s="238"/>
      <c r="J2113" s="239">
        <f>ROUND(I2113*H2113,2)</f>
        <v>0</v>
      </c>
      <c r="K2113" s="235" t="s">
        <v>413</v>
      </c>
      <c r="L2113" s="44"/>
      <c r="M2113" s="240" t="s">
        <v>1</v>
      </c>
      <c r="N2113" s="241" t="s">
        <v>48</v>
      </c>
      <c r="O2113" s="87"/>
      <c r="P2113" s="242">
        <f>O2113*H2113</f>
        <v>0</v>
      </c>
      <c r="Q2113" s="242">
        <v>0</v>
      </c>
      <c r="R2113" s="242">
        <f>Q2113*H2113</f>
        <v>0</v>
      </c>
      <c r="S2113" s="242">
        <v>0</v>
      </c>
      <c r="T2113" s="243">
        <f>S2113*H2113</f>
        <v>0</v>
      </c>
      <c r="AR2113" s="244" t="s">
        <v>125</v>
      </c>
      <c r="AT2113" s="244" t="s">
        <v>266</v>
      </c>
      <c r="AU2113" s="244" t="s">
        <v>92</v>
      </c>
      <c r="AY2113" s="17" t="s">
        <v>263</v>
      </c>
      <c r="BE2113" s="245">
        <f>IF(N2113="základní",J2113,0)</f>
        <v>0</v>
      </c>
      <c r="BF2113" s="245">
        <f>IF(N2113="snížená",J2113,0)</f>
        <v>0</v>
      </c>
      <c r="BG2113" s="245">
        <f>IF(N2113="zákl. přenesená",J2113,0)</f>
        <v>0</v>
      </c>
      <c r="BH2113" s="245">
        <f>IF(N2113="sníž. přenesená",J2113,0)</f>
        <v>0</v>
      </c>
      <c r="BI2113" s="245">
        <f>IF(N2113="nulová",J2113,0)</f>
        <v>0</v>
      </c>
      <c r="BJ2113" s="17" t="s">
        <v>90</v>
      </c>
      <c r="BK2113" s="245">
        <f>ROUND(I2113*H2113,2)</f>
        <v>0</v>
      </c>
      <c r="BL2113" s="17" t="s">
        <v>125</v>
      </c>
      <c r="BM2113" s="244" t="s">
        <v>2966</v>
      </c>
    </row>
    <row r="2114" s="1" customFormat="1">
      <c r="B2114" s="39"/>
      <c r="C2114" s="40"/>
      <c r="D2114" s="246" t="s">
        <v>273</v>
      </c>
      <c r="E2114" s="40"/>
      <c r="F2114" s="247" t="s">
        <v>2826</v>
      </c>
      <c r="G2114" s="40"/>
      <c r="H2114" s="40"/>
      <c r="I2114" s="151"/>
      <c r="J2114" s="40"/>
      <c r="K2114" s="40"/>
      <c r="L2114" s="44"/>
      <c r="M2114" s="248"/>
      <c r="N2114" s="87"/>
      <c r="O2114" s="87"/>
      <c r="P2114" s="87"/>
      <c r="Q2114" s="87"/>
      <c r="R2114" s="87"/>
      <c r="S2114" s="87"/>
      <c r="T2114" s="88"/>
      <c r="AT2114" s="17" t="s">
        <v>273</v>
      </c>
      <c r="AU2114" s="17" t="s">
        <v>92</v>
      </c>
    </row>
    <row r="2115" s="1" customFormat="1" ht="16.5" customHeight="1">
      <c r="B2115" s="39"/>
      <c r="C2115" s="233" t="s">
        <v>2967</v>
      </c>
      <c r="D2115" s="233" t="s">
        <v>266</v>
      </c>
      <c r="E2115" s="234" t="s">
        <v>2968</v>
      </c>
      <c r="F2115" s="235" t="s">
        <v>2969</v>
      </c>
      <c r="G2115" s="236" t="s">
        <v>1829</v>
      </c>
      <c r="H2115" s="237">
        <v>1</v>
      </c>
      <c r="I2115" s="238"/>
      <c r="J2115" s="239">
        <f>ROUND(I2115*H2115,2)</f>
        <v>0</v>
      </c>
      <c r="K2115" s="235" t="s">
        <v>413</v>
      </c>
      <c r="L2115" s="44"/>
      <c r="M2115" s="240" t="s">
        <v>1</v>
      </c>
      <c r="N2115" s="241" t="s">
        <v>48</v>
      </c>
      <c r="O2115" s="87"/>
      <c r="P2115" s="242">
        <f>O2115*H2115</f>
        <v>0</v>
      </c>
      <c r="Q2115" s="242">
        <v>0</v>
      </c>
      <c r="R2115" s="242">
        <f>Q2115*H2115</f>
        <v>0</v>
      </c>
      <c r="S2115" s="242">
        <v>0</v>
      </c>
      <c r="T2115" s="243">
        <f>S2115*H2115</f>
        <v>0</v>
      </c>
      <c r="AR2115" s="244" t="s">
        <v>125</v>
      </c>
      <c r="AT2115" s="244" t="s">
        <v>266</v>
      </c>
      <c r="AU2115" s="244" t="s">
        <v>92</v>
      </c>
      <c r="AY2115" s="17" t="s">
        <v>263</v>
      </c>
      <c r="BE2115" s="245">
        <f>IF(N2115="základní",J2115,0)</f>
        <v>0</v>
      </c>
      <c r="BF2115" s="245">
        <f>IF(N2115="snížená",J2115,0)</f>
        <v>0</v>
      </c>
      <c r="BG2115" s="245">
        <f>IF(N2115="zákl. přenesená",J2115,0)</f>
        <v>0</v>
      </c>
      <c r="BH2115" s="245">
        <f>IF(N2115="sníž. přenesená",J2115,0)</f>
        <v>0</v>
      </c>
      <c r="BI2115" s="245">
        <f>IF(N2115="nulová",J2115,0)</f>
        <v>0</v>
      </c>
      <c r="BJ2115" s="17" t="s">
        <v>90</v>
      </c>
      <c r="BK2115" s="245">
        <f>ROUND(I2115*H2115,2)</f>
        <v>0</v>
      </c>
      <c r="BL2115" s="17" t="s">
        <v>125</v>
      </c>
      <c r="BM2115" s="244" t="s">
        <v>2970</v>
      </c>
    </row>
    <row r="2116" s="1" customFormat="1">
      <c r="B2116" s="39"/>
      <c r="C2116" s="40"/>
      <c r="D2116" s="246" t="s">
        <v>273</v>
      </c>
      <c r="E2116" s="40"/>
      <c r="F2116" s="247" t="s">
        <v>2826</v>
      </c>
      <c r="G2116" s="40"/>
      <c r="H2116" s="40"/>
      <c r="I2116" s="151"/>
      <c r="J2116" s="40"/>
      <c r="K2116" s="40"/>
      <c r="L2116" s="44"/>
      <c r="M2116" s="248"/>
      <c r="N2116" s="87"/>
      <c r="O2116" s="87"/>
      <c r="P2116" s="87"/>
      <c r="Q2116" s="87"/>
      <c r="R2116" s="87"/>
      <c r="S2116" s="87"/>
      <c r="T2116" s="88"/>
      <c r="AT2116" s="17" t="s">
        <v>273</v>
      </c>
      <c r="AU2116" s="17" t="s">
        <v>92</v>
      </c>
    </row>
    <row r="2117" s="1" customFormat="1" ht="24" customHeight="1">
      <c r="B2117" s="39"/>
      <c r="C2117" s="233" t="s">
        <v>2971</v>
      </c>
      <c r="D2117" s="233" t="s">
        <v>266</v>
      </c>
      <c r="E2117" s="234" t="s">
        <v>2972</v>
      </c>
      <c r="F2117" s="235" t="s">
        <v>2973</v>
      </c>
      <c r="G2117" s="236" t="s">
        <v>1829</v>
      </c>
      <c r="H2117" s="237">
        <v>1</v>
      </c>
      <c r="I2117" s="238"/>
      <c r="J2117" s="239">
        <f>ROUND(I2117*H2117,2)</f>
        <v>0</v>
      </c>
      <c r="K2117" s="235" t="s">
        <v>413</v>
      </c>
      <c r="L2117" s="44"/>
      <c r="M2117" s="240" t="s">
        <v>1</v>
      </c>
      <c r="N2117" s="241" t="s">
        <v>48</v>
      </c>
      <c r="O2117" s="87"/>
      <c r="P2117" s="242">
        <f>O2117*H2117</f>
        <v>0</v>
      </c>
      <c r="Q2117" s="242">
        <v>0</v>
      </c>
      <c r="R2117" s="242">
        <f>Q2117*H2117</f>
        <v>0</v>
      </c>
      <c r="S2117" s="242">
        <v>0</v>
      </c>
      <c r="T2117" s="243">
        <f>S2117*H2117</f>
        <v>0</v>
      </c>
      <c r="AR2117" s="244" t="s">
        <v>125</v>
      </c>
      <c r="AT2117" s="244" t="s">
        <v>266</v>
      </c>
      <c r="AU2117" s="244" t="s">
        <v>92</v>
      </c>
      <c r="AY2117" s="17" t="s">
        <v>263</v>
      </c>
      <c r="BE2117" s="245">
        <f>IF(N2117="základní",J2117,0)</f>
        <v>0</v>
      </c>
      <c r="BF2117" s="245">
        <f>IF(N2117="snížená",J2117,0)</f>
        <v>0</v>
      </c>
      <c r="BG2117" s="245">
        <f>IF(N2117="zákl. přenesená",J2117,0)</f>
        <v>0</v>
      </c>
      <c r="BH2117" s="245">
        <f>IF(N2117="sníž. přenesená",J2117,0)</f>
        <v>0</v>
      </c>
      <c r="BI2117" s="245">
        <f>IF(N2117="nulová",J2117,0)</f>
        <v>0</v>
      </c>
      <c r="BJ2117" s="17" t="s">
        <v>90</v>
      </c>
      <c r="BK2117" s="245">
        <f>ROUND(I2117*H2117,2)</f>
        <v>0</v>
      </c>
      <c r="BL2117" s="17" t="s">
        <v>125</v>
      </c>
      <c r="BM2117" s="244" t="s">
        <v>2974</v>
      </c>
    </row>
    <row r="2118" s="1" customFormat="1">
      <c r="B2118" s="39"/>
      <c r="C2118" s="40"/>
      <c r="D2118" s="246" t="s">
        <v>273</v>
      </c>
      <c r="E2118" s="40"/>
      <c r="F2118" s="247" t="s">
        <v>2826</v>
      </c>
      <c r="G2118" s="40"/>
      <c r="H2118" s="40"/>
      <c r="I2118" s="151"/>
      <c r="J2118" s="40"/>
      <c r="K2118" s="40"/>
      <c r="L2118" s="44"/>
      <c r="M2118" s="248"/>
      <c r="N2118" s="87"/>
      <c r="O2118" s="87"/>
      <c r="P2118" s="87"/>
      <c r="Q2118" s="87"/>
      <c r="R2118" s="87"/>
      <c r="S2118" s="87"/>
      <c r="T2118" s="88"/>
      <c r="AT2118" s="17" t="s">
        <v>273</v>
      </c>
      <c r="AU2118" s="17" t="s">
        <v>92</v>
      </c>
    </row>
    <row r="2119" s="1" customFormat="1" ht="16.5" customHeight="1">
      <c r="B2119" s="39"/>
      <c r="C2119" s="233" t="s">
        <v>2975</v>
      </c>
      <c r="D2119" s="233" t="s">
        <v>266</v>
      </c>
      <c r="E2119" s="234" t="s">
        <v>2976</v>
      </c>
      <c r="F2119" s="235" t="s">
        <v>2977</v>
      </c>
      <c r="G2119" s="236" t="s">
        <v>1829</v>
      </c>
      <c r="H2119" s="237">
        <v>2</v>
      </c>
      <c r="I2119" s="238"/>
      <c r="J2119" s="239">
        <f>ROUND(I2119*H2119,2)</f>
        <v>0</v>
      </c>
      <c r="K2119" s="235" t="s">
        <v>413</v>
      </c>
      <c r="L2119" s="44"/>
      <c r="M2119" s="240" t="s">
        <v>1</v>
      </c>
      <c r="N2119" s="241" t="s">
        <v>48</v>
      </c>
      <c r="O2119" s="87"/>
      <c r="P2119" s="242">
        <f>O2119*H2119</f>
        <v>0</v>
      </c>
      <c r="Q2119" s="242">
        <v>0</v>
      </c>
      <c r="R2119" s="242">
        <f>Q2119*H2119</f>
        <v>0</v>
      </c>
      <c r="S2119" s="242">
        <v>0</v>
      </c>
      <c r="T2119" s="243">
        <f>S2119*H2119</f>
        <v>0</v>
      </c>
      <c r="AR2119" s="244" t="s">
        <v>125</v>
      </c>
      <c r="AT2119" s="244" t="s">
        <v>266</v>
      </c>
      <c r="AU2119" s="244" t="s">
        <v>92</v>
      </c>
      <c r="AY2119" s="17" t="s">
        <v>263</v>
      </c>
      <c r="BE2119" s="245">
        <f>IF(N2119="základní",J2119,0)</f>
        <v>0</v>
      </c>
      <c r="BF2119" s="245">
        <f>IF(N2119="snížená",J2119,0)</f>
        <v>0</v>
      </c>
      <c r="BG2119" s="245">
        <f>IF(N2119="zákl. přenesená",J2119,0)</f>
        <v>0</v>
      </c>
      <c r="BH2119" s="245">
        <f>IF(N2119="sníž. přenesená",J2119,0)</f>
        <v>0</v>
      </c>
      <c r="BI2119" s="245">
        <f>IF(N2119="nulová",J2119,0)</f>
        <v>0</v>
      </c>
      <c r="BJ2119" s="17" t="s">
        <v>90</v>
      </c>
      <c r="BK2119" s="245">
        <f>ROUND(I2119*H2119,2)</f>
        <v>0</v>
      </c>
      <c r="BL2119" s="17" t="s">
        <v>125</v>
      </c>
      <c r="BM2119" s="244" t="s">
        <v>2978</v>
      </c>
    </row>
    <row r="2120" s="1" customFormat="1">
      <c r="B2120" s="39"/>
      <c r="C2120" s="40"/>
      <c r="D2120" s="246" t="s">
        <v>273</v>
      </c>
      <c r="E2120" s="40"/>
      <c r="F2120" s="247" t="s">
        <v>2826</v>
      </c>
      <c r="G2120" s="40"/>
      <c r="H2120" s="40"/>
      <c r="I2120" s="151"/>
      <c r="J2120" s="40"/>
      <c r="K2120" s="40"/>
      <c r="L2120" s="44"/>
      <c r="M2120" s="248"/>
      <c r="N2120" s="87"/>
      <c r="O2120" s="87"/>
      <c r="P2120" s="87"/>
      <c r="Q2120" s="87"/>
      <c r="R2120" s="87"/>
      <c r="S2120" s="87"/>
      <c r="T2120" s="88"/>
      <c r="AT2120" s="17" t="s">
        <v>273</v>
      </c>
      <c r="AU2120" s="17" t="s">
        <v>92</v>
      </c>
    </row>
    <row r="2121" s="1" customFormat="1" ht="16.5" customHeight="1">
      <c r="B2121" s="39"/>
      <c r="C2121" s="233" t="s">
        <v>2979</v>
      </c>
      <c r="D2121" s="233" t="s">
        <v>266</v>
      </c>
      <c r="E2121" s="234" t="s">
        <v>2980</v>
      </c>
      <c r="F2121" s="235" t="s">
        <v>2981</v>
      </c>
      <c r="G2121" s="236" t="s">
        <v>396</v>
      </c>
      <c r="H2121" s="237">
        <v>10.75</v>
      </c>
      <c r="I2121" s="238"/>
      <c r="J2121" s="239">
        <f>ROUND(I2121*H2121,2)</f>
        <v>0</v>
      </c>
      <c r="K2121" s="235" t="s">
        <v>413</v>
      </c>
      <c r="L2121" s="44"/>
      <c r="M2121" s="240" t="s">
        <v>1</v>
      </c>
      <c r="N2121" s="241" t="s">
        <v>48</v>
      </c>
      <c r="O2121" s="87"/>
      <c r="P2121" s="242">
        <f>O2121*H2121</f>
        <v>0</v>
      </c>
      <c r="Q2121" s="242">
        <v>0</v>
      </c>
      <c r="R2121" s="242">
        <f>Q2121*H2121</f>
        <v>0</v>
      </c>
      <c r="S2121" s="242">
        <v>0</v>
      </c>
      <c r="T2121" s="243">
        <f>S2121*H2121</f>
        <v>0</v>
      </c>
      <c r="AR2121" s="244" t="s">
        <v>125</v>
      </c>
      <c r="AT2121" s="244" t="s">
        <v>266</v>
      </c>
      <c r="AU2121" s="244" t="s">
        <v>92</v>
      </c>
      <c r="AY2121" s="17" t="s">
        <v>263</v>
      </c>
      <c r="BE2121" s="245">
        <f>IF(N2121="základní",J2121,0)</f>
        <v>0</v>
      </c>
      <c r="BF2121" s="245">
        <f>IF(N2121="snížená",J2121,0)</f>
        <v>0</v>
      </c>
      <c r="BG2121" s="245">
        <f>IF(N2121="zákl. přenesená",J2121,0)</f>
        <v>0</v>
      </c>
      <c r="BH2121" s="245">
        <f>IF(N2121="sníž. přenesená",J2121,0)</f>
        <v>0</v>
      </c>
      <c r="BI2121" s="245">
        <f>IF(N2121="nulová",J2121,0)</f>
        <v>0</v>
      </c>
      <c r="BJ2121" s="17" t="s">
        <v>90</v>
      </c>
      <c r="BK2121" s="245">
        <f>ROUND(I2121*H2121,2)</f>
        <v>0</v>
      </c>
      <c r="BL2121" s="17" t="s">
        <v>125</v>
      </c>
      <c r="BM2121" s="244" t="s">
        <v>2982</v>
      </c>
    </row>
    <row r="2122" s="1" customFormat="1">
      <c r="B2122" s="39"/>
      <c r="C2122" s="40"/>
      <c r="D2122" s="246" t="s">
        <v>273</v>
      </c>
      <c r="E2122" s="40"/>
      <c r="F2122" s="247" t="s">
        <v>2826</v>
      </c>
      <c r="G2122" s="40"/>
      <c r="H2122" s="40"/>
      <c r="I2122" s="151"/>
      <c r="J2122" s="40"/>
      <c r="K2122" s="40"/>
      <c r="L2122" s="44"/>
      <c r="M2122" s="248"/>
      <c r="N2122" s="87"/>
      <c r="O2122" s="87"/>
      <c r="P2122" s="87"/>
      <c r="Q2122" s="87"/>
      <c r="R2122" s="87"/>
      <c r="S2122" s="87"/>
      <c r="T2122" s="88"/>
      <c r="AT2122" s="17" t="s">
        <v>273</v>
      </c>
      <c r="AU2122" s="17" t="s">
        <v>92</v>
      </c>
    </row>
    <row r="2123" s="1" customFormat="1" ht="16.5" customHeight="1">
      <c r="B2123" s="39"/>
      <c r="C2123" s="233" t="s">
        <v>2983</v>
      </c>
      <c r="D2123" s="233" t="s">
        <v>266</v>
      </c>
      <c r="E2123" s="234" t="s">
        <v>2984</v>
      </c>
      <c r="F2123" s="235" t="s">
        <v>2985</v>
      </c>
      <c r="G2123" s="236" t="s">
        <v>396</v>
      </c>
      <c r="H2123" s="237">
        <v>119.93000000000001</v>
      </c>
      <c r="I2123" s="238"/>
      <c r="J2123" s="239">
        <f>ROUND(I2123*H2123,2)</f>
        <v>0</v>
      </c>
      <c r="K2123" s="235" t="s">
        <v>413</v>
      </c>
      <c r="L2123" s="44"/>
      <c r="M2123" s="240" t="s">
        <v>1</v>
      </c>
      <c r="N2123" s="241" t="s">
        <v>48</v>
      </c>
      <c r="O2123" s="87"/>
      <c r="P2123" s="242">
        <f>O2123*H2123</f>
        <v>0</v>
      </c>
      <c r="Q2123" s="242">
        <v>0</v>
      </c>
      <c r="R2123" s="242">
        <f>Q2123*H2123</f>
        <v>0</v>
      </c>
      <c r="S2123" s="242">
        <v>0</v>
      </c>
      <c r="T2123" s="243">
        <f>S2123*H2123</f>
        <v>0</v>
      </c>
      <c r="AR2123" s="244" t="s">
        <v>125</v>
      </c>
      <c r="AT2123" s="244" t="s">
        <v>266</v>
      </c>
      <c r="AU2123" s="244" t="s">
        <v>92</v>
      </c>
      <c r="AY2123" s="17" t="s">
        <v>263</v>
      </c>
      <c r="BE2123" s="245">
        <f>IF(N2123="základní",J2123,0)</f>
        <v>0</v>
      </c>
      <c r="BF2123" s="245">
        <f>IF(N2123="snížená",J2123,0)</f>
        <v>0</v>
      </c>
      <c r="BG2123" s="245">
        <f>IF(N2123="zákl. přenesená",J2123,0)</f>
        <v>0</v>
      </c>
      <c r="BH2123" s="245">
        <f>IF(N2123="sníž. přenesená",J2123,0)</f>
        <v>0</v>
      </c>
      <c r="BI2123" s="245">
        <f>IF(N2123="nulová",J2123,0)</f>
        <v>0</v>
      </c>
      <c r="BJ2123" s="17" t="s">
        <v>90</v>
      </c>
      <c r="BK2123" s="245">
        <f>ROUND(I2123*H2123,2)</f>
        <v>0</v>
      </c>
      <c r="BL2123" s="17" t="s">
        <v>125</v>
      </c>
      <c r="BM2123" s="244" t="s">
        <v>2986</v>
      </c>
    </row>
    <row r="2124" s="1" customFormat="1">
      <c r="B2124" s="39"/>
      <c r="C2124" s="40"/>
      <c r="D2124" s="246" t="s">
        <v>273</v>
      </c>
      <c r="E2124" s="40"/>
      <c r="F2124" s="247" t="s">
        <v>2826</v>
      </c>
      <c r="G2124" s="40"/>
      <c r="H2124" s="40"/>
      <c r="I2124" s="151"/>
      <c r="J2124" s="40"/>
      <c r="K2124" s="40"/>
      <c r="L2124" s="44"/>
      <c r="M2124" s="248"/>
      <c r="N2124" s="87"/>
      <c r="O2124" s="87"/>
      <c r="P2124" s="87"/>
      <c r="Q2124" s="87"/>
      <c r="R2124" s="87"/>
      <c r="S2124" s="87"/>
      <c r="T2124" s="88"/>
      <c r="AT2124" s="17" t="s">
        <v>273</v>
      </c>
      <c r="AU2124" s="17" t="s">
        <v>92</v>
      </c>
    </row>
    <row r="2125" s="1" customFormat="1" ht="16.5" customHeight="1">
      <c r="B2125" s="39"/>
      <c r="C2125" s="233" t="s">
        <v>2987</v>
      </c>
      <c r="D2125" s="233" t="s">
        <v>266</v>
      </c>
      <c r="E2125" s="234" t="s">
        <v>2988</v>
      </c>
      <c r="F2125" s="235" t="s">
        <v>2989</v>
      </c>
      <c r="G2125" s="236" t="s">
        <v>396</v>
      </c>
      <c r="H2125" s="237">
        <v>58.649999999999999</v>
      </c>
      <c r="I2125" s="238"/>
      <c r="J2125" s="239">
        <f>ROUND(I2125*H2125,2)</f>
        <v>0</v>
      </c>
      <c r="K2125" s="235" t="s">
        <v>413</v>
      </c>
      <c r="L2125" s="44"/>
      <c r="M2125" s="240" t="s">
        <v>1</v>
      </c>
      <c r="N2125" s="241" t="s">
        <v>48</v>
      </c>
      <c r="O2125" s="87"/>
      <c r="P2125" s="242">
        <f>O2125*H2125</f>
        <v>0</v>
      </c>
      <c r="Q2125" s="242">
        <v>0</v>
      </c>
      <c r="R2125" s="242">
        <f>Q2125*H2125</f>
        <v>0</v>
      </c>
      <c r="S2125" s="242">
        <v>0</v>
      </c>
      <c r="T2125" s="243">
        <f>S2125*H2125</f>
        <v>0</v>
      </c>
      <c r="AR2125" s="244" t="s">
        <v>125</v>
      </c>
      <c r="AT2125" s="244" t="s">
        <v>266</v>
      </c>
      <c r="AU2125" s="244" t="s">
        <v>92</v>
      </c>
      <c r="AY2125" s="17" t="s">
        <v>263</v>
      </c>
      <c r="BE2125" s="245">
        <f>IF(N2125="základní",J2125,0)</f>
        <v>0</v>
      </c>
      <c r="BF2125" s="245">
        <f>IF(N2125="snížená",J2125,0)</f>
        <v>0</v>
      </c>
      <c r="BG2125" s="245">
        <f>IF(N2125="zákl. přenesená",J2125,0)</f>
        <v>0</v>
      </c>
      <c r="BH2125" s="245">
        <f>IF(N2125="sníž. přenesená",J2125,0)</f>
        <v>0</v>
      </c>
      <c r="BI2125" s="245">
        <f>IF(N2125="nulová",J2125,0)</f>
        <v>0</v>
      </c>
      <c r="BJ2125" s="17" t="s">
        <v>90</v>
      </c>
      <c r="BK2125" s="245">
        <f>ROUND(I2125*H2125,2)</f>
        <v>0</v>
      </c>
      <c r="BL2125" s="17" t="s">
        <v>125</v>
      </c>
      <c r="BM2125" s="244" t="s">
        <v>2990</v>
      </c>
    </row>
    <row r="2126" s="1" customFormat="1">
      <c r="B2126" s="39"/>
      <c r="C2126" s="40"/>
      <c r="D2126" s="246" t="s">
        <v>273</v>
      </c>
      <c r="E2126" s="40"/>
      <c r="F2126" s="247" t="s">
        <v>2826</v>
      </c>
      <c r="G2126" s="40"/>
      <c r="H2126" s="40"/>
      <c r="I2126" s="151"/>
      <c r="J2126" s="40"/>
      <c r="K2126" s="40"/>
      <c r="L2126" s="44"/>
      <c r="M2126" s="248"/>
      <c r="N2126" s="87"/>
      <c r="O2126" s="87"/>
      <c r="P2126" s="87"/>
      <c r="Q2126" s="87"/>
      <c r="R2126" s="87"/>
      <c r="S2126" s="87"/>
      <c r="T2126" s="88"/>
      <c r="AT2126" s="17" t="s">
        <v>273</v>
      </c>
      <c r="AU2126" s="17" t="s">
        <v>92</v>
      </c>
    </row>
    <row r="2127" s="1" customFormat="1" ht="24" customHeight="1">
      <c r="B2127" s="39"/>
      <c r="C2127" s="233" t="s">
        <v>2991</v>
      </c>
      <c r="D2127" s="233" t="s">
        <v>266</v>
      </c>
      <c r="E2127" s="234" t="s">
        <v>2992</v>
      </c>
      <c r="F2127" s="235" t="s">
        <v>2993</v>
      </c>
      <c r="G2127" s="236" t="s">
        <v>1829</v>
      </c>
      <c r="H2127" s="237">
        <v>1</v>
      </c>
      <c r="I2127" s="238"/>
      <c r="J2127" s="239">
        <f>ROUND(I2127*H2127,2)</f>
        <v>0</v>
      </c>
      <c r="K2127" s="235" t="s">
        <v>413</v>
      </c>
      <c r="L2127" s="44"/>
      <c r="M2127" s="240" t="s">
        <v>1</v>
      </c>
      <c r="N2127" s="241" t="s">
        <v>48</v>
      </c>
      <c r="O2127" s="87"/>
      <c r="P2127" s="242">
        <f>O2127*H2127</f>
        <v>0</v>
      </c>
      <c r="Q2127" s="242">
        <v>0</v>
      </c>
      <c r="R2127" s="242">
        <f>Q2127*H2127</f>
        <v>0</v>
      </c>
      <c r="S2127" s="242">
        <v>0</v>
      </c>
      <c r="T2127" s="243">
        <f>S2127*H2127</f>
        <v>0</v>
      </c>
      <c r="AR2127" s="244" t="s">
        <v>125</v>
      </c>
      <c r="AT2127" s="244" t="s">
        <v>266</v>
      </c>
      <c r="AU2127" s="244" t="s">
        <v>92</v>
      </c>
      <c r="AY2127" s="17" t="s">
        <v>263</v>
      </c>
      <c r="BE2127" s="245">
        <f>IF(N2127="základní",J2127,0)</f>
        <v>0</v>
      </c>
      <c r="BF2127" s="245">
        <f>IF(N2127="snížená",J2127,0)</f>
        <v>0</v>
      </c>
      <c r="BG2127" s="245">
        <f>IF(N2127="zákl. přenesená",J2127,0)</f>
        <v>0</v>
      </c>
      <c r="BH2127" s="245">
        <f>IF(N2127="sníž. přenesená",J2127,0)</f>
        <v>0</v>
      </c>
      <c r="BI2127" s="245">
        <f>IF(N2127="nulová",J2127,0)</f>
        <v>0</v>
      </c>
      <c r="BJ2127" s="17" t="s">
        <v>90</v>
      </c>
      <c r="BK2127" s="245">
        <f>ROUND(I2127*H2127,2)</f>
        <v>0</v>
      </c>
      <c r="BL2127" s="17" t="s">
        <v>125</v>
      </c>
      <c r="BM2127" s="244" t="s">
        <v>2994</v>
      </c>
    </row>
    <row r="2128" s="1" customFormat="1">
      <c r="B2128" s="39"/>
      <c r="C2128" s="40"/>
      <c r="D2128" s="246" t="s">
        <v>273</v>
      </c>
      <c r="E2128" s="40"/>
      <c r="F2128" s="247" t="s">
        <v>2826</v>
      </c>
      <c r="G2128" s="40"/>
      <c r="H2128" s="40"/>
      <c r="I2128" s="151"/>
      <c r="J2128" s="40"/>
      <c r="K2128" s="40"/>
      <c r="L2128" s="44"/>
      <c r="M2128" s="248"/>
      <c r="N2128" s="87"/>
      <c r="O2128" s="87"/>
      <c r="P2128" s="87"/>
      <c r="Q2128" s="87"/>
      <c r="R2128" s="87"/>
      <c r="S2128" s="87"/>
      <c r="T2128" s="88"/>
      <c r="AT2128" s="17" t="s">
        <v>273</v>
      </c>
      <c r="AU2128" s="17" t="s">
        <v>92</v>
      </c>
    </row>
    <row r="2129" s="1" customFormat="1" ht="24" customHeight="1">
      <c r="B2129" s="39"/>
      <c r="C2129" s="233" t="s">
        <v>2995</v>
      </c>
      <c r="D2129" s="233" t="s">
        <v>266</v>
      </c>
      <c r="E2129" s="234" t="s">
        <v>2996</v>
      </c>
      <c r="F2129" s="235" t="s">
        <v>2997</v>
      </c>
      <c r="G2129" s="236" t="s">
        <v>1829</v>
      </c>
      <c r="H2129" s="237">
        <v>2</v>
      </c>
      <c r="I2129" s="238"/>
      <c r="J2129" s="239">
        <f>ROUND(I2129*H2129,2)</f>
        <v>0</v>
      </c>
      <c r="K2129" s="235" t="s">
        <v>413</v>
      </c>
      <c r="L2129" s="44"/>
      <c r="M2129" s="240" t="s">
        <v>1</v>
      </c>
      <c r="N2129" s="241" t="s">
        <v>48</v>
      </c>
      <c r="O2129" s="87"/>
      <c r="P2129" s="242">
        <f>O2129*H2129</f>
        <v>0</v>
      </c>
      <c r="Q2129" s="242">
        <v>0</v>
      </c>
      <c r="R2129" s="242">
        <f>Q2129*H2129</f>
        <v>0</v>
      </c>
      <c r="S2129" s="242">
        <v>0</v>
      </c>
      <c r="T2129" s="243">
        <f>S2129*H2129</f>
        <v>0</v>
      </c>
      <c r="AR2129" s="244" t="s">
        <v>125</v>
      </c>
      <c r="AT2129" s="244" t="s">
        <v>266</v>
      </c>
      <c r="AU2129" s="244" t="s">
        <v>92</v>
      </c>
      <c r="AY2129" s="17" t="s">
        <v>263</v>
      </c>
      <c r="BE2129" s="245">
        <f>IF(N2129="základní",J2129,0)</f>
        <v>0</v>
      </c>
      <c r="BF2129" s="245">
        <f>IF(N2129="snížená",J2129,0)</f>
        <v>0</v>
      </c>
      <c r="BG2129" s="245">
        <f>IF(N2129="zákl. přenesená",J2129,0)</f>
        <v>0</v>
      </c>
      <c r="BH2129" s="245">
        <f>IF(N2129="sníž. přenesená",J2129,0)</f>
        <v>0</v>
      </c>
      <c r="BI2129" s="245">
        <f>IF(N2129="nulová",J2129,0)</f>
        <v>0</v>
      </c>
      <c r="BJ2129" s="17" t="s">
        <v>90</v>
      </c>
      <c r="BK2129" s="245">
        <f>ROUND(I2129*H2129,2)</f>
        <v>0</v>
      </c>
      <c r="BL2129" s="17" t="s">
        <v>125</v>
      </c>
      <c r="BM2129" s="244" t="s">
        <v>2998</v>
      </c>
    </row>
    <row r="2130" s="1" customFormat="1">
      <c r="B2130" s="39"/>
      <c r="C2130" s="40"/>
      <c r="D2130" s="246" t="s">
        <v>273</v>
      </c>
      <c r="E2130" s="40"/>
      <c r="F2130" s="247" t="s">
        <v>2826</v>
      </c>
      <c r="G2130" s="40"/>
      <c r="H2130" s="40"/>
      <c r="I2130" s="151"/>
      <c r="J2130" s="40"/>
      <c r="K2130" s="40"/>
      <c r="L2130" s="44"/>
      <c r="M2130" s="248"/>
      <c r="N2130" s="87"/>
      <c r="O2130" s="87"/>
      <c r="P2130" s="87"/>
      <c r="Q2130" s="87"/>
      <c r="R2130" s="87"/>
      <c r="S2130" s="87"/>
      <c r="T2130" s="88"/>
      <c r="AT2130" s="17" t="s">
        <v>273</v>
      </c>
      <c r="AU2130" s="17" t="s">
        <v>92</v>
      </c>
    </row>
    <row r="2131" s="1" customFormat="1" ht="16.5" customHeight="1">
      <c r="B2131" s="39"/>
      <c r="C2131" s="233" t="s">
        <v>2999</v>
      </c>
      <c r="D2131" s="233" t="s">
        <v>266</v>
      </c>
      <c r="E2131" s="234" t="s">
        <v>3000</v>
      </c>
      <c r="F2131" s="235" t="s">
        <v>3001</v>
      </c>
      <c r="G2131" s="236" t="s">
        <v>1829</v>
      </c>
      <c r="H2131" s="237">
        <v>1</v>
      </c>
      <c r="I2131" s="238"/>
      <c r="J2131" s="239">
        <f>ROUND(I2131*H2131,2)</f>
        <v>0</v>
      </c>
      <c r="K2131" s="235" t="s">
        <v>413</v>
      </c>
      <c r="L2131" s="44"/>
      <c r="M2131" s="240" t="s">
        <v>1</v>
      </c>
      <c r="N2131" s="241" t="s">
        <v>48</v>
      </c>
      <c r="O2131" s="87"/>
      <c r="P2131" s="242">
        <f>O2131*H2131</f>
        <v>0</v>
      </c>
      <c r="Q2131" s="242">
        <v>0</v>
      </c>
      <c r="R2131" s="242">
        <f>Q2131*H2131</f>
        <v>0</v>
      </c>
      <c r="S2131" s="242">
        <v>0</v>
      </c>
      <c r="T2131" s="243">
        <f>S2131*H2131</f>
        <v>0</v>
      </c>
      <c r="AR2131" s="244" t="s">
        <v>125</v>
      </c>
      <c r="AT2131" s="244" t="s">
        <v>266</v>
      </c>
      <c r="AU2131" s="244" t="s">
        <v>92</v>
      </c>
      <c r="AY2131" s="17" t="s">
        <v>263</v>
      </c>
      <c r="BE2131" s="245">
        <f>IF(N2131="základní",J2131,0)</f>
        <v>0</v>
      </c>
      <c r="BF2131" s="245">
        <f>IF(N2131="snížená",J2131,0)</f>
        <v>0</v>
      </c>
      <c r="BG2131" s="245">
        <f>IF(N2131="zákl. přenesená",J2131,0)</f>
        <v>0</v>
      </c>
      <c r="BH2131" s="245">
        <f>IF(N2131="sníž. přenesená",J2131,0)</f>
        <v>0</v>
      </c>
      <c r="BI2131" s="245">
        <f>IF(N2131="nulová",J2131,0)</f>
        <v>0</v>
      </c>
      <c r="BJ2131" s="17" t="s">
        <v>90</v>
      </c>
      <c r="BK2131" s="245">
        <f>ROUND(I2131*H2131,2)</f>
        <v>0</v>
      </c>
      <c r="BL2131" s="17" t="s">
        <v>125</v>
      </c>
      <c r="BM2131" s="244" t="s">
        <v>3002</v>
      </c>
    </row>
    <row r="2132" s="1" customFormat="1">
      <c r="B2132" s="39"/>
      <c r="C2132" s="40"/>
      <c r="D2132" s="246" t="s">
        <v>273</v>
      </c>
      <c r="E2132" s="40"/>
      <c r="F2132" s="247" t="s">
        <v>2826</v>
      </c>
      <c r="G2132" s="40"/>
      <c r="H2132" s="40"/>
      <c r="I2132" s="151"/>
      <c r="J2132" s="40"/>
      <c r="K2132" s="40"/>
      <c r="L2132" s="44"/>
      <c r="M2132" s="248"/>
      <c r="N2132" s="87"/>
      <c r="O2132" s="87"/>
      <c r="P2132" s="87"/>
      <c r="Q2132" s="87"/>
      <c r="R2132" s="87"/>
      <c r="S2132" s="87"/>
      <c r="T2132" s="88"/>
      <c r="AT2132" s="17" t="s">
        <v>273</v>
      </c>
      <c r="AU2132" s="17" t="s">
        <v>92</v>
      </c>
    </row>
    <row r="2133" s="1" customFormat="1" ht="16.5" customHeight="1">
      <c r="B2133" s="39"/>
      <c r="C2133" s="233" t="s">
        <v>3003</v>
      </c>
      <c r="D2133" s="233" t="s">
        <v>266</v>
      </c>
      <c r="E2133" s="234" t="s">
        <v>3004</v>
      </c>
      <c r="F2133" s="235" t="s">
        <v>3005</v>
      </c>
      <c r="G2133" s="236" t="s">
        <v>1829</v>
      </c>
      <c r="H2133" s="237">
        <v>3</v>
      </c>
      <c r="I2133" s="238"/>
      <c r="J2133" s="239">
        <f>ROUND(I2133*H2133,2)</f>
        <v>0</v>
      </c>
      <c r="K2133" s="235" t="s">
        <v>413</v>
      </c>
      <c r="L2133" s="44"/>
      <c r="M2133" s="240" t="s">
        <v>1</v>
      </c>
      <c r="N2133" s="241" t="s">
        <v>48</v>
      </c>
      <c r="O2133" s="87"/>
      <c r="P2133" s="242">
        <f>O2133*H2133</f>
        <v>0</v>
      </c>
      <c r="Q2133" s="242">
        <v>0</v>
      </c>
      <c r="R2133" s="242">
        <f>Q2133*H2133</f>
        <v>0</v>
      </c>
      <c r="S2133" s="242">
        <v>0</v>
      </c>
      <c r="T2133" s="243">
        <f>S2133*H2133</f>
        <v>0</v>
      </c>
      <c r="AR2133" s="244" t="s">
        <v>125</v>
      </c>
      <c r="AT2133" s="244" t="s">
        <v>266</v>
      </c>
      <c r="AU2133" s="244" t="s">
        <v>92</v>
      </c>
      <c r="AY2133" s="17" t="s">
        <v>263</v>
      </c>
      <c r="BE2133" s="245">
        <f>IF(N2133="základní",J2133,0)</f>
        <v>0</v>
      </c>
      <c r="BF2133" s="245">
        <f>IF(N2133="snížená",J2133,0)</f>
        <v>0</v>
      </c>
      <c r="BG2133" s="245">
        <f>IF(N2133="zákl. přenesená",J2133,0)</f>
        <v>0</v>
      </c>
      <c r="BH2133" s="245">
        <f>IF(N2133="sníž. přenesená",J2133,0)</f>
        <v>0</v>
      </c>
      <c r="BI2133" s="245">
        <f>IF(N2133="nulová",J2133,0)</f>
        <v>0</v>
      </c>
      <c r="BJ2133" s="17" t="s">
        <v>90</v>
      </c>
      <c r="BK2133" s="245">
        <f>ROUND(I2133*H2133,2)</f>
        <v>0</v>
      </c>
      <c r="BL2133" s="17" t="s">
        <v>125</v>
      </c>
      <c r="BM2133" s="244" t="s">
        <v>3006</v>
      </c>
    </row>
    <row r="2134" s="1" customFormat="1">
      <c r="B2134" s="39"/>
      <c r="C2134" s="40"/>
      <c r="D2134" s="246" t="s">
        <v>273</v>
      </c>
      <c r="E2134" s="40"/>
      <c r="F2134" s="247" t="s">
        <v>2826</v>
      </c>
      <c r="G2134" s="40"/>
      <c r="H2134" s="40"/>
      <c r="I2134" s="151"/>
      <c r="J2134" s="40"/>
      <c r="K2134" s="40"/>
      <c r="L2134" s="44"/>
      <c r="M2134" s="248"/>
      <c r="N2134" s="87"/>
      <c r="O2134" s="87"/>
      <c r="P2134" s="87"/>
      <c r="Q2134" s="87"/>
      <c r="R2134" s="87"/>
      <c r="S2134" s="87"/>
      <c r="T2134" s="88"/>
      <c r="AT2134" s="17" t="s">
        <v>273</v>
      </c>
      <c r="AU2134" s="17" t="s">
        <v>92</v>
      </c>
    </row>
    <row r="2135" s="1" customFormat="1" ht="16.5" customHeight="1">
      <c r="B2135" s="39"/>
      <c r="C2135" s="233" t="s">
        <v>3007</v>
      </c>
      <c r="D2135" s="233" t="s">
        <v>266</v>
      </c>
      <c r="E2135" s="234" t="s">
        <v>3008</v>
      </c>
      <c r="F2135" s="235" t="s">
        <v>3009</v>
      </c>
      <c r="G2135" s="236" t="s">
        <v>1829</v>
      </c>
      <c r="H2135" s="237">
        <v>6</v>
      </c>
      <c r="I2135" s="238"/>
      <c r="J2135" s="239">
        <f>ROUND(I2135*H2135,2)</f>
        <v>0</v>
      </c>
      <c r="K2135" s="235" t="s">
        <v>413</v>
      </c>
      <c r="L2135" s="44"/>
      <c r="M2135" s="240" t="s">
        <v>1</v>
      </c>
      <c r="N2135" s="241" t="s">
        <v>48</v>
      </c>
      <c r="O2135" s="87"/>
      <c r="P2135" s="242">
        <f>O2135*H2135</f>
        <v>0</v>
      </c>
      <c r="Q2135" s="242">
        <v>0</v>
      </c>
      <c r="R2135" s="242">
        <f>Q2135*H2135</f>
        <v>0</v>
      </c>
      <c r="S2135" s="242">
        <v>0</v>
      </c>
      <c r="T2135" s="243">
        <f>S2135*H2135</f>
        <v>0</v>
      </c>
      <c r="AR2135" s="244" t="s">
        <v>125</v>
      </c>
      <c r="AT2135" s="244" t="s">
        <v>266</v>
      </c>
      <c r="AU2135" s="244" t="s">
        <v>92</v>
      </c>
      <c r="AY2135" s="17" t="s">
        <v>263</v>
      </c>
      <c r="BE2135" s="245">
        <f>IF(N2135="základní",J2135,0)</f>
        <v>0</v>
      </c>
      <c r="BF2135" s="245">
        <f>IF(N2135="snížená",J2135,0)</f>
        <v>0</v>
      </c>
      <c r="BG2135" s="245">
        <f>IF(N2135="zákl. přenesená",J2135,0)</f>
        <v>0</v>
      </c>
      <c r="BH2135" s="245">
        <f>IF(N2135="sníž. přenesená",J2135,0)</f>
        <v>0</v>
      </c>
      <c r="BI2135" s="245">
        <f>IF(N2135="nulová",J2135,0)</f>
        <v>0</v>
      </c>
      <c r="BJ2135" s="17" t="s">
        <v>90</v>
      </c>
      <c r="BK2135" s="245">
        <f>ROUND(I2135*H2135,2)</f>
        <v>0</v>
      </c>
      <c r="BL2135" s="17" t="s">
        <v>125</v>
      </c>
      <c r="BM2135" s="244" t="s">
        <v>3010</v>
      </c>
    </row>
    <row r="2136" s="1" customFormat="1">
      <c r="B2136" s="39"/>
      <c r="C2136" s="40"/>
      <c r="D2136" s="246" t="s">
        <v>273</v>
      </c>
      <c r="E2136" s="40"/>
      <c r="F2136" s="247" t="s">
        <v>2826</v>
      </c>
      <c r="G2136" s="40"/>
      <c r="H2136" s="40"/>
      <c r="I2136" s="151"/>
      <c r="J2136" s="40"/>
      <c r="K2136" s="40"/>
      <c r="L2136" s="44"/>
      <c r="M2136" s="248"/>
      <c r="N2136" s="87"/>
      <c r="O2136" s="87"/>
      <c r="P2136" s="87"/>
      <c r="Q2136" s="87"/>
      <c r="R2136" s="87"/>
      <c r="S2136" s="87"/>
      <c r="T2136" s="88"/>
      <c r="AT2136" s="17" t="s">
        <v>273</v>
      </c>
      <c r="AU2136" s="17" t="s">
        <v>92</v>
      </c>
    </row>
    <row r="2137" s="1" customFormat="1" ht="16.5" customHeight="1">
      <c r="B2137" s="39"/>
      <c r="C2137" s="233" t="s">
        <v>3011</v>
      </c>
      <c r="D2137" s="233" t="s">
        <v>266</v>
      </c>
      <c r="E2137" s="234" t="s">
        <v>3012</v>
      </c>
      <c r="F2137" s="235" t="s">
        <v>3013</v>
      </c>
      <c r="G2137" s="236" t="s">
        <v>1829</v>
      </c>
      <c r="H2137" s="237">
        <v>1</v>
      </c>
      <c r="I2137" s="238"/>
      <c r="J2137" s="239">
        <f>ROUND(I2137*H2137,2)</f>
        <v>0</v>
      </c>
      <c r="K2137" s="235" t="s">
        <v>413</v>
      </c>
      <c r="L2137" s="44"/>
      <c r="M2137" s="240" t="s">
        <v>1</v>
      </c>
      <c r="N2137" s="241" t="s">
        <v>48</v>
      </c>
      <c r="O2137" s="87"/>
      <c r="P2137" s="242">
        <f>O2137*H2137</f>
        <v>0</v>
      </c>
      <c r="Q2137" s="242">
        <v>0</v>
      </c>
      <c r="R2137" s="242">
        <f>Q2137*H2137</f>
        <v>0</v>
      </c>
      <c r="S2137" s="242">
        <v>0</v>
      </c>
      <c r="T2137" s="243">
        <f>S2137*H2137</f>
        <v>0</v>
      </c>
      <c r="AR2137" s="244" t="s">
        <v>125</v>
      </c>
      <c r="AT2137" s="244" t="s">
        <v>266</v>
      </c>
      <c r="AU2137" s="244" t="s">
        <v>92</v>
      </c>
      <c r="AY2137" s="17" t="s">
        <v>263</v>
      </c>
      <c r="BE2137" s="245">
        <f>IF(N2137="základní",J2137,0)</f>
        <v>0</v>
      </c>
      <c r="BF2137" s="245">
        <f>IF(N2137="snížená",J2137,0)</f>
        <v>0</v>
      </c>
      <c r="BG2137" s="245">
        <f>IF(N2137="zákl. přenesená",J2137,0)</f>
        <v>0</v>
      </c>
      <c r="BH2137" s="245">
        <f>IF(N2137="sníž. přenesená",J2137,0)</f>
        <v>0</v>
      </c>
      <c r="BI2137" s="245">
        <f>IF(N2137="nulová",J2137,0)</f>
        <v>0</v>
      </c>
      <c r="BJ2137" s="17" t="s">
        <v>90</v>
      </c>
      <c r="BK2137" s="245">
        <f>ROUND(I2137*H2137,2)</f>
        <v>0</v>
      </c>
      <c r="BL2137" s="17" t="s">
        <v>125</v>
      </c>
      <c r="BM2137" s="244" t="s">
        <v>3014</v>
      </c>
    </row>
    <row r="2138" s="1" customFormat="1">
      <c r="B2138" s="39"/>
      <c r="C2138" s="40"/>
      <c r="D2138" s="246" t="s">
        <v>273</v>
      </c>
      <c r="E2138" s="40"/>
      <c r="F2138" s="247" t="s">
        <v>2826</v>
      </c>
      <c r="G2138" s="40"/>
      <c r="H2138" s="40"/>
      <c r="I2138" s="151"/>
      <c r="J2138" s="40"/>
      <c r="K2138" s="40"/>
      <c r="L2138" s="44"/>
      <c r="M2138" s="248"/>
      <c r="N2138" s="87"/>
      <c r="O2138" s="87"/>
      <c r="P2138" s="87"/>
      <c r="Q2138" s="87"/>
      <c r="R2138" s="87"/>
      <c r="S2138" s="87"/>
      <c r="T2138" s="88"/>
      <c r="AT2138" s="17" t="s">
        <v>273</v>
      </c>
      <c r="AU2138" s="17" t="s">
        <v>92</v>
      </c>
    </row>
    <row r="2139" s="1" customFormat="1" ht="16.5" customHeight="1">
      <c r="B2139" s="39"/>
      <c r="C2139" s="233" t="s">
        <v>3015</v>
      </c>
      <c r="D2139" s="233" t="s">
        <v>266</v>
      </c>
      <c r="E2139" s="234" t="s">
        <v>3016</v>
      </c>
      <c r="F2139" s="235" t="s">
        <v>3017</v>
      </c>
      <c r="G2139" s="236" t="s">
        <v>1829</v>
      </c>
      <c r="H2139" s="237">
        <v>19</v>
      </c>
      <c r="I2139" s="238"/>
      <c r="J2139" s="239">
        <f>ROUND(I2139*H2139,2)</f>
        <v>0</v>
      </c>
      <c r="K2139" s="235" t="s">
        <v>413</v>
      </c>
      <c r="L2139" s="44"/>
      <c r="M2139" s="240" t="s">
        <v>1</v>
      </c>
      <c r="N2139" s="241" t="s">
        <v>48</v>
      </c>
      <c r="O2139" s="87"/>
      <c r="P2139" s="242">
        <f>O2139*H2139</f>
        <v>0</v>
      </c>
      <c r="Q2139" s="242">
        <v>0</v>
      </c>
      <c r="R2139" s="242">
        <f>Q2139*H2139</f>
        <v>0</v>
      </c>
      <c r="S2139" s="242">
        <v>0</v>
      </c>
      <c r="T2139" s="243">
        <f>S2139*H2139</f>
        <v>0</v>
      </c>
      <c r="AR2139" s="244" t="s">
        <v>125</v>
      </c>
      <c r="AT2139" s="244" t="s">
        <v>266</v>
      </c>
      <c r="AU2139" s="244" t="s">
        <v>92</v>
      </c>
      <c r="AY2139" s="17" t="s">
        <v>263</v>
      </c>
      <c r="BE2139" s="245">
        <f>IF(N2139="základní",J2139,0)</f>
        <v>0</v>
      </c>
      <c r="BF2139" s="245">
        <f>IF(N2139="snížená",J2139,0)</f>
        <v>0</v>
      </c>
      <c r="BG2139" s="245">
        <f>IF(N2139="zákl. přenesená",J2139,0)</f>
        <v>0</v>
      </c>
      <c r="BH2139" s="245">
        <f>IF(N2139="sníž. přenesená",J2139,0)</f>
        <v>0</v>
      </c>
      <c r="BI2139" s="245">
        <f>IF(N2139="nulová",J2139,0)</f>
        <v>0</v>
      </c>
      <c r="BJ2139" s="17" t="s">
        <v>90</v>
      </c>
      <c r="BK2139" s="245">
        <f>ROUND(I2139*H2139,2)</f>
        <v>0</v>
      </c>
      <c r="BL2139" s="17" t="s">
        <v>125</v>
      </c>
      <c r="BM2139" s="244" t="s">
        <v>3018</v>
      </c>
    </row>
    <row r="2140" s="1" customFormat="1">
      <c r="B2140" s="39"/>
      <c r="C2140" s="40"/>
      <c r="D2140" s="246" t="s">
        <v>273</v>
      </c>
      <c r="E2140" s="40"/>
      <c r="F2140" s="247" t="s">
        <v>2826</v>
      </c>
      <c r="G2140" s="40"/>
      <c r="H2140" s="40"/>
      <c r="I2140" s="151"/>
      <c r="J2140" s="40"/>
      <c r="K2140" s="40"/>
      <c r="L2140" s="44"/>
      <c r="M2140" s="248"/>
      <c r="N2140" s="87"/>
      <c r="O2140" s="87"/>
      <c r="P2140" s="87"/>
      <c r="Q2140" s="87"/>
      <c r="R2140" s="87"/>
      <c r="S2140" s="87"/>
      <c r="T2140" s="88"/>
      <c r="AT2140" s="17" t="s">
        <v>273</v>
      </c>
      <c r="AU2140" s="17" t="s">
        <v>92</v>
      </c>
    </row>
    <row r="2141" s="1" customFormat="1" ht="16.5" customHeight="1">
      <c r="B2141" s="39"/>
      <c r="C2141" s="233" t="s">
        <v>3019</v>
      </c>
      <c r="D2141" s="233" t="s">
        <v>266</v>
      </c>
      <c r="E2141" s="234" t="s">
        <v>3020</v>
      </c>
      <c r="F2141" s="235" t="s">
        <v>3021</v>
      </c>
      <c r="G2141" s="236" t="s">
        <v>1829</v>
      </c>
      <c r="H2141" s="237">
        <v>4</v>
      </c>
      <c r="I2141" s="238"/>
      <c r="J2141" s="239">
        <f>ROUND(I2141*H2141,2)</f>
        <v>0</v>
      </c>
      <c r="K2141" s="235" t="s">
        <v>413</v>
      </c>
      <c r="L2141" s="44"/>
      <c r="M2141" s="240" t="s">
        <v>1</v>
      </c>
      <c r="N2141" s="241" t="s">
        <v>48</v>
      </c>
      <c r="O2141" s="87"/>
      <c r="P2141" s="242">
        <f>O2141*H2141</f>
        <v>0</v>
      </c>
      <c r="Q2141" s="242">
        <v>0</v>
      </c>
      <c r="R2141" s="242">
        <f>Q2141*H2141</f>
        <v>0</v>
      </c>
      <c r="S2141" s="242">
        <v>0</v>
      </c>
      <c r="T2141" s="243">
        <f>S2141*H2141</f>
        <v>0</v>
      </c>
      <c r="AR2141" s="244" t="s">
        <v>125</v>
      </c>
      <c r="AT2141" s="244" t="s">
        <v>266</v>
      </c>
      <c r="AU2141" s="244" t="s">
        <v>92</v>
      </c>
      <c r="AY2141" s="17" t="s">
        <v>263</v>
      </c>
      <c r="BE2141" s="245">
        <f>IF(N2141="základní",J2141,0)</f>
        <v>0</v>
      </c>
      <c r="BF2141" s="245">
        <f>IF(N2141="snížená",J2141,0)</f>
        <v>0</v>
      </c>
      <c r="BG2141" s="245">
        <f>IF(N2141="zákl. přenesená",J2141,0)</f>
        <v>0</v>
      </c>
      <c r="BH2141" s="245">
        <f>IF(N2141="sníž. přenesená",J2141,0)</f>
        <v>0</v>
      </c>
      <c r="BI2141" s="245">
        <f>IF(N2141="nulová",J2141,0)</f>
        <v>0</v>
      </c>
      <c r="BJ2141" s="17" t="s">
        <v>90</v>
      </c>
      <c r="BK2141" s="245">
        <f>ROUND(I2141*H2141,2)</f>
        <v>0</v>
      </c>
      <c r="BL2141" s="17" t="s">
        <v>125</v>
      </c>
      <c r="BM2141" s="244" t="s">
        <v>3022</v>
      </c>
    </row>
    <row r="2142" s="1" customFormat="1">
      <c r="B2142" s="39"/>
      <c r="C2142" s="40"/>
      <c r="D2142" s="246" t="s">
        <v>273</v>
      </c>
      <c r="E2142" s="40"/>
      <c r="F2142" s="247" t="s">
        <v>2826</v>
      </c>
      <c r="G2142" s="40"/>
      <c r="H2142" s="40"/>
      <c r="I2142" s="151"/>
      <c r="J2142" s="40"/>
      <c r="K2142" s="40"/>
      <c r="L2142" s="44"/>
      <c r="M2142" s="248"/>
      <c r="N2142" s="87"/>
      <c r="O2142" s="87"/>
      <c r="P2142" s="87"/>
      <c r="Q2142" s="87"/>
      <c r="R2142" s="87"/>
      <c r="S2142" s="87"/>
      <c r="T2142" s="88"/>
      <c r="AT2142" s="17" t="s">
        <v>273</v>
      </c>
      <c r="AU2142" s="17" t="s">
        <v>92</v>
      </c>
    </row>
    <row r="2143" s="1" customFormat="1" ht="16.5" customHeight="1">
      <c r="B2143" s="39"/>
      <c r="C2143" s="233" t="s">
        <v>3023</v>
      </c>
      <c r="D2143" s="233" t="s">
        <v>266</v>
      </c>
      <c r="E2143" s="234" t="s">
        <v>3024</v>
      </c>
      <c r="F2143" s="235" t="s">
        <v>3025</v>
      </c>
      <c r="G2143" s="236" t="s">
        <v>1829</v>
      </c>
      <c r="H2143" s="237">
        <v>3</v>
      </c>
      <c r="I2143" s="238"/>
      <c r="J2143" s="239">
        <f>ROUND(I2143*H2143,2)</f>
        <v>0</v>
      </c>
      <c r="K2143" s="235" t="s">
        <v>413</v>
      </c>
      <c r="L2143" s="44"/>
      <c r="M2143" s="240" t="s">
        <v>1</v>
      </c>
      <c r="N2143" s="241" t="s">
        <v>48</v>
      </c>
      <c r="O2143" s="87"/>
      <c r="P2143" s="242">
        <f>O2143*H2143</f>
        <v>0</v>
      </c>
      <c r="Q2143" s="242">
        <v>0</v>
      </c>
      <c r="R2143" s="242">
        <f>Q2143*H2143</f>
        <v>0</v>
      </c>
      <c r="S2143" s="242">
        <v>0</v>
      </c>
      <c r="T2143" s="243">
        <f>S2143*H2143</f>
        <v>0</v>
      </c>
      <c r="AR2143" s="244" t="s">
        <v>125</v>
      </c>
      <c r="AT2143" s="244" t="s">
        <v>266</v>
      </c>
      <c r="AU2143" s="244" t="s">
        <v>92</v>
      </c>
      <c r="AY2143" s="17" t="s">
        <v>263</v>
      </c>
      <c r="BE2143" s="245">
        <f>IF(N2143="základní",J2143,0)</f>
        <v>0</v>
      </c>
      <c r="BF2143" s="245">
        <f>IF(N2143="snížená",J2143,0)</f>
        <v>0</v>
      </c>
      <c r="BG2143" s="245">
        <f>IF(N2143="zákl. přenesená",J2143,0)</f>
        <v>0</v>
      </c>
      <c r="BH2143" s="245">
        <f>IF(N2143="sníž. přenesená",J2143,0)</f>
        <v>0</v>
      </c>
      <c r="BI2143" s="245">
        <f>IF(N2143="nulová",J2143,0)</f>
        <v>0</v>
      </c>
      <c r="BJ2143" s="17" t="s">
        <v>90</v>
      </c>
      <c r="BK2143" s="245">
        <f>ROUND(I2143*H2143,2)</f>
        <v>0</v>
      </c>
      <c r="BL2143" s="17" t="s">
        <v>125</v>
      </c>
      <c r="BM2143" s="244" t="s">
        <v>3026</v>
      </c>
    </row>
    <row r="2144" s="1" customFormat="1">
      <c r="B2144" s="39"/>
      <c r="C2144" s="40"/>
      <c r="D2144" s="246" t="s">
        <v>273</v>
      </c>
      <c r="E2144" s="40"/>
      <c r="F2144" s="247" t="s">
        <v>2826</v>
      </c>
      <c r="G2144" s="40"/>
      <c r="H2144" s="40"/>
      <c r="I2144" s="151"/>
      <c r="J2144" s="40"/>
      <c r="K2144" s="40"/>
      <c r="L2144" s="44"/>
      <c r="M2144" s="248"/>
      <c r="N2144" s="87"/>
      <c r="O2144" s="87"/>
      <c r="P2144" s="87"/>
      <c r="Q2144" s="87"/>
      <c r="R2144" s="87"/>
      <c r="S2144" s="87"/>
      <c r="T2144" s="88"/>
      <c r="AT2144" s="17" t="s">
        <v>273</v>
      </c>
      <c r="AU2144" s="17" t="s">
        <v>92</v>
      </c>
    </row>
    <row r="2145" s="1" customFormat="1" ht="16.5" customHeight="1">
      <c r="B2145" s="39"/>
      <c r="C2145" s="233" t="s">
        <v>3027</v>
      </c>
      <c r="D2145" s="233" t="s">
        <v>266</v>
      </c>
      <c r="E2145" s="234" t="s">
        <v>3028</v>
      </c>
      <c r="F2145" s="235" t="s">
        <v>3029</v>
      </c>
      <c r="G2145" s="236" t="s">
        <v>1829</v>
      </c>
      <c r="H2145" s="237">
        <v>1</v>
      </c>
      <c r="I2145" s="238"/>
      <c r="J2145" s="239">
        <f>ROUND(I2145*H2145,2)</f>
        <v>0</v>
      </c>
      <c r="K2145" s="235" t="s">
        <v>413</v>
      </c>
      <c r="L2145" s="44"/>
      <c r="M2145" s="240" t="s">
        <v>1</v>
      </c>
      <c r="N2145" s="241" t="s">
        <v>48</v>
      </c>
      <c r="O2145" s="87"/>
      <c r="P2145" s="242">
        <f>O2145*H2145</f>
        <v>0</v>
      </c>
      <c r="Q2145" s="242">
        <v>0</v>
      </c>
      <c r="R2145" s="242">
        <f>Q2145*H2145</f>
        <v>0</v>
      </c>
      <c r="S2145" s="242">
        <v>0</v>
      </c>
      <c r="T2145" s="243">
        <f>S2145*H2145</f>
        <v>0</v>
      </c>
      <c r="AR2145" s="244" t="s">
        <v>125</v>
      </c>
      <c r="AT2145" s="244" t="s">
        <v>266</v>
      </c>
      <c r="AU2145" s="244" t="s">
        <v>92</v>
      </c>
      <c r="AY2145" s="17" t="s">
        <v>263</v>
      </c>
      <c r="BE2145" s="245">
        <f>IF(N2145="základní",J2145,0)</f>
        <v>0</v>
      </c>
      <c r="BF2145" s="245">
        <f>IF(N2145="snížená",J2145,0)</f>
        <v>0</v>
      </c>
      <c r="BG2145" s="245">
        <f>IF(N2145="zákl. přenesená",J2145,0)</f>
        <v>0</v>
      </c>
      <c r="BH2145" s="245">
        <f>IF(N2145="sníž. přenesená",J2145,0)</f>
        <v>0</v>
      </c>
      <c r="BI2145" s="245">
        <f>IF(N2145="nulová",J2145,0)</f>
        <v>0</v>
      </c>
      <c r="BJ2145" s="17" t="s">
        <v>90</v>
      </c>
      <c r="BK2145" s="245">
        <f>ROUND(I2145*H2145,2)</f>
        <v>0</v>
      </c>
      <c r="BL2145" s="17" t="s">
        <v>125</v>
      </c>
      <c r="BM2145" s="244" t="s">
        <v>3030</v>
      </c>
    </row>
    <row r="2146" s="1" customFormat="1">
      <c r="B2146" s="39"/>
      <c r="C2146" s="40"/>
      <c r="D2146" s="246" t="s">
        <v>273</v>
      </c>
      <c r="E2146" s="40"/>
      <c r="F2146" s="247" t="s">
        <v>2826</v>
      </c>
      <c r="G2146" s="40"/>
      <c r="H2146" s="40"/>
      <c r="I2146" s="151"/>
      <c r="J2146" s="40"/>
      <c r="K2146" s="40"/>
      <c r="L2146" s="44"/>
      <c r="M2146" s="248"/>
      <c r="N2146" s="87"/>
      <c r="O2146" s="87"/>
      <c r="P2146" s="87"/>
      <c r="Q2146" s="87"/>
      <c r="R2146" s="87"/>
      <c r="S2146" s="87"/>
      <c r="T2146" s="88"/>
      <c r="AT2146" s="17" t="s">
        <v>273</v>
      </c>
      <c r="AU2146" s="17" t="s">
        <v>92</v>
      </c>
    </row>
    <row r="2147" s="1" customFormat="1" ht="16.5" customHeight="1">
      <c r="B2147" s="39"/>
      <c r="C2147" s="233" t="s">
        <v>3031</v>
      </c>
      <c r="D2147" s="233" t="s">
        <v>266</v>
      </c>
      <c r="E2147" s="234" t="s">
        <v>3032</v>
      </c>
      <c r="F2147" s="235" t="s">
        <v>3033</v>
      </c>
      <c r="G2147" s="236" t="s">
        <v>1829</v>
      </c>
      <c r="H2147" s="237">
        <v>4</v>
      </c>
      <c r="I2147" s="238"/>
      <c r="J2147" s="239">
        <f>ROUND(I2147*H2147,2)</f>
        <v>0</v>
      </c>
      <c r="K2147" s="235" t="s">
        <v>413</v>
      </c>
      <c r="L2147" s="44"/>
      <c r="M2147" s="240" t="s">
        <v>1</v>
      </c>
      <c r="N2147" s="241" t="s">
        <v>48</v>
      </c>
      <c r="O2147" s="87"/>
      <c r="P2147" s="242">
        <f>O2147*H2147</f>
        <v>0</v>
      </c>
      <c r="Q2147" s="242">
        <v>0</v>
      </c>
      <c r="R2147" s="242">
        <f>Q2147*H2147</f>
        <v>0</v>
      </c>
      <c r="S2147" s="242">
        <v>0</v>
      </c>
      <c r="T2147" s="243">
        <f>S2147*H2147</f>
        <v>0</v>
      </c>
      <c r="AR2147" s="244" t="s">
        <v>125</v>
      </c>
      <c r="AT2147" s="244" t="s">
        <v>266</v>
      </c>
      <c r="AU2147" s="244" t="s">
        <v>92</v>
      </c>
      <c r="AY2147" s="17" t="s">
        <v>263</v>
      </c>
      <c r="BE2147" s="245">
        <f>IF(N2147="základní",J2147,0)</f>
        <v>0</v>
      </c>
      <c r="BF2147" s="245">
        <f>IF(N2147="snížená",J2147,0)</f>
        <v>0</v>
      </c>
      <c r="BG2147" s="245">
        <f>IF(N2147="zákl. přenesená",J2147,0)</f>
        <v>0</v>
      </c>
      <c r="BH2147" s="245">
        <f>IF(N2147="sníž. přenesená",J2147,0)</f>
        <v>0</v>
      </c>
      <c r="BI2147" s="245">
        <f>IF(N2147="nulová",J2147,0)</f>
        <v>0</v>
      </c>
      <c r="BJ2147" s="17" t="s">
        <v>90</v>
      </c>
      <c r="BK2147" s="245">
        <f>ROUND(I2147*H2147,2)</f>
        <v>0</v>
      </c>
      <c r="BL2147" s="17" t="s">
        <v>125</v>
      </c>
      <c r="BM2147" s="244" t="s">
        <v>3034</v>
      </c>
    </row>
    <row r="2148" s="1" customFormat="1">
      <c r="B2148" s="39"/>
      <c r="C2148" s="40"/>
      <c r="D2148" s="246" t="s">
        <v>273</v>
      </c>
      <c r="E2148" s="40"/>
      <c r="F2148" s="247" t="s">
        <v>2826</v>
      </c>
      <c r="G2148" s="40"/>
      <c r="H2148" s="40"/>
      <c r="I2148" s="151"/>
      <c r="J2148" s="40"/>
      <c r="K2148" s="40"/>
      <c r="L2148" s="44"/>
      <c r="M2148" s="248"/>
      <c r="N2148" s="87"/>
      <c r="O2148" s="87"/>
      <c r="P2148" s="87"/>
      <c r="Q2148" s="87"/>
      <c r="R2148" s="87"/>
      <c r="S2148" s="87"/>
      <c r="T2148" s="88"/>
      <c r="AT2148" s="17" t="s">
        <v>273</v>
      </c>
      <c r="AU2148" s="17" t="s">
        <v>92</v>
      </c>
    </row>
    <row r="2149" s="1" customFormat="1" ht="16.5" customHeight="1">
      <c r="B2149" s="39"/>
      <c r="C2149" s="233" t="s">
        <v>3035</v>
      </c>
      <c r="D2149" s="233" t="s">
        <v>266</v>
      </c>
      <c r="E2149" s="234" t="s">
        <v>3036</v>
      </c>
      <c r="F2149" s="235" t="s">
        <v>3037</v>
      </c>
      <c r="G2149" s="236" t="s">
        <v>1829</v>
      </c>
      <c r="H2149" s="237">
        <v>1</v>
      </c>
      <c r="I2149" s="238"/>
      <c r="J2149" s="239">
        <f>ROUND(I2149*H2149,2)</f>
        <v>0</v>
      </c>
      <c r="K2149" s="235" t="s">
        <v>413</v>
      </c>
      <c r="L2149" s="44"/>
      <c r="M2149" s="240" t="s">
        <v>1</v>
      </c>
      <c r="N2149" s="241" t="s">
        <v>48</v>
      </c>
      <c r="O2149" s="87"/>
      <c r="P2149" s="242">
        <f>O2149*H2149</f>
        <v>0</v>
      </c>
      <c r="Q2149" s="242">
        <v>0</v>
      </c>
      <c r="R2149" s="242">
        <f>Q2149*H2149</f>
        <v>0</v>
      </c>
      <c r="S2149" s="242">
        <v>0</v>
      </c>
      <c r="T2149" s="243">
        <f>S2149*H2149</f>
        <v>0</v>
      </c>
      <c r="AR2149" s="244" t="s">
        <v>125</v>
      </c>
      <c r="AT2149" s="244" t="s">
        <v>266</v>
      </c>
      <c r="AU2149" s="244" t="s">
        <v>92</v>
      </c>
      <c r="AY2149" s="17" t="s">
        <v>263</v>
      </c>
      <c r="BE2149" s="245">
        <f>IF(N2149="základní",J2149,0)</f>
        <v>0</v>
      </c>
      <c r="BF2149" s="245">
        <f>IF(N2149="snížená",J2149,0)</f>
        <v>0</v>
      </c>
      <c r="BG2149" s="245">
        <f>IF(N2149="zákl. přenesená",J2149,0)</f>
        <v>0</v>
      </c>
      <c r="BH2149" s="245">
        <f>IF(N2149="sníž. přenesená",J2149,0)</f>
        <v>0</v>
      </c>
      <c r="BI2149" s="245">
        <f>IF(N2149="nulová",J2149,0)</f>
        <v>0</v>
      </c>
      <c r="BJ2149" s="17" t="s">
        <v>90</v>
      </c>
      <c r="BK2149" s="245">
        <f>ROUND(I2149*H2149,2)</f>
        <v>0</v>
      </c>
      <c r="BL2149" s="17" t="s">
        <v>125</v>
      </c>
      <c r="BM2149" s="244" t="s">
        <v>3038</v>
      </c>
    </row>
    <row r="2150" s="1" customFormat="1">
      <c r="B2150" s="39"/>
      <c r="C2150" s="40"/>
      <c r="D2150" s="246" t="s">
        <v>273</v>
      </c>
      <c r="E2150" s="40"/>
      <c r="F2150" s="247" t="s">
        <v>2826</v>
      </c>
      <c r="G2150" s="40"/>
      <c r="H2150" s="40"/>
      <c r="I2150" s="151"/>
      <c r="J2150" s="40"/>
      <c r="K2150" s="40"/>
      <c r="L2150" s="44"/>
      <c r="M2150" s="248"/>
      <c r="N2150" s="87"/>
      <c r="O2150" s="87"/>
      <c r="P2150" s="87"/>
      <c r="Q2150" s="87"/>
      <c r="R2150" s="87"/>
      <c r="S2150" s="87"/>
      <c r="T2150" s="88"/>
      <c r="AT2150" s="17" t="s">
        <v>273</v>
      </c>
      <c r="AU2150" s="17" t="s">
        <v>92</v>
      </c>
    </row>
    <row r="2151" s="1" customFormat="1" ht="16.5" customHeight="1">
      <c r="B2151" s="39"/>
      <c r="C2151" s="233" t="s">
        <v>3039</v>
      </c>
      <c r="D2151" s="233" t="s">
        <v>266</v>
      </c>
      <c r="E2151" s="234" t="s">
        <v>3040</v>
      </c>
      <c r="F2151" s="235" t="s">
        <v>3041</v>
      </c>
      <c r="G2151" s="236" t="s">
        <v>396</v>
      </c>
      <c r="H2151" s="237">
        <v>38.200000000000003</v>
      </c>
      <c r="I2151" s="238"/>
      <c r="J2151" s="239">
        <f>ROUND(I2151*H2151,2)</f>
        <v>0</v>
      </c>
      <c r="K2151" s="235" t="s">
        <v>413</v>
      </c>
      <c r="L2151" s="44"/>
      <c r="M2151" s="240" t="s">
        <v>1</v>
      </c>
      <c r="N2151" s="241" t="s">
        <v>48</v>
      </c>
      <c r="O2151" s="87"/>
      <c r="P2151" s="242">
        <f>O2151*H2151</f>
        <v>0</v>
      </c>
      <c r="Q2151" s="242">
        <v>0</v>
      </c>
      <c r="R2151" s="242">
        <f>Q2151*H2151</f>
        <v>0</v>
      </c>
      <c r="S2151" s="242">
        <v>0</v>
      </c>
      <c r="T2151" s="243">
        <f>S2151*H2151</f>
        <v>0</v>
      </c>
      <c r="AR2151" s="244" t="s">
        <v>125</v>
      </c>
      <c r="AT2151" s="244" t="s">
        <v>266</v>
      </c>
      <c r="AU2151" s="244" t="s">
        <v>92</v>
      </c>
      <c r="AY2151" s="17" t="s">
        <v>263</v>
      </c>
      <c r="BE2151" s="245">
        <f>IF(N2151="základní",J2151,0)</f>
        <v>0</v>
      </c>
      <c r="BF2151" s="245">
        <f>IF(N2151="snížená",J2151,0)</f>
        <v>0</v>
      </c>
      <c r="BG2151" s="245">
        <f>IF(N2151="zákl. přenesená",J2151,0)</f>
        <v>0</v>
      </c>
      <c r="BH2151" s="245">
        <f>IF(N2151="sníž. přenesená",J2151,0)</f>
        <v>0</v>
      </c>
      <c r="BI2151" s="245">
        <f>IF(N2151="nulová",J2151,0)</f>
        <v>0</v>
      </c>
      <c r="BJ2151" s="17" t="s">
        <v>90</v>
      </c>
      <c r="BK2151" s="245">
        <f>ROUND(I2151*H2151,2)</f>
        <v>0</v>
      </c>
      <c r="BL2151" s="17" t="s">
        <v>125</v>
      </c>
      <c r="BM2151" s="244" t="s">
        <v>3042</v>
      </c>
    </row>
    <row r="2152" s="1" customFormat="1">
      <c r="B2152" s="39"/>
      <c r="C2152" s="40"/>
      <c r="D2152" s="246" t="s">
        <v>273</v>
      </c>
      <c r="E2152" s="40"/>
      <c r="F2152" s="247" t="s">
        <v>2826</v>
      </c>
      <c r="G2152" s="40"/>
      <c r="H2152" s="40"/>
      <c r="I2152" s="151"/>
      <c r="J2152" s="40"/>
      <c r="K2152" s="40"/>
      <c r="L2152" s="44"/>
      <c r="M2152" s="248"/>
      <c r="N2152" s="87"/>
      <c r="O2152" s="87"/>
      <c r="P2152" s="87"/>
      <c r="Q2152" s="87"/>
      <c r="R2152" s="87"/>
      <c r="S2152" s="87"/>
      <c r="T2152" s="88"/>
      <c r="AT2152" s="17" t="s">
        <v>273</v>
      </c>
      <c r="AU2152" s="17" t="s">
        <v>92</v>
      </c>
    </row>
    <row r="2153" s="1" customFormat="1" ht="16.5" customHeight="1">
      <c r="B2153" s="39"/>
      <c r="C2153" s="233" t="s">
        <v>3043</v>
      </c>
      <c r="D2153" s="233" t="s">
        <v>266</v>
      </c>
      <c r="E2153" s="234" t="s">
        <v>3044</v>
      </c>
      <c r="F2153" s="235" t="s">
        <v>3045</v>
      </c>
      <c r="G2153" s="236" t="s">
        <v>503</v>
      </c>
      <c r="H2153" s="237">
        <v>1</v>
      </c>
      <c r="I2153" s="238"/>
      <c r="J2153" s="239">
        <f>ROUND(I2153*H2153,2)</f>
        <v>0</v>
      </c>
      <c r="K2153" s="235" t="s">
        <v>413</v>
      </c>
      <c r="L2153" s="44"/>
      <c r="M2153" s="240" t="s">
        <v>1</v>
      </c>
      <c r="N2153" s="241" t="s">
        <v>48</v>
      </c>
      <c r="O2153" s="87"/>
      <c r="P2153" s="242">
        <f>O2153*H2153</f>
        <v>0</v>
      </c>
      <c r="Q2153" s="242">
        <v>0</v>
      </c>
      <c r="R2153" s="242">
        <f>Q2153*H2153</f>
        <v>0</v>
      </c>
      <c r="S2153" s="242">
        <v>0</v>
      </c>
      <c r="T2153" s="243">
        <f>S2153*H2153</f>
        <v>0</v>
      </c>
      <c r="AR2153" s="244" t="s">
        <v>125</v>
      </c>
      <c r="AT2153" s="244" t="s">
        <v>266</v>
      </c>
      <c r="AU2153" s="244" t="s">
        <v>92</v>
      </c>
      <c r="AY2153" s="17" t="s">
        <v>263</v>
      </c>
      <c r="BE2153" s="245">
        <f>IF(N2153="základní",J2153,0)</f>
        <v>0</v>
      </c>
      <c r="BF2153" s="245">
        <f>IF(N2153="snížená",J2153,0)</f>
        <v>0</v>
      </c>
      <c r="BG2153" s="245">
        <f>IF(N2153="zákl. přenesená",J2153,0)</f>
        <v>0</v>
      </c>
      <c r="BH2153" s="245">
        <f>IF(N2153="sníž. přenesená",J2153,0)</f>
        <v>0</v>
      </c>
      <c r="BI2153" s="245">
        <f>IF(N2153="nulová",J2153,0)</f>
        <v>0</v>
      </c>
      <c r="BJ2153" s="17" t="s">
        <v>90</v>
      </c>
      <c r="BK2153" s="245">
        <f>ROUND(I2153*H2153,2)</f>
        <v>0</v>
      </c>
      <c r="BL2153" s="17" t="s">
        <v>125</v>
      </c>
      <c r="BM2153" s="244" t="s">
        <v>3046</v>
      </c>
    </row>
    <row r="2154" s="1" customFormat="1">
      <c r="B2154" s="39"/>
      <c r="C2154" s="40"/>
      <c r="D2154" s="246" t="s">
        <v>273</v>
      </c>
      <c r="E2154" s="40"/>
      <c r="F2154" s="247" t="s">
        <v>2826</v>
      </c>
      <c r="G2154" s="40"/>
      <c r="H2154" s="40"/>
      <c r="I2154" s="151"/>
      <c r="J2154" s="40"/>
      <c r="K2154" s="40"/>
      <c r="L2154" s="44"/>
      <c r="M2154" s="248"/>
      <c r="N2154" s="87"/>
      <c r="O2154" s="87"/>
      <c r="P2154" s="87"/>
      <c r="Q2154" s="87"/>
      <c r="R2154" s="87"/>
      <c r="S2154" s="87"/>
      <c r="T2154" s="88"/>
      <c r="AT2154" s="17" t="s">
        <v>273</v>
      </c>
      <c r="AU2154" s="17" t="s">
        <v>92</v>
      </c>
    </row>
    <row r="2155" s="1" customFormat="1" ht="16.5" customHeight="1">
      <c r="B2155" s="39"/>
      <c r="C2155" s="233" t="s">
        <v>3047</v>
      </c>
      <c r="D2155" s="233" t="s">
        <v>266</v>
      </c>
      <c r="E2155" s="234" t="s">
        <v>3048</v>
      </c>
      <c r="F2155" s="235" t="s">
        <v>3049</v>
      </c>
      <c r="G2155" s="236" t="s">
        <v>503</v>
      </c>
      <c r="H2155" s="237">
        <v>1</v>
      </c>
      <c r="I2155" s="238"/>
      <c r="J2155" s="239">
        <f>ROUND(I2155*H2155,2)</f>
        <v>0</v>
      </c>
      <c r="K2155" s="235" t="s">
        <v>413</v>
      </c>
      <c r="L2155" s="44"/>
      <c r="M2155" s="240" t="s">
        <v>1</v>
      </c>
      <c r="N2155" s="241" t="s">
        <v>48</v>
      </c>
      <c r="O2155" s="87"/>
      <c r="P2155" s="242">
        <f>O2155*H2155</f>
        <v>0</v>
      </c>
      <c r="Q2155" s="242">
        <v>0</v>
      </c>
      <c r="R2155" s="242">
        <f>Q2155*H2155</f>
        <v>0</v>
      </c>
      <c r="S2155" s="242">
        <v>0</v>
      </c>
      <c r="T2155" s="243">
        <f>S2155*H2155</f>
        <v>0</v>
      </c>
      <c r="AR2155" s="244" t="s">
        <v>125</v>
      </c>
      <c r="AT2155" s="244" t="s">
        <v>266</v>
      </c>
      <c r="AU2155" s="244" t="s">
        <v>92</v>
      </c>
      <c r="AY2155" s="17" t="s">
        <v>263</v>
      </c>
      <c r="BE2155" s="245">
        <f>IF(N2155="základní",J2155,0)</f>
        <v>0</v>
      </c>
      <c r="BF2155" s="245">
        <f>IF(N2155="snížená",J2155,0)</f>
        <v>0</v>
      </c>
      <c r="BG2155" s="245">
        <f>IF(N2155="zákl. přenesená",J2155,0)</f>
        <v>0</v>
      </c>
      <c r="BH2155" s="245">
        <f>IF(N2155="sníž. přenesená",J2155,0)</f>
        <v>0</v>
      </c>
      <c r="BI2155" s="245">
        <f>IF(N2155="nulová",J2155,0)</f>
        <v>0</v>
      </c>
      <c r="BJ2155" s="17" t="s">
        <v>90</v>
      </c>
      <c r="BK2155" s="245">
        <f>ROUND(I2155*H2155,2)</f>
        <v>0</v>
      </c>
      <c r="BL2155" s="17" t="s">
        <v>125</v>
      </c>
      <c r="BM2155" s="244" t="s">
        <v>3050</v>
      </c>
    </row>
    <row r="2156" s="1" customFormat="1">
      <c r="B2156" s="39"/>
      <c r="C2156" s="40"/>
      <c r="D2156" s="246" t="s">
        <v>273</v>
      </c>
      <c r="E2156" s="40"/>
      <c r="F2156" s="247" t="s">
        <v>2826</v>
      </c>
      <c r="G2156" s="40"/>
      <c r="H2156" s="40"/>
      <c r="I2156" s="151"/>
      <c r="J2156" s="40"/>
      <c r="K2156" s="40"/>
      <c r="L2156" s="44"/>
      <c r="M2156" s="248"/>
      <c r="N2156" s="87"/>
      <c r="O2156" s="87"/>
      <c r="P2156" s="87"/>
      <c r="Q2156" s="87"/>
      <c r="R2156" s="87"/>
      <c r="S2156" s="87"/>
      <c r="T2156" s="88"/>
      <c r="AT2156" s="17" t="s">
        <v>273</v>
      </c>
      <c r="AU2156" s="17" t="s">
        <v>92</v>
      </c>
    </row>
    <row r="2157" s="11" customFormat="1" ht="22.8" customHeight="1">
      <c r="B2157" s="217"/>
      <c r="C2157" s="218"/>
      <c r="D2157" s="219" t="s">
        <v>82</v>
      </c>
      <c r="E2157" s="231" t="s">
        <v>3051</v>
      </c>
      <c r="F2157" s="231" t="s">
        <v>3052</v>
      </c>
      <c r="G2157" s="218"/>
      <c r="H2157" s="218"/>
      <c r="I2157" s="221"/>
      <c r="J2157" s="232">
        <f>BK2157</f>
        <v>0</v>
      </c>
      <c r="K2157" s="218"/>
      <c r="L2157" s="223"/>
      <c r="M2157" s="224"/>
      <c r="N2157" s="225"/>
      <c r="O2157" s="225"/>
      <c r="P2157" s="226">
        <f>SUM(P2158:P2185)</f>
        <v>0</v>
      </c>
      <c r="Q2157" s="225"/>
      <c r="R2157" s="226">
        <f>SUM(R2158:R2185)</f>
        <v>154.86939999999999</v>
      </c>
      <c r="S2157" s="225"/>
      <c r="T2157" s="227">
        <f>SUM(T2158:T2185)</f>
        <v>0</v>
      </c>
      <c r="AR2157" s="228" t="s">
        <v>125</v>
      </c>
      <c r="AT2157" s="229" t="s">
        <v>82</v>
      </c>
      <c r="AU2157" s="229" t="s">
        <v>90</v>
      </c>
      <c r="AY2157" s="228" t="s">
        <v>263</v>
      </c>
      <c r="BK2157" s="230">
        <f>SUM(BK2158:BK2185)</f>
        <v>0</v>
      </c>
    </row>
    <row r="2158" s="1" customFormat="1" ht="16.5" customHeight="1">
      <c r="B2158" s="39"/>
      <c r="C2158" s="233" t="s">
        <v>3053</v>
      </c>
      <c r="D2158" s="233" t="s">
        <v>266</v>
      </c>
      <c r="E2158" s="234" t="s">
        <v>3054</v>
      </c>
      <c r="F2158" s="235" t="s">
        <v>3055</v>
      </c>
      <c r="G2158" s="236" t="s">
        <v>407</v>
      </c>
      <c r="H2158" s="237">
        <v>1309.008</v>
      </c>
      <c r="I2158" s="238"/>
      <c r="J2158" s="239">
        <f>ROUND(I2158*H2158,2)</f>
        <v>0</v>
      </c>
      <c r="K2158" s="235" t="s">
        <v>413</v>
      </c>
      <c r="L2158" s="44"/>
      <c r="M2158" s="240" t="s">
        <v>1</v>
      </c>
      <c r="N2158" s="241" t="s">
        <v>48</v>
      </c>
      <c r="O2158" s="87"/>
      <c r="P2158" s="242">
        <f>O2158*H2158</f>
        <v>0</v>
      </c>
      <c r="Q2158" s="242">
        <v>0.050000000000000003</v>
      </c>
      <c r="R2158" s="242">
        <f>Q2158*H2158</f>
        <v>65.450400000000002</v>
      </c>
      <c r="S2158" s="242">
        <v>0</v>
      </c>
      <c r="T2158" s="243">
        <f>S2158*H2158</f>
        <v>0</v>
      </c>
      <c r="AR2158" s="244" t="s">
        <v>2701</v>
      </c>
      <c r="AT2158" s="244" t="s">
        <v>266</v>
      </c>
      <c r="AU2158" s="244" t="s">
        <v>92</v>
      </c>
      <c r="AY2158" s="17" t="s">
        <v>263</v>
      </c>
      <c r="BE2158" s="245">
        <f>IF(N2158="základní",J2158,0)</f>
        <v>0</v>
      </c>
      <c r="BF2158" s="245">
        <f>IF(N2158="snížená",J2158,0)</f>
        <v>0</v>
      </c>
      <c r="BG2158" s="245">
        <f>IF(N2158="zákl. přenesená",J2158,0)</f>
        <v>0</v>
      </c>
      <c r="BH2158" s="245">
        <f>IF(N2158="sníž. přenesená",J2158,0)</f>
        <v>0</v>
      </c>
      <c r="BI2158" s="245">
        <f>IF(N2158="nulová",J2158,0)</f>
        <v>0</v>
      </c>
      <c r="BJ2158" s="17" t="s">
        <v>90</v>
      </c>
      <c r="BK2158" s="245">
        <f>ROUND(I2158*H2158,2)</f>
        <v>0</v>
      </c>
      <c r="BL2158" s="17" t="s">
        <v>2701</v>
      </c>
      <c r="BM2158" s="244" t="s">
        <v>3056</v>
      </c>
    </row>
    <row r="2159" s="1" customFormat="1">
      <c r="B2159" s="39"/>
      <c r="C2159" s="40"/>
      <c r="D2159" s="246" t="s">
        <v>273</v>
      </c>
      <c r="E2159" s="40"/>
      <c r="F2159" s="247" t="s">
        <v>3057</v>
      </c>
      <c r="G2159" s="40"/>
      <c r="H2159" s="40"/>
      <c r="I2159" s="151"/>
      <c r="J2159" s="40"/>
      <c r="K2159" s="40"/>
      <c r="L2159" s="44"/>
      <c r="M2159" s="248"/>
      <c r="N2159" s="87"/>
      <c r="O2159" s="87"/>
      <c r="P2159" s="87"/>
      <c r="Q2159" s="87"/>
      <c r="R2159" s="87"/>
      <c r="S2159" s="87"/>
      <c r="T2159" s="88"/>
      <c r="AT2159" s="17" t="s">
        <v>273</v>
      </c>
      <c r="AU2159" s="17" t="s">
        <v>92</v>
      </c>
    </row>
    <row r="2160" s="12" customFormat="1">
      <c r="B2160" s="252"/>
      <c r="C2160" s="253"/>
      <c r="D2160" s="246" t="s">
        <v>368</v>
      </c>
      <c r="E2160" s="254" t="s">
        <v>1</v>
      </c>
      <c r="F2160" s="255" t="s">
        <v>3058</v>
      </c>
      <c r="G2160" s="253"/>
      <c r="H2160" s="256">
        <v>1309.008</v>
      </c>
      <c r="I2160" s="257"/>
      <c r="J2160" s="253"/>
      <c r="K2160" s="253"/>
      <c r="L2160" s="258"/>
      <c r="M2160" s="259"/>
      <c r="N2160" s="260"/>
      <c r="O2160" s="260"/>
      <c r="P2160" s="260"/>
      <c r="Q2160" s="260"/>
      <c r="R2160" s="260"/>
      <c r="S2160" s="260"/>
      <c r="T2160" s="261"/>
      <c r="AT2160" s="262" t="s">
        <v>368</v>
      </c>
      <c r="AU2160" s="262" t="s">
        <v>92</v>
      </c>
      <c r="AV2160" s="12" t="s">
        <v>92</v>
      </c>
      <c r="AW2160" s="12" t="s">
        <v>38</v>
      </c>
      <c r="AX2160" s="12" t="s">
        <v>83</v>
      </c>
      <c r="AY2160" s="262" t="s">
        <v>263</v>
      </c>
    </row>
    <row r="2161" s="13" customFormat="1">
      <c r="B2161" s="263"/>
      <c r="C2161" s="264"/>
      <c r="D2161" s="246" t="s">
        <v>368</v>
      </c>
      <c r="E2161" s="265" t="s">
        <v>1</v>
      </c>
      <c r="F2161" s="266" t="s">
        <v>370</v>
      </c>
      <c r="G2161" s="264"/>
      <c r="H2161" s="267">
        <v>1309.008</v>
      </c>
      <c r="I2161" s="268"/>
      <c r="J2161" s="264"/>
      <c r="K2161" s="264"/>
      <c r="L2161" s="269"/>
      <c r="M2161" s="270"/>
      <c r="N2161" s="271"/>
      <c r="O2161" s="271"/>
      <c r="P2161" s="271"/>
      <c r="Q2161" s="271"/>
      <c r="R2161" s="271"/>
      <c r="S2161" s="271"/>
      <c r="T2161" s="272"/>
      <c r="AT2161" s="273" t="s">
        <v>368</v>
      </c>
      <c r="AU2161" s="273" t="s">
        <v>92</v>
      </c>
      <c r="AV2161" s="13" t="s">
        <v>125</v>
      </c>
      <c r="AW2161" s="13" t="s">
        <v>38</v>
      </c>
      <c r="AX2161" s="13" t="s">
        <v>90</v>
      </c>
      <c r="AY2161" s="273" t="s">
        <v>263</v>
      </c>
    </row>
    <row r="2162" s="1" customFormat="1" ht="16.5" customHeight="1">
      <c r="B2162" s="39"/>
      <c r="C2162" s="233" t="s">
        <v>3059</v>
      </c>
      <c r="D2162" s="233" t="s">
        <v>266</v>
      </c>
      <c r="E2162" s="234" t="s">
        <v>3060</v>
      </c>
      <c r="F2162" s="235" t="s">
        <v>3061</v>
      </c>
      <c r="G2162" s="236" t="s">
        <v>407</v>
      </c>
      <c r="H2162" s="237">
        <v>1438.8</v>
      </c>
      <c r="I2162" s="238"/>
      <c r="J2162" s="239">
        <f>ROUND(I2162*H2162,2)</f>
        <v>0</v>
      </c>
      <c r="K2162" s="235" t="s">
        <v>413</v>
      </c>
      <c r="L2162" s="44"/>
      <c r="M2162" s="240" t="s">
        <v>1</v>
      </c>
      <c r="N2162" s="241" t="s">
        <v>48</v>
      </c>
      <c r="O2162" s="87"/>
      <c r="P2162" s="242">
        <f>O2162*H2162</f>
        <v>0</v>
      </c>
      <c r="Q2162" s="242">
        <v>0.050000000000000003</v>
      </c>
      <c r="R2162" s="242">
        <f>Q2162*H2162</f>
        <v>71.939999999999998</v>
      </c>
      <c r="S2162" s="242">
        <v>0</v>
      </c>
      <c r="T2162" s="243">
        <f>S2162*H2162</f>
        <v>0</v>
      </c>
      <c r="AR2162" s="244" t="s">
        <v>2701</v>
      </c>
      <c r="AT2162" s="244" t="s">
        <v>266</v>
      </c>
      <c r="AU2162" s="244" t="s">
        <v>92</v>
      </c>
      <c r="AY2162" s="17" t="s">
        <v>263</v>
      </c>
      <c r="BE2162" s="245">
        <f>IF(N2162="základní",J2162,0)</f>
        <v>0</v>
      </c>
      <c r="BF2162" s="245">
        <f>IF(N2162="snížená",J2162,0)</f>
        <v>0</v>
      </c>
      <c r="BG2162" s="245">
        <f>IF(N2162="zákl. přenesená",J2162,0)</f>
        <v>0</v>
      </c>
      <c r="BH2162" s="245">
        <f>IF(N2162="sníž. přenesená",J2162,0)</f>
        <v>0</v>
      </c>
      <c r="BI2162" s="245">
        <f>IF(N2162="nulová",J2162,0)</f>
        <v>0</v>
      </c>
      <c r="BJ2162" s="17" t="s">
        <v>90</v>
      </c>
      <c r="BK2162" s="245">
        <f>ROUND(I2162*H2162,2)</f>
        <v>0</v>
      </c>
      <c r="BL2162" s="17" t="s">
        <v>2701</v>
      </c>
      <c r="BM2162" s="244" t="s">
        <v>3062</v>
      </c>
    </row>
    <row r="2163" s="1" customFormat="1">
      <c r="B2163" s="39"/>
      <c r="C2163" s="40"/>
      <c r="D2163" s="246" t="s">
        <v>273</v>
      </c>
      <c r="E2163" s="40"/>
      <c r="F2163" s="247" t="s">
        <v>3063</v>
      </c>
      <c r="G2163" s="40"/>
      <c r="H2163" s="40"/>
      <c r="I2163" s="151"/>
      <c r="J2163" s="40"/>
      <c r="K2163" s="40"/>
      <c r="L2163" s="44"/>
      <c r="M2163" s="248"/>
      <c r="N2163" s="87"/>
      <c r="O2163" s="87"/>
      <c r="P2163" s="87"/>
      <c r="Q2163" s="87"/>
      <c r="R2163" s="87"/>
      <c r="S2163" s="87"/>
      <c r="T2163" s="88"/>
      <c r="AT2163" s="17" t="s">
        <v>273</v>
      </c>
      <c r="AU2163" s="17" t="s">
        <v>92</v>
      </c>
    </row>
    <row r="2164" s="12" customFormat="1">
      <c r="B2164" s="252"/>
      <c r="C2164" s="253"/>
      <c r="D2164" s="246" t="s">
        <v>368</v>
      </c>
      <c r="E2164" s="254" t="s">
        <v>1</v>
      </c>
      <c r="F2164" s="255" t="s">
        <v>3064</v>
      </c>
      <c r="G2164" s="253"/>
      <c r="H2164" s="256">
        <v>1438.8</v>
      </c>
      <c r="I2164" s="257"/>
      <c r="J2164" s="253"/>
      <c r="K2164" s="253"/>
      <c r="L2164" s="258"/>
      <c r="M2164" s="259"/>
      <c r="N2164" s="260"/>
      <c r="O2164" s="260"/>
      <c r="P2164" s="260"/>
      <c r="Q2164" s="260"/>
      <c r="R2164" s="260"/>
      <c r="S2164" s="260"/>
      <c r="T2164" s="261"/>
      <c r="AT2164" s="262" t="s">
        <v>368</v>
      </c>
      <c r="AU2164" s="262" t="s">
        <v>92</v>
      </c>
      <c r="AV2164" s="12" t="s">
        <v>92</v>
      </c>
      <c r="AW2164" s="12" t="s">
        <v>38</v>
      </c>
      <c r="AX2164" s="12" t="s">
        <v>83</v>
      </c>
      <c r="AY2164" s="262" t="s">
        <v>263</v>
      </c>
    </row>
    <row r="2165" s="13" customFormat="1">
      <c r="B2165" s="263"/>
      <c r="C2165" s="264"/>
      <c r="D2165" s="246" t="s">
        <v>368</v>
      </c>
      <c r="E2165" s="265" t="s">
        <v>1</v>
      </c>
      <c r="F2165" s="266" t="s">
        <v>370</v>
      </c>
      <c r="G2165" s="264"/>
      <c r="H2165" s="267">
        <v>1438.8</v>
      </c>
      <c r="I2165" s="268"/>
      <c r="J2165" s="264"/>
      <c r="K2165" s="264"/>
      <c r="L2165" s="269"/>
      <c r="M2165" s="270"/>
      <c r="N2165" s="271"/>
      <c r="O2165" s="271"/>
      <c r="P2165" s="271"/>
      <c r="Q2165" s="271"/>
      <c r="R2165" s="271"/>
      <c r="S2165" s="271"/>
      <c r="T2165" s="272"/>
      <c r="AT2165" s="273" t="s">
        <v>368</v>
      </c>
      <c r="AU2165" s="273" t="s">
        <v>92</v>
      </c>
      <c r="AV2165" s="13" t="s">
        <v>125</v>
      </c>
      <c r="AW2165" s="13" t="s">
        <v>38</v>
      </c>
      <c r="AX2165" s="13" t="s">
        <v>90</v>
      </c>
      <c r="AY2165" s="273" t="s">
        <v>263</v>
      </c>
    </row>
    <row r="2166" s="1" customFormat="1" ht="16.5" customHeight="1">
      <c r="B2166" s="39"/>
      <c r="C2166" s="233" t="s">
        <v>3065</v>
      </c>
      <c r="D2166" s="233" t="s">
        <v>266</v>
      </c>
      <c r="E2166" s="234" t="s">
        <v>3066</v>
      </c>
      <c r="F2166" s="235" t="s">
        <v>3067</v>
      </c>
      <c r="G2166" s="236" t="s">
        <v>407</v>
      </c>
      <c r="H2166" s="237">
        <v>33.274999999999999</v>
      </c>
      <c r="I2166" s="238"/>
      <c r="J2166" s="239">
        <f>ROUND(I2166*H2166,2)</f>
        <v>0</v>
      </c>
      <c r="K2166" s="235" t="s">
        <v>413</v>
      </c>
      <c r="L2166" s="44"/>
      <c r="M2166" s="240" t="s">
        <v>1</v>
      </c>
      <c r="N2166" s="241" t="s">
        <v>48</v>
      </c>
      <c r="O2166" s="87"/>
      <c r="P2166" s="242">
        <f>O2166*H2166</f>
        <v>0</v>
      </c>
      <c r="Q2166" s="242">
        <v>0.050000000000000003</v>
      </c>
      <c r="R2166" s="242">
        <f>Q2166*H2166</f>
        <v>1.6637500000000001</v>
      </c>
      <c r="S2166" s="242">
        <v>0</v>
      </c>
      <c r="T2166" s="243">
        <f>S2166*H2166</f>
        <v>0</v>
      </c>
      <c r="AR2166" s="244" t="s">
        <v>2701</v>
      </c>
      <c r="AT2166" s="244" t="s">
        <v>266</v>
      </c>
      <c r="AU2166" s="244" t="s">
        <v>92</v>
      </c>
      <c r="AY2166" s="17" t="s">
        <v>263</v>
      </c>
      <c r="BE2166" s="245">
        <f>IF(N2166="základní",J2166,0)</f>
        <v>0</v>
      </c>
      <c r="BF2166" s="245">
        <f>IF(N2166="snížená",J2166,0)</f>
        <v>0</v>
      </c>
      <c r="BG2166" s="245">
        <f>IF(N2166="zákl. přenesená",J2166,0)</f>
        <v>0</v>
      </c>
      <c r="BH2166" s="245">
        <f>IF(N2166="sníž. přenesená",J2166,0)</f>
        <v>0</v>
      </c>
      <c r="BI2166" s="245">
        <f>IF(N2166="nulová",J2166,0)</f>
        <v>0</v>
      </c>
      <c r="BJ2166" s="17" t="s">
        <v>90</v>
      </c>
      <c r="BK2166" s="245">
        <f>ROUND(I2166*H2166,2)</f>
        <v>0</v>
      </c>
      <c r="BL2166" s="17" t="s">
        <v>2701</v>
      </c>
      <c r="BM2166" s="244" t="s">
        <v>3068</v>
      </c>
    </row>
    <row r="2167" s="1" customFormat="1">
      <c r="B2167" s="39"/>
      <c r="C2167" s="40"/>
      <c r="D2167" s="246" t="s">
        <v>273</v>
      </c>
      <c r="E2167" s="40"/>
      <c r="F2167" s="247" t="s">
        <v>3069</v>
      </c>
      <c r="G2167" s="40"/>
      <c r="H2167" s="40"/>
      <c r="I2167" s="151"/>
      <c r="J2167" s="40"/>
      <c r="K2167" s="40"/>
      <c r="L2167" s="44"/>
      <c r="M2167" s="248"/>
      <c r="N2167" s="87"/>
      <c r="O2167" s="87"/>
      <c r="P2167" s="87"/>
      <c r="Q2167" s="87"/>
      <c r="R2167" s="87"/>
      <c r="S2167" s="87"/>
      <c r="T2167" s="88"/>
      <c r="AT2167" s="17" t="s">
        <v>273</v>
      </c>
      <c r="AU2167" s="17" t="s">
        <v>92</v>
      </c>
    </row>
    <row r="2168" s="12" customFormat="1">
      <c r="B2168" s="252"/>
      <c r="C2168" s="253"/>
      <c r="D2168" s="246" t="s">
        <v>368</v>
      </c>
      <c r="E2168" s="254" t="s">
        <v>1</v>
      </c>
      <c r="F2168" s="255" t="s">
        <v>3070</v>
      </c>
      <c r="G2168" s="253"/>
      <c r="H2168" s="256">
        <v>33.274999999999999</v>
      </c>
      <c r="I2168" s="257"/>
      <c r="J2168" s="253"/>
      <c r="K2168" s="253"/>
      <c r="L2168" s="258"/>
      <c r="M2168" s="259"/>
      <c r="N2168" s="260"/>
      <c r="O2168" s="260"/>
      <c r="P2168" s="260"/>
      <c r="Q2168" s="260"/>
      <c r="R2168" s="260"/>
      <c r="S2168" s="260"/>
      <c r="T2168" s="261"/>
      <c r="AT2168" s="262" t="s">
        <v>368</v>
      </c>
      <c r="AU2168" s="262" t="s">
        <v>92</v>
      </c>
      <c r="AV2168" s="12" t="s">
        <v>92</v>
      </c>
      <c r="AW2168" s="12" t="s">
        <v>38</v>
      </c>
      <c r="AX2168" s="12" t="s">
        <v>83</v>
      </c>
      <c r="AY2168" s="262" t="s">
        <v>263</v>
      </c>
    </row>
    <row r="2169" s="13" customFormat="1">
      <c r="B2169" s="263"/>
      <c r="C2169" s="264"/>
      <c r="D2169" s="246" t="s">
        <v>368</v>
      </c>
      <c r="E2169" s="265" t="s">
        <v>1</v>
      </c>
      <c r="F2169" s="266" t="s">
        <v>370</v>
      </c>
      <c r="G2169" s="264"/>
      <c r="H2169" s="267">
        <v>33.274999999999999</v>
      </c>
      <c r="I2169" s="268"/>
      <c r="J2169" s="264"/>
      <c r="K2169" s="264"/>
      <c r="L2169" s="269"/>
      <c r="M2169" s="270"/>
      <c r="N2169" s="271"/>
      <c r="O2169" s="271"/>
      <c r="P2169" s="271"/>
      <c r="Q2169" s="271"/>
      <c r="R2169" s="271"/>
      <c r="S2169" s="271"/>
      <c r="T2169" s="272"/>
      <c r="AT2169" s="273" t="s">
        <v>368</v>
      </c>
      <c r="AU2169" s="273" t="s">
        <v>92</v>
      </c>
      <c r="AV2169" s="13" t="s">
        <v>125</v>
      </c>
      <c r="AW2169" s="13" t="s">
        <v>38</v>
      </c>
      <c r="AX2169" s="13" t="s">
        <v>90</v>
      </c>
      <c r="AY2169" s="273" t="s">
        <v>263</v>
      </c>
    </row>
    <row r="2170" s="1" customFormat="1" ht="16.5" customHeight="1">
      <c r="B2170" s="39"/>
      <c r="C2170" s="233" t="s">
        <v>3071</v>
      </c>
      <c r="D2170" s="233" t="s">
        <v>266</v>
      </c>
      <c r="E2170" s="234" t="s">
        <v>3072</v>
      </c>
      <c r="F2170" s="235" t="s">
        <v>3073</v>
      </c>
      <c r="G2170" s="236" t="s">
        <v>407</v>
      </c>
      <c r="H2170" s="237">
        <v>21.911999999999999</v>
      </c>
      <c r="I2170" s="238"/>
      <c r="J2170" s="239">
        <f>ROUND(I2170*H2170,2)</f>
        <v>0</v>
      </c>
      <c r="K2170" s="235" t="s">
        <v>413</v>
      </c>
      <c r="L2170" s="44"/>
      <c r="M2170" s="240" t="s">
        <v>1</v>
      </c>
      <c r="N2170" s="241" t="s">
        <v>48</v>
      </c>
      <c r="O2170" s="87"/>
      <c r="P2170" s="242">
        <f>O2170*H2170</f>
        <v>0</v>
      </c>
      <c r="Q2170" s="242">
        <v>0.050000000000000003</v>
      </c>
      <c r="R2170" s="242">
        <f>Q2170*H2170</f>
        <v>1.0955999999999999</v>
      </c>
      <c r="S2170" s="242">
        <v>0</v>
      </c>
      <c r="T2170" s="243">
        <f>S2170*H2170</f>
        <v>0</v>
      </c>
      <c r="AR2170" s="244" t="s">
        <v>2701</v>
      </c>
      <c r="AT2170" s="244" t="s">
        <v>266</v>
      </c>
      <c r="AU2170" s="244" t="s">
        <v>92</v>
      </c>
      <c r="AY2170" s="17" t="s">
        <v>263</v>
      </c>
      <c r="BE2170" s="245">
        <f>IF(N2170="základní",J2170,0)</f>
        <v>0</v>
      </c>
      <c r="BF2170" s="245">
        <f>IF(N2170="snížená",J2170,0)</f>
        <v>0</v>
      </c>
      <c r="BG2170" s="245">
        <f>IF(N2170="zákl. přenesená",J2170,0)</f>
        <v>0</v>
      </c>
      <c r="BH2170" s="245">
        <f>IF(N2170="sníž. přenesená",J2170,0)</f>
        <v>0</v>
      </c>
      <c r="BI2170" s="245">
        <f>IF(N2170="nulová",J2170,0)</f>
        <v>0</v>
      </c>
      <c r="BJ2170" s="17" t="s">
        <v>90</v>
      </c>
      <c r="BK2170" s="245">
        <f>ROUND(I2170*H2170,2)</f>
        <v>0</v>
      </c>
      <c r="BL2170" s="17" t="s">
        <v>2701</v>
      </c>
      <c r="BM2170" s="244" t="s">
        <v>3074</v>
      </c>
    </row>
    <row r="2171" s="1" customFormat="1">
      <c r="B2171" s="39"/>
      <c r="C2171" s="40"/>
      <c r="D2171" s="246" t="s">
        <v>273</v>
      </c>
      <c r="E2171" s="40"/>
      <c r="F2171" s="247" t="s">
        <v>3075</v>
      </c>
      <c r="G2171" s="40"/>
      <c r="H2171" s="40"/>
      <c r="I2171" s="151"/>
      <c r="J2171" s="40"/>
      <c r="K2171" s="40"/>
      <c r="L2171" s="44"/>
      <c r="M2171" s="248"/>
      <c r="N2171" s="87"/>
      <c r="O2171" s="87"/>
      <c r="P2171" s="87"/>
      <c r="Q2171" s="87"/>
      <c r="R2171" s="87"/>
      <c r="S2171" s="87"/>
      <c r="T2171" s="88"/>
      <c r="AT2171" s="17" t="s">
        <v>273</v>
      </c>
      <c r="AU2171" s="17" t="s">
        <v>92</v>
      </c>
    </row>
    <row r="2172" s="12" customFormat="1">
      <c r="B2172" s="252"/>
      <c r="C2172" s="253"/>
      <c r="D2172" s="246" t="s">
        <v>368</v>
      </c>
      <c r="E2172" s="254" t="s">
        <v>1</v>
      </c>
      <c r="F2172" s="255" t="s">
        <v>3076</v>
      </c>
      <c r="G2172" s="253"/>
      <c r="H2172" s="256">
        <v>21.911999999999999</v>
      </c>
      <c r="I2172" s="257"/>
      <c r="J2172" s="253"/>
      <c r="K2172" s="253"/>
      <c r="L2172" s="258"/>
      <c r="M2172" s="259"/>
      <c r="N2172" s="260"/>
      <c r="O2172" s="260"/>
      <c r="P2172" s="260"/>
      <c r="Q2172" s="260"/>
      <c r="R2172" s="260"/>
      <c r="S2172" s="260"/>
      <c r="T2172" s="261"/>
      <c r="AT2172" s="262" t="s">
        <v>368</v>
      </c>
      <c r="AU2172" s="262" t="s">
        <v>92</v>
      </c>
      <c r="AV2172" s="12" t="s">
        <v>92</v>
      </c>
      <c r="AW2172" s="12" t="s">
        <v>38</v>
      </c>
      <c r="AX2172" s="12" t="s">
        <v>83</v>
      </c>
      <c r="AY2172" s="262" t="s">
        <v>263</v>
      </c>
    </row>
    <row r="2173" s="13" customFormat="1">
      <c r="B2173" s="263"/>
      <c r="C2173" s="264"/>
      <c r="D2173" s="246" t="s">
        <v>368</v>
      </c>
      <c r="E2173" s="265" t="s">
        <v>1</v>
      </c>
      <c r="F2173" s="266" t="s">
        <v>370</v>
      </c>
      <c r="G2173" s="264"/>
      <c r="H2173" s="267">
        <v>21.911999999999999</v>
      </c>
      <c r="I2173" s="268"/>
      <c r="J2173" s="264"/>
      <c r="K2173" s="264"/>
      <c r="L2173" s="269"/>
      <c r="M2173" s="270"/>
      <c r="N2173" s="271"/>
      <c r="O2173" s="271"/>
      <c r="P2173" s="271"/>
      <c r="Q2173" s="271"/>
      <c r="R2173" s="271"/>
      <c r="S2173" s="271"/>
      <c r="T2173" s="272"/>
      <c r="AT2173" s="273" t="s">
        <v>368</v>
      </c>
      <c r="AU2173" s="273" t="s">
        <v>92</v>
      </c>
      <c r="AV2173" s="13" t="s">
        <v>125</v>
      </c>
      <c r="AW2173" s="13" t="s">
        <v>38</v>
      </c>
      <c r="AX2173" s="13" t="s">
        <v>90</v>
      </c>
      <c r="AY2173" s="273" t="s">
        <v>263</v>
      </c>
    </row>
    <row r="2174" s="1" customFormat="1" ht="16.5" customHeight="1">
      <c r="B2174" s="39"/>
      <c r="C2174" s="233" t="s">
        <v>3077</v>
      </c>
      <c r="D2174" s="233" t="s">
        <v>266</v>
      </c>
      <c r="E2174" s="234" t="s">
        <v>3078</v>
      </c>
      <c r="F2174" s="235" t="s">
        <v>3079</v>
      </c>
      <c r="G2174" s="236" t="s">
        <v>407</v>
      </c>
      <c r="H2174" s="237">
        <v>7.2599999999999998</v>
      </c>
      <c r="I2174" s="238"/>
      <c r="J2174" s="239">
        <f>ROUND(I2174*H2174,2)</f>
        <v>0</v>
      </c>
      <c r="K2174" s="235" t="s">
        <v>413</v>
      </c>
      <c r="L2174" s="44"/>
      <c r="M2174" s="240" t="s">
        <v>1</v>
      </c>
      <c r="N2174" s="241" t="s">
        <v>48</v>
      </c>
      <c r="O2174" s="87"/>
      <c r="P2174" s="242">
        <f>O2174*H2174</f>
        <v>0</v>
      </c>
      <c r="Q2174" s="242">
        <v>0.050000000000000003</v>
      </c>
      <c r="R2174" s="242">
        <f>Q2174*H2174</f>
        <v>0.36299999999999999</v>
      </c>
      <c r="S2174" s="242">
        <v>0</v>
      </c>
      <c r="T2174" s="243">
        <f>S2174*H2174</f>
        <v>0</v>
      </c>
      <c r="AR2174" s="244" t="s">
        <v>2701</v>
      </c>
      <c r="AT2174" s="244" t="s">
        <v>266</v>
      </c>
      <c r="AU2174" s="244" t="s">
        <v>92</v>
      </c>
      <c r="AY2174" s="17" t="s">
        <v>263</v>
      </c>
      <c r="BE2174" s="245">
        <f>IF(N2174="základní",J2174,0)</f>
        <v>0</v>
      </c>
      <c r="BF2174" s="245">
        <f>IF(N2174="snížená",J2174,0)</f>
        <v>0</v>
      </c>
      <c r="BG2174" s="245">
        <f>IF(N2174="zákl. přenesená",J2174,0)</f>
        <v>0</v>
      </c>
      <c r="BH2174" s="245">
        <f>IF(N2174="sníž. přenesená",J2174,0)</f>
        <v>0</v>
      </c>
      <c r="BI2174" s="245">
        <f>IF(N2174="nulová",J2174,0)</f>
        <v>0</v>
      </c>
      <c r="BJ2174" s="17" t="s">
        <v>90</v>
      </c>
      <c r="BK2174" s="245">
        <f>ROUND(I2174*H2174,2)</f>
        <v>0</v>
      </c>
      <c r="BL2174" s="17" t="s">
        <v>2701</v>
      </c>
      <c r="BM2174" s="244" t="s">
        <v>3080</v>
      </c>
    </row>
    <row r="2175" s="1" customFormat="1">
      <c r="B2175" s="39"/>
      <c r="C2175" s="40"/>
      <c r="D2175" s="246" t="s">
        <v>273</v>
      </c>
      <c r="E2175" s="40"/>
      <c r="F2175" s="247" t="s">
        <v>3081</v>
      </c>
      <c r="G2175" s="40"/>
      <c r="H2175" s="40"/>
      <c r="I2175" s="151"/>
      <c r="J2175" s="40"/>
      <c r="K2175" s="40"/>
      <c r="L2175" s="44"/>
      <c r="M2175" s="248"/>
      <c r="N2175" s="87"/>
      <c r="O2175" s="87"/>
      <c r="P2175" s="87"/>
      <c r="Q2175" s="87"/>
      <c r="R2175" s="87"/>
      <c r="S2175" s="87"/>
      <c r="T2175" s="88"/>
      <c r="AT2175" s="17" t="s">
        <v>273</v>
      </c>
      <c r="AU2175" s="17" t="s">
        <v>92</v>
      </c>
    </row>
    <row r="2176" s="12" customFormat="1">
      <c r="B2176" s="252"/>
      <c r="C2176" s="253"/>
      <c r="D2176" s="246" t="s">
        <v>368</v>
      </c>
      <c r="E2176" s="254" t="s">
        <v>1</v>
      </c>
      <c r="F2176" s="255" t="s">
        <v>3082</v>
      </c>
      <c r="G2176" s="253"/>
      <c r="H2176" s="256">
        <v>7.2599999999999998</v>
      </c>
      <c r="I2176" s="257"/>
      <c r="J2176" s="253"/>
      <c r="K2176" s="253"/>
      <c r="L2176" s="258"/>
      <c r="M2176" s="259"/>
      <c r="N2176" s="260"/>
      <c r="O2176" s="260"/>
      <c r="P2176" s="260"/>
      <c r="Q2176" s="260"/>
      <c r="R2176" s="260"/>
      <c r="S2176" s="260"/>
      <c r="T2176" s="261"/>
      <c r="AT2176" s="262" t="s">
        <v>368</v>
      </c>
      <c r="AU2176" s="262" t="s">
        <v>92</v>
      </c>
      <c r="AV2176" s="12" t="s">
        <v>92</v>
      </c>
      <c r="AW2176" s="12" t="s">
        <v>38</v>
      </c>
      <c r="AX2176" s="12" t="s">
        <v>83</v>
      </c>
      <c r="AY2176" s="262" t="s">
        <v>263</v>
      </c>
    </row>
    <row r="2177" s="13" customFormat="1">
      <c r="B2177" s="263"/>
      <c r="C2177" s="264"/>
      <c r="D2177" s="246" t="s">
        <v>368</v>
      </c>
      <c r="E2177" s="265" t="s">
        <v>1</v>
      </c>
      <c r="F2177" s="266" t="s">
        <v>370</v>
      </c>
      <c r="G2177" s="264"/>
      <c r="H2177" s="267">
        <v>7.2599999999999998</v>
      </c>
      <c r="I2177" s="268"/>
      <c r="J2177" s="264"/>
      <c r="K2177" s="264"/>
      <c r="L2177" s="269"/>
      <c r="M2177" s="270"/>
      <c r="N2177" s="271"/>
      <c r="O2177" s="271"/>
      <c r="P2177" s="271"/>
      <c r="Q2177" s="271"/>
      <c r="R2177" s="271"/>
      <c r="S2177" s="271"/>
      <c r="T2177" s="272"/>
      <c r="AT2177" s="273" t="s">
        <v>368</v>
      </c>
      <c r="AU2177" s="273" t="s">
        <v>92</v>
      </c>
      <c r="AV2177" s="13" t="s">
        <v>125</v>
      </c>
      <c r="AW2177" s="13" t="s">
        <v>38</v>
      </c>
      <c r="AX2177" s="13" t="s">
        <v>90</v>
      </c>
      <c r="AY2177" s="273" t="s">
        <v>263</v>
      </c>
    </row>
    <row r="2178" s="1" customFormat="1" ht="16.5" customHeight="1">
      <c r="B2178" s="39"/>
      <c r="C2178" s="233" t="s">
        <v>3083</v>
      </c>
      <c r="D2178" s="233" t="s">
        <v>266</v>
      </c>
      <c r="E2178" s="234" t="s">
        <v>3084</v>
      </c>
      <c r="F2178" s="235" t="s">
        <v>3085</v>
      </c>
      <c r="G2178" s="236" t="s">
        <v>407</v>
      </c>
      <c r="H2178" s="237">
        <v>133.947</v>
      </c>
      <c r="I2178" s="238"/>
      <c r="J2178" s="239">
        <f>ROUND(I2178*H2178,2)</f>
        <v>0</v>
      </c>
      <c r="K2178" s="235" t="s">
        <v>413</v>
      </c>
      <c r="L2178" s="44"/>
      <c r="M2178" s="240" t="s">
        <v>1</v>
      </c>
      <c r="N2178" s="241" t="s">
        <v>48</v>
      </c>
      <c r="O2178" s="87"/>
      <c r="P2178" s="242">
        <f>O2178*H2178</f>
        <v>0</v>
      </c>
      <c r="Q2178" s="242">
        <v>0.050000000000000003</v>
      </c>
      <c r="R2178" s="242">
        <f>Q2178*H2178</f>
        <v>6.6973500000000001</v>
      </c>
      <c r="S2178" s="242">
        <v>0</v>
      </c>
      <c r="T2178" s="243">
        <f>S2178*H2178</f>
        <v>0</v>
      </c>
      <c r="AR2178" s="244" t="s">
        <v>2701</v>
      </c>
      <c r="AT2178" s="244" t="s">
        <v>266</v>
      </c>
      <c r="AU2178" s="244" t="s">
        <v>92</v>
      </c>
      <c r="AY2178" s="17" t="s">
        <v>263</v>
      </c>
      <c r="BE2178" s="245">
        <f>IF(N2178="základní",J2178,0)</f>
        <v>0</v>
      </c>
      <c r="BF2178" s="245">
        <f>IF(N2178="snížená",J2178,0)</f>
        <v>0</v>
      </c>
      <c r="BG2178" s="245">
        <f>IF(N2178="zákl. přenesená",J2178,0)</f>
        <v>0</v>
      </c>
      <c r="BH2178" s="245">
        <f>IF(N2178="sníž. přenesená",J2178,0)</f>
        <v>0</v>
      </c>
      <c r="BI2178" s="245">
        <f>IF(N2178="nulová",J2178,0)</f>
        <v>0</v>
      </c>
      <c r="BJ2178" s="17" t="s">
        <v>90</v>
      </c>
      <c r="BK2178" s="245">
        <f>ROUND(I2178*H2178,2)</f>
        <v>0</v>
      </c>
      <c r="BL2178" s="17" t="s">
        <v>2701</v>
      </c>
      <c r="BM2178" s="244" t="s">
        <v>3086</v>
      </c>
    </row>
    <row r="2179" s="1" customFormat="1">
      <c r="B2179" s="39"/>
      <c r="C2179" s="40"/>
      <c r="D2179" s="246" t="s">
        <v>273</v>
      </c>
      <c r="E2179" s="40"/>
      <c r="F2179" s="247" t="s">
        <v>3087</v>
      </c>
      <c r="G2179" s="40"/>
      <c r="H2179" s="40"/>
      <c r="I2179" s="151"/>
      <c r="J2179" s="40"/>
      <c r="K2179" s="40"/>
      <c r="L2179" s="44"/>
      <c r="M2179" s="248"/>
      <c r="N2179" s="87"/>
      <c r="O2179" s="87"/>
      <c r="P2179" s="87"/>
      <c r="Q2179" s="87"/>
      <c r="R2179" s="87"/>
      <c r="S2179" s="87"/>
      <c r="T2179" s="88"/>
      <c r="AT2179" s="17" t="s">
        <v>273</v>
      </c>
      <c r="AU2179" s="17" t="s">
        <v>92</v>
      </c>
    </row>
    <row r="2180" s="12" customFormat="1">
      <c r="B2180" s="252"/>
      <c r="C2180" s="253"/>
      <c r="D2180" s="246" t="s">
        <v>368</v>
      </c>
      <c r="E2180" s="254" t="s">
        <v>1</v>
      </c>
      <c r="F2180" s="255" t="s">
        <v>3088</v>
      </c>
      <c r="G2180" s="253"/>
      <c r="H2180" s="256">
        <v>133.947</v>
      </c>
      <c r="I2180" s="257"/>
      <c r="J2180" s="253"/>
      <c r="K2180" s="253"/>
      <c r="L2180" s="258"/>
      <c r="M2180" s="259"/>
      <c r="N2180" s="260"/>
      <c r="O2180" s="260"/>
      <c r="P2180" s="260"/>
      <c r="Q2180" s="260"/>
      <c r="R2180" s="260"/>
      <c r="S2180" s="260"/>
      <c r="T2180" s="261"/>
      <c r="AT2180" s="262" t="s">
        <v>368</v>
      </c>
      <c r="AU2180" s="262" t="s">
        <v>92</v>
      </c>
      <c r="AV2180" s="12" t="s">
        <v>92</v>
      </c>
      <c r="AW2180" s="12" t="s">
        <v>38</v>
      </c>
      <c r="AX2180" s="12" t="s">
        <v>83</v>
      </c>
      <c r="AY2180" s="262" t="s">
        <v>263</v>
      </c>
    </row>
    <row r="2181" s="13" customFormat="1">
      <c r="B2181" s="263"/>
      <c r="C2181" s="264"/>
      <c r="D2181" s="246" t="s">
        <v>368</v>
      </c>
      <c r="E2181" s="265" t="s">
        <v>1</v>
      </c>
      <c r="F2181" s="266" t="s">
        <v>370</v>
      </c>
      <c r="G2181" s="264"/>
      <c r="H2181" s="267">
        <v>133.947</v>
      </c>
      <c r="I2181" s="268"/>
      <c r="J2181" s="264"/>
      <c r="K2181" s="264"/>
      <c r="L2181" s="269"/>
      <c r="M2181" s="270"/>
      <c r="N2181" s="271"/>
      <c r="O2181" s="271"/>
      <c r="P2181" s="271"/>
      <c r="Q2181" s="271"/>
      <c r="R2181" s="271"/>
      <c r="S2181" s="271"/>
      <c r="T2181" s="272"/>
      <c r="AT2181" s="273" t="s">
        <v>368</v>
      </c>
      <c r="AU2181" s="273" t="s">
        <v>92</v>
      </c>
      <c r="AV2181" s="13" t="s">
        <v>125</v>
      </c>
      <c r="AW2181" s="13" t="s">
        <v>38</v>
      </c>
      <c r="AX2181" s="13" t="s">
        <v>90</v>
      </c>
      <c r="AY2181" s="273" t="s">
        <v>263</v>
      </c>
    </row>
    <row r="2182" s="1" customFormat="1" ht="16.5" customHeight="1">
      <c r="B2182" s="39"/>
      <c r="C2182" s="233" t="s">
        <v>3089</v>
      </c>
      <c r="D2182" s="233" t="s">
        <v>266</v>
      </c>
      <c r="E2182" s="234" t="s">
        <v>3090</v>
      </c>
      <c r="F2182" s="235" t="s">
        <v>3091</v>
      </c>
      <c r="G2182" s="236" t="s">
        <v>407</v>
      </c>
      <c r="H2182" s="237">
        <v>153.18600000000001</v>
      </c>
      <c r="I2182" s="238"/>
      <c r="J2182" s="239">
        <f>ROUND(I2182*H2182,2)</f>
        <v>0</v>
      </c>
      <c r="K2182" s="235" t="s">
        <v>413</v>
      </c>
      <c r="L2182" s="44"/>
      <c r="M2182" s="240" t="s">
        <v>1</v>
      </c>
      <c r="N2182" s="241" t="s">
        <v>48</v>
      </c>
      <c r="O2182" s="87"/>
      <c r="P2182" s="242">
        <f>O2182*H2182</f>
        <v>0</v>
      </c>
      <c r="Q2182" s="242">
        <v>0.050000000000000003</v>
      </c>
      <c r="R2182" s="242">
        <f>Q2182*H2182</f>
        <v>7.6593000000000009</v>
      </c>
      <c r="S2182" s="242">
        <v>0</v>
      </c>
      <c r="T2182" s="243">
        <f>S2182*H2182</f>
        <v>0</v>
      </c>
      <c r="AR2182" s="244" t="s">
        <v>2701</v>
      </c>
      <c r="AT2182" s="244" t="s">
        <v>266</v>
      </c>
      <c r="AU2182" s="244" t="s">
        <v>92</v>
      </c>
      <c r="AY2182" s="17" t="s">
        <v>263</v>
      </c>
      <c r="BE2182" s="245">
        <f>IF(N2182="základní",J2182,0)</f>
        <v>0</v>
      </c>
      <c r="BF2182" s="245">
        <f>IF(N2182="snížená",J2182,0)</f>
        <v>0</v>
      </c>
      <c r="BG2182" s="245">
        <f>IF(N2182="zákl. přenesená",J2182,0)</f>
        <v>0</v>
      </c>
      <c r="BH2182" s="245">
        <f>IF(N2182="sníž. přenesená",J2182,0)</f>
        <v>0</v>
      </c>
      <c r="BI2182" s="245">
        <f>IF(N2182="nulová",J2182,0)</f>
        <v>0</v>
      </c>
      <c r="BJ2182" s="17" t="s">
        <v>90</v>
      </c>
      <c r="BK2182" s="245">
        <f>ROUND(I2182*H2182,2)</f>
        <v>0</v>
      </c>
      <c r="BL2182" s="17" t="s">
        <v>2701</v>
      </c>
      <c r="BM2182" s="244" t="s">
        <v>3092</v>
      </c>
    </row>
    <row r="2183" s="1" customFormat="1">
      <c r="B2183" s="39"/>
      <c r="C2183" s="40"/>
      <c r="D2183" s="246" t="s">
        <v>273</v>
      </c>
      <c r="E2183" s="40"/>
      <c r="F2183" s="247" t="s">
        <v>3093</v>
      </c>
      <c r="G2183" s="40"/>
      <c r="H2183" s="40"/>
      <c r="I2183" s="151"/>
      <c r="J2183" s="40"/>
      <c r="K2183" s="40"/>
      <c r="L2183" s="44"/>
      <c r="M2183" s="248"/>
      <c r="N2183" s="87"/>
      <c r="O2183" s="87"/>
      <c r="P2183" s="87"/>
      <c r="Q2183" s="87"/>
      <c r="R2183" s="87"/>
      <c r="S2183" s="87"/>
      <c r="T2183" s="88"/>
      <c r="AT2183" s="17" t="s">
        <v>273</v>
      </c>
      <c r="AU2183" s="17" t="s">
        <v>92</v>
      </c>
    </row>
    <row r="2184" s="12" customFormat="1">
      <c r="B2184" s="252"/>
      <c r="C2184" s="253"/>
      <c r="D2184" s="246" t="s">
        <v>368</v>
      </c>
      <c r="E2184" s="254" t="s">
        <v>1</v>
      </c>
      <c r="F2184" s="255" t="s">
        <v>3094</v>
      </c>
      <c r="G2184" s="253"/>
      <c r="H2184" s="256">
        <v>153.18600000000001</v>
      </c>
      <c r="I2184" s="257"/>
      <c r="J2184" s="253"/>
      <c r="K2184" s="253"/>
      <c r="L2184" s="258"/>
      <c r="M2184" s="259"/>
      <c r="N2184" s="260"/>
      <c r="O2184" s="260"/>
      <c r="P2184" s="260"/>
      <c r="Q2184" s="260"/>
      <c r="R2184" s="260"/>
      <c r="S2184" s="260"/>
      <c r="T2184" s="261"/>
      <c r="AT2184" s="262" t="s">
        <v>368</v>
      </c>
      <c r="AU2184" s="262" t="s">
        <v>92</v>
      </c>
      <c r="AV2184" s="12" t="s">
        <v>92</v>
      </c>
      <c r="AW2184" s="12" t="s">
        <v>38</v>
      </c>
      <c r="AX2184" s="12" t="s">
        <v>83</v>
      </c>
      <c r="AY2184" s="262" t="s">
        <v>263</v>
      </c>
    </row>
    <row r="2185" s="13" customFormat="1">
      <c r="B2185" s="263"/>
      <c r="C2185" s="264"/>
      <c r="D2185" s="246" t="s">
        <v>368</v>
      </c>
      <c r="E2185" s="265" t="s">
        <v>1</v>
      </c>
      <c r="F2185" s="266" t="s">
        <v>370</v>
      </c>
      <c r="G2185" s="264"/>
      <c r="H2185" s="267">
        <v>153.18600000000001</v>
      </c>
      <c r="I2185" s="268"/>
      <c r="J2185" s="264"/>
      <c r="K2185" s="264"/>
      <c r="L2185" s="269"/>
      <c r="M2185" s="270"/>
      <c r="N2185" s="271"/>
      <c r="O2185" s="271"/>
      <c r="P2185" s="271"/>
      <c r="Q2185" s="271"/>
      <c r="R2185" s="271"/>
      <c r="S2185" s="271"/>
      <c r="T2185" s="272"/>
      <c r="AT2185" s="273" t="s">
        <v>368</v>
      </c>
      <c r="AU2185" s="273" t="s">
        <v>92</v>
      </c>
      <c r="AV2185" s="13" t="s">
        <v>125</v>
      </c>
      <c r="AW2185" s="13" t="s">
        <v>38</v>
      </c>
      <c r="AX2185" s="13" t="s">
        <v>90</v>
      </c>
      <c r="AY2185" s="273" t="s">
        <v>263</v>
      </c>
    </row>
    <row r="2186" s="11" customFormat="1" ht="22.8" customHeight="1">
      <c r="B2186" s="217"/>
      <c r="C2186" s="218"/>
      <c r="D2186" s="219" t="s">
        <v>82</v>
      </c>
      <c r="E2186" s="231" t="s">
        <v>3095</v>
      </c>
      <c r="F2186" s="231" t="s">
        <v>3096</v>
      </c>
      <c r="G2186" s="218"/>
      <c r="H2186" s="218"/>
      <c r="I2186" s="221"/>
      <c r="J2186" s="232">
        <f>BK2186</f>
        <v>0</v>
      </c>
      <c r="K2186" s="218"/>
      <c r="L2186" s="223"/>
      <c r="M2186" s="224"/>
      <c r="N2186" s="225"/>
      <c r="O2186" s="225"/>
      <c r="P2186" s="226">
        <f>SUM(P2187:P2193)</f>
        <v>0</v>
      </c>
      <c r="Q2186" s="225"/>
      <c r="R2186" s="226">
        <f>SUM(R2187:R2193)</f>
        <v>0</v>
      </c>
      <c r="S2186" s="225"/>
      <c r="T2186" s="227">
        <f>SUM(T2187:T2193)</f>
        <v>0</v>
      </c>
      <c r="AR2186" s="228" t="s">
        <v>125</v>
      </c>
      <c r="AT2186" s="229" t="s">
        <v>82</v>
      </c>
      <c r="AU2186" s="229" t="s">
        <v>90</v>
      </c>
      <c r="AY2186" s="228" t="s">
        <v>263</v>
      </c>
      <c r="BK2186" s="230">
        <f>SUM(BK2187:BK2193)</f>
        <v>0</v>
      </c>
    </row>
    <row r="2187" s="1" customFormat="1" ht="16.5" customHeight="1">
      <c r="B2187" s="39"/>
      <c r="C2187" s="233" t="s">
        <v>3097</v>
      </c>
      <c r="D2187" s="233" t="s">
        <v>266</v>
      </c>
      <c r="E2187" s="234" t="s">
        <v>3098</v>
      </c>
      <c r="F2187" s="235" t="s">
        <v>3099</v>
      </c>
      <c r="G2187" s="236" t="s">
        <v>503</v>
      </c>
      <c r="H2187" s="237">
        <v>11</v>
      </c>
      <c r="I2187" s="238"/>
      <c r="J2187" s="239">
        <f>ROUND(I2187*H2187,2)</f>
        <v>0</v>
      </c>
      <c r="K2187" s="235" t="s">
        <v>413</v>
      </c>
      <c r="L2187" s="44"/>
      <c r="M2187" s="240" t="s">
        <v>1</v>
      </c>
      <c r="N2187" s="241" t="s">
        <v>48</v>
      </c>
      <c r="O2187" s="87"/>
      <c r="P2187" s="242">
        <f>O2187*H2187</f>
        <v>0</v>
      </c>
      <c r="Q2187" s="242">
        <v>0</v>
      </c>
      <c r="R2187" s="242">
        <f>Q2187*H2187</f>
        <v>0</v>
      </c>
      <c r="S2187" s="242">
        <v>0</v>
      </c>
      <c r="T2187" s="243">
        <f>S2187*H2187</f>
        <v>0</v>
      </c>
      <c r="AR2187" s="244" t="s">
        <v>2701</v>
      </c>
      <c r="AT2187" s="244" t="s">
        <v>266</v>
      </c>
      <c r="AU2187" s="244" t="s">
        <v>92</v>
      </c>
      <c r="AY2187" s="17" t="s">
        <v>263</v>
      </c>
      <c r="BE2187" s="245">
        <f>IF(N2187="základní",J2187,0)</f>
        <v>0</v>
      </c>
      <c r="BF2187" s="245">
        <f>IF(N2187="snížená",J2187,0)</f>
        <v>0</v>
      </c>
      <c r="BG2187" s="245">
        <f>IF(N2187="zákl. přenesená",J2187,0)</f>
        <v>0</v>
      </c>
      <c r="BH2187" s="245">
        <f>IF(N2187="sníž. přenesená",J2187,0)</f>
        <v>0</v>
      </c>
      <c r="BI2187" s="245">
        <f>IF(N2187="nulová",J2187,0)</f>
        <v>0</v>
      </c>
      <c r="BJ2187" s="17" t="s">
        <v>90</v>
      </c>
      <c r="BK2187" s="245">
        <f>ROUND(I2187*H2187,2)</f>
        <v>0</v>
      </c>
      <c r="BL2187" s="17" t="s">
        <v>2701</v>
      </c>
      <c r="BM2187" s="244" t="s">
        <v>3100</v>
      </c>
    </row>
    <row r="2188" s="1" customFormat="1" ht="16.5" customHeight="1">
      <c r="B2188" s="39"/>
      <c r="C2188" s="233" t="s">
        <v>3101</v>
      </c>
      <c r="D2188" s="233" t="s">
        <v>266</v>
      </c>
      <c r="E2188" s="234" t="s">
        <v>3102</v>
      </c>
      <c r="F2188" s="235" t="s">
        <v>3103</v>
      </c>
      <c r="G2188" s="236" t="s">
        <v>503</v>
      </c>
      <c r="H2188" s="237">
        <v>12</v>
      </c>
      <c r="I2188" s="238"/>
      <c r="J2188" s="239">
        <f>ROUND(I2188*H2188,2)</f>
        <v>0</v>
      </c>
      <c r="K2188" s="235" t="s">
        <v>413</v>
      </c>
      <c r="L2188" s="44"/>
      <c r="M2188" s="240" t="s">
        <v>1</v>
      </c>
      <c r="N2188" s="241" t="s">
        <v>48</v>
      </c>
      <c r="O2188" s="87"/>
      <c r="P2188" s="242">
        <f>O2188*H2188</f>
        <v>0</v>
      </c>
      <c r="Q2188" s="242">
        <v>0</v>
      </c>
      <c r="R2188" s="242">
        <f>Q2188*H2188</f>
        <v>0</v>
      </c>
      <c r="S2188" s="242">
        <v>0</v>
      </c>
      <c r="T2188" s="243">
        <f>S2188*H2188</f>
        <v>0</v>
      </c>
      <c r="AR2188" s="244" t="s">
        <v>2701</v>
      </c>
      <c r="AT2188" s="244" t="s">
        <v>266</v>
      </c>
      <c r="AU2188" s="244" t="s">
        <v>92</v>
      </c>
      <c r="AY2188" s="17" t="s">
        <v>263</v>
      </c>
      <c r="BE2188" s="245">
        <f>IF(N2188="základní",J2188,0)</f>
        <v>0</v>
      </c>
      <c r="BF2188" s="245">
        <f>IF(N2188="snížená",J2188,0)</f>
        <v>0</v>
      </c>
      <c r="BG2188" s="245">
        <f>IF(N2188="zákl. přenesená",J2188,0)</f>
        <v>0</v>
      </c>
      <c r="BH2188" s="245">
        <f>IF(N2188="sníž. přenesená",J2188,0)</f>
        <v>0</v>
      </c>
      <c r="BI2188" s="245">
        <f>IF(N2188="nulová",J2188,0)</f>
        <v>0</v>
      </c>
      <c r="BJ2188" s="17" t="s">
        <v>90</v>
      </c>
      <c r="BK2188" s="245">
        <f>ROUND(I2188*H2188,2)</f>
        <v>0</v>
      </c>
      <c r="BL2188" s="17" t="s">
        <v>2701</v>
      </c>
      <c r="BM2188" s="244" t="s">
        <v>3104</v>
      </c>
    </row>
    <row r="2189" s="1" customFormat="1" ht="16.5" customHeight="1">
      <c r="B2189" s="39"/>
      <c r="C2189" s="233" t="s">
        <v>3105</v>
      </c>
      <c r="D2189" s="233" t="s">
        <v>266</v>
      </c>
      <c r="E2189" s="234" t="s">
        <v>3106</v>
      </c>
      <c r="F2189" s="235" t="s">
        <v>3107</v>
      </c>
      <c r="G2189" s="236" t="s">
        <v>503</v>
      </c>
      <c r="H2189" s="237">
        <v>4</v>
      </c>
      <c r="I2189" s="238"/>
      <c r="J2189" s="239">
        <f>ROUND(I2189*H2189,2)</f>
        <v>0</v>
      </c>
      <c r="K2189" s="235" t="s">
        <v>413</v>
      </c>
      <c r="L2189" s="44"/>
      <c r="M2189" s="240" t="s">
        <v>1</v>
      </c>
      <c r="N2189" s="241" t="s">
        <v>48</v>
      </c>
      <c r="O2189" s="87"/>
      <c r="P2189" s="242">
        <f>O2189*H2189</f>
        <v>0</v>
      </c>
      <c r="Q2189" s="242">
        <v>0</v>
      </c>
      <c r="R2189" s="242">
        <f>Q2189*H2189</f>
        <v>0</v>
      </c>
      <c r="S2189" s="242">
        <v>0</v>
      </c>
      <c r="T2189" s="243">
        <f>S2189*H2189</f>
        <v>0</v>
      </c>
      <c r="AR2189" s="244" t="s">
        <v>2701</v>
      </c>
      <c r="AT2189" s="244" t="s">
        <v>266</v>
      </c>
      <c r="AU2189" s="244" t="s">
        <v>92</v>
      </c>
      <c r="AY2189" s="17" t="s">
        <v>263</v>
      </c>
      <c r="BE2189" s="245">
        <f>IF(N2189="základní",J2189,0)</f>
        <v>0</v>
      </c>
      <c r="BF2189" s="245">
        <f>IF(N2189="snížená",J2189,0)</f>
        <v>0</v>
      </c>
      <c r="BG2189" s="245">
        <f>IF(N2189="zákl. přenesená",J2189,0)</f>
        <v>0</v>
      </c>
      <c r="BH2189" s="245">
        <f>IF(N2189="sníž. přenesená",J2189,0)</f>
        <v>0</v>
      </c>
      <c r="BI2189" s="245">
        <f>IF(N2189="nulová",J2189,0)</f>
        <v>0</v>
      </c>
      <c r="BJ2189" s="17" t="s">
        <v>90</v>
      </c>
      <c r="BK2189" s="245">
        <f>ROUND(I2189*H2189,2)</f>
        <v>0</v>
      </c>
      <c r="BL2189" s="17" t="s">
        <v>2701</v>
      </c>
      <c r="BM2189" s="244" t="s">
        <v>3108</v>
      </c>
    </row>
    <row r="2190" s="1" customFormat="1" ht="16.5" customHeight="1">
      <c r="B2190" s="39"/>
      <c r="C2190" s="233" t="s">
        <v>3109</v>
      </c>
      <c r="D2190" s="233" t="s">
        <v>266</v>
      </c>
      <c r="E2190" s="234" t="s">
        <v>3110</v>
      </c>
      <c r="F2190" s="235" t="s">
        <v>3111</v>
      </c>
      <c r="G2190" s="236" t="s">
        <v>503</v>
      </c>
      <c r="H2190" s="237">
        <v>4</v>
      </c>
      <c r="I2190" s="238"/>
      <c r="J2190" s="239">
        <f>ROUND(I2190*H2190,2)</f>
        <v>0</v>
      </c>
      <c r="K2190" s="235" t="s">
        <v>413</v>
      </c>
      <c r="L2190" s="44"/>
      <c r="M2190" s="240" t="s">
        <v>1</v>
      </c>
      <c r="N2190" s="241" t="s">
        <v>48</v>
      </c>
      <c r="O2190" s="87"/>
      <c r="P2190" s="242">
        <f>O2190*H2190</f>
        <v>0</v>
      </c>
      <c r="Q2190" s="242">
        <v>0</v>
      </c>
      <c r="R2190" s="242">
        <f>Q2190*H2190</f>
        <v>0</v>
      </c>
      <c r="S2190" s="242">
        <v>0</v>
      </c>
      <c r="T2190" s="243">
        <f>S2190*H2190</f>
        <v>0</v>
      </c>
      <c r="AR2190" s="244" t="s">
        <v>2701</v>
      </c>
      <c r="AT2190" s="244" t="s">
        <v>266</v>
      </c>
      <c r="AU2190" s="244" t="s">
        <v>92</v>
      </c>
      <c r="AY2190" s="17" t="s">
        <v>263</v>
      </c>
      <c r="BE2190" s="245">
        <f>IF(N2190="základní",J2190,0)</f>
        <v>0</v>
      </c>
      <c r="BF2190" s="245">
        <f>IF(N2190="snížená",J2190,0)</f>
        <v>0</v>
      </c>
      <c r="BG2190" s="245">
        <f>IF(N2190="zákl. přenesená",J2190,0)</f>
        <v>0</v>
      </c>
      <c r="BH2190" s="245">
        <f>IF(N2190="sníž. přenesená",J2190,0)</f>
        <v>0</v>
      </c>
      <c r="BI2190" s="245">
        <f>IF(N2190="nulová",J2190,0)</f>
        <v>0</v>
      </c>
      <c r="BJ2190" s="17" t="s">
        <v>90</v>
      </c>
      <c r="BK2190" s="245">
        <f>ROUND(I2190*H2190,2)</f>
        <v>0</v>
      </c>
      <c r="BL2190" s="17" t="s">
        <v>2701</v>
      </c>
      <c r="BM2190" s="244" t="s">
        <v>3112</v>
      </c>
    </row>
    <row r="2191" s="1" customFormat="1" ht="16.5" customHeight="1">
      <c r="B2191" s="39"/>
      <c r="C2191" s="233" t="s">
        <v>3113</v>
      </c>
      <c r="D2191" s="233" t="s">
        <v>266</v>
      </c>
      <c r="E2191" s="234" t="s">
        <v>3114</v>
      </c>
      <c r="F2191" s="235" t="s">
        <v>3115</v>
      </c>
      <c r="G2191" s="236" t="s">
        <v>503</v>
      </c>
      <c r="H2191" s="237">
        <v>1</v>
      </c>
      <c r="I2191" s="238"/>
      <c r="J2191" s="239">
        <f>ROUND(I2191*H2191,2)</f>
        <v>0</v>
      </c>
      <c r="K2191" s="235" t="s">
        <v>413</v>
      </c>
      <c r="L2191" s="44"/>
      <c r="M2191" s="240" t="s">
        <v>1</v>
      </c>
      <c r="N2191" s="241" t="s">
        <v>48</v>
      </c>
      <c r="O2191" s="87"/>
      <c r="P2191" s="242">
        <f>O2191*H2191</f>
        <v>0</v>
      </c>
      <c r="Q2191" s="242">
        <v>0</v>
      </c>
      <c r="R2191" s="242">
        <f>Q2191*H2191</f>
        <v>0</v>
      </c>
      <c r="S2191" s="242">
        <v>0</v>
      </c>
      <c r="T2191" s="243">
        <f>S2191*H2191</f>
        <v>0</v>
      </c>
      <c r="AR2191" s="244" t="s">
        <v>2701</v>
      </c>
      <c r="AT2191" s="244" t="s">
        <v>266</v>
      </c>
      <c r="AU2191" s="244" t="s">
        <v>92</v>
      </c>
      <c r="AY2191" s="17" t="s">
        <v>263</v>
      </c>
      <c r="BE2191" s="245">
        <f>IF(N2191="základní",J2191,0)</f>
        <v>0</v>
      </c>
      <c r="BF2191" s="245">
        <f>IF(N2191="snížená",J2191,0)</f>
        <v>0</v>
      </c>
      <c r="BG2191" s="245">
        <f>IF(N2191="zákl. přenesená",J2191,0)</f>
        <v>0</v>
      </c>
      <c r="BH2191" s="245">
        <f>IF(N2191="sníž. přenesená",J2191,0)</f>
        <v>0</v>
      </c>
      <c r="BI2191" s="245">
        <f>IF(N2191="nulová",J2191,0)</f>
        <v>0</v>
      </c>
      <c r="BJ2191" s="17" t="s">
        <v>90</v>
      </c>
      <c r="BK2191" s="245">
        <f>ROUND(I2191*H2191,2)</f>
        <v>0</v>
      </c>
      <c r="BL2191" s="17" t="s">
        <v>2701</v>
      </c>
      <c r="BM2191" s="244" t="s">
        <v>3116</v>
      </c>
    </row>
    <row r="2192" s="1" customFormat="1" ht="16.5" customHeight="1">
      <c r="B2192" s="39"/>
      <c r="C2192" s="233" t="s">
        <v>3117</v>
      </c>
      <c r="D2192" s="233" t="s">
        <v>266</v>
      </c>
      <c r="E2192" s="234" t="s">
        <v>3118</v>
      </c>
      <c r="F2192" s="235" t="s">
        <v>3119</v>
      </c>
      <c r="G2192" s="236" t="s">
        <v>269</v>
      </c>
      <c r="H2192" s="237">
        <v>1</v>
      </c>
      <c r="I2192" s="238"/>
      <c r="J2192" s="239">
        <f>ROUND(I2192*H2192,2)</f>
        <v>0</v>
      </c>
      <c r="K2192" s="235" t="s">
        <v>413</v>
      </c>
      <c r="L2192" s="44"/>
      <c r="M2192" s="240" t="s">
        <v>1</v>
      </c>
      <c r="N2192" s="241" t="s">
        <v>48</v>
      </c>
      <c r="O2192" s="87"/>
      <c r="P2192" s="242">
        <f>O2192*H2192</f>
        <v>0</v>
      </c>
      <c r="Q2192" s="242">
        <v>0</v>
      </c>
      <c r="R2192" s="242">
        <f>Q2192*H2192</f>
        <v>0</v>
      </c>
      <c r="S2192" s="242">
        <v>0</v>
      </c>
      <c r="T2192" s="243">
        <f>S2192*H2192</f>
        <v>0</v>
      </c>
      <c r="AR2192" s="244" t="s">
        <v>2701</v>
      </c>
      <c r="AT2192" s="244" t="s">
        <v>266</v>
      </c>
      <c r="AU2192" s="244" t="s">
        <v>92</v>
      </c>
      <c r="AY2192" s="17" t="s">
        <v>263</v>
      </c>
      <c r="BE2192" s="245">
        <f>IF(N2192="základní",J2192,0)</f>
        <v>0</v>
      </c>
      <c r="BF2192" s="245">
        <f>IF(N2192="snížená",J2192,0)</f>
        <v>0</v>
      </c>
      <c r="BG2192" s="245">
        <f>IF(N2192="zákl. přenesená",J2192,0)</f>
        <v>0</v>
      </c>
      <c r="BH2192" s="245">
        <f>IF(N2192="sníž. přenesená",J2192,0)</f>
        <v>0</v>
      </c>
      <c r="BI2192" s="245">
        <f>IF(N2192="nulová",J2192,0)</f>
        <v>0</v>
      </c>
      <c r="BJ2192" s="17" t="s">
        <v>90</v>
      </c>
      <c r="BK2192" s="245">
        <f>ROUND(I2192*H2192,2)</f>
        <v>0</v>
      </c>
      <c r="BL2192" s="17" t="s">
        <v>2701</v>
      </c>
      <c r="BM2192" s="244" t="s">
        <v>3120</v>
      </c>
    </row>
    <row r="2193" s="1" customFormat="1" ht="16.5" customHeight="1">
      <c r="B2193" s="39"/>
      <c r="C2193" s="233" t="s">
        <v>3121</v>
      </c>
      <c r="D2193" s="233" t="s">
        <v>266</v>
      </c>
      <c r="E2193" s="234" t="s">
        <v>3122</v>
      </c>
      <c r="F2193" s="235" t="s">
        <v>3123</v>
      </c>
      <c r="G2193" s="236" t="s">
        <v>269</v>
      </c>
      <c r="H2193" s="237">
        <v>1</v>
      </c>
      <c r="I2193" s="238"/>
      <c r="J2193" s="239">
        <f>ROUND(I2193*H2193,2)</f>
        <v>0</v>
      </c>
      <c r="K2193" s="235" t="s">
        <v>413</v>
      </c>
      <c r="L2193" s="44"/>
      <c r="M2193" s="240" t="s">
        <v>1</v>
      </c>
      <c r="N2193" s="241" t="s">
        <v>48</v>
      </c>
      <c r="O2193" s="87"/>
      <c r="P2193" s="242">
        <f>O2193*H2193</f>
        <v>0</v>
      </c>
      <c r="Q2193" s="242">
        <v>0</v>
      </c>
      <c r="R2193" s="242">
        <f>Q2193*H2193</f>
        <v>0</v>
      </c>
      <c r="S2193" s="242">
        <v>0</v>
      </c>
      <c r="T2193" s="243">
        <f>S2193*H2193</f>
        <v>0</v>
      </c>
      <c r="AR2193" s="244" t="s">
        <v>2701</v>
      </c>
      <c r="AT2193" s="244" t="s">
        <v>266</v>
      </c>
      <c r="AU2193" s="244" t="s">
        <v>92</v>
      </c>
      <c r="AY2193" s="17" t="s">
        <v>263</v>
      </c>
      <c r="BE2193" s="245">
        <f>IF(N2193="základní",J2193,0)</f>
        <v>0</v>
      </c>
      <c r="BF2193" s="245">
        <f>IF(N2193="snížená",J2193,0)</f>
        <v>0</v>
      </c>
      <c r="BG2193" s="245">
        <f>IF(N2193="zákl. přenesená",J2193,0)</f>
        <v>0</v>
      </c>
      <c r="BH2193" s="245">
        <f>IF(N2193="sníž. přenesená",J2193,0)</f>
        <v>0</v>
      </c>
      <c r="BI2193" s="245">
        <f>IF(N2193="nulová",J2193,0)</f>
        <v>0</v>
      </c>
      <c r="BJ2193" s="17" t="s">
        <v>90</v>
      </c>
      <c r="BK2193" s="245">
        <f>ROUND(I2193*H2193,2)</f>
        <v>0</v>
      </c>
      <c r="BL2193" s="17" t="s">
        <v>2701</v>
      </c>
      <c r="BM2193" s="244" t="s">
        <v>3124</v>
      </c>
    </row>
    <row r="2194" s="11" customFormat="1" ht="22.8" customHeight="1">
      <c r="B2194" s="217"/>
      <c r="C2194" s="218"/>
      <c r="D2194" s="219" t="s">
        <v>82</v>
      </c>
      <c r="E2194" s="231" t="s">
        <v>3125</v>
      </c>
      <c r="F2194" s="231" t="s">
        <v>3126</v>
      </c>
      <c r="G2194" s="218"/>
      <c r="H2194" s="218"/>
      <c r="I2194" s="221"/>
      <c r="J2194" s="232">
        <f>BK2194</f>
        <v>0</v>
      </c>
      <c r="K2194" s="218"/>
      <c r="L2194" s="223"/>
      <c r="M2194" s="224"/>
      <c r="N2194" s="225"/>
      <c r="O2194" s="225"/>
      <c r="P2194" s="226">
        <f>SUM(P2195:P2206)</f>
        <v>0</v>
      </c>
      <c r="Q2194" s="225"/>
      <c r="R2194" s="226">
        <f>SUM(R2195:R2206)</f>
        <v>0</v>
      </c>
      <c r="S2194" s="225"/>
      <c r="T2194" s="227">
        <f>SUM(T2195:T2206)</f>
        <v>0</v>
      </c>
      <c r="AR2194" s="228" t="s">
        <v>125</v>
      </c>
      <c r="AT2194" s="229" t="s">
        <v>82</v>
      </c>
      <c r="AU2194" s="229" t="s">
        <v>90</v>
      </c>
      <c r="AY2194" s="228" t="s">
        <v>263</v>
      </c>
      <c r="BK2194" s="230">
        <f>SUM(BK2195:BK2206)</f>
        <v>0</v>
      </c>
    </row>
    <row r="2195" s="1" customFormat="1" ht="24" customHeight="1">
      <c r="B2195" s="39"/>
      <c r="C2195" s="233" t="s">
        <v>3127</v>
      </c>
      <c r="D2195" s="233" t="s">
        <v>266</v>
      </c>
      <c r="E2195" s="234" t="s">
        <v>3128</v>
      </c>
      <c r="F2195" s="235" t="s">
        <v>3129</v>
      </c>
      <c r="G2195" s="236" t="s">
        <v>503</v>
      </c>
      <c r="H2195" s="237">
        <v>4</v>
      </c>
      <c r="I2195" s="238"/>
      <c r="J2195" s="239">
        <f>ROUND(I2195*H2195,2)</f>
        <v>0</v>
      </c>
      <c r="K2195" s="235" t="s">
        <v>413</v>
      </c>
      <c r="L2195" s="44"/>
      <c r="M2195" s="240" t="s">
        <v>1</v>
      </c>
      <c r="N2195" s="241" t="s">
        <v>48</v>
      </c>
      <c r="O2195" s="87"/>
      <c r="P2195" s="242">
        <f>O2195*H2195</f>
        <v>0</v>
      </c>
      <c r="Q2195" s="242">
        <v>0</v>
      </c>
      <c r="R2195" s="242">
        <f>Q2195*H2195</f>
        <v>0</v>
      </c>
      <c r="S2195" s="242">
        <v>0</v>
      </c>
      <c r="T2195" s="243">
        <f>S2195*H2195</f>
        <v>0</v>
      </c>
      <c r="AR2195" s="244" t="s">
        <v>2701</v>
      </c>
      <c r="AT2195" s="244" t="s">
        <v>266</v>
      </c>
      <c r="AU2195" s="244" t="s">
        <v>92</v>
      </c>
      <c r="AY2195" s="17" t="s">
        <v>263</v>
      </c>
      <c r="BE2195" s="245">
        <f>IF(N2195="základní",J2195,0)</f>
        <v>0</v>
      </c>
      <c r="BF2195" s="245">
        <f>IF(N2195="snížená",J2195,0)</f>
        <v>0</v>
      </c>
      <c r="BG2195" s="245">
        <f>IF(N2195="zákl. přenesená",J2195,0)</f>
        <v>0</v>
      </c>
      <c r="BH2195" s="245">
        <f>IF(N2195="sníž. přenesená",J2195,0)</f>
        <v>0</v>
      </c>
      <c r="BI2195" s="245">
        <f>IF(N2195="nulová",J2195,0)</f>
        <v>0</v>
      </c>
      <c r="BJ2195" s="17" t="s">
        <v>90</v>
      </c>
      <c r="BK2195" s="245">
        <f>ROUND(I2195*H2195,2)</f>
        <v>0</v>
      </c>
      <c r="BL2195" s="17" t="s">
        <v>2701</v>
      </c>
      <c r="BM2195" s="244" t="s">
        <v>3130</v>
      </c>
    </row>
    <row r="2196" s="1" customFormat="1">
      <c r="B2196" s="39"/>
      <c r="C2196" s="40"/>
      <c r="D2196" s="246" t="s">
        <v>273</v>
      </c>
      <c r="E2196" s="40"/>
      <c r="F2196" s="247" t="s">
        <v>3131</v>
      </c>
      <c r="G2196" s="40"/>
      <c r="H2196" s="40"/>
      <c r="I2196" s="151"/>
      <c r="J2196" s="40"/>
      <c r="K2196" s="40"/>
      <c r="L2196" s="44"/>
      <c r="M2196" s="248"/>
      <c r="N2196" s="87"/>
      <c r="O2196" s="87"/>
      <c r="P2196" s="87"/>
      <c r="Q2196" s="87"/>
      <c r="R2196" s="87"/>
      <c r="S2196" s="87"/>
      <c r="T2196" s="88"/>
      <c r="AT2196" s="17" t="s">
        <v>273</v>
      </c>
      <c r="AU2196" s="17" t="s">
        <v>92</v>
      </c>
    </row>
    <row r="2197" s="1" customFormat="1" ht="24" customHeight="1">
      <c r="B2197" s="39"/>
      <c r="C2197" s="233" t="s">
        <v>3132</v>
      </c>
      <c r="D2197" s="233" t="s">
        <v>266</v>
      </c>
      <c r="E2197" s="234" t="s">
        <v>3133</v>
      </c>
      <c r="F2197" s="235" t="s">
        <v>3134</v>
      </c>
      <c r="G2197" s="236" t="s">
        <v>503</v>
      </c>
      <c r="H2197" s="237">
        <v>6</v>
      </c>
      <c r="I2197" s="238"/>
      <c r="J2197" s="239">
        <f>ROUND(I2197*H2197,2)</f>
        <v>0</v>
      </c>
      <c r="K2197" s="235" t="s">
        <v>413</v>
      </c>
      <c r="L2197" s="44"/>
      <c r="M2197" s="240" t="s">
        <v>1</v>
      </c>
      <c r="N2197" s="241" t="s">
        <v>48</v>
      </c>
      <c r="O2197" s="87"/>
      <c r="P2197" s="242">
        <f>O2197*H2197</f>
        <v>0</v>
      </c>
      <c r="Q2197" s="242">
        <v>0</v>
      </c>
      <c r="R2197" s="242">
        <f>Q2197*H2197</f>
        <v>0</v>
      </c>
      <c r="S2197" s="242">
        <v>0</v>
      </c>
      <c r="T2197" s="243">
        <f>S2197*H2197</f>
        <v>0</v>
      </c>
      <c r="AR2197" s="244" t="s">
        <v>2701</v>
      </c>
      <c r="AT2197" s="244" t="s">
        <v>266</v>
      </c>
      <c r="AU2197" s="244" t="s">
        <v>92</v>
      </c>
      <c r="AY2197" s="17" t="s">
        <v>263</v>
      </c>
      <c r="BE2197" s="245">
        <f>IF(N2197="základní",J2197,0)</f>
        <v>0</v>
      </c>
      <c r="BF2197" s="245">
        <f>IF(N2197="snížená",J2197,0)</f>
        <v>0</v>
      </c>
      <c r="BG2197" s="245">
        <f>IF(N2197="zákl. přenesená",J2197,0)</f>
        <v>0</v>
      </c>
      <c r="BH2197" s="245">
        <f>IF(N2197="sníž. přenesená",J2197,0)</f>
        <v>0</v>
      </c>
      <c r="BI2197" s="245">
        <f>IF(N2197="nulová",J2197,0)</f>
        <v>0</v>
      </c>
      <c r="BJ2197" s="17" t="s">
        <v>90</v>
      </c>
      <c r="BK2197" s="245">
        <f>ROUND(I2197*H2197,2)</f>
        <v>0</v>
      </c>
      <c r="BL2197" s="17" t="s">
        <v>2701</v>
      </c>
      <c r="BM2197" s="244" t="s">
        <v>3135</v>
      </c>
    </row>
    <row r="2198" s="1" customFormat="1">
      <c r="B2198" s="39"/>
      <c r="C2198" s="40"/>
      <c r="D2198" s="246" t="s">
        <v>273</v>
      </c>
      <c r="E2198" s="40"/>
      <c r="F2198" s="247" t="s">
        <v>3131</v>
      </c>
      <c r="G2198" s="40"/>
      <c r="H2198" s="40"/>
      <c r="I2198" s="151"/>
      <c r="J2198" s="40"/>
      <c r="K2198" s="40"/>
      <c r="L2198" s="44"/>
      <c r="M2198" s="248"/>
      <c r="N2198" s="87"/>
      <c r="O2198" s="87"/>
      <c r="P2198" s="87"/>
      <c r="Q2198" s="87"/>
      <c r="R2198" s="87"/>
      <c r="S2198" s="87"/>
      <c r="T2198" s="88"/>
      <c r="AT2198" s="17" t="s">
        <v>273</v>
      </c>
      <c r="AU2198" s="17" t="s">
        <v>92</v>
      </c>
    </row>
    <row r="2199" s="1" customFormat="1" ht="24" customHeight="1">
      <c r="B2199" s="39"/>
      <c r="C2199" s="233" t="s">
        <v>3136</v>
      </c>
      <c r="D2199" s="233" t="s">
        <v>266</v>
      </c>
      <c r="E2199" s="234" t="s">
        <v>3137</v>
      </c>
      <c r="F2199" s="235" t="s">
        <v>3138</v>
      </c>
      <c r="G2199" s="236" t="s">
        <v>503</v>
      </c>
      <c r="H2199" s="237">
        <v>1</v>
      </c>
      <c r="I2199" s="238"/>
      <c r="J2199" s="239">
        <f>ROUND(I2199*H2199,2)</f>
        <v>0</v>
      </c>
      <c r="K2199" s="235" t="s">
        <v>413</v>
      </c>
      <c r="L2199" s="44"/>
      <c r="M2199" s="240" t="s">
        <v>1</v>
      </c>
      <c r="N2199" s="241" t="s">
        <v>48</v>
      </c>
      <c r="O2199" s="87"/>
      <c r="P2199" s="242">
        <f>O2199*H2199</f>
        <v>0</v>
      </c>
      <c r="Q2199" s="242">
        <v>0</v>
      </c>
      <c r="R2199" s="242">
        <f>Q2199*H2199</f>
        <v>0</v>
      </c>
      <c r="S2199" s="242">
        <v>0</v>
      </c>
      <c r="T2199" s="243">
        <f>S2199*H2199</f>
        <v>0</v>
      </c>
      <c r="AR2199" s="244" t="s">
        <v>2701</v>
      </c>
      <c r="AT2199" s="244" t="s">
        <v>266</v>
      </c>
      <c r="AU2199" s="244" t="s">
        <v>92</v>
      </c>
      <c r="AY2199" s="17" t="s">
        <v>263</v>
      </c>
      <c r="BE2199" s="245">
        <f>IF(N2199="základní",J2199,0)</f>
        <v>0</v>
      </c>
      <c r="BF2199" s="245">
        <f>IF(N2199="snížená",J2199,0)</f>
        <v>0</v>
      </c>
      <c r="BG2199" s="245">
        <f>IF(N2199="zákl. přenesená",J2199,0)</f>
        <v>0</v>
      </c>
      <c r="BH2199" s="245">
        <f>IF(N2199="sníž. přenesená",J2199,0)</f>
        <v>0</v>
      </c>
      <c r="BI2199" s="245">
        <f>IF(N2199="nulová",J2199,0)</f>
        <v>0</v>
      </c>
      <c r="BJ2199" s="17" t="s">
        <v>90</v>
      </c>
      <c r="BK2199" s="245">
        <f>ROUND(I2199*H2199,2)</f>
        <v>0</v>
      </c>
      <c r="BL2199" s="17" t="s">
        <v>2701</v>
      </c>
      <c r="BM2199" s="244" t="s">
        <v>3139</v>
      </c>
    </row>
    <row r="2200" s="1" customFormat="1">
      <c r="B2200" s="39"/>
      <c r="C2200" s="40"/>
      <c r="D2200" s="246" t="s">
        <v>273</v>
      </c>
      <c r="E2200" s="40"/>
      <c r="F2200" s="247" t="s">
        <v>3131</v>
      </c>
      <c r="G2200" s="40"/>
      <c r="H2200" s="40"/>
      <c r="I2200" s="151"/>
      <c r="J2200" s="40"/>
      <c r="K2200" s="40"/>
      <c r="L2200" s="44"/>
      <c r="M2200" s="248"/>
      <c r="N2200" s="87"/>
      <c r="O2200" s="87"/>
      <c r="P2200" s="87"/>
      <c r="Q2200" s="87"/>
      <c r="R2200" s="87"/>
      <c r="S2200" s="87"/>
      <c r="T2200" s="88"/>
      <c r="AT2200" s="17" t="s">
        <v>273</v>
      </c>
      <c r="AU2200" s="17" t="s">
        <v>92</v>
      </c>
    </row>
    <row r="2201" s="1" customFormat="1" ht="24" customHeight="1">
      <c r="B2201" s="39"/>
      <c r="C2201" s="233" t="s">
        <v>3140</v>
      </c>
      <c r="D2201" s="233" t="s">
        <v>266</v>
      </c>
      <c r="E2201" s="234" t="s">
        <v>3141</v>
      </c>
      <c r="F2201" s="235" t="s">
        <v>3142</v>
      </c>
      <c r="G2201" s="236" t="s">
        <v>503</v>
      </c>
      <c r="H2201" s="237">
        <v>1</v>
      </c>
      <c r="I2201" s="238"/>
      <c r="J2201" s="239">
        <f>ROUND(I2201*H2201,2)</f>
        <v>0</v>
      </c>
      <c r="K2201" s="235" t="s">
        <v>413</v>
      </c>
      <c r="L2201" s="44"/>
      <c r="M2201" s="240" t="s">
        <v>1</v>
      </c>
      <c r="N2201" s="241" t="s">
        <v>48</v>
      </c>
      <c r="O2201" s="87"/>
      <c r="P2201" s="242">
        <f>O2201*H2201</f>
        <v>0</v>
      </c>
      <c r="Q2201" s="242">
        <v>0</v>
      </c>
      <c r="R2201" s="242">
        <f>Q2201*H2201</f>
        <v>0</v>
      </c>
      <c r="S2201" s="242">
        <v>0</v>
      </c>
      <c r="T2201" s="243">
        <f>S2201*H2201</f>
        <v>0</v>
      </c>
      <c r="AR2201" s="244" t="s">
        <v>2701</v>
      </c>
      <c r="AT2201" s="244" t="s">
        <v>266</v>
      </c>
      <c r="AU2201" s="244" t="s">
        <v>92</v>
      </c>
      <c r="AY2201" s="17" t="s">
        <v>263</v>
      </c>
      <c r="BE2201" s="245">
        <f>IF(N2201="základní",J2201,0)</f>
        <v>0</v>
      </c>
      <c r="BF2201" s="245">
        <f>IF(N2201="snížená",J2201,0)</f>
        <v>0</v>
      </c>
      <c r="BG2201" s="245">
        <f>IF(N2201="zákl. přenesená",J2201,0)</f>
        <v>0</v>
      </c>
      <c r="BH2201" s="245">
        <f>IF(N2201="sníž. přenesená",J2201,0)</f>
        <v>0</v>
      </c>
      <c r="BI2201" s="245">
        <f>IF(N2201="nulová",J2201,0)</f>
        <v>0</v>
      </c>
      <c r="BJ2201" s="17" t="s">
        <v>90</v>
      </c>
      <c r="BK2201" s="245">
        <f>ROUND(I2201*H2201,2)</f>
        <v>0</v>
      </c>
      <c r="BL2201" s="17" t="s">
        <v>2701</v>
      </c>
      <c r="BM2201" s="244" t="s">
        <v>3143</v>
      </c>
    </row>
    <row r="2202" s="1" customFormat="1">
      <c r="B2202" s="39"/>
      <c r="C2202" s="40"/>
      <c r="D2202" s="246" t="s">
        <v>273</v>
      </c>
      <c r="E2202" s="40"/>
      <c r="F2202" s="247" t="s">
        <v>3131</v>
      </c>
      <c r="G2202" s="40"/>
      <c r="H2202" s="40"/>
      <c r="I2202" s="151"/>
      <c r="J2202" s="40"/>
      <c r="K2202" s="40"/>
      <c r="L2202" s="44"/>
      <c r="M2202" s="248"/>
      <c r="N2202" s="87"/>
      <c r="O2202" s="87"/>
      <c r="P2202" s="87"/>
      <c r="Q2202" s="87"/>
      <c r="R2202" s="87"/>
      <c r="S2202" s="87"/>
      <c r="T2202" s="88"/>
      <c r="AT2202" s="17" t="s">
        <v>273</v>
      </c>
      <c r="AU2202" s="17" t="s">
        <v>92</v>
      </c>
    </row>
    <row r="2203" s="1" customFormat="1" ht="16.5" customHeight="1">
      <c r="B2203" s="39"/>
      <c r="C2203" s="233" t="s">
        <v>3144</v>
      </c>
      <c r="D2203" s="233" t="s">
        <v>266</v>
      </c>
      <c r="E2203" s="234" t="s">
        <v>3145</v>
      </c>
      <c r="F2203" s="235" t="s">
        <v>3146</v>
      </c>
      <c r="G2203" s="236" t="s">
        <v>396</v>
      </c>
      <c r="H2203" s="237">
        <v>495</v>
      </c>
      <c r="I2203" s="238"/>
      <c r="J2203" s="239">
        <f>ROUND(I2203*H2203,2)</f>
        <v>0</v>
      </c>
      <c r="K2203" s="235" t="s">
        <v>413</v>
      </c>
      <c r="L2203" s="44"/>
      <c r="M2203" s="240" t="s">
        <v>1</v>
      </c>
      <c r="N2203" s="241" t="s">
        <v>48</v>
      </c>
      <c r="O2203" s="87"/>
      <c r="P2203" s="242">
        <f>O2203*H2203</f>
        <v>0</v>
      </c>
      <c r="Q2203" s="242">
        <v>0</v>
      </c>
      <c r="R2203" s="242">
        <f>Q2203*H2203</f>
        <v>0</v>
      </c>
      <c r="S2203" s="242">
        <v>0</v>
      </c>
      <c r="T2203" s="243">
        <f>S2203*H2203</f>
        <v>0</v>
      </c>
      <c r="AR2203" s="244" t="s">
        <v>2701</v>
      </c>
      <c r="AT2203" s="244" t="s">
        <v>266</v>
      </c>
      <c r="AU2203" s="244" t="s">
        <v>92</v>
      </c>
      <c r="AY2203" s="17" t="s">
        <v>263</v>
      </c>
      <c r="BE2203" s="245">
        <f>IF(N2203="základní",J2203,0)</f>
        <v>0</v>
      </c>
      <c r="BF2203" s="245">
        <f>IF(N2203="snížená",J2203,0)</f>
        <v>0</v>
      </c>
      <c r="BG2203" s="245">
        <f>IF(N2203="zákl. přenesená",J2203,0)</f>
        <v>0</v>
      </c>
      <c r="BH2203" s="245">
        <f>IF(N2203="sníž. přenesená",J2203,0)</f>
        <v>0</v>
      </c>
      <c r="BI2203" s="245">
        <f>IF(N2203="nulová",J2203,0)</f>
        <v>0</v>
      </c>
      <c r="BJ2203" s="17" t="s">
        <v>90</v>
      </c>
      <c r="BK2203" s="245">
        <f>ROUND(I2203*H2203,2)</f>
        <v>0</v>
      </c>
      <c r="BL2203" s="17" t="s">
        <v>2701</v>
      </c>
      <c r="BM2203" s="244" t="s">
        <v>3147</v>
      </c>
    </row>
    <row r="2204" s="1" customFormat="1">
      <c r="B2204" s="39"/>
      <c r="C2204" s="40"/>
      <c r="D2204" s="246" t="s">
        <v>273</v>
      </c>
      <c r="E2204" s="40"/>
      <c r="F2204" s="247" t="s">
        <v>3148</v>
      </c>
      <c r="G2204" s="40"/>
      <c r="H2204" s="40"/>
      <c r="I2204" s="151"/>
      <c r="J2204" s="40"/>
      <c r="K2204" s="40"/>
      <c r="L2204" s="44"/>
      <c r="M2204" s="248"/>
      <c r="N2204" s="87"/>
      <c r="O2204" s="87"/>
      <c r="P2204" s="87"/>
      <c r="Q2204" s="87"/>
      <c r="R2204" s="87"/>
      <c r="S2204" s="87"/>
      <c r="T2204" s="88"/>
      <c r="AT2204" s="17" t="s">
        <v>273</v>
      </c>
      <c r="AU2204" s="17" t="s">
        <v>92</v>
      </c>
    </row>
    <row r="2205" s="12" customFormat="1">
      <c r="B2205" s="252"/>
      <c r="C2205" s="253"/>
      <c r="D2205" s="246" t="s">
        <v>368</v>
      </c>
      <c r="E2205" s="254" t="s">
        <v>1</v>
      </c>
      <c r="F2205" s="255" t="s">
        <v>3149</v>
      </c>
      <c r="G2205" s="253"/>
      <c r="H2205" s="256">
        <v>495</v>
      </c>
      <c r="I2205" s="257"/>
      <c r="J2205" s="253"/>
      <c r="K2205" s="253"/>
      <c r="L2205" s="258"/>
      <c r="M2205" s="259"/>
      <c r="N2205" s="260"/>
      <c r="O2205" s="260"/>
      <c r="P2205" s="260"/>
      <c r="Q2205" s="260"/>
      <c r="R2205" s="260"/>
      <c r="S2205" s="260"/>
      <c r="T2205" s="261"/>
      <c r="AT2205" s="262" t="s">
        <v>368</v>
      </c>
      <c r="AU2205" s="262" t="s">
        <v>92</v>
      </c>
      <c r="AV2205" s="12" t="s">
        <v>92</v>
      </c>
      <c r="AW2205" s="12" t="s">
        <v>38</v>
      </c>
      <c r="AX2205" s="12" t="s">
        <v>83</v>
      </c>
      <c r="AY2205" s="262" t="s">
        <v>263</v>
      </c>
    </row>
    <row r="2206" s="13" customFormat="1">
      <c r="B2206" s="263"/>
      <c r="C2206" s="264"/>
      <c r="D2206" s="246" t="s">
        <v>368</v>
      </c>
      <c r="E2206" s="265" t="s">
        <v>1</v>
      </c>
      <c r="F2206" s="266" t="s">
        <v>370</v>
      </c>
      <c r="G2206" s="264"/>
      <c r="H2206" s="267">
        <v>495</v>
      </c>
      <c r="I2206" s="268"/>
      <c r="J2206" s="264"/>
      <c r="K2206" s="264"/>
      <c r="L2206" s="269"/>
      <c r="M2206" s="270"/>
      <c r="N2206" s="271"/>
      <c r="O2206" s="271"/>
      <c r="P2206" s="271"/>
      <c r="Q2206" s="271"/>
      <c r="R2206" s="271"/>
      <c r="S2206" s="271"/>
      <c r="T2206" s="272"/>
      <c r="AT2206" s="273" t="s">
        <v>368</v>
      </c>
      <c r="AU2206" s="273" t="s">
        <v>92</v>
      </c>
      <c r="AV2206" s="13" t="s">
        <v>125</v>
      </c>
      <c r="AW2206" s="13" t="s">
        <v>38</v>
      </c>
      <c r="AX2206" s="13" t="s">
        <v>90</v>
      </c>
      <c r="AY2206" s="273" t="s">
        <v>263</v>
      </c>
    </row>
    <row r="2207" s="11" customFormat="1" ht="22.8" customHeight="1">
      <c r="B2207" s="217"/>
      <c r="C2207" s="218"/>
      <c r="D2207" s="219" t="s">
        <v>82</v>
      </c>
      <c r="E2207" s="231" t="s">
        <v>3150</v>
      </c>
      <c r="F2207" s="231" t="s">
        <v>3151</v>
      </c>
      <c r="G2207" s="218"/>
      <c r="H2207" s="218"/>
      <c r="I2207" s="221"/>
      <c r="J2207" s="232">
        <f>BK2207</f>
        <v>0</v>
      </c>
      <c r="K2207" s="218"/>
      <c r="L2207" s="223"/>
      <c r="M2207" s="224"/>
      <c r="N2207" s="225"/>
      <c r="O2207" s="225"/>
      <c r="P2207" s="226">
        <f>SUM(P2208:P2215)</f>
        <v>0</v>
      </c>
      <c r="Q2207" s="225"/>
      <c r="R2207" s="226">
        <f>SUM(R2208:R2215)</f>
        <v>2.11876927</v>
      </c>
      <c r="S2207" s="225"/>
      <c r="T2207" s="227">
        <f>SUM(T2208:T2215)</f>
        <v>0</v>
      </c>
      <c r="AR2207" s="228" t="s">
        <v>125</v>
      </c>
      <c r="AT2207" s="229" t="s">
        <v>82</v>
      </c>
      <c r="AU2207" s="229" t="s">
        <v>90</v>
      </c>
      <c r="AY2207" s="228" t="s">
        <v>263</v>
      </c>
      <c r="BK2207" s="230">
        <f>SUM(BK2208:BK2215)</f>
        <v>0</v>
      </c>
    </row>
    <row r="2208" s="1" customFormat="1" ht="16.5" customHeight="1">
      <c r="B2208" s="39"/>
      <c r="C2208" s="233" t="s">
        <v>3152</v>
      </c>
      <c r="D2208" s="233" t="s">
        <v>266</v>
      </c>
      <c r="E2208" s="234" t="s">
        <v>3153</v>
      </c>
      <c r="F2208" s="235" t="s">
        <v>3154</v>
      </c>
      <c r="G2208" s="236" t="s">
        <v>396</v>
      </c>
      <c r="H2208" s="237">
        <v>6014.4049999999997</v>
      </c>
      <c r="I2208" s="238"/>
      <c r="J2208" s="239">
        <f>ROUND(I2208*H2208,2)</f>
        <v>0</v>
      </c>
      <c r="K2208" s="235" t="s">
        <v>413</v>
      </c>
      <c r="L2208" s="44"/>
      <c r="M2208" s="240" t="s">
        <v>1</v>
      </c>
      <c r="N2208" s="241" t="s">
        <v>48</v>
      </c>
      <c r="O2208" s="87"/>
      <c r="P2208" s="242">
        <f>O2208*H2208</f>
        <v>0</v>
      </c>
      <c r="Q2208" s="242">
        <v>0.00025000000000000001</v>
      </c>
      <c r="R2208" s="242">
        <f>Q2208*H2208</f>
        <v>1.50360125</v>
      </c>
      <c r="S2208" s="242">
        <v>0</v>
      </c>
      <c r="T2208" s="243">
        <f>S2208*H2208</f>
        <v>0</v>
      </c>
      <c r="AR2208" s="244" t="s">
        <v>125</v>
      </c>
      <c r="AT2208" s="244" t="s">
        <v>266</v>
      </c>
      <c r="AU2208" s="244" t="s">
        <v>92</v>
      </c>
      <c r="AY2208" s="17" t="s">
        <v>263</v>
      </c>
      <c r="BE2208" s="245">
        <f>IF(N2208="základní",J2208,0)</f>
        <v>0</v>
      </c>
      <c r="BF2208" s="245">
        <f>IF(N2208="snížená",J2208,0)</f>
        <v>0</v>
      </c>
      <c r="BG2208" s="245">
        <f>IF(N2208="zákl. přenesená",J2208,0)</f>
        <v>0</v>
      </c>
      <c r="BH2208" s="245">
        <f>IF(N2208="sníž. přenesená",J2208,0)</f>
        <v>0</v>
      </c>
      <c r="BI2208" s="245">
        <f>IF(N2208="nulová",J2208,0)</f>
        <v>0</v>
      </c>
      <c r="BJ2208" s="17" t="s">
        <v>90</v>
      </c>
      <c r="BK2208" s="245">
        <f>ROUND(I2208*H2208,2)</f>
        <v>0</v>
      </c>
      <c r="BL2208" s="17" t="s">
        <v>125</v>
      </c>
      <c r="BM2208" s="244" t="s">
        <v>3155</v>
      </c>
    </row>
    <row r="2209" s="1" customFormat="1">
      <c r="B2209" s="39"/>
      <c r="C2209" s="40"/>
      <c r="D2209" s="246" t="s">
        <v>273</v>
      </c>
      <c r="E2209" s="40"/>
      <c r="F2209" s="247" t="s">
        <v>3156</v>
      </c>
      <c r="G2209" s="40"/>
      <c r="H2209" s="40"/>
      <c r="I2209" s="151"/>
      <c r="J2209" s="40"/>
      <c r="K2209" s="40"/>
      <c r="L2209" s="44"/>
      <c r="M2209" s="248"/>
      <c r="N2209" s="87"/>
      <c r="O2209" s="87"/>
      <c r="P2209" s="87"/>
      <c r="Q2209" s="87"/>
      <c r="R2209" s="87"/>
      <c r="S2209" s="87"/>
      <c r="T2209" s="88"/>
      <c r="AT2209" s="17" t="s">
        <v>273</v>
      </c>
      <c r="AU2209" s="17" t="s">
        <v>92</v>
      </c>
    </row>
    <row r="2210" s="12" customFormat="1">
      <c r="B2210" s="252"/>
      <c r="C2210" s="253"/>
      <c r="D2210" s="246" t="s">
        <v>368</v>
      </c>
      <c r="E2210" s="254" t="s">
        <v>1</v>
      </c>
      <c r="F2210" s="255" t="s">
        <v>3157</v>
      </c>
      <c r="G2210" s="253"/>
      <c r="H2210" s="256">
        <v>6014.4049999999997</v>
      </c>
      <c r="I2210" s="257"/>
      <c r="J2210" s="253"/>
      <c r="K2210" s="253"/>
      <c r="L2210" s="258"/>
      <c r="M2210" s="259"/>
      <c r="N2210" s="260"/>
      <c r="O2210" s="260"/>
      <c r="P2210" s="260"/>
      <c r="Q2210" s="260"/>
      <c r="R2210" s="260"/>
      <c r="S2210" s="260"/>
      <c r="T2210" s="261"/>
      <c r="AT2210" s="262" t="s">
        <v>368</v>
      </c>
      <c r="AU2210" s="262" t="s">
        <v>92</v>
      </c>
      <c r="AV2210" s="12" t="s">
        <v>92</v>
      </c>
      <c r="AW2210" s="12" t="s">
        <v>38</v>
      </c>
      <c r="AX2210" s="12" t="s">
        <v>83</v>
      </c>
      <c r="AY2210" s="262" t="s">
        <v>263</v>
      </c>
    </row>
    <row r="2211" s="13" customFormat="1">
      <c r="B2211" s="263"/>
      <c r="C2211" s="264"/>
      <c r="D2211" s="246" t="s">
        <v>368</v>
      </c>
      <c r="E2211" s="265" t="s">
        <v>1</v>
      </c>
      <c r="F2211" s="266" t="s">
        <v>370</v>
      </c>
      <c r="G2211" s="264"/>
      <c r="H2211" s="267">
        <v>6014.4049999999997</v>
      </c>
      <c r="I2211" s="268"/>
      <c r="J2211" s="264"/>
      <c r="K2211" s="264"/>
      <c r="L2211" s="269"/>
      <c r="M2211" s="270"/>
      <c r="N2211" s="271"/>
      <c r="O2211" s="271"/>
      <c r="P2211" s="271"/>
      <c r="Q2211" s="271"/>
      <c r="R2211" s="271"/>
      <c r="S2211" s="271"/>
      <c r="T2211" s="272"/>
      <c r="AT2211" s="273" t="s">
        <v>368</v>
      </c>
      <c r="AU2211" s="273" t="s">
        <v>92</v>
      </c>
      <c r="AV2211" s="13" t="s">
        <v>125</v>
      </c>
      <c r="AW2211" s="13" t="s">
        <v>38</v>
      </c>
      <c r="AX2211" s="13" t="s">
        <v>90</v>
      </c>
      <c r="AY2211" s="273" t="s">
        <v>263</v>
      </c>
    </row>
    <row r="2212" s="1" customFormat="1" ht="16.5" customHeight="1">
      <c r="B2212" s="39"/>
      <c r="C2212" s="295" t="s">
        <v>3158</v>
      </c>
      <c r="D2212" s="295" t="s">
        <v>400</v>
      </c>
      <c r="E2212" s="296" t="s">
        <v>3159</v>
      </c>
      <c r="F2212" s="297" t="s">
        <v>3160</v>
      </c>
      <c r="G2212" s="298" t="s">
        <v>396</v>
      </c>
      <c r="H2212" s="299">
        <v>5193.1000000000004</v>
      </c>
      <c r="I2212" s="300"/>
      <c r="J2212" s="301">
        <f>ROUND(I2212*H2212,2)</f>
        <v>0</v>
      </c>
      <c r="K2212" s="297" t="s">
        <v>270</v>
      </c>
      <c r="L2212" s="302"/>
      <c r="M2212" s="303" t="s">
        <v>1</v>
      </c>
      <c r="N2212" s="304" t="s">
        <v>48</v>
      </c>
      <c r="O2212" s="87"/>
      <c r="P2212" s="242">
        <f>O2212*H2212</f>
        <v>0</v>
      </c>
      <c r="Q2212" s="242">
        <v>0.00010000000000000001</v>
      </c>
      <c r="R2212" s="242">
        <f>Q2212*H2212</f>
        <v>0.51931000000000005</v>
      </c>
      <c r="S2212" s="242">
        <v>0</v>
      </c>
      <c r="T2212" s="243">
        <f>S2212*H2212</f>
        <v>0</v>
      </c>
      <c r="AR2212" s="244" t="s">
        <v>303</v>
      </c>
      <c r="AT2212" s="244" t="s">
        <v>400</v>
      </c>
      <c r="AU2212" s="244" t="s">
        <v>92</v>
      </c>
      <c r="AY2212" s="17" t="s">
        <v>263</v>
      </c>
      <c r="BE2212" s="245">
        <f>IF(N2212="základní",J2212,0)</f>
        <v>0</v>
      </c>
      <c r="BF2212" s="245">
        <f>IF(N2212="snížená",J2212,0)</f>
        <v>0</v>
      </c>
      <c r="BG2212" s="245">
        <f>IF(N2212="zákl. přenesená",J2212,0)</f>
        <v>0</v>
      </c>
      <c r="BH2212" s="245">
        <f>IF(N2212="sníž. přenesená",J2212,0)</f>
        <v>0</v>
      </c>
      <c r="BI2212" s="245">
        <f>IF(N2212="nulová",J2212,0)</f>
        <v>0</v>
      </c>
      <c r="BJ2212" s="17" t="s">
        <v>90</v>
      </c>
      <c r="BK2212" s="245">
        <f>ROUND(I2212*H2212,2)</f>
        <v>0</v>
      </c>
      <c r="BL2212" s="17" t="s">
        <v>125</v>
      </c>
      <c r="BM2212" s="244" t="s">
        <v>3161</v>
      </c>
    </row>
    <row r="2213" s="1" customFormat="1" ht="16.5" customHeight="1">
      <c r="B2213" s="39"/>
      <c r="C2213" s="295" t="s">
        <v>3162</v>
      </c>
      <c r="D2213" s="295" t="s">
        <v>400</v>
      </c>
      <c r="E2213" s="296" t="s">
        <v>3163</v>
      </c>
      <c r="F2213" s="297" t="s">
        <v>3164</v>
      </c>
      <c r="G2213" s="298" t="s">
        <v>396</v>
      </c>
      <c r="H2213" s="299">
        <v>649.13699999999994</v>
      </c>
      <c r="I2213" s="300"/>
      <c r="J2213" s="301">
        <f>ROUND(I2213*H2213,2)</f>
        <v>0</v>
      </c>
      <c r="K2213" s="297" t="s">
        <v>270</v>
      </c>
      <c r="L2213" s="302"/>
      <c r="M2213" s="303" t="s">
        <v>1</v>
      </c>
      <c r="N2213" s="304" t="s">
        <v>48</v>
      </c>
      <c r="O2213" s="87"/>
      <c r="P2213" s="242">
        <f>O2213*H2213</f>
        <v>0</v>
      </c>
      <c r="Q2213" s="242">
        <v>0.00010000000000000001</v>
      </c>
      <c r="R2213" s="242">
        <f>Q2213*H2213</f>
        <v>0.064913699999999991</v>
      </c>
      <c r="S2213" s="242">
        <v>0</v>
      </c>
      <c r="T2213" s="243">
        <f>S2213*H2213</f>
        <v>0</v>
      </c>
      <c r="AR2213" s="244" t="s">
        <v>303</v>
      </c>
      <c r="AT2213" s="244" t="s">
        <v>400</v>
      </c>
      <c r="AU2213" s="244" t="s">
        <v>92</v>
      </c>
      <c r="AY2213" s="17" t="s">
        <v>263</v>
      </c>
      <c r="BE2213" s="245">
        <f>IF(N2213="základní",J2213,0)</f>
        <v>0</v>
      </c>
      <c r="BF2213" s="245">
        <f>IF(N2213="snížená",J2213,0)</f>
        <v>0</v>
      </c>
      <c r="BG2213" s="245">
        <f>IF(N2213="zákl. přenesená",J2213,0)</f>
        <v>0</v>
      </c>
      <c r="BH2213" s="245">
        <f>IF(N2213="sníž. přenesená",J2213,0)</f>
        <v>0</v>
      </c>
      <c r="BI2213" s="245">
        <f>IF(N2213="nulová",J2213,0)</f>
        <v>0</v>
      </c>
      <c r="BJ2213" s="17" t="s">
        <v>90</v>
      </c>
      <c r="BK2213" s="245">
        <f>ROUND(I2213*H2213,2)</f>
        <v>0</v>
      </c>
      <c r="BL2213" s="17" t="s">
        <v>125</v>
      </c>
      <c r="BM2213" s="244" t="s">
        <v>3165</v>
      </c>
    </row>
    <row r="2214" s="1" customFormat="1" ht="16.5" customHeight="1">
      <c r="B2214" s="39"/>
      <c r="C2214" s="295" t="s">
        <v>3166</v>
      </c>
      <c r="D2214" s="295" t="s">
        <v>400</v>
      </c>
      <c r="E2214" s="296" t="s">
        <v>3167</v>
      </c>
      <c r="F2214" s="297" t="s">
        <v>3168</v>
      </c>
      <c r="G2214" s="298" t="s">
        <v>396</v>
      </c>
      <c r="H2214" s="299">
        <v>773.60799999999995</v>
      </c>
      <c r="I2214" s="300"/>
      <c r="J2214" s="301">
        <f>ROUND(I2214*H2214,2)</f>
        <v>0</v>
      </c>
      <c r="K2214" s="297" t="s">
        <v>270</v>
      </c>
      <c r="L2214" s="302"/>
      <c r="M2214" s="303" t="s">
        <v>1</v>
      </c>
      <c r="N2214" s="304" t="s">
        <v>48</v>
      </c>
      <c r="O2214" s="87"/>
      <c r="P2214" s="242">
        <f>O2214*H2214</f>
        <v>0</v>
      </c>
      <c r="Q2214" s="242">
        <v>4.0000000000000003E-05</v>
      </c>
      <c r="R2214" s="242">
        <f>Q2214*H2214</f>
        <v>0.030944320000000001</v>
      </c>
      <c r="S2214" s="242">
        <v>0</v>
      </c>
      <c r="T2214" s="243">
        <f>S2214*H2214</f>
        <v>0</v>
      </c>
      <c r="AR2214" s="244" t="s">
        <v>303</v>
      </c>
      <c r="AT2214" s="244" t="s">
        <v>400</v>
      </c>
      <c r="AU2214" s="244" t="s">
        <v>92</v>
      </c>
      <c r="AY2214" s="17" t="s">
        <v>263</v>
      </c>
      <c r="BE2214" s="245">
        <f>IF(N2214="základní",J2214,0)</f>
        <v>0</v>
      </c>
      <c r="BF2214" s="245">
        <f>IF(N2214="snížená",J2214,0)</f>
        <v>0</v>
      </c>
      <c r="BG2214" s="245">
        <f>IF(N2214="zákl. přenesená",J2214,0)</f>
        <v>0</v>
      </c>
      <c r="BH2214" s="245">
        <f>IF(N2214="sníž. přenesená",J2214,0)</f>
        <v>0</v>
      </c>
      <c r="BI2214" s="245">
        <f>IF(N2214="nulová",J2214,0)</f>
        <v>0</v>
      </c>
      <c r="BJ2214" s="17" t="s">
        <v>90</v>
      </c>
      <c r="BK2214" s="245">
        <f>ROUND(I2214*H2214,2)</f>
        <v>0</v>
      </c>
      <c r="BL2214" s="17" t="s">
        <v>125</v>
      </c>
      <c r="BM2214" s="244" t="s">
        <v>3169</v>
      </c>
    </row>
    <row r="2215" s="12" customFormat="1">
      <c r="B2215" s="252"/>
      <c r="C2215" s="253"/>
      <c r="D2215" s="246" t="s">
        <v>368</v>
      </c>
      <c r="E2215" s="253"/>
      <c r="F2215" s="255" t="s">
        <v>3170</v>
      </c>
      <c r="G2215" s="253"/>
      <c r="H2215" s="256">
        <v>773.60799999999995</v>
      </c>
      <c r="I2215" s="257"/>
      <c r="J2215" s="253"/>
      <c r="K2215" s="253"/>
      <c r="L2215" s="258"/>
      <c r="M2215" s="307"/>
      <c r="N2215" s="308"/>
      <c r="O2215" s="308"/>
      <c r="P2215" s="308"/>
      <c r="Q2215" s="308"/>
      <c r="R2215" s="308"/>
      <c r="S2215" s="308"/>
      <c r="T2215" s="309"/>
      <c r="AT2215" s="262" t="s">
        <v>368</v>
      </c>
      <c r="AU2215" s="262" t="s">
        <v>92</v>
      </c>
      <c r="AV2215" s="12" t="s">
        <v>92</v>
      </c>
      <c r="AW2215" s="12" t="s">
        <v>4</v>
      </c>
      <c r="AX2215" s="12" t="s">
        <v>90</v>
      </c>
      <c r="AY2215" s="262" t="s">
        <v>263</v>
      </c>
    </row>
    <row r="2216" s="1" customFormat="1" ht="6.96" customHeight="1">
      <c r="B2216" s="62"/>
      <c r="C2216" s="63"/>
      <c r="D2216" s="63"/>
      <c r="E2216" s="63"/>
      <c r="F2216" s="63"/>
      <c r="G2216" s="63"/>
      <c r="H2216" s="63"/>
      <c r="I2216" s="184"/>
      <c r="J2216" s="63"/>
      <c r="K2216" s="63"/>
      <c r="L2216" s="44"/>
    </row>
  </sheetData>
  <sheetProtection sheet="1" autoFilter="0" formatColumns="0" formatRows="0" objects="1" scenarios="1" spinCount="100000" saltValue="UE7u54PEfF66JRx10KpOC0kTJ5U+1hLo3XlGm6kujKhvCNwyCsOkiGuMT+JEsvbiJCcGpjzPmSCn99OcGZA+Gg==" hashValue="G6A/H8Xk1NTTFh6BC2+/dvo0X3vJiNj5hFOXt9N6TkP+3Njc0PiaSgWQcKN0PL84OaLrV/iJNt6UW062mgGCiQ==" algorithmName="SHA-512" password="E785"/>
  <autoFilter ref="C151:K2215"/>
  <mergeCells count="12">
    <mergeCell ref="E7:H7"/>
    <mergeCell ref="E9:H9"/>
    <mergeCell ref="E11:H11"/>
    <mergeCell ref="E20:H20"/>
    <mergeCell ref="E29:H29"/>
    <mergeCell ref="E85:H85"/>
    <mergeCell ref="E87:H87"/>
    <mergeCell ref="E89:H89"/>
    <mergeCell ref="E140:H140"/>
    <mergeCell ref="E142:H142"/>
    <mergeCell ref="E144:H14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198</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s="1" customFormat="1" ht="12" customHeight="1">
      <c r="B8" s="44"/>
      <c r="D8" s="149" t="s">
        <v>235</v>
      </c>
      <c r="I8" s="151"/>
      <c r="L8" s="44"/>
    </row>
    <row r="9" s="1" customFormat="1" ht="36.96" customHeight="1">
      <c r="B9" s="44"/>
      <c r="E9" s="152" t="s">
        <v>8535</v>
      </c>
      <c r="F9" s="1"/>
      <c r="G9" s="1"/>
      <c r="H9" s="1"/>
      <c r="I9" s="151"/>
      <c r="L9" s="44"/>
    </row>
    <row r="10" s="1" customFormat="1">
      <c r="B10" s="44"/>
      <c r="I10" s="151"/>
      <c r="L10" s="44"/>
    </row>
    <row r="11" s="1" customFormat="1" ht="12" customHeight="1">
      <c r="B11" s="44"/>
      <c r="D11" s="149" t="s">
        <v>18</v>
      </c>
      <c r="F11" s="137" t="s">
        <v>1</v>
      </c>
      <c r="I11" s="153" t="s">
        <v>20</v>
      </c>
      <c r="J11" s="137" t="s">
        <v>1</v>
      </c>
      <c r="L11" s="44"/>
    </row>
    <row r="12" s="1" customFormat="1" ht="12" customHeight="1">
      <c r="B12" s="44"/>
      <c r="D12" s="149" t="s">
        <v>22</v>
      </c>
      <c r="F12" s="137" t="s">
        <v>40</v>
      </c>
      <c r="I12" s="153" t="s">
        <v>24</v>
      </c>
      <c r="J12" s="154" t="str">
        <f>'Rekapitulace stavby'!AN8</f>
        <v>16. 10. 2019</v>
      </c>
      <c r="L12" s="44"/>
    </row>
    <row r="13" s="1" customFormat="1" ht="10.8" customHeight="1">
      <c r="B13" s="44"/>
      <c r="I13" s="151"/>
      <c r="L13" s="44"/>
    </row>
    <row r="14" s="1" customFormat="1" ht="12" customHeight="1">
      <c r="B14" s="44"/>
      <c r="D14" s="149" t="s">
        <v>30</v>
      </c>
      <c r="I14" s="153" t="s">
        <v>31</v>
      </c>
      <c r="J14" s="137" t="str">
        <f>IF('Rekapitulace stavby'!AN10="","",'Rekapitulace stavby'!AN10)</f>
        <v/>
      </c>
      <c r="L14" s="44"/>
    </row>
    <row r="15" s="1" customFormat="1" ht="18" customHeight="1">
      <c r="B15" s="44"/>
      <c r="E15" s="137" t="str">
        <f>IF('Rekapitulace stavby'!E11="","",'Rekapitulace stavby'!E11)</f>
        <v xml:space="preserve">OSTRAVSKÁ UNIVERZITA </v>
      </c>
      <c r="I15" s="153" t="s">
        <v>33</v>
      </c>
      <c r="J15" s="137" t="str">
        <f>IF('Rekapitulace stavby'!AN11="","",'Rekapitulace stavby'!AN11)</f>
        <v/>
      </c>
      <c r="L15" s="44"/>
    </row>
    <row r="16" s="1" customFormat="1" ht="6.96" customHeight="1">
      <c r="B16" s="44"/>
      <c r="I16" s="151"/>
      <c r="L16" s="44"/>
    </row>
    <row r="17" s="1" customFormat="1" ht="12" customHeight="1">
      <c r="B17" s="44"/>
      <c r="D17" s="149" t="s">
        <v>34</v>
      </c>
      <c r="I17" s="153" t="s">
        <v>31</v>
      </c>
      <c r="J17" s="33" t="str">
        <f>'Rekapitulace stavby'!AN13</f>
        <v>Vyplň údaj</v>
      </c>
      <c r="L17" s="44"/>
    </row>
    <row r="18" s="1" customFormat="1" ht="18" customHeight="1">
      <c r="B18" s="44"/>
      <c r="E18" s="33" t="str">
        <f>'Rekapitulace stavby'!E14</f>
        <v>Vyplň údaj</v>
      </c>
      <c r="F18" s="137"/>
      <c r="G18" s="137"/>
      <c r="H18" s="137"/>
      <c r="I18" s="153" t="s">
        <v>33</v>
      </c>
      <c r="J18" s="33" t="str">
        <f>'Rekapitulace stavby'!AN14</f>
        <v>Vyplň údaj</v>
      </c>
      <c r="L18" s="44"/>
    </row>
    <row r="19" s="1" customFormat="1" ht="6.96" customHeight="1">
      <c r="B19" s="44"/>
      <c r="I19" s="151"/>
      <c r="L19" s="44"/>
    </row>
    <row r="20" s="1" customFormat="1" ht="12" customHeight="1">
      <c r="B20" s="44"/>
      <c r="D20" s="149" t="s">
        <v>36</v>
      </c>
      <c r="I20" s="153" t="s">
        <v>31</v>
      </c>
      <c r="J20" s="137" t="str">
        <f>IF('Rekapitulace stavby'!AN16="","",'Rekapitulace stavby'!AN16)</f>
        <v/>
      </c>
      <c r="L20" s="44"/>
    </row>
    <row r="21" s="1" customFormat="1" ht="18" customHeight="1">
      <c r="B21" s="44"/>
      <c r="E21" s="137" t="str">
        <f>IF('Rekapitulace stavby'!E17="","",'Rekapitulace stavby'!E17)</f>
        <v>KANIA a.s., Ostrava</v>
      </c>
      <c r="I21" s="153" t="s">
        <v>33</v>
      </c>
      <c r="J21" s="137" t="str">
        <f>IF('Rekapitulace stavby'!AN17="","",'Rekapitulace stavby'!AN17)</f>
        <v/>
      </c>
      <c r="L21" s="44"/>
    </row>
    <row r="22" s="1" customFormat="1" ht="6.96" customHeight="1">
      <c r="B22" s="44"/>
      <c r="I22" s="151"/>
      <c r="L22" s="44"/>
    </row>
    <row r="23" s="1" customFormat="1" ht="12" customHeight="1">
      <c r="B23" s="44"/>
      <c r="D23" s="149" t="s">
        <v>39</v>
      </c>
      <c r="I23" s="153" t="s">
        <v>31</v>
      </c>
      <c r="J23" s="137" t="str">
        <f>IF('Rekapitulace stavby'!AN19="","",'Rekapitulace stavby'!AN19)</f>
        <v/>
      </c>
      <c r="L23" s="44"/>
    </row>
    <row r="24" s="1" customFormat="1" ht="18" customHeight="1">
      <c r="B24" s="44"/>
      <c r="E24" s="137" t="str">
        <f>IF('Rekapitulace stavby'!E20="","",'Rekapitulace stavby'!E20)</f>
        <v xml:space="preserve"> </v>
      </c>
      <c r="I24" s="153" t="s">
        <v>33</v>
      </c>
      <c r="J24" s="137" t="str">
        <f>IF('Rekapitulace stavby'!AN20="","",'Rekapitulace stavby'!AN20)</f>
        <v/>
      </c>
      <c r="L24" s="44"/>
    </row>
    <row r="25" s="1" customFormat="1" ht="6.96" customHeight="1">
      <c r="B25" s="44"/>
      <c r="I25" s="151"/>
      <c r="L25" s="44"/>
    </row>
    <row r="26" s="1" customFormat="1" ht="12" customHeight="1">
      <c r="B26" s="44"/>
      <c r="D26" s="149" t="s">
        <v>41</v>
      </c>
      <c r="I26" s="151"/>
      <c r="L26" s="44"/>
    </row>
    <row r="27" s="7" customFormat="1" ht="89.25" customHeight="1">
      <c r="B27" s="155"/>
      <c r="E27" s="156" t="s">
        <v>42</v>
      </c>
      <c r="F27" s="156"/>
      <c r="G27" s="156"/>
      <c r="H27" s="156"/>
      <c r="I27" s="157"/>
      <c r="L27" s="155"/>
    </row>
    <row r="28" s="1" customFormat="1" ht="6.96" customHeight="1">
      <c r="B28" s="44"/>
      <c r="I28" s="151"/>
      <c r="L28" s="44"/>
    </row>
    <row r="29" s="1" customFormat="1" ht="6.96" customHeight="1">
      <c r="B29" s="44"/>
      <c r="D29" s="79"/>
      <c r="E29" s="79"/>
      <c r="F29" s="79"/>
      <c r="G29" s="79"/>
      <c r="H29" s="79"/>
      <c r="I29" s="158"/>
      <c r="J29" s="79"/>
      <c r="K29" s="79"/>
      <c r="L29" s="44"/>
    </row>
    <row r="30" s="1" customFormat="1" ht="25.44" customHeight="1">
      <c r="B30" s="44"/>
      <c r="D30" s="159" t="s">
        <v>43</v>
      </c>
      <c r="I30" s="151"/>
      <c r="J30" s="160">
        <f>ROUND(J122, 2)</f>
        <v>0</v>
      </c>
      <c r="L30" s="44"/>
    </row>
    <row r="31" s="1" customFormat="1" ht="6.96" customHeight="1">
      <c r="B31" s="44"/>
      <c r="D31" s="79"/>
      <c r="E31" s="79"/>
      <c r="F31" s="79"/>
      <c r="G31" s="79"/>
      <c r="H31" s="79"/>
      <c r="I31" s="158"/>
      <c r="J31" s="79"/>
      <c r="K31" s="79"/>
      <c r="L31" s="44"/>
    </row>
    <row r="32" s="1" customFormat="1" ht="14.4" customHeight="1">
      <c r="B32" s="44"/>
      <c r="F32" s="161" t="s">
        <v>45</v>
      </c>
      <c r="I32" s="162" t="s">
        <v>44</v>
      </c>
      <c r="J32" s="161" t="s">
        <v>46</v>
      </c>
      <c r="L32" s="44"/>
    </row>
    <row r="33" s="1" customFormat="1" ht="14.4" customHeight="1">
      <c r="B33" s="44"/>
      <c r="D33" s="163" t="s">
        <v>47</v>
      </c>
      <c r="E33" s="149" t="s">
        <v>48</v>
      </c>
      <c r="F33" s="164">
        <f>ROUND((SUM(BE122:BE190)),  2)</f>
        <v>0</v>
      </c>
      <c r="I33" s="165">
        <v>0.20999999999999999</v>
      </c>
      <c r="J33" s="164">
        <f>ROUND(((SUM(BE122:BE190))*I33),  2)</f>
        <v>0</v>
      </c>
      <c r="L33" s="44"/>
    </row>
    <row r="34" s="1" customFormat="1" ht="14.4" customHeight="1">
      <c r="B34" s="44"/>
      <c r="E34" s="149" t="s">
        <v>49</v>
      </c>
      <c r="F34" s="164">
        <f>ROUND((SUM(BF122:BF190)),  2)</f>
        <v>0</v>
      </c>
      <c r="I34" s="165">
        <v>0.14999999999999999</v>
      </c>
      <c r="J34" s="164">
        <f>ROUND(((SUM(BF122:BF190))*I34),  2)</f>
        <v>0</v>
      </c>
      <c r="L34" s="44"/>
    </row>
    <row r="35" hidden="1" s="1" customFormat="1" ht="14.4" customHeight="1">
      <c r="B35" s="44"/>
      <c r="E35" s="149" t="s">
        <v>50</v>
      </c>
      <c r="F35" s="164">
        <f>ROUND((SUM(BG122:BG190)),  2)</f>
        <v>0</v>
      </c>
      <c r="I35" s="165">
        <v>0.20999999999999999</v>
      </c>
      <c r="J35" s="164">
        <f>0</f>
        <v>0</v>
      </c>
      <c r="L35" s="44"/>
    </row>
    <row r="36" hidden="1" s="1" customFormat="1" ht="14.4" customHeight="1">
      <c r="B36" s="44"/>
      <c r="E36" s="149" t="s">
        <v>51</v>
      </c>
      <c r="F36" s="164">
        <f>ROUND((SUM(BH122:BH190)),  2)</f>
        <v>0</v>
      </c>
      <c r="I36" s="165">
        <v>0.14999999999999999</v>
      </c>
      <c r="J36" s="164">
        <f>0</f>
        <v>0</v>
      </c>
      <c r="L36" s="44"/>
    </row>
    <row r="37" hidden="1" s="1" customFormat="1" ht="14.4" customHeight="1">
      <c r="B37" s="44"/>
      <c r="E37" s="149" t="s">
        <v>52</v>
      </c>
      <c r="F37" s="164">
        <f>ROUND((SUM(BI122:BI190)),  2)</f>
        <v>0</v>
      </c>
      <c r="I37" s="165">
        <v>0</v>
      </c>
      <c r="J37" s="164">
        <f>0</f>
        <v>0</v>
      </c>
      <c r="L37" s="44"/>
    </row>
    <row r="38" s="1" customFormat="1" ht="6.96" customHeight="1">
      <c r="B38" s="44"/>
      <c r="I38" s="151"/>
      <c r="L38" s="44"/>
    </row>
    <row r="39" s="1" customFormat="1" ht="25.44" customHeight="1">
      <c r="B39" s="44"/>
      <c r="C39" s="166"/>
      <c r="D39" s="167" t="s">
        <v>53</v>
      </c>
      <c r="E39" s="168"/>
      <c r="F39" s="168"/>
      <c r="G39" s="169" t="s">
        <v>54</v>
      </c>
      <c r="H39" s="170" t="s">
        <v>55</v>
      </c>
      <c r="I39" s="171"/>
      <c r="J39" s="172">
        <f>SUM(J30:J37)</f>
        <v>0</v>
      </c>
      <c r="K39" s="173"/>
      <c r="L39" s="44"/>
    </row>
    <row r="40" s="1" customFormat="1" ht="14.4" customHeight="1">
      <c r="B40" s="44"/>
      <c r="I40" s="151"/>
      <c r="L40" s="44"/>
    </row>
    <row r="41" ht="14.4" customHeight="1">
      <c r="B41" s="20"/>
      <c r="L41" s="20"/>
    </row>
    <row r="42" ht="14.4" customHeight="1">
      <c r="B42" s="20"/>
      <c r="L42" s="20"/>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s="1" customFormat="1" ht="12" customHeight="1">
      <c r="B86" s="39"/>
      <c r="C86" s="32" t="s">
        <v>235</v>
      </c>
      <c r="D86" s="40"/>
      <c r="E86" s="40"/>
      <c r="F86" s="40"/>
      <c r="G86" s="40"/>
      <c r="H86" s="40"/>
      <c r="I86" s="151"/>
      <c r="J86" s="40"/>
      <c r="K86" s="40"/>
      <c r="L86" s="44"/>
    </row>
    <row r="87" s="1" customFormat="1" ht="16.5" customHeight="1">
      <c r="B87" s="39"/>
      <c r="C87" s="40"/>
      <c r="D87" s="40"/>
      <c r="E87" s="72" t="str">
        <f>E9</f>
        <v>SO 02 - Trafostanice</v>
      </c>
      <c r="F87" s="40"/>
      <c r="G87" s="40"/>
      <c r="H87" s="40"/>
      <c r="I87" s="151"/>
      <c r="J87" s="40"/>
      <c r="K87" s="40"/>
      <c r="L87" s="44"/>
    </row>
    <row r="88" s="1" customFormat="1" ht="6.96" customHeight="1">
      <c r="B88" s="39"/>
      <c r="C88" s="40"/>
      <c r="D88" s="40"/>
      <c r="E88" s="40"/>
      <c r="F88" s="40"/>
      <c r="G88" s="40"/>
      <c r="H88" s="40"/>
      <c r="I88" s="151"/>
      <c r="J88" s="40"/>
      <c r="K88" s="40"/>
      <c r="L88" s="44"/>
    </row>
    <row r="89" s="1" customFormat="1" ht="12" customHeight="1">
      <c r="B89" s="39"/>
      <c r="C89" s="32" t="s">
        <v>22</v>
      </c>
      <c r="D89" s="40"/>
      <c r="E89" s="40"/>
      <c r="F89" s="27" t="str">
        <f>F12</f>
        <v xml:space="preserve"> </v>
      </c>
      <c r="G89" s="40"/>
      <c r="H89" s="40"/>
      <c r="I89" s="153" t="s">
        <v>24</v>
      </c>
      <c r="J89" s="75" t="str">
        <f>IF(J12="","",J12)</f>
        <v>16. 10. 2019</v>
      </c>
      <c r="K89" s="40"/>
      <c r="L89" s="44"/>
    </row>
    <row r="90" s="1" customFormat="1" ht="6.96" customHeight="1">
      <c r="B90" s="39"/>
      <c r="C90" s="40"/>
      <c r="D90" s="40"/>
      <c r="E90" s="40"/>
      <c r="F90" s="40"/>
      <c r="G90" s="40"/>
      <c r="H90" s="40"/>
      <c r="I90" s="151"/>
      <c r="J90" s="40"/>
      <c r="K90" s="40"/>
      <c r="L90" s="44"/>
    </row>
    <row r="91" s="1" customFormat="1" ht="27.9" customHeight="1">
      <c r="B91" s="39"/>
      <c r="C91" s="32" t="s">
        <v>30</v>
      </c>
      <c r="D91" s="40"/>
      <c r="E91" s="40"/>
      <c r="F91" s="27" t="str">
        <f>E15</f>
        <v xml:space="preserve">OSTRAVSKÁ UNIVERZITA </v>
      </c>
      <c r="G91" s="40"/>
      <c r="H91" s="40"/>
      <c r="I91" s="153" t="s">
        <v>36</v>
      </c>
      <c r="J91" s="37" t="str">
        <f>E21</f>
        <v>KANIA a.s., Ostrava</v>
      </c>
      <c r="K91" s="40"/>
      <c r="L91" s="44"/>
    </row>
    <row r="92" s="1" customFormat="1" ht="15.15" customHeight="1">
      <c r="B92" s="39"/>
      <c r="C92" s="32" t="s">
        <v>34</v>
      </c>
      <c r="D92" s="40"/>
      <c r="E92" s="40"/>
      <c r="F92" s="27" t="str">
        <f>IF(E18="","",E18)</f>
        <v>Vyplň údaj</v>
      </c>
      <c r="G92" s="40"/>
      <c r="H92" s="40"/>
      <c r="I92" s="153" t="s">
        <v>39</v>
      </c>
      <c r="J92" s="37" t="str">
        <f>E24</f>
        <v xml:space="preserve"> </v>
      </c>
      <c r="K92" s="40"/>
      <c r="L92" s="44"/>
    </row>
    <row r="93" s="1" customFormat="1" ht="10.32" customHeight="1">
      <c r="B93" s="39"/>
      <c r="C93" s="40"/>
      <c r="D93" s="40"/>
      <c r="E93" s="40"/>
      <c r="F93" s="40"/>
      <c r="G93" s="40"/>
      <c r="H93" s="40"/>
      <c r="I93" s="151"/>
      <c r="J93" s="40"/>
      <c r="K93" s="40"/>
      <c r="L93" s="44"/>
    </row>
    <row r="94" s="1" customFormat="1" ht="29.28" customHeight="1">
      <c r="B94" s="39"/>
      <c r="C94" s="189" t="s">
        <v>238</v>
      </c>
      <c r="D94" s="190"/>
      <c r="E94" s="190"/>
      <c r="F94" s="190"/>
      <c r="G94" s="190"/>
      <c r="H94" s="190"/>
      <c r="I94" s="191"/>
      <c r="J94" s="192" t="s">
        <v>239</v>
      </c>
      <c r="K94" s="190"/>
      <c r="L94" s="44"/>
    </row>
    <row r="95" s="1" customFormat="1" ht="10.32" customHeight="1">
      <c r="B95" s="39"/>
      <c r="C95" s="40"/>
      <c r="D95" s="40"/>
      <c r="E95" s="40"/>
      <c r="F95" s="40"/>
      <c r="G95" s="40"/>
      <c r="H95" s="40"/>
      <c r="I95" s="151"/>
      <c r="J95" s="40"/>
      <c r="K95" s="40"/>
      <c r="L95" s="44"/>
    </row>
    <row r="96" s="1" customFormat="1" ht="22.8" customHeight="1">
      <c r="B96" s="39"/>
      <c r="C96" s="193" t="s">
        <v>240</v>
      </c>
      <c r="D96" s="40"/>
      <c r="E96" s="40"/>
      <c r="F96" s="40"/>
      <c r="G96" s="40"/>
      <c r="H96" s="40"/>
      <c r="I96" s="151"/>
      <c r="J96" s="106">
        <f>J122</f>
        <v>0</v>
      </c>
      <c r="K96" s="40"/>
      <c r="L96" s="44"/>
      <c r="AU96" s="17" t="s">
        <v>241</v>
      </c>
    </row>
    <row r="97" s="8" customFormat="1" ht="24.96" customHeight="1">
      <c r="B97" s="194"/>
      <c r="C97" s="195"/>
      <c r="D97" s="196" t="s">
        <v>8536</v>
      </c>
      <c r="E97" s="197"/>
      <c r="F97" s="197"/>
      <c r="G97" s="197"/>
      <c r="H97" s="197"/>
      <c r="I97" s="198"/>
      <c r="J97" s="199">
        <f>J123</f>
        <v>0</v>
      </c>
      <c r="K97" s="195"/>
      <c r="L97" s="200"/>
    </row>
    <row r="98" s="8" customFormat="1" ht="24.96" customHeight="1">
      <c r="B98" s="194"/>
      <c r="C98" s="195"/>
      <c r="D98" s="196" t="s">
        <v>8537</v>
      </c>
      <c r="E98" s="197"/>
      <c r="F98" s="197"/>
      <c r="G98" s="197"/>
      <c r="H98" s="197"/>
      <c r="I98" s="198"/>
      <c r="J98" s="199">
        <f>J147</f>
        <v>0</v>
      </c>
      <c r="K98" s="195"/>
      <c r="L98" s="200"/>
    </row>
    <row r="99" s="8" customFormat="1" ht="24.96" customHeight="1">
      <c r="B99" s="194"/>
      <c r="C99" s="195"/>
      <c r="D99" s="196" t="s">
        <v>8538</v>
      </c>
      <c r="E99" s="197"/>
      <c r="F99" s="197"/>
      <c r="G99" s="197"/>
      <c r="H99" s="197"/>
      <c r="I99" s="198"/>
      <c r="J99" s="199">
        <f>J149</f>
        <v>0</v>
      </c>
      <c r="K99" s="195"/>
      <c r="L99" s="200"/>
    </row>
    <row r="100" s="8" customFormat="1" ht="24.96" customHeight="1">
      <c r="B100" s="194"/>
      <c r="C100" s="195"/>
      <c r="D100" s="196" t="s">
        <v>8539</v>
      </c>
      <c r="E100" s="197"/>
      <c r="F100" s="197"/>
      <c r="G100" s="197"/>
      <c r="H100" s="197"/>
      <c r="I100" s="198"/>
      <c r="J100" s="199">
        <f>J176</f>
        <v>0</v>
      </c>
      <c r="K100" s="195"/>
      <c r="L100" s="200"/>
    </row>
    <row r="101" s="8" customFormat="1" ht="24.96" customHeight="1">
      <c r="B101" s="194"/>
      <c r="C101" s="195"/>
      <c r="D101" s="196" t="s">
        <v>8540</v>
      </c>
      <c r="E101" s="197"/>
      <c r="F101" s="197"/>
      <c r="G101" s="197"/>
      <c r="H101" s="197"/>
      <c r="I101" s="198"/>
      <c r="J101" s="199">
        <f>J179</f>
        <v>0</v>
      </c>
      <c r="K101" s="195"/>
      <c r="L101" s="200"/>
    </row>
    <row r="102" s="8" customFormat="1" ht="24.96" customHeight="1">
      <c r="B102" s="194"/>
      <c r="C102" s="195"/>
      <c r="D102" s="196" t="s">
        <v>8541</v>
      </c>
      <c r="E102" s="197"/>
      <c r="F102" s="197"/>
      <c r="G102" s="197"/>
      <c r="H102" s="197"/>
      <c r="I102" s="198"/>
      <c r="J102" s="199">
        <f>J184</f>
        <v>0</v>
      </c>
      <c r="K102" s="195"/>
      <c r="L102" s="200"/>
    </row>
    <row r="103" s="1" customFormat="1" ht="21.84" customHeight="1">
      <c r="B103" s="39"/>
      <c r="C103" s="40"/>
      <c r="D103" s="40"/>
      <c r="E103" s="40"/>
      <c r="F103" s="40"/>
      <c r="G103" s="40"/>
      <c r="H103" s="40"/>
      <c r="I103" s="151"/>
      <c r="J103" s="40"/>
      <c r="K103" s="40"/>
      <c r="L103" s="44"/>
    </row>
    <row r="104" s="1" customFormat="1" ht="6.96" customHeight="1">
      <c r="B104" s="62"/>
      <c r="C104" s="63"/>
      <c r="D104" s="63"/>
      <c r="E104" s="63"/>
      <c r="F104" s="63"/>
      <c r="G104" s="63"/>
      <c r="H104" s="63"/>
      <c r="I104" s="184"/>
      <c r="J104" s="63"/>
      <c r="K104" s="63"/>
      <c r="L104" s="44"/>
    </row>
    <row r="108" s="1" customFormat="1" ht="6.96" customHeight="1">
      <c r="B108" s="64"/>
      <c r="C108" s="65"/>
      <c r="D108" s="65"/>
      <c r="E108" s="65"/>
      <c r="F108" s="65"/>
      <c r="G108" s="65"/>
      <c r="H108" s="65"/>
      <c r="I108" s="187"/>
      <c r="J108" s="65"/>
      <c r="K108" s="65"/>
      <c r="L108" s="44"/>
    </row>
    <row r="109" s="1" customFormat="1" ht="24.96" customHeight="1">
      <c r="B109" s="39"/>
      <c r="C109" s="23" t="s">
        <v>248</v>
      </c>
      <c r="D109" s="40"/>
      <c r="E109" s="40"/>
      <c r="F109" s="40"/>
      <c r="G109" s="40"/>
      <c r="H109" s="40"/>
      <c r="I109" s="151"/>
      <c r="J109" s="40"/>
      <c r="K109" s="40"/>
      <c r="L109" s="44"/>
    </row>
    <row r="110" s="1" customFormat="1" ht="6.96" customHeight="1">
      <c r="B110" s="39"/>
      <c r="C110" s="40"/>
      <c r="D110" s="40"/>
      <c r="E110" s="40"/>
      <c r="F110" s="40"/>
      <c r="G110" s="40"/>
      <c r="H110" s="40"/>
      <c r="I110" s="151"/>
      <c r="J110" s="40"/>
      <c r="K110" s="40"/>
      <c r="L110" s="44"/>
    </row>
    <row r="111" s="1" customFormat="1" ht="12" customHeight="1">
      <c r="B111" s="39"/>
      <c r="C111" s="32" t="s">
        <v>16</v>
      </c>
      <c r="D111" s="40"/>
      <c r="E111" s="40"/>
      <c r="F111" s="40"/>
      <c r="G111" s="40"/>
      <c r="H111" s="40"/>
      <c r="I111" s="151"/>
      <c r="J111" s="40"/>
      <c r="K111" s="40"/>
      <c r="L111" s="44"/>
    </row>
    <row r="112" s="1" customFormat="1" ht="16.5" customHeight="1">
      <c r="B112" s="39"/>
      <c r="C112" s="40"/>
      <c r="D112" s="40"/>
      <c r="E112" s="188" t="str">
        <f>E7</f>
        <v>R4 - Nová budova fakulty umění</v>
      </c>
      <c r="F112" s="32"/>
      <c r="G112" s="32"/>
      <c r="H112" s="32"/>
      <c r="I112" s="151"/>
      <c r="J112" s="40"/>
      <c r="K112" s="40"/>
      <c r="L112" s="44"/>
    </row>
    <row r="113" s="1" customFormat="1" ht="12" customHeight="1">
      <c r="B113" s="39"/>
      <c r="C113" s="32" t="s">
        <v>235</v>
      </c>
      <c r="D113" s="40"/>
      <c r="E113" s="40"/>
      <c r="F113" s="40"/>
      <c r="G113" s="40"/>
      <c r="H113" s="40"/>
      <c r="I113" s="151"/>
      <c r="J113" s="40"/>
      <c r="K113" s="40"/>
      <c r="L113" s="44"/>
    </row>
    <row r="114" s="1" customFormat="1" ht="16.5" customHeight="1">
      <c r="B114" s="39"/>
      <c r="C114" s="40"/>
      <c r="D114" s="40"/>
      <c r="E114" s="72" t="str">
        <f>E9</f>
        <v>SO 02 - Trafostanice</v>
      </c>
      <c r="F114" s="40"/>
      <c r="G114" s="40"/>
      <c r="H114" s="40"/>
      <c r="I114" s="151"/>
      <c r="J114" s="40"/>
      <c r="K114" s="40"/>
      <c r="L114" s="44"/>
    </row>
    <row r="115" s="1" customFormat="1" ht="6.96" customHeight="1">
      <c r="B115" s="39"/>
      <c r="C115" s="40"/>
      <c r="D115" s="40"/>
      <c r="E115" s="40"/>
      <c r="F115" s="40"/>
      <c r="G115" s="40"/>
      <c r="H115" s="40"/>
      <c r="I115" s="151"/>
      <c r="J115" s="40"/>
      <c r="K115" s="40"/>
      <c r="L115" s="44"/>
    </row>
    <row r="116" s="1" customFormat="1" ht="12" customHeight="1">
      <c r="B116" s="39"/>
      <c r="C116" s="32" t="s">
        <v>22</v>
      </c>
      <c r="D116" s="40"/>
      <c r="E116" s="40"/>
      <c r="F116" s="27" t="str">
        <f>F12</f>
        <v xml:space="preserve"> </v>
      </c>
      <c r="G116" s="40"/>
      <c r="H116" s="40"/>
      <c r="I116" s="153" t="s">
        <v>24</v>
      </c>
      <c r="J116" s="75" t="str">
        <f>IF(J12="","",J12)</f>
        <v>16. 10. 2019</v>
      </c>
      <c r="K116" s="40"/>
      <c r="L116" s="44"/>
    </row>
    <row r="117" s="1" customFormat="1" ht="6.96" customHeight="1">
      <c r="B117" s="39"/>
      <c r="C117" s="40"/>
      <c r="D117" s="40"/>
      <c r="E117" s="40"/>
      <c r="F117" s="40"/>
      <c r="G117" s="40"/>
      <c r="H117" s="40"/>
      <c r="I117" s="151"/>
      <c r="J117" s="40"/>
      <c r="K117" s="40"/>
      <c r="L117" s="44"/>
    </row>
    <row r="118" s="1" customFormat="1" ht="27.9" customHeight="1">
      <c r="B118" s="39"/>
      <c r="C118" s="32" t="s">
        <v>30</v>
      </c>
      <c r="D118" s="40"/>
      <c r="E118" s="40"/>
      <c r="F118" s="27" t="str">
        <f>E15</f>
        <v xml:space="preserve">OSTRAVSKÁ UNIVERZITA </v>
      </c>
      <c r="G118" s="40"/>
      <c r="H118" s="40"/>
      <c r="I118" s="153" t="s">
        <v>36</v>
      </c>
      <c r="J118" s="37" t="str">
        <f>E21</f>
        <v>KANIA a.s., Ostrava</v>
      </c>
      <c r="K118" s="40"/>
      <c r="L118" s="44"/>
    </row>
    <row r="119" s="1" customFormat="1" ht="15.15" customHeight="1">
      <c r="B119" s="39"/>
      <c r="C119" s="32" t="s">
        <v>34</v>
      </c>
      <c r="D119" s="40"/>
      <c r="E119" s="40"/>
      <c r="F119" s="27" t="str">
        <f>IF(E18="","",E18)</f>
        <v>Vyplň údaj</v>
      </c>
      <c r="G119" s="40"/>
      <c r="H119" s="40"/>
      <c r="I119" s="153" t="s">
        <v>39</v>
      </c>
      <c r="J119" s="37" t="str">
        <f>E24</f>
        <v xml:space="preserve"> </v>
      </c>
      <c r="K119" s="40"/>
      <c r="L119" s="44"/>
    </row>
    <row r="120" s="1" customFormat="1" ht="10.32" customHeight="1">
      <c r="B120" s="39"/>
      <c r="C120" s="40"/>
      <c r="D120" s="40"/>
      <c r="E120" s="40"/>
      <c r="F120" s="40"/>
      <c r="G120" s="40"/>
      <c r="H120" s="40"/>
      <c r="I120" s="151"/>
      <c r="J120" s="40"/>
      <c r="K120" s="40"/>
      <c r="L120" s="44"/>
    </row>
    <row r="121" s="10" customFormat="1" ht="29.28" customHeight="1">
      <c r="B121" s="207"/>
      <c r="C121" s="208" t="s">
        <v>249</v>
      </c>
      <c r="D121" s="209" t="s">
        <v>68</v>
      </c>
      <c r="E121" s="209" t="s">
        <v>64</v>
      </c>
      <c r="F121" s="209" t="s">
        <v>65</v>
      </c>
      <c r="G121" s="209" t="s">
        <v>250</v>
      </c>
      <c r="H121" s="209" t="s">
        <v>251</v>
      </c>
      <c r="I121" s="210" t="s">
        <v>252</v>
      </c>
      <c r="J121" s="209" t="s">
        <v>239</v>
      </c>
      <c r="K121" s="211" t="s">
        <v>253</v>
      </c>
      <c r="L121" s="212"/>
      <c r="M121" s="96" t="s">
        <v>1</v>
      </c>
      <c r="N121" s="97" t="s">
        <v>47</v>
      </c>
      <c r="O121" s="97" t="s">
        <v>254</v>
      </c>
      <c r="P121" s="97" t="s">
        <v>255</v>
      </c>
      <c r="Q121" s="97" t="s">
        <v>256</v>
      </c>
      <c r="R121" s="97" t="s">
        <v>257</v>
      </c>
      <c r="S121" s="97" t="s">
        <v>258</v>
      </c>
      <c r="T121" s="98" t="s">
        <v>259</v>
      </c>
    </row>
    <row r="122" s="1" customFormat="1" ht="22.8" customHeight="1">
      <c r="B122" s="39"/>
      <c r="C122" s="103" t="s">
        <v>260</v>
      </c>
      <c r="D122" s="40"/>
      <c r="E122" s="40"/>
      <c r="F122" s="40"/>
      <c r="G122" s="40"/>
      <c r="H122" s="40"/>
      <c r="I122" s="151"/>
      <c r="J122" s="213">
        <f>BK122</f>
        <v>0</v>
      </c>
      <c r="K122" s="40"/>
      <c r="L122" s="44"/>
      <c r="M122" s="99"/>
      <c r="N122" s="100"/>
      <c r="O122" s="100"/>
      <c r="P122" s="214">
        <f>P123+P147+P149+P176+P179+P184</f>
        <v>0</v>
      </c>
      <c r="Q122" s="100"/>
      <c r="R122" s="214">
        <f>R123+R147+R149+R176+R179+R184</f>
        <v>0</v>
      </c>
      <c r="S122" s="100"/>
      <c r="T122" s="215">
        <f>T123+T147+T149+T176+T179+T184</f>
        <v>0</v>
      </c>
      <c r="AT122" s="17" t="s">
        <v>82</v>
      </c>
      <c r="AU122" s="17" t="s">
        <v>241</v>
      </c>
      <c r="BK122" s="216">
        <f>BK123+BK147+BK149+BK176+BK179+BK184</f>
        <v>0</v>
      </c>
    </row>
    <row r="123" s="11" customFormat="1" ht="25.92" customHeight="1">
      <c r="B123" s="217"/>
      <c r="C123" s="218"/>
      <c r="D123" s="219" t="s">
        <v>82</v>
      </c>
      <c r="E123" s="220" t="s">
        <v>4733</v>
      </c>
      <c r="F123" s="220" t="s">
        <v>8542</v>
      </c>
      <c r="G123" s="218"/>
      <c r="H123" s="218"/>
      <c r="I123" s="221"/>
      <c r="J123" s="222">
        <f>BK123</f>
        <v>0</v>
      </c>
      <c r="K123" s="218"/>
      <c r="L123" s="223"/>
      <c r="M123" s="224"/>
      <c r="N123" s="225"/>
      <c r="O123" s="225"/>
      <c r="P123" s="226">
        <f>SUM(P124:P146)</f>
        <v>0</v>
      </c>
      <c r="Q123" s="225"/>
      <c r="R123" s="226">
        <f>SUM(R124:R146)</f>
        <v>0</v>
      </c>
      <c r="S123" s="225"/>
      <c r="T123" s="227">
        <f>SUM(T124:T146)</f>
        <v>0</v>
      </c>
      <c r="AR123" s="228" t="s">
        <v>90</v>
      </c>
      <c r="AT123" s="229" t="s">
        <v>82</v>
      </c>
      <c r="AU123" s="229" t="s">
        <v>83</v>
      </c>
      <c r="AY123" s="228" t="s">
        <v>263</v>
      </c>
      <c r="BK123" s="230">
        <f>SUM(BK124:BK146)</f>
        <v>0</v>
      </c>
    </row>
    <row r="124" s="1" customFormat="1" ht="16.5" customHeight="1">
      <c r="B124" s="39"/>
      <c r="C124" s="233" t="s">
        <v>90</v>
      </c>
      <c r="D124" s="233" t="s">
        <v>266</v>
      </c>
      <c r="E124" s="234" t="s">
        <v>8543</v>
      </c>
      <c r="F124" s="235" t="s">
        <v>8544</v>
      </c>
      <c r="G124" s="236" t="s">
        <v>1829</v>
      </c>
      <c r="H124" s="237">
        <v>3</v>
      </c>
      <c r="I124" s="238"/>
      <c r="J124" s="239">
        <f>ROUND(I124*H124,2)</f>
        <v>0</v>
      </c>
      <c r="K124" s="235" t="s">
        <v>413</v>
      </c>
      <c r="L124" s="44"/>
      <c r="M124" s="240" t="s">
        <v>1</v>
      </c>
      <c r="N124" s="241" t="s">
        <v>48</v>
      </c>
      <c r="O124" s="87"/>
      <c r="P124" s="242">
        <f>O124*H124</f>
        <v>0</v>
      </c>
      <c r="Q124" s="242">
        <v>0</v>
      </c>
      <c r="R124" s="242">
        <f>Q124*H124</f>
        <v>0</v>
      </c>
      <c r="S124" s="242">
        <v>0</v>
      </c>
      <c r="T124" s="243">
        <f>S124*H124</f>
        <v>0</v>
      </c>
      <c r="AR124" s="244" t="s">
        <v>125</v>
      </c>
      <c r="AT124" s="244" t="s">
        <v>266</v>
      </c>
      <c r="AU124" s="244" t="s">
        <v>90</v>
      </c>
      <c r="AY124" s="17" t="s">
        <v>263</v>
      </c>
      <c r="BE124" s="245">
        <f>IF(N124="základní",J124,0)</f>
        <v>0</v>
      </c>
      <c r="BF124" s="245">
        <f>IF(N124="snížená",J124,0)</f>
        <v>0</v>
      </c>
      <c r="BG124" s="245">
        <f>IF(N124="zákl. přenesená",J124,0)</f>
        <v>0</v>
      </c>
      <c r="BH124" s="245">
        <f>IF(N124="sníž. přenesená",J124,0)</f>
        <v>0</v>
      </c>
      <c r="BI124" s="245">
        <f>IF(N124="nulová",J124,0)</f>
        <v>0</v>
      </c>
      <c r="BJ124" s="17" t="s">
        <v>90</v>
      </c>
      <c r="BK124" s="245">
        <f>ROUND(I124*H124,2)</f>
        <v>0</v>
      </c>
      <c r="BL124" s="17" t="s">
        <v>125</v>
      </c>
      <c r="BM124" s="244" t="s">
        <v>92</v>
      </c>
    </row>
    <row r="125" s="1" customFormat="1" ht="16.5" customHeight="1">
      <c r="B125" s="39"/>
      <c r="C125" s="233" t="s">
        <v>92</v>
      </c>
      <c r="D125" s="233" t="s">
        <v>266</v>
      </c>
      <c r="E125" s="234" t="s">
        <v>8545</v>
      </c>
      <c r="F125" s="235" t="s">
        <v>8546</v>
      </c>
      <c r="G125" s="236" t="s">
        <v>1829</v>
      </c>
      <c r="H125" s="237">
        <v>62</v>
      </c>
      <c r="I125" s="238"/>
      <c r="J125" s="239">
        <f>ROUND(I125*H125,2)</f>
        <v>0</v>
      </c>
      <c r="K125" s="235" t="s">
        <v>413</v>
      </c>
      <c r="L125" s="44"/>
      <c r="M125" s="240" t="s">
        <v>1</v>
      </c>
      <c r="N125" s="241" t="s">
        <v>48</v>
      </c>
      <c r="O125" s="87"/>
      <c r="P125" s="242">
        <f>O125*H125</f>
        <v>0</v>
      </c>
      <c r="Q125" s="242">
        <v>0</v>
      </c>
      <c r="R125" s="242">
        <f>Q125*H125</f>
        <v>0</v>
      </c>
      <c r="S125" s="242">
        <v>0</v>
      </c>
      <c r="T125" s="243">
        <f>S125*H125</f>
        <v>0</v>
      </c>
      <c r="AR125" s="244" t="s">
        <v>125</v>
      </c>
      <c r="AT125" s="244" t="s">
        <v>266</v>
      </c>
      <c r="AU125" s="244" t="s">
        <v>90</v>
      </c>
      <c r="AY125" s="17" t="s">
        <v>263</v>
      </c>
      <c r="BE125" s="245">
        <f>IF(N125="základní",J125,0)</f>
        <v>0</v>
      </c>
      <c r="BF125" s="245">
        <f>IF(N125="snížená",J125,0)</f>
        <v>0</v>
      </c>
      <c r="BG125" s="245">
        <f>IF(N125="zákl. přenesená",J125,0)</f>
        <v>0</v>
      </c>
      <c r="BH125" s="245">
        <f>IF(N125="sníž. přenesená",J125,0)</f>
        <v>0</v>
      </c>
      <c r="BI125" s="245">
        <f>IF(N125="nulová",J125,0)</f>
        <v>0</v>
      </c>
      <c r="BJ125" s="17" t="s">
        <v>90</v>
      </c>
      <c r="BK125" s="245">
        <f>ROUND(I125*H125,2)</f>
        <v>0</v>
      </c>
      <c r="BL125" s="17" t="s">
        <v>125</v>
      </c>
      <c r="BM125" s="244" t="s">
        <v>125</v>
      </c>
    </row>
    <row r="126" s="1" customFormat="1" ht="16.5" customHeight="1">
      <c r="B126" s="39"/>
      <c r="C126" s="233" t="s">
        <v>112</v>
      </c>
      <c r="D126" s="233" t="s">
        <v>266</v>
      </c>
      <c r="E126" s="234" t="s">
        <v>8547</v>
      </c>
      <c r="F126" s="235" t="s">
        <v>8548</v>
      </c>
      <c r="G126" s="236" t="s">
        <v>1829</v>
      </c>
      <c r="H126" s="237">
        <v>4</v>
      </c>
      <c r="I126" s="238"/>
      <c r="J126" s="239">
        <f>ROUND(I126*H126,2)</f>
        <v>0</v>
      </c>
      <c r="K126" s="235" t="s">
        <v>413</v>
      </c>
      <c r="L126" s="44"/>
      <c r="M126" s="240" t="s">
        <v>1</v>
      </c>
      <c r="N126" s="241" t="s">
        <v>48</v>
      </c>
      <c r="O126" s="87"/>
      <c r="P126" s="242">
        <f>O126*H126</f>
        <v>0</v>
      </c>
      <c r="Q126" s="242">
        <v>0</v>
      </c>
      <c r="R126" s="242">
        <f>Q126*H126</f>
        <v>0</v>
      </c>
      <c r="S126" s="242">
        <v>0</v>
      </c>
      <c r="T126" s="243">
        <f>S126*H126</f>
        <v>0</v>
      </c>
      <c r="AR126" s="244" t="s">
        <v>125</v>
      </c>
      <c r="AT126" s="244" t="s">
        <v>266</v>
      </c>
      <c r="AU126" s="244" t="s">
        <v>90</v>
      </c>
      <c r="AY126" s="17" t="s">
        <v>263</v>
      </c>
      <c r="BE126" s="245">
        <f>IF(N126="základní",J126,0)</f>
        <v>0</v>
      </c>
      <c r="BF126" s="245">
        <f>IF(N126="snížená",J126,0)</f>
        <v>0</v>
      </c>
      <c r="BG126" s="245">
        <f>IF(N126="zákl. přenesená",J126,0)</f>
        <v>0</v>
      </c>
      <c r="BH126" s="245">
        <f>IF(N126="sníž. přenesená",J126,0)</f>
        <v>0</v>
      </c>
      <c r="BI126" s="245">
        <f>IF(N126="nulová",J126,0)</f>
        <v>0</v>
      </c>
      <c r="BJ126" s="17" t="s">
        <v>90</v>
      </c>
      <c r="BK126" s="245">
        <f>ROUND(I126*H126,2)</f>
        <v>0</v>
      </c>
      <c r="BL126" s="17" t="s">
        <v>125</v>
      </c>
      <c r="BM126" s="244" t="s">
        <v>295</v>
      </c>
    </row>
    <row r="127" s="1" customFormat="1" ht="16.5" customHeight="1">
      <c r="B127" s="39"/>
      <c r="C127" s="233" t="s">
        <v>125</v>
      </c>
      <c r="D127" s="233" t="s">
        <v>266</v>
      </c>
      <c r="E127" s="234" t="s">
        <v>8549</v>
      </c>
      <c r="F127" s="235" t="s">
        <v>8550</v>
      </c>
      <c r="G127" s="236" t="s">
        <v>407</v>
      </c>
      <c r="H127" s="237">
        <v>2</v>
      </c>
      <c r="I127" s="238"/>
      <c r="J127" s="239">
        <f>ROUND(I127*H127,2)</f>
        <v>0</v>
      </c>
      <c r="K127" s="235" t="s">
        <v>413</v>
      </c>
      <c r="L127" s="44"/>
      <c r="M127" s="240" t="s">
        <v>1</v>
      </c>
      <c r="N127" s="241" t="s">
        <v>48</v>
      </c>
      <c r="O127" s="87"/>
      <c r="P127" s="242">
        <f>O127*H127</f>
        <v>0</v>
      </c>
      <c r="Q127" s="242">
        <v>0</v>
      </c>
      <c r="R127" s="242">
        <f>Q127*H127</f>
        <v>0</v>
      </c>
      <c r="S127" s="242">
        <v>0</v>
      </c>
      <c r="T127" s="243">
        <f>S127*H127</f>
        <v>0</v>
      </c>
      <c r="AR127" s="244" t="s">
        <v>125</v>
      </c>
      <c r="AT127" s="244" t="s">
        <v>266</v>
      </c>
      <c r="AU127" s="244" t="s">
        <v>90</v>
      </c>
      <c r="AY127" s="17" t="s">
        <v>263</v>
      </c>
      <c r="BE127" s="245">
        <f>IF(N127="základní",J127,0)</f>
        <v>0</v>
      </c>
      <c r="BF127" s="245">
        <f>IF(N127="snížená",J127,0)</f>
        <v>0</v>
      </c>
      <c r="BG127" s="245">
        <f>IF(N127="zákl. přenesená",J127,0)</f>
        <v>0</v>
      </c>
      <c r="BH127" s="245">
        <f>IF(N127="sníž. přenesená",J127,0)</f>
        <v>0</v>
      </c>
      <c r="BI127" s="245">
        <f>IF(N127="nulová",J127,0)</f>
        <v>0</v>
      </c>
      <c r="BJ127" s="17" t="s">
        <v>90</v>
      </c>
      <c r="BK127" s="245">
        <f>ROUND(I127*H127,2)</f>
        <v>0</v>
      </c>
      <c r="BL127" s="17" t="s">
        <v>125</v>
      </c>
      <c r="BM127" s="244" t="s">
        <v>303</v>
      </c>
    </row>
    <row r="128" s="1" customFormat="1" ht="16.5" customHeight="1">
      <c r="B128" s="39"/>
      <c r="C128" s="233" t="s">
        <v>262</v>
      </c>
      <c r="D128" s="233" t="s">
        <v>266</v>
      </c>
      <c r="E128" s="234" t="s">
        <v>8551</v>
      </c>
      <c r="F128" s="235" t="s">
        <v>8552</v>
      </c>
      <c r="G128" s="236" t="s">
        <v>407</v>
      </c>
      <c r="H128" s="237">
        <v>2</v>
      </c>
      <c r="I128" s="238"/>
      <c r="J128" s="239">
        <f>ROUND(I128*H128,2)</f>
        <v>0</v>
      </c>
      <c r="K128" s="235" t="s">
        <v>413</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315</v>
      </c>
    </row>
    <row r="129" s="1" customFormat="1" ht="16.5" customHeight="1">
      <c r="B129" s="39"/>
      <c r="C129" s="233" t="s">
        <v>295</v>
      </c>
      <c r="D129" s="233" t="s">
        <v>266</v>
      </c>
      <c r="E129" s="234" t="s">
        <v>8553</v>
      </c>
      <c r="F129" s="235" t="s">
        <v>8554</v>
      </c>
      <c r="G129" s="236" t="s">
        <v>1829</v>
      </c>
      <c r="H129" s="237">
        <v>3</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430</v>
      </c>
    </row>
    <row r="130" s="1" customFormat="1" ht="16.5" customHeight="1">
      <c r="B130" s="39"/>
      <c r="C130" s="233" t="s">
        <v>299</v>
      </c>
      <c r="D130" s="233" t="s">
        <v>266</v>
      </c>
      <c r="E130" s="234" t="s">
        <v>8555</v>
      </c>
      <c r="F130" s="235" t="s">
        <v>8556</v>
      </c>
      <c r="G130" s="236" t="s">
        <v>2954</v>
      </c>
      <c r="H130" s="237">
        <v>1</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440</v>
      </c>
    </row>
    <row r="131" s="1" customFormat="1" ht="16.5" customHeight="1">
      <c r="B131" s="39"/>
      <c r="C131" s="233" t="s">
        <v>303</v>
      </c>
      <c r="D131" s="233" t="s">
        <v>266</v>
      </c>
      <c r="E131" s="234" t="s">
        <v>8557</v>
      </c>
      <c r="F131" s="235" t="s">
        <v>8558</v>
      </c>
      <c r="G131" s="236" t="s">
        <v>396</v>
      </c>
      <c r="H131" s="237">
        <v>4.4000000000000004</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452</v>
      </c>
    </row>
    <row r="132" s="1" customFormat="1" ht="16.5" customHeight="1">
      <c r="B132" s="39"/>
      <c r="C132" s="233" t="s">
        <v>310</v>
      </c>
      <c r="D132" s="233" t="s">
        <v>266</v>
      </c>
      <c r="E132" s="234" t="s">
        <v>8559</v>
      </c>
      <c r="F132" s="235" t="s">
        <v>8560</v>
      </c>
      <c r="G132" s="236" t="s">
        <v>1829</v>
      </c>
      <c r="H132" s="237">
        <v>8</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465</v>
      </c>
    </row>
    <row r="133" s="1" customFormat="1" ht="16.5" customHeight="1">
      <c r="B133" s="39"/>
      <c r="C133" s="233" t="s">
        <v>315</v>
      </c>
      <c r="D133" s="233" t="s">
        <v>266</v>
      </c>
      <c r="E133" s="234" t="s">
        <v>8561</v>
      </c>
      <c r="F133" s="235" t="s">
        <v>8562</v>
      </c>
      <c r="G133" s="236" t="s">
        <v>1829</v>
      </c>
      <c r="H133" s="237">
        <v>12</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475</v>
      </c>
    </row>
    <row r="134" s="1" customFormat="1" ht="16.5" customHeight="1">
      <c r="B134" s="39"/>
      <c r="C134" s="233" t="s">
        <v>322</v>
      </c>
      <c r="D134" s="233" t="s">
        <v>266</v>
      </c>
      <c r="E134" s="234" t="s">
        <v>8563</v>
      </c>
      <c r="F134" s="235" t="s">
        <v>8564</v>
      </c>
      <c r="G134" s="236" t="s">
        <v>1829</v>
      </c>
      <c r="H134" s="237">
        <v>16</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490</v>
      </c>
    </row>
    <row r="135" s="1" customFormat="1" ht="16.5" customHeight="1">
      <c r="B135" s="39"/>
      <c r="C135" s="233" t="s">
        <v>430</v>
      </c>
      <c r="D135" s="233" t="s">
        <v>266</v>
      </c>
      <c r="E135" s="234" t="s">
        <v>8565</v>
      </c>
      <c r="F135" s="235" t="s">
        <v>8566</v>
      </c>
      <c r="G135" s="236" t="s">
        <v>1829</v>
      </c>
      <c r="H135" s="237">
        <v>12</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506</v>
      </c>
    </row>
    <row r="136" s="1" customFormat="1" ht="16.5" customHeight="1">
      <c r="B136" s="39"/>
      <c r="C136" s="233" t="s">
        <v>435</v>
      </c>
      <c r="D136" s="233" t="s">
        <v>266</v>
      </c>
      <c r="E136" s="234" t="s">
        <v>8567</v>
      </c>
      <c r="F136" s="235" t="s">
        <v>8568</v>
      </c>
      <c r="G136" s="236" t="s">
        <v>1829</v>
      </c>
      <c r="H136" s="237">
        <v>12</v>
      </c>
      <c r="I136" s="238"/>
      <c r="J136" s="239">
        <f>ROUND(I136*H136,2)</f>
        <v>0</v>
      </c>
      <c r="K136" s="235" t="s">
        <v>413</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515</v>
      </c>
    </row>
    <row r="137" s="1" customFormat="1" ht="16.5" customHeight="1">
      <c r="B137" s="39"/>
      <c r="C137" s="233" t="s">
        <v>440</v>
      </c>
      <c r="D137" s="233" t="s">
        <v>266</v>
      </c>
      <c r="E137" s="234" t="s">
        <v>8569</v>
      </c>
      <c r="F137" s="235" t="s">
        <v>8570</v>
      </c>
      <c r="G137" s="236" t="s">
        <v>1829</v>
      </c>
      <c r="H137" s="237">
        <v>3</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529</v>
      </c>
    </row>
    <row r="138" s="1" customFormat="1" ht="16.5" customHeight="1">
      <c r="B138" s="39"/>
      <c r="C138" s="233" t="s">
        <v>8</v>
      </c>
      <c r="D138" s="233" t="s">
        <v>266</v>
      </c>
      <c r="E138" s="234" t="s">
        <v>8571</v>
      </c>
      <c r="F138" s="235" t="s">
        <v>8572</v>
      </c>
      <c r="G138" s="236" t="s">
        <v>1829</v>
      </c>
      <c r="H138" s="237">
        <v>1</v>
      </c>
      <c r="I138" s="238"/>
      <c r="J138" s="239">
        <f>ROUND(I138*H138,2)</f>
        <v>0</v>
      </c>
      <c r="K138" s="235" t="s">
        <v>413</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547</v>
      </c>
    </row>
    <row r="139" s="1" customFormat="1" ht="16.5" customHeight="1">
      <c r="B139" s="39"/>
      <c r="C139" s="233" t="s">
        <v>452</v>
      </c>
      <c r="D139" s="233" t="s">
        <v>266</v>
      </c>
      <c r="E139" s="234" t="s">
        <v>8573</v>
      </c>
      <c r="F139" s="235" t="s">
        <v>8574</v>
      </c>
      <c r="G139" s="236" t="s">
        <v>1829</v>
      </c>
      <c r="H139" s="237">
        <v>1</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563</v>
      </c>
    </row>
    <row r="140" s="1" customFormat="1" ht="16.5" customHeight="1">
      <c r="B140" s="39"/>
      <c r="C140" s="233" t="s">
        <v>460</v>
      </c>
      <c r="D140" s="233" t="s">
        <v>266</v>
      </c>
      <c r="E140" s="234" t="s">
        <v>8575</v>
      </c>
      <c r="F140" s="235" t="s">
        <v>8576</v>
      </c>
      <c r="G140" s="236" t="s">
        <v>396</v>
      </c>
      <c r="H140" s="237">
        <v>9</v>
      </c>
      <c r="I140" s="238"/>
      <c r="J140" s="239">
        <f>ROUND(I140*H140,2)</f>
        <v>0</v>
      </c>
      <c r="K140" s="235" t="s">
        <v>413</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576</v>
      </c>
    </row>
    <row r="141" s="1" customFormat="1" ht="16.5" customHeight="1">
      <c r="B141" s="39"/>
      <c r="C141" s="233" t="s">
        <v>465</v>
      </c>
      <c r="D141" s="233" t="s">
        <v>266</v>
      </c>
      <c r="E141" s="234" t="s">
        <v>8577</v>
      </c>
      <c r="F141" s="235" t="s">
        <v>8578</v>
      </c>
      <c r="G141" s="236" t="s">
        <v>396</v>
      </c>
      <c r="H141" s="237">
        <v>20</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585</v>
      </c>
    </row>
    <row r="142" s="1" customFormat="1" ht="16.5" customHeight="1">
      <c r="B142" s="39"/>
      <c r="C142" s="233" t="s">
        <v>470</v>
      </c>
      <c r="D142" s="233" t="s">
        <v>266</v>
      </c>
      <c r="E142" s="234" t="s">
        <v>8579</v>
      </c>
      <c r="F142" s="235" t="s">
        <v>8580</v>
      </c>
      <c r="G142" s="236" t="s">
        <v>396</v>
      </c>
      <c r="H142" s="237">
        <v>24</v>
      </c>
      <c r="I142" s="238"/>
      <c r="J142" s="239">
        <f>ROUND(I142*H142,2)</f>
        <v>0</v>
      </c>
      <c r="K142" s="235" t="s">
        <v>413</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600</v>
      </c>
    </row>
    <row r="143" s="1" customFormat="1" ht="16.5" customHeight="1">
      <c r="B143" s="39"/>
      <c r="C143" s="233" t="s">
        <v>475</v>
      </c>
      <c r="D143" s="233" t="s">
        <v>266</v>
      </c>
      <c r="E143" s="234" t="s">
        <v>8581</v>
      </c>
      <c r="F143" s="235" t="s">
        <v>8582</v>
      </c>
      <c r="G143" s="236" t="s">
        <v>396</v>
      </c>
      <c r="H143" s="237">
        <v>666</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609</v>
      </c>
    </row>
    <row r="144" s="1" customFormat="1" ht="16.5" customHeight="1">
      <c r="B144" s="39"/>
      <c r="C144" s="233" t="s">
        <v>7</v>
      </c>
      <c r="D144" s="233" t="s">
        <v>266</v>
      </c>
      <c r="E144" s="234" t="s">
        <v>8583</v>
      </c>
      <c r="F144" s="235" t="s">
        <v>8584</v>
      </c>
      <c r="G144" s="236" t="s">
        <v>1829</v>
      </c>
      <c r="H144" s="237">
        <v>186</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625</v>
      </c>
    </row>
    <row r="145" s="1" customFormat="1" ht="16.5" customHeight="1">
      <c r="B145" s="39"/>
      <c r="C145" s="233" t="s">
        <v>490</v>
      </c>
      <c r="D145" s="233" t="s">
        <v>266</v>
      </c>
      <c r="E145" s="234" t="s">
        <v>8585</v>
      </c>
      <c r="F145" s="235" t="s">
        <v>8586</v>
      </c>
      <c r="G145" s="236" t="s">
        <v>396</v>
      </c>
      <c r="H145" s="237">
        <v>62</v>
      </c>
      <c r="I145" s="238"/>
      <c r="J145" s="239">
        <f>ROUND(I145*H145,2)</f>
        <v>0</v>
      </c>
      <c r="K145" s="235" t="s">
        <v>413</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633</v>
      </c>
    </row>
    <row r="146" s="1" customFormat="1" ht="16.5" customHeight="1">
      <c r="B146" s="39"/>
      <c r="C146" s="233" t="s">
        <v>500</v>
      </c>
      <c r="D146" s="233" t="s">
        <v>266</v>
      </c>
      <c r="E146" s="234" t="s">
        <v>8587</v>
      </c>
      <c r="F146" s="235" t="s">
        <v>8588</v>
      </c>
      <c r="G146" s="236" t="s">
        <v>396</v>
      </c>
      <c r="H146" s="237">
        <v>4</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643</v>
      </c>
    </row>
    <row r="147" s="11" customFormat="1" ht="25.92" customHeight="1">
      <c r="B147" s="217"/>
      <c r="C147" s="218"/>
      <c r="D147" s="219" t="s">
        <v>82</v>
      </c>
      <c r="E147" s="220" t="s">
        <v>4761</v>
      </c>
      <c r="F147" s="220" t="s">
        <v>8589</v>
      </c>
      <c r="G147" s="218"/>
      <c r="H147" s="218"/>
      <c r="I147" s="221"/>
      <c r="J147" s="222">
        <f>BK147</f>
        <v>0</v>
      </c>
      <c r="K147" s="218"/>
      <c r="L147" s="223"/>
      <c r="M147" s="224"/>
      <c r="N147" s="225"/>
      <c r="O147" s="225"/>
      <c r="P147" s="226">
        <f>P148</f>
        <v>0</v>
      </c>
      <c r="Q147" s="225"/>
      <c r="R147" s="226">
        <f>R148</f>
        <v>0</v>
      </c>
      <c r="S147" s="225"/>
      <c r="T147" s="227">
        <f>T148</f>
        <v>0</v>
      </c>
      <c r="AR147" s="228" t="s">
        <v>90</v>
      </c>
      <c r="AT147" s="229" t="s">
        <v>82</v>
      </c>
      <c r="AU147" s="229" t="s">
        <v>83</v>
      </c>
      <c r="AY147" s="228" t="s">
        <v>263</v>
      </c>
      <c r="BK147" s="230">
        <f>BK148</f>
        <v>0</v>
      </c>
    </row>
    <row r="148" s="1" customFormat="1" ht="16.5" customHeight="1">
      <c r="B148" s="39"/>
      <c r="C148" s="233" t="s">
        <v>506</v>
      </c>
      <c r="D148" s="233" t="s">
        <v>266</v>
      </c>
      <c r="E148" s="234" t="s">
        <v>8590</v>
      </c>
      <c r="F148" s="235" t="s">
        <v>8591</v>
      </c>
      <c r="G148" s="236" t="s">
        <v>1829</v>
      </c>
      <c r="H148" s="237">
        <v>9</v>
      </c>
      <c r="I148" s="238"/>
      <c r="J148" s="239">
        <f>ROUND(I148*H148,2)</f>
        <v>0</v>
      </c>
      <c r="K148" s="235" t="s">
        <v>413</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680</v>
      </c>
    </row>
    <row r="149" s="11" customFormat="1" ht="25.92" customHeight="1">
      <c r="B149" s="217"/>
      <c r="C149" s="218"/>
      <c r="D149" s="219" t="s">
        <v>82</v>
      </c>
      <c r="E149" s="220" t="s">
        <v>4780</v>
      </c>
      <c r="F149" s="220" t="s">
        <v>8592</v>
      </c>
      <c r="G149" s="218"/>
      <c r="H149" s="218"/>
      <c r="I149" s="221"/>
      <c r="J149" s="222">
        <f>BK149</f>
        <v>0</v>
      </c>
      <c r="K149" s="218"/>
      <c r="L149" s="223"/>
      <c r="M149" s="224"/>
      <c r="N149" s="225"/>
      <c r="O149" s="225"/>
      <c r="P149" s="226">
        <f>SUM(P150:P175)</f>
        <v>0</v>
      </c>
      <c r="Q149" s="225"/>
      <c r="R149" s="226">
        <f>SUM(R150:R175)</f>
        <v>0</v>
      </c>
      <c r="S149" s="225"/>
      <c r="T149" s="227">
        <f>SUM(T150:T175)</f>
        <v>0</v>
      </c>
      <c r="AR149" s="228" t="s">
        <v>90</v>
      </c>
      <c r="AT149" s="229" t="s">
        <v>82</v>
      </c>
      <c r="AU149" s="229" t="s">
        <v>83</v>
      </c>
      <c r="AY149" s="228" t="s">
        <v>263</v>
      </c>
      <c r="BK149" s="230">
        <f>SUM(BK150:BK175)</f>
        <v>0</v>
      </c>
    </row>
    <row r="150" s="1" customFormat="1" ht="16.5" customHeight="1">
      <c r="B150" s="39"/>
      <c r="C150" s="233" t="s">
        <v>511</v>
      </c>
      <c r="D150" s="233" t="s">
        <v>266</v>
      </c>
      <c r="E150" s="234" t="s">
        <v>8593</v>
      </c>
      <c r="F150" s="235" t="s">
        <v>8594</v>
      </c>
      <c r="G150" s="236" t="s">
        <v>396</v>
      </c>
      <c r="H150" s="237">
        <v>4</v>
      </c>
      <c r="I150" s="238"/>
      <c r="J150" s="239">
        <f>ROUND(I150*H150,2)</f>
        <v>0</v>
      </c>
      <c r="K150" s="235" t="s">
        <v>413</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688</v>
      </c>
    </row>
    <row r="151" s="1" customFormat="1" ht="16.5" customHeight="1">
      <c r="B151" s="39"/>
      <c r="C151" s="233" t="s">
        <v>515</v>
      </c>
      <c r="D151" s="233" t="s">
        <v>266</v>
      </c>
      <c r="E151" s="234" t="s">
        <v>8595</v>
      </c>
      <c r="F151" s="235" t="s">
        <v>8596</v>
      </c>
      <c r="G151" s="236" t="s">
        <v>1829</v>
      </c>
      <c r="H151" s="237">
        <v>2</v>
      </c>
      <c r="I151" s="238"/>
      <c r="J151" s="239">
        <f>ROUND(I151*H151,2)</f>
        <v>0</v>
      </c>
      <c r="K151" s="235" t="s">
        <v>413</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697</v>
      </c>
    </row>
    <row r="152" s="1" customFormat="1" ht="16.5" customHeight="1">
      <c r="B152" s="39"/>
      <c r="C152" s="233" t="s">
        <v>523</v>
      </c>
      <c r="D152" s="233" t="s">
        <v>266</v>
      </c>
      <c r="E152" s="234" t="s">
        <v>8597</v>
      </c>
      <c r="F152" s="235" t="s">
        <v>8598</v>
      </c>
      <c r="G152" s="236" t="s">
        <v>407</v>
      </c>
      <c r="H152" s="237">
        <v>2</v>
      </c>
      <c r="I152" s="238"/>
      <c r="J152" s="239">
        <f>ROUND(I152*H152,2)</f>
        <v>0</v>
      </c>
      <c r="K152" s="235" t="s">
        <v>413</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706</v>
      </c>
    </row>
    <row r="153" s="1" customFormat="1" ht="16.5" customHeight="1">
      <c r="B153" s="39"/>
      <c r="C153" s="233" t="s">
        <v>529</v>
      </c>
      <c r="D153" s="233" t="s">
        <v>266</v>
      </c>
      <c r="E153" s="234" t="s">
        <v>8599</v>
      </c>
      <c r="F153" s="235" t="s">
        <v>8600</v>
      </c>
      <c r="G153" s="236" t="s">
        <v>1829</v>
      </c>
      <c r="H153" s="237">
        <v>3</v>
      </c>
      <c r="I153" s="238"/>
      <c r="J153" s="239">
        <f>ROUND(I153*H153,2)</f>
        <v>0</v>
      </c>
      <c r="K153" s="235" t="s">
        <v>413</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726</v>
      </c>
    </row>
    <row r="154" s="1" customFormat="1" ht="16.5" customHeight="1">
      <c r="B154" s="39"/>
      <c r="C154" s="233" t="s">
        <v>538</v>
      </c>
      <c r="D154" s="233" t="s">
        <v>266</v>
      </c>
      <c r="E154" s="234" t="s">
        <v>8601</v>
      </c>
      <c r="F154" s="235" t="s">
        <v>8602</v>
      </c>
      <c r="G154" s="236" t="s">
        <v>1829</v>
      </c>
      <c r="H154" s="237">
        <v>2</v>
      </c>
      <c r="I154" s="238"/>
      <c r="J154" s="239">
        <f>ROUND(I154*H154,2)</f>
        <v>0</v>
      </c>
      <c r="K154" s="235" t="s">
        <v>413</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737</v>
      </c>
    </row>
    <row r="155" s="1" customFormat="1" ht="16.5" customHeight="1">
      <c r="B155" s="39"/>
      <c r="C155" s="233" t="s">
        <v>547</v>
      </c>
      <c r="D155" s="233" t="s">
        <v>266</v>
      </c>
      <c r="E155" s="234" t="s">
        <v>8603</v>
      </c>
      <c r="F155" s="235" t="s">
        <v>8604</v>
      </c>
      <c r="G155" s="236" t="s">
        <v>1829</v>
      </c>
      <c r="H155" s="237">
        <v>4</v>
      </c>
      <c r="I155" s="238"/>
      <c r="J155" s="239">
        <f>ROUND(I155*H155,2)</f>
        <v>0</v>
      </c>
      <c r="K155" s="235" t="s">
        <v>413</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746</v>
      </c>
    </row>
    <row r="156" s="1" customFormat="1" ht="16.5" customHeight="1">
      <c r="B156" s="39"/>
      <c r="C156" s="233" t="s">
        <v>556</v>
      </c>
      <c r="D156" s="233" t="s">
        <v>266</v>
      </c>
      <c r="E156" s="234" t="s">
        <v>8605</v>
      </c>
      <c r="F156" s="235" t="s">
        <v>8606</v>
      </c>
      <c r="G156" s="236" t="s">
        <v>1829</v>
      </c>
      <c r="H156" s="237">
        <v>6</v>
      </c>
      <c r="I156" s="238"/>
      <c r="J156" s="239">
        <f>ROUND(I156*H156,2)</f>
        <v>0</v>
      </c>
      <c r="K156" s="235" t="s">
        <v>413</v>
      </c>
      <c r="L156" s="44"/>
      <c r="M156" s="240" t="s">
        <v>1</v>
      </c>
      <c r="N156" s="241" t="s">
        <v>48</v>
      </c>
      <c r="O156" s="87"/>
      <c r="P156" s="242">
        <f>O156*H156</f>
        <v>0</v>
      </c>
      <c r="Q156" s="242">
        <v>0</v>
      </c>
      <c r="R156" s="242">
        <f>Q156*H156</f>
        <v>0</v>
      </c>
      <c r="S156" s="242">
        <v>0</v>
      </c>
      <c r="T156" s="243">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755</v>
      </c>
    </row>
    <row r="157" s="1" customFormat="1" ht="16.5" customHeight="1">
      <c r="B157" s="39"/>
      <c r="C157" s="233" t="s">
        <v>563</v>
      </c>
      <c r="D157" s="233" t="s">
        <v>266</v>
      </c>
      <c r="E157" s="234" t="s">
        <v>8607</v>
      </c>
      <c r="F157" s="235" t="s">
        <v>8608</v>
      </c>
      <c r="G157" s="236" t="s">
        <v>1829</v>
      </c>
      <c r="H157" s="237">
        <v>4</v>
      </c>
      <c r="I157" s="238"/>
      <c r="J157" s="239">
        <f>ROUND(I157*H157,2)</f>
        <v>0</v>
      </c>
      <c r="K157" s="235" t="s">
        <v>413</v>
      </c>
      <c r="L157" s="44"/>
      <c r="M157" s="240" t="s">
        <v>1</v>
      </c>
      <c r="N157" s="241" t="s">
        <v>48</v>
      </c>
      <c r="O157" s="87"/>
      <c r="P157" s="242">
        <f>O157*H157</f>
        <v>0</v>
      </c>
      <c r="Q157" s="242">
        <v>0</v>
      </c>
      <c r="R157" s="242">
        <f>Q157*H157</f>
        <v>0</v>
      </c>
      <c r="S157" s="242">
        <v>0</v>
      </c>
      <c r="T157" s="243">
        <f>S157*H157</f>
        <v>0</v>
      </c>
      <c r="AR157" s="244" t="s">
        <v>125</v>
      </c>
      <c r="AT157" s="244" t="s">
        <v>266</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771</v>
      </c>
    </row>
    <row r="158" s="1" customFormat="1" ht="16.5" customHeight="1">
      <c r="B158" s="39"/>
      <c r="C158" s="233" t="s">
        <v>570</v>
      </c>
      <c r="D158" s="233" t="s">
        <v>266</v>
      </c>
      <c r="E158" s="234" t="s">
        <v>8609</v>
      </c>
      <c r="F158" s="235" t="s">
        <v>8610</v>
      </c>
      <c r="G158" s="236" t="s">
        <v>1829</v>
      </c>
      <c r="H158" s="237">
        <v>4</v>
      </c>
      <c r="I158" s="238"/>
      <c r="J158" s="239">
        <f>ROUND(I158*H158,2)</f>
        <v>0</v>
      </c>
      <c r="K158" s="235" t="s">
        <v>413</v>
      </c>
      <c r="L158" s="44"/>
      <c r="M158" s="240" t="s">
        <v>1</v>
      </c>
      <c r="N158" s="241" t="s">
        <v>48</v>
      </c>
      <c r="O158" s="87"/>
      <c r="P158" s="242">
        <f>O158*H158</f>
        <v>0</v>
      </c>
      <c r="Q158" s="242">
        <v>0</v>
      </c>
      <c r="R158" s="242">
        <f>Q158*H158</f>
        <v>0</v>
      </c>
      <c r="S158" s="242">
        <v>0</v>
      </c>
      <c r="T158" s="243">
        <f>S158*H158</f>
        <v>0</v>
      </c>
      <c r="AR158" s="244" t="s">
        <v>125</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785</v>
      </c>
    </row>
    <row r="159" s="1" customFormat="1" ht="16.5" customHeight="1">
      <c r="B159" s="39"/>
      <c r="C159" s="233" t="s">
        <v>576</v>
      </c>
      <c r="D159" s="233" t="s">
        <v>266</v>
      </c>
      <c r="E159" s="234" t="s">
        <v>8611</v>
      </c>
      <c r="F159" s="235" t="s">
        <v>8612</v>
      </c>
      <c r="G159" s="236" t="s">
        <v>1829</v>
      </c>
      <c r="H159" s="237">
        <v>16</v>
      </c>
      <c r="I159" s="238"/>
      <c r="J159" s="239">
        <f>ROUND(I159*H159,2)</f>
        <v>0</v>
      </c>
      <c r="K159" s="235" t="s">
        <v>413</v>
      </c>
      <c r="L159" s="44"/>
      <c r="M159" s="240" t="s">
        <v>1</v>
      </c>
      <c r="N159" s="241" t="s">
        <v>48</v>
      </c>
      <c r="O159" s="87"/>
      <c r="P159" s="242">
        <f>O159*H159</f>
        <v>0</v>
      </c>
      <c r="Q159" s="242">
        <v>0</v>
      </c>
      <c r="R159" s="242">
        <f>Q159*H159</f>
        <v>0</v>
      </c>
      <c r="S159" s="242">
        <v>0</v>
      </c>
      <c r="T159" s="243">
        <f>S159*H159</f>
        <v>0</v>
      </c>
      <c r="AR159" s="244" t="s">
        <v>125</v>
      </c>
      <c r="AT159" s="244" t="s">
        <v>266</v>
      </c>
      <c r="AU159" s="244" t="s">
        <v>90</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794</v>
      </c>
    </row>
    <row r="160" s="1" customFormat="1" ht="16.5" customHeight="1">
      <c r="B160" s="39"/>
      <c r="C160" s="233" t="s">
        <v>581</v>
      </c>
      <c r="D160" s="233" t="s">
        <v>266</v>
      </c>
      <c r="E160" s="234" t="s">
        <v>8613</v>
      </c>
      <c r="F160" s="235" t="s">
        <v>8614</v>
      </c>
      <c r="G160" s="236" t="s">
        <v>396</v>
      </c>
      <c r="H160" s="237">
        <v>20</v>
      </c>
      <c r="I160" s="238"/>
      <c r="J160" s="239">
        <f>ROUND(I160*H160,2)</f>
        <v>0</v>
      </c>
      <c r="K160" s="235" t="s">
        <v>413</v>
      </c>
      <c r="L160" s="44"/>
      <c r="M160" s="240" t="s">
        <v>1</v>
      </c>
      <c r="N160" s="241" t="s">
        <v>48</v>
      </c>
      <c r="O160" s="87"/>
      <c r="P160" s="242">
        <f>O160*H160</f>
        <v>0</v>
      </c>
      <c r="Q160" s="242">
        <v>0</v>
      </c>
      <c r="R160" s="242">
        <f>Q160*H160</f>
        <v>0</v>
      </c>
      <c r="S160" s="242">
        <v>0</v>
      </c>
      <c r="T160" s="243">
        <f>S160*H160</f>
        <v>0</v>
      </c>
      <c r="AR160" s="244" t="s">
        <v>125</v>
      </c>
      <c r="AT160" s="244" t="s">
        <v>266</v>
      </c>
      <c r="AU160" s="244" t="s">
        <v>90</v>
      </c>
      <c r="AY160" s="17" t="s">
        <v>263</v>
      </c>
      <c r="BE160" s="245">
        <f>IF(N160="základní",J160,0)</f>
        <v>0</v>
      </c>
      <c r="BF160" s="245">
        <f>IF(N160="snížená",J160,0)</f>
        <v>0</v>
      </c>
      <c r="BG160" s="245">
        <f>IF(N160="zákl. přenesená",J160,0)</f>
        <v>0</v>
      </c>
      <c r="BH160" s="245">
        <f>IF(N160="sníž. přenesená",J160,0)</f>
        <v>0</v>
      </c>
      <c r="BI160" s="245">
        <f>IF(N160="nulová",J160,0)</f>
        <v>0</v>
      </c>
      <c r="BJ160" s="17" t="s">
        <v>90</v>
      </c>
      <c r="BK160" s="245">
        <f>ROUND(I160*H160,2)</f>
        <v>0</v>
      </c>
      <c r="BL160" s="17" t="s">
        <v>125</v>
      </c>
      <c r="BM160" s="244" t="s">
        <v>800</v>
      </c>
    </row>
    <row r="161" s="1" customFormat="1" ht="16.5" customHeight="1">
      <c r="B161" s="39"/>
      <c r="C161" s="233" t="s">
        <v>585</v>
      </c>
      <c r="D161" s="233" t="s">
        <v>266</v>
      </c>
      <c r="E161" s="234" t="s">
        <v>8615</v>
      </c>
      <c r="F161" s="235" t="s">
        <v>8616</v>
      </c>
      <c r="G161" s="236" t="s">
        <v>2485</v>
      </c>
      <c r="H161" s="237">
        <v>12</v>
      </c>
      <c r="I161" s="238"/>
      <c r="J161" s="239">
        <f>ROUND(I161*H161,2)</f>
        <v>0</v>
      </c>
      <c r="K161" s="235" t="s">
        <v>413</v>
      </c>
      <c r="L161" s="44"/>
      <c r="M161" s="240" t="s">
        <v>1</v>
      </c>
      <c r="N161" s="241" t="s">
        <v>48</v>
      </c>
      <c r="O161" s="87"/>
      <c r="P161" s="242">
        <f>O161*H161</f>
        <v>0</v>
      </c>
      <c r="Q161" s="242">
        <v>0</v>
      </c>
      <c r="R161" s="242">
        <f>Q161*H161</f>
        <v>0</v>
      </c>
      <c r="S161" s="242">
        <v>0</v>
      </c>
      <c r="T161" s="243">
        <f>S161*H161</f>
        <v>0</v>
      </c>
      <c r="AR161" s="244" t="s">
        <v>125</v>
      </c>
      <c r="AT161" s="244" t="s">
        <v>266</v>
      </c>
      <c r="AU161" s="244" t="s">
        <v>90</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808</v>
      </c>
    </row>
    <row r="162" s="1" customFormat="1" ht="16.5" customHeight="1">
      <c r="B162" s="39"/>
      <c r="C162" s="233" t="s">
        <v>593</v>
      </c>
      <c r="D162" s="233" t="s">
        <v>266</v>
      </c>
      <c r="E162" s="234" t="s">
        <v>8617</v>
      </c>
      <c r="F162" s="235" t="s">
        <v>8618</v>
      </c>
      <c r="G162" s="236" t="s">
        <v>1829</v>
      </c>
      <c r="H162" s="237">
        <v>62</v>
      </c>
      <c r="I162" s="238"/>
      <c r="J162" s="239">
        <f>ROUND(I162*H162,2)</f>
        <v>0</v>
      </c>
      <c r="K162" s="235" t="s">
        <v>413</v>
      </c>
      <c r="L162" s="44"/>
      <c r="M162" s="240" t="s">
        <v>1</v>
      </c>
      <c r="N162" s="241" t="s">
        <v>48</v>
      </c>
      <c r="O162" s="87"/>
      <c r="P162" s="242">
        <f>O162*H162</f>
        <v>0</v>
      </c>
      <c r="Q162" s="242">
        <v>0</v>
      </c>
      <c r="R162" s="242">
        <f>Q162*H162</f>
        <v>0</v>
      </c>
      <c r="S162" s="242">
        <v>0</v>
      </c>
      <c r="T162" s="243">
        <f>S162*H162</f>
        <v>0</v>
      </c>
      <c r="AR162" s="244" t="s">
        <v>125</v>
      </c>
      <c r="AT162" s="244" t="s">
        <v>266</v>
      </c>
      <c r="AU162" s="244" t="s">
        <v>90</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816</v>
      </c>
    </row>
    <row r="163" s="1" customFormat="1" ht="16.5" customHeight="1">
      <c r="B163" s="39"/>
      <c r="C163" s="233" t="s">
        <v>600</v>
      </c>
      <c r="D163" s="233" t="s">
        <v>266</v>
      </c>
      <c r="E163" s="234" t="s">
        <v>8619</v>
      </c>
      <c r="F163" s="235" t="s">
        <v>8620</v>
      </c>
      <c r="G163" s="236" t="s">
        <v>2485</v>
      </c>
      <c r="H163" s="237">
        <v>8</v>
      </c>
      <c r="I163" s="238"/>
      <c r="J163" s="239">
        <f>ROUND(I163*H163,2)</f>
        <v>0</v>
      </c>
      <c r="K163" s="235" t="s">
        <v>413</v>
      </c>
      <c r="L163" s="44"/>
      <c r="M163" s="240" t="s">
        <v>1</v>
      </c>
      <c r="N163" s="241" t="s">
        <v>48</v>
      </c>
      <c r="O163" s="87"/>
      <c r="P163" s="242">
        <f>O163*H163</f>
        <v>0</v>
      </c>
      <c r="Q163" s="242">
        <v>0</v>
      </c>
      <c r="R163" s="242">
        <f>Q163*H163</f>
        <v>0</v>
      </c>
      <c r="S163" s="242">
        <v>0</v>
      </c>
      <c r="T163" s="243">
        <f>S163*H163</f>
        <v>0</v>
      </c>
      <c r="AR163" s="244" t="s">
        <v>125</v>
      </c>
      <c r="AT163" s="244" t="s">
        <v>266</v>
      </c>
      <c r="AU163" s="244" t="s">
        <v>90</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830</v>
      </c>
    </row>
    <row r="164" s="1" customFormat="1" ht="16.5" customHeight="1">
      <c r="B164" s="39"/>
      <c r="C164" s="233" t="s">
        <v>605</v>
      </c>
      <c r="D164" s="233" t="s">
        <v>266</v>
      </c>
      <c r="E164" s="234" t="s">
        <v>8621</v>
      </c>
      <c r="F164" s="235" t="s">
        <v>8622</v>
      </c>
      <c r="G164" s="236" t="s">
        <v>1829</v>
      </c>
      <c r="H164" s="237">
        <v>1</v>
      </c>
      <c r="I164" s="238"/>
      <c r="J164" s="239">
        <f>ROUND(I164*H164,2)</f>
        <v>0</v>
      </c>
      <c r="K164" s="235" t="s">
        <v>413</v>
      </c>
      <c r="L164" s="44"/>
      <c r="M164" s="240" t="s">
        <v>1</v>
      </c>
      <c r="N164" s="241" t="s">
        <v>48</v>
      </c>
      <c r="O164" s="87"/>
      <c r="P164" s="242">
        <f>O164*H164</f>
        <v>0</v>
      </c>
      <c r="Q164" s="242">
        <v>0</v>
      </c>
      <c r="R164" s="242">
        <f>Q164*H164</f>
        <v>0</v>
      </c>
      <c r="S164" s="242">
        <v>0</v>
      </c>
      <c r="T164" s="243">
        <f>S164*H164</f>
        <v>0</v>
      </c>
      <c r="AR164" s="244" t="s">
        <v>125</v>
      </c>
      <c r="AT164" s="244" t="s">
        <v>266</v>
      </c>
      <c r="AU164" s="244" t="s">
        <v>90</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852</v>
      </c>
    </row>
    <row r="165" s="1" customFormat="1" ht="16.5" customHeight="1">
      <c r="B165" s="39"/>
      <c r="C165" s="233" t="s">
        <v>609</v>
      </c>
      <c r="D165" s="233" t="s">
        <v>266</v>
      </c>
      <c r="E165" s="234" t="s">
        <v>8623</v>
      </c>
      <c r="F165" s="235" t="s">
        <v>8624</v>
      </c>
      <c r="G165" s="236" t="s">
        <v>1829</v>
      </c>
      <c r="H165" s="237">
        <v>186</v>
      </c>
      <c r="I165" s="238"/>
      <c r="J165" s="239">
        <f>ROUND(I165*H165,2)</f>
        <v>0</v>
      </c>
      <c r="K165" s="235" t="s">
        <v>413</v>
      </c>
      <c r="L165" s="44"/>
      <c r="M165" s="240" t="s">
        <v>1</v>
      </c>
      <c r="N165" s="241" t="s">
        <v>48</v>
      </c>
      <c r="O165" s="87"/>
      <c r="P165" s="242">
        <f>O165*H165</f>
        <v>0</v>
      </c>
      <c r="Q165" s="242">
        <v>0</v>
      </c>
      <c r="R165" s="242">
        <f>Q165*H165</f>
        <v>0</v>
      </c>
      <c r="S165" s="242">
        <v>0</v>
      </c>
      <c r="T165" s="243">
        <f>S165*H165</f>
        <v>0</v>
      </c>
      <c r="AR165" s="244" t="s">
        <v>125</v>
      </c>
      <c r="AT165" s="244" t="s">
        <v>266</v>
      </c>
      <c r="AU165" s="244" t="s">
        <v>90</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862</v>
      </c>
    </row>
    <row r="166" s="1" customFormat="1" ht="16.5" customHeight="1">
      <c r="B166" s="39"/>
      <c r="C166" s="233" t="s">
        <v>616</v>
      </c>
      <c r="D166" s="233" t="s">
        <v>266</v>
      </c>
      <c r="E166" s="234" t="s">
        <v>8625</v>
      </c>
      <c r="F166" s="235" t="s">
        <v>8626</v>
      </c>
      <c r="G166" s="236" t="s">
        <v>1829</v>
      </c>
      <c r="H166" s="237">
        <v>3</v>
      </c>
      <c r="I166" s="238"/>
      <c r="J166" s="239">
        <f>ROUND(I166*H166,2)</f>
        <v>0</v>
      </c>
      <c r="K166" s="235" t="s">
        <v>413</v>
      </c>
      <c r="L166" s="44"/>
      <c r="M166" s="240" t="s">
        <v>1</v>
      </c>
      <c r="N166" s="241" t="s">
        <v>48</v>
      </c>
      <c r="O166" s="87"/>
      <c r="P166" s="242">
        <f>O166*H166</f>
        <v>0</v>
      </c>
      <c r="Q166" s="242">
        <v>0</v>
      </c>
      <c r="R166" s="242">
        <f>Q166*H166</f>
        <v>0</v>
      </c>
      <c r="S166" s="242">
        <v>0</v>
      </c>
      <c r="T166" s="243">
        <f>S166*H166</f>
        <v>0</v>
      </c>
      <c r="AR166" s="244" t="s">
        <v>125</v>
      </c>
      <c r="AT166" s="244" t="s">
        <v>266</v>
      </c>
      <c r="AU166" s="244" t="s">
        <v>90</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873</v>
      </c>
    </row>
    <row r="167" s="1" customFormat="1" ht="16.5" customHeight="1">
      <c r="B167" s="39"/>
      <c r="C167" s="233" t="s">
        <v>625</v>
      </c>
      <c r="D167" s="233" t="s">
        <v>266</v>
      </c>
      <c r="E167" s="234" t="s">
        <v>8627</v>
      </c>
      <c r="F167" s="235" t="s">
        <v>8628</v>
      </c>
      <c r="G167" s="236" t="s">
        <v>8629</v>
      </c>
      <c r="H167" s="237">
        <v>4</v>
      </c>
      <c r="I167" s="238"/>
      <c r="J167" s="239">
        <f>ROUND(I167*H167,2)</f>
        <v>0</v>
      </c>
      <c r="K167" s="235" t="s">
        <v>413</v>
      </c>
      <c r="L167" s="44"/>
      <c r="M167" s="240" t="s">
        <v>1</v>
      </c>
      <c r="N167" s="241" t="s">
        <v>48</v>
      </c>
      <c r="O167" s="87"/>
      <c r="P167" s="242">
        <f>O167*H167</f>
        <v>0</v>
      </c>
      <c r="Q167" s="242">
        <v>0</v>
      </c>
      <c r="R167" s="242">
        <f>Q167*H167</f>
        <v>0</v>
      </c>
      <c r="S167" s="242">
        <v>0</v>
      </c>
      <c r="T167" s="243">
        <f>S167*H167</f>
        <v>0</v>
      </c>
      <c r="AR167" s="244" t="s">
        <v>125</v>
      </c>
      <c r="AT167" s="244" t="s">
        <v>266</v>
      </c>
      <c r="AU167" s="244" t="s">
        <v>90</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895</v>
      </c>
    </row>
    <row r="168" s="1" customFormat="1" ht="16.5" customHeight="1">
      <c r="B168" s="39"/>
      <c r="C168" s="233" t="s">
        <v>629</v>
      </c>
      <c r="D168" s="233" t="s">
        <v>266</v>
      </c>
      <c r="E168" s="234" t="s">
        <v>8630</v>
      </c>
      <c r="F168" s="235" t="s">
        <v>8631</v>
      </c>
      <c r="G168" s="236" t="s">
        <v>8629</v>
      </c>
      <c r="H168" s="237">
        <v>12</v>
      </c>
      <c r="I168" s="238"/>
      <c r="J168" s="239">
        <f>ROUND(I168*H168,2)</f>
        <v>0</v>
      </c>
      <c r="K168" s="235" t="s">
        <v>413</v>
      </c>
      <c r="L168" s="44"/>
      <c r="M168" s="240" t="s">
        <v>1</v>
      </c>
      <c r="N168" s="241" t="s">
        <v>48</v>
      </c>
      <c r="O168" s="87"/>
      <c r="P168" s="242">
        <f>O168*H168</f>
        <v>0</v>
      </c>
      <c r="Q168" s="242">
        <v>0</v>
      </c>
      <c r="R168" s="242">
        <f>Q168*H168</f>
        <v>0</v>
      </c>
      <c r="S168" s="242">
        <v>0</v>
      </c>
      <c r="T168" s="243">
        <f>S168*H168</f>
        <v>0</v>
      </c>
      <c r="AR168" s="244" t="s">
        <v>125</v>
      </c>
      <c r="AT168" s="244" t="s">
        <v>266</v>
      </c>
      <c r="AU168" s="244" t="s">
        <v>90</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906</v>
      </c>
    </row>
    <row r="169" s="1" customFormat="1" ht="16.5" customHeight="1">
      <c r="B169" s="39"/>
      <c r="C169" s="233" t="s">
        <v>633</v>
      </c>
      <c r="D169" s="233" t="s">
        <v>266</v>
      </c>
      <c r="E169" s="234" t="s">
        <v>8632</v>
      </c>
      <c r="F169" s="235" t="s">
        <v>8633</v>
      </c>
      <c r="G169" s="236" t="s">
        <v>8629</v>
      </c>
      <c r="H169" s="237">
        <v>62</v>
      </c>
      <c r="I169" s="238"/>
      <c r="J169" s="239">
        <f>ROUND(I169*H169,2)</f>
        <v>0</v>
      </c>
      <c r="K169" s="235" t="s">
        <v>413</v>
      </c>
      <c r="L169" s="44"/>
      <c r="M169" s="240" t="s">
        <v>1</v>
      </c>
      <c r="N169" s="241" t="s">
        <v>48</v>
      </c>
      <c r="O169" s="87"/>
      <c r="P169" s="242">
        <f>O169*H169</f>
        <v>0</v>
      </c>
      <c r="Q169" s="242">
        <v>0</v>
      </c>
      <c r="R169" s="242">
        <f>Q169*H169</f>
        <v>0</v>
      </c>
      <c r="S169" s="242">
        <v>0</v>
      </c>
      <c r="T169" s="243">
        <f>S169*H169</f>
        <v>0</v>
      </c>
      <c r="AR169" s="244" t="s">
        <v>125</v>
      </c>
      <c r="AT169" s="244" t="s">
        <v>266</v>
      </c>
      <c r="AU169" s="244" t="s">
        <v>90</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917</v>
      </c>
    </row>
    <row r="170" s="1" customFormat="1" ht="16.5" customHeight="1">
      <c r="B170" s="39"/>
      <c r="C170" s="233" t="s">
        <v>638</v>
      </c>
      <c r="D170" s="233" t="s">
        <v>266</v>
      </c>
      <c r="E170" s="234" t="s">
        <v>8634</v>
      </c>
      <c r="F170" s="235" t="s">
        <v>8635</v>
      </c>
      <c r="G170" s="236" t="s">
        <v>2954</v>
      </c>
      <c r="H170" s="237">
        <v>4</v>
      </c>
      <c r="I170" s="238"/>
      <c r="J170" s="239">
        <f>ROUND(I170*H170,2)</f>
        <v>0</v>
      </c>
      <c r="K170" s="235" t="s">
        <v>413</v>
      </c>
      <c r="L170" s="44"/>
      <c r="M170" s="240" t="s">
        <v>1</v>
      </c>
      <c r="N170" s="241" t="s">
        <v>48</v>
      </c>
      <c r="O170" s="87"/>
      <c r="P170" s="242">
        <f>O170*H170</f>
        <v>0</v>
      </c>
      <c r="Q170" s="242">
        <v>0</v>
      </c>
      <c r="R170" s="242">
        <f>Q170*H170</f>
        <v>0</v>
      </c>
      <c r="S170" s="242">
        <v>0</v>
      </c>
      <c r="T170" s="243">
        <f>S170*H170</f>
        <v>0</v>
      </c>
      <c r="AR170" s="244" t="s">
        <v>125</v>
      </c>
      <c r="AT170" s="244" t="s">
        <v>266</v>
      </c>
      <c r="AU170" s="244" t="s">
        <v>90</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927</v>
      </c>
    </row>
    <row r="171" s="1" customFormat="1" ht="16.5" customHeight="1">
      <c r="B171" s="39"/>
      <c r="C171" s="233" t="s">
        <v>643</v>
      </c>
      <c r="D171" s="233" t="s">
        <v>266</v>
      </c>
      <c r="E171" s="234" t="s">
        <v>8636</v>
      </c>
      <c r="F171" s="235" t="s">
        <v>8637</v>
      </c>
      <c r="G171" s="236" t="s">
        <v>396</v>
      </c>
      <c r="H171" s="237">
        <v>666</v>
      </c>
      <c r="I171" s="238"/>
      <c r="J171" s="239">
        <f>ROUND(I171*H171,2)</f>
        <v>0</v>
      </c>
      <c r="K171" s="235" t="s">
        <v>413</v>
      </c>
      <c r="L171" s="44"/>
      <c r="M171" s="240" t="s">
        <v>1</v>
      </c>
      <c r="N171" s="241" t="s">
        <v>48</v>
      </c>
      <c r="O171" s="87"/>
      <c r="P171" s="242">
        <f>O171*H171</f>
        <v>0</v>
      </c>
      <c r="Q171" s="242">
        <v>0</v>
      </c>
      <c r="R171" s="242">
        <f>Q171*H171</f>
        <v>0</v>
      </c>
      <c r="S171" s="242">
        <v>0</v>
      </c>
      <c r="T171" s="243">
        <f>S171*H171</f>
        <v>0</v>
      </c>
      <c r="AR171" s="244" t="s">
        <v>125</v>
      </c>
      <c r="AT171" s="244" t="s">
        <v>266</v>
      </c>
      <c r="AU171" s="244" t="s">
        <v>90</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125</v>
      </c>
      <c r="BM171" s="244" t="s">
        <v>943</v>
      </c>
    </row>
    <row r="172" s="1" customFormat="1" ht="16.5" customHeight="1">
      <c r="B172" s="39"/>
      <c r="C172" s="233" t="s">
        <v>676</v>
      </c>
      <c r="D172" s="233" t="s">
        <v>266</v>
      </c>
      <c r="E172" s="234" t="s">
        <v>8638</v>
      </c>
      <c r="F172" s="235" t="s">
        <v>8639</v>
      </c>
      <c r="G172" s="236" t="s">
        <v>396</v>
      </c>
      <c r="H172" s="237">
        <v>9</v>
      </c>
      <c r="I172" s="238"/>
      <c r="J172" s="239">
        <f>ROUND(I172*H172,2)</f>
        <v>0</v>
      </c>
      <c r="K172" s="235" t="s">
        <v>413</v>
      </c>
      <c r="L172" s="44"/>
      <c r="M172" s="240" t="s">
        <v>1</v>
      </c>
      <c r="N172" s="241" t="s">
        <v>48</v>
      </c>
      <c r="O172" s="87"/>
      <c r="P172" s="242">
        <f>O172*H172</f>
        <v>0</v>
      </c>
      <c r="Q172" s="242">
        <v>0</v>
      </c>
      <c r="R172" s="242">
        <f>Q172*H172</f>
        <v>0</v>
      </c>
      <c r="S172" s="242">
        <v>0</v>
      </c>
      <c r="T172" s="243">
        <f>S172*H172</f>
        <v>0</v>
      </c>
      <c r="AR172" s="244" t="s">
        <v>125</v>
      </c>
      <c r="AT172" s="244" t="s">
        <v>266</v>
      </c>
      <c r="AU172" s="244" t="s">
        <v>90</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125</v>
      </c>
      <c r="BM172" s="244" t="s">
        <v>952</v>
      </c>
    </row>
    <row r="173" s="1" customFormat="1" ht="16.5" customHeight="1">
      <c r="B173" s="39"/>
      <c r="C173" s="233" t="s">
        <v>680</v>
      </c>
      <c r="D173" s="233" t="s">
        <v>266</v>
      </c>
      <c r="E173" s="234" t="s">
        <v>8640</v>
      </c>
      <c r="F173" s="235" t="s">
        <v>8641</v>
      </c>
      <c r="G173" s="236" t="s">
        <v>2954</v>
      </c>
      <c r="H173" s="237">
        <v>1</v>
      </c>
      <c r="I173" s="238"/>
      <c r="J173" s="239">
        <f>ROUND(I173*H173,2)</f>
        <v>0</v>
      </c>
      <c r="K173" s="235" t="s">
        <v>413</v>
      </c>
      <c r="L173" s="44"/>
      <c r="M173" s="240" t="s">
        <v>1</v>
      </c>
      <c r="N173" s="241" t="s">
        <v>48</v>
      </c>
      <c r="O173" s="87"/>
      <c r="P173" s="242">
        <f>O173*H173</f>
        <v>0</v>
      </c>
      <c r="Q173" s="242">
        <v>0</v>
      </c>
      <c r="R173" s="242">
        <f>Q173*H173</f>
        <v>0</v>
      </c>
      <c r="S173" s="242">
        <v>0</v>
      </c>
      <c r="T173" s="243">
        <f>S173*H173</f>
        <v>0</v>
      </c>
      <c r="AR173" s="244" t="s">
        <v>125</v>
      </c>
      <c r="AT173" s="244" t="s">
        <v>266</v>
      </c>
      <c r="AU173" s="244" t="s">
        <v>90</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963</v>
      </c>
    </row>
    <row r="174" s="1" customFormat="1" ht="16.5" customHeight="1">
      <c r="B174" s="39"/>
      <c r="C174" s="233" t="s">
        <v>684</v>
      </c>
      <c r="D174" s="233" t="s">
        <v>266</v>
      </c>
      <c r="E174" s="234" t="s">
        <v>8642</v>
      </c>
      <c r="F174" s="235" t="s">
        <v>8643</v>
      </c>
      <c r="G174" s="236" t="s">
        <v>1829</v>
      </c>
      <c r="H174" s="237">
        <v>3</v>
      </c>
      <c r="I174" s="238"/>
      <c r="J174" s="239">
        <f>ROUND(I174*H174,2)</f>
        <v>0</v>
      </c>
      <c r="K174" s="235" t="s">
        <v>413</v>
      </c>
      <c r="L174" s="44"/>
      <c r="M174" s="240" t="s">
        <v>1</v>
      </c>
      <c r="N174" s="241" t="s">
        <v>48</v>
      </c>
      <c r="O174" s="87"/>
      <c r="P174" s="242">
        <f>O174*H174</f>
        <v>0</v>
      </c>
      <c r="Q174" s="242">
        <v>0</v>
      </c>
      <c r="R174" s="242">
        <f>Q174*H174</f>
        <v>0</v>
      </c>
      <c r="S174" s="242">
        <v>0</v>
      </c>
      <c r="T174" s="243">
        <f>S174*H174</f>
        <v>0</v>
      </c>
      <c r="AR174" s="244" t="s">
        <v>125</v>
      </c>
      <c r="AT174" s="244" t="s">
        <v>266</v>
      </c>
      <c r="AU174" s="244" t="s">
        <v>90</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971</v>
      </c>
    </row>
    <row r="175" s="1" customFormat="1" ht="16.5" customHeight="1">
      <c r="B175" s="39"/>
      <c r="C175" s="233" t="s">
        <v>688</v>
      </c>
      <c r="D175" s="233" t="s">
        <v>266</v>
      </c>
      <c r="E175" s="234" t="s">
        <v>8644</v>
      </c>
      <c r="F175" s="235" t="s">
        <v>8645</v>
      </c>
      <c r="G175" s="236" t="s">
        <v>396</v>
      </c>
      <c r="H175" s="237">
        <v>24</v>
      </c>
      <c r="I175" s="238"/>
      <c r="J175" s="239">
        <f>ROUND(I175*H175,2)</f>
        <v>0</v>
      </c>
      <c r="K175" s="235" t="s">
        <v>413</v>
      </c>
      <c r="L175" s="44"/>
      <c r="M175" s="240" t="s">
        <v>1</v>
      </c>
      <c r="N175" s="241" t="s">
        <v>48</v>
      </c>
      <c r="O175" s="87"/>
      <c r="P175" s="242">
        <f>O175*H175</f>
        <v>0</v>
      </c>
      <c r="Q175" s="242">
        <v>0</v>
      </c>
      <c r="R175" s="242">
        <f>Q175*H175</f>
        <v>0</v>
      </c>
      <c r="S175" s="242">
        <v>0</v>
      </c>
      <c r="T175" s="243">
        <f>S175*H175</f>
        <v>0</v>
      </c>
      <c r="AR175" s="244" t="s">
        <v>125</v>
      </c>
      <c r="AT175" s="244" t="s">
        <v>266</v>
      </c>
      <c r="AU175" s="244" t="s">
        <v>90</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125</v>
      </c>
      <c r="BM175" s="244" t="s">
        <v>979</v>
      </c>
    </row>
    <row r="176" s="11" customFormat="1" ht="25.92" customHeight="1">
      <c r="B176" s="217"/>
      <c r="C176" s="218"/>
      <c r="D176" s="219" t="s">
        <v>82</v>
      </c>
      <c r="E176" s="220" t="s">
        <v>4947</v>
      </c>
      <c r="F176" s="220" t="s">
        <v>8646</v>
      </c>
      <c r="G176" s="218"/>
      <c r="H176" s="218"/>
      <c r="I176" s="221"/>
      <c r="J176" s="222">
        <f>BK176</f>
        <v>0</v>
      </c>
      <c r="K176" s="218"/>
      <c r="L176" s="223"/>
      <c r="M176" s="224"/>
      <c r="N176" s="225"/>
      <c r="O176" s="225"/>
      <c r="P176" s="226">
        <f>SUM(P177:P178)</f>
        <v>0</v>
      </c>
      <c r="Q176" s="225"/>
      <c r="R176" s="226">
        <f>SUM(R177:R178)</f>
        <v>0</v>
      </c>
      <c r="S176" s="225"/>
      <c r="T176" s="227">
        <f>SUM(T177:T178)</f>
        <v>0</v>
      </c>
      <c r="AR176" s="228" t="s">
        <v>90</v>
      </c>
      <c r="AT176" s="229" t="s">
        <v>82</v>
      </c>
      <c r="AU176" s="229" t="s">
        <v>83</v>
      </c>
      <c r="AY176" s="228" t="s">
        <v>263</v>
      </c>
      <c r="BK176" s="230">
        <f>SUM(BK177:BK178)</f>
        <v>0</v>
      </c>
    </row>
    <row r="177" s="1" customFormat="1" ht="16.5" customHeight="1">
      <c r="B177" s="39"/>
      <c r="C177" s="233" t="s">
        <v>693</v>
      </c>
      <c r="D177" s="233" t="s">
        <v>266</v>
      </c>
      <c r="E177" s="234" t="s">
        <v>8647</v>
      </c>
      <c r="F177" s="235" t="s">
        <v>8648</v>
      </c>
      <c r="G177" s="236" t="s">
        <v>1829</v>
      </c>
      <c r="H177" s="237">
        <v>1</v>
      </c>
      <c r="I177" s="238"/>
      <c r="J177" s="239">
        <f>ROUND(I177*H177,2)</f>
        <v>0</v>
      </c>
      <c r="K177" s="235" t="s">
        <v>413</v>
      </c>
      <c r="L177" s="44"/>
      <c r="M177" s="240" t="s">
        <v>1</v>
      </c>
      <c r="N177" s="241" t="s">
        <v>48</v>
      </c>
      <c r="O177" s="87"/>
      <c r="P177" s="242">
        <f>O177*H177</f>
        <v>0</v>
      </c>
      <c r="Q177" s="242">
        <v>0</v>
      </c>
      <c r="R177" s="242">
        <f>Q177*H177</f>
        <v>0</v>
      </c>
      <c r="S177" s="242">
        <v>0</v>
      </c>
      <c r="T177" s="243">
        <f>S177*H177</f>
        <v>0</v>
      </c>
      <c r="AR177" s="244" t="s">
        <v>125</v>
      </c>
      <c r="AT177" s="244" t="s">
        <v>266</v>
      </c>
      <c r="AU177" s="244" t="s">
        <v>90</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993</v>
      </c>
    </row>
    <row r="178" s="1" customFormat="1" ht="16.5" customHeight="1">
      <c r="B178" s="39"/>
      <c r="C178" s="233" t="s">
        <v>697</v>
      </c>
      <c r="D178" s="233" t="s">
        <v>266</v>
      </c>
      <c r="E178" s="234" t="s">
        <v>8649</v>
      </c>
      <c r="F178" s="235" t="s">
        <v>8650</v>
      </c>
      <c r="G178" s="236" t="s">
        <v>1829</v>
      </c>
      <c r="H178" s="237">
        <v>1</v>
      </c>
      <c r="I178" s="238"/>
      <c r="J178" s="239">
        <f>ROUND(I178*H178,2)</f>
        <v>0</v>
      </c>
      <c r="K178" s="235" t="s">
        <v>413</v>
      </c>
      <c r="L178" s="44"/>
      <c r="M178" s="240" t="s">
        <v>1</v>
      </c>
      <c r="N178" s="241" t="s">
        <v>48</v>
      </c>
      <c r="O178" s="87"/>
      <c r="P178" s="242">
        <f>O178*H178</f>
        <v>0</v>
      </c>
      <c r="Q178" s="242">
        <v>0</v>
      </c>
      <c r="R178" s="242">
        <f>Q178*H178</f>
        <v>0</v>
      </c>
      <c r="S178" s="242">
        <v>0</v>
      </c>
      <c r="T178" s="243">
        <f>S178*H178</f>
        <v>0</v>
      </c>
      <c r="AR178" s="244" t="s">
        <v>125</v>
      </c>
      <c r="AT178" s="244" t="s">
        <v>266</v>
      </c>
      <c r="AU178" s="244" t="s">
        <v>90</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1006</v>
      </c>
    </row>
    <row r="179" s="11" customFormat="1" ht="25.92" customHeight="1">
      <c r="B179" s="217"/>
      <c r="C179" s="218"/>
      <c r="D179" s="219" t="s">
        <v>82</v>
      </c>
      <c r="E179" s="220" t="s">
        <v>4984</v>
      </c>
      <c r="F179" s="220" t="s">
        <v>8651</v>
      </c>
      <c r="G179" s="218"/>
      <c r="H179" s="218"/>
      <c r="I179" s="221"/>
      <c r="J179" s="222">
        <f>BK179</f>
        <v>0</v>
      </c>
      <c r="K179" s="218"/>
      <c r="L179" s="223"/>
      <c r="M179" s="224"/>
      <c r="N179" s="225"/>
      <c r="O179" s="225"/>
      <c r="P179" s="226">
        <f>SUM(P180:P183)</f>
        <v>0</v>
      </c>
      <c r="Q179" s="225"/>
      <c r="R179" s="226">
        <f>SUM(R180:R183)</f>
        <v>0</v>
      </c>
      <c r="S179" s="225"/>
      <c r="T179" s="227">
        <f>SUM(T180:T183)</f>
        <v>0</v>
      </c>
      <c r="AR179" s="228" t="s">
        <v>90</v>
      </c>
      <c r="AT179" s="229" t="s">
        <v>82</v>
      </c>
      <c r="AU179" s="229" t="s">
        <v>83</v>
      </c>
      <c r="AY179" s="228" t="s">
        <v>263</v>
      </c>
      <c r="BK179" s="230">
        <f>SUM(BK180:BK183)</f>
        <v>0</v>
      </c>
    </row>
    <row r="180" s="1" customFormat="1" ht="16.5" customHeight="1">
      <c r="B180" s="39"/>
      <c r="C180" s="233" t="s">
        <v>701</v>
      </c>
      <c r="D180" s="233" t="s">
        <v>266</v>
      </c>
      <c r="E180" s="234" t="s">
        <v>8652</v>
      </c>
      <c r="F180" s="235" t="s">
        <v>8653</v>
      </c>
      <c r="G180" s="236" t="s">
        <v>6341</v>
      </c>
      <c r="H180" s="237">
        <v>4</v>
      </c>
      <c r="I180" s="238"/>
      <c r="J180" s="239">
        <f>ROUND(I180*H180,2)</f>
        <v>0</v>
      </c>
      <c r="K180" s="235" t="s">
        <v>413</v>
      </c>
      <c r="L180" s="44"/>
      <c r="M180" s="240" t="s">
        <v>1</v>
      </c>
      <c r="N180" s="241" t="s">
        <v>48</v>
      </c>
      <c r="O180" s="87"/>
      <c r="P180" s="242">
        <f>O180*H180</f>
        <v>0</v>
      </c>
      <c r="Q180" s="242">
        <v>0</v>
      </c>
      <c r="R180" s="242">
        <f>Q180*H180</f>
        <v>0</v>
      </c>
      <c r="S180" s="242">
        <v>0</v>
      </c>
      <c r="T180" s="243">
        <f>S180*H180</f>
        <v>0</v>
      </c>
      <c r="AR180" s="244" t="s">
        <v>125</v>
      </c>
      <c r="AT180" s="244" t="s">
        <v>266</v>
      </c>
      <c r="AU180" s="244" t="s">
        <v>90</v>
      </c>
      <c r="AY180" s="17" t="s">
        <v>263</v>
      </c>
      <c r="BE180" s="245">
        <f>IF(N180="základní",J180,0)</f>
        <v>0</v>
      </c>
      <c r="BF180" s="245">
        <f>IF(N180="snížená",J180,0)</f>
        <v>0</v>
      </c>
      <c r="BG180" s="245">
        <f>IF(N180="zákl. přenesená",J180,0)</f>
        <v>0</v>
      </c>
      <c r="BH180" s="245">
        <f>IF(N180="sníž. přenesená",J180,0)</f>
        <v>0</v>
      </c>
      <c r="BI180" s="245">
        <f>IF(N180="nulová",J180,0)</f>
        <v>0</v>
      </c>
      <c r="BJ180" s="17" t="s">
        <v>90</v>
      </c>
      <c r="BK180" s="245">
        <f>ROUND(I180*H180,2)</f>
        <v>0</v>
      </c>
      <c r="BL180" s="17" t="s">
        <v>125</v>
      </c>
      <c r="BM180" s="244" t="s">
        <v>1018</v>
      </c>
    </row>
    <row r="181" s="1" customFormat="1" ht="16.5" customHeight="1">
      <c r="B181" s="39"/>
      <c r="C181" s="233" t="s">
        <v>706</v>
      </c>
      <c r="D181" s="233" t="s">
        <v>266</v>
      </c>
      <c r="E181" s="234" t="s">
        <v>8654</v>
      </c>
      <c r="F181" s="235" t="s">
        <v>8655</v>
      </c>
      <c r="G181" s="236" t="s">
        <v>6341</v>
      </c>
      <c r="H181" s="237">
        <v>8</v>
      </c>
      <c r="I181" s="238"/>
      <c r="J181" s="239">
        <f>ROUND(I181*H181,2)</f>
        <v>0</v>
      </c>
      <c r="K181" s="235" t="s">
        <v>413</v>
      </c>
      <c r="L181" s="44"/>
      <c r="M181" s="240" t="s">
        <v>1</v>
      </c>
      <c r="N181" s="241" t="s">
        <v>48</v>
      </c>
      <c r="O181" s="87"/>
      <c r="P181" s="242">
        <f>O181*H181</f>
        <v>0</v>
      </c>
      <c r="Q181" s="242">
        <v>0</v>
      </c>
      <c r="R181" s="242">
        <f>Q181*H181</f>
        <v>0</v>
      </c>
      <c r="S181" s="242">
        <v>0</v>
      </c>
      <c r="T181" s="243">
        <f>S181*H181</f>
        <v>0</v>
      </c>
      <c r="AR181" s="244" t="s">
        <v>125</v>
      </c>
      <c r="AT181" s="244" t="s">
        <v>266</v>
      </c>
      <c r="AU181" s="244" t="s">
        <v>90</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125</v>
      </c>
      <c r="BM181" s="244" t="s">
        <v>1028</v>
      </c>
    </row>
    <row r="182" s="1" customFormat="1" ht="16.5" customHeight="1">
      <c r="B182" s="39"/>
      <c r="C182" s="233" t="s">
        <v>715</v>
      </c>
      <c r="D182" s="233" t="s">
        <v>266</v>
      </c>
      <c r="E182" s="234" t="s">
        <v>8656</v>
      </c>
      <c r="F182" s="235" t="s">
        <v>8657</v>
      </c>
      <c r="G182" s="236" t="s">
        <v>6341</v>
      </c>
      <c r="H182" s="237">
        <v>3</v>
      </c>
      <c r="I182" s="238"/>
      <c r="J182" s="239">
        <f>ROUND(I182*H182,2)</f>
        <v>0</v>
      </c>
      <c r="K182" s="235" t="s">
        <v>413</v>
      </c>
      <c r="L182" s="44"/>
      <c r="M182" s="240" t="s">
        <v>1</v>
      </c>
      <c r="N182" s="241" t="s">
        <v>48</v>
      </c>
      <c r="O182" s="87"/>
      <c r="P182" s="242">
        <f>O182*H182</f>
        <v>0</v>
      </c>
      <c r="Q182" s="242">
        <v>0</v>
      </c>
      <c r="R182" s="242">
        <f>Q182*H182</f>
        <v>0</v>
      </c>
      <c r="S182" s="242">
        <v>0</v>
      </c>
      <c r="T182" s="243">
        <f>S182*H182</f>
        <v>0</v>
      </c>
      <c r="AR182" s="244" t="s">
        <v>125</v>
      </c>
      <c r="AT182" s="244" t="s">
        <v>266</v>
      </c>
      <c r="AU182" s="244" t="s">
        <v>90</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1039</v>
      </c>
    </row>
    <row r="183" s="1" customFormat="1" ht="16.5" customHeight="1">
      <c r="B183" s="39"/>
      <c r="C183" s="233" t="s">
        <v>726</v>
      </c>
      <c r="D183" s="233" t="s">
        <v>266</v>
      </c>
      <c r="E183" s="234" t="s">
        <v>8658</v>
      </c>
      <c r="F183" s="235" t="s">
        <v>8659</v>
      </c>
      <c r="G183" s="236" t="s">
        <v>6341</v>
      </c>
      <c r="H183" s="237">
        <v>16</v>
      </c>
      <c r="I183" s="238"/>
      <c r="J183" s="239">
        <f>ROUND(I183*H183,2)</f>
        <v>0</v>
      </c>
      <c r="K183" s="235" t="s">
        <v>413</v>
      </c>
      <c r="L183" s="44"/>
      <c r="M183" s="240" t="s">
        <v>1</v>
      </c>
      <c r="N183" s="241" t="s">
        <v>48</v>
      </c>
      <c r="O183" s="87"/>
      <c r="P183" s="242">
        <f>O183*H183</f>
        <v>0</v>
      </c>
      <c r="Q183" s="242">
        <v>0</v>
      </c>
      <c r="R183" s="242">
        <f>Q183*H183</f>
        <v>0</v>
      </c>
      <c r="S183" s="242">
        <v>0</v>
      </c>
      <c r="T183" s="243">
        <f>S183*H183</f>
        <v>0</v>
      </c>
      <c r="AR183" s="244" t="s">
        <v>125</v>
      </c>
      <c r="AT183" s="244" t="s">
        <v>266</v>
      </c>
      <c r="AU183" s="244" t="s">
        <v>90</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1048</v>
      </c>
    </row>
    <row r="184" s="11" customFormat="1" ht="25.92" customHeight="1">
      <c r="B184" s="217"/>
      <c r="C184" s="218"/>
      <c r="D184" s="219" t="s">
        <v>82</v>
      </c>
      <c r="E184" s="220" t="s">
        <v>5005</v>
      </c>
      <c r="F184" s="220" t="s">
        <v>2719</v>
      </c>
      <c r="G184" s="218"/>
      <c r="H184" s="218"/>
      <c r="I184" s="221"/>
      <c r="J184" s="222">
        <f>BK184</f>
        <v>0</v>
      </c>
      <c r="K184" s="218"/>
      <c r="L184" s="223"/>
      <c r="M184" s="224"/>
      <c r="N184" s="225"/>
      <c r="O184" s="225"/>
      <c r="P184" s="226">
        <f>SUM(P185:P190)</f>
        <v>0</v>
      </c>
      <c r="Q184" s="225"/>
      <c r="R184" s="226">
        <f>SUM(R185:R190)</f>
        <v>0</v>
      </c>
      <c r="S184" s="225"/>
      <c r="T184" s="227">
        <f>SUM(T185:T190)</f>
        <v>0</v>
      </c>
      <c r="AR184" s="228" t="s">
        <v>90</v>
      </c>
      <c r="AT184" s="229" t="s">
        <v>82</v>
      </c>
      <c r="AU184" s="229" t="s">
        <v>83</v>
      </c>
      <c r="AY184" s="228" t="s">
        <v>263</v>
      </c>
      <c r="BK184" s="230">
        <f>SUM(BK185:BK190)</f>
        <v>0</v>
      </c>
    </row>
    <row r="185" s="1" customFormat="1" ht="16.5" customHeight="1">
      <c r="B185" s="39"/>
      <c r="C185" s="233" t="s">
        <v>731</v>
      </c>
      <c r="D185" s="233" t="s">
        <v>266</v>
      </c>
      <c r="E185" s="234" t="s">
        <v>8660</v>
      </c>
      <c r="F185" s="235" t="s">
        <v>8661</v>
      </c>
      <c r="G185" s="236" t="s">
        <v>6341</v>
      </c>
      <c r="H185" s="237">
        <v>1</v>
      </c>
      <c r="I185" s="238"/>
      <c r="J185" s="239">
        <f>ROUND(I185*H185,2)</f>
        <v>0</v>
      </c>
      <c r="K185" s="235" t="s">
        <v>413</v>
      </c>
      <c r="L185" s="44"/>
      <c r="M185" s="240" t="s">
        <v>1</v>
      </c>
      <c r="N185" s="241" t="s">
        <v>48</v>
      </c>
      <c r="O185" s="87"/>
      <c r="P185" s="242">
        <f>O185*H185</f>
        <v>0</v>
      </c>
      <c r="Q185" s="242">
        <v>0</v>
      </c>
      <c r="R185" s="242">
        <f>Q185*H185</f>
        <v>0</v>
      </c>
      <c r="S185" s="242">
        <v>0</v>
      </c>
      <c r="T185" s="243">
        <f>S185*H185</f>
        <v>0</v>
      </c>
      <c r="AR185" s="244" t="s">
        <v>125</v>
      </c>
      <c r="AT185" s="244" t="s">
        <v>266</v>
      </c>
      <c r="AU185" s="244" t="s">
        <v>90</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1063</v>
      </c>
    </row>
    <row r="186" s="1" customFormat="1" ht="16.5" customHeight="1">
      <c r="B186" s="39"/>
      <c r="C186" s="233" t="s">
        <v>737</v>
      </c>
      <c r="D186" s="233" t="s">
        <v>266</v>
      </c>
      <c r="E186" s="234" t="s">
        <v>8662</v>
      </c>
      <c r="F186" s="235" t="s">
        <v>8663</v>
      </c>
      <c r="G186" s="236" t="s">
        <v>269</v>
      </c>
      <c r="H186" s="237">
        <v>1</v>
      </c>
      <c r="I186" s="238"/>
      <c r="J186" s="239">
        <f>ROUND(I186*H186,2)</f>
        <v>0</v>
      </c>
      <c r="K186" s="235" t="s">
        <v>413</v>
      </c>
      <c r="L186" s="44"/>
      <c r="M186" s="240" t="s">
        <v>1</v>
      </c>
      <c r="N186" s="241" t="s">
        <v>48</v>
      </c>
      <c r="O186" s="87"/>
      <c r="P186" s="242">
        <f>O186*H186</f>
        <v>0</v>
      </c>
      <c r="Q186" s="242">
        <v>0</v>
      </c>
      <c r="R186" s="242">
        <f>Q186*H186</f>
        <v>0</v>
      </c>
      <c r="S186" s="242">
        <v>0</v>
      </c>
      <c r="T186" s="243">
        <f>S186*H186</f>
        <v>0</v>
      </c>
      <c r="AR186" s="244" t="s">
        <v>125</v>
      </c>
      <c r="AT186" s="244" t="s">
        <v>266</v>
      </c>
      <c r="AU186" s="244" t="s">
        <v>90</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125</v>
      </c>
      <c r="BM186" s="244" t="s">
        <v>1073</v>
      </c>
    </row>
    <row r="187" s="1" customFormat="1" ht="16.5" customHeight="1">
      <c r="B187" s="39"/>
      <c r="C187" s="233" t="s">
        <v>742</v>
      </c>
      <c r="D187" s="233" t="s">
        <v>266</v>
      </c>
      <c r="E187" s="234" t="s">
        <v>8664</v>
      </c>
      <c r="F187" s="235" t="s">
        <v>8665</v>
      </c>
      <c r="G187" s="236" t="s">
        <v>269</v>
      </c>
      <c r="H187" s="237">
        <v>1</v>
      </c>
      <c r="I187" s="238"/>
      <c r="J187" s="239">
        <f>ROUND(I187*H187,2)</f>
        <v>0</v>
      </c>
      <c r="K187" s="235" t="s">
        <v>413</v>
      </c>
      <c r="L187" s="44"/>
      <c r="M187" s="240" t="s">
        <v>1</v>
      </c>
      <c r="N187" s="241" t="s">
        <v>48</v>
      </c>
      <c r="O187" s="87"/>
      <c r="P187" s="242">
        <f>O187*H187</f>
        <v>0</v>
      </c>
      <c r="Q187" s="242">
        <v>0</v>
      </c>
      <c r="R187" s="242">
        <f>Q187*H187</f>
        <v>0</v>
      </c>
      <c r="S187" s="242">
        <v>0</v>
      </c>
      <c r="T187" s="243">
        <f>S187*H187</f>
        <v>0</v>
      </c>
      <c r="AR187" s="244" t="s">
        <v>125</v>
      </c>
      <c r="AT187" s="244" t="s">
        <v>266</v>
      </c>
      <c r="AU187" s="244" t="s">
        <v>90</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125</v>
      </c>
      <c r="BM187" s="244" t="s">
        <v>1086</v>
      </c>
    </row>
    <row r="188" s="1" customFormat="1" ht="16.5" customHeight="1">
      <c r="B188" s="39"/>
      <c r="C188" s="233" t="s">
        <v>746</v>
      </c>
      <c r="D188" s="233" t="s">
        <v>266</v>
      </c>
      <c r="E188" s="234" t="s">
        <v>8666</v>
      </c>
      <c r="F188" s="235" t="s">
        <v>8667</v>
      </c>
      <c r="G188" s="236" t="s">
        <v>269</v>
      </c>
      <c r="H188" s="237">
        <v>1</v>
      </c>
      <c r="I188" s="238"/>
      <c r="J188" s="239">
        <f>ROUND(I188*H188,2)</f>
        <v>0</v>
      </c>
      <c r="K188" s="235" t="s">
        <v>413</v>
      </c>
      <c r="L188" s="44"/>
      <c r="M188" s="240" t="s">
        <v>1</v>
      </c>
      <c r="N188" s="241" t="s">
        <v>48</v>
      </c>
      <c r="O188" s="87"/>
      <c r="P188" s="242">
        <f>O188*H188</f>
        <v>0</v>
      </c>
      <c r="Q188" s="242">
        <v>0</v>
      </c>
      <c r="R188" s="242">
        <f>Q188*H188</f>
        <v>0</v>
      </c>
      <c r="S188" s="242">
        <v>0</v>
      </c>
      <c r="T188" s="243">
        <f>S188*H188</f>
        <v>0</v>
      </c>
      <c r="AR188" s="244" t="s">
        <v>125</v>
      </c>
      <c r="AT188" s="244" t="s">
        <v>266</v>
      </c>
      <c r="AU188" s="244" t="s">
        <v>90</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1098</v>
      </c>
    </row>
    <row r="189" s="1" customFormat="1" ht="16.5" customHeight="1">
      <c r="B189" s="39"/>
      <c r="C189" s="233" t="s">
        <v>751</v>
      </c>
      <c r="D189" s="233" t="s">
        <v>266</v>
      </c>
      <c r="E189" s="234" t="s">
        <v>8668</v>
      </c>
      <c r="F189" s="235" t="s">
        <v>8669</v>
      </c>
      <c r="G189" s="236" t="s">
        <v>269</v>
      </c>
      <c r="H189" s="237">
        <v>1</v>
      </c>
      <c r="I189" s="238"/>
      <c r="J189" s="239">
        <f>ROUND(I189*H189,2)</f>
        <v>0</v>
      </c>
      <c r="K189" s="235" t="s">
        <v>413</v>
      </c>
      <c r="L189" s="44"/>
      <c r="M189" s="240" t="s">
        <v>1</v>
      </c>
      <c r="N189" s="241" t="s">
        <v>48</v>
      </c>
      <c r="O189" s="87"/>
      <c r="P189" s="242">
        <f>O189*H189</f>
        <v>0</v>
      </c>
      <c r="Q189" s="242">
        <v>0</v>
      </c>
      <c r="R189" s="242">
        <f>Q189*H189</f>
        <v>0</v>
      </c>
      <c r="S189" s="242">
        <v>0</v>
      </c>
      <c r="T189" s="243">
        <f>S189*H189</f>
        <v>0</v>
      </c>
      <c r="AR189" s="244" t="s">
        <v>125</v>
      </c>
      <c r="AT189" s="244" t="s">
        <v>266</v>
      </c>
      <c r="AU189" s="244" t="s">
        <v>90</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1111</v>
      </c>
    </row>
    <row r="190" s="1" customFormat="1" ht="16.5" customHeight="1">
      <c r="B190" s="39"/>
      <c r="C190" s="233" t="s">
        <v>755</v>
      </c>
      <c r="D190" s="233" t="s">
        <v>266</v>
      </c>
      <c r="E190" s="234" t="s">
        <v>8670</v>
      </c>
      <c r="F190" s="235" t="s">
        <v>8671</v>
      </c>
      <c r="G190" s="236" t="s">
        <v>269</v>
      </c>
      <c r="H190" s="237">
        <v>1</v>
      </c>
      <c r="I190" s="238"/>
      <c r="J190" s="239">
        <f>ROUND(I190*H190,2)</f>
        <v>0</v>
      </c>
      <c r="K190" s="235" t="s">
        <v>413</v>
      </c>
      <c r="L190" s="44"/>
      <c r="M190" s="314" t="s">
        <v>1</v>
      </c>
      <c r="N190" s="315" t="s">
        <v>48</v>
      </c>
      <c r="O190" s="250"/>
      <c r="P190" s="316">
        <f>O190*H190</f>
        <v>0</v>
      </c>
      <c r="Q190" s="316">
        <v>0</v>
      </c>
      <c r="R190" s="316">
        <f>Q190*H190</f>
        <v>0</v>
      </c>
      <c r="S190" s="316">
        <v>0</v>
      </c>
      <c r="T190" s="317">
        <f>S190*H190</f>
        <v>0</v>
      </c>
      <c r="AR190" s="244" t="s">
        <v>125</v>
      </c>
      <c r="AT190" s="244" t="s">
        <v>266</v>
      </c>
      <c r="AU190" s="244" t="s">
        <v>90</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1117</v>
      </c>
    </row>
    <row r="191" s="1" customFormat="1" ht="6.96" customHeight="1">
      <c r="B191" s="62"/>
      <c r="C191" s="63"/>
      <c r="D191" s="63"/>
      <c r="E191" s="63"/>
      <c r="F191" s="63"/>
      <c r="G191" s="63"/>
      <c r="H191" s="63"/>
      <c r="I191" s="184"/>
      <c r="J191" s="63"/>
      <c r="K191" s="63"/>
      <c r="L191" s="44"/>
    </row>
  </sheetData>
  <sheetProtection sheet="1" autoFilter="0" formatColumns="0" formatRows="0" objects="1" scenarios="1" spinCount="100000" saltValue="bK2MNInkwj+LaWKrQdSQ45drlN1E50O8A4e4s8CogIYdv0HNH4hu3C+DJweE1rqN44yiAZtINItRncKbMVovnw==" hashValue="7PFE8anIRJxPLjrL5glt4UV+pjiJXIHGCYvpmTK31UlQSvAMVeGs/3ffLmC/GYZfCSL7QuMNrW0y8quA3yU5/Q==" algorithmName="SHA-512" password="E785"/>
  <autoFilter ref="C121:K190"/>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205</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8672</v>
      </c>
      <c r="F9" s="1"/>
      <c r="G9" s="1"/>
      <c r="H9" s="1"/>
      <c r="I9" s="151"/>
      <c r="L9" s="44"/>
    </row>
    <row r="10" s="1" customFormat="1" ht="12" customHeight="1">
      <c r="B10" s="44"/>
      <c r="D10" s="149" t="s">
        <v>327</v>
      </c>
      <c r="I10" s="151"/>
      <c r="L10" s="44"/>
    </row>
    <row r="11" s="1" customFormat="1" ht="36.96" customHeight="1">
      <c r="B11" s="44"/>
      <c r="E11" s="152" t="s">
        <v>8673</v>
      </c>
      <c r="F11" s="1"/>
      <c r="G11" s="1"/>
      <c r="H11" s="1"/>
      <c r="I11" s="151"/>
      <c r="L11" s="44"/>
    </row>
    <row r="12" s="1" customFormat="1">
      <c r="B12" s="44"/>
      <c r="I12" s="151"/>
      <c r="L12" s="44"/>
    </row>
    <row r="13" s="1" customFormat="1" ht="12" customHeight="1">
      <c r="B13" s="44"/>
      <c r="D13" s="149" t="s">
        <v>18</v>
      </c>
      <c r="F13" s="137" t="s">
        <v>19</v>
      </c>
      <c r="I13" s="153" t="s">
        <v>20</v>
      </c>
      <c r="J13" s="137" t="s">
        <v>1</v>
      </c>
      <c r="L13" s="44"/>
    </row>
    <row r="14" s="1" customFormat="1" ht="12" customHeight="1">
      <c r="B14" s="44"/>
      <c r="D14" s="149" t="s">
        <v>22</v>
      </c>
      <c r="F14" s="137" t="s">
        <v>23</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
        <v>1</v>
      </c>
      <c r="L16" s="44"/>
    </row>
    <row r="17" s="1" customFormat="1" ht="18" customHeight="1">
      <c r="B17" s="44"/>
      <c r="E17" s="137" t="s">
        <v>32</v>
      </c>
      <c r="I17" s="153" t="s">
        <v>33</v>
      </c>
      <c r="J17" s="137" t="s">
        <v>1</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
        <v>1</v>
      </c>
      <c r="L22" s="44"/>
    </row>
    <row r="23" s="1" customFormat="1" ht="18" customHeight="1">
      <c r="B23" s="44"/>
      <c r="E23" s="137" t="s">
        <v>37</v>
      </c>
      <c r="I23" s="153" t="s">
        <v>33</v>
      </c>
      <c r="J23" s="137" t="s">
        <v>1</v>
      </c>
      <c r="L23" s="44"/>
    </row>
    <row r="24" s="1" customFormat="1" ht="6.96" customHeight="1">
      <c r="B24" s="44"/>
      <c r="I24" s="151"/>
      <c r="L24" s="44"/>
    </row>
    <row r="25" s="1" customFormat="1" ht="12" customHeight="1">
      <c r="B25" s="44"/>
      <c r="D25" s="149" t="s">
        <v>39</v>
      </c>
      <c r="I25" s="153" t="s">
        <v>31</v>
      </c>
      <c r="J25" s="137" t="str">
        <f>IF('Rekapitulace stavby'!AN19="","",'Rekapitulace stavby'!AN19)</f>
        <v/>
      </c>
      <c r="L25" s="44"/>
    </row>
    <row r="26" s="1" customFormat="1" ht="18" customHeight="1">
      <c r="B26" s="44"/>
      <c r="E26" s="137" t="str">
        <f>IF('Rekapitulace stavby'!E20="","",'Rekapitulace stavby'!E20)</f>
        <v xml:space="preserve"> </v>
      </c>
      <c r="I26" s="153" t="s">
        <v>33</v>
      </c>
      <c r="J26" s="137" t="str">
        <f>IF('Rekapitulace stavby'!AN20="","",'Rekapitulace stavby'!AN20)</f>
        <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ROUND(J129,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ROUND((SUM(BE129:BE203)),  2)</f>
        <v>0</v>
      </c>
      <c r="I35" s="165">
        <v>0.20999999999999999</v>
      </c>
      <c r="J35" s="164">
        <f>ROUND(((SUM(BE129:BE203))*I35),  2)</f>
        <v>0</v>
      </c>
      <c r="L35" s="44"/>
    </row>
    <row r="36" s="1" customFormat="1" ht="14.4" customHeight="1">
      <c r="B36" s="44"/>
      <c r="E36" s="149" t="s">
        <v>49</v>
      </c>
      <c r="F36" s="164">
        <f>ROUND((SUM(BF129:BF203)),  2)</f>
        <v>0</v>
      </c>
      <c r="I36" s="165">
        <v>0.14999999999999999</v>
      </c>
      <c r="J36" s="164">
        <f>ROUND(((SUM(BF129:BF203))*I36),  2)</f>
        <v>0</v>
      </c>
      <c r="L36" s="44"/>
    </row>
    <row r="37" hidden="1" s="1" customFormat="1" ht="14.4" customHeight="1">
      <c r="B37" s="44"/>
      <c r="E37" s="149" t="s">
        <v>50</v>
      </c>
      <c r="F37" s="164">
        <f>ROUND((SUM(BG129:BG203)),  2)</f>
        <v>0</v>
      </c>
      <c r="I37" s="165">
        <v>0.20999999999999999</v>
      </c>
      <c r="J37" s="164">
        <f>0</f>
        <v>0</v>
      </c>
      <c r="L37" s="44"/>
    </row>
    <row r="38" hidden="1" s="1" customFormat="1" ht="14.4" customHeight="1">
      <c r="B38" s="44"/>
      <c r="E38" s="149" t="s">
        <v>51</v>
      </c>
      <c r="F38" s="164">
        <f>ROUND((SUM(BH129:BH203)),  2)</f>
        <v>0</v>
      </c>
      <c r="I38" s="165">
        <v>0.14999999999999999</v>
      </c>
      <c r="J38" s="164">
        <f>0</f>
        <v>0</v>
      </c>
      <c r="L38" s="44"/>
    </row>
    <row r="39" hidden="1" s="1" customFormat="1" ht="14.4" customHeight="1">
      <c r="B39" s="44"/>
      <c r="E39" s="149" t="s">
        <v>52</v>
      </c>
      <c r="F39" s="164">
        <f>ROUND((SUM(BI129:BI203)),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8672</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IO 01 - Příprava území</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Ostrava</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27.9" customHeight="1">
      <c r="B93" s="39"/>
      <c r="C93" s="32" t="s">
        <v>30</v>
      </c>
      <c r="D93" s="40"/>
      <c r="E93" s="40"/>
      <c r="F93" s="27" t="str">
        <f>E17</f>
        <v xml:space="preserve">OSTRAVSKÁ UNIVERZITA </v>
      </c>
      <c r="G93" s="40"/>
      <c r="H93" s="40"/>
      <c r="I93" s="153" t="s">
        <v>36</v>
      </c>
      <c r="J93" s="37" t="str">
        <f>E23</f>
        <v>KANIA a.s., Ostrava</v>
      </c>
      <c r="K93" s="40"/>
      <c r="L93" s="44"/>
    </row>
    <row r="94" s="1" customFormat="1" ht="15.15" customHeight="1">
      <c r="B94" s="39"/>
      <c r="C94" s="32" t="s">
        <v>34</v>
      </c>
      <c r="D94" s="40"/>
      <c r="E94" s="40"/>
      <c r="F94" s="27" t="str">
        <f>IF(E20="","",E20)</f>
        <v>Vyplň údaj</v>
      </c>
      <c r="G94" s="40"/>
      <c r="H94" s="40"/>
      <c r="I94" s="153" t="s">
        <v>39</v>
      </c>
      <c r="J94" s="37" t="str">
        <f>E26</f>
        <v xml:space="preserve"> </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J129</f>
        <v>0</v>
      </c>
      <c r="K98" s="40"/>
      <c r="L98" s="44"/>
      <c r="AU98" s="17" t="s">
        <v>241</v>
      </c>
    </row>
    <row r="99" s="8" customFormat="1" ht="24.96" customHeight="1">
      <c r="B99" s="194"/>
      <c r="C99" s="195"/>
      <c r="D99" s="196" t="s">
        <v>329</v>
      </c>
      <c r="E99" s="197"/>
      <c r="F99" s="197"/>
      <c r="G99" s="197"/>
      <c r="H99" s="197"/>
      <c r="I99" s="198"/>
      <c r="J99" s="199">
        <f>J130</f>
        <v>0</v>
      </c>
      <c r="K99" s="195"/>
      <c r="L99" s="200"/>
    </row>
    <row r="100" s="9" customFormat="1" ht="19.92" customHeight="1">
      <c r="B100" s="201"/>
      <c r="C100" s="129"/>
      <c r="D100" s="202" t="s">
        <v>330</v>
      </c>
      <c r="E100" s="203"/>
      <c r="F100" s="203"/>
      <c r="G100" s="203"/>
      <c r="H100" s="203"/>
      <c r="I100" s="204"/>
      <c r="J100" s="205">
        <f>J131</f>
        <v>0</v>
      </c>
      <c r="K100" s="129"/>
      <c r="L100" s="206"/>
    </row>
    <row r="101" s="9" customFormat="1" ht="19.92" customHeight="1">
      <c r="B101" s="201"/>
      <c r="C101" s="129"/>
      <c r="D101" s="202" t="s">
        <v>3447</v>
      </c>
      <c r="E101" s="203"/>
      <c r="F101" s="203"/>
      <c r="G101" s="203"/>
      <c r="H101" s="203"/>
      <c r="I101" s="204"/>
      <c r="J101" s="205">
        <f>J162</f>
        <v>0</v>
      </c>
      <c r="K101" s="129"/>
      <c r="L101" s="206"/>
    </row>
    <row r="102" s="9" customFormat="1" ht="19.92" customHeight="1">
      <c r="B102" s="201"/>
      <c r="C102" s="129"/>
      <c r="D102" s="202" t="s">
        <v>336</v>
      </c>
      <c r="E102" s="203"/>
      <c r="F102" s="203"/>
      <c r="G102" s="203"/>
      <c r="H102" s="203"/>
      <c r="I102" s="204"/>
      <c r="J102" s="205">
        <f>J169</f>
        <v>0</v>
      </c>
      <c r="K102" s="129"/>
      <c r="L102" s="206"/>
    </row>
    <row r="103" s="9" customFormat="1" ht="19.92" customHeight="1">
      <c r="B103" s="201"/>
      <c r="C103" s="129"/>
      <c r="D103" s="202" t="s">
        <v>337</v>
      </c>
      <c r="E103" s="203"/>
      <c r="F103" s="203"/>
      <c r="G103" s="203"/>
      <c r="H103" s="203"/>
      <c r="I103" s="204"/>
      <c r="J103" s="205">
        <f>J181</f>
        <v>0</v>
      </c>
      <c r="K103" s="129"/>
      <c r="L103" s="206"/>
    </row>
    <row r="104" s="9" customFormat="1" ht="19.92" customHeight="1">
      <c r="B104" s="201"/>
      <c r="C104" s="129"/>
      <c r="D104" s="202" t="s">
        <v>338</v>
      </c>
      <c r="E104" s="203"/>
      <c r="F104" s="203"/>
      <c r="G104" s="203"/>
      <c r="H104" s="203"/>
      <c r="I104" s="204"/>
      <c r="J104" s="205">
        <f>J187</f>
        <v>0</v>
      </c>
      <c r="K104" s="129"/>
      <c r="L104" s="206"/>
    </row>
    <row r="105" s="8" customFormat="1" ht="24.96" customHeight="1">
      <c r="B105" s="194"/>
      <c r="C105" s="195"/>
      <c r="D105" s="196" t="s">
        <v>8674</v>
      </c>
      <c r="E105" s="197"/>
      <c r="F105" s="197"/>
      <c r="G105" s="197"/>
      <c r="H105" s="197"/>
      <c r="I105" s="198"/>
      <c r="J105" s="199">
        <f>J189</f>
        <v>0</v>
      </c>
      <c r="K105" s="195"/>
      <c r="L105" s="200"/>
    </row>
    <row r="106" s="8" customFormat="1" ht="24.96" customHeight="1">
      <c r="B106" s="194"/>
      <c r="C106" s="195"/>
      <c r="D106" s="196" t="s">
        <v>355</v>
      </c>
      <c r="E106" s="197"/>
      <c r="F106" s="197"/>
      <c r="G106" s="197"/>
      <c r="H106" s="197"/>
      <c r="I106" s="198"/>
      <c r="J106" s="199">
        <f>J196</f>
        <v>0</v>
      </c>
      <c r="K106" s="195"/>
      <c r="L106" s="200"/>
    </row>
    <row r="107" s="9" customFormat="1" ht="19.92" customHeight="1">
      <c r="B107" s="201"/>
      <c r="C107" s="129"/>
      <c r="D107" s="202" t="s">
        <v>8675</v>
      </c>
      <c r="E107" s="203"/>
      <c r="F107" s="203"/>
      <c r="G107" s="203"/>
      <c r="H107" s="203"/>
      <c r="I107" s="204"/>
      <c r="J107" s="205">
        <f>J197</f>
        <v>0</v>
      </c>
      <c r="K107" s="129"/>
      <c r="L107" s="206"/>
    </row>
    <row r="108" s="1" customFormat="1" ht="21.84" customHeight="1">
      <c r="B108" s="39"/>
      <c r="C108" s="40"/>
      <c r="D108" s="40"/>
      <c r="E108" s="40"/>
      <c r="F108" s="40"/>
      <c r="G108" s="40"/>
      <c r="H108" s="40"/>
      <c r="I108" s="151"/>
      <c r="J108" s="40"/>
      <c r="K108" s="40"/>
      <c r="L108" s="44"/>
    </row>
    <row r="109" s="1" customFormat="1" ht="6.96" customHeight="1">
      <c r="B109" s="62"/>
      <c r="C109" s="63"/>
      <c r="D109" s="63"/>
      <c r="E109" s="63"/>
      <c r="F109" s="63"/>
      <c r="G109" s="63"/>
      <c r="H109" s="63"/>
      <c r="I109" s="184"/>
      <c r="J109" s="63"/>
      <c r="K109" s="63"/>
      <c r="L109" s="44"/>
    </row>
    <row r="113" s="1" customFormat="1" ht="6.96" customHeight="1">
      <c r="B113" s="64"/>
      <c r="C113" s="65"/>
      <c r="D113" s="65"/>
      <c r="E113" s="65"/>
      <c r="F113" s="65"/>
      <c r="G113" s="65"/>
      <c r="H113" s="65"/>
      <c r="I113" s="187"/>
      <c r="J113" s="65"/>
      <c r="K113" s="65"/>
      <c r="L113" s="44"/>
    </row>
    <row r="114" s="1" customFormat="1" ht="24.96" customHeight="1">
      <c r="B114" s="39"/>
      <c r="C114" s="23" t="s">
        <v>248</v>
      </c>
      <c r="D114" s="40"/>
      <c r="E114" s="40"/>
      <c r="F114" s="40"/>
      <c r="G114" s="40"/>
      <c r="H114" s="40"/>
      <c r="I114" s="151"/>
      <c r="J114" s="40"/>
      <c r="K114" s="40"/>
      <c r="L114" s="44"/>
    </row>
    <row r="115" s="1" customFormat="1" ht="6.96" customHeight="1">
      <c r="B115" s="39"/>
      <c r="C115" s="40"/>
      <c r="D115" s="40"/>
      <c r="E115" s="40"/>
      <c r="F115" s="40"/>
      <c r="G115" s="40"/>
      <c r="H115" s="40"/>
      <c r="I115" s="151"/>
      <c r="J115" s="40"/>
      <c r="K115" s="40"/>
      <c r="L115" s="44"/>
    </row>
    <row r="116" s="1" customFormat="1" ht="12" customHeight="1">
      <c r="B116" s="39"/>
      <c r="C116" s="32" t="s">
        <v>16</v>
      </c>
      <c r="D116" s="40"/>
      <c r="E116" s="40"/>
      <c r="F116" s="40"/>
      <c r="G116" s="40"/>
      <c r="H116" s="40"/>
      <c r="I116" s="151"/>
      <c r="J116" s="40"/>
      <c r="K116" s="40"/>
      <c r="L116" s="44"/>
    </row>
    <row r="117" s="1" customFormat="1" ht="16.5" customHeight="1">
      <c r="B117" s="39"/>
      <c r="C117" s="40"/>
      <c r="D117" s="40"/>
      <c r="E117" s="188" t="str">
        <f>E7</f>
        <v>R4 - Nová budova fakulty umění</v>
      </c>
      <c r="F117" s="32"/>
      <c r="G117" s="32"/>
      <c r="H117" s="32"/>
      <c r="I117" s="151"/>
      <c r="J117" s="40"/>
      <c r="K117" s="40"/>
      <c r="L117" s="44"/>
    </row>
    <row r="118" ht="12" customHeight="1">
      <c r="B118" s="21"/>
      <c r="C118" s="32" t="s">
        <v>235</v>
      </c>
      <c r="D118" s="22"/>
      <c r="E118" s="22"/>
      <c r="F118" s="22"/>
      <c r="G118" s="22"/>
      <c r="H118" s="22"/>
      <c r="I118" s="143"/>
      <c r="J118" s="22"/>
      <c r="K118" s="22"/>
      <c r="L118" s="20"/>
    </row>
    <row r="119" s="1" customFormat="1" ht="16.5" customHeight="1">
      <c r="B119" s="39"/>
      <c r="C119" s="40"/>
      <c r="D119" s="40"/>
      <c r="E119" s="188" t="s">
        <v>8672</v>
      </c>
      <c r="F119" s="40"/>
      <c r="G119" s="40"/>
      <c r="H119" s="40"/>
      <c r="I119" s="151"/>
      <c r="J119" s="40"/>
      <c r="K119" s="40"/>
      <c r="L119" s="44"/>
    </row>
    <row r="120" s="1" customFormat="1" ht="12" customHeight="1">
      <c r="B120" s="39"/>
      <c r="C120" s="32" t="s">
        <v>327</v>
      </c>
      <c r="D120" s="40"/>
      <c r="E120" s="40"/>
      <c r="F120" s="40"/>
      <c r="G120" s="40"/>
      <c r="H120" s="40"/>
      <c r="I120" s="151"/>
      <c r="J120" s="40"/>
      <c r="K120" s="40"/>
      <c r="L120" s="44"/>
    </row>
    <row r="121" s="1" customFormat="1" ht="16.5" customHeight="1">
      <c r="B121" s="39"/>
      <c r="C121" s="40"/>
      <c r="D121" s="40"/>
      <c r="E121" s="72" t="str">
        <f>E11</f>
        <v>IO 01 - Příprava území</v>
      </c>
      <c r="F121" s="40"/>
      <c r="G121" s="40"/>
      <c r="H121" s="40"/>
      <c r="I121" s="151"/>
      <c r="J121" s="40"/>
      <c r="K121" s="40"/>
      <c r="L121" s="44"/>
    </row>
    <row r="122" s="1" customFormat="1" ht="6.96" customHeight="1">
      <c r="B122" s="39"/>
      <c r="C122" s="40"/>
      <c r="D122" s="40"/>
      <c r="E122" s="40"/>
      <c r="F122" s="40"/>
      <c r="G122" s="40"/>
      <c r="H122" s="40"/>
      <c r="I122" s="151"/>
      <c r="J122" s="40"/>
      <c r="K122" s="40"/>
      <c r="L122" s="44"/>
    </row>
    <row r="123" s="1" customFormat="1" ht="12" customHeight="1">
      <c r="B123" s="39"/>
      <c r="C123" s="32" t="s">
        <v>22</v>
      </c>
      <c r="D123" s="40"/>
      <c r="E123" s="40"/>
      <c r="F123" s="27" t="str">
        <f>F14</f>
        <v>Ostrava</v>
      </c>
      <c r="G123" s="40"/>
      <c r="H123" s="40"/>
      <c r="I123" s="153" t="s">
        <v>24</v>
      </c>
      <c r="J123" s="75" t="str">
        <f>IF(J14="","",J14)</f>
        <v>16. 10. 2019</v>
      </c>
      <c r="K123" s="40"/>
      <c r="L123" s="44"/>
    </row>
    <row r="124" s="1" customFormat="1" ht="6.96" customHeight="1">
      <c r="B124" s="39"/>
      <c r="C124" s="40"/>
      <c r="D124" s="40"/>
      <c r="E124" s="40"/>
      <c r="F124" s="40"/>
      <c r="G124" s="40"/>
      <c r="H124" s="40"/>
      <c r="I124" s="151"/>
      <c r="J124" s="40"/>
      <c r="K124" s="40"/>
      <c r="L124" s="44"/>
    </row>
    <row r="125" s="1" customFormat="1" ht="27.9" customHeight="1">
      <c r="B125" s="39"/>
      <c r="C125" s="32" t="s">
        <v>30</v>
      </c>
      <c r="D125" s="40"/>
      <c r="E125" s="40"/>
      <c r="F125" s="27" t="str">
        <f>E17</f>
        <v xml:space="preserve">OSTRAVSKÁ UNIVERZITA </v>
      </c>
      <c r="G125" s="40"/>
      <c r="H125" s="40"/>
      <c r="I125" s="153" t="s">
        <v>36</v>
      </c>
      <c r="J125" s="37" t="str">
        <f>E23</f>
        <v>KANIA a.s., Ostrava</v>
      </c>
      <c r="K125" s="40"/>
      <c r="L125" s="44"/>
    </row>
    <row r="126" s="1" customFormat="1" ht="15.15" customHeight="1">
      <c r="B126" s="39"/>
      <c r="C126" s="32" t="s">
        <v>34</v>
      </c>
      <c r="D126" s="40"/>
      <c r="E126" s="40"/>
      <c r="F126" s="27" t="str">
        <f>IF(E20="","",E20)</f>
        <v>Vyplň údaj</v>
      </c>
      <c r="G126" s="40"/>
      <c r="H126" s="40"/>
      <c r="I126" s="153" t="s">
        <v>39</v>
      </c>
      <c r="J126" s="37" t="str">
        <f>E26</f>
        <v xml:space="preserve"> </v>
      </c>
      <c r="K126" s="40"/>
      <c r="L126" s="44"/>
    </row>
    <row r="127" s="1" customFormat="1" ht="10.32" customHeight="1">
      <c r="B127" s="39"/>
      <c r="C127" s="40"/>
      <c r="D127" s="40"/>
      <c r="E127" s="40"/>
      <c r="F127" s="40"/>
      <c r="G127" s="40"/>
      <c r="H127" s="40"/>
      <c r="I127" s="151"/>
      <c r="J127" s="40"/>
      <c r="K127" s="40"/>
      <c r="L127" s="44"/>
    </row>
    <row r="128" s="10" customFormat="1" ht="29.28" customHeight="1">
      <c r="B128" s="207"/>
      <c r="C128" s="208" t="s">
        <v>249</v>
      </c>
      <c r="D128" s="209" t="s">
        <v>68</v>
      </c>
      <c r="E128" s="209" t="s">
        <v>64</v>
      </c>
      <c r="F128" s="209" t="s">
        <v>65</v>
      </c>
      <c r="G128" s="209" t="s">
        <v>250</v>
      </c>
      <c r="H128" s="209" t="s">
        <v>251</v>
      </c>
      <c r="I128" s="210" t="s">
        <v>252</v>
      </c>
      <c r="J128" s="209" t="s">
        <v>239</v>
      </c>
      <c r="K128" s="211" t="s">
        <v>253</v>
      </c>
      <c r="L128" s="212"/>
      <c r="M128" s="96" t="s">
        <v>1</v>
      </c>
      <c r="N128" s="97" t="s">
        <v>47</v>
      </c>
      <c r="O128" s="97" t="s">
        <v>254</v>
      </c>
      <c r="P128" s="97" t="s">
        <v>255</v>
      </c>
      <c r="Q128" s="97" t="s">
        <v>256</v>
      </c>
      <c r="R128" s="97" t="s">
        <v>257</v>
      </c>
      <c r="S128" s="97" t="s">
        <v>258</v>
      </c>
      <c r="T128" s="98" t="s">
        <v>259</v>
      </c>
    </row>
    <row r="129" s="1" customFormat="1" ht="22.8" customHeight="1">
      <c r="B129" s="39"/>
      <c r="C129" s="103" t="s">
        <v>260</v>
      </c>
      <c r="D129" s="40"/>
      <c r="E129" s="40"/>
      <c r="F129" s="40"/>
      <c r="G129" s="40"/>
      <c r="H129" s="40"/>
      <c r="I129" s="151"/>
      <c r="J129" s="213">
        <f>BK129</f>
        <v>0</v>
      </c>
      <c r="K129" s="40"/>
      <c r="L129" s="44"/>
      <c r="M129" s="99"/>
      <c r="N129" s="100"/>
      <c r="O129" s="100"/>
      <c r="P129" s="214">
        <f>P130+P189+P196</f>
        <v>0</v>
      </c>
      <c r="Q129" s="100"/>
      <c r="R129" s="214">
        <f>R130+R189+R196</f>
        <v>0.84672000000000003</v>
      </c>
      <c r="S129" s="100"/>
      <c r="T129" s="215">
        <f>T130+T189+T196</f>
        <v>4883.3840700000001</v>
      </c>
      <c r="AT129" s="17" t="s">
        <v>82</v>
      </c>
      <c r="AU129" s="17" t="s">
        <v>241</v>
      </c>
      <c r="BK129" s="216">
        <f>BK130+BK189+BK196</f>
        <v>0</v>
      </c>
    </row>
    <row r="130" s="11" customFormat="1" ht="25.92" customHeight="1">
      <c r="B130" s="217"/>
      <c r="C130" s="218"/>
      <c r="D130" s="219" t="s">
        <v>82</v>
      </c>
      <c r="E130" s="220" t="s">
        <v>361</v>
      </c>
      <c r="F130" s="220" t="s">
        <v>362</v>
      </c>
      <c r="G130" s="218"/>
      <c r="H130" s="218"/>
      <c r="I130" s="221"/>
      <c r="J130" s="222">
        <f>BK130</f>
        <v>0</v>
      </c>
      <c r="K130" s="218"/>
      <c r="L130" s="223"/>
      <c r="M130" s="224"/>
      <c r="N130" s="225"/>
      <c r="O130" s="225"/>
      <c r="P130" s="226">
        <f>P131+P162+P169+P181+P187</f>
        <v>0</v>
      </c>
      <c r="Q130" s="225"/>
      <c r="R130" s="226">
        <f>R131+R162+R169+R181+R187</f>
        <v>0.84672000000000003</v>
      </c>
      <c r="S130" s="225"/>
      <c r="T130" s="227">
        <f>T131+T162+T169+T181+T187</f>
        <v>4883.3840700000001</v>
      </c>
      <c r="AR130" s="228" t="s">
        <v>90</v>
      </c>
      <c r="AT130" s="229" t="s">
        <v>82</v>
      </c>
      <c r="AU130" s="229" t="s">
        <v>83</v>
      </c>
      <c r="AY130" s="228" t="s">
        <v>263</v>
      </c>
      <c r="BK130" s="230">
        <f>BK131+BK162+BK169+BK181+BK187</f>
        <v>0</v>
      </c>
    </row>
    <row r="131" s="11" customFormat="1" ht="22.8" customHeight="1">
      <c r="B131" s="217"/>
      <c r="C131" s="218"/>
      <c r="D131" s="219" t="s">
        <v>82</v>
      </c>
      <c r="E131" s="231" t="s">
        <v>90</v>
      </c>
      <c r="F131" s="231" t="s">
        <v>363</v>
      </c>
      <c r="G131" s="218"/>
      <c r="H131" s="218"/>
      <c r="I131" s="221"/>
      <c r="J131" s="232">
        <f>BK131</f>
        <v>0</v>
      </c>
      <c r="K131" s="218"/>
      <c r="L131" s="223"/>
      <c r="M131" s="224"/>
      <c r="N131" s="225"/>
      <c r="O131" s="225"/>
      <c r="P131" s="226">
        <f>SUM(P132:P161)</f>
        <v>0</v>
      </c>
      <c r="Q131" s="225"/>
      <c r="R131" s="226">
        <f>SUM(R132:R161)</f>
        <v>0.84672000000000003</v>
      </c>
      <c r="S131" s="225"/>
      <c r="T131" s="227">
        <f>SUM(T132:T161)</f>
        <v>2609.9369999999999</v>
      </c>
      <c r="AR131" s="228" t="s">
        <v>90</v>
      </c>
      <c r="AT131" s="229" t="s">
        <v>82</v>
      </c>
      <c r="AU131" s="229" t="s">
        <v>90</v>
      </c>
      <c r="AY131" s="228" t="s">
        <v>263</v>
      </c>
      <c r="BK131" s="230">
        <f>SUM(BK132:BK161)</f>
        <v>0</v>
      </c>
    </row>
    <row r="132" s="1" customFormat="1" ht="16.5" customHeight="1">
      <c r="B132" s="39"/>
      <c r="C132" s="233" t="s">
        <v>90</v>
      </c>
      <c r="D132" s="233" t="s">
        <v>266</v>
      </c>
      <c r="E132" s="234" t="s">
        <v>8676</v>
      </c>
      <c r="F132" s="235" t="s">
        <v>8677</v>
      </c>
      <c r="G132" s="236" t="s">
        <v>503</v>
      </c>
      <c r="H132" s="237">
        <v>12</v>
      </c>
      <c r="I132" s="238"/>
      <c r="J132" s="239">
        <f>ROUND(I132*H132,2)</f>
        <v>0</v>
      </c>
      <c r="K132" s="235" t="s">
        <v>270</v>
      </c>
      <c r="L132" s="44"/>
      <c r="M132" s="240" t="s">
        <v>1</v>
      </c>
      <c r="N132" s="241" t="s">
        <v>48</v>
      </c>
      <c r="O132" s="87"/>
      <c r="P132" s="242">
        <f>O132*H132</f>
        <v>0</v>
      </c>
      <c r="Q132" s="242">
        <v>0</v>
      </c>
      <c r="R132" s="242">
        <f>Q132*H132</f>
        <v>0</v>
      </c>
      <c r="S132" s="242">
        <v>0</v>
      </c>
      <c r="T132" s="243">
        <f>S132*H132</f>
        <v>0</v>
      </c>
      <c r="AR132" s="244" t="s">
        <v>125</v>
      </c>
      <c r="AT132" s="244" t="s">
        <v>266</v>
      </c>
      <c r="AU132" s="244" t="s">
        <v>92</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8678</v>
      </c>
    </row>
    <row r="133" s="1" customFormat="1" ht="16.5" customHeight="1">
      <c r="B133" s="39"/>
      <c r="C133" s="233" t="s">
        <v>92</v>
      </c>
      <c r="D133" s="233" t="s">
        <v>266</v>
      </c>
      <c r="E133" s="234" t="s">
        <v>8679</v>
      </c>
      <c r="F133" s="235" t="s">
        <v>8680</v>
      </c>
      <c r="G133" s="236" t="s">
        <v>503</v>
      </c>
      <c r="H133" s="237">
        <v>12</v>
      </c>
      <c r="I133" s="238"/>
      <c r="J133" s="239">
        <f>ROUND(I133*H133,2)</f>
        <v>0</v>
      </c>
      <c r="K133" s="235" t="s">
        <v>270</v>
      </c>
      <c r="L133" s="44"/>
      <c r="M133" s="240" t="s">
        <v>1</v>
      </c>
      <c r="N133" s="241" t="s">
        <v>48</v>
      </c>
      <c r="O133" s="87"/>
      <c r="P133" s="242">
        <f>O133*H133</f>
        <v>0</v>
      </c>
      <c r="Q133" s="242">
        <v>0</v>
      </c>
      <c r="R133" s="242">
        <f>Q133*H133</f>
        <v>0</v>
      </c>
      <c r="S133" s="242">
        <v>0</v>
      </c>
      <c r="T133" s="243">
        <f>S133*H133</f>
        <v>0</v>
      </c>
      <c r="AR133" s="244" t="s">
        <v>125</v>
      </c>
      <c r="AT133" s="244" t="s">
        <v>266</v>
      </c>
      <c r="AU133" s="244" t="s">
        <v>92</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8681</v>
      </c>
    </row>
    <row r="134" s="1" customFormat="1" ht="16.5" customHeight="1">
      <c r="B134" s="39"/>
      <c r="C134" s="233" t="s">
        <v>112</v>
      </c>
      <c r="D134" s="233" t="s">
        <v>266</v>
      </c>
      <c r="E134" s="234" t="s">
        <v>8682</v>
      </c>
      <c r="F134" s="235" t="s">
        <v>8683</v>
      </c>
      <c r="G134" s="236" t="s">
        <v>407</v>
      </c>
      <c r="H134" s="237">
        <v>795</v>
      </c>
      <c r="I134" s="238"/>
      <c r="J134" s="239">
        <f>ROUND(I134*H134,2)</f>
        <v>0</v>
      </c>
      <c r="K134" s="235" t="s">
        <v>270</v>
      </c>
      <c r="L134" s="44"/>
      <c r="M134" s="240" t="s">
        <v>1</v>
      </c>
      <c r="N134" s="241" t="s">
        <v>48</v>
      </c>
      <c r="O134" s="87"/>
      <c r="P134" s="242">
        <f>O134*H134</f>
        <v>0</v>
      </c>
      <c r="Q134" s="242">
        <v>0</v>
      </c>
      <c r="R134" s="242">
        <f>Q134*H134</f>
        <v>0</v>
      </c>
      <c r="S134" s="242">
        <v>0.26000000000000001</v>
      </c>
      <c r="T134" s="243">
        <f>S134*H134</f>
        <v>206.70000000000002</v>
      </c>
      <c r="AR134" s="244" t="s">
        <v>125</v>
      </c>
      <c r="AT134" s="244" t="s">
        <v>266</v>
      </c>
      <c r="AU134" s="244" t="s">
        <v>92</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8684</v>
      </c>
    </row>
    <row r="135" s="1" customFormat="1" ht="16.5" customHeight="1">
      <c r="B135" s="39"/>
      <c r="C135" s="233" t="s">
        <v>125</v>
      </c>
      <c r="D135" s="233" t="s">
        <v>266</v>
      </c>
      <c r="E135" s="234" t="s">
        <v>8685</v>
      </c>
      <c r="F135" s="235" t="s">
        <v>8686</v>
      </c>
      <c r="G135" s="236" t="s">
        <v>407</v>
      </c>
      <c r="H135" s="237">
        <v>195</v>
      </c>
      <c r="I135" s="238"/>
      <c r="J135" s="239">
        <f>ROUND(I135*H135,2)</f>
        <v>0</v>
      </c>
      <c r="K135" s="235" t="s">
        <v>270</v>
      </c>
      <c r="L135" s="44"/>
      <c r="M135" s="240" t="s">
        <v>1</v>
      </c>
      <c r="N135" s="241" t="s">
        <v>48</v>
      </c>
      <c r="O135" s="87"/>
      <c r="P135" s="242">
        <f>O135*H135</f>
        <v>0</v>
      </c>
      <c r="Q135" s="242">
        <v>0</v>
      </c>
      <c r="R135" s="242">
        <f>Q135*H135</f>
        <v>0</v>
      </c>
      <c r="S135" s="242">
        <v>0.24299999999999999</v>
      </c>
      <c r="T135" s="243">
        <f>S135*H135</f>
        <v>47.384999999999998</v>
      </c>
      <c r="AR135" s="244" t="s">
        <v>125</v>
      </c>
      <c r="AT135" s="244" t="s">
        <v>266</v>
      </c>
      <c r="AU135" s="244" t="s">
        <v>92</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8687</v>
      </c>
    </row>
    <row r="136" s="1" customFormat="1">
      <c r="B136" s="39"/>
      <c r="C136" s="40"/>
      <c r="D136" s="246" t="s">
        <v>273</v>
      </c>
      <c r="E136" s="40"/>
      <c r="F136" s="247" t="s">
        <v>8688</v>
      </c>
      <c r="G136" s="40"/>
      <c r="H136" s="40"/>
      <c r="I136" s="151"/>
      <c r="J136" s="40"/>
      <c r="K136" s="40"/>
      <c r="L136" s="44"/>
      <c r="M136" s="248"/>
      <c r="N136" s="87"/>
      <c r="O136" s="87"/>
      <c r="P136" s="87"/>
      <c r="Q136" s="87"/>
      <c r="R136" s="87"/>
      <c r="S136" s="87"/>
      <c r="T136" s="88"/>
      <c r="AT136" s="17" t="s">
        <v>273</v>
      </c>
      <c r="AU136" s="17" t="s">
        <v>92</v>
      </c>
    </row>
    <row r="137" s="1" customFormat="1" ht="16.5" customHeight="1">
      <c r="B137" s="39"/>
      <c r="C137" s="233" t="s">
        <v>262</v>
      </c>
      <c r="D137" s="233" t="s">
        <v>266</v>
      </c>
      <c r="E137" s="234" t="s">
        <v>8689</v>
      </c>
      <c r="F137" s="235" t="s">
        <v>8690</v>
      </c>
      <c r="G137" s="236" t="s">
        <v>407</v>
      </c>
      <c r="H137" s="237">
        <v>894</v>
      </c>
      <c r="I137" s="238"/>
      <c r="J137" s="239">
        <f>ROUND(I137*H137,2)</f>
        <v>0</v>
      </c>
      <c r="K137" s="235" t="s">
        <v>270</v>
      </c>
      <c r="L137" s="44"/>
      <c r="M137" s="240" t="s">
        <v>1</v>
      </c>
      <c r="N137" s="241" t="s">
        <v>48</v>
      </c>
      <c r="O137" s="87"/>
      <c r="P137" s="242">
        <f>O137*H137</f>
        <v>0</v>
      </c>
      <c r="Q137" s="242">
        <v>0</v>
      </c>
      <c r="R137" s="242">
        <f>Q137*H137</f>
        <v>0</v>
      </c>
      <c r="S137" s="242">
        <v>0.17999999999999999</v>
      </c>
      <c r="T137" s="243">
        <f>S137*H137</f>
        <v>160.91999999999999</v>
      </c>
      <c r="AR137" s="244" t="s">
        <v>125</v>
      </c>
      <c r="AT137" s="244" t="s">
        <v>266</v>
      </c>
      <c r="AU137" s="244" t="s">
        <v>92</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8691</v>
      </c>
    </row>
    <row r="138" s="1" customFormat="1">
      <c r="B138" s="39"/>
      <c r="C138" s="40"/>
      <c r="D138" s="246" t="s">
        <v>273</v>
      </c>
      <c r="E138" s="40"/>
      <c r="F138" s="247" t="s">
        <v>8688</v>
      </c>
      <c r="G138" s="40"/>
      <c r="H138" s="40"/>
      <c r="I138" s="151"/>
      <c r="J138" s="40"/>
      <c r="K138" s="40"/>
      <c r="L138" s="44"/>
      <c r="M138" s="248"/>
      <c r="N138" s="87"/>
      <c r="O138" s="87"/>
      <c r="P138" s="87"/>
      <c r="Q138" s="87"/>
      <c r="R138" s="87"/>
      <c r="S138" s="87"/>
      <c r="T138" s="88"/>
      <c r="AT138" s="17" t="s">
        <v>273</v>
      </c>
      <c r="AU138" s="17" t="s">
        <v>92</v>
      </c>
    </row>
    <row r="139" s="1" customFormat="1" ht="16.5" customHeight="1">
      <c r="B139" s="39"/>
      <c r="C139" s="233" t="s">
        <v>295</v>
      </c>
      <c r="D139" s="233" t="s">
        <v>266</v>
      </c>
      <c r="E139" s="234" t="s">
        <v>8692</v>
      </c>
      <c r="F139" s="235" t="s">
        <v>8693</v>
      </c>
      <c r="G139" s="236" t="s">
        <v>407</v>
      </c>
      <c r="H139" s="237">
        <v>894</v>
      </c>
      <c r="I139" s="238"/>
      <c r="J139" s="239">
        <f>ROUND(I139*H139,2)</f>
        <v>0</v>
      </c>
      <c r="K139" s="235" t="s">
        <v>270</v>
      </c>
      <c r="L139" s="44"/>
      <c r="M139" s="240" t="s">
        <v>1</v>
      </c>
      <c r="N139" s="241" t="s">
        <v>48</v>
      </c>
      <c r="O139" s="87"/>
      <c r="P139" s="242">
        <f>O139*H139</f>
        <v>0</v>
      </c>
      <c r="Q139" s="242">
        <v>0</v>
      </c>
      <c r="R139" s="242">
        <f>Q139*H139</f>
        <v>0</v>
      </c>
      <c r="S139" s="242">
        <v>0.28999999999999998</v>
      </c>
      <c r="T139" s="243">
        <f>S139*H139</f>
        <v>259.25999999999999</v>
      </c>
      <c r="AR139" s="244" t="s">
        <v>125</v>
      </c>
      <c r="AT139" s="244" t="s">
        <v>266</v>
      </c>
      <c r="AU139" s="244" t="s">
        <v>92</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8694</v>
      </c>
    </row>
    <row r="140" s="1" customFormat="1" ht="16.5" customHeight="1">
      <c r="B140" s="39"/>
      <c r="C140" s="233" t="s">
        <v>299</v>
      </c>
      <c r="D140" s="233" t="s">
        <v>266</v>
      </c>
      <c r="E140" s="234" t="s">
        <v>8695</v>
      </c>
      <c r="F140" s="235" t="s">
        <v>8696</v>
      </c>
      <c r="G140" s="236" t="s">
        <v>407</v>
      </c>
      <c r="H140" s="237">
        <v>2032</v>
      </c>
      <c r="I140" s="238"/>
      <c r="J140" s="239">
        <f>ROUND(I140*H140,2)</f>
        <v>0</v>
      </c>
      <c r="K140" s="235" t="s">
        <v>270</v>
      </c>
      <c r="L140" s="44"/>
      <c r="M140" s="240" t="s">
        <v>1</v>
      </c>
      <c r="N140" s="241" t="s">
        <v>48</v>
      </c>
      <c r="O140" s="87"/>
      <c r="P140" s="242">
        <f>O140*H140</f>
        <v>0</v>
      </c>
      <c r="Q140" s="242">
        <v>0</v>
      </c>
      <c r="R140" s="242">
        <f>Q140*H140</f>
        <v>0</v>
      </c>
      <c r="S140" s="242">
        <v>0.44</v>
      </c>
      <c r="T140" s="243">
        <f>S140*H140</f>
        <v>894.08000000000004</v>
      </c>
      <c r="AR140" s="244" t="s">
        <v>125</v>
      </c>
      <c r="AT140" s="244" t="s">
        <v>266</v>
      </c>
      <c r="AU140" s="244" t="s">
        <v>92</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8697</v>
      </c>
    </row>
    <row r="141" s="12" customFormat="1">
      <c r="B141" s="252"/>
      <c r="C141" s="253"/>
      <c r="D141" s="246" t="s">
        <v>368</v>
      </c>
      <c r="E141" s="254" t="s">
        <v>1</v>
      </c>
      <c r="F141" s="255" t="s">
        <v>8698</v>
      </c>
      <c r="G141" s="253"/>
      <c r="H141" s="256">
        <v>2032</v>
      </c>
      <c r="I141" s="257"/>
      <c r="J141" s="253"/>
      <c r="K141" s="253"/>
      <c r="L141" s="258"/>
      <c r="M141" s="259"/>
      <c r="N141" s="260"/>
      <c r="O141" s="260"/>
      <c r="P141" s="260"/>
      <c r="Q141" s="260"/>
      <c r="R141" s="260"/>
      <c r="S141" s="260"/>
      <c r="T141" s="261"/>
      <c r="AT141" s="262" t="s">
        <v>368</v>
      </c>
      <c r="AU141" s="262" t="s">
        <v>92</v>
      </c>
      <c r="AV141" s="12" t="s">
        <v>92</v>
      </c>
      <c r="AW141" s="12" t="s">
        <v>38</v>
      </c>
      <c r="AX141" s="12" t="s">
        <v>83</v>
      </c>
      <c r="AY141" s="262" t="s">
        <v>263</v>
      </c>
    </row>
    <row r="142" s="13" customFormat="1">
      <c r="B142" s="263"/>
      <c r="C142" s="264"/>
      <c r="D142" s="246" t="s">
        <v>368</v>
      </c>
      <c r="E142" s="265" t="s">
        <v>1</v>
      </c>
      <c r="F142" s="266" t="s">
        <v>370</v>
      </c>
      <c r="G142" s="264"/>
      <c r="H142" s="267">
        <v>2032</v>
      </c>
      <c r="I142" s="268"/>
      <c r="J142" s="264"/>
      <c r="K142" s="264"/>
      <c r="L142" s="269"/>
      <c r="M142" s="270"/>
      <c r="N142" s="271"/>
      <c r="O142" s="271"/>
      <c r="P142" s="271"/>
      <c r="Q142" s="271"/>
      <c r="R142" s="271"/>
      <c r="S142" s="271"/>
      <c r="T142" s="272"/>
      <c r="AT142" s="273" t="s">
        <v>368</v>
      </c>
      <c r="AU142" s="273" t="s">
        <v>92</v>
      </c>
      <c r="AV142" s="13" t="s">
        <v>125</v>
      </c>
      <c r="AW142" s="13" t="s">
        <v>38</v>
      </c>
      <c r="AX142" s="13" t="s">
        <v>90</v>
      </c>
      <c r="AY142" s="273" t="s">
        <v>263</v>
      </c>
    </row>
    <row r="143" s="1" customFormat="1" ht="16.5" customHeight="1">
      <c r="B143" s="39"/>
      <c r="C143" s="233" t="s">
        <v>303</v>
      </c>
      <c r="D143" s="233" t="s">
        <v>266</v>
      </c>
      <c r="E143" s="234" t="s">
        <v>8699</v>
      </c>
      <c r="F143" s="235" t="s">
        <v>8700</v>
      </c>
      <c r="G143" s="236" t="s">
        <v>407</v>
      </c>
      <c r="H143" s="237">
        <v>795</v>
      </c>
      <c r="I143" s="238"/>
      <c r="J143" s="239">
        <f>ROUND(I143*H143,2)</f>
        <v>0</v>
      </c>
      <c r="K143" s="235" t="s">
        <v>270</v>
      </c>
      <c r="L143" s="44"/>
      <c r="M143" s="240" t="s">
        <v>1</v>
      </c>
      <c r="N143" s="241" t="s">
        <v>48</v>
      </c>
      <c r="O143" s="87"/>
      <c r="P143" s="242">
        <f>O143*H143</f>
        <v>0</v>
      </c>
      <c r="Q143" s="242">
        <v>0</v>
      </c>
      <c r="R143" s="242">
        <f>Q143*H143</f>
        <v>0</v>
      </c>
      <c r="S143" s="242">
        <v>0.57999999999999996</v>
      </c>
      <c r="T143" s="243">
        <f>S143*H143</f>
        <v>461.09999999999997</v>
      </c>
      <c r="AR143" s="244" t="s">
        <v>125</v>
      </c>
      <c r="AT143" s="244" t="s">
        <v>266</v>
      </c>
      <c r="AU143" s="244" t="s">
        <v>92</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8701</v>
      </c>
    </row>
    <row r="144" s="1" customFormat="1" ht="16.5" customHeight="1">
      <c r="B144" s="39"/>
      <c r="C144" s="233" t="s">
        <v>310</v>
      </c>
      <c r="D144" s="233" t="s">
        <v>266</v>
      </c>
      <c r="E144" s="234" t="s">
        <v>8702</v>
      </c>
      <c r="F144" s="235" t="s">
        <v>8703</v>
      </c>
      <c r="G144" s="236" t="s">
        <v>407</v>
      </c>
      <c r="H144" s="237">
        <v>1837</v>
      </c>
      <c r="I144" s="238"/>
      <c r="J144" s="239">
        <f>ROUND(I144*H144,2)</f>
        <v>0</v>
      </c>
      <c r="K144" s="235" t="s">
        <v>270</v>
      </c>
      <c r="L144" s="44"/>
      <c r="M144" s="240" t="s">
        <v>1</v>
      </c>
      <c r="N144" s="241" t="s">
        <v>48</v>
      </c>
      <c r="O144" s="87"/>
      <c r="P144" s="242">
        <f>O144*H144</f>
        <v>0</v>
      </c>
      <c r="Q144" s="242">
        <v>0</v>
      </c>
      <c r="R144" s="242">
        <f>Q144*H144</f>
        <v>0</v>
      </c>
      <c r="S144" s="242">
        <v>0.316</v>
      </c>
      <c r="T144" s="243">
        <f>S144*H144</f>
        <v>580.49199999999996</v>
      </c>
      <c r="AR144" s="244" t="s">
        <v>125</v>
      </c>
      <c r="AT144" s="244" t="s">
        <v>266</v>
      </c>
      <c r="AU144" s="244" t="s">
        <v>92</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8704</v>
      </c>
    </row>
    <row r="145" s="1" customFormat="1">
      <c r="B145" s="39"/>
      <c r="C145" s="40"/>
      <c r="D145" s="246" t="s">
        <v>273</v>
      </c>
      <c r="E145" s="40"/>
      <c r="F145" s="247" t="s">
        <v>8688</v>
      </c>
      <c r="G145" s="40"/>
      <c r="H145" s="40"/>
      <c r="I145" s="151"/>
      <c r="J145" s="40"/>
      <c r="K145" s="40"/>
      <c r="L145" s="44"/>
      <c r="M145" s="248"/>
      <c r="N145" s="87"/>
      <c r="O145" s="87"/>
      <c r="P145" s="87"/>
      <c r="Q145" s="87"/>
      <c r="R145" s="87"/>
      <c r="S145" s="87"/>
      <c r="T145" s="88"/>
      <c r="AT145" s="17" t="s">
        <v>273</v>
      </c>
      <c r="AU145" s="17" t="s">
        <v>92</v>
      </c>
    </row>
    <row r="146" s="1" customFormat="1" ht="16.5" customHeight="1">
      <c r="B146" s="39"/>
      <c r="C146" s="233" t="s">
        <v>315</v>
      </c>
      <c r="D146" s="233" t="s">
        <v>266</v>
      </c>
      <c r="E146" s="234" t="s">
        <v>8705</v>
      </c>
      <c r="F146" s="235" t="s">
        <v>8706</v>
      </c>
      <c r="G146" s="236" t="s">
        <v>8707</v>
      </c>
      <c r="H146" s="237">
        <v>12</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92</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8708</v>
      </c>
    </row>
    <row r="147" s="1" customFormat="1" ht="16.5" customHeight="1">
      <c r="B147" s="39"/>
      <c r="C147" s="233" t="s">
        <v>322</v>
      </c>
      <c r="D147" s="233" t="s">
        <v>266</v>
      </c>
      <c r="E147" s="234" t="s">
        <v>8709</v>
      </c>
      <c r="F147" s="235" t="s">
        <v>8710</v>
      </c>
      <c r="G147" s="236" t="s">
        <v>378</v>
      </c>
      <c r="H147" s="237">
        <v>403.19999999999999</v>
      </c>
      <c r="I147" s="238"/>
      <c r="J147" s="239">
        <f>ROUND(I147*H147,2)</f>
        <v>0</v>
      </c>
      <c r="K147" s="235" t="s">
        <v>270</v>
      </c>
      <c r="L147" s="44"/>
      <c r="M147" s="240" t="s">
        <v>1</v>
      </c>
      <c r="N147" s="241" t="s">
        <v>48</v>
      </c>
      <c r="O147" s="87"/>
      <c r="P147" s="242">
        <f>O147*H147</f>
        <v>0</v>
      </c>
      <c r="Q147" s="242">
        <v>0</v>
      </c>
      <c r="R147" s="242">
        <f>Q147*H147</f>
        <v>0</v>
      </c>
      <c r="S147" s="242">
        <v>0</v>
      </c>
      <c r="T147" s="243">
        <f>S147*H147</f>
        <v>0</v>
      </c>
      <c r="AR147" s="244" t="s">
        <v>125</v>
      </c>
      <c r="AT147" s="244" t="s">
        <v>266</v>
      </c>
      <c r="AU147" s="244" t="s">
        <v>92</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8711</v>
      </c>
    </row>
    <row r="148" s="12" customFormat="1">
      <c r="B148" s="252"/>
      <c r="C148" s="253"/>
      <c r="D148" s="246" t="s">
        <v>368</v>
      </c>
      <c r="E148" s="254" t="s">
        <v>1</v>
      </c>
      <c r="F148" s="255" t="s">
        <v>8712</v>
      </c>
      <c r="G148" s="253"/>
      <c r="H148" s="256">
        <v>403.19999999999999</v>
      </c>
      <c r="I148" s="257"/>
      <c r="J148" s="253"/>
      <c r="K148" s="253"/>
      <c r="L148" s="258"/>
      <c r="M148" s="259"/>
      <c r="N148" s="260"/>
      <c r="O148" s="260"/>
      <c r="P148" s="260"/>
      <c r="Q148" s="260"/>
      <c r="R148" s="260"/>
      <c r="S148" s="260"/>
      <c r="T148" s="261"/>
      <c r="AT148" s="262" t="s">
        <v>368</v>
      </c>
      <c r="AU148" s="262" t="s">
        <v>92</v>
      </c>
      <c r="AV148" s="12" t="s">
        <v>92</v>
      </c>
      <c r="AW148" s="12" t="s">
        <v>38</v>
      </c>
      <c r="AX148" s="12" t="s">
        <v>83</v>
      </c>
      <c r="AY148" s="262" t="s">
        <v>263</v>
      </c>
    </row>
    <row r="149" s="13" customFormat="1">
      <c r="B149" s="263"/>
      <c r="C149" s="264"/>
      <c r="D149" s="246" t="s">
        <v>368</v>
      </c>
      <c r="E149" s="265" t="s">
        <v>1</v>
      </c>
      <c r="F149" s="266" t="s">
        <v>370</v>
      </c>
      <c r="G149" s="264"/>
      <c r="H149" s="267">
        <v>403.19999999999999</v>
      </c>
      <c r="I149" s="268"/>
      <c r="J149" s="264"/>
      <c r="K149" s="264"/>
      <c r="L149" s="269"/>
      <c r="M149" s="270"/>
      <c r="N149" s="271"/>
      <c r="O149" s="271"/>
      <c r="P149" s="271"/>
      <c r="Q149" s="271"/>
      <c r="R149" s="271"/>
      <c r="S149" s="271"/>
      <c r="T149" s="272"/>
      <c r="AT149" s="273" t="s">
        <v>368</v>
      </c>
      <c r="AU149" s="273" t="s">
        <v>92</v>
      </c>
      <c r="AV149" s="13" t="s">
        <v>125</v>
      </c>
      <c r="AW149" s="13" t="s">
        <v>38</v>
      </c>
      <c r="AX149" s="13" t="s">
        <v>90</v>
      </c>
      <c r="AY149" s="273" t="s">
        <v>263</v>
      </c>
    </row>
    <row r="150" s="1" customFormat="1" ht="16.5" customHeight="1">
      <c r="B150" s="39"/>
      <c r="C150" s="233" t="s">
        <v>430</v>
      </c>
      <c r="D150" s="233" t="s">
        <v>266</v>
      </c>
      <c r="E150" s="234" t="s">
        <v>3478</v>
      </c>
      <c r="F150" s="235" t="s">
        <v>8713</v>
      </c>
      <c r="G150" s="236" t="s">
        <v>407</v>
      </c>
      <c r="H150" s="237">
        <v>1008</v>
      </c>
      <c r="I150" s="238"/>
      <c r="J150" s="239">
        <f>ROUND(I150*H150,2)</f>
        <v>0</v>
      </c>
      <c r="K150" s="235" t="s">
        <v>270</v>
      </c>
      <c r="L150" s="44"/>
      <c r="M150" s="240" t="s">
        <v>1</v>
      </c>
      <c r="N150" s="241" t="s">
        <v>48</v>
      </c>
      <c r="O150" s="87"/>
      <c r="P150" s="242">
        <f>O150*H150</f>
        <v>0</v>
      </c>
      <c r="Q150" s="242">
        <v>0.00084000000000000003</v>
      </c>
      <c r="R150" s="242">
        <f>Q150*H150</f>
        <v>0.84672000000000003</v>
      </c>
      <c r="S150" s="242">
        <v>0</v>
      </c>
      <c r="T150" s="243">
        <f>S150*H150</f>
        <v>0</v>
      </c>
      <c r="AR150" s="244" t="s">
        <v>125</v>
      </c>
      <c r="AT150" s="244" t="s">
        <v>266</v>
      </c>
      <c r="AU150" s="244" t="s">
        <v>92</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8714</v>
      </c>
    </row>
    <row r="151" s="14" customFormat="1">
      <c r="B151" s="274"/>
      <c r="C151" s="275"/>
      <c r="D151" s="246" t="s">
        <v>368</v>
      </c>
      <c r="E151" s="276" t="s">
        <v>1</v>
      </c>
      <c r="F151" s="277" t="s">
        <v>8715</v>
      </c>
      <c r="G151" s="275"/>
      <c r="H151" s="276" t="s">
        <v>1</v>
      </c>
      <c r="I151" s="278"/>
      <c r="J151" s="275"/>
      <c r="K151" s="275"/>
      <c r="L151" s="279"/>
      <c r="M151" s="280"/>
      <c r="N151" s="281"/>
      <c r="O151" s="281"/>
      <c r="P151" s="281"/>
      <c r="Q151" s="281"/>
      <c r="R151" s="281"/>
      <c r="S151" s="281"/>
      <c r="T151" s="282"/>
      <c r="AT151" s="283" t="s">
        <v>368</v>
      </c>
      <c r="AU151" s="283" t="s">
        <v>92</v>
      </c>
      <c r="AV151" s="14" t="s">
        <v>90</v>
      </c>
      <c r="AW151" s="14" t="s">
        <v>38</v>
      </c>
      <c r="AX151" s="14" t="s">
        <v>83</v>
      </c>
      <c r="AY151" s="283" t="s">
        <v>263</v>
      </c>
    </row>
    <row r="152" s="12" customFormat="1">
      <c r="B152" s="252"/>
      <c r="C152" s="253"/>
      <c r="D152" s="246" t="s">
        <v>368</v>
      </c>
      <c r="E152" s="254" t="s">
        <v>1</v>
      </c>
      <c r="F152" s="255" t="s">
        <v>8716</v>
      </c>
      <c r="G152" s="253"/>
      <c r="H152" s="256">
        <v>1008</v>
      </c>
      <c r="I152" s="257"/>
      <c r="J152" s="253"/>
      <c r="K152" s="253"/>
      <c r="L152" s="258"/>
      <c r="M152" s="259"/>
      <c r="N152" s="260"/>
      <c r="O152" s="260"/>
      <c r="P152" s="260"/>
      <c r="Q152" s="260"/>
      <c r="R152" s="260"/>
      <c r="S152" s="260"/>
      <c r="T152" s="261"/>
      <c r="AT152" s="262" t="s">
        <v>368</v>
      </c>
      <c r="AU152" s="262" t="s">
        <v>92</v>
      </c>
      <c r="AV152" s="12" t="s">
        <v>92</v>
      </c>
      <c r="AW152" s="12" t="s">
        <v>38</v>
      </c>
      <c r="AX152" s="12" t="s">
        <v>83</v>
      </c>
      <c r="AY152" s="262" t="s">
        <v>263</v>
      </c>
    </row>
    <row r="153" s="13" customFormat="1">
      <c r="B153" s="263"/>
      <c r="C153" s="264"/>
      <c r="D153" s="246" t="s">
        <v>368</v>
      </c>
      <c r="E153" s="265" t="s">
        <v>1</v>
      </c>
      <c r="F153" s="266" t="s">
        <v>370</v>
      </c>
      <c r="G153" s="264"/>
      <c r="H153" s="267">
        <v>1008</v>
      </c>
      <c r="I153" s="268"/>
      <c r="J153" s="264"/>
      <c r="K153" s="264"/>
      <c r="L153" s="269"/>
      <c r="M153" s="270"/>
      <c r="N153" s="271"/>
      <c r="O153" s="271"/>
      <c r="P153" s="271"/>
      <c r="Q153" s="271"/>
      <c r="R153" s="271"/>
      <c r="S153" s="271"/>
      <c r="T153" s="272"/>
      <c r="AT153" s="273" t="s">
        <v>368</v>
      </c>
      <c r="AU153" s="273" t="s">
        <v>92</v>
      </c>
      <c r="AV153" s="13" t="s">
        <v>125</v>
      </c>
      <c r="AW153" s="13" t="s">
        <v>38</v>
      </c>
      <c r="AX153" s="13" t="s">
        <v>90</v>
      </c>
      <c r="AY153" s="273" t="s">
        <v>263</v>
      </c>
    </row>
    <row r="154" s="1" customFormat="1" ht="16.5" customHeight="1">
      <c r="B154" s="39"/>
      <c r="C154" s="233" t="s">
        <v>435</v>
      </c>
      <c r="D154" s="233" t="s">
        <v>266</v>
      </c>
      <c r="E154" s="234" t="s">
        <v>3486</v>
      </c>
      <c r="F154" s="235" t="s">
        <v>8717</v>
      </c>
      <c r="G154" s="236" t="s">
        <v>407</v>
      </c>
      <c r="H154" s="237">
        <v>1008</v>
      </c>
      <c r="I154" s="238"/>
      <c r="J154" s="239">
        <f>ROUND(I154*H154,2)</f>
        <v>0</v>
      </c>
      <c r="K154" s="235" t="s">
        <v>270</v>
      </c>
      <c r="L154" s="44"/>
      <c r="M154" s="240" t="s">
        <v>1</v>
      </c>
      <c r="N154" s="241" t="s">
        <v>48</v>
      </c>
      <c r="O154" s="87"/>
      <c r="P154" s="242">
        <f>O154*H154</f>
        <v>0</v>
      </c>
      <c r="Q154" s="242">
        <v>0</v>
      </c>
      <c r="R154" s="242">
        <f>Q154*H154</f>
        <v>0</v>
      </c>
      <c r="S154" s="242">
        <v>0</v>
      </c>
      <c r="T154" s="243">
        <f>S154*H154</f>
        <v>0</v>
      </c>
      <c r="AR154" s="244" t="s">
        <v>125</v>
      </c>
      <c r="AT154" s="244" t="s">
        <v>266</v>
      </c>
      <c r="AU154" s="244" t="s">
        <v>92</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8718</v>
      </c>
    </row>
    <row r="155" s="1" customFormat="1" ht="16.5" customHeight="1">
      <c r="B155" s="39"/>
      <c r="C155" s="233" t="s">
        <v>440</v>
      </c>
      <c r="D155" s="233" t="s">
        <v>266</v>
      </c>
      <c r="E155" s="234" t="s">
        <v>3492</v>
      </c>
      <c r="F155" s="235" t="s">
        <v>8719</v>
      </c>
      <c r="G155" s="236" t="s">
        <v>378</v>
      </c>
      <c r="H155" s="237">
        <v>179.19999999999999</v>
      </c>
      <c r="I155" s="238"/>
      <c r="J155" s="239">
        <f>ROUND(I155*H155,2)</f>
        <v>0</v>
      </c>
      <c r="K155" s="235" t="s">
        <v>270</v>
      </c>
      <c r="L155" s="44"/>
      <c r="M155" s="240" t="s">
        <v>1</v>
      </c>
      <c r="N155" s="241" t="s">
        <v>48</v>
      </c>
      <c r="O155" s="87"/>
      <c r="P155" s="242">
        <f>O155*H155</f>
        <v>0</v>
      </c>
      <c r="Q155" s="242">
        <v>0</v>
      </c>
      <c r="R155" s="242">
        <f>Q155*H155</f>
        <v>0</v>
      </c>
      <c r="S155" s="242">
        <v>0</v>
      </c>
      <c r="T155" s="243">
        <f>S155*H155</f>
        <v>0</v>
      </c>
      <c r="AR155" s="244" t="s">
        <v>125</v>
      </c>
      <c r="AT155" s="244" t="s">
        <v>266</v>
      </c>
      <c r="AU155" s="244" t="s">
        <v>92</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8720</v>
      </c>
    </row>
    <row r="156" s="12" customFormat="1">
      <c r="B156" s="252"/>
      <c r="C156" s="253"/>
      <c r="D156" s="246" t="s">
        <v>368</v>
      </c>
      <c r="E156" s="254" t="s">
        <v>1</v>
      </c>
      <c r="F156" s="255" t="s">
        <v>8721</v>
      </c>
      <c r="G156" s="253"/>
      <c r="H156" s="256">
        <v>179.19999999999999</v>
      </c>
      <c r="I156" s="257"/>
      <c r="J156" s="253"/>
      <c r="K156" s="253"/>
      <c r="L156" s="258"/>
      <c r="M156" s="259"/>
      <c r="N156" s="260"/>
      <c r="O156" s="260"/>
      <c r="P156" s="260"/>
      <c r="Q156" s="260"/>
      <c r="R156" s="260"/>
      <c r="S156" s="260"/>
      <c r="T156" s="261"/>
      <c r="AT156" s="262" t="s">
        <v>368</v>
      </c>
      <c r="AU156" s="262" t="s">
        <v>92</v>
      </c>
      <c r="AV156" s="12" t="s">
        <v>92</v>
      </c>
      <c r="AW156" s="12" t="s">
        <v>38</v>
      </c>
      <c r="AX156" s="12" t="s">
        <v>83</v>
      </c>
      <c r="AY156" s="262" t="s">
        <v>263</v>
      </c>
    </row>
    <row r="157" s="13" customFormat="1">
      <c r="B157" s="263"/>
      <c r="C157" s="264"/>
      <c r="D157" s="246" t="s">
        <v>368</v>
      </c>
      <c r="E157" s="265" t="s">
        <v>1</v>
      </c>
      <c r="F157" s="266" t="s">
        <v>370</v>
      </c>
      <c r="G157" s="264"/>
      <c r="H157" s="267">
        <v>179.19999999999999</v>
      </c>
      <c r="I157" s="268"/>
      <c r="J157" s="264"/>
      <c r="K157" s="264"/>
      <c r="L157" s="269"/>
      <c r="M157" s="270"/>
      <c r="N157" s="271"/>
      <c r="O157" s="271"/>
      <c r="P157" s="271"/>
      <c r="Q157" s="271"/>
      <c r="R157" s="271"/>
      <c r="S157" s="271"/>
      <c r="T157" s="272"/>
      <c r="AT157" s="273" t="s">
        <v>368</v>
      </c>
      <c r="AU157" s="273" t="s">
        <v>92</v>
      </c>
      <c r="AV157" s="13" t="s">
        <v>125</v>
      </c>
      <c r="AW157" s="13" t="s">
        <v>38</v>
      </c>
      <c r="AX157" s="13" t="s">
        <v>90</v>
      </c>
      <c r="AY157" s="273" t="s">
        <v>263</v>
      </c>
    </row>
    <row r="158" s="1" customFormat="1" ht="16.5" customHeight="1">
      <c r="B158" s="39"/>
      <c r="C158" s="233" t="s">
        <v>8</v>
      </c>
      <c r="D158" s="233" t="s">
        <v>266</v>
      </c>
      <c r="E158" s="234" t="s">
        <v>8722</v>
      </c>
      <c r="F158" s="235" t="s">
        <v>8723</v>
      </c>
      <c r="G158" s="236" t="s">
        <v>378</v>
      </c>
      <c r="H158" s="237">
        <v>806.39999999999998</v>
      </c>
      <c r="I158" s="238"/>
      <c r="J158" s="239">
        <f>ROUND(I158*H158,2)</f>
        <v>0</v>
      </c>
      <c r="K158" s="235" t="s">
        <v>270</v>
      </c>
      <c r="L158" s="44"/>
      <c r="M158" s="240" t="s">
        <v>1</v>
      </c>
      <c r="N158" s="241" t="s">
        <v>48</v>
      </c>
      <c r="O158" s="87"/>
      <c r="P158" s="242">
        <f>O158*H158</f>
        <v>0</v>
      </c>
      <c r="Q158" s="242">
        <v>0</v>
      </c>
      <c r="R158" s="242">
        <f>Q158*H158</f>
        <v>0</v>
      </c>
      <c r="S158" s="242">
        <v>0</v>
      </c>
      <c r="T158" s="243">
        <f>S158*H158</f>
        <v>0</v>
      </c>
      <c r="AR158" s="244" t="s">
        <v>125</v>
      </c>
      <c r="AT158" s="244" t="s">
        <v>266</v>
      </c>
      <c r="AU158" s="244" t="s">
        <v>92</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8724</v>
      </c>
    </row>
    <row r="159" s="1" customFormat="1">
      <c r="B159" s="39"/>
      <c r="C159" s="40"/>
      <c r="D159" s="246" t="s">
        <v>273</v>
      </c>
      <c r="E159" s="40"/>
      <c r="F159" s="247" t="s">
        <v>8725</v>
      </c>
      <c r="G159" s="40"/>
      <c r="H159" s="40"/>
      <c r="I159" s="151"/>
      <c r="J159" s="40"/>
      <c r="K159" s="40"/>
      <c r="L159" s="44"/>
      <c r="M159" s="248"/>
      <c r="N159" s="87"/>
      <c r="O159" s="87"/>
      <c r="P159" s="87"/>
      <c r="Q159" s="87"/>
      <c r="R159" s="87"/>
      <c r="S159" s="87"/>
      <c r="T159" s="88"/>
      <c r="AT159" s="17" t="s">
        <v>273</v>
      </c>
      <c r="AU159" s="17" t="s">
        <v>92</v>
      </c>
    </row>
    <row r="160" s="12" customFormat="1">
      <c r="B160" s="252"/>
      <c r="C160" s="253"/>
      <c r="D160" s="246" t="s">
        <v>368</v>
      </c>
      <c r="E160" s="253"/>
      <c r="F160" s="255" t="s">
        <v>8726</v>
      </c>
      <c r="G160" s="253"/>
      <c r="H160" s="256">
        <v>806.39999999999998</v>
      </c>
      <c r="I160" s="257"/>
      <c r="J160" s="253"/>
      <c r="K160" s="253"/>
      <c r="L160" s="258"/>
      <c r="M160" s="259"/>
      <c r="N160" s="260"/>
      <c r="O160" s="260"/>
      <c r="P160" s="260"/>
      <c r="Q160" s="260"/>
      <c r="R160" s="260"/>
      <c r="S160" s="260"/>
      <c r="T160" s="261"/>
      <c r="AT160" s="262" t="s">
        <v>368</v>
      </c>
      <c r="AU160" s="262" t="s">
        <v>92</v>
      </c>
      <c r="AV160" s="12" t="s">
        <v>92</v>
      </c>
      <c r="AW160" s="12" t="s">
        <v>4</v>
      </c>
      <c r="AX160" s="12" t="s">
        <v>90</v>
      </c>
      <c r="AY160" s="262" t="s">
        <v>263</v>
      </c>
    </row>
    <row r="161" s="1" customFormat="1" ht="16.5" customHeight="1">
      <c r="B161" s="39"/>
      <c r="C161" s="233" t="s">
        <v>452</v>
      </c>
      <c r="D161" s="233" t="s">
        <v>266</v>
      </c>
      <c r="E161" s="234" t="s">
        <v>436</v>
      </c>
      <c r="F161" s="235" t="s">
        <v>437</v>
      </c>
      <c r="G161" s="236" t="s">
        <v>378</v>
      </c>
      <c r="H161" s="237">
        <v>403.19999999999999</v>
      </c>
      <c r="I161" s="238"/>
      <c r="J161" s="239">
        <f>ROUND(I161*H161,2)</f>
        <v>0</v>
      </c>
      <c r="K161" s="235" t="s">
        <v>270</v>
      </c>
      <c r="L161" s="44"/>
      <c r="M161" s="240" t="s">
        <v>1</v>
      </c>
      <c r="N161" s="241" t="s">
        <v>48</v>
      </c>
      <c r="O161" s="87"/>
      <c r="P161" s="242">
        <f>O161*H161</f>
        <v>0</v>
      </c>
      <c r="Q161" s="242">
        <v>0</v>
      </c>
      <c r="R161" s="242">
        <f>Q161*H161</f>
        <v>0</v>
      </c>
      <c r="S161" s="242">
        <v>0</v>
      </c>
      <c r="T161" s="243">
        <f>S161*H161</f>
        <v>0</v>
      </c>
      <c r="AR161" s="244" t="s">
        <v>125</v>
      </c>
      <c r="AT161" s="244" t="s">
        <v>266</v>
      </c>
      <c r="AU161" s="244" t="s">
        <v>92</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8727</v>
      </c>
    </row>
    <row r="162" s="11" customFormat="1" ht="22.8" customHeight="1">
      <c r="B162" s="217"/>
      <c r="C162" s="218"/>
      <c r="D162" s="219" t="s">
        <v>82</v>
      </c>
      <c r="E162" s="231" t="s">
        <v>303</v>
      </c>
      <c r="F162" s="231" t="s">
        <v>3533</v>
      </c>
      <c r="G162" s="218"/>
      <c r="H162" s="218"/>
      <c r="I162" s="221"/>
      <c r="J162" s="232">
        <f>BK162</f>
        <v>0</v>
      </c>
      <c r="K162" s="218"/>
      <c r="L162" s="223"/>
      <c r="M162" s="224"/>
      <c r="N162" s="225"/>
      <c r="O162" s="225"/>
      <c r="P162" s="226">
        <f>SUM(P163:P168)</f>
        <v>0</v>
      </c>
      <c r="Q162" s="225"/>
      <c r="R162" s="226">
        <f>SUM(R163:R168)</f>
        <v>0</v>
      </c>
      <c r="S162" s="225"/>
      <c r="T162" s="227">
        <f>SUM(T163:T168)</f>
        <v>4.36707</v>
      </c>
      <c r="AR162" s="228" t="s">
        <v>90</v>
      </c>
      <c r="AT162" s="229" t="s">
        <v>82</v>
      </c>
      <c r="AU162" s="229" t="s">
        <v>90</v>
      </c>
      <c r="AY162" s="228" t="s">
        <v>263</v>
      </c>
      <c r="BK162" s="230">
        <f>SUM(BK163:BK168)</f>
        <v>0</v>
      </c>
    </row>
    <row r="163" s="1" customFormat="1" ht="16.5" customHeight="1">
      <c r="B163" s="39"/>
      <c r="C163" s="233" t="s">
        <v>460</v>
      </c>
      <c r="D163" s="233" t="s">
        <v>266</v>
      </c>
      <c r="E163" s="234" t="s">
        <v>8728</v>
      </c>
      <c r="F163" s="235" t="s">
        <v>8729</v>
      </c>
      <c r="G163" s="236" t="s">
        <v>396</v>
      </c>
      <c r="H163" s="237">
        <v>62</v>
      </c>
      <c r="I163" s="238"/>
      <c r="J163" s="239">
        <f>ROUND(I163*H163,2)</f>
        <v>0</v>
      </c>
      <c r="K163" s="235" t="s">
        <v>270</v>
      </c>
      <c r="L163" s="44"/>
      <c r="M163" s="240" t="s">
        <v>1</v>
      </c>
      <c r="N163" s="241" t="s">
        <v>48</v>
      </c>
      <c r="O163" s="87"/>
      <c r="P163" s="242">
        <f>O163*H163</f>
        <v>0</v>
      </c>
      <c r="Q163" s="242">
        <v>0</v>
      </c>
      <c r="R163" s="242">
        <f>Q163*H163</f>
        <v>0</v>
      </c>
      <c r="S163" s="242">
        <v>0.065000000000000002</v>
      </c>
      <c r="T163" s="243">
        <f>S163*H163</f>
        <v>4.0300000000000002</v>
      </c>
      <c r="AR163" s="244" t="s">
        <v>125</v>
      </c>
      <c r="AT163" s="244" t="s">
        <v>266</v>
      </c>
      <c r="AU163" s="244" t="s">
        <v>92</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8730</v>
      </c>
    </row>
    <row r="164" s="1" customFormat="1">
      <c r="B164" s="39"/>
      <c r="C164" s="40"/>
      <c r="D164" s="246" t="s">
        <v>273</v>
      </c>
      <c r="E164" s="40"/>
      <c r="F164" s="247" t="s">
        <v>8731</v>
      </c>
      <c r="G164" s="40"/>
      <c r="H164" s="40"/>
      <c r="I164" s="151"/>
      <c r="J164" s="40"/>
      <c r="K164" s="40"/>
      <c r="L164" s="44"/>
      <c r="M164" s="248"/>
      <c r="N164" s="87"/>
      <c r="O164" s="87"/>
      <c r="P164" s="87"/>
      <c r="Q164" s="87"/>
      <c r="R164" s="87"/>
      <c r="S164" s="87"/>
      <c r="T164" s="88"/>
      <c r="AT164" s="17" t="s">
        <v>273</v>
      </c>
      <c r="AU164" s="17" t="s">
        <v>92</v>
      </c>
    </row>
    <row r="165" s="1" customFormat="1" ht="16.5" customHeight="1">
      <c r="B165" s="39"/>
      <c r="C165" s="233" t="s">
        <v>465</v>
      </c>
      <c r="D165" s="233" t="s">
        <v>266</v>
      </c>
      <c r="E165" s="234" t="s">
        <v>8732</v>
      </c>
      <c r="F165" s="235" t="s">
        <v>8733</v>
      </c>
      <c r="G165" s="236" t="s">
        <v>396</v>
      </c>
      <c r="H165" s="237">
        <v>175.09999999999999</v>
      </c>
      <c r="I165" s="238"/>
      <c r="J165" s="239">
        <f>ROUND(I165*H165,2)</f>
        <v>0</v>
      </c>
      <c r="K165" s="235" t="s">
        <v>270</v>
      </c>
      <c r="L165" s="44"/>
      <c r="M165" s="240" t="s">
        <v>1</v>
      </c>
      <c r="N165" s="241" t="s">
        <v>48</v>
      </c>
      <c r="O165" s="87"/>
      <c r="P165" s="242">
        <f>O165*H165</f>
        <v>0</v>
      </c>
      <c r="Q165" s="242">
        <v>0</v>
      </c>
      <c r="R165" s="242">
        <f>Q165*H165</f>
        <v>0</v>
      </c>
      <c r="S165" s="242">
        <v>0.00069999999999999999</v>
      </c>
      <c r="T165" s="243">
        <f>S165*H165</f>
        <v>0.12257</v>
      </c>
      <c r="AR165" s="244" t="s">
        <v>125</v>
      </c>
      <c r="AT165" s="244" t="s">
        <v>266</v>
      </c>
      <c r="AU165" s="244" t="s">
        <v>92</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8734</v>
      </c>
    </row>
    <row r="166" s="1" customFormat="1">
      <c r="B166" s="39"/>
      <c r="C166" s="40"/>
      <c r="D166" s="246" t="s">
        <v>273</v>
      </c>
      <c r="E166" s="40"/>
      <c r="F166" s="247" t="s">
        <v>8731</v>
      </c>
      <c r="G166" s="40"/>
      <c r="H166" s="40"/>
      <c r="I166" s="151"/>
      <c r="J166" s="40"/>
      <c r="K166" s="40"/>
      <c r="L166" s="44"/>
      <c r="M166" s="248"/>
      <c r="N166" s="87"/>
      <c r="O166" s="87"/>
      <c r="P166" s="87"/>
      <c r="Q166" s="87"/>
      <c r="R166" s="87"/>
      <c r="S166" s="87"/>
      <c r="T166" s="88"/>
      <c r="AT166" s="17" t="s">
        <v>273</v>
      </c>
      <c r="AU166" s="17" t="s">
        <v>92</v>
      </c>
    </row>
    <row r="167" s="1" customFormat="1" ht="16.5" customHeight="1">
      <c r="B167" s="39"/>
      <c r="C167" s="233" t="s">
        <v>470</v>
      </c>
      <c r="D167" s="233" t="s">
        <v>266</v>
      </c>
      <c r="E167" s="234" t="s">
        <v>8735</v>
      </c>
      <c r="F167" s="235" t="s">
        <v>8736</v>
      </c>
      <c r="G167" s="236" t="s">
        <v>396</v>
      </c>
      <c r="H167" s="237">
        <v>42.899999999999999</v>
      </c>
      <c r="I167" s="238"/>
      <c r="J167" s="239">
        <f>ROUND(I167*H167,2)</f>
        <v>0</v>
      </c>
      <c r="K167" s="235" t="s">
        <v>270</v>
      </c>
      <c r="L167" s="44"/>
      <c r="M167" s="240" t="s">
        <v>1</v>
      </c>
      <c r="N167" s="241" t="s">
        <v>48</v>
      </c>
      <c r="O167" s="87"/>
      <c r="P167" s="242">
        <f>O167*H167</f>
        <v>0</v>
      </c>
      <c r="Q167" s="242">
        <v>0</v>
      </c>
      <c r="R167" s="242">
        <f>Q167*H167</f>
        <v>0</v>
      </c>
      <c r="S167" s="242">
        <v>0.0050000000000000001</v>
      </c>
      <c r="T167" s="243">
        <f>S167*H167</f>
        <v>0.2145</v>
      </c>
      <c r="AR167" s="244" t="s">
        <v>125</v>
      </c>
      <c r="AT167" s="244" t="s">
        <v>266</v>
      </c>
      <c r="AU167" s="244" t="s">
        <v>92</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8737</v>
      </c>
    </row>
    <row r="168" s="1" customFormat="1">
      <c r="B168" s="39"/>
      <c r="C168" s="40"/>
      <c r="D168" s="246" t="s">
        <v>273</v>
      </c>
      <c r="E168" s="40"/>
      <c r="F168" s="247" t="s">
        <v>8731</v>
      </c>
      <c r="G168" s="40"/>
      <c r="H168" s="40"/>
      <c r="I168" s="151"/>
      <c r="J168" s="40"/>
      <c r="K168" s="40"/>
      <c r="L168" s="44"/>
      <c r="M168" s="248"/>
      <c r="N168" s="87"/>
      <c r="O168" s="87"/>
      <c r="P168" s="87"/>
      <c r="Q168" s="87"/>
      <c r="R168" s="87"/>
      <c r="S168" s="87"/>
      <c r="T168" s="88"/>
      <c r="AT168" s="17" t="s">
        <v>273</v>
      </c>
      <c r="AU168" s="17" t="s">
        <v>92</v>
      </c>
    </row>
    <row r="169" s="11" customFormat="1" ht="22.8" customHeight="1">
      <c r="B169" s="217"/>
      <c r="C169" s="218"/>
      <c r="D169" s="219" t="s">
        <v>82</v>
      </c>
      <c r="E169" s="231" t="s">
        <v>310</v>
      </c>
      <c r="F169" s="231" t="s">
        <v>894</v>
      </c>
      <c r="G169" s="218"/>
      <c r="H169" s="218"/>
      <c r="I169" s="221"/>
      <c r="J169" s="232">
        <f>BK169</f>
        <v>0</v>
      </c>
      <c r="K169" s="218"/>
      <c r="L169" s="223"/>
      <c r="M169" s="224"/>
      <c r="N169" s="225"/>
      <c r="O169" s="225"/>
      <c r="P169" s="226">
        <f>SUM(P170:P180)</f>
        <v>0</v>
      </c>
      <c r="Q169" s="225"/>
      <c r="R169" s="226">
        <f>SUM(R170:R180)</f>
        <v>0</v>
      </c>
      <c r="S169" s="225"/>
      <c r="T169" s="227">
        <f>SUM(T170:T180)</f>
        <v>2269.0799999999999</v>
      </c>
      <c r="AR169" s="228" t="s">
        <v>90</v>
      </c>
      <c r="AT169" s="229" t="s">
        <v>82</v>
      </c>
      <c r="AU169" s="229" t="s">
        <v>90</v>
      </c>
      <c r="AY169" s="228" t="s">
        <v>263</v>
      </c>
      <c r="BK169" s="230">
        <f>SUM(BK170:BK180)</f>
        <v>0</v>
      </c>
    </row>
    <row r="170" s="1" customFormat="1" ht="16.5" customHeight="1">
      <c r="B170" s="39"/>
      <c r="C170" s="233" t="s">
        <v>475</v>
      </c>
      <c r="D170" s="233" t="s">
        <v>266</v>
      </c>
      <c r="E170" s="234" t="s">
        <v>8738</v>
      </c>
      <c r="F170" s="235" t="s">
        <v>8739</v>
      </c>
      <c r="G170" s="236" t="s">
        <v>378</v>
      </c>
      <c r="H170" s="237">
        <v>310.19999999999999</v>
      </c>
      <c r="I170" s="238"/>
      <c r="J170" s="239">
        <f>ROUND(I170*H170,2)</f>
        <v>0</v>
      </c>
      <c r="K170" s="235" t="s">
        <v>270</v>
      </c>
      <c r="L170" s="44"/>
      <c r="M170" s="240" t="s">
        <v>1</v>
      </c>
      <c r="N170" s="241" t="s">
        <v>48</v>
      </c>
      <c r="O170" s="87"/>
      <c r="P170" s="242">
        <f>O170*H170</f>
        <v>0</v>
      </c>
      <c r="Q170" s="242">
        <v>0</v>
      </c>
      <c r="R170" s="242">
        <f>Q170*H170</f>
        <v>0</v>
      </c>
      <c r="S170" s="242">
        <v>2.3999999999999999</v>
      </c>
      <c r="T170" s="243">
        <f>S170*H170</f>
        <v>744.4799999999999</v>
      </c>
      <c r="AR170" s="244" t="s">
        <v>125</v>
      </c>
      <c r="AT170" s="244" t="s">
        <v>266</v>
      </c>
      <c r="AU170" s="244" t="s">
        <v>92</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8740</v>
      </c>
    </row>
    <row r="171" s="14" customFormat="1">
      <c r="B171" s="274"/>
      <c r="C171" s="275"/>
      <c r="D171" s="246" t="s">
        <v>368</v>
      </c>
      <c r="E171" s="276" t="s">
        <v>1</v>
      </c>
      <c r="F171" s="277" t="s">
        <v>8741</v>
      </c>
      <c r="G171" s="275"/>
      <c r="H171" s="276" t="s">
        <v>1</v>
      </c>
      <c r="I171" s="278"/>
      <c r="J171" s="275"/>
      <c r="K171" s="275"/>
      <c r="L171" s="279"/>
      <c r="M171" s="280"/>
      <c r="N171" s="281"/>
      <c r="O171" s="281"/>
      <c r="P171" s="281"/>
      <c r="Q171" s="281"/>
      <c r="R171" s="281"/>
      <c r="S171" s="281"/>
      <c r="T171" s="282"/>
      <c r="AT171" s="283" t="s">
        <v>368</v>
      </c>
      <c r="AU171" s="283" t="s">
        <v>92</v>
      </c>
      <c r="AV171" s="14" t="s">
        <v>90</v>
      </c>
      <c r="AW171" s="14" t="s">
        <v>38</v>
      </c>
      <c r="AX171" s="14" t="s">
        <v>83</v>
      </c>
      <c r="AY171" s="283" t="s">
        <v>263</v>
      </c>
    </row>
    <row r="172" s="12" customFormat="1">
      <c r="B172" s="252"/>
      <c r="C172" s="253"/>
      <c r="D172" s="246" t="s">
        <v>368</v>
      </c>
      <c r="E172" s="254" t="s">
        <v>1</v>
      </c>
      <c r="F172" s="255" t="s">
        <v>8742</v>
      </c>
      <c r="G172" s="253"/>
      <c r="H172" s="256">
        <v>310.19999999999999</v>
      </c>
      <c r="I172" s="257"/>
      <c r="J172" s="253"/>
      <c r="K172" s="253"/>
      <c r="L172" s="258"/>
      <c r="M172" s="259"/>
      <c r="N172" s="260"/>
      <c r="O172" s="260"/>
      <c r="P172" s="260"/>
      <c r="Q172" s="260"/>
      <c r="R172" s="260"/>
      <c r="S172" s="260"/>
      <c r="T172" s="261"/>
      <c r="AT172" s="262" t="s">
        <v>368</v>
      </c>
      <c r="AU172" s="262" t="s">
        <v>92</v>
      </c>
      <c r="AV172" s="12" t="s">
        <v>92</v>
      </c>
      <c r="AW172" s="12" t="s">
        <v>38</v>
      </c>
      <c r="AX172" s="12" t="s">
        <v>83</v>
      </c>
      <c r="AY172" s="262" t="s">
        <v>263</v>
      </c>
    </row>
    <row r="173" s="13" customFormat="1">
      <c r="B173" s="263"/>
      <c r="C173" s="264"/>
      <c r="D173" s="246" t="s">
        <v>368</v>
      </c>
      <c r="E173" s="265" t="s">
        <v>1</v>
      </c>
      <c r="F173" s="266" t="s">
        <v>370</v>
      </c>
      <c r="G173" s="264"/>
      <c r="H173" s="267">
        <v>310.19999999999999</v>
      </c>
      <c r="I173" s="268"/>
      <c r="J173" s="264"/>
      <c r="K173" s="264"/>
      <c r="L173" s="269"/>
      <c r="M173" s="270"/>
      <c r="N173" s="271"/>
      <c r="O173" s="271"/>
      <c r="P173" s="271"/>
      <c r="Q173" s="271"/>
      <c r="R173" s="271"/>
      <c r="S173" s="271"/>
      <c r="T173" s="272"/>
      <c r="AT173" s="273" t="s">
        <v>368</v>
      </c>
      <c r="AU173" s="273" t="s">
        <v>92</v>
      </c>
      <c r="AV173" s="13" t="s">
        <v>125</v>
      </c>
      <c r="AW173" s="13" t="s">
        <v>38</v>
      </c>
      <c r="AX173" s="13" t="s">
        <v>90</v>
      </c>
      <c r="AY173" s="273" t="s">
        <v>263</v>
      </c>
    </row>
    <row r="174" s="1" customFormat="1" ht="16.5" customHeight="1">
      <c r="B174" s="39"/>
      <c r="C174" s="233" t="s">
        <v>7</v>
      </c>
      <c r="D174" s="233" t="s">
        <v>266</v>
      </c>
      <c r="E174" s="234" t="s">
        <v>8743</v>
      </c>
      <c r="F174" s="235" t="s">
        <v>8744</v>
      </c>
      <c r="G174" s="236" t="s">
        <v>378</v>
      </c>
      <c r="H174" s="237">
        <v>16.5</v>
      </c>
      <c r="I174" s="238"/>
      <c r="J174" s="239">
        <f>ROUND(I174*H174,2)</f>
        <v>0</v>
      </c>
      <c r="K174" s="235" t="s">
        <v>270</v>
      </c>
      <c r="L174" s="44"/>
      <c r="M174" s="240" t="s">
        <v>1</v>
      </c>
      <c r="N174" s="241" t="s">
        <v>48</v>
      </c>
      <c r="O174" s="87"/>
      <c r="P174" s="242">
        <f>O174*H174</f>
        <v>0</v>
      </c>
      <c r="Q174" s="242">
        <v>0</v>
      </c>
      <c r="R174" s="242">
        <f>Q174*H174</f>
        <v>0</v>
      </c>
      <c r="S174" s="242">
        <v>2.3999999999999999</v>
      </c>
      <c r="T174" s="243">
        <f>S174*H174</f>
        <v>39.600000000000001</v>
      </c>
      <c r="AR174" s="244" t="s">
        <v>125</v>
      </c>
      <c r="AT174" s="244" t="s">
        <v>266</v>
      </c>
      <c r="AU174" s="244" t="s">
        <v>92</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8745</v>
      </c>
    </row>
    <row r="175" s="12" customFormat="1">
      <c r="B175" s="252"/>
      <c r="C175" s="253"/>
      <c r="D175" s="246" t="s">
        <v>368</v>
      </c>
      <c r="E175" s="254" t="s">
        <v>1</v>
      </c>
      <c r="F175" s="255" t="s">
        <v>8746</v>
      </c>
      <c r="G175" s="253"/>
      <c r="H175" s="256">
        <v>16.5</v>
      </c>
      <c r="I175" s="257"/>
      <c r="J175" s="253"/>
      <c r="K175" s="253"/>
      <c r="L175" s="258"/>
      <c r="M175" s="259"/>
      <c r="N175" s="260"/>
      <c r="O175" s="260"/>
      <c r="P175" s="260"/>
      <c r="Q175" s="260"/>
      <c r="R175" s="260"/>
      <c r="S175" s="260"/>
      <c r="T175" s="261"/>
      <c r="AT175" s="262" t="s">
        <v>368</v>
      </c>
      <c r="AU175" s="262" t="s">
        <v>92</v>
      </c>
      <c r="AV175" s="12" t="s">
        <v>92</v>
      </c>
      <c r="AW175" s="12" t="s">
        <v>38</v>
      </c>
      <c r="AX175" s="12" t="s">
        <v>83</v>
      </c>
      <c r="AY175" s="262" t="s">
        <v>263</v>
      </c>
    </row>
    <row r="176" s="13" customFormat="1">
      <c r="B176" s="263"/>
      <c r="C176" s="264"/>
      <c r="D176" s="246" t="s">
        <v>368</v>
      </c>
      <c r="E176" s="265" t="s">
        <v>1</v>
      </c>
      <c r="F176" s="266" t="s">
        <v>370</v>
      </c>
      <c r="G176" s="264"/>
      <c r="H176" s="267">
        <v>16.5</v>
      </c>
      <c r="I176" s="268"/>
      <c r="J176" s="264"/>
      <c r="K176" s="264"/>
      <c r="L176" s="269"/>
      <c r="M176" s="270"/>
      <c r="N176" s="271"/>
      <c r="O176" s="271"/>
      <c r="P176" s="271"/>
      <c r="Q176" s="271"/>
      <c r="R176" s="271"/>
      <c r="S176" s="271"/>
      <c r="T176" s="272"/>
      <c r="AT176" s="273" t="s">
        <v>368</v>
      </c>
      <c r="AU176" s="273" t="s">
        <v>92</v>
      </c>
      <c r="AV176" s="13" t="s">
        <v>125</v>
      </c>
      <c r="AW176" s="13" t="s">
        <v>38</v>
      </c>
      <c r="AX176" s="13" t="s">
        <v>90</v>
      </c>
      <c r="AY176" s="273" t="s">
        <v>263</v>
      </c>
    </row>
    <row r="177" s="1" customFormat="1" ht="16.5" customHeight="1">
      <c r="B177" s="39"/>
      <c r="C177" s="233" t="s">
        <v>490</v>
      </c>
      <c r="D177" s="233" t="s">
        <v>266</v>
      </c>
      <c r="E177" s="234" t="s">
        <v>8747</v>
      </c>
      <c r="F177" s="235" t="s">
        <v>8748</v>
      </c>
      <c r="G177" s="236" t="s">
        <v>378</v>
      </c>
      <c r="H177" s="237">
        <v>3300</v>
      </c>
      <c r="I177" s="238"/>
      <c r="J177" s="239">
        <f>ROUND(I177*H177,2)</f>
        <v>0</v>
      </c>
      <c r="K177" s="235" t="s">
        <v>270</v>
      </c>
      <c r="L177" s="44"/>
      <c r="M177" s="240" t="s">
        <v>1</v>
      </c>
      <c r="N177" s="241" t="s">
        <v>48</v>
      </c>
      <c r="O177" s="87"/>
      <c r="P177" s="242">
        <f>O177*H177</f>
        <v>0</v>
      </c>
      <c r="Q177" s="242">
        <v>0</v>
      </c>
      <c r="R177" s="242">
        <f>Q177*H177</f>
        <v>0</v>
      </c>
      <c r="S177" s="242">
        <v>0.45000000000000001</v>
      </c>
      <c r="T177" s="243">
        <f>S177*H177</f>
        <v>1485</v>
      </c>
      <c r="AR177" s="244" t="s">
        <v>125</v>
      </c>
      <c r="AT177" s="244" t="s">
        <v>266</v>
      </c>
      <c r="AU177" s="244" t="s">
        <v>92</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8749</v>
      </c>
    </row>
    <row r="178" s="12" customFormat="1">
      <c r="B178" s="252"/>
      <c r="C178" s="253"/>
      <c r="D178" s="246" t="s">
        <v>368</v>
      </c>
      <c r="E178" s="254" t="s">
        <v>1</v>
      </c>
      <c r="F178" s="255" t="s">
        <v>8750</v>
      </c>
      <c r="G178" s="253"/>
      <c r="H178" s="256">
        <v>1680</v>
      </c>
      <c r="I178" s="257"/>
      <c r="J178" s="253"/>
      <c r="K178" s="253"/>
      <c r="L178" s="258"/>
      <c r="M178" s="259"/>
      <c r="N178" s="260"/>
      <c r="O178" s="260"/>
      <c r="P178" s="260"/>
      <c r="Q178" s="260"/>
      <c r="R178" s="260"/>
      <c r="S178" s="260"/>
      <c r="T178" s="261"/>
      <c r="AT178" s="262" t="s">
        <v>368</v>
      </c>
      <c r="AU178" s="262" t="s">
        <v>92</v>
      </c>
      <c r="AV178" s="12" t="s">
        <v>92</v>
      </c>
      <c r="AW178" s="12" t="s">
        <v>38</v>
      </c>
      <c r="AX178" s="12" t="s">
        <v>83</v>
      </c>
      <c r="AY178" s="262" t="s">
        <v>263</v>
      </c>
    </row>
    <row r="179" s="12" customFormat="1">
      <c r="B179" s="252"/>
      <c r="C179" s="253"/>
      <c r="D179" s="246" t="s">
        <v>368</v>
      </c>
      <c r="E179" s="254" t="s">
        <v>1</v>
      </c>
      <c r="F179" s="255" t="s">
        <v>8751</v>
      </c>
      <c r="G179" s="253"/>
      <c r="H179" s="256">
        <v>1620</v>
      </c>
      <c r="I179" s="257"/>
      <c r="J179" s="253"/>
      <c r="K179" s="253"/>
      <c r="L179" s="258"/>
      <c r="M179" s="259"/>
      <c r="N179" s="260"/>
      <c r="O179" s="260"/>
      <c r="P179" s="260"/>
      <c r="Q179" s="260"/>
      <c r="R179" s="260"/>
      <c r="S179" s="260"/>
      <c r="T179" s="261"/>
      <c r="AT179" s="262" t="s">
        <v>368</v>
      </c>
      <c r="AU179" s="262" t="s">
        <v>92</v>
      </c>
      <c r="AV179" s="12" t="s">
        <v>92</v>
      </c>
      <c r="AW179" s="12" t="s">
        <v>38</v>
      </c>
      <c r="AX179" s="12" t="s">
        <v>83</v>
      </c>
      <c r="AY179" s="262" t="s">
        <v>263</v>
      </c>
    </row>
    <row r="180" s="13" customFormat="1">
      <c r="B180" s="263"/>
      <c r="C180" s="264"/>
      <c r="D180" s="246" t="s">
        <v>368</v>
      </c>
      <c r="E180" s="265" t="s">
        <v>1</v>
      </c>
      <c r="F180" s="266" t="s">
        <v>370</v>
      </c>
      <c r="G180" s="264"/>
      <c r="H180" s="267">
        <v>3300</v>
      </c>
      <c r="I180" s="268"/>
      <c r="J180" s="264"/>
      <c r="K180" s="264"/>
      <c r="L180" s="269"/>
      <c r="M180" s="270"/>
      <c r="N180" s="271"/>
      <c r="O180" s="271"/>
      <c r="P180" s="271"/>
      <c r="Q180" s="271"/>
      <c r="R180" s="271"/>
      <c r="S180" s="271"/>
      <c r="T180" s="272"/>
      <c r="AT180" s="273" t="s">
        <v>368</v>
      </c>
      <c r="AU180" s="273" t="s">
        <v>92</v>
      </c>
      <c r="AV180" s="13" t="s">
        <v>125</v>
      </c>
      <c r="AW180" s="13" t="s">
        <v>38</v>
      </c>
      <c r="AX180" s="13" t="s">
        <v>90</v>
      </c>
      <c r="AY180" s="273" t="s">
        <v>263</v>
      </c>
    </row>
    <row r="181" s="11" customFormat="1" ht="22.8" customHeight="1">
      <c r="B181" s="217"/>
      <c r="C181" s="218"/>
      <c r="D181" s="219" t="s">
        <v>82</v>
      </c>
      <c r="E181" s="231" t="s">
        <v>1033</v>
      </c>
      <c r="F181" s="231" t="s">
        <v>1034</v>
      </c>
      <c r="G181" s="218"/>
      <c r="H181" s="218"/>
      <c r="I181" s="221"/>
      <c r="J181" s="232">
        <f>BK181</f>
        <v>0</v>
      </c>
      <c r="K181" s="218"/>
      <c r="L181" s="223"/>
      <c r="M181" s="224"/>
      <c r="N181" s="225"/>
      <c r="O181" s="225"/>
      <c r="P181" s="226">
        <f>SUM(P182:P186)</f>
        <v>0</v>
      </c>
      <c r="Q181" s="225"/>
      <c r="R181" s="226">
        <f>SUM(R182:R186)</f>
        <v>0</v>
      </c>
      <c r="S181" s="225"/>
      <c r="T181" s="227">
        <f>SUM(T182:T186)</f>
        <v>0</v>
      </c>
      <c r="AR181" s="228" t="s">
        <v>90</v>
      </c>
      <c r="AT181" s="229" t="s">
        <v>82</v>
      </c>
      <c r="AU181" s="229" t="s">
        <v>90</v>
      </c>
      <c r="AY181" s="228" t="s">
        <v>263</v>
      </c>
      <c r="BK181" s="230">
        <f>SUM(BK182:BK186)</f>
        <v>0</v>
      </c>
    </row>
    <row r="182" s="1" customFormat="1" ht="16.5" customHeight="1">
      <c r="B182" s="39"/>
      <c r="C182" s="233" t="s">
        <v>500</v>
      </c>
      <c r="D182" s="233" t="s">
        <v>266</v>
      </c>
      <c r="E182" s="234" t="s">
        <v>1040</v>
      </c>
      <c r="F182" s="235" t="s">
        <v>1041</v>
      </c>
      <c r="G182" s="236" t="s">
        <v>403</v>
      </c>
      <c r="H182" s="237">
        <v>4883.384</v>
      </c>
      <c r="I182" s="238"/>
      <c r="J182" s="239">
        <f>ROUND(I182*H182,2)</f>
        <v>0</v>
      </c>
      <c r="K182" s="235" t="s">
        <v>413</v>
      </c>
      <c r="L182" s="44"/>
      <c r="M182" s="240" t="s">
        <v>1</v>
      </c>
      <c r="N182" s="241" t="s">
        <v>48</v>
      </c>
      <c r="O182" s="87"/>
      <c r="P182" s="242">
        <f>O182*H182</f>
        <v>0</v>
      </c>
      <c r="Q182" s="242">
        <v>0</v>
      </c>
      <c r="R182" s="242">
        <f>Q182*H182</f>
        <v>0</v>
      </c>
      <c r="S182" s="242">
        <v>0</v>
      </c>
      <c r="T182" s="243">
        <f>S182*H182</f>
        <v>0</v>
      </c>
      <c r="AR182" s="244" t="s">
        <v>125</v>
      </c>
      <c r="AT182" s="244" t="s">
        <v>266</v>
      </c>
      <c r="AU182" s="244" t="s">
        <v>92</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8752</v>
      </c>
    </row>
    <row r="183" s="1" customFormat="1">
      <c r="B183" s="39"/>
      <c r="C183" s="40"/>
      <c r="D183" s="246" t="s">
        <v>273</v>
      </c>
      <c r="E183" s="40"/>
      <c r="F183" s="247" t="s">
        <v>1043</v>
      </c>
      <c r="G183" s="40"/>
      <c r="H183" s="40"/>
      <c r="I183" s="151"/>
      <c r="J183" s="40"/>
      <c r="K183" s="40"/>
      <c r="L183" s="44"/>
      <c r="M183" s="248"/>
      <c r="N183" s="87"/>
      <c r="O183" s="87"/>
      <c r="P183" s="87"/>
      <c r="Q183" s="87"/>
      <c r="R183" s="87"/>
      <c r="S183" s="87"/>
      <c r="T183" s="88"/>
      <c r="AT183" s="17" t="s">
        <v>273</v>
      </c>
      <c r="AU183" s="17" t="s">
        <v>92</v>
      </c>
    </row>
    <row r="184" s="1" customFormat="1" ht="16.5" customHeight="1">
      <c r="B184" s="39"/>
      <c r="C184" s="233" t="s">
        <v>506</v>
      </c>
      <c r="D184" s="233" t="s">
        <v>266</v>
      </c>
      <c r="E184" s="234" t="s">
        <v>1045</v>
      </c>
      <c r="F184" s="235" t="s">
        <v>1046</v>
      </c>
      <c r="G184" s="236" t="s">
        <v>403</v>
      </c>
      <c r="H184" s="237">
        <v>4883.384</v>
      </c>
      <c r="I184" s="238"/>
      <c r="J184" s="239">
        <f>ROUND(I184*H184,2)</f>
        <v>0</v>
      </c>
      <c r="K184" s="235" t="s">
        <v>270</v>
      </c>
      <c r="L184" s="44"/>
      <c r="M184" s="240" t="s">
        <v>1</v>
      </c>
      <c r="N184" s="241" t="s">
        <v>48</v>
      </c>
      <c r="O184" s="87"/>
      <c r="P184" s="242">
        <f>O184*H184</f>
        <v>0</v>
      </c>
      <c r="Q184" s="242">
        <v>0</v>
      </c>
      <c r="R184" s="242">
        <f>Q184*H184</f>
        <v>0</v>
      </c>
      <c r="S184" s="242">
        <v>0</v>
      </c>
      <c r="T184" s="243">
        <f>S184*H184</f>
        <v>0</v>
      </c>
      <c r="AR184" s="244" t="s">
        <v>125</v>
      </c>
      <c r="AT184" s="244" t="s">
        <v>266</v>
      </c>
      <c r="AU184" s="244" t="s">
        <v>92</v>
      </c>
      <c r="AY184" s="17" t="s">
        <v>263</v>
      </c>
      <c r="BE184" s="245">
        <f>IF(N184="základní",J184,0)</f>
        <v>0</v>
      </c>
      <c r="BF184" s="245">
        <f>IF(N184="snížená",J184,0)</f>
        <v>0</v>
      </c>
      <c r="BG184" s="245">
        <f>IF(N184="zákl. přenesená",J184,0)</f>
        <v>0</v>
      </c>
      <c r="BH184" s="245">
        <f>IF(N184="sníž. přenesená",J184,0)</f>
        <v>0</v>
      </c>
      <c r="BI184" s="245">
        <f>IF(N184="nulová",J184,0)</f>
        <v>0</v>
      </c>
      <c r="BJ184" s="17" t="s">
        <v>90</v>
      </c>
      <c r="BK184" s="245">
        <f>ROUND(I184*H184,2)</f>
        <v>0</v>
      </c>
      <c r="BL184" s="17" t="s">
        <v>125</v>
      </c>
      <c r="BM184" s="244" t="s">
        <v>8753</v>
      </c>
    </row>
    <row r="185" s="1" customFormat="1" ht="16.5" customHeight="1">
      <c r="B185" s="39"/>
      <c r="C185" s="233" t="s">
        <v>511</v>
      </c>
      <c r="D185" s="233" t="s">
        <v>266</v>
      </c>
      <c r="E185" s="234" t="s">
        <v>1049</v>
      </c>
      <c r="F185" s="235" t="s">
        <v>1050</v>
      </c>
      <c r="G185" s="236" t="s">
        <v>403</v>
      </c>
      <c r="H185" s="237">
        <v>97667.679999999993</v>
      </c>
      <c r="I185" s="238"/>
      <c r="J185" s="239">
        <f>ROUND(I185*H185,2)</f>
        <v>0</v>
      </c>
      <c r="K185" s="235" t="s">
        <v>270</v>
      </c>
      <c r="L185" s="44"/>
      <c r="M185" s="240" t="s">
        <v>1</v>
      </c>
      <c r="N185" s="241" t="s">
        <v>48</v>
      </c>
      <c r="O185" s="87"/>
      <c r="P185" s="242">
        <f>O185*H185</f>
        <v>0</v>
      </c>
      <c r="Q185" s="242">
        <v>0</v>
      </c>
      <c r="R185" s="242">
        <f>Q185*H185</f>
        <v>0</v>
      </c>
      <c r="S185" s="242">
        <v>0</v>
      </c>
      <c r="T185" s="243">
        <f>S185*H185</f>
        <v>0</v>
      </c>
      <c r="AR185" s="244" t="s">
        <v>125</v>
      </c>
      <c r="AT185" s="244" t="s">
        <v>266</v>
      </c>
      <c r="AU185" s="244" t="s">
        <v>92</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8754</v>
      </c>
    </row>
    <row r="186" s="12" customFormat="1">
      <c r="B186" s="252"/>
      <c r="C186" s="253"/>
      <c r="D186" s="246" t="s">
        <v>368</v>
      </c>
      <c r="E186" s="253"/>
      <c r="F186" s="255" t="s">
        <v>8755</v>
      </c>
      <c r="G186" s="253"/>
      <c r="H186" s="256">
        <v>97667.679999999993</v>
      </c>
      <c r="I186" s="257"/>
      <c r="J186" s="253"/>
      <c r="K186" s="253"/>
      <c r="L186" s="258"/>
      <c r="M186" s="259"/>
      <c r="N186" s="260"/>
      <c r="O186" s="260"/>
      <c r="P186" s="260"/>
      <c r="Q186" s="260"/>
      <c r="R186" s="260"/>
      <c r="S186" s="260"/>
      <c r="T186" s="261"/>
      <c r="AT186" s="262" t="s">
        <v>368</v>
      </c>
      <c r="AU186" s="262" t="s">
        <v>92</v>
      </c>
      <c r="AV186" s="12" t="s">
        <v>92</v>
      </c>
      <c r="AW186" s="12" t="s">
        <v>4</v>
      </c>
      <c r="AX186" s="12" t="s">
        <v>90</v>
      </c>
      <c r="AY186" s="262" t="s">
        <v>263</v>
      </c>
    </row>
    <row r="187" s="11" customFormat="1" ht="22.8" customHeight="1">
      <c r="B187" s="217"/>
      <c r="C187" s="218"/>
      <c r="D187" s="219" t="s">
        <v>82</v>
      </c>
      <c r="E187" s="231" t="s">
        <v>1053</v>
      </c>
      <c r="F187" s="231" t="s">
        <v>1054</v>
      </c>
      <c r="G187" s="218"/>
      <c r="H187" s="218"/>
      <c r="I187" s="221"/>
      <c r="J187" s="232">
        <f>BK187</f>
        <v>0</v>
      </c>
      <c r="K187" s="218"/>
      <c r="L187" s="223"/>
      <c r="M187" s="224"/>
      <c r="N187" s="225"/>
      <c r="O187" s="225"/>
      <c r="P187" s="226">
        <f>P188</f>
        <v>0</v>
      </c>
      <c r="Q187" s="225"/>
      <c r="R187" s="226">
        <f>R188</f>
        <v>0</v>
      </c>
      <c r="S187" s="225"/>
      <c r="T187" s="227">
        <f>T188</f>
        <v>0</v>
      </c>
      <c r="AR187" s="228" t="s">
        <v>90</v>
      </c>
      <c r="AT187" s="229" t="s">
        <v>82</v>
      </c>
      <c r="AU187" s="229" t="s">
        <v>90</v>
      </c>
      <c r="AY187" s="228" t="s">
        <v>263</v>
      </c>
      <c r="BK187" s="230">
        <f>BK188</f>
        <v>0</v>
      </c>
    </row>
    <row r="188" s="1" customFormat="1" ht="16.5" customHeight="1">
      <c r="B188" s="39"/>
      <c r="C188" s="233" t="s">
        <v>515</v>
      </c>
      <c r="D188" s="233" t="s">
        <v>266</v>
      </c>
      <c r="E188" s="234" t="s">
        <v>8756</v>
      </c>
      <c r="F188" s="235" t="s">
        <v>8757</v>
      </c>
      <c r="G188" s="236" t="s">
        <v>403</v>
      </c>
      <c r="H188" s="237">
        <v>0.84699999999999998</v>
      </c>
      <c r="I188" s="238"/>
      <c r="J188" s="239">
        <f>ROUND(I188*H188,2)</f>
        <v>0</v>
      </c>
      <c r="K188" s="235" t="s">
        <v>270</v>
      </c>
      <c r="L188" s="44"/>
      <c r="M188" s="240" t="s">
        <v>1</v>
      </c>
      <c r="N188" s="241" t="s">
        <v>48</v>
      </c>
      <c r="O188" s="87"/>
      <c r="P188" s="242">
        <f>O188*H188</f>
        <v>0</v>
      </c>
      <c r="Q188" s="242">
        <v>0</v>
      </c>
      <c r="R188" s="242">
        <f>Q188*H188</f>
        <v>0</v>
      </c>
      <c r="S188" s="242">
        <v>0</v>
      </c>
      <c r="T188" s="243">
        <f>S188*H188</f>
        <v>0</v>
      </c>
      <c r="AR188" s="244" t="s">
        <v>125</v>
      </c>
      <c r="AT188" s="244" t="s">
        <v>266</v>
      </c>
      <c r="AU188" s="244" t="s">
        <v>92</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8758</v>
      </c>
    </row>
    <row r="189" s="11" customFormat="1" ht="25.92" customHeight="1">
      <c r="B189" s="217"/>
      <c r="C189" s="218"/>
      <c r="D189" s="219" t="s">
        <v>82</v>
      </c>
      <c r="E189" s="220" t="s">
        <v>8759</v>
      </c>
      <c r="F189" s="220" t="s">
        <v>8760</v>
      </c>
      <c r="G189" s="218"/>
      <c r="H189" s="218"/>
      <c r="I189" s="221"/>
      <c r="J189" s="222">
        <f>BK189</f>
        <v>0</v>
      </c>
      <c r="K189" s="218"/>
      <c r="L189" s="223"/>
      <c r="M189" s="224"/>
      <c r="N189" s="225"/>
      <c r="O189" s="225"/>
      <c r="P189" s="226">
        <f>SUM(P190:P195)</f>
        <v>0</v>
      </c>
      <c r="Q189" s="225"/>
      <c r="R189" s="226">
        <f>SUM(R190:R195)</f>
        <v>0</v>
      </c>
      <c r="S189" s="225"/>
      <c r="T189" s="227">
        <f>SUM(T190:T195)</f>
        <v>0</v>
      </c>
      <c r="AR189" s="228" t="s">
        <v>125</v>
      </c>
      <c r="AT189" s="229" t="s">
        <v>82</v>
      </c>
      <c r="AU189" s="229" t="s">
        <v>83</v>
      </c>
      <c r="AY189" s="228" t="s">
        <v>263</v>
      </c>
      <c r="BK189" s="230">
        <f>SUM(BK190:BK195)</f>
        <v>0</v>
      </c>
    </row>
    <row r="190" s="1" customFormat="1" ht="16.5" customHeight="1">
      <c r="B190" s="39"/>
      <c r="C190" s="233" t="s">
        <v>523</v>
      </c>
      <c r="D190" s="233" t="s">
        <v>266</v>
      </c>
      <c r="E190" s="234" t="s">
        <v>8761</v>
      </c>
      <c r="F190" s="235" t="s">
        <v>8762</v>
      </c>
      <c r="G190" s="236" t="s">
        <v>366</v>
      </c>
      <c r="H190" s="237">
        <v>560</v>
      </c>
      <c r="I190" s="238"/>
      <c r="J190" s="239">
        <f>ROUND(I190*H190,2)</f>
        <v>0</v>
      </c>
      <c r="K190" s="235" t="s">
        <v>270</v>
      </c>
      <c r="L190" s="44"/>
      <c r="M190" s="240" t="s">
        <v>1</v>
      </c>
      <c r="N190" s="241" t="s">
        <v>48</v>
      </c>
      <c r="O190" s="87"/>
      <c r="P190" s="242">
        <f>O190*H190</f>
        <v>0</v>
      </c>
      <c r="Q190" s="242">
        <v>0</v>
      </c>
      <c r="R190" s="242">
        <f>Q190*H190</f>
        <v>0</v>
      </c>
      <c r="S190" s="242">
        <v>0</v>
      </c>
      <c r="T190" s="243">
        <f>S190*H190</f>
        <v>0</v>
      </c>
      <c r="AR190" s="244" t="s">
        <v>2701</v>
      </c>
      <c r="AT190" s="244" t="s">
        <v>266</v>
      </c>
      <c r="AU190" s="244" t="s">
        <v>90</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2701</v>
      </c>
      <c r="BM190" s="244" t="s">
        <v>8763</v>
      </c>
    </row>
    <row r="191" s="12" customFormat="1">
      <c r="B191" s="252"/>
      <c r="C191" s="253"/>
      <c r="D191" s="246" t="s">
        <v>368</v>
      </c>
      <c r="E191" s="254" t="s">
        <v>1</v>
      </c>
      <c r="F191" s="255" t="s">
        <v>8764</v>
      </c>
      <c r="G191" s="253"/>
      <c r="H191" s="256">
        <v>560</v>
      </c>
      <c r="I191" s="257"/>
      <c r="J191" s="253"/>
      <c r="K191" s="253"/>
      <c r="L191" s="258"/>
      <c r="M191" s="259"/>
      <c r="N191" s="260"/>
      <c r="O191" s="260"/>
      <c r="P191" s="260"/>
      <c r="Q191" s="260"/>
      <c r="R191" s="260"/>
      <c r="S191" s="260"/>
      <c r="T191" s="261"/>
      <c r="AT191" s="262" t="s">
        <v>368</v>
      </c>
      <c r="AU191" s="262" t="s">
        <v>90</v>
      </c>
      <c r="AV191" s="12" t="s">
        <v>92</v>
      </c>
      <c r="AW191" s="12" t="s">
        <v>38</v>
      </c>
      <c r="AX191" s="12" t="s">
        <v>83</v>
      </c>
      <c r="AY191" s="262" t="s">
        <v>263</v>
      </c>
    </row>
    <row r="192" s="13" customFormat="1">
      <c r="B192" s="263"/>
      <c r="C192" s="264"/>
      <c r="D192" s="246" t="s">
        <v>368</v>
      </c>
      <c r="E192" s="265" t="s">
        <v>1</v>
      </c>
      <c r="F192" s="266" t="s">
        <v>370</v>
      </c>
      <c r="G192" s="264"/>
      <c r="H192" s="267">
        <v>560</v>
      </c>
      <c r="I192" s="268"/>
      <c r="J192" s="264"/>
      <c r="K192" s="264"/>
      <c r="L192" s="269"/>
      <c r="M192" s="270"/>
      <c r="N192" s="271"/>
      <c r="O192" s="271"/>
      <c r="P192" s="271"/>
      <c r="Q192" s="271"/>
      <c r="R192" s="271"/>
      <c r="S192" s="271"/>
      <c r="T192" s="272"/>
      <c r="AT192" s="273" t="s">
        <v>368</v>
      </c>
      <c r="AU192" s="273" t="s">
        <v>90</v>
      </c>
      <c r="AV192" s="13" t="s">
        <v>125</v>
      </c>
      <c r="AW192" s="13" t="s">
        <v>38</v>
      </c>
      <c r="AX192" s="13" t="s">
        <v>90</v>
      </c>
      <c r="AY192" s="273" t="s">
        <v>263</v>
      </c>
    </row>
    <row r="193" s="1" customFormat="1" ht="16.5" customHeight="1">
      <c r="B193" s="39"/>
      <c r="C193" s="233" t="s">
        <v>529</v>
      </c>
      <c r="D193" s="233" t="s">
        <v>266</v>
      </c>
      <c r="E193" s="234" t="s">
        <v>8765</v>
      </c>
      <c r="F193" s="235" t="s">
        <v>8766</v>
      </c>
      <c r="G193" s="236" t="s">
        <v>366</v>
      </c>
      <c r="H193" s="237">
        <v>240</v>
      </c>
      <c r="I193" s="238"/>
      <c r="J193" s="239">
        <f>ROUND(I193*H193,2)</f>
        <v>0</v>
      </c>
      <c r="K193" s="235" t="s">
        <v>270</v>
      </c>
      <c r="L193" s="44"/>
      <c r="M193" s="240" t="s">
        <v>1</v>
      </c>
      <c r="N193" s="241" t="s">
        <v>48</v>
      </c>
      <c r="O193" s="87"/>
      <c r="P193" s="242">
        <f>O193*H193</f>
        <v>0</v>
      </c>
      <c r="Q193" s="242">
        <v>0</v>
      </c>
      <c r="R193" s="242">
        <f>Q193*H193</f>
        <v>0</v>
      </c>
      <c r="S193" s="242">
        <v>0</v>
      </c>
      <c r="T193" s="243">
        <f>S193*H193</f>
        <v>0</v>
      </c>
      <c r="AR193" s="244" t="s">
        <v>2701</v>
      </c>
      <c r="AT193" s="244" t="s">
        <v>266</v>
      </c>
      <c r="AU193" s="244" t="s">
        <v>90</v>
      </c>
      <c r="AY193" s="17" t="s">
        <v>263</v>
      </c>
      <c r="BE193" s="245">
        <f>IF(N193="základní",J193,0)</f>
        <v>0</v>
      </c>
      <c r="BF193" s="245">
        <f>IF(N193="snížená",J193,0)</f>
        <v>0</v>
      </c>
      <c r="BG193" s="245">
        <f>IF(N193="zákl. přenesená",J193,0)</f>
        <v>0</v>
      </c>
      <c r="BH193" s="245">
        <f>IF(N193="sníž. přenesená",J193,0)</f>
        <v>0</v>
      </c>
      <c r="BI193" s="245">
        <f>IF(N193="nulová",J193,0)</f>
        <v>0</v>
      </c>
      <c r="BJ193" s="17" t="s">
        <v>90</v>
      </c>
      <c r="BK193" s="245">
        <f>ROUND(I193*H193,2)</f>
        <v>0</v>
      </c>
      <c r="BL193" s="17" t="s">
        <v>2701</v>
      </c>
      <c r="BM193" s="244" t="s">
        <v>8767</v>
      </c>
    </row>
    <row r="194" s="12" customFormat="1">
      <c r="B194" s="252"/>
      <c r="C194" s="253"/>
      <c r="D194" s="246" t="s">
        <v>368</v>
      </c>
      <c r="E194" s="254" t="s">
        <v>1</v>
      </c>
      <c r="F194" s="255" t="s">
        <v>8768</v>
      </c>
      <c r="G194" s="253"/>
      <c r="H194" s="256">
        <v>240</v>
      </c>
      <c r="I194" s="257"/>
      <c r="J194" s="253"/>
      <c r="K194" s="253"/>
      <c r="L194" s="258"/>
      <c r="M194" s="259"/>
      <c r="N194" s="260"/>
      <c r="O194" s="260"/>
      <c r="P194" s="260"/>
      <c r="Q194" s="260"/>
      <c r="R194" s="260"/>
      <c r="S194" s="260"/>
      <c r="T194" s="261"/>
      <c r="AT194" s="262" t="s">
        <v>368</v>
      </c>
      <c r="AU194" s="262" t="s">
        <v>90</v>
      </c>
      <c r="AV194" s="12" t="s">
        <v>92</v>
      </c>
      <c r="AW194" s="12" t="s">
        <v>38</v>
      </c>
      <c r="AX194" s="12" t="s">
        <v>83</v>
      </c>
      <c r="AY194" s="262" t="s">
        <v>263</v>
      </c>
    </row>
    <row r="195" s="13" customFormat="1">
      <c r="B195" s="263"/>
      <c r="C195" s="264"/>
      <c r="D195" s="246" t="s">
        <v>368</v>
      </c>
      <c r="E195" s="265" t="s">
        <v>1</v>
      </c>
      <c r="F195" s="266" t="s">
        <v>370</v>
      </c>
      <c r="G195" s="264"/>
      <c r="H195" s="267">
        <v>240</v>
      </c>
      <c r="I195" s="268"/>
      <c r="J195" s="264"/>
      <c r="K195" s="264"/>
      <c r="L195" s="269"/>
      <c r="M195" s="270"/>
      <c r="N195" s="271"/>
      <c r="O195" s="271"/>
      <c r="P195" s="271"/>
      <c r="Q195" s="271"/>
      <c r="R195" s="271"/>
      <c r="S195" s="271"/>
      <c r="T195" s="272"/>
      <c r="AT195" s="273" t="s">
        <v>368</v>
      </c>
      <c r="AU195" s="273" t="s">
        <v>90</v>
      </c>
      <c r="AV195" s="13" t="s">
        <v>125</v>
      </c>
      <c r="AW195" s="13" t="s">
        <v>38</v>
      </c>
      <c r="AX195" s="13" t="s">
        <v>90</v>
      </c>
      <c r="AY195" s="273" t="s">
        <v>263</v>
      </c>
    </row>
    <row r="196" s="11" customFormat="1" ht="25.92" customHeight="1">
      <c r="B196" s="217"/>
      <c r="C196" s="218"/>
      <c r="D196" s="219" t="s">
        <v>82</v>
      </c>
      <c r="E196" s="220" t="s">
        <v>2719</v>
      </c>
      <c r="F196" s="220" t="s">
        <v>2719</v>
      </c>
      <c r="G196" s="218"/>
      <c r="H196" s="218"/>
      <c r="I196" s="221"/>
      <c r="J196" s="222">
        <f>BK196</f>
        <v>0</v>
      </c>
      <c r="K196" s="218"/>
      <c r="L196" s="223"/>
      <c r="M196" s="224"/>
      <c r="N196" s="225"/>
      <c r="O196" s="225"/>
      <c r="P196" s="226">
        <f>P197</f>
        <v>0</v>
      </c>
      <c r="Q196" s="225"/>
      <c r="R196" s="226">
        <f>R197</f>
        <v>0</v>
      </c>
      <c r="S196" s="225"/>
      <c r="T196" s="227">
        <f>T197</f>
        <v>0</v>
      </c>
      <c r="AR196" s="228" t="s">
        <v>125</v>
      </c>
      <c r="AT196" s="229" t="s">
        <v>82</v>
      </c>
      <c r="AU196" s="229" t="s">
        <v>83</v>
      </c>
      <c r="AY196" s="228" t="s">
        <v>263</v>
      </c>
      <c r="BK196" s="230">
        <f>BK197</f>
        <v>0</v>
      </c>
    </row>
    <row r="197" s="11" customFormat="1" ht="22.8" customHeight="1">
      <c r="B197" s="217"/>
      <c r="C197" s="218"/>
      <c r="D197" s="219" t="s">
        <v>82</v>
      </c>
      <c r="E197" s="231" t="s">
        <v>3095</v>
      </c>
      <c r="F197" s="231" t="s">
        <v>8769</v>
      </c>
      <c r="G197" s="218"/>
      <c r="H197" s="218"/>
      <c r="I197" s="221"/>
      <c r="J197" s="232">
        <f>BK197</f>
        <v>0</v>
      </c>
      <c r="K197" s="218"/>
      <c r="L197" s="223"/>
      <c r="M197" s="224"/>
      <c r="N197" s="225"/>
      <c r="O197" s="225"/>
      <c r="P197" s="226">
        <f>SUM(P198:P203)</f>
        <v>0</v>
      </c>
      <c r="Q197" s="225"/>
      <c r="R197" s="226">
        <f>SUM(R198:R203)</f>
        <v>0</v>
      </c>
      <c r="S197" s="225"/>
      <c r="T197" s="227">
        <f>SUM(T198:T203)</f>
        <v>0</v>
      </c>
      <c r="AR197" s="228" t="s">
        <v>125</v>
      </c>
      <c r="AT197" s="229" t="s">
        <v>82</v>
      </c>
      <c r="AU197" s="229" t="s">
        <v>90</v>
      </c>
      <c r="AY197" s="228" t="s">
        <v>263</v>
      </c>
      <c r="BK197" s="230">
        <f>SUM(BK198:BK203)</f>
        <v>0</v>
      </c>
    </row>
    <row r="198" s="1" customFormat="1" ht="16.5" customHeight="1">
      <c r="B198" s="39"/>
      <c r="C198" s="233" t="s">
        <v>538</v>
      </c>
      <c r="D198" s="233" t="s">
        <v>266</v>
      </c>
      <c r="E198" s="234" t="s">
        <v>3098</v>
      </c>
      <c r="F198" s="235" t="s">
        <v>8770</v>
      </c>
      <c r="G198" s="236" t="s">
        <v>8771</v>
      </c>
      <c r="H198" s="237">
        <v>2</v>
      </c>
      <c r="I198" s="238"/>
      <c r="J198" s="239">
        <f>ROUND(I198*H198,2)</f>
        <v>0</v>
      </c>
      <c r="K198" s="235" t="s">
        <v>413</v>
      </c>
      <c r="L198" s="44"/>
      <c r="M198" s="240" t="s">
        <v>1</v>
      </c>
      <c r="N198" s="241" t="s">
        <v>48</v>
      </c>
      <c r="O198" s="87"/>
      <c r="P198" s="242">
        <f>O198*H198</f>
        <v>0</v>
      </c>
      <c r="Q198" s="242">
        <v>0</v>
      </c>
      <c r="R198" s="242">
        <f>Q198*H198</f>
        <v>0</v>
      </c>
      <c r="S198" s="242">
        <v>0</v>
      </c>
      <c r="T198" s="243">
        <f>S198*H198</f>
        <v>0</v>
      </c>
      <c r="AR198" s="244" t="s">
        <v>2701</v>
      </c>
      <c r="AT198" s="244" t="s">
        <v>266</v>
      </c>
      <c r="AU198" s="244" t="s">
        <v>92</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2701</v>
      </c>
      <c r="BM198" s="244" t="s">
        <v>8772</v>
      </c>
    </row>
    <row r="199" s="1" customFormat="1">
      <c r="B199" s="39"/>
      <c r="C199" s="40"/>
      <c r="D199" s="246" t="s">
        <v>273</v>
      </c>
      <c r="E199" s="40"/>
      <c r="F199" s="247" t="s">
        <v>2472</v>
      </c>
      <c r="G199" s="40"/>
      <c r="H199" s="40"/>
      <c r="I199" s="151"/>
      <c r="J199" s="40"/>
      <c r="K199" s="40"/>
      <c r="L199" s="44"/>
      <c r="M199" s="248"/>
      <c r="N199" s="87"/>
      <c r="O199" s="87"/>
      <c r="P199" s="87"/>
      <c r="Q199" s="87"/>
      <c r="R199" s="87"/>
      <c r="S199" s="87"/>
      <c r="T199" s="88"/>
      <c r="AT199" s="17" t="s">
        <v>273</v>
      </c>
      <c r="AU199" s="17" t="s">
        <v>92</v>
      </c>
    </row>
    <row r="200" s="1" customFormat="1" ht="24" customHeight="1">
      <c r="B200" s="39"/>
      <c r="C200" s="233" t="s">
        <v>547</v>
      </c>
      <c r="D200" s="233" t="s">
        <v>266</v>
      </c>
      <c r="E200" s="234" t="s">
        <v>8773</v>
      </c>
      <c r="F200" s="235" t="s">
        <v>8774</v>
      </c>
      <c r="G200" s="236" t="s">
        <v>396</v>
      </c>
      <c r="H200" s="237">
        <v>327</v>
      </c>
      <c r="I200" s="238"/>
      <c r="J200" s="239">
        <f>ROUND(I200*H200,2)</f>
        <v>0</v>
      </c>
      <c r="K200" s="235" t="s">
        <v>413</v>
      </c>
      <c r="L200" s="44"/>
      <c r="M200" s="240" t="s">
        <v>1</v>
      </c>
      <c r="N200" s="241" t="s">
        <v>48</v>
      </c>
      <c r="O200" s="87"/>
      <c r="P200" s="242">
        <f>O200*H200</f>
        <v>0</v>
      </c>
      <c r="Q200" s="242">
        <v>0</v>
      </c>
      <c r="R200" s="242">
        <f>Q200*H200</f>
        <v>0</v>
      </c>
      <c r="S200" s="242">
        <v>0</v>
      </c>
      <c r="T200" s="243">
        <f>S200*H200</f>
        <v>0</v>
      </c>
      <c r="AR200" s="244" t="s">
        <v>2701</v>
      </c>
      <c r="AT200" s="244" t="s">
        <v>266</v>
      </c>
      <c r="AU200" s="244" t="s">
        <v>92</v>
      </c>
      <c r="AY200" s="17" t="s">
        <v>263</v>
      </c>
      <c r="BE200" s="245">
        <f>IF(N200="základní",J200,0)</f>
        <v>0</v>
      </c>
      <c r="BF200" s="245">
        <f>IF(N200="snížená",J200,0)</f>
        <v>0</v>
      </c>
      <c r="BG200" s="245">
        <f>IF(N200="zákl. přenesená",J200,0)</f>
        <v>0</v>
      </c>
      <c r="BH200" s="245">
        <f>IF(N200="sníž. přenesená",J200,0)</f>
        <v>0</v>
      </c>
      <c r="BI200" s="245">
        <f>IF(N200="nulová",J200,0)</f>
        <v>0</v>
      </c>
      <c r="BJ200" s="17" t="s">
        <v>90</v>
      </c>
      <c r="BK200" s="245">
        <f>ROUND(I200*H200,2)</f>
        <v>0</v>
      </c>
      <c r="BL200" s="17" t="s">
        <v>2701</v>
      </c>
      <c r="BM200" s="244" t="s">
        <v>8775</v>
      </c>
    </row>
    <row r="201" s="1" customFormat="1">
      <c r="B201" s="39"/>
      <c r="C201" s="40"/>
      <c r="D201" s="246" t="s">
        <v>273</v>
      </c>
      <c r="E201" s="40"/>
      <c r="F201" s="247" t="s">
        <v>2472</v>
      </c>
      <c r="G201" s="40"/>
      <c r="H201" s="40"/>
      <c r="I201" s="151"/>
      <c r="J201" s="40"/>
      <c r="K201" s="40"/>
      <c r="L201" s="44"/>
      <c r="M201" s="248"/>
      <c r="N201" s="87"/>
      <c r="O201" s="87"/>
      <c r="P201" s="87"/>
      <c r="Q201" s="87"/>
      <c r="R201" s="87"/>
      <c r="S201" s="87"/>
      <c r="T201" s="88"/>
      <c r="AT201" s="17" t="s">
        <v>273</v>
      </c>
      <c r="AU201" s="17" t="s">
        <v>92</v>
      </c>
    </row>
    <row r="202" s="1" customFormat="1" ht="24" customHeight="1">
      <c r="B202" s="39"/>
      <c r="C202" s="233" t="s">
        <v>556</v>
      </c>
      <c r="D202" s="233" t="s">
        <v>266</v>
      </c>
      <c r="E202" s="234" t="s">
        <v>8776</v>
      </c>
      <c r="F202" s="235" t="s">
        <v>8777</v>
      </c>
      <c r="G202" s="236" t="s">
        <v>396</v>
      </c>
      <c r="H202" s="237">
        <v>86</v>
      </c>
      <c r="I202" s="238"/>
      <c r="J202" s="239">
        <f>ROUND(I202*H202,2)</f>
        <v>0</v>
      </c>
      <c r="K202" s="235" t="s">
        <v>413</v>
      </c>
      <c r="L202" s="44"/>
      <c r="M202" s="240" t="s">
        <v>1</v>
      </c>
      <c r="N202" s="241" t="s">
        <v>48</v>
      </c>
      <c r="O202" s="87"/>
      <c r="P202" s="242">
        <f>O202*H202</f>
        <v>0</v>
      </c>
      <c r="Q202" s="242">
        <v>0</v>
      </c>
      <c r="R202" s="242">
        <f>Q202*H202</f>
        <v>0</v>
      </c>
      <c r="S202" s="242">
        <v>0</v>
      </c>
      <c r="T202" s="243">
        <f>S202*H202</f>
        <v>0</v>
      </c>
      <c r="AR202" s="244" t="s">
        <v>2701</v>
      </c>
      <c r="AT202" s="244" t="s">
        <v>266</v>
      </c>
      <c r="AU202" s="244" t="s">
        <v>92</v>
      </c>
      <c r="AY202" s="17" t="s">
        <v>263</v>
      </c>
      <c r="BE202" s="245">
        <f>IF(N202="základní",J202,0)</f>
        <v>0</v>
      </c>
      <c r="BF202" s="245">
        <f>IF(N202="snížená",J202,0)</f>
        <v>0</v>
      </c>
      <c r="BG202" s="245">
        <f>IF(N202="zákl. přenesená",J202,0)</f>
        <v>0</v>
      </c>
      <c r="BH202" s="245">
        <f>IF(N202="sníž. přenesená",J202,0)</f>
        <v>0</v>
      </c>
      <c r="BI202" s="245">
        <f>IF(N202="nulová",J202,0)</f>
        <v>0</v>
      </c>
      <c r="BJ202" s="17" t="s">
        <v>90</v>
      </c>
      <c r="BK202" s="245">
        <f>ROUND(I202*H202,2)</f>
        <v>0</v>
      </c>
      <c r="BL202" s="17" t="s">
        <v>2701</v>
      </c>
      <c r="BM202" s="244" t="s">
        <v>8778</v>
      </c>
    </row>
    <row r="203" s="1" customFormat="1">
      <c r="B203" s="39"/>
      <c r="C203" s="40"/>
      <c r="D203" s="246" t="s">
        <v>273</v>
      </c>
      <c r="E203" s="40"/>
      <c r="F203" s="247" t="s">
        <v>2472</v>
      </c>
      <c r="G203" s="40"/>
      <c r="H203" s="40"/>
      <c r="I203" s="151"/>
      <c r="J203" s="40"/>
      <c r="K203" s="40"/>
      <c r="L203" s="44"/>
      <c r="M203" s="249"/>
      <c r="N203" s="250"/>
      <c r="O203" s="250"/>
      <c r="P203" s="250"/>
      <c r="Q203" s="250"/>
      <c r="R203" s="250"/>
      <c r="S203" s="250"/>
      <c r="T203" s="251"/>
      <c r="AT203" s="17" t="s">
        <v>273</v>
      </c>
      <c r="AU203" s="17" t="s">
        <v>92</v>
      </c>
    </row>
    <row r="204" s="1" customFormat="1" ht="6.96" customHeight="1">
      <c r="B204" s="62"/>
      <c r="C204" s="63"/>
      <c r="D204" s="63"/>
      <c r="E204" s="63"/>
      <c r="F204" s="63"/>
      <c r="G204" s="63"/>
      <c r="H204" s="63"/>
      <c r="I204" s="184"/>
      <c r="J204" s="63"/>
      <c r="K204" s="63"/>
      <c r="L204" s="44"/>
    </row>
  </sheetData>
  <sheetProtection sheet="1" autoFilter="0" formatColumns="0" formatRows="0" objects="1" scenarios="1" spinCount="100000" saltValue="xmtGSC3LZFyF2YjQzqDO/o1HbVUkT4WlsXKihCStTIgwt5kMDUiYSqrNpIZNaCb60/LYUnd8y4BOEGHYWjhnEw==" hashValue="t1CAlpTRYnU9YKfgA6qwM+SawJWXtvKdEUfhxETnUcv2NOevC3zuid17J3q1ty+iuUep5u802q/SUhdRN+VXiA==" algorithmName="SHA-512" password="E785"/>
  <autoFilter ref="C128:K203"/>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208</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8672</v>
      </c>
      <c r="F9" s="1"/>
      <c r="G9" s="1"/>
      <c r="H9" s="1"/>
      <c r="I9" s="151"/>
      <c r="L9" s="44"/>
    </row>
    <row r="10" s="1" customFormat="1" ht="12" customHeight="1">
      <c r="B10" s="44"/>
      <c r="D10" s="149" t="s">
        <v>327</v>
      </c>
      <c r="I10" s="151"/>
      <c r="L10" s="44"/>
    </row>
    <row r="11" s="1" customFormat="1" ht="36.96" customHeight="1">
      <c r="B11" s="44"/>
      <c r="E11" s="152" t="s">
        <v>8779</v>
      </c>
      <c r="F11" s="1"/>
      <c r="G11" s="1"/>
      <c r="H11" s="1"/>
      <c r="I11" s="151"/>
      <c r="L11" s="44"/>
    </row>
    <row r="12" s="1" customFormat="1">
      <c r="B12" s="44"/>
      <c r="I12" s="151"/>
      <c r="L12" s="44"/>
    </row>
    <row r="13" s="1" customFormat="1" ht="12" customHeight="1">
      <c r="B13" s="44"/>
      <c r="D13" s="149" t="s">
        <v>18</v>
      </c>
      <c r="F13" s="137" t="s">
        <v>19</v>
      </c>
      <c r="I13" s="153" t="s">
        <v>20</v>
      </c>
      <c r="J13" s="137" t="s">
        <v>1</v>
      </c>
      <c r="L13" s="44"/>
    </row>
    <row r="14" s="1" customFormat="1" ht="12" customHeight="1">
      <c r="B14" s="44"/>
      <c r="D14" s="149" t="s">
        <v>22</v>
      </c>
      <c r="F14" s="137" t="s">
        <v>23</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
        <v>1</v>
      </c>
      <c r="L16" s="44"/>
    </row>
    <row r="17" s="1" customFormat="1" ht="18" customHeight="1">
      <c r="B17" s="44"/>
      <c r="E17" s="137" t="s">
        <v>32</v>
      </c>
      <c r="I17" s="153" t="s">
        <v>33</v>
      </c>
      <c r="J17" s="137" t="s">
        <v>1</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
        <v>1</v>
      </c>
      <c r="L22" s="44"/>
    </row>
    <row r="23" s="1" customFormat="1" ht="18" customHeight="1">
      <c r="B23" s="44"/>
      <c r="E23" s="137" t="s">
        <v>37</v>
      </c>
      <c r="I23" s="153" t="s">
        <v>33</v>
      </c>
      <c r="J23" s="137" t="s">
        <v>1</v>
      </c>
      <c r="L23" s="44"/>
    </row>
    <row r="24" s="1" customFormat="1" ht="6.96" customHeight="1">
      <c r="B24" s="44"/>
      <c r="I24" s="151"/>
      <c r="L24" s="44"/>
    </row>
    <row r="25" s="1" customFormat="1" ht="12" customHeight="1">
      <c r="B25" s="44"/>
      <c r="D25" s="149" t="s">
        <v>39</v>
      </c>
      <c r="I25" s="153" t="s">
        <v>31</v>
      </c>
      <c r="J25" s="137" t="str">
        <f>IF('Rekapitulace stavby'!AN19="","",'Rekapitulace stavby'!AN19)</f>
        <v/>
      </c>
      <c r="L25" s="44"/>
    </row>
    <row r="26" s="1" customFormat="1" ht="18" customHeight="1">
      <c r="B26" s="44"/>
      <c r="E26" s="137" t="str">
        <f>IF('Rekapitulace stavby'!E20="","",'Rekapitulace stavby'!E20)</f>
        <v xml:space="preserve"> </v>
      </c>
      <c r="I26" s="153" t="s">
        <v>33</v>
      </c>
      <c r="J26" s="137" t="str">
        <f>IF('Rekapitulace stavby'!AN20="","",'Rekapitulace stavby'!AN20)</f>
        <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ROUND(J132,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ROUND((SUM(BE132:BE367)),  2)</f>
        <v>0</v>
      </c>
      <c r="I35" s="165">
        <v>0.20999999999999999</v>
      </c>
      <c r="J35" s="164">
        <f>ROUND(((SUM(BE132:BE367))*I35),  2)</f>
        <v>0</v>
      </c>
      <c r="L35" s="44"/>
    </row>
    <row r="36" s="1" customFormat="1" ht="14.4" customHeight="1">
      <c r="B36" s="44"/>
      <c r="E36" s="149" t="s">
        <v>49</v>
      </c>
      <c r="F36" s="164">
        <f>ROUND((SUM(BF132:BF367)),  2)</f>
        <v>0</v>
      </c>
      <c r="I36" s="165">
        <v>0.14999999999999999</v>
      </c>
      <c r="J36" s="164">
        <f>ROUND(((SUM(BF132:BF367))*I36),  2)</f>
        <v>0</v>
      </c>
      <c r="L36" s="44"/>
    </row>
    <row r="37" hidden="1" s="1" customFormat="1" ht="14.4" customHeight="1">
      <c r="B37" s="44"/>
      <c r="E37" s="149" t="s">
        <v>50</v>
      </c>
      <c r="F37" s="164">
        <f>ROUND((SUM(BG132:BG367)),  2)</f>
        <v>0</v>
      </c>
      <c r="I37" s="165">
        <v>0.20999999999999999</v>
      </c>
      <c r="J37" s="164">
        <f>0</f>
        <v>0</v>
      </c>
      <c r="L37" s="44"/>
    </row>
    <row r="38" hidden="1" s="1" customFormat="1" ht="14.4" customHeight="1">
      <c r="B38" s="44"/>
      <c r="E38" s="149" t="s">
        <v>51</v>
      </c>
      <c r="F38" s="164">
        <f>ROUND((SUM(BH132:BH367)),  2)</f>
        <v>0</v>
      </c>
      <c r="I38" s="165">
        <v>0.14999999999999999</v>
      </c>
      <c r="J38" s="164">
        <f>0</f>
        <v>0</v>
      </c>
      <c r="L38" s="44"/>
    </row>
    <row r="39" hidden="1" s="1" customFormat="1" ht="14.4" customHeight="1">
      <c r="B39" s="44"/>
      <c r="E39" s="149" t="s">
        <v>52</v>
      </c>
      <c r="F39" s="164">
        <f>ROUND((SUM(BI132:BI367)),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8672</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IO 02 - Komunikace a zpevněné plochy</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Ostrava</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27.9" customHeight="1">
      <c r="B93" s="39"/>
      <c r="C93" s="32" t="s">
        <v>30</v>
      </c>
      <c r="D93" s="40"/>
      <c r="E93" s="40"/>
      <c r="F93" s="27" t="str">
        <f>E17</f>
        <v xml:space="preserve">OSTRAVSKÁ UNIVERZITA </v>
      </c>
      <c r="G93" s="40"/>
      <c r="H93" s="40"/>
      <c r="I93" s="153" t="s">
        <v>36</v>
      </c>
      <c r="J93" s="37" t="str">
        <f>E23</f>
        <v>KANIA a.s., Ostrava</v>
      </c>
      <c r="K93" s="40"/>
      <c r="L93" s="44"/>
    </row>
    <row r="94" s="1" customFormat="1" ht="15.15" customHeight="1">
      <c r="B94" s="39"/>
      <c r="C94" s="32" t="s">
        <v>34</v>
      </c>
      <c r="D94" s="40"/>
      <c r="E94" s="40"/>
      <c r="F94" s="27" t="str">
        <f>IF(E20="","",E20)</f>
        <v>Vyplň údaj</v>
      </c>
      <c r="G94" s="40"/>
      <c r="H94" s="40"/>
      <c r="I94" s="153" t="s">
        <v>39</v>
      </c>
      <c r="J94" s="37" t="str">
        <f>E26</f>
        <v xml:space="preserve"> </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J132</f>
        <v>0</v>
      </c>
      <c r="K98" s="40"/>
      <c r="L98" s="44"/>
      <c r="AU98" s="17" t="s">
        <v>241</v>
      </c>
    </row>
    <row r="99" s="8" customFormat="1" ht="24.96" customHeight="1">
      <c r="B99" s="194"/>
      <c r="C99" s="195"/>
      <c r="D99" s="196" t="s">
        <v>329</v>
      </c>
      <c r="E99" s="197"/>
      <c r="F99" s="197"/>
      <c r="G99" s="197"/>
      <c r="H99" s="197"/>
      <c r="I99" s="198"/>
      <c r="J99" s="199">
        <f>J133</f>
        <v>0</v>
      </c>
      <c r="K99" s="195"/>
      <c r="L99" s="200"/>
    </row>
    <row r="100" s="9" customFormat="1" ht="19.92" customHeight="1">
      <c r="B100" s="201"/>
      <c r="C100" s="129"/>
      <c r="D100" s="202" t="s">
        <v>330</v>
      </c>
      <c r="E100" s="203"/>
      <c r="F100" s="203"/>
      <c r="G100" s="203"/>
      <c r="H100" s="203"/>
      <c r="I100" s="204"/>
      <c r="J100" s="205">
        <f>J134</f>
        <v>0</v>
      </c>
      <c r="K100" s="129"/>
      <c r="L100" s="206"/>
    </row>
    <row r="101" s="9" customFormat="1" ht="14.88" customHeight="1">
      <c r="B101" s="201"/>
      <c r="C101" s="129"/>
      <c r="D101" s="202" t="s">
        <v>8780</v>
      </c>
      <c r="E101" s="203"/>
      <c r="F101" s="203"/>
      <c r="G101" s="203"/>
      <c r="H101" s="203"/>
      <c r="I101" s="204"/>
      <c r="J101" s="205">
        <f>J175</f>
        <v>0</v>
      </c>
      <c r="K101" s="129"/>
      <c r="L101" s="206"/>
    </row>
    <row r="102" s="9" customFormat="1" ht="19.92" customHeight="1">
      <c r="B102" s="201"/>
      <c r="C102" s="129"/>
      <c r="D102" s="202" t="s">
        <v>331</v>
      </c>
      <c r="E102" s="203"/>
      <c r="F102" s="203"/>
      <c r="G102" s="203"/>
      <c r="H102" s="203"/>
      <c r="I102" s="204"/>
      <c r="J102" s="205">
        <f>J199</f>
        <v>0</v>
      </c>
      <c r="K102" s="129"/>
      <c r="L102" s="206"/>
    </row>
    <row r="103" s="9" customFormat="1" ht="19.92" customHeight="1">
      <c r="B103" s="201"/>
      <c r="C103" s="129"/>
      <c r="D103" s="202" t="s">
        <v>333</v>
      </c>
      <c r="E103" s="203"/>
      <c r="F103" s="203"/>
      <c r="G103" s="203"/>
      <c r="H103" s="203"/>
      <c r="I103" s="204"/>
      <c r="J103" s="205">
        <f>J216</f>
        <v>0</v>
      </c>
      <c r="K103" s="129"/>
      <c r="L103" s="206"/>
    </row>
    <row r="104" s="9" customFormat="1" ht="19.92" customHeight="1">
      <c r="B104" s="201"/>
      <c r="C104" s="129"/>
      <c r="D104" s="202" t="s">
        <v>334</v>
      </c>
      <c r="E104" s="203"/>
      <c r="F104" s="203"/>
      <c r="G104" s="203"/>
      <c r="H104" s="203"/>
      <c r="I104" s="204"/>
      <c r="J104" s="205">
        <f>J218</f>
        <v>0</v>
      </c>
      <c r="K104" s="129"/>
      <c r="L104" s="206"/>
    </row>
    <row r="105" s="9" customFormat="1" ht="19.92" customHeight="1">
      <c r="B105" s="201"/>
      <c r="C105" s="129"/>
      <c r="D105" s="202" t="s">
        <v>335</v>
      </c>
      <c r="E105" s="203"/>
      <c r="F105" s="203"/>
      <c r="G105" s="203"/>
      <c r="H105" s="203"/>
      <c r="I105" s="204"/>
      <c r="J105" s="205">
        <f>J296</f>
        <v>0</v>
      </c>
      <c r="K105" s="129"/>
      <c r="L105" s="206"/>
    </row>
    <row r="106" s="9" customFormat="1" ht="19.92" customHeight="1">
      <c r="B106" s="201"/>
      <c r="C106" s="129"/>
      <c r="D106" s="202" t="s">
        <v>3447</v>
      </c>
      <c r="E106" s="203"/>
      <c r="F106" s="203"/>
      <c r="G106" s="203"/>
      <c r="H106" s="203"/>
      <c r="I106" s="204"/>
      <c r="J106" s="205">
        <f>J300</f>
        <v>0</v>
      </c>
      <c r="K106" s="129"/>
      <c r="L106" s="206"/>
    </row>
    <row r="107" s="9" customFormat="1" ht="19.92" customHeight="1">
      <c r="B107" s="201"/>
      <c r="C107" s="129"/>
      <c r="D107" s="202" t="s">
        <v>336</v>
      </c>
      <c r="E107" s="203"/>
      <c r="F107" s="203"/>
      <c r="G107" s="203"/>
      <c r="H107" s="203"/>
      <c r="I107" s="204"/>
      <c r="J107" s="205">
        <f>J307</f>
        <v>0</v>
      </c>
      <c r="K107" s="129"/>
      <c r="L107" s="206"/>
    </row>
    <row r="108" s="9" customFormat="1" ht="19.92" customHeight="1">
      <c r="B108" s="201"/>
      <c r="C108" s="129"/>
      <c r="D108" s="202" t="s">
        <v>338</v>
      </c>
      <c r="E108" s="203"/>
      <c r="F108" s="203"/>
      <c r="G108" s="203"/>
      <c r="H108" s="203"/>
      <c r="I108" s="204"/>
      <c r="J108" s="205">
        <f>J352</f>
        <v>0</v>
      </c>
      <c r="K108" s="129"/>
      <c r="L108" s="206"/>
    </row>
    <row r="109" s="8" customFormat="1" ht="24.96" customHeight="1">
      <c r="B109" s="194"/>
      <c r="C109" s="195"/>
      <c r="D109" s="196" t="s">
        <v>355</v>
      </c>
      <c r="E109" s="197"/>
      <c r="F109" s="197"/>
      <c r="G109" s="197"/>
      <c r="H109" s="197"/>
      <c r="I109" s="198"/>
      <c r="J109" s="199">
        <f>J354</f>
        <v>0</v>
      </c>
      <c r="K109" s="195"/>
      <c r="L109" s="200"/>
    </row>
    <row r="110" s="9" customFormat="1" ht="19.92" customHeight="1">
      <c r="B110" s="201"/>
      <c r="C110" s="129"/>
      <c r="D110" s="202" t="s">
        <v>8472</v>
      </c>
      <c r="E110" s="203"/>
      <c r="F110" s="203"/>
      <c r="G110" s="203"/>
      <c r="H110" s="203"/>
      <c r="I110" s="204"/>
      <c r="J110" s="205">
        <f>J355</f>
        <v>0</v>
      </c>
      <c r="K110" s="129"/>
      <c r="L110" s="206"/>
    </row>
    <row r="111" s="1" customFormat="1" ht="21.84" customHeight="1">
      <c r="B111" s="39"/>
      <c r="C111" s="40"/>
      <c r="D111" s="40"/>
      <c r="E111" s="40"/>
      <c r="F111" s="40"/>
      <c r="G111" s="40"/>
      <c r="H111" s="40"/>
      <c r="I111" s="151"/>
      <c r="J111" s="40"/>
      <c r="K111" s="40"/>
      <c r="L111" s="44"/>
    </row>
    <row r="112" s="1" customFormat="1" ht="6.96" customHeight="1">
      <c r="B112" s="62"/>
      <c r="C112" s="63"/>
      <c r="D112" s="63"/>
      <c r="E112" s="63"/>
      <c r="F112" s="63"/>
      <c r="G112" s="63"/>
      <c r="H112" s="63"/>
      <c r="I112" s="184"/>
      <c r="J112" s="63"/>
      <c r="K112" s="63"/>
      <c r="L112" s="44"/>
    </row>
    <row r="116" s="1" customFormat="1" ht="6.96" customHeight="1">
      <c r="B116" s="64"/>
      <c r="C116" s="65"/>
      <c r="D116" s="65"/>
      <c r="E116" s="65"/>
      <c r="F116" s="65"/>
      <c r="G116" s="65"/>
      <c r="H116" s="65"/>
      <c r="I116" s="187"/>
      <c r="J116" s="65"/>
      <c r="K116" s="65"/>
      <c r="L116" s="44"/>
    </row>
    <row r="117" s="1" customFormat="1" ht="24.96" customHeight="1">
      <c r="B117" s="39"/>
      <c r="C117" s="23" t="s">
        <v>248</v>
      </c>
      <c r="D117" s="40"/>
      <c r="E117" s="40"/>
      <c r="F117" s="40"/>
      <c r="G117" s="40"/>
      <c r="H117" s="40"/>
      <c r="I117" s="151"/>
      <c r="J117" s="40"/>
      <c r="K117" s="40"/>
      <c r="L117" s="44"/>
    </row>
    <row r="118" s="1" customFormat="1" ht="6.96" customHeight="1">
      <c r="B118" s="39"/>
      <c r="C118" s="40"/>
      <c r="D118" s="40"/>
      <c r="E118" s="40"/>
      <c r="F118" s="40"/>
      <c r="G118" s="40"/>
      <c r="H118" s="40"/>
      <c r="I118" s="151"/>
      <c r="J118" s="40"/>
      <c r="K118" s="40"/>
      <c r="L118" s="44"/>
    </row>
    <row r="119" s="1" customFormat="1" ht="12" customHeight="1">
      <c r="B119" s="39"/>
      <c r="C119" s="32" t="s">
        <v>16</v>
      </c>
      <c r="D119" s="40"/>
      <c r="E119" s="40"/>
      <c r="F119" s="40"/>
      <c r="G119" s="40"/>
      <c r="H119" s="40"/>
      <c r="I119" s="151"/>
      <c r="J119" s="40"/>
      <c r="K119" s="40"/>
      <c r="L119" s="44"/>
    </row>
    <row r="120" s="1" customFormat="1" ht="16.5" customHeight="1">
      <c r="B120" s="39"/>
      <c r="C120" s="40"/>
      <c r="D120" s="40"/>
      <c r="E120" s="188" t="str">
        <f>E7</f>
        <v>R4 - Nová budova fakulty umění</v>
      </c>
      <c r="F120" s="32"/>
      <c r="G120" s="32"/>
      <c r="H120" s="32"/>
      <c r="I120" s="151"/>
      <c r="J120" s="40"/>
      <c r="K120" s="40"/>
      <c r="L120" s="44"/>
    </row>
    <row r="121" ht="12" customHeight="1">
      <c r="B121" s="21"/>
      <c r="C121" s="32" t="s">
        <v>235</v>
      </c>
      <c r="D121" s="22"/>
      <c r="E121" s="22"/>
      <c r="F121" s="22"/>
      <c r="G121" s="22"/>
      <c r="H121" s="22"/>
      <c r="I121" s="143"/>
      <c r="J121" s="22"/>
      <c r="K121" s="22"/>
      <c r="L121" s="20"/>
    </row>
    <row r="122" s="1" customFormat="1" ht="16.5" customHeight="1">
      <c r="B122" s="39"/>
      <c r="C122" s="40"/>
      <c r="D122" s="40"/>
      <c r="E122" s="188" t="s">
        <v>8672</v>
      </c>
      <c r="F122" s="40"/>
      <c r="G122" s="40"/>
      <c r="H122" s="40"/>
      <c r="I122" s="151"/>
      <c r="J122" s="40"/>
      <c r="K122" s="40"/>
      <c r="L122" s="44"/>
    </row>
    <row r="123" s="1" customFormat="1" ht="12" customHeight="1">
      <c r="B123" s="39"/>
      <c r="C123" s="32" t="s">
        <v>327</v>
      </c>
      <c r="D123" s="40"/>
      <c r="E123" s="40"/>
      <c r="F123" s="40"/>
      <c r="G123" s="40"/>
      <c r="H123" s="40"/>
      <c r="I123" s="151"/>
      <c r="J123" s="40"/>
      <c r="K123" s="40"/>
      <c r="L123" s="44"/>
    </row>
    <row r="124" s="1" customFormat="1" ht="16.5" customHeight="1">
      <c r="B124" s="39"/>
      <c r="C124" s="40"/>
      <c r="D124" s="40"/>
      <c r="E124" s="72" t="str">
        <f>E11</f>
        <v>IO 02 - Komunikace a zpevněné plochy</v>
      </c>
      <c r="F124" s="40"/>
      <c r="G124" s="40"/>
      <c r="H124" s="40"/>
      <c r="I124" s="151"/>
      <c r="J124" s="40"/>
      <c r="K124" s="40"/>
      <c r="L124" s="44"/>
    </row>
    <row r="125" s="1" customFormat="1" ht="6.96" customHeight="1">
      <c r="B125" s="39"/>
      <c r="C125" s="40"/>
      <c r="D125" s="40"/>
      <c r="E125" s="40"/>
      <c r="F125" s="40"/>
      <c r="G125" s="40"/>
      <c r="H125" s="40"/>
      <c r="I125" s="151"/>
      <c r="J125" s="40"/>
      <c r="K125" s="40"/>
      <c r="L125" s="44"/>
    </row>
    <row r="126" s="1" customFormat="1" ht="12" customHeight="1">
      <c r="B126" s="39"/>
      <c r="C126" s="32" t="s">
        <v>22</v>
      </c>
      <c r="D126" s="40"/>
      <c r="E126" s="40"/>
      <c r="F126" s="27" t="str">
        <f>F14</f>
        <v>Ostrava</v>
      </c>
      <c r="G126" s="40"/>
      <c r="H126" s="40"/>
      <c r="I126" s="153" t="s">
        <v>24</v>
      </c>
      <c r="J126" s="75" t="str">
        <f>IF(J14="","",J14)</f>
        <v>16. 10. 2019</v>
      </c>
      <c r="K126" s="40"/>
      <c r="L126" s="44"/>
    </row>
    <row r="127" s="1" customFormat="1" ht="6.96" customHeight="1">
      <c r="B127" s="39"/>
      <c r="C127" s="40"/>
      <c r="D127" s="40"/>
      <c r="E127" s="40"/>
      <c r="F127" s="40"/>
      <c r="G127" s="40"/>
      <c r="H127" s="40"/>
      <c r="I127" s="151"/>
      <c r="J127" s="40"/>
      <c r="K127" s="40"/>
      <c r="L127" s="44"/>
    </row>
    <row r="128" s="1" customFormat="1" ht="27.9" customHeight="1">
      <c r="B128" s="39"/>
      <c r="C128" s="32" t="s">
        <v>30</v>
      </c>
      <c r="D128" s="40"/>
      <c r="E128" s="40"/>
      <c r="F128" s="27" t="str">
        <f>E17</f>
        <v xml:space="preserve">OSTRAVSKÁ UNIVERZITA </v>
      </c>
      <c r="G128" s="40"/>
      <c r="H128" s="40"/>
      <c r="I128" s="153" t="s">
        <v>36</v>
      </c>
      <c r="J128" s="37" t="str">
        <f>E23</f>
        <v>KANIA a.s., Ostrava</v>
      </c>
      <c r="K128" s="40"/>
      <c r="L128" s="44"/>
    </row>
    <row r="129" s="1" customFormat="1" ht="15.15" customHeight="1">
      <c r="B129" s="39"/>
      <c r="C129" s="32" t="s">
        <v>34</v>
      </c>
      <c r="D129" s="40"/>
      <c r="E129" s="40"/>
      <c r="F129" s="27" t="str">
        <f>IF(E20="","",E20)</f>
        <v>Vyplň údaj</v>
      </c>
      <c r="G129" s="40"/>
      <c r="H129" s="40"/>
      <c r="I129" s="153" t="s">
        <v>39</v>
      </c>
      <c r="J129" s="37" t="str">
        <f>E26</f>
        <v xml:space="preserve"> </v>
      </c>
      <c r="K129" s="40"/>
      <c r="L129" s="44"/>
    </row>
    <row r="130" s="1" customFormat="1" ht="10.32" customHeight="1">
      <c r="B130" s="39"/>
      <c r="C130" s="40"/>
      <c r="D130" s="40"/>
      <c r="E130" s="40"/>
      <c r="F130" s="40"/>
      <c r="G130" s="40"/>
      <c r="H130" s="40"/>
      <c r="I130" s="151"/>
      <c r="J130" s="40"/>
      <c r="K130" s="40"/>
      <c r="L130" s="44"/>
    </row>
    <row r="131" s="10" customFormat="1" ht="29.28" customHeight="1">
      <c r="B131" s="207"/>
      <c r="C131" s="208" t="s">
        <v>249</v>
      </c>
      <c r="D131" s="209" t="s">
        <v>68</v>
      </c>
      <c r="E131" s="209" t="s">
        <v>64</v>
      </c>
      <c r="F131" s="209" t="s">
        <v>65</v>
      </c>
      <c r="G131" s="209" t="s">
        <v>250</v>
      </c>
      <c r="H131" s="209" t="s">
        <v>251</v>
      </c>
      <c r="I131" s="210" t="s">
        <v>252</v>
      </c>
      <c r="J131" s="209" t="s">
        <v>239</v>
      </c>
      <c r="K131" s="211" t="s">
        <v>253</v>
      </c>
      <c r="L131" s="212"/>
      <c r="M131" s="96" t="s">
        <v>1</v>
      </c>
      <c r="N131" s="97" t="s">
        <v>47</v>
      </c>
      <c r="O131" s="97" t="s">
        <v>254</v>
      </c>
      <c r="P131" s="97" t="s">
        <v>255</v>
      </c>
      <c r="Q131" s="97" t="s">
        <v>256</v>
      </c>
      <c r="R131" s="97" t="s">
        <v>257</v>
      </c>
      <c r="S131" s="97" t="s">
        <v>258</v>
      </c>
      <c r="T131" s="98" t="s">
        <v>259</v>
      </c>
    </row>
    <row r="132" s="1" customFormat="1" ht="22.8" customHeight="1">
      <c r="B132" s="39"/>
      <c r="C132" s="103" t="s">
        <v>260</v>
      </c>
      <c r="D132" s="40"/>
      <c r="E132" s="40"/>
      <c r="F132" s="40"/>
      <c r="G132" s="40"/>
      <c r="H132" s="40"/>
      <c r="I132" s="151"/>
      <c r="J132" s="213">
        <f>BK132</f>
        <v>0</v>
      </c>
      <c r="K132" s="40"/>
      <c r="L132" s="44"/>
      <c r="M132" s="99"/>
      <c r="N132" s="100"/>
      <c r="O132" s="100"/>
      <c r="P132" s="214">
        <f>P133+P354</f>
        <v>0</v>
      </c>
      <c r="Q132" s="100"/>
      <c r="R132" s="214">
        <f>R133+R354</f>
        <v>10648.194055799999</v>
      </c>
      <c r="S132" s="100"/>
      <c r="T132" s="215">
        <f>T133+T354</f>
        <v>0</v>
      </c>
      <c r="AT132" s="17" t="s">
        <v>82</v>
      </c>
      <c r="AU132" s="17" t="s">
        <v>241</v>
      </c>
      <c r="BK132" s="216">
        <f>BK133+BK354</f>
        <v>0</v>
      </c>
    </row>
    <row r="133" s="11" customFormat="1" ht="25.92" customHeight="1">
      <c r="B133" s="217"/>
      <c r="C133" s="218"/>
      <c r="D133" s="219" t="s">
        <v>82</v>
      </c>
      <c r="E133" s="220" t="s">
        <v>361</v>
      </c>
      <c r="F133" s="220" t="s">
        <v>362</v>
      </c>
      <c r="G133" s="218"/>
      <c r="H133" s="218"/>
      <c r="I133" s="221"/>
      <c r="J133" s="222">
        <f>BK133</f>
        <v>0</v>
      </c>
      <c r="K133" s="218"/>
      <c r="L133" s="223"/>
      <c r="M133" s="224"/>
      <c r="N133" s="225"/>
      <c r="O133" s="225"/>
      <c r="P133" s="226">
        <f>P134+P199+P216+P218+P296+P300+P307+P352</f>
        <v>0</v>
      </c>
      <c r="Q133" s="225"/>
      <c r="R133" s="226">
        <f>R134+R199+R216+R218+R296+R300+R307+R352</f>
        <v>10648.194055799999</v>
      </c>
      <c r="S133" s="225"/>
      <c r="T133" s="227">
        <f>T134+T199+T216+T218+T296+T300+T307+T352</f>
        <v>0</v>
      </c>
      <c r="AR133" s="228" t="s">
        <v>90</v>
      </c>
      <c r="AT133" s="229" t="s">
        <v>82</v>
      </c>
      <c r="AU133" s="229" t="s">
        <v>83</v>
      </c>
      <c r="AY133" s="228" t="s">
        <v>263</v>
      </c>
      <c r="BK133" s="230">
        <f>BK134+BK199+BK216+BK218+BK296+BK300+BK307+BK352</f>
        <v>0</v>
      </c>
    </row>
    <row r="134" s="11" customFormat="1" ht="22.8" customHeight="1">
      <c r="B134" s="217"/>
      <c r="C134" s="218"/>
      <c r="D134" s="219" t="s">
        <v>82</v>
      </c>
      <c r="E134" s="231" t="s">
        <v>90</v>
      </c>
      <c r="F134" s="231" t="s">
        <v>363</v>
      </c>
      <c r="G134" s="218"/>
      <c r="H134" s="218"/>
      <c r="I134" s="221"/>
      <c r="J134" s="232">
        <f>BK134</f>
        <v>0</v>
      </c>
      <c r="K134" s="218"/>
      <c r="L134" s="223"/>
      <c r="M134" s="224"/>
      <c r="N134" s="225"/>
      <c r="O134" s="225"/>
      <c r="P134" s="226">
        <f>P135+SUM(P136:P175)</f>
        <v>0</v>
      </c>
      <c r="Q134" s="225"/>
      <c r="R134" s="226">
        <f>R135+SUM(R136:R175)</f>
        <v>2791.5450900000001</v>
      </c>
      <c r="S134" s="225"/>
      <c r="T134" s="227">
        <f>T135+SUM(T136:T175)</f>
        <v>0</v>
      </c>
      <c r="AR134" s="228" t="s">
        <v>90</v>
      </c>
      <c r="AT134" s="229" t="s">
        <v>82</v>
      </c>
      <c r="AU134" s="229" t="s">
        <v>90</v>
      </c>
      <c r="AY134" s="228" t="s">
        <v>263</v>
      </c>
      <c r="BK134" s="230">
        <f>BK135+SUM(BK136:BK175)</f>
        <v>0</v>
      </c>
    </row>
    <row r="135" s="1" customFormat="1" ht="16.5" customHeight="1">
      <c r="B135" s="39"/>
      <c r="C135" s="233" t="s">
        <v>90</v>
      </c>
      <c r="D135" s="233" t="s">
        <v>266</v>
      </c>
      <c r="E135" s="234" t="s">
        <v>8781</v>
      </c>
      <c r="F135" s="235" t="s">
        <v>8782</v>
      </c>
      <c r="G135" s="236" t="s">
        <v>378</v>
      </c>
      <c r="H135" s="237">
        <v>2297</v>
      </c>
      <c r="I135" s="238"/>
      <c r="J135" s="239">
        <f>ROUND(I135*H135,2)</f>
        <v>0</v>
      </c>
      <c r="K135" s="235" t="s">
        <v>270</v>
      </c>
      <c r="L135" s="44"/>
      <c r="M135" s="240" t="s">
        <v>1</v>
      </c>
      <c r="N135" s="241" t="s">
        <v>48</v>
      </c>
      <c r="O135" s="87"/>
      <c r="P135" s="242">
        <f>O135*H135</f>
        <v>0</v>
      </c>
      <c r="Q135" s="242">
        <v>0</v>
      </c>
      <c r="R135" s="242">
        <f>Q135*H135</f>
        <v>0</v>
      </c>
      <c r="S135" s="242">
        <v>0</v>
      </c>
      <c r="T135" s="243">
        <f>S135*H135</f>
        <v>0</v>
      </c>
      <c r="AR135" s="244" t="s">
        <v>125</v>
      </c>
      <c r="AT135" s="244" t="s">
        <v>266</v>
      </c>
      <c r="AU135" s="244" t="s">
        <v>92</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8783</v>
      </c>
    </row>
    <row r="136" s="12" customFormat="1">
      <c r="B136" s="252"/>
      <c r="C136" s="253"/>
      <c r="D136" s="246" t="s">
        <v>368</v>
      </c>
      <c r="E136" s="254" t="s">
        <v>1</v>
      </c>
      <c r="F136" s="255" t="s">
        <v>8784</v>
      </c>
      <c r="G136" s="253"/>
      <c r="H136" s="256">
        <v>2297</v>
      </c>
      <c r="I136" s="257"/>
      <c r="J136" s="253"/>
      <c r="K136" s="253"/>
      <c r="L136" s="258"/>
      <c r="M136" s="259"/>
      <c r="N136" s="260"/>
      <c r="O136" s="260"/>
      <c r="P136" s="260"/>
      <c r="Q136" s="260"/>
      <c r="R136" s="260"/>
      <c r="S136" s="260"/>
      <c r="T136" s="261"/>
      <c r="AT136" s="262" t="s">
        <v>368</v>
      </c>
      <c r="AU136" s="262" t="s">
        <v>92</v>
      </c>
      <c r="AV136" s="12" t="s">
        <v>92</v>
      </c>
      <c r="AW136" s="12" t="s">
        <v>38</v>
      </c>
      <c r="AX136" s="12" t="s">
        <v>83</v>
      </c>
      <c r="AY136" s="262" t="s">
        <v>263</v>
      </c>
    </row>
    <row r="137" s="13" customFormat="1">
      <c r="B137" s="263"/>
      <c r="C137" s="264"/>
      <c r="D137" s="246" t="s">
        <v>368</v>
      </c>
      <c r="E137" s="265" t="s">
        <v>1</v>
      </c>
      <c r="F137" s="266" t="s">
        <v>370</v>
      </c>
      <c r="G137" s="264"/>
      <c r="H137" s="267">
        <v>2297</v>
      </c>
      <c r="I137" s="268"/>
      <c r="J137" s="264"/>
      <c r="K137" s="264"/>
      <c r="L137" s="269"/>
      <c r="M137" s="270"/>
      <c r="N137" s="271"/>
      <c r="O137" s="271"/>
      <c r="P137" s="271"/>
      <c r="Q137" s="271"/>
      <c r="R137" s="271"/>
      <c r="S137" s="271"/>
      <c r="T137" s="272"/>
      <c r="AT137" s="273" t="s">
        <v>368</v>
      </c>
      <c r="AU137" s="273" t="s">
        <v>92</v>
      </c>
      <c r="AV137" s="13" t="s">
        <v>125</v>
      </c>
      <c r="AW137" s="13" t="s">
        <v>38</v>
      </c>
      <c r="AX137" s="13" t="s">
        <v>90</v>
      </c>
      <c r="AY137" s="273" t="s">
        <v>263</v>
      </c>
    </row>
    <row r="138" s="1" customFormat="1" ht="16.5" customHeight="1">
      <c r="B138" s="39"/>
      <c r="C138" s="233" t="s">
        <v>92</v>
      </c>
      <c r="D138" s="233" t="s">
        <v>266</v>
      </c>
      <c r="E138" s="234" t="s">
        <v>8785</v>
      </c>
      <c r="F138" s="235" t="s">
        <v>8786</v>
      </c>
      <c r="G138" s="236" t="s">
        <v>378</v>
      </c>
      <c r="H138" s="237">
        <v>1845</v>
      </c>
      <c r="I138" s="238"/>
      <c r="J138" s="239">
        <f>ROUND(I138*H138,2)</f>
        <v>0</v>
      </c>
      <c r="K138" s="235" t="s">
        <v>270</v>
      </c>
      <c r="L138" s="44"/>
      <c r="M138" s="240" t="s">
        <v>1</v>
      </c>
      <c r="N138" s="241" t="s">
        <v>48</v>
      </c>
      <c r="O138" s="87"/>
      <c r="P138" s="242">
        <f>O138*H138</f>
        <v>0</v>
      </c>
      <c r="Q138" s="242">
        <v>0</v>
      </c>
      <c r="R138" s="242">
        <f>Q138*H138</f>
        <v>0</v>
      </c>
      <c r="S138" s="242">
        <v>0</v>
      </c>
      <c r="T138" s="243">
        <f>S138*H138</f>
        <v>0</v>
      </c>
      <c r="AR138" s="244" t="s">
        <v>125</v>
      </c>
      <c r="AT138" s="244" t="s">
        <v>266</v>
      </c>
      <c r="AU138" s="244" t="s">
        <v>92</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8787</v>
      </c>
    </row>
    <row r="139" s="12" customFormat="1">
      <c r="B139" s="252"/>
      <c r="C139" s="253"/>
      <c r="D139" s="246" t="s">
        <v>368</v>
      </c>
      <c r="E139" s="254" t="s">
        <v>1</v>
      </c>
      <c r="F139" s="255" t="s">
        <v>8788</v>
      </c>
      <c r="G139" s="253"/>
      <c r="H139" s="256">
        <v>1845</v>
      </c>
      <c r="I139" s="257"/>
      <c r="J139" s="253"/>
      <c r="K139" s="253"/>
      <c r="L139" s="258"/>
      <c r="M139" s="259"/>
      <c r="N139" s="260"/>
      <c r="O139" s="260"/>
      <c r="P139" s="260"/>
      <c r="Q139" s="260"/>
      <c r="R139" s="260"/>
      <c r="S139" s="260"/>
      <c r="T139" s="261"/>
      <c r="AT139" s="262" t="s">
        <v>368</v>
      </c>
      <c r="AU139" s="262" t="s">
        <v>92</v>
      </c>
      <c r="AV139" s="12" t="s">
        <v>92</v>
      </c>
      <c r="AW139" s="12" t="s">
        <v>38</v>
      </c>
      <c r="AX139" s="12" t="s">
        <v>83</v>
      </c>
      <c r="AY139" s="262" t="s">
        <v>263</v>
      </c>
    </row>
    <row r="140" s="13" customFormat="1">
      <c r="B140" s="263"/>
      <c r="C140" s="264"/>
      <c r="D140" s="246" t="s">
        <v>368</v>
      </c>
      <c r="E140" s="265" t="s">
        <v>1</v>
      </c>
      <c r="F140" s="266" t="s">
        <v>370</v>
      </c>
      <c r="G140" s="264"/>
      <c r="H140" s="267">
        <v>1845</v>
      </c>
      <c r="I140" s="268"/>
      <c r="J140" s="264"/>
      <c r="K140" s="264"/>
      <c r="L140" s="269"/>
      <c r="M140" s="270"/>
      <c r="N140" s="271"/>
      <c r="O140" s="271"/>
      <c r="P140" s="271"/>
      <c r="Q140" s="271"/>
      <c r="R140" s="271"/>
      <c r="S140" s="271"/>
      <c r="T140" s="272"/>
      <c r="AT140" s="273" t="s">
        <v>368</v>
      </c>
      <c r="AU140" s="273" t="s">
        <v>92</v>
      </c>
      <c r="AV140" s="13" t="s">
        <v>125</v>
      </c>
      <c r="AW140" s="13" t="s">
        <v>38</v>
      </c>
      <c r="AX140" s="13" t="s">
        <v>90</v>
      </c>
      <c r="AY140" s="273" t="s">
        <v>263</v>
      </c>
    </row>
    <row r="141" s="1" customFormat="1" ht="16.5" customHeight="1">
      <c r="B141" s="39"/>
      <c r="C141" s="233" t="s">
        <v>112</v>
      </c>
      <c r="D141" s="233" t="s">
        <v>266</v>
      </c>
      <c r="E141" s="234" t="s">
        <v>8789</v>
      </c>
      <c r="F141" s="235" t="s">
        <v>8790</v>
      </c>
      <c r="G141" s="236" t="s">
        <v>378</v>
      </c>
      <c r="H141" s="237">
        <v>256.87</v>
      </c>
      <c r="I141" s="238"/>
      <c r="J141" s="239">
        <f>ROUND(I141*H141,2)</f>
        <v>0</v>
      </c>
      <c r="K141" s="235" t="s">
        <v>270</v>
      </c>
      <c r="L141" s="44"/>
      <c r="M141" s="240" t="s">
        <v>1</v>
      </c>
      <c r="N141" s="241" t="s">
        <v>48</v>
      </c>
      <c r="O141" s="87"/>
      <c r="P141" s="242">
        <f>O141*H141</f>
        <v>0</v>
      </c>
      <c r="Q141" s="242">
        <v>0</v>
      </c>
      <c r="R141" s="242">
        <f>Q141*H141</f>
        <v>0</v>
      </c>
      <c r="S141" s="242">
        <v>0</v>
      </c>
      <c r="T141" s="243">
        <f>S141*H141</f>
        <v>0</v>
      </c>
      <c r="AR141" s="244" t="s">
        <v>125</v>
      </c>
      <c r="AT141" s="244" t="s">
        <v>266</v>
      </c>
      <c r="AU141" s="244" t="s">
        <v>92</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8791</v>
      </c>
    </row>
    <row r="142" s="12" customFormat="1">
      <c r="B142" s="252"/>
      <c r="C142" s="253"/>
      <c r="D142" s="246" t="s">
        <v>368</v>
      </c>
      <c r="E142" s="254" t="s">
        <v>1</v>
      </c>
      <c r="F142" s="255" t="s">
        <v>8792</v>
      </c>
      <c r="G142" s="253"/>
      <c r="H142" s="256">
        <v>133.12000000000001</v>
      </c>
      <c r="I142" s="257"/>
      <c r="J142" s="253"/>
      <c r="K142" s="253"/>
      <c r="L142" s="258"/>
      <c r="M142" s="259"/>
      <c r="N142" s="260"/>
      <c r="O142" s="260"/>
      <c r="P142" s="260"/>
      <c r="Q142" s="260"/>
      <c r="R142" s="260"/>
      <c r="S142" s="260"/>
      <c r="T142" s="261"/>
      <c r="AT142" s="262" t="s">
        <v>368</v>
      </c>
      <c r="AU142" s="262" t="s">
        <v>92</v>
      </c>
      <c r="AV142" s="12" t="s">
        <v>92</v>
      </c>
      <c r="AW142" s="12" t="s">
        <v>38</v>
      </c>
      <c r="AX142" s="12" t="s">
        <v>83</v>
      </c>
      <c r="AY142" s="262" t="s">
        <v>263</v>
      </c>
    </row>
    <row r="143" s="12" customFormat="1">
      <c r="B143" s="252"/>
      <c r="C143" s="253"/>
      <c r="D143" s="246" t="s">
        <v>368</v>
      </c>
      <c r="E143" s="254" t="s">
        <v>1</v>
      </c>
      <c r="F143" s="255" t="s">
        <v>8793</v>
      </c>
      <c r="G143" s="253"/>
      <c r="H143" s="256">
        <v>123.75</v>
      </c>
      <c r="I143" s="257"/>
      <c r="J143" s="253"/>
      <c r="K143" s="253"/>
      <c r="L143" s="258"/>
      <c r="M143" s="259"/>
      <c r="N143" s="260"/>
      <c r="O143" s="260"/>
      <c r="P143" s="260"/>
      <c r="Q143" s="260"/>
      <c r="R143" s="260"/>
      <c r="S143" s="260"/>
      <c r="T143" s="261"/>
      <c r="AT143" s="262" t="s">
        <v>368</v>
      </c>
      <c r="AU143" s="262" t="s">
        <v>92</v>
      </c>
      <c r="AV143" s="12" t="s">
        <v>92</v>
      </c>
      <c r="AW143" s="12" t="s">
        <v>38</v>
      </c>
      <c r="AX143" s="12" t="s">
        <v>83</v>
      </c>
      <c r="AY143" s="262" t="s">
        <v>263</v>
      </c>
    </row>
    <row r="144" s="13" customFormat="1">
      <c r="B144" s="263"/>
      <c r="C144" s="264"/>
      <c r="D144" s="246" t="s">
        <v>368</v>
      </c>
      <c r="E144" s="265" t="s">
        <v>1</v>
      </c>
      <c r="F144" s="266" t="s">
        <v>370</v>
      </c>
      <c r="G144" s="264"/>
      <c r="H144" s="267">
        <v>256.87</v>
      </c>
      <c r="I144" s="268"/>
      <c r="J144" s="264"/>
      <c r="K144" s="264"/>
      <c r="L144" s="269"/>
      <c r="M144" s="270"/>
      <c r="N144" s="271"/>
      <c r="O144" s="271"/>
      <c r="P144" s="271"/>
      <c r="Q144" s="271"/>
      <c r="R144" s="271"/>
      <c r="S144" s="271"/>
      <c r="T144" s="272"/>
      <c r="AT144" s="273" t="s">
        <v>368</v>
      </c>
      <c r="AU144" s="273" t="s">
        <v>92</v>
      </c>
      <c r="AV144" s="13" t="s">
        <v>125</v>
      </c>
      <c r="AW144" s="13" t="s">
        <v>38</v>
      </c>
      <c r="AX144" s="13" t="s">
        <v>90</v>
      </c>
      <c r="AY144" s="273" t="s">
        <v>263</v>
      </c>
    </row>
    <row r="145" s="1" customFormat="1" ht="16.5" customHeight="1">
      <c r="B145" s="39"/>
      <c r="C145" s="233" t="s">
        <v>125</v>
      </c>
      <c r="D145" s="233" t="s">
        <v>266</v>
      </c>
      <c r="E145" s="234" t="s">
        <v>8722</v>
      </c>
      <c r="F145" s="235" t="s">
        <v>8723</v>
      </c>
      <c r="G145" s="236" t="s">
        <v>378</v>
      </c>
      <c r="H145" s="237">
        <v>1600.4960000000001</v>
      </c>
      <c r="I145" s="238"/>
      <c r="J145" s="239">
        <f>ROUND(I145*H145,2)</f>
        <v>0</v>
      </c>
      <c r="K145" s="235" t="s">
        <v>270</v>
      </c>
      <c r="L145" s="44"/>
      <c r="M145" s="240" t="s">
        <v>1</v>
      </c>
      <c r="N145" s="241" t="s">
        <v>48</v>
      </c>
      <c r="O145" s="87"/>
      <c r="P145" s="242">
        <f>O145*H145</f>
        <v>0</v>
      </c>
      <c r="Q145" s="242">
        <v>0</v>
      </c>
      <c r="R145" s="242">
        <f>Q145*H145</f>
        <v>0</v>
      </c>
      <c r="S145" s="242">
        <v>0</v>
      </c>
      <c r="T145" s="243">
        <f>S145*H145</f>
        <v>0</v>
      </c>
      <c r="AR145" s="244" t="s">
        <v>125</v>
      </c>
      <c r="AT145" s="244" t="s">
        <v>266</v>
      </c>
      <c r="AU145" s="244" t="s">
        <v>92</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8794</v>
      </c>
    </row>
    <row r="146" s="1" customFormat="1">
      <c r="B146" s="39"/>
      <c r="C146" s="40"/>
      <c r="D146" s="246" t="s">
        <v>273</v>
      </c>
      <c r="E146" s="40"/>
      <c r="F146" s="247" t="s">
        <v>8725</v>
      </c>
      <c r="G146" s="40"/>
      <c r="H146" s="40"/>
      <c r="I146" s="151"/>
      <c r="J146" s="40"/>
      <c r="K146" s="40"/>
      <c r="L146" s="44"/>
      <c r="M146" s="248"/>
      <c r="N146" s="87"/>
      <c r="O146" s="87"/>
      <c r="P146" s="87"/>
      <c r="Q146" s="87"/>
      <c r="R146" s="87"/>
      <c r="S146" s="87"/>
      <c r="T146" s="88"/>
      <c r="AT146" s="17" t="s">
        <v>273</v>
      </c>
      <c r="AU146" s="17" t="s">
        <v>92</v>
      </c>
    </row>
    <row r="147" s="12" customFormat="1">
      <c r="B147" s="252"/>
      <c r="C147" s="253"/>
      <c r="D147" s="246" t="s">
        <v>368</v>
      </c>
      <c r="E147" s="253"/>
      <c r="F147" s="255" t="s">
        <v>8795</v>
      </c>
      <c r="G147" s="253"/>
      <c r="H147" s="256">
        <v>1600.4960000000001</v>
      </c>
      <c r="I147" s="257"/>
      <c r="J147" s="253"/>
      <c r="K147" s="253"/>
      <c r="L147" s="258"/>
      <c r="M147" s="259"/>
      <c r="N147" s="260"/>
      <c r="O147" s="260"/>
      <c r="P147" s="260"/>
      <c r="Q147" s="260"/>
      <c r="R147" s="260"/>
      <c r="S147" s="260"/>
      <c r="T147" s="261"/>
      <c r="AT147" s="262" t="s">
        <v>368</v>
      </c>
      <c r="AU147" s="262" t="s">
        <v>92</v>
      </c>
      <c r="AV147" s="12" t="s">
        <v>92</v>
      </c>
      <c r="AW147" s="12" t="s">
        <v>4</v>
      </c>
      <c r="AX147" s="12" t="s">
        <v>90</v>
      </c>
      <c r="AY147" s="262" t="s">
        <v>263</v>
      </c>
    </row>
    <row r="148" s="1" customFormat="1" ht="16.5" customHeight="1">
      <c r="B148" s="39"/>
      <c r="C148" s="233" t="s">
        <v>262</v>
      </c>
      <c r="D148" s="233" t="s">
        <v>266</v>
      </c>
      <c r="E148" s="234" t="s">
        <v>420</v>
      </c>
      <c r="F148" s="235" t="s">
        <v>421</v>
      </c>
      <c r="G148" s="236" t="s">
        <v>378</v>
      </c>
      <c r="H148" s="237">
        <v>3598.6219999999998</v>
      </c>
      <c r="I148" s="238"/>
      <c r="J148" s="239">
        <f>ROUND(I148*H148,2)</f>
        <v>0</v>
      </c>
      <c r="K148" s="235" t="s">
        <v>270</v>
      </c>
      <c r="L148" s="44"/>
      <c r="M148" s="240" t="s">
        <v>1</v>
      </c>
      <c r="N148" s="241" t="s">
        <v>48</v>
      </c>
      <c r="O148" s="87"/>
      <c r="P148" s="242">
        <f>O148*H148</f>
        <v>0</v>
      </c>
      <c r="Q148" s="242">
        <v>0</v>
      </c>
      <c r="R148" s="242">
        <f>Q148*H148</f>
        <v>0</v>
      </c>
      <c r="S148" s="242">
        <v>0</v>
      </c>
      <c r="T148" s="243">
        <f>S148*H148</f>
        <v>0</v>
      </c>
      <c r="AR148" s="244" t="s">
        <v>125</v>
      </c>
      <c r="AT148" s="244" t="s">
        <v>266</v>
      </c>
      <c r="AU148" s="244" t="s">
        <v>92</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8796</v>
      </c>
    </row>
    <row r="149" s="12" customFormat="1">
      <c r="B149" s="252"/>
      <c r="C149" s="253"/>
      <c r="D149" s="246" t="s">
        <v>368</v>
      </c>
      <c r="E149" s="254" t="s">
        <v>1</v>
      </c>
      <c r="F149" s="255" t="s">
        <v>8788</v>
      </c>
      <c r="G149" s="253"/>
      <c r="H149" s="256">
        <v>1845</v>
      </c>
      <c r="I149" s="257"/>
      <c r="J149" s="253"/>
      <c r="K149" s="253"/>
      <c r="L149" s="258"/>
      <c r="M149" s="259"/>
      <c r="N149" s="260"/>
      <c r="O149" s="260"/>
      <c r="P149" s="260"/>
      <c r="Q149" s="260"/>
      <c r="R149" s="260"/>
      <c r="S149" s="260"/>
      <c r="T149" s="261"/>
      <c r="AT149" s="262" t="s">
        <v>368</v>
      </c>
      <c r="AU149" s="262" t="s">
        <v>92</v>
      </c>
      <c r="AV149" s="12" t="s">
        <v>92</v>
      </c>
      <c r="AW149" s="12" t="s">
        <v>38</v>
      </c>
      <c r="AX149" s="12" t="s">
        <v>83</v>
      </c>
      <c r="AY149" s="262" t="s">
        <v>263</v>
      </c>
    </row>
    <row r="150" s="12" customFormat="1">
      <c r="B150" s="252"/>
      <c r="C150" s="253"/>
      <c r="D150" s="246" t="s">
        <v>368</v>
      </c>
      <c r="E150" s="254" t="s">
        <v>1</v>
      </c>
      <c r="F150" s="255" t="s">
        <v>8797</v>
      </c>
      <c r="G150" s="253"/>
      <c r="H150" s="256">
        <v>79.872</v>
      </c>
      <c r="I150" s="257"/>
      <c r="J150" s="253"/>
      <c r="K150" s="253"/>
      <c r="L150" s="258"/>
      <c r="M150" s="259"/>
      <c r="N150" s="260"/>
      <c r="O150" s="260"/>
      <c r="P150" s="260"/>
      <c r="Q150" s="260"/>
      <c r="R150" s="260"/>
      <c r="S150" s="260"/>
      <c r="T150" s="261"/>
      <c r="AT150" s="262" t="s">
        <v>368</v>
      </c>
      <c r="AU150" s="262" t="s">
        <v>92</v>
      </c>
      <c r="AV150" s="12" t="s">
        <v>92</v>
      </c>
      <c r="AW150" s="12" t="s">
        <v>38</v>
      </c>
      <c r="AX150" s="12" t="s">
        <v>83</v>
      </c>
      <c r="AY150" s="262" t="s">
        <v>263</v>
      </c>
    </row>
    <row r="151" s="12" customFormat="1">
      <c r="B151" s="252"/>
      <c r="C151" s="253"/>
      <c r="D151" s="246" t="s">
        <v>368</v>
      </c>
      <c r="E151" s="254" t="s">
        <v>1</v>
      </c>
      <c r="F151" s="255" t="s">
        <v>8793</v>
      </c>
      <c r="G151" s="253"/>
      <c r="H151" s="256">
        <v>123.75</v>
      </c>
      <c r="I151" s="257"/>
      <c r="J151" s="253"/>
      <c r="K151" s="253"/>
      <c r="L151" s="258"/>
      <c r="M151" s="259"/>
      <c r="N151" s="260"/>
      <c r="O151" s="260"/>
      <c r="P151" s="260"/>
      <c r="Q151" s="260"/>
      <c r="R151" s="260"/>
      <c r="S151" s="260"/>
      <c r="T151" s="261"/>
      <c r="AT151" s="262" t="s">
        <v>368</v>
      </c>
      <c r="AU151" s="262" t="s">
        <v>92</v>
      </c>
      <c r="AV151" s="12" t="s">
        <v>92</v>
      </c>
      <c r="AW151" s="12" t="s">
        <v>38</v>
      </c>
      <c r="AX151" s="12" t="s">
        <v>83</v>
      </c>
      <c r="AY151" s="262" t="s">
        <v>263</v>
      </c>
    </row>
    <row r="152" s="12" customFormat="1">
      <c r="B152" s="252"/>
      <c r="C152" s="253"/>
      <c r="D152" s="246" t="s">
        <v>368</v>
      </c>
      <c r="E152" s="254" t="s">
        <v>1</v>
      </c>
      <c r="F152" s="255" t="s">
        <v>8798</v>
      </c>
      <c r="G152" s="253"/>
      <c r="H152" s="256">
        <v>1550</v>
      </c>
      <c r="I152" s="257"/>
      <c r="J152" s="253"/>
      <c r="K152" s="253"/>
      <c r="L152" s="258"/>
      <c r="M152" s="259"/>
      <c r="N152" s="260"/>
      <c r="O152" s="260"/>
      <c r="P152" s="260"/>
      <c r="Q152" s="260"/>
      <c r="R152" s="260"/>
      <c r="S152" s="260"/>
      <c r="T152" s="261"/>
      <c r="AT152" s="262" t="s">
        <v>368</v>
      </c>
      <c r="AU152" s="262" t="s">
        <v>92</v>
      </c>
      <c r="AV152" s="12" t="s">
        <v>92</v>
      </c>
      <c r="AW152" s="12" t="s">
        <v>38</v>
      </c>
      <c r="AX152" s="12" t="s">
        <v>83</v>
      </c>
      <c r="AY152" s="262" t="s">
        <v>263</v>
      </c>
    </row>
    <row r="153" s="13" customFormat="1">
      <c r="B153" s="263"/>
      <c r="C153" s="264"/>
      <c r="D153" s="246" t="s">
        <v>368</v>
      </c>
      <c r="E153" s="265" t="s">
        <v>1</v>
      </c>
      <c r="F153" s="266" t="s">
        <v>370</v>
      </c>
      <c r="G153" s="264"/>
      <c r="H153" s="267">
        <v>3598.6219999999998</v>
      </c>
      <c r="I153" s="268"/>
      <c r="J153" s="264"/>
      <c r="K153" s="264"/>
      <c r="L153" s="269"/>
      <c r="M153" s="270"/>
      <c r="N153" s="271"/>
      <c r="O153" s="271"/>
      <c r="P153" s="271"/>
      <c r="Q153" s="271"/>
      <c r="R153" s="271"/>
      <c r="S153" s="271"/>
      <c r="T153" s="272"/>
      <c r="AT153" s="273" t="s">
        <v>368</v>
      </c>
      <c r="AU153" s="273" t="s">
        <v>92</v>
      </c>
      <c r="AV153" s="13" t="s">
        <v>125</v>
      </c>
      <c r="AW153" s="13" t="s">
        <v>38</v>
      </c>
      <c r="AX153" s="13" t="s">
        <v>90</v>
      </c>
      <c r="AY153" s="273" t="s">
        <v>263</v>
      </c>
    </row>
    <row r="154" s="1" customFormat="1" ht="16.5" customHeight="1">
      <c r="B154" s="39"/>
      <c r="C154" s="233" t="s">
        <v>295</v>
      </c>
      <c r="D154" s="233" t="s">
        <v>266</v>
      </c>
      <c r="E154" s="234" t="s">
        <v>426</v>
      </c>
      <c r="F154" s="235" t="s">
        <v>427</v>
      </c>
      <c r="G154" s="236" t="s">
        <v>378</v>
      </c>
      <c r="H154" s="237">
        <v>35986.220000000001</v>
      </c>
      <c r="I154" s="238"/>
      <c r="J154" s="239">
        <f>ROUND(I154*H154,2)</f>
        <v>0</v>
      </c>
      <c r="K154" s="235" t="s">
        <v>270</v>
      </c>
      <c r="L154" s="44"/>
      <c r="M154" s="240" t="s">
        <v>1</v>
      </c>
      <c r="N154" s="241" t="s">
        <v>48</v>
      </c>
      <c r="O154" s="87"/>
      <c r="P154" s="242">
        <f>O154*H154</f>
        <v>0</v>
      </c>
      <c r="Q154" s="242">
        <v>0</v>
      </c>
      <c r="R154" s="242">
        <f>Q154*H154</f>
        <v>0</v>
      </c>
      <c r="S154" s="242">
        <v>0</v>
      </c>
      <c r="T154" s="243">
        <f>S154*H154</f>
        <v>0</v>
      </c>
      <c r="AR154" s="244" t="s">
        <v>125</v>
      </c>
      <c r="AT154" s="244" t="s">
        <v>266</v>
      </c>
      <c r="AU154" s="244" t="s">
        <v>92</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8799</v>
      </c>
    </row>
    <row r="155" s="12" customFormat="1">
      <c r="B155" s="252"/>
      <c r="C155" s="253"/>
      <c r="D155" s="246" t="s">
        <v>368</v>
      </c>
      <c r="E155" s="253"/>
      <c r="F155" s="255" t="s">
        <v>8800</v>
      </c>
      <c r="G155" s="253"/>
      <c r="H155" s="256">
        <v>35986.220000000001</v>
      </c>
      <c r="I155" s="257"/>
      <c r="J155" s="253"/>
      <c r="K155" s="253"/>
      <c r="L155" s="258"/>
      <c r="M155" s="259"/>
      <c r="N155" s="260"/>
      <c r="O155" s="260"/>
      <c r="P155" s="260"/>
      <c r="Q155" s="260"/>
      <c r="R155" s="260"/>
      <c r="S155" s="260"/>
      <c r="T155" s="261"/>
      <c r="AT155" s="262" t="s">
        <v>368</v>
      </c>
      <c r="AU155" s="262" t="s">
        <v>92</v>
      </c>
      <c r="AV155" s="12" t="s">
        <v>92</v>
      </c>
      <c r="AW155" s="12" t="s">
        <v>4</v>
      </c>
      <c r="AX155" s="12" t="s">
        <v>90</v>
      </c>
      <c r="AY155" s="262" t="s">
        <v>263</v>
      </c>
    </row>
    <row r="156" s="1" customFormat="1" ht="16.5" customHeight="1">
      <c r="B156" s="39"/>
      <c r="C156" s="233" t="s">
        <v>299</v>
      </c>
      <c r="D156" s="233" t="s">
        <v>266</v>
      </c>
      <c r="E156" s="234" t="s">
        <v>8801</v>
      </c>
      <c r="F156" s="235" t="s">
        <v>8802</v>
      </c>
      <c r="G156" s="236" t="s">
        <v>378</v>
      </c>
      <c r="H156" s="237">
        <v>747</v>
      </c>
      <c r="I156" s="238"/>
      <c r="J156" s="239">
        <f>ROUND(I156*H156,2)</f>
        <v>0</v>
      </c>
      <c r="K156" s="235" t="s">
        <v>270</v>
      </c>
      <c r="L156" s="44"/>
      <c r="M156" s="240" t="s">
        <v>1</v>
      </c>
      <c r="N156" s="241" t="s">
        <v>48</v>
      </c>
      <c r="O156" s="87"/>
      <c r="P156" s="242">
        <f>O156*H156</f>
        <v>0</v>
      </c>
      <c r="Q156" s="242">
        <v>0</v>
      </c>
      <c r="R156" s="242">
        <f>Q156*H156</f>
        <v>0</v>
      </c>
      <c r="S156" s="242">
        <v>0</v>
      </c>
      <c r="T156" s="243">
        <f>S156*H156</f>
        <v>0</v>
      </c>
      <c r="AR156" s="244" t="s">
        <v>125</v>
      </c>
      <c r="AT156" s="244" t="s">
        <v>266</v>
      </c>
      <c r="AU156" s="244" t="s">
        <v>92</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8803</v>
      </c>
    </row>
    <row r="157" s="1" customFormat="1" ht="16.5" customHeight="1">
      <c r="B157" s="39"/>
      <c r="C157" s="233" t="s">
        <v>303</v>
      </c>
      <c r="D157" s="233" t="s">
        <v>266</v>
      </c>
      <c r="E157" s="234" t="s">
        <v>8804</v>
      </c>
      <c r="F157" s="235" t="s">
        <v>8805</v>
      </c>
      <c r="G157" s="236" t="s">
        <v>378</v>
      </c>
      <c r="H157" s="237">
        <v>3598.6219999999998</v>
      </c>
      <c r="I157" s="238"/>
      <c r="J157" s="239">
        <f>ROUND(I157*H157,2)</f>
        <v>0</v>
      </c>
      <c r="K157" s="235" t="s">
        <v>270</v>
      </c>
      <c r="L157" s="44"/>
      <c r="M157" s="240" t="s">
        <v>1</v>
      </c>
      <c r="N157" s="241" t="s">
        <v>48</v>
      </c>
      <c r="O157" s="87"/>
      <c r="P157" s="242">
        <f>O157*H157</f>
        <v>0</v>
      </c>
      <c r="Q157" s="242">
        <v>0</v>
      </c>
      <c r="R157" s="242">
        <f>Q157*H157</f>
        <v>0</v>
      </c>
      <c r="S157" s="242">
        <v>0</v>
      </c>
      <c r="T157" s="243">
        <f>S157*H157</f>
        <v>0</v>
      </c>
      <c r="AR157" s="244" t="s">
        <v>125</v>
      </c>
      <c r="AT157" s="244" t="s">
        <v>266</v>
      </c>
      <c r="AU157" s="244" t="s">
        <v>92</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8806</v>
      </c>
    </row>
    <row r="158" s="1" customFormat="1" ht="24" customHeight="1">
      <c r="B158" s="39"/>
      <c r="C158" s="233" t="s">
        <v>310</v>
      </c>
      <c r="D158" s="233" t="s">
        <v>266</v>
      </c>
      <c r="E158" s="234" t="s">
        <v>431</v>
      </c>
      <c r="F158" s="235" t="s">
        <v>8807</v>
      </c>
      <c r="G158" s="236" t="s">
        <v>403</v>
      </c>
      <c r="H158" s="237">
        <v>6477.5200000000004</v>
      </c>
      <c r="I158" s="238"/>
      <c r="J158" s="239">
        <f>ROUND(I158*H158,2)</f>
        <v>0</v>
      </c>
      <c r="K158" s="235" t="s">
        <v>413</v>
      </c>
      <c r="L158" s="44"/>
      <c r="M158" s="240" t="s">
        <v>1</v>
      </c>
      <c r="N158" s="241" t="s">
        <v>48</v>
      </c>
      <c r="O158" s="87"/>
      <c r="P158" s="242">
        <f>O158*H158</f>
        <v>0</v>
      </c>
      <c r="Q158" s="242">
        <v>0</v>
      </c>
      <c r="R158" s="242">
        <f>Q158*H158</f>
        <v>0</v>
      </c>
      <c r="S158" s="242">
        <v>0</v>
      </c>
      <c r="T158" s="243">
        <f>S158*H158</f>
        <v>0</v>
      </c>
      <c r="AR158" s="244" t="s">
        <v>125</v>
      </c>
      <c r="AT158" s="244" t="s">
        <v>266</v>
      </c>
      <c r="AU158" s="244" t="s">
        <v>92</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8808</v>
      </c>
    </row>
    <row r="159" s="12" customFormat="1">
      <c r="B159" s="252"/>
      <c r="C159" s="253"/>
      <c r="D159" s="246" t="s">
        <v>368</v>
      </c>
      <c r="E159" s="253"/>
      <c r="F159" s="255" t="s">
        <v>8809</v>
      </c>
      <c r="G159" s="253"/>
      <c r="H159" s="256">
        <v>6477.5200000000004</v>
      </c>
      <c r="I159" s="257"/>
      <c r="J159" s="253"/>
      <c r="K159" s="253"/>
      <c r="L159" s="258"/>
      <c r="M159" s="259"/>
      <c r="N159" s="260"/>
      <c r="O159" s="260"/>
      <c r="P159" s="260"/>
      <c r="Q159" s="260"/>
      <c r="R159" s="260"/>
      <c r="S159" s="260"/>
      <c r="T159" s="261"/>
      <c r="AT159" s="262" t="s">
        <v>368</v>
      </c>
      <c r="AU159" s="262" t="s">
        <v>92</v>
      </c>
      <c r="AV159" s="12" t="s">
        <v>92</v>
      </c>
      <c r="AW159" s="12" t="s">
        <v>4</v>
      </c>
      <c r="AX159" s="12" t="s">
        <v>90</v>
      </c>
      <c r="AY159" s="262" t="s">
        <v>263</v>
      </c>
    </row>
    <row r="160" s="1" customFormat="1" ht="16.5" customHeight="1">
      <c r="B160" s="39"/>
      <c r="C160" s="233" t="s">
        <v>315</v>
      </c>
      <c r="D160" s="233" t="s">
        <v>266</v>
      </c>
      <c r="E160" s="234" t="s">
        <v>436</v>
      </c>
      <c r="F160" s="235" t="s">
        <v>437</v>
      </c>
      <c r="G160" s="236" t="s">
        <v>378</v>
      </c>
      <c r="H160" s="237">
        <v>800.24800000000005</v>
      </c>
      <c r="I160" s="238"/>
      <c r="J160" s="239">
        <f>ROUND(I160*H160,2)</f>
        <v>0</v>
      </c>
      <c r="K160" s="235" t="s">
        <v>270</v>
      </c>
      <c r="L160" s="44"/>
      <c r="M160" s="240" t="s">
        <v>1</v>
      </c>
      <c r="N160" s="241" t="s">
        <v>48</v>
      </c>
      <c r="O160" s="87"/>
      <c r="P160" s="242">
        <f>O160*H160</f>
        <v>0</v>
      </c>
      <c r="Q160" s="242">
        <v>0</v>
      </c>
      <c r="R160" s="242">
        <f>Q160*H160</f>
        <v>0</v>
      </c>
      <c r="S160" s="242">
        <v>0</v>
      </c>
      <c r="T160" s="243">
        <f>S160*H160</f>
        <v>0</v>
      </c>
      <c r="AR160" s="244" t="s">
        <v>125</v>
      </c>
      <c r="AT160" s="244" t="s">
        <v>266</v>
      </c>
      <c r="AU160" s="244" t="s">
        <v>92</v>
      </c>
      <c r="AY160" s="17" t="s">
        <v>263</v>
      </c>
      <c r="BE160" s="245">
        <f>IF(N160="základní",J160,0)</f>
        <v>0</v>
      </c>
      <c r="BF160" s="245">
        <f>IF(N160="snížená",J160,0)</f>
        <v>0</v>
      </c>
      <c r="BG160" s="245">
        <f>IF(N160="zákl. přenesená",J160,0)</f>
        <v>0</v>
      </c>
      <c r="BH160" s="245">
        <f>IF(N160="sníž. přenesená",J160,0)</f>
        <v>0</v>
      </c>
      <c r="BI160" s="245">
        <f>IF(N160="nulová",J160,0)</f>
        <v>0</v>
      </c>
      <c r="BJ160" s="17" t="s">
        <v>90</v>
      </c>
      <c r="BK160" s="245">
        <f>ROUND(I160*H160,2)</f>
        <v>0</v>
      </c>
      <c r="BL160" s="17" t="s">
        <v>125</v>
      </c>
      <c r="BM160" s="244" t="s">
        <v>8810</v>
      </c>
    </row>
    <row r="161" s="12" customFormat="1">
      <c r="B161" s="252"/>
      <c r="C161" s="253"/>
      <c r="D161" s="246" t="s">
        <v>368</v>
      </c>
      <c r="E161" s="254" t="s">
        <v>1</v>
      </c>
      <c r="F161" s="255" t="s">
        <v>8811</v>
      </c>
      <c r="G161" s="253"/>
      <c r="H161" s="256">
        <v>800.24800000000005</v>
      </c>
      <c r="I161" s="257"/>
      <c r="J161" s="253"/>
      <c r="K161" s="253"/>
      <c r="L161" s="258"/>
      <c r="M161" s="259"/>
      <c r="N161" s="260"/>
      <c r="O161" s="260"/>
      <c r="P161" s="260"/>
      <c r="Q161" s="260"/>
      <c r="R161" s="260"/>
      <c r="S161" s="260"/>
      <c r="T161" s="261"/>
      <c r="AT161" s="262" t="s">
        <v>368</v>
      </c>
      <c r="AU161" s="262" t="s">
        <v>92</v>
      </c>
      <c r="AV161" s="12" t="s">
        <v>92</v>
      </c>
      <c r="AW161" s="12" t="s">
        <v>38</v>
      </c>
      <c r="AX161" s="12" t="s">
        <v>83</v>
      </c>
      <c r="AY161" s="262" t="s">
        <v>263</v>
      </c>
    </row>
    <row r="162" s="13" customFormat="1">
      <c r="B162" s="263"/>
      <c r="C162" s="264"/>
      <c r="D162" s="246" t="s">
        <v>368</v>
      </c>
      <c r="E162" s="265" t="s">
        <v>1</v>
      </c>
      <c r="F162" s="266" t="s">
        <v>370</v>
      </c>
      <c r="G162" s="264"/>
      <c r="H162" s="267">
        <v>800.24800000000005</v>
      </c>
      <c r="I162" s="268"/>
      <c r="J162" s="264"/>
      <c r="K162" s="264"/>
      <c r="L162" s="269"/>
      <c r="M162" s="270"/>
      <c r="N162" s="271"/>
      <c r="O162" s="271"/>
      <c r="P162" s="271"/>
      <c r="Q162" s="271"/>
      <c r="R162" s="271"/>
      <c r="S162" s="271"/>
      <c r="T162" s="272"/>
      <c r="AT162" s="273" t="s">
        <v>368</v>
      </c>
      <c r="AU162" s="273" t="s">
        <v>92</v>
      </c>
      <c r="AV162" s="13" t="s">
        <v>125</v>
      </c>
      <c r="AW162" s="13" t="s">
        <v>38</v>
      </c>
      <c r="AX162" s="13" t="s">
        <v>90</v>
      </c>
      <c r="AY162" s="273" t="s">
        <v>263</v>
      </c>
    </row>
    <row r="163" s="1" customFormat="1" ht="16.5" customHeight="1">
      <c r="B163" s="39"/>
      <c r="C163" s="233" t="s">
        <v>322</v>
      </c>
      <c r="D163" s="233" t="s">
        <v>266</v>
      </c>
      <c r="E163" s="234" t="s">
        <v>8812</v>
      </c>
      <c r="F163" s="235" t="s">
        <v>8813</v>
      </c>
      <c r="G163" s="236" t="s">
        <v>378</v>
      </c>
      <c r="H163" s="237">
        <v>123.75</v>
      </c>
      <c r="I163" s="238"/>
      <c r="J163" s="239">
        <f>ROUND(I163*H163,2)</f>
        <v>0</v>
      </c>
      <c r="K163" s="235" t="s">
        <v>270</v>
      </c>
      <c r="L163" s="44"/>
      <c r="M163" s="240" t="s">
        <v>1</v>
      </c>
      <c r="N163" s="241" t="s">
        <v>48</v>
      </c>
      <c r="O163" s="87"/>
      <c r="P163" s="242">
        <f>O163*H163</f>
        <v>0</v>
      </c>
      <c r="Q163" s="242">
        <v>0</v>
      </c>
      <c r="R163" s="242">
        <f>Q163*H163</f>
        <v>0</v>
      </c>
      <c r="S163" s="242">
        <v>0</v>
      </c>
      <c r="T163" s="243">
        <f>S163*H163</f>
        <v>0</v>
      </c>
      <c r="AR163" s="244" t="s">
        <v>125</v>
      </c>
      <c r="AT163" s="244" t="s">
        <v>266</v>
      </c>
      <c r="AU163" s="244" t="s">
        <v>92</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8814</v>
      </c>
    </row>
    <row r="164" s="12" customFormat="1">
      <c r="B164" s="252"/>
      <c r="C164" s="253"/>
      <c r="D164" s="246" t="s">
        <v>368</v>
      </c>
      <c r="E164" s="254" t="s">
        <v>1</v>
      </c>
      <c r="F164" s="255" t="s">
        <v>8793</v>
      </c>
      <c r="G164" s="253"/>
      <c r="H164" s="256">
        <v>123.75</v>
      </c>
      <c r="I164" s="257"/>
      <c r="J164" s="253"/>
      <c r="K164" s="253"/>
      <c r="L164" s="258"/>
      <c r="M164" s="259"/>
      <c r="N164" s="260"/>
      <c r="O164" s="260"/>
      <c r="P164" s="260"/>
      <c r="Q164" s="260"/>
      <c r="R164" s="260"/>
      <c r="S164" s="260"/>
      <c r="T164" s="261"/>
      <c r="AT164" s="262" t="s">
        <v>368</v>
      </c>
      <c r="AU164" s="262" t="s">
        <v>92</v>
      </c>
      <c r="AV164" s="12" t="s">
        <v>92</v>
      </c>
      <c r="AW164" s="12" t="s">
        <v>38</v>
      </c>
      <c r="AX164" s="12" t="s">
        <v>83</v>
      </c>
      <c r="AY164" s="262" t="s">
        <v>263</v>
      </c>
    </row>
    <row r="165" s="13" customFormat="1">
      <c r="B165" s="263"/>
      <c r="C165" s="264"/>
      <c r="D165" s="246" t="s">
        <v>368</v>
      </c>
      <c r="E165" s="265" t="s">
        <v>1</v>
      </c>
      <c r="F165" s="266" t="s">
        <v>370</v>
      </c>
      <c r="G165" s="264"/>
      <c r="H165" s="267">
        <v>123.75</v>
      </c>
      <c r="I165" s="268"/>
      <c r="J165" s="264"/>
      <c r="K165" s="264"/>
      <c r="L165" s="269"/>
      <c r="M165" s="270"/>
      <c r="N165" s="271"/>
      <c r="O165" s="271"/>
      <c r="P165" s="271"/>
      <c r="Q165" s="271"/>
      <c r="R165" s="271"/>
      <c r="S165" s="271"/>
      <c r="T165" s="272"/>
      <c r="AT165" s="273" t="s">
        <v>368</v>
      </c>
      <c r="AU165" s="273" t="s">
        <v>92</v>
      </c>
      <c r="AV165" s="13" t="s">
        <v>125</v>
      </c>
      <c r="AW165" s="13" t="s">
        <v>38</v>
      </c>
      <c r="AX165" s="13" t="s">
        <v>90</v>
      </c>
      <c r="AY165" s="273" t="s">
        <v>263</v>
      </c>
    </row>
    <row r="166" s="1" customFormat="1" ht="16.5" customHeight="1">
      <c r="B166" s="39"/>
      <c r="C166" s="295" t="s">
        <v>430</v>
      </c>
      <c r="D166" s="295" t="s">
        <v>400</v>
      </c>
      <c r="E166" s="296" t="s">
        <v>8815</v>
      </c>
      <c r="F166" s="297" t="s">
        <v>8816</v>
      </c>
      <c r="G166" s="298" t="s">
        <v>403</v>
      </c>
      <c r="H166" s="299">
        <v>222.75</v>
      </c>
      <c r="I166" s="300"/>
      <c r="J166" s="301">
        <f>ROUND(I166*H166,2)</f>
        <v>0</v>
      </c>
      <c r="K166" s="297" t="s">
        <v>270</v>
      </c>
      <c r="L166" s="302"/>
      <c r="M166" s="303" t="s">
        <v>1</v>
      </c>
      <c r="N166" s="304" t="s">
        <v>48</v>
      </c>
      <c r="O166" s="87"/>
      <c r="P166" s="242">
        <f>O166*H166</f>
        <v>0</v>
      </c>
      <c r="Q166" s="242">
        <v>1</v>
      </c>
      <c r="R166" s="242">
        <f>Q166*H166</f>
        <v>222.75</v>
      </c>
      <c r="S166" s="242">
        <v>0</v>
      </c>
      <c r="T166" s="243">
        <f>S166*H166</f>
        <v>0</v>
      </c>
      <c r="AR166" s="244" t="s">
        <v>303</v>
      </c>
      <c r="AT166" s="244" t="s">
        <v>400</v>
      </c>
      <c r="AU166" s="244" t="s">
        <v>92</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8817</v>
      </c>
    </row>
    <row r="167" s="12" customFormat="1">
      <c r="B167" s="252"/>
      <c r="C167" s="253"/>
      <c r="D167" s="246" t="s">
        <v>368</v>
      </c>
      <c r="E167" s="253"/>
      <c r="F167" s="255" t="s">
        <v>8818</v>
      </c>
      <c r="G167" s="253"/>
      <c r="H167" s="256">
        <v>222.75</v>
      </c>
      <c r="I167" s="257"/>
      <c r="J167" s="253"/>
      <c r="K167" s="253"/>
      <c r="L167" s="258"/>
      <c r="M167" s="259"/>
      <c r="N167" s="260"/>
      <c r="O167" s="260"/>
      <c r="P167" s="260"/>
      <c r="Q167" s="260"/>
      <c r="R167" s="260"/>
      <c r="S167" s="260"/>
      <c r="T167" s="261"/>
      <c r="AT167" s="262" t="s">
        <v>368</v>
      </c>
      <c r="AU167" s="262" t="s">
        <v>92</v>
      </c>
      <c r="AV167" s="12" t="s">
        <v>92</v>
      </c>
      <c r="AW167" s="12" t="s">
        <v>4</v>
      </c>
      <c r="AX167" s="12" t="s">
        <v>90</v>
      </c>
      <c r="AY167" s="262" t="s">
        <v>263</v>
      </c>
    </row>
    <row r="168" s="1" customFormat="1" ht="16.5" customHeight="1">
      <c r="B168" s="39"/>
      <c r="C168" s="233" t="s">
        <v>435</v>
      </c>
      <c r="D168" s="233" t="s">
        <v>266</v>
      </c>
      <c r="E168" s="234" t="s">
        <v>446</v>
      </c>
      <c r="F168" s="235" t="s">
        <v>447</v>
      </c>
      <c r="G168" s="236" t="s">
        <v>407</v>
      </c>
      <c r="H168" s="237">
        <v>4045.8000000000002</v>
      </c>
      <c r="I168" s="238"/>
      <c r="J168" s="239">
        <f>ROUND(I168*H168,2)</f>
        <v>0</v>
      </c>
      <c r="K168" s="235" t="s">
        <v>270</v>
      </c>
      <c r="L168" s="44"/>
      <c r="M168" s="240" t="s">
        <v>1</v>
      </c>
      <c r="N168" s="241" t="s">
        <v>48</v>
      </c>
      <c r="O168" s="87"/>
      <c r="P168" s="242">
        <f>O168*H168</f>
        <v>0</v>
      </c>
      <c r="Q168" s="242">
        <v>0</v>
      </c>
      <c r="R168" s="242">
        <f>Q168*H168</f>
        <v>0</v>
      </c>
      <c r="S168" s="242">
        <v>0</v>
      </c>
      <c r="T168" s="243">
        <f>S168*H168</f>
        <v>0</v>
      </c>
      <c r="AR168" s="244" t="s">
        <v>125</v>
      </c>
      <c r="AT168" s="244" t="s">
        <v>266</v>
      </c>
      <c r="AU168" s="244" t="s">
        <v>92</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8819</v>
      </c>
    </row>
    <row r="169" s="12" customFormat="1">
      <c r="B169" s="252"/>
      <c r="C169" s="253"/>
      <c r="D169" s="246" t="s">
        <v>368</v>
      </c>
      <c r="E169" s="254" t="s">
        <v>1</v>
      </c>
      <c r="F169" s="255" t="s">
        <v>8820</v>
      </c>
      <c r="G169" s="253"/>
      <c r="H169" s="256">
        <v>3713</v>
      </c>
      <c r="I169" s="257"/>
      <c r="J169" s="253"/>
      <c r="K169" s="253"/>
      <c r="L169" s="258"/>
      <c r="M169" s="259"/>
      <c r="N169" s="260"/>
      <c r="O169" s="260"/>
      <c r="P169" s="260"/>
      <c r="Q169" s="260"/>
      <c r="R169" s="260"/>
      <c r="S169" s="260"/>
      <c r="T169" s="261"/>
      <c r="AT169" s="262" t="s">
        <v>368</v>
      </c>
      <c r="AU169" s="262" t="s">
        <v>92</v>
      </c>
      <c r="AV169" s="12" t="s">
        <v>92</v>
      </c>
      <c r="AW169" s="12" t="s">
        <v>38</v>
      </c>
      <c r="AX169" s="12" t="s">
        <v>83</v>
      </c>
      <c r="AY169" s="262" t="s">
        <v>263</v>
      </c>
    </row>
    <row r="170" s="12" customFormat="1">
      <c r="B170" s="252"/>
      <c r="C170" s="253"/>
      <c r="D170" s="246" t="s">
        <v>368</v>
      </c>
      <c r="E170" s="254" t="s">
        <v>1</v>
      </c>
      <c r="F170" s="255" t="s">
        <v>8821</v>
      </c>
      <c r="G170" s="253"/>
      <c r="H170" s="256">
        <v>332.80000000000001</v>
      </c>
      <c r="I170" s="257"/>
      <c r="J170" s="253"/>
      <c r="K170" s="253"/>
      <c r="L170" s="258"/>
      <c r="M170" s="259"/>
      <c r="N170" s="260"/>
      <c r="O170" s="260"/>
      <c r="P170" s="260"/>
      <c r="Q170" s="260"/>
      <c r="R170" s="260"/>
      <c r="S170" s="260"/>
      <c r="T170" s="261"/>
      <c r="AT170" s="262" t="s">
        <v>368</v>
      </c>
      <c r="AU170" s="262" t="s">
        <v>92</v>
      </c>
      <c r="AV170" s="12" t="s">
        <v>92</v>
      </c>
      <c r="AW170" s="12" t="s">
        <v>38</v>
      </c>
      <c r="AX170" s="12" t="s">
        <v>83</v>
      </c>
      <c r="AY170" s="262" t="s">
        <v>263</v>
      </c>
    </row>
    <row r="171" s="13" customFormat="1">
      <c r="B171" s="263"/>
      <c r="C171" s="264"/>
      <c r="D171" s="246" t="s">
        <v>368</v>
      </c>
      <c r="E171" s="265" t="s">
        <v>1</v>
      </c>
      <c r="F171" s="266" t="s">
        <v>370</v>
      </c>
      <c r="G171" s="264"/>
      <c r="H171" s="267">
        <v>4045.8000000000002</v>
      </c>
      <c r="I171" s="268"/>
      <c r="J171" s="264"/>
      <c r="K171" s="264"/>
      <c r="L171" s="269"/>
      <c r="M171" s="270"/>
      <c r="N171" s="271"/>
      <c r="O171" s="271"/>
      <c r="P171" s="271"/>
      <c r="Q171" s="271"/>
      <c r="R171" s="271"/>
      <c r="S171" s="271"/>
      <c r="T171" s="272"/>
      <c r="AT171" s="273" t="s">
        <v>368</v>
      </c>
      <c r="AU171" s="273" t="s">
        <v>92</v>
      </c>
      <c r="AV171" s="13" t="s">
        <v>125</v>
      </c>
      <c r="AW171" s="13" t="s">
        <v>38</v>
      </c>
      <c r="AX171" s="13" t="s">
        <v>90</v>
      </c>
      <c r="AY171" s="273" t="s">
        <v>263</v>
      </c>
    </row>
    <row r="172" s="1" customFormat="1" ht="16.5" customHeight="1">
      <c r="B172" s="39"/>
      <c r="C172" s="233" t="s">
        <v>440</v>
      </c>
      <c r="D172" s="233" t="s">
        <v>266</v>
      </c>
      <c r="E172" s="234" t="s">
        <v>8822</v>
      </c>
      <c r="F172" s="235" t="s">
        <v>8823</v>
      </c>
      <c r="G172" s="236" t="s">
        <v>378</v>
      </c>
      <c r="H172" s="237">
        <v>1547.2480000000001</v>
      </c>
      <c r="I172" s="238"/>
      <c r="J172" s="239">
        <f>ROUND(I172*H172,2)</f>
        <v>0</v>
      </c>
      <c r="K172" s="235" t="s">
        <v>270</v>
      </c>
      <c r="L172" s="44"/>
      <c r="M172" s="240" t="s">
        <v>1</v>
      </c>
      <c r="N172" s="241" t="s">
        <v>48</v>
      </c>
      <c r="O172" s="87"/>
      <c r="P172" s="242">
        <f>O172*H172</f>
        <v>0</v>
      </c>
      <c r="Q172" s="242">
        <v>0</v>
      </c>
      <c r="R172" s="242">
        <f>Q172*H172</f>
        <v>0</v>
      </c>
      <c r="S172" s="242">
        <v>0</v>
      </c>
      <c r="T172" s="243">
        <f>S172*H172</f>
        <v>0</v>
      </c>
      <c r="AR172" s="244" t="s">
        <v>771</v>
      </c>
      <c r="AT172" s="244" t="s">
        <v>266</v>
      </c>
      <c r="AU172" s="244" t="s">
        <v>92</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771</v>
      </c>
      <c r="BM172" s="244" t="s">
        <v>8824</v>
      </c>
    </row>
    <row r="173" s="12" customFormat="1">
      <c r="B173" s="252"/>
      <c r="C173" s="253"/>
      <c r="D173" s="246" t="s">
        <v>368</v>
      </c>
      <c r="E173" s="254" t="s">
        <v>1</v>
      </c>
      <c r="F173" s="255" t="s">
        <v>8825</v>
      </c>
      <c r="G173" s="253"/>
      <c r="H173" s="256">
        <v>1547.2480000000001</v>
      </c>
      <c r="I173" s="257"/>
      <c r="J173" s="253"/>
      <c r="K173" s="253"/>
      <c r="L173" s="258"/>
      <c r="M173" s="259"/>
      <c r="N173" s="260"/>
      <c r="O173" s="260"/>
      <c r="P173" s="260"/>
      <c r="Q173" s="260"/>
      <c r="R173" s="260"/>
      <c r="S173" s="260"/>
      <c r="T173" s="261"/>
      <c r="AT173" s="262" t="s">
        <v>368</v>
      </c>
      <c r="AU173" s="262" t="s">
        <v>92</v>
      </c>
      <c r="AV173" s="12" t="s">
        <v>92</v>
      </c>
      <c r="AW173" s="12" t="s">
        <v>38</v>
      </c>
      <c r="AX173" s="12" t="s">
        <v>83</v>
      </c>
      <c r="AY173" s="262" t="s">
        <v>263</v>
      </c>
    </row>
    <row r="174" s="13" customFormat="1">
      <c r="B174" s="263"/>
      <c r="C174" s="264"/>
      <c r="D174" s="246" t="s">
        <v>368</v>
      </c>
      <c r="E174" s="265" t="s">
        <v>1</v>
      </c>
      <c r="F174" s="266" t="s">
        <v>370</v>
      </c>
      <c r="G174" s="264"/>
      <c r="H174" s="267">
        <v>1547.2480000000001</v>
      </c>
      <c r="I174" s="268"/>
      <c r="J174" s="264"/>
      <c r="K174" s="264"/>
      <c r="L174" s="269"/>
      <c r="M174" s="270"/>
      <c r="N174" s="271"/>
      <c r="O174" s="271"/>
      <c r="P174" s="271"/>
      <c r="Q174" s="271"/>
      <c r="R174" s="271"/>
      <c r="S174" s="271"/>
      <c r="T174" s="272"/>
      <c r="AT174" s="273" t="s">
        <v>368</v>
      </c>
      <c r="AU174" s="273" t="s">
        <v>92</v>
      </c>
      <c r="AV174" s="13" t="s">
        <v>125</v>
      </c>
      <c r="AW174" s="13" t="s">
        <v>38</v>
      </c>
      <c r="AX174" s="13" t="s">
        <v>90</v>
      </c>
      <c r="AY174" s="273" t="s">
        <v>263</v>
      </c>
    </row>
    <row r="175" s="11" customFormat="1" ht="20.88" customHeight="1">
      <c r="B175" s="217"/>
      <c r="C175" s="218"/>
      <c r="D175" s="219" t="s">
        <v>82</v>
      </c>
      <c r="E175" s="231" t="s">
        <v>465</v>
      </c>
      <c r="F175" s="231" t="s">
        <v>8826</v>
      </c>
      <c r="G175" s="218"/>
      <c r="H175" s="218"/>
      <c r="I175" s="221"/>
      <c r="J175" s="232">
        <f>BK175</f>
        <v>0</v>
      </c>
      <c r="K175" s="218"/>
      <c r="L175" s="223"/>
      <c r="M175" s="224"/>
      <c r="N175" s="225"/>
      <c r="O175" s="225"/>
      <c r="P175" s="226">
        <f>SUM(P176:P198)</f>
        <v>0</v>
      </c>
      <c r="Q175" s="225"/>
      <c r="R175" s="226">
        <f>SUM(R176:R198)</f>
        <v>2568.7950900000001</v>
      </c>
      <c r="S175" s="225"/>
      <c r="T175" s="227">
        <f>SUM(T176:T198)</f>
        <v>0</v>
      </c>
      <c r="AR175" s="228" t="s">
        <v>90</v>
      </c>
      <c r="AT175" s="229" t="s">
        <v>82</v>
      </c>
      <c r="AU175" s="229" t="s">
        <v>92</v>
      </c>
      <c r="AY175" s="228" t="s">
        <v>263</v>
      </c>
      <c r="BK175" s="230">
        <f>SUM(BK176:BK198)</f>
        <v>0</v>
      </c>
    </row>
    <row r="176" s="1" customFormat="1" ht="16.5" customHeight="1">
      <c r="B176" s="39"/>
      <c r="C176" s="233" t="s">
        <v>8</v>
      </c>
      <c r="D176" s="233" t="s">
        <v>266</v>
      </c>
      <c r="E176" s="234" t="s">
        <v>8827</v>
      </c>
      <c r="F176" s="235" t="s">
        <v>8828</v>
      </c>
      <c r="G176" s="236" t="s">
        <v>407</v>
      </c>
      <c r="H176" s="237">
        <v>7783</v>
      </c>
      <c r="I176" s="238"/>
      <c r="J176" s="239">
        <f>ROUND(I176*H176,2)</f>
        <v>0</v>
      </c>
      <c r="K176" s="235" t="s">
        <v>270</v>
      </c>
      <c r="L176" s="44"/>
      <c r="M176" s="240" t="s">
        <v>1</v>
      </c>
      <c r="N176" s="241" t="s">
        <v>48</v>
      </c>
      <c r="O176" s="87"/>
      <c r="P176" s="242">
        <f>O176*H176</f>
        <v>0</v>
      </c>
      <c r="Q176" s="242">
        <v>0</v>
      </c>
      <c r="R176" s="242">
        <f>Q176*H176</f>
        <v>0</v>
      </c>
      <c r="S176" s="242">
        <v>0</v>
      </c>
      <c r="T176" s="243">
        <f>S176*H176</f>
        <v>0</v>
      </c>
      <c r="AR176" s="244" t="s">
        <v>125</v>
      </c>
      <c r="AT176" s="244" t="s">
        <v>266</v>
      </c>
      <c r="AU176" s="244" t="s">
        <v>112</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125</v>
      </c>
      <c r="BM176" s="244" t="s">
        <v>8829</v>
      </c>
    </row>
    <row r="177" s="1" customFormat="1" ht="16.5" customHeight="1">
      <c r="B177" s="39"/>
      <c r="C177" s="233" t="s">
        <v>452</v>
      </c>
      <c r="D177" s="233" t="s">
        <v>266</v>
      </c>
      <c r="E177" s="234" t="s">
        <v>8830</v>
      </c>
      <c r="F177" s="235" t="s">
        <v>8831</v>
      </c>
      <c r="G177" s="236" t="s">
        <v>407</v>
      </c>
      <c r="H177" s="237">
        <v>15566</v>
      </c>
      <c r="I177" s="238"/>
      <c r="J177" s="239">
        <f>ROUND(I177*H177,2)</f>
        <v>0</v>
      </c>
      <c r="K177" s="235" t="s">
        <v>270</v>
      </c>
      <c r="L177" s="44"/>
      <c r="M177" s="240" t="s">
        <v>1</v>
      </c>
      <c r="N177" s="241" t="s">
        <v>48</v>
      </c>
      <c r="O177" s="87"/>
      <c r="P177" s="242">
        <f>O177*H177</f>
        <v>0</v>
      </c>
      <c r="Q177" s="242">
        <v>0</v>
      </c>
      <c r="R177" s="242">
        <f>Q177*H177</f>
        <v>0</v>
      </c>
      <c r="S177" s="242">
        <v>0</v>
      </c>
      <c r="T177" s="243">
        <f>S177*H177</f>
        <v>0</v>
      </c>
      <c r="AR177" s="244" t="s">
        <v>125</v>
      </c>
      <c r="AT177" s="244" t="s">
        <v>266</v>
      </c>
      <c r="AU177" s="244" t="s">
        <v>112</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8832</v>
      </c>
    </row>
    <row r="178" s="1" customFormat="1" ht="16.5" customHeight="1">
      <c r="B178" s="39"/>
      <c r="C178" s="233" t="s">
        <v>460</v>
      </c>
      <c r="D178" s="233" t="s">
        <v>266</v>
      </c>
      <c r="E178" s="234" t="s">
        <v>8833</v>
      </c>
      <c r="F178" s="235" t="s">
        <v>8834</v>
      </c>
      <c r="G178" s="236" t="s">
        <v>407</v>
      </c>
      <c r="H178" s="237">
        <v>7783</v>
      </c>
      <c r="I178" s="238"/>
      <c r="J178" s="239">
        <f>ROUND(I178*H178,2)</f>
        <v>0</v>
      </c>
      <c r="K178" s="235" t="s">
        <v>270</v>
      </c>
      <c r="L178" s="44"/>
      <c r="M178" s="240" t="s">
        <v>1</v>
      </c>
      <c r="N178" s="241" t="s">
        <v>48</v>
      </c>
      <c r="O178" s="87"/>
      <c r="P178" s="242">
        <f>O178*H178</f>
        <v>0</v>
      </c>
      <c r="Q178" s="242">
        <v>0</v>
      </c>
      <c r="R178" s="242">
        <f>Q178*H178</f>
        <v>0</v>
      </c>
      <c r="S178" s="242">
        <v>0</v>
      </c>
      <c r="T178" s="243">
        <f>S178*H178</f>
        <v>0</v>
      </c>
      <c r="AR178" s="244" t="s">
        <v>125</v>
      </c>
      <c r="AT178" s="244" t="s">
        <v>266</v>
      </c>
      <c r="AU178" s="244" t="s">
        <v>112</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8835</v>
      </c>
    </row>
    <row r="179" s="1" customFormat="1" ht="16.5" customHeight="1">
      <c r="B179" s="39"/>
      <c r="C179" s="295" t="s">
        <v>465</v>
      </c>
      <c r="D179" s="295" t="s">
        <v>400</v>
      </c>
      <c r="E179" s="296" t="s">
        <v>8836</v>
      </c>
      <c r="F179" s="297" t="s">
        <v>8837</v>
      </c>
      <c r="G179" s="298" t="s">
        <v>403</v>
      </c>
      <c r="H179" s="299">
        <v>2568.3899999999999</v>
      </c>
      <c r="I179" s="300"/>
      <c r="J179" s="301">
        <f>ROUND(I179*H179,2)</f>
        <v>0</v>
      </c>
      <c r="K179" s="297" t="s">
        <v>270</v>
      </c>
      <c r="L179" s="302"/>
      <c r="M179" s="303" t="s">
        <v>1</v>
      </c>
      <c r="N179" s="304" t="s">
        <v>48</v>
      </c>
      <c r="O179" s="87"/>
      <c r="P179" s="242">
        <f>O179*H179</f>
        <v>0</v>
      </c>
      <c r="Q179" s="242">
        <v>1</v>
      </c>
      <c r="R179" s="242">
        <f>Q179*H179</f>
        <v>2568.3899999999999</v>
      </c>
      <c r="S179" s="242">
        <v>0</v>
      </c>
      <c r="T179" s="243">
        <f>S179*H179</f>
        <v>0</v>
      </c>
      <c r="AR179" s="244" t="s">
        <v>303</v>
      </c>
      <c r="AT179" s="244" t="s">
        <v>400</v>
      </c>
      <c r="AU179" s="244" t="s">
        <v>112</v>
      </c>
      <c r="AY179" s="17" t="s">
        <v>263</v>
      </c>
      <c r="BE179" s="245">
        <f>IF(N179="základní",J179,0)</f>
        <v>0</v>
      </c>
      <c r="BF179" s="245">
        <f>IF(N179="snížená",J179,0)</f>
        <v>0</v>
      </c>
      <c r="BG179" s="245">
        <f>IF(N179="zákl. přenesená",J179,0)</f>
        <v>0</v>
      </c>
      <c r="BH179" s="245">
        <f>IF(N179="sníž. přenesená",J179,0)</f>
        <v>0</v>
      </c>
      <c r="BI179" s="245">
        <f>IF(N179="nulová",J179,0)</f>
        <v>0</v>
      </c>
      <c r="BJ179" s="17" t="s">
        <v>90</v>
      </c>
      <c r="BK179" s="245">
        <f>ROUND(I179*H179,2)</f>
        <v>0</v>
      </c>
      <c r="BL179" s="17" t="s">
        <v>125</v>
      </c>
      <c r="BM179" s="244" t="s">
        <v>8838</v>
      </c>
    </row>
    <row r="180" s="1" customFormat="1">
      <c r="B180" s="39"/>
      <c r="C180" s="40"/>
      <c r="D180" s="246" t="s">
        <v>273</v>
      </c>
      <c r="E180" s="40"/>
      <c r="F180" s="247" t="s">
        <v>8839</v>
      </c>
      <c r="G180" s="40"/>
      <c r="H180" s="40"/>
      <c r="I180" s="151"/>
      <c r="J180" s="40"/>
      <c r="K180" s="40"/>
      <c r="L180" s="44"/>
      <c r="M180" s="248"/>
      <c r="N180" s="87"/>
      <c r="O180" s="87"/>
      <c r="P180" s="87"/>
      <c r="Q180" s="87"/>
      <c r="R180" s="87"/>
      <c r="S180" s="87"/>
      <c r="T180" s="88"/>
      <c r="AT180" s="17" t="s">
        <v>273</v>
      </c>
      <c r="AU180" s="17" t="s">
        <v>112</v>
      </c>
    </row>
    <row r="181" s="12" customFormat="1">
      <c r="B181" s="252"/>
      <c r="C181" s="253"/>
      <c r="D181" s="246" t="s">
        <v>368</v>
      </c>
      <c r="E181" s="253"/>
      <c r="F181" s="255" t="s">
        <v>8840</v>
      </c>
      <c r="G181" s="253"/>
      <c r="H181" s="256">
        <v>2568.3899999999999</v>
      </c>
      <c r="I181" s="257"/>
      <c r="J181" s="253"/>
      <c r="K181" s="253"/>
      <c r="L181" s="258"/>
      <c r="M181" s="259"/>
      <c r="N181" s="260"/>
      <c r="O181" s="260"/>
      <c r="P181" s="260"/>
      <c r="Q181" s="260"/>
      <c r="R181" s="260"/>
      <c r="S181" s="260"/>
      <c r="T181" s="261"/>
      <c r="AT181" s="262" t="s">
        <v>368</v>
      </c>
      <c r="AU181" s="262" t="s">
        <v>112</v>
      </c>
      <c r="AV181" s="12" t="s">
        <v>92</v>
      </c>
      <c r="AW181" s="12" t="s">
        <v>4</v>
      </c>
      <c r="AX181" s="12" t="s">
        <v>90</v>
      </c>
      <c r="AY181" s="262" t="s">
        <v>263</v>
      </c>
    </row>
    <row r="182" s="1" customFormat="1" ht="16.5" customHeight="1">
      <c r="B182" s="39"/>
      <c r="C182" s="233" t="s">
        <v>470</v>
      </c>
      <c r="D182" s="233" t="s">
        <v>266</v>
      </c>
      <c r="E182" s="234" t="s">
        <v>8841</v>
      </c>
      <c r="F182" s="235" t="s">
        <v>8842</v>
      </c>
      <c r="G182" s="236" t="s">
        <v>407</v>
      </c>
      <c r="H182" s="237">
        <v>7783</v>
      </c>
      <c r="I182" s="238"/>
      <c r="J182" s="239">
        <f>ROUND(I182*H182,2)</f>
        <v>0</v>
      </c>
      <c r="K182" s="235" t="s">
        <v>270</v>
      </c>
      <c r="L182" s="44"/>
      <c r="M182" s="240" t="s">
        <v>1</v>
      </c>
      <c r="N182" s="241" t="s">
        <v>48</v>
      </c>
      <c r="O182" s="87"/>
      <c r="P182" s="242">
        <f>O182*H182</f>
        <v>0</v>
      </c>
      <c r="Q182" s="242">
        <v>0</v>
      </c>
      <c r="R182" s="242">
        <f>Q182*H182</f>
        <v>0</v>
      </c>
      <c r="S182" s="242">
        <v>0</v>
      </c>
      <c r="T182" s="243">
        <f>S182*H182</f>
        <v>0</v>
      </c>
      <c r="AR182" s="244" t="s">
        <v>125</v>
      </c>
      <c r="AT182" s="244" t="s">
        <v>266</v>
      </c>
      <c r="AU182" s="244" t="s">
        <v>112</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8843</v>
      </c>
    </row>
    <row r="183" s="1" customFormat="1" ht="16.5" customHeight="1">
      <c r="B183" s="39"/>
      <c r="C183" s="295" t="s">
        <v>475</v>
      </c>
      <c r="D183" s="295" t="s">
        <v>400</v>
      </c>
      <c r="E183" s="296" t="s">
        <v>8844</v>
      </c>
      <c r="F183" s="297" t="s">
        <v>8845</v>
      </c>
      <c r="G183" s="298" t="s">
        <v>2485</v>
      </c>
      <c r="H183" s="299">
        <v>233.49000000000001</v>
      </c>
      <c r="I183" s="300"/>
      <c r="J183" s="301">
        <f>ROUND(I183*H183,2)</f>
        <v>0</v>
      </c>
      <c r="K183" s="297" t="s">
        <v>270</v>
      </c>
      <c r="L183" s="302"/>
      <c r="M183" s="303" t="s">
        <v>1</v>
      </c>
      <c r="N183" s="304" t="s">
        <v>48</v>
      </c>
      <c r="O183" s="87"/>
      <c r="P183" s="242">
        <f>O183*H183</f>
        <v>0</v>
      </c>
      <c r="Q183" s="242">
        <v>0.001</v>
      </c>
      <c r="R183" s="242">
        <f>Q183*H183</f>
        <v>0.23349</v>
      </c>
      <c r="S183" s="242">
        <v>0</v>
      </c>
      <c r="T183" s="243">
        <f>S183*H183</f>
        <v>0</v>
      </c>
      <c r="AR183" s="244" t="s">
        <v>303</v>
      </c>
      <c r="AT183" s="244" t="s">
        <v>400</v>
      </c>
      <c r="AU183" s="244" t="s">
        <v>112</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8846</v>
      </c>
    </row>
    <row r="184" s="12" customFormat="1">
      <c r="B184" s="252"/>
      <c r="C184" s="253"/>
      <c r="D184" s="246" t="s">
        <v>368</v>
      </c>
      <c r="E184" s="253"/>
      <c r="F184" s="255" t="s">
        <v>8847</v>
      </c>
      <c r="G184" s="253"/>
      <c r="H184" s="256">
        <v>233.49000000000001</v>
      </c>
      <c r="I184" s="257"/>
      <c r="J184" s="253"/>
      <c r="K184" s="253"/>
      <c r="L184" s="258"/>
      <c r="M184" s="259"/>
      <c r="N184" s="260"/>
      <c r="O184" s="260"/>
      <c r="P184" s="260"/>
      <c r="Q184" s="260"/>
      <c r="R184" s="260"/>
      <c r="S184" s="260"/>
      <c r="T184" s="261"/>
      <c r="AT184" s="262" t="s">
        <v>368</v>
      </c>
      <c r="AU184" s="262" t="s">
        <v>112</v>
      </c>
      <c r="AV184" s="12" t="s">
        <v>92</v>
      </c>
      <c r="AW184" s="12" t="s">
        <v>4</v>
      </c>
      <c r="AX184" s="12" t="s">
        <v>90</v>
      </c>
      <c r="AY184" s="262" t="s">
        <v>263</v>
      </c>
    </row>
    <row r="185" s="1" customFormat="1" ht="16.5" customHeight="1">
      <c r="B185" s="39"/>
      <c r="C185" s="233" t="s">
        <v>7</v>
      </c>
      <c r="D185" s="233" t="s">
        <v>266</v>
      </c>
      <c r="E185" s="234" t="s">
        <v>8848</v>
      </c>
      <c r="F185" s="235" t="s">
        <v>8849</v>
      </c>
      <c r="G185" s="236" t="s">
        <v>407</v>
      </c>
      <c r="H185" s="237">
        <v>7783</v>
      </c>
      <c r="I185" s="238"/>
      <c r="J185" s="239">
        <f>ROUND(I185*H185,2)</f>
        <v>0</v>
      </c>
      <c r="K185" s="235" t="s">
        <v>270</v>
      </c>
      <c r="L185" s="44"/>
      <c r="M185" s="240" t="s">
        <v>1</v>
      </c>
      <c r="N185" s="241" t="s">
        <v>48</v>
      </c>
      <c r="O185" s="87"/>
      <c r="P185" s="242">
        <f>O185*H185</f>
        <v>0</v>
      </c>
      <c r="Q185" s="242">
        <v>0</v>
      </c>
      <c r="R185" s="242">
        <f>Q185*H185</f>
        <v>0</v>
      </c>
      <c r="S185" s="242">
        <v>0</v>
      </c>
      <c r="T185" s="243">
        <f>S185*H185</f>
        <v>0</v>
      </c>
      <c r="AR185" s="244" t="s">
        <v>125</v>
      </c>
      <c r="AT185" s="244" t="s">
        <v>266</v>
      </c>
      <c r="AU185" s="244" t="s">
        <v>112</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8850</v>
      </c>
    </row>
    <row r="186" s="1" customFormat="1" ht="16.5" customHeight="1">
      <c r="B186" s="39"/>
      <c r="C186" s="233" t="s">
        <v>490</v>
      </c>
      <c r="D186" s="233" t="s">
        <v>266</v>
      </c>
      <c r="E186" s="234" t="s">
        <v>8851</v>
      </c>
      <c r="F186" s="235" t="s">
        <v>8852</v>
      </c>
      <c r="G186" s="236" t="s">
        <v>407</v>
      </c>
      <c r="H186" s="237">
        <v>15566</v>
      </c>
      <c r="I186" s="238"/>
      <c r="J186" s="239">
        <f>ROUND(I186*H186,2)</f>
        <v>0</v>
      </c>
      <c r="K186" s="235" t="s">
        <v>270</v>
      </c>
      <c r="L186" s="44"/>
      <c r="M186" s="240" t="s">
        <v>1</v>
      </c>
      <c r="N186" s="241" t="s">
        <v>48</v>
      </c>
      <c r="O186" s="87"/>
      <c r="P186" s="242">
        <f>O186*H186</f>
        <v>0</v>
      </c>
      <c r="Q186" s="242">
        <v>0</v>
      </c>
      <c r="R186" s="242">
        <f>Q186*H186</f>
        <v>0</v>
      </c>
      <c r="S186" s="242">
        <v>0</v>
      </c>
      <c r="T186" s="243">
        <f>S186*H186</f>
        <v>0</v>
      </c>
      <c r="AR186" s="244" t="s">
        <v>125</v>
      </c>
      <c r="AT186" s="244" t="s">
        <v>266</v>
      </c>
      <c r="AU186" s="244" t="s">
        <v>112</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125</v>
      </c>
      <c r="BM186" s="244" t="s">
        <v>8853</v>
      </c>
    </row>
    <row r="187" s="1" customFormat="1" ht="16.5" customHeight="1">
      <c r="B187" s="39"/>
      <c r="C187" s="233" t="s">
        <v>500</v>
      </c>
      <c r="D187" s="233" t="s">
        <v>266</v>
      </c>
      <c r="E187" s="234" t="s">
        <v>8854</v>
      </c>
      <c r="F187" s="235" t="s">
        <v>8855</v>
      </c>
      <c r="G187" s="236" t="s">
        <v>407</v>
      </c>
      <c r="H187" s="237">
        <v>6660</v>
      </c>
      <c r="I187" s="238"/>
      <c r="J187" s="239">
        <f>ROUND(I187*H187,2)</f>
        <v>0</v>
      </c>
      <c r="K187" s="235" t="s">
        <v>270</v>
      </c>
      <c r="L187" s="44"/>
      <c r="M187" s="240" t="s">
        <v>1</v>
      </c>
      <c r="N187" s="241" t="s">
        <v>48</v>
      </c>
      <c r="O187" s="87"/>
      <c r="P187" s="242">
        <f>O187*H187</f>
        <v>0</v>
      </c>
      <c r="Q187" s="242">
        <v>0</v>
      </c>
      <c r="R187" s="242">
        <f>Q187*H187</f>
        <v>0</v>
      </c>
      <c r="S187" s="242">
        <v>0</v>
      </c>
      <c r="T187" s="243">
        <f>S187*H187</f>
        <v>0</v>
      </c>
      <c r="AR187" s="244" t="s">
        <v>125</v>
      </c>
      <c r="AT187" s="244" t="s">
        <v>266</v>
      </c>
      <c r="AU187" s="244" t="s">
        <v>112</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125</v>
      </c>
      <c r="BM187" s="244" t="s">
        <v>8856</v>
      </c>
    </row>
    <row r="188" s="1" customFormat="1" ht="16.5" customHeight="1">
      <c r="B188" s="39"/>
      <c r="C188" s="233" t="s">
        <v>506</v>
      </c>
      <c r="D188" s="233" t="s">
        <v>266</v>
      </c>
      <c r="E188" s="234" t="s">
        <v>8857</v>
      </c>
      <c r="F188" s="235" t="s">
        <v>8858</v>
      </c>
      <c r="G188" s="236" t="s">
        <v>407</v>
      </c>
      <c r="H188" s="237">
        <v>15566</v>
      </c>
      <c r="I188" s="238"/>
      <c r="J188" s="239">
        <f>ROUND(I188*H188,2)</f>
        <v>0</v>
      </c>
      <c r="K188" s="235" t="s">
        <v>270</v>
      </c>
      <c r="L188" s="44"/>
      <c r="M188" s="240" t="s">
        <v>1</v>
      </c>
      <c r="N188" s="241" t="s">
        <v>48</v>
      </c>
      <c r="O188" s="87"/>
      <c r="P188" s="242">
        <f>O188*H188</f>
        <v>0</v>
      </c>
      <c r="Q188" s="242">
        <v>0</v>
      </c>
      <c r="R188" s="242">
        <f>Q188*H188</f>
        <v>0</v>
      </c>
      <c r="S188" s="242">
        <v>0</v>
      </c>
      <c r="T188" s="243">
        <f>S188*H188</f>
        <v>0</v>
      </c>
      <c r="AR188" s="244" t="s">
        <v>125</v>
      </c>
      <c r="AT188" s="244" t="s">
        <v>266</v>
      </c>
      <c r="AU188" s="244" t="s">
        <v>112</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8859</v>
      </c>
    </row>
    <row r="189" s="1" customFormat="1" ht="16.5" customHeight="1">
      <c r="B189" s="39"/>
      <c r="C189" s="233" t="s">
        <v>511</v>
      </c>
      <c r="D189" s="233" t="s">
        <v>266</v>
      </c>
      <c r="E189" s="234" t="s">
        <v>8860</v>
      </c>
      <c r="F189" s="235" t="s">
        <v>8861</v>
      </c>
      <c r="G189" s="236" t="s">
        <v>407</v>
      </c>
      <c r="H189" s="237">
        <v>7783</v>
      </c>
      <c r="I189" s="238"/>
      <c r="J189" s="239">
        <f>ROUND(I189*H189,2)</f>
        <v>0</v>
      </c>
      <c r="K189" s="235" t="s">
        <v>270</v>
      </c>
      <c r="L189" s="44"/>
      <c r="M189" s="240" t="s">
        <v>1</v>
      </c>
      <c r="N189" s="241" t="s">
        <v>48</v>
      </c>
      <c r="O189" s="87"/>
      <c r="P189" s="242">
        <f>O189*H189</f>
        <v>0</v>
      </c>
      <c r="Q189" s="242">
        <v>0</v>
      </c>
      <c r="R189" s="242">
        <f>Q189*H189</f>
        <v>0</v>
      </c>
      <c r="S189" s="242">
        <v>0</v>
      </c>
      <c r="T189" s="243">
        <f>S189*H189</f>
        <v>0</v>
      </c>
      <c r="AR189" s="244" t="s">
        <v>125</v>
      </c>
      <c r="AT189" s="244" t="s">
        <v>266</v>
      </c>
      <c r="AU189" s="244" t="s">
        <v>112</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8862</v>
      </c>
    </row>
    <row r="190" s="1" customFormat="1" ht="16.5" customHeight="1">
      <c r="B190" s="39"/>
      <c r="C190" s="233" t="s">
        <v>515</v>
      </c>
      <c r="D190" s="233" t="s">
        <v>266</v>
      </c>
      <c r="E190" s="234" t="s">
        <v>8863</v>
      </c>
      <c r="F190" s="235" t="s">
        <v>8864</v>
      </c>
      <c r="G190" s="236" t="s">
        <v>407</v>
      </c>
      <c r="H190" s="237">
        <v>15566</v>
      </c>
      <c r="I190" s="238"/>
      <c r="J190" s="239">
        <f>ROUND(I190*H190,2)</f>
        <v>0</v>
      </c>
      <c r="K190" s="235" t="s">
        <v>270</v>
      </c>
      <c r="L190" s="44"/>
      <c r="M190" s="240" t="s">
        <v>1</v>
      </c>
      <c r="N190" s="241" t="s">
        <v>48</v>
      </c>
      <c r="O190" s="87"/>
      <c r="P190" s="242">
        <f>O190*H190</f>
        <v>0</v>
      </c>
      <c r="Q190" s="242">
        <v>0</v>
      </c>
      <c r="R190" s="242">
        <f>Q190*H190</f>
        <v>0</v>
      </c>
      <c r="S190" s="242">
        <v>0</v>
      </c>
      <c r="T190" s="243">
        <f>S190*H190</f>
        <v>0</v>
      </c>
      <c r="AR190" s="244" t="s">
        <v>125</v>
      </c>
      <c r="AT190" s="244" t="s">
        <v>266</v>
      </c>
      <c r="AU190" s="244" t="s">
        <v>112</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8865</v>
      </c>
    </row>
    <row r="191" s="1" customFormat="1" ht="16.5" customHeight="1">
      <c r="B191" s="39"/>
      <c r="C191" s="233" t="s">
        <v>523</v>
      </c>
      <c r="D191" s="233" t="s">
        <v>266</v>
      </c>
      <c r="E191" s="234" t="s">
        <v>8866</v>
      </c>
      <c r="F191" s="235" t="s">
        <v>8867</v>
      </c>
      <c r="G191" s="236" t="s">
        <v>403</v>
      </c>
      <c r="H191" s="237">
        <v>0.156</v>
      </c>
      <c r="I191" s="238"/>
      <c r="J191" s="239">
        <f>ROUND(I191*H191,2)</f>
        <v>0</v>
      </c>
      <c r="K191" s="235" t="s">
        <v>270</v>
      </c>
      <c r="L191" s="44"/>
      <c r="M191" s="240" t="s">
        <v>1</v>
      </c>
      <c r="N191" s="241" t="s">
        <v>48</v>
      </c>
      <c r="O191" s="87"/>
      <c r="P191" s="242">
        <f>O191*H191</f>
        <v>0</v>
      </c>
      <c r="Q191" s="242">
        <v>0</v>
      </c>
      <c r="R191" s="242">
        <f>Q191*H191</f>
        <v>0</v>
      </c>
      <c r="S191" s="242">
        <v>0</v>
      </c>
      <c r="T191" s="243">
        <f>S191*H191</f>
        <v>0</v>
      </c>
      <c r="AR191" s="244" t="s">
        <v>125</v>
      </c>
      <c r="AT191" s="244" t="s">
        <v>266</v>
      </c>
      <c r="AU191" s="244" t="s">
        <v>112</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8868</v>
      </c>
    </row>
    <row r="192" s="12" customFormat="1">
      <c r="B192" s="252"/>
      <c r="C192" s="253"/>
      <c r="D192" s="246" t="s">
        <v>368</v>
      </c>
      <c r="E192" s="254" t="s">
        <v>1</v>
      </c>
      <c r="F192" s="255" t="s">
        <v>8869</v>
      </c>
      <c r="G192" s="253"/>
      <c r="H192" s="256">
        <v>0.156</v>
      </c>
      <c r="I192" s="257"/>
      <c r="J192" s="253"/>
      <c r="K192" s="253"/>
      <c r="L192" s="258"/>
      <c r="M192" s="259"/>
      <c r="N192" s="260"/>
      <c r="O192" s="260"/>
      <c r="P192" s="260"/>
      <c r="Q192" s="260"/>
      <c r="R192" s="260"/>
      <c r="S192" s="260"/>
      <c r="T192" s="261"/>
      <c r="AT192" s="262" t="s">
        <v>368</v>
      </c>
      <c r="AU192" s="262" t="s">
        <v>112</v>
      </c>
      <c r="AV192" s="12" t="s">
        <v>92</v>
      </c>
      <c r="AW192" s="12" t="s">
        <v>38</v>
      </c>
      <c r="AX192" s="12" t="s">
        <v>83</v>
      </c>
      <c r="AY192" s="262" t="s">
        <v>263</v>
      </c>
    </row>
    <row r="193" s="13" customFormat="1">
      <c r="B193" s="263"/>
      <c r="C193" s="264"/>
      <c r="D193" s="246" t="s">
        <v>368</v>
      </c>
      <c r="E193" s="265" t="s">
        <v>1</v>
      </c>
      <c r="F193" s="266" t="s">
        <v>370</v>
      </c>
      <c r="G193" s="264"/>
      <c r="H193" s="267">
        <v>0.156</v>
      </c>
      <c r="I193" s="268"/>
      <c r="J193" s="264"/>
      <c r="K193" s="264"/>
      <c r="L193" s="269"/>
      <c r="M193" s="270"/>
      <c r="N193" s="271"/>
      <c r="O193" s="271"/>
      <c r="P193" s="271"/>
      <c r="Q193" s="271"/>
      <c r="R193" s="271"/>
      <c r="S193" s="271"/>
      <c r="T193" s="272"/>
      <c r="AT193" s="273" t="s">
        <v>368</v>
      </c>
      <c r="AU193" s="273" t="s">
        <v>112</v>
      </c>
      <c r="AV193" s="13" t="s">
        <v>125</v>
      </c>
      <c r="AW193" s="13" t="s">
        <v>38</v>
      </c>
      <c r="AX193" s="13" t="s">
        <v>90</v>
      </c>
      <c r="AY193" s="273" t="s">
        <v>263</v>
      </c>
    </row>
    <row r="194" s="1" customFormat="1" ht="16.5" customHeight="1">
      <c r="B194" s="39"/>
      <c r="C194" s="295" t="s">
        <v>529</v>
      </c>
      <c r="D194" s="295" t="s">
        <v>400</v>
      </c>
      <c r="E194" s="296" t="s">
        <v>8870</v>
      </c>
      <c r="F194" s="297" t="s">
        <v>8871</v>
      </c>
      <c r="G194" s="298" t="s">
        <v>2485</v>
      </c>
      <c r="H194" s="299">
        <v>171.59999999999999</v>
      </c>
      <c r="I194" s="300"/>
      <c r="J194" s="301">
        <f>ROUND(I194*H194,2)</f>
        <v>0</v>
      </c>
      <c r="K194" s="297" t="s">
        <v>413</v>
      </c>
      <c r="L194" s="302"/>
      <c r="M194" s="303" t="s">
        <v>1</v>
      </c>
      <c r="N194" s="304" t="s">
        <v>48</v>
      </c>
      <c r="O194" s="87"/>
      <c r="P194" s="242">
        <f>O194*H194</f>
        <v>0</v>
      </c>
      <c r="Q194" s="242">
        <v>0.001</v>
      </c>
      <c r="R194" s="242">
        <f>Q194*H194</f>
        <v>0.1716</v>
      </c>
      <c r="S194" s="242">
        <v>0</v>
      </c>
      <c r="T194" s="243">
        <f>S194*H194</f>
        <v>0</v>
      </c>
      <c r="AR194" s="244" t="s">
        <v>303</v>
      </c>
      <c r="AT194" s="244" t="s">
        <v>400</v>
      </c>
      <c r="AU194" s="244" t="s">
        <v>112</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125</v>
      </c>
      <c r="BM194" s="244" t="s">
        <v>8872</v>
      </c>
    </row>
    <row r="195" s="12" customFormat="1">
      <c r="B195" s="252"/>
      <c r="C195" s="253"/>
      <c r="D195" s="246" t="s">
        <v>368</v>
      </c>
      <c r="E195" s="253"/>
      <c r="F195" s="255" t="s">
        <v>8873</v>
      </c>
      <c r="G195" s="253"/>
      <c r="H195" s="256">
        <v>171.59999999999999</v>
      </c>
      <c r="I195" s="257"/>
      <c r="J195" s="253"/>
      <c r="K195" s="253"/>
      <c r="L195" s="258"/>
      <c r="M195" s="259"/>
      <c r="N195" s="260"/>
      <c r="O195" s="260"/>
      <c r="P195" s="260"/>
      <c r="Q195" s="260"/>
      <c r="R195" s="260"/>
      <c r="S195" s="260"/>
      <c r="T195" s="261"/>
      <c r="AT195" s="262" t="s">
        <v>368</v>
      </c>
      <c r="AU195" s="262" t="s">
        <v>112</v>
      </c>
      <c r="AV195" s="12" t="s">
        <v>92</v>
      </c>
      <c r="AW195" s="12" t="s">
        <v>4</v>
      </c>
      <c r="AX195" s="12" t="s">
        <v>90</v>
      </c>
      <c r="AY195" s="262" t="s">
        <v>263</v>
      </c>
    </row>
    <row r="196" s="1" customFormat="1" ht="16.5" customHeight="1">
      <c r="B196" s="39"/>
      <c r="C196" s="233" t="s">
        <v>538</v>
      </c>
      <c r="D196" s="233" t="s">
        <v>266</v>
      </c>
      <c r="E196" s="234" t="s">
        <v>8874</v>
      </c>
      <c r="F196" s="235" t="s">
        <v>8875</v>
      </c>
      <c r="G196" s="236" t="s">
        <v>378</v>
      </c>
      <c r="H196" s="237">
        <v>30.975999999999999</v>
      </c>
      <c r="I196" s="238"/>
      <c r="J196" s="239">
        <f>ROUND(I196*H196,2)</f>
        <v>0</v>
      </c>
      <c r="K196" s="235" t="s">
        <v>270</v>
      </c>
      <c r="L196" s="44"/>
      <c r="M196" s="240" t="s">
        <v>1</v>
      </c>
      <c r="N196" s="241" t="s">
        <v>48</v>
      </c>
      <c r="O196" s="87"/>
      <c r="P196" s="242">
        <f>O196*H196</f>
        <v>0</v>
      </c>
      <c r="Q196" s="242">
        <v>0</v>
      </c>
      <c r="R196" s="242">
        <f>Q196*H196</f>
        <v>0</v>
      </c>
      <c r="S196" s="242">
        <v>0</v>
      </c>
      <c r="T196" s="243">
        <f>S196*H196</f>
        <v>0</v>
      </c>
      <c r="AR196" s="244" t="s">
        <v>125</v>
      </c>
      <c r="AT196" s="244" t="s">
        <v>266</v>
      </c>
      <c r="AU196" s="244" t="s">
        <v>112</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125</v>
      </c>
      <c r="BM196" s="244" t="s">
        <v>8876</v>
      </c>
    </row>
    <row r="197" s="1" customFormat="1" ht="16.5" customHeight="1">
      <c r="B197" s="39"/>
      <c r="C197" s="295" t="s">
        <v>547</v>
      </c>
      <c r="D197" s="295" t="s">
        <v>400</v>
      </c>
      <c r="E197" s="296" t="s">
        <v>8877</v>
      </c>
      <c r="F197" s="297" t="s">
        <v>8878</v>
      </c>
      <c r="G197" s="298" t="s">
        <v>378</v>
      </c>
      <c r="H197" s="299">
        <v>30.975999999999999</v>
      </c>
      <c r="I197" s="300"/>
      <c r="J197" s="301">
        <f>ROUND(I197*H197,2)</f>
        <v>0</v>
      </c>
      <c r="K197" s="297" t="s">
        <v>413</v>
      </c>
      <c r="L197" s="302"/>
      <c r="M197" s="303" t="s">
        <v>1</v>
      </c>
      <c r="N197" s="304" t="s">
        <v>48</v>
      </c>
      <c r="O197" s="87"/>
      <c r="P197" s="242">
        <f>O197*H197</f>
        <v>0</v>
      </c>
      <c r="Q197" s="242">
        <v>0</v>
      </c>
      <c r="R197" s="242">
        <f>Q197*H197</f>
        <v>0</v>
      </c>
      <c r="S197" s="242">
        <v>0</v>
      </c>
      <c r="T197" s="243">
        <f>S197*H197</f>
        <v>0</v>
      </c>
      <c r="AR197" s="244" t="s">
        <v>303</v>
      </c>
      <c r="AT197" s="244" t="s">
        <v>400</v>
      </c>
      <c r="AU197" s="244" t="s">
        <v>112</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125</v>
      </c>
      <c r="BM197" s="244" t="s">
        <v>8879</v>
      </c>
    </row>
    <row r="198" s="1" customFormat="1" ht="16.5" customHeight="1">
      <c r="B198" s="39"/>
      <c r="C198" s="233" t="s">
        <v>556</v>
      </c>
      <c r="D198" s="233" t="s">
        <v>266</v>
      </c>
      <c r="E198" s="234" t="s">
        <v>8880</v>
      </c>
      <c r="F198" s="235" t="s">
        <v>8881</v>
      </c>
      <c r="G198" s="236" t="s">
        <v>407</v>
      </c>
      <c r="H198" s="237">
        <v>7783</v>
      </c>
      <c r="I198" s="238"/>
      <c r="J198" s="239">
        <f>ROUND(I198*H198,2)</f>
        <v>0</v>
      </c>
      <c r="K198" s="235" t="s">
        <v>413</v>
      </c>
      <c r="L198" s="44"/>
      <c r="M198" s="240" t="s">
        <v>1</v>
      </c>
      <c r="N198" s="241" t="s">
        <v>48</v>
      </c>
      <c r="O198" s="87"/>
      <c r="P198" s="242">
        <f>O198*H198</f>
        <v>0</v>
      </c>
      <c r="Q198" s="242">
        <v>0</v>
      </c>
      <c r="R198" s="242">
        <f>Q198*H198</f>
        <v>0</v>
      </c>
      <c r="S198" s="242">
        <v>0</v>
      </c>
      <c r="T198" s="243">
        <f>S198*H198</f>
        <v>0</v>
      </c>
      <c r="AR198" s="244" t="s">
        <v>125</v>
      </c>
      <c r="AT198" s="244" t="s">
        <v>266</v>
      </c>
      <c r="AU198" s="244" t="s">
        <v>112</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125</v>
      </c>
      <c r="BM198" s="244" t="s">
        <v>8882</v>
      </c>
    </row>
    <row r="199" s="11" customFormat="1" ht="22.8" customHeight="1">
      <c r="B199" s="217"/>
      <c r="C199" s="218"/>
      <c r="D199" s="219" t="s">
        <v>82</v>
      </c>
      <c r="E199" s="231" t="s">
        <v>92</v>
      </c>
      <c r="F199" s="231" t="s">
        <v>451</v>
      </c>
      <c r="G199" s="218"/>
      <c r="H199" s="218"/>
      <c r="I199" s="221"/>
      <c r="J199" s="232">
        <f>BK199</f>
        <v>0</v>
      </c>
      <c r="K199" s="218"/>
      <c r="L199" s="223"/>
      <c r="M199" s="224"/>
      <c r="N199" s="225"/>
      <c r="O199" s="225"/>
      <c r="P199" s="226">
        <f>SUM(P200:P215)</f>
        <v>0</v>
      </c>
      <c r="Q199" s="225"/>
      <c r="R199" s="226">
        <f>SUM(R200:R215)</f>
        <v>129.19525880000001</v>
      </c>
      <c r="S199" s="225"/>
      <c r="T199" s="227">
        <f>SUM(T200:T215)</f>
        <v>0</v>
      </c>
      <c r="AR199" s="228" t="s">
        <v>90</v>
      </c>
      <c r="AT199" s="229" t="s">
        <v>82</v>
      </c>
      <c r="AU199" s="229" t="s">
        <v>90</v>
      </c>
      <c r="AY199" s="228" t="s">
        <v>263</v>
      </c>
      <c r="BK199" s="230">
        <f>SUM(BK200:BK215)</f>
        <v>0</v>
      </c>
    </row>
    <row r="200" s="1" customFormat="1" ht="16.5" customHeight="1">
      <c r="B200" s="39"/>
      <c r="C200" s="233" t="s">
        <v>563</v>
      </c>
      <c r="D200" s="233" t="s">
        <v>266</v>
      </c>
      <c r="E200" s="234" t="s">
        <v>8883</v>
      </c>
      <c r="F200" s="235" t="s">
        <v>8884</v>
      </c>
      <c r="G200" s="236" t="s">
        <v>396</v>
      </c>
      <c r="H200" s="237">
        <v>519.75</v>
      </c>
      <c r="I200" s="238"/>
      <c r="J200" s="239">
        <f>ROUND(I200*H200,2)</f>
        <v>0</v>
      </c>
      <c r="K200" s="235" t="s">
        <v>270</v>
      </c>
      <c r="L200" s="44"/>
      <c r="M200" s="240" t="s">
        <v>1</v>
      </c>
      <c r="N200" s="241" t="s">
        <v>48</v>
      </c>
      <c r="O200" s="87"/>
      <c r="P200" s="242">
        <f>O200*H200</f>
        <v>0</v>
      </c>
      <c r="Q200" s="242">
        <v>0.22656999999999999</v>
      </c>
      <c r="R200" s="242">
        <f>Q200*H200</f>
        <v>117.75975749999999</v>
      </c>
      <c r="S200" s="242">
        <v>0</v>
      </c>
      <c r="T200" s="243">
        <f>S200*H200</f>
        <v>0</v>
      </c>
      <c r="AR200" s="244" t="s">
        <v>125</v>
      </c>
      <c r="AT200" s="244" t="s">
        <v>266</v>
      </c>
      <c r="AU200" s="244" t="s">
        <v>92</v>
      </c>
      <c r="AY200" s="17" t="s">
        <v>263</v>
      </c>
      <c r="BE200" s="245">
        <f>IF(N200="základní",J200,0)</f>
        <v>0</v>
      </c>
      <c r="BF200" s="245">
        <f>IF(N200="snížená",J200,0)</f>
        <v>0</v>
      </c>
      <c r="BG200" s="245">
        <f>IF(N200="zákl. přenesená",J200,0)</f>
        <v>0</v>
      </c>
      <c r="BH200" s="245">
        <f>IF(N200="sníž. přenesená",J200,0)</f>
        <v>0</v>
      </c>
      <c r="BI200" s="245">
        <f>IF(N200="nulová",J200,0)</f>
        <v>0</v>
      </c>
      <c r="BJ200" s="17" t="s">
        <v>90</v>
      </c>
      <c r="BK200" s="245">
        <f>ROUND(I200*H200,2)</f>
        <v>0</v>
      </c>
      <c r="BL200" s="17" t="s">
        <v>125</v>
      </c>
      <c r="BM200" s="244" t="s">
        <v>8885</v>
      </c>
    </row>
    <row r="201" s="1" customFormat="1" ht="16.5" customHeight="1">
      <c r="B201" s="39"/>
      <c r="C201" s="233" t="s">
        <v>570</v>
      </c>
      <c r="D201" s="233" t="s">
        <v>266</v>
      </c>
      <c r="E201" s="234" t="s">
        <v>8886</v>
      </c>
      <c r="F201" s="235" t="s">
        <v>8887</v>
      </c>
      <c r="G201" s="236" t="s">
        <v>378</v>
      </c>
      <c r="H201" s="237">
        <v>5.0090000000000003</v>
      </c>
      <c r="I201" s="238"/>
      <c r="J201" s="239">
        <f>ROUND(I201*H201,2)</f>
        <v>0</v>
      </c>
      <c r="K201" s="235" t="s">
        <v>270</v>
      </c>
      <c r="L201" s="44"/>
      <c r="M201" s="240" t="s">
        <v>1</v>
      </c>
      <c r="N201" s="241" t="s">
        <v>48</v>
      </c>
      <c r="O201" s="87"/>
      <c r="P201" s="242">
        <f>O201*H201</f>
        <v>0</v>
      </c>
      <c r="Q201" s="242">
        <v>2.2563399999999998</v>
      </c>
      <c r="R201" s="242">
        <f>Q201*H201</f>
        <v>11.302007059999999</v>
      </c>
      <c r="S201" s="242">
        <v>0</v>
      </c>
      <c r="T201" s="243">
        <f>S201*H201</f>
        <v>0</v>
      </c>
      <c r="AR201" s="244" t="s">
        <v>125</v>
      </c>
      <c r="AT201" s="244" t="s">
        <v>266</v>
      </c>
      <c r="AU201" s="244" t="s">
        <v>92</v>
      </c>
      <c r="AY201" s="17" t="s">
        <v>263</v>
      </c>
      <c r="BE201" s="245">
        <f>IF(N201="základní",J201,0)</f>
        <v>0</v>
      </c>
      <c r="BF201" s="245">
        <f>IF(N201="snížená",J201,0)</f>
        <v>0</v>
      </c>
      <c r="BG201" s="245">
        <f>IF(N201="zákl. přenesená",J201,0)</f>
        <v>0</v>
      </c>
      <c r="BH201" s="245">
        <f>IF(N201="sníž. přenesená",J201,0)</f>
        <v>0</v>
      </c>
      <c r="BI201" s="245">
        <f>IF(N201="nulová",J201,0)</f>
        <v>0</v>
      </c>
      <c r="BJ201" s="17" t="s">
        <v>90</v>
      </c>
      <c r="BK201" s="245">
        <f>ROUND(I201*H201,2)</f>
        <v>0</v>
      </c>
      <c r="BL201" s="17" t="s">
        <v>125</v>
      </c>
      <c r="BM201" s="244" t="s">
        <v>8888</v>
      </c>
    </row>
    <row r="202" s="12" customFormat="1">
      <c r="B202" s="252"/>
      <c r="C202" s="253"/>
      <c r="D202" s="246" t="s">
        <v>368</v>
      </c>
      <c r="E202" s="254" t="s">
        <v>1</v>
      </c>
      <c r="F202" s="255" t="s">
        <v>8889</v>
      </c>
      <c r="G202" s="253"/>
      <c r="H202" s="256">
        <v>1.6200000000000001</v>
      </c>
      <c r="I202" s="257"/>
      <c r="J202" s="253"/>
      <c r="K202" s="253"/>
      <c r="L202" s="258"/>
      <c r="M202" s="259"/>
      <c r="N202" s="260"/>
      <c r="O202" s="260"/>
      <c r="P202" s="260"/>
      <c r="Q202" s="260"/>
      <c r="R202" s="260"/>
      <c r="S202" s="260"/>
      <c r="T202" s="261"/>
      <c r="AT202" s="262" t="s">
        <v>368</v>
      </c>
      <c r="AU202" s="262" t="s">
        <v>92</v>
      </c>
      <c r="AV202" s="12" t="s">
        <v>92</v>
      </c>
      <c r="AW202" s="12" t="s">
        <v>38</v>
      </c>
      <c r="AX202" s="12" t="s">
        <v>83</v>
      </c>
      <c r="AY202" s="262" t="s">
        <v>263</v>
      </c>
    </row>
    <row r="203" s="12" customFormat="1">
      <c r="B203" s="252"/>
      <c r="C203" s="253"/>
      <c r="D203" s="246" t="s">
        <v>368</v>
      </c>
      <c r="E203" s="254" t="s">
        <v>1</v>
      </c>
      <c r="F203" s="255" t="s">
        <v>8890</v>
      </c>
      <c r="G203" s="253"/>
      <c r="H203" s="256">
        <v>0.53600000000000003</v>
      </c>
      <c r="I203" s="257"/>
      <c r="J203" s="253"/>
      <c r="K203" s="253"/>
      <c r="L203" s="258"/>
      <c r="M203" s="259"/>
      <c r="N203" s="260"/>
      <c r="O203" s="260"/>
      <c r="P203" s="260"/>
      <c r="Q203" s="260"/>
      <c r="R203" s="260"/>
      <c r="S203" s="260"/>
      <c r="T203" s="261"/>
      <c r="AT203" s="262" t="s">
        <v>368</v>
      </c>
      <c r="AU203" s="262" t="s">
        <v>92</v>
      </c>
      <c r="AV203" s="12" t="s">
        <v>92</v>
      </c>
      <c r="AW203" s="12" t="s">
        <v>38</v>
      </c>
      <c r="AX203" s="12" t="s">
        <v>83</v>
      </c>
      <c r="AY203" s="262" t="s">
        <v>263</v>
      </c>
    </row>
    <row r="204" s="12" customFormat="1">
      <c r="B204" s="252"/>
      <c r="C204" s="253"/>
      <c r="D204" s="246" t="s">
        <v>368</v>
      </c>
      <c r="E204" s="254" t="s">
        <v>1</v>
      </c>
      <c r="F204" s="255" t="s">
        <v>8891</v>
      </c>
      <c r="G204" s="253"/>
      <c r="H204" s="256">
        <v>0.221</v>
      </c>
      <c r="I204" s="257"/>
      <c r="J204" s="253"/>
      <c r="K204" s="253"/>
      <c r="L204" s="258"/>
      <c r="M204" s="259"/>
      <c r="N204" s="260"/>
      <c r="O204" s="260"/>
      <c r="P204" s="260"/>
      <c r="Q204" s="260"/>
      <c r="R204" s="260"/>
      <c r="S204" s="260"/>
      <c r="T204" s="261"/>
      <c r="AT204" s="262" t="s">
        <v>368</v>
      </c>
      <c r="AU204" s="262" t="s">
        <v>92</v>
      </c>
      <c r="AV204" s="12" t="s">
        <v>92</v>
      </c>
      <c r="AW204" s="12" t="s">
        <v>38</v>
      </c>
      <c r="AX204" s="12" t="s">
        <v>83</v>
      </c>
      <c r="AY204" s="262" t="s">
        <v>263</v>
      </c>
    </row>
    <row r="205" s="12" customFormat="1">
      <c r="B205" s="252"/>
      <c r="C205" s="253"/>
      <c r="D205" s="246" t="s">
        <v>368</v>
      </c>
      <c r="E205" s="254" t="s">
        <v>1</v>
      </c>
      <c r="F205" s="255" t="s">
        <v>8892</v>
      </c>
      <c r="G205" s="253"/>
      <c r="H205" s="256">
        <v>0.073999999999999996</v>
      </c>
      <c r="I205" s="257"/>
      <c r="J205" s="253"/>
      <c r="K205" s="253"/>
      <c r="L205" s="258"/>
      <c r="M205" s="259"/>
      <c r="N205" s="260"/>
      <c r="O205" s="260"/>
      <c r="P205" s="260"/>
      <c r="Q205" s="260"/>
      <c r="R205" s="260"/>
      <c r="S205" s="260"/>
      <c r="T205" s="261"/>
      <c r="AT205" s="262" t="s">
        <v>368</v>
      </c>
      <c r="AU205" s="262" t="s">
        <v>92</v>
      </c>
      <c r="AV205" s="12" t="s">
        <v>92</v>
      </c>
      <c r="AW205" s="12" t="s">
        <v>38</v>
      </c>
      <c r="AX205" s="12" t="s">
        <v>83</v>
      </c>
      <c r="AY205" s="262" t="s">
        <v>263</v>
      </c>
    </row>
    <row r="206" s="12" customFormat="1">
      <c r="B206" s="252"/>
      <c r="C206" s="253"/>
      <c r="D206" s="246" t="s">
        <v>368</v>
      </c>
      <c r="E206" s="254" t="s">
        <v>1</v>
      </c>
      <c r="F206" s="255" t="s">
        <v>8893</v>
      </c>
      <c r="G206" s="253"/>
      <c r="H206" s="256">
        <v>2.5579999999999998</v>
      </c>
      <c r="I206" s="257"/>
      <c r="J206" s="253"/>
      <c r="K206" s="253"/>
      <c r="L206" s="258"/>
      <c r="M206" s="259"/>
      <c r="N206" s="260"/>
      <c r="O206" s="260"/>
      <c r="P206" s="260"/>
      <c r="Q206" s="260"/>
      <c r="R206" s="260"/>
      <c r="S206" s="260"/>
      <c r="T206" s="261"/>
      <c r="AT206" s="262" t="s">
        <v>368</v>
      </c>
      <c r="AU206" s="262" t="s">
        <v>92</v>
      </c>
      <c r="AV206" s="12" t="s">
        <v>92</v>
      </c>
      <c r="AW206" s="12" t="s">
        <v>38</v>
      </c>
      <c r="AX206" s="12" t="s">
        <v>83</v>
      </c>
      <c r="AY206" s="262" t="s">
        <v>263</v>
      </c>
    </row>
    <row r="207" s="13" customFormat="1">
      <c r="B207" s="263"/>
      <c r="C207" s="264"/>
      <c r="D207" s="246" t="s">
        <v>368</v>
      </c>
      <c r="E207" s="265" t="s">
        <v>1</v>
      </c>
      <c r="F207" s="266" t="s">
        <v>370</v>
      </c>
      <c r="G207" s="264"/>
      <c r="H207" s="267">
        <v>5.0090000000000003</v>
      </c>
      <c r="I207" s="268"/>
      <c r="J207" s="264"/>
      <c r="K207" s="264"/>
      <c r="L207" s="269"/>
      <c r="M207" s="270"/>
      <c r="N207" s="271"/>
      <c r="O207" s="271"/>
      <c r="P207" s="271"/>
      <c r="Q207" s="271"/>
      <c r="R207" s="271"/>
      <c r="S207" s="271"/>
      <c r="T207" s="272"/>
      <c r="AT207" s="273" t="s">
        <v>368</v>
      </c>
      <c r="AU207" s="273" t="s">
        <v>92</v>
      </c>
      <c r="AV207" s="13" t="s">
        <v>125</v>
      </c>
      <c r="AW207" s="13" t="s">
        <v>38</v>
      </c>
      <c r="AX207" s="13" t="s">
        <v>90</v>
      </c>
      <c r="AY207" s="273" t="s">
        <v>263</v>
      </c>
    </row>
    <row r="208" s="1" customFormat="1" ht="16.5" customHeight="1">
      <c r="B208" s="39"/>
      <c r="C208" s="233" t="s">
        <v>576</v>
      </c>
      <c r="D208" s="233" t="s">
        <v>266</v>
      </c>
      <c r="E208" s="234" t="s">
        <v>3218</v>
      </c>
      <c r="F208" s="235" t="s">
        <v>8894</v>
      </c>
      <c r="G208" s="236" t="s">
        <v>407</v>
      </c>
      <c r="H208" s="237">
        <v>50.566000000000002</v>
      </c>
      <c r="I208" s="238"/>
      <c r="J208" s="239">
        <f>ROUND(I208*H208,2)</f>
        <v>0</v>
      </c>
      <c r="K208" s="235" t="s">
        <v>270</v>
      </c>
      <c r="L208" s="44"/>
      <c r="M208" s="240" t="s">
        <v>1</v>
      </c>
      <c r="N208" s="241" t="s">
        <v>48</v>
      </c>
      <c r="O208" s="87"/>
      <c r="P208" s="242">
        <f>O208*H208</f>
        <v>0</v>
      </c>
      <c r="Q208" s="242">
        <v>0.00264</v>
      </c>
      <c r="R208" s="242">
        <f>Q208*H208</f>
        <v>0.13349424000000001</v>
      </c>
      <c r="S208" s="242">
        <v>0</v>
      </c>
      <c r="T208" s="243">
        <f>S208*H208</f>
        <v>0</v>
      </c>
      <c r="AR208" s="244" t="s">
        <v>125</v>
      </c>
      <c r="AT208" s="244" t="s">
        <v>266</v>
      </c>
      <c r="AU208" s="244" t="s">
        <v>92</v>
      </c>
      <c r="AY208" s="17" t="s">
        <v>263</v>
      </c>
      <c r="BE208" s="245">
        <f>IF(N208="základní",J208,0)</f>
        <v>0</v>
      </c>
      <c r="BF208" s="245">
        <f>IF(N208="snížená",J208,0)</f>
        <v>0</v>
      </c>
      <c r="BG208" s="245">
        <f>IF(N208="zákl. přenesená",J208,0)</f>
        <v>0</v>
      </c>
      <c r="BH208" s="245">
        <f>IF(N208="sníž. přenesená",J208,0)</f>
        <v>0</v>
      </c>
      <c r="BI208" s="245">
        <f>IF(N208="nulová",J208,0)</f>
        <v>0</v>
      </c>
      <c r="BJ208" s="17" t="s">
        <v>90</v>
      </c>
      <c r="BK208" s="245">
        <f>ROUND(I208*H208,2)</f>
        <v>0</v>
      </c>
      <c r="BL208" s="17" t="s">
        <v>125</v>
      </c>
      <c r="BM208" s="244" t="s">
        <v>8895</v>
      </c>
    </row>
    <row r="209" s="12" customFormat="1">
      <c r="B209" s="252"/>
      <c r="C209" s="253"/>
      <c r="D209" s="246" t="s">
        <v>368</v>
      </c>
      <c r="E209" s="254" t="s">
        <v>1</v>
      </c>
      <c r="F209" s="255" t="s">
        <v>8896</v>
      </c>
      <c r="G209" s="253"/>
      <c r="H209" s="256">
        <v>21.600000000000001</v>
      </c>
      <c r="I209" s="257"/>
      <c r="J209" s="253"/>
      <c r="K209" s="253"/>
      <c r="L209" s="258"/>
      <c r="M209" s="259"/>
      <c r="N209" s="260"/>
      <c r="O209" s="260"/>
      <c r="P209" s="260"/>
      <c r="Q209" s="260"/>
      <c r="R209" s="260"/>
      <c r="S209" s="260"/>
      <c r="T209" s="261"/>
      <c r="AT209" s="262" t="s">
        <v>368</v>
      </c>
      <c r="AU209" s="262" t="s">
        <v>92</v>
      </c>
      <c r="AV209" s="12" t="s">
        <v>92</v>
      </c>
      <c r="AW209" s="12" t="s">
        <v>38</v>
      </c>
      <c r="AX209" s="12" t="s">
        <v>83</v>
      </c>
      <c r="AY209" s="262" t="s">
        <v>263</v>
      </c>
    </row>
    <row r="210" s="12" customFormat="1">
      <c r="B210" s="252"/>
      <c r="C210" s="253"/>
      <c r="D210" s="246" t="s">
        <v>368</v>
      </c>
      <c r="E210" s="254" t="s">
        <v>1</v>
      </c>
      <c r="F210" s="255" t="s">
        <v>8897</v>
      </c>
      <c r="G210" s="253"/>
      <c r="H210" s="256">
        <v>4.8300000000000001</v>
      </c>
      <c r="I210" s="257"/>
      <c r="J210" s="253"/>
      <c r="K210" s="253"/>
      <c r="L210" s="258"/>
      <c r="M210" s="259"/>
      <c r="N210" s="260"/>
      <c r="O210" s="260"/>
      <c r="P210" s="260"/>
      <c r="Q210" s="260"/>
      <c r="R210" s="260"/>
      <c r="S210" s="260"/>
      <c r="T210" s="261"/>
      <c r="AT210" s="262" t="s">
        <v>368</v>
      </c>
      <c r="AU210" s="262" t="s">
        <v>92</v>
      </c>
      <c r="AV210" s="12" t="s">
        <v>92</v>
      </c>
      <c r="AW210" s="12" t="s">
        <v>38</v>
      </c>
      <c r="AX210" s="12" t="s">
        <v>83</v>
      </c>
      <c r="AY210" s="262" t="s">
        <v>263</v>
      </c>
    </row>
    <row r="211" s="12" customFormat="1">
      <c r="B211" s="252"/>
      <c r="C211" s="253"/>
      <c r="D211" s="246" t="s">
        <v>368</v>
      </c>
      <c r="E211" s="254" t="s">
        <v>1</v>
      </c>
      <c r="F211" s="255" t="s">
        <v>8898</v>
      </c>
      <c r="G211" s="253"/>
      <c r="H211" s="256">
        <v>2.73</v>
      </c>
      <c r="I211" s="257"/>
      <c r="J211" s="253"/>
      <c r="K211" s="253"/>
      <c r="L211" s="258"/>
      <c r="M211" s="259"/>
      <c r="N211" s="260"/>
      <c r="O211" s="260"/>
      <c r="P211" s="260"/>
      <c r="Q211" s="260"/>
      <c r="R211" s="260"/>
      <c r="S211" s="260"/>
      <c r="T211" s="261"/>
      <c r="AT211" s="262" t="s">
        <v>368</v>
      </c>
      <c r="AU211" s="262" t="s">
        <v>92</v>
      </c>
      <c r="AV211" s="12" t="s">
        <v>92</v>
      </c>
      <c r="AW211" s="12" t="s">
        <v>38</v>
      </c>
      <c r="AX211" s="12" t="s">
        <v>83</v>
      </c>
      <c r="AY211" s="262" t="s">
        <v>263</v>
      </c>
    </row>
    <row r="212" s="12" customFormat="1">
      <c r="B212" s="252"/>
      <c r="C212" s="253"/>
      <c r="D212" s="246" t="s">
        <v>368</v>
      </c>
      <c r="E212" s="254" t="s">
        <v>1</v>
      </c>
      <c r="F212" s="255" t="s">
        <v>8899</v>
      </c>
      <c r="G212" s="253"/>
      <c r="H212" s="256">
        <v>0.91000000000000003</v>
      </c>
      <c r="I212" s="257"/>
      <c r="J212" s="253"/>
      <c r="K212" s="253"/>
      <c r="L212" s="258"/>
      <c r="M212" s="259"/>
      <c r="N212" s="260"/>
      <c r="O212" s="260"/>
      <c r="P212" s="260"/>
      <c r="Q212" s="260"/>
      <c r="R212" s="260"/>
      <c r="S212" s="260"/>
      <c r="T212" s="261"/>
      <c r="AT212" s="262" t="s">
        <v>368</v>
      </c>
      <c r="AU212" s="262" t="s">
        <v>92</v>
      </c>
      <c r="AV212" s="12" t="s">
        <v>92</v>
      </c>
      <c r="AW212" s="12" t="s">
        <v>38</v>
      </c>
      <c r="AX212" s="12" t="s">
        <v>83</v>
      </c>
      <c r="AY212" s="262" t="s">
        <v>263</v>
      </c>
    </row>
    <row r="213" s="12" customFormat="1">
      <c r="B213" s="252"/>
      <c r="C213" s="253"/>
      <c r="D213" s="246" t="s">
        <v>368</v>
      </c>
      <c r="E213" s="254" t="s">
        <v>1</v>
      </c>
      <c r="F213" s="255" t="s">
        <v>8900</v>
      </c>
      <c r="G213" s="253"/>
      <c r="H213" s="256">
        <v>20.495999999999999</v>
      </c>
      <c r="I213" s="257"/>
      <c r="J213" s="253"/>
      <c r="K213" s="253"/>
      <c r="L213" s="258"/>
      <c r="M213" s="259"/>
      <c r="N213" s="260"/>
      <c r="O213" s="260"/>
      <c r="P213" s="260"/>
      <c r="Q213" s="260"/>
      <c r="R213" s="260"/>
      <c r="S213" s="260"/>
      <c r="T213" s="261"/>
      <c r="AT213" s="262" t="s">
        <v>368</v>
      </c>
      <c r="AU213" s="262" t="s">
        <v>92</v>
      </c>
      <c r="AV213" s="12" t="s">
        <v>92</v>
      </c>
      <c r="AW213" s="12" t="s">
        <v>38</v>
      </c>
      <c r="AX213" s="12" t="s">
        <v>83</v>
      </c>
      <c r="AY213" s="262" t="s">
        <v>263</v>
      </c>
    </row>
    <row r="214" s="13" customFormat="1">
      <c r="B214" s="263"/>
      <c r="C214" s="264"/>
      <c r="D214" s="246" t="s">
        <v>368</v>
      </c>
      <c r="E214" s="265" t="s">
        <v>1</v>
      </c>
      <c r="F214" s="266" t="s">
        <v>370</v>
      </c>
      <c r="G214" s="264"/>
      <c r="H214" s="267">
        <v>50.566000000000002</v>
      </c>
      <c r="I214" s="268"/>
      <c r="J214" s="264"/>
      <c r="K214" s="264"/>
      <c r="L214" s="269"/>
      <c r="M214" s="270"/>
      <c r="N214" s="271"/>
      <c r="O214" s="271"/>
      <c r="P214" s="271"/>
      <c r="Q214" s="271"/>
      <c r="R214" s="271"/>
      <c r="S214" s="271"/>
      <c r="T214" s="272"/>
      <c r="AT214" s="273" t="s">
        <v>368</v>
      </c>
      <c r="AU214" s="273" t="s">
        <v>92</v>
      </c>
      <c r="AV214" s="13" t="s">
        <v>125</v>
      </c>
      <c r="AW214" s="13" t="s">
        <v>38</v>
      </c>
      <c r="AX214" s="13" t="s">
        <v>90</v>
      </c>
      <c r="AY214" s="273" t="s">
        <v>263</v>
      </c>
    </row>
    <row r="215" s="1" customFormat="1" ht="16.5" customHeight="1">
      <c r="B215" s="39"/>
      <c r="C215" s="233" t="s">
        <v>581</v>
      </c>
      <c r="D215" s="233" t="s">
        <v>266</v>
      </c>
      <c r="E215" s="234" t="s">
        <v>3223</v>
      </c>
      <c r="F215" s="235" t="s">
        <v>8901</v>
      </c>
      <c r="G215" s="236" t="s">
        <v>407</v>
      </c>
      <c r="H215" s="237">
        <v>50.566000000000002</v>
      </c>
      <c r="I215" s="238"/>
      <c r="J215" s="239">
        <f>ROUND(I215*H215,2)</f>
        <v>0</v>
      </c>
      <c r="K215" s="235" t="s">
        <v>270</v>
      </c>
      <c r="L215" s="44"/>
      <c r="M215" s="240" t="s">
        <v>1</v>
      </c>
      <c r="N215" s="241" t="s">
        <v>48</v>
      </c>
      <c r="O215" s="87"/>
      <c r="P215" s="242">
        <f>O215*H215</f>
        <v>0</v>
      </c>
      <c r="Q215" s="242">
        <v>0</v>
      </c>
      <c r="R215" s="242">
        <f>Q215*H215</f>
        <v>0</v>
      </c>
      <c r="S215" s="242">
        <v>0</v>
      </c>
      <c r="T215" s="243">
        <f>S215*H215</f>
        <v>0</v>
      </c>
      <c r="AR215" s="244" t="s">
        <v>125</v>
      </c>
      <c r="AT215" s="244" t="s">
        <v>266</v>
      </c>
      <c r="AU215" s="244" t="s">
        <v>92</v>
      </c>
      <c r="AY215" s="17" t="s">
        <v>263</v>
      </c>
      <c r="BE215" s="245">
        <f>IF(N215="základní",J215,0)</f>
        <v>0</v>
      </c>
      <c r="BF215" s="245">
        <f>IF(N215="snížená",J215,0)</f>
        <v>0</v>
      </c>
      <c r="BG215" s="245">
        <f>IF(N215="zákl. přenesená",J215,0)</f>
        <v>0</v>
      </c>
      <c r="BH215" s="245">
        <f>IF(N215="sníž. přenesená",J215,0)</f>
        <v>0</v>
      </c>
      <c r="BI215" s="245">
        <f>IF(N215="nulová",J215,0)</f>
        <v>0</v>
      </c>
      <c r="BJ215" s="17" t="s">
        <v>90</v>
      </c>
      <c r="BK215" s="245">
        <f>ROUND(I215*H215,2)</f>
        <v>0</v>
      </c>
      <c r="BL215" s="17" t="s">
        <v>125</v>
      </c>
      <c r="BM215" s="244" t="s">
        <v>8902</v>
      </c>
    </row>
    <row r="216" s="11" customFormat="1" ht="22.8" customHeight="1">
      <c r="B216" s="217"/>
      <c r="C216" s="218"/>
      <c r="D216" s="219" t="s">
        <v>82</v>
      </c>
      <c r="E216" s="231" t="s">
        <v>125</v>
      </c>
      <c r="F216" s="231" t="s">
        <v>562</v>
      </c>
      <c r="G216" s="218"/>
      <c r="H216" s="218"/>
      <c r="I216" s="221"/>
      <c r="J216" s="232">
        <f>BK216</f>
        <v>0</v>
      </c>
      <c r="K216" s="218"/>
      <c r="L216" s="223"/>
      <c r="M216" s="224"/>
      <c r="N216" s="225"/>
      <c r="O216" s="225"/>
      <c r="P216" s="226">
        <f>P217</f>
        <v>0</v>
      </c>
      <c r="Q216" s="225"/>
      <c r="R216" s="226">
        <f>R217</f>
        <v>47.26925</v>
      </c>
      <c r="S216" s="225"/>
      <c r="T216" s="227">
        <f>T217</f>
        <v>0</v>
      </c>
      <c r="AR216" s="228" t="s">
        <v>90</v>
      </c>
      <c r="AT216" s="229" t="s">
        <v>82</v>
      </c>
      <c r="AU216" s="229" t="s">
        <v>90</v>
      </c>
      <c r="AY216" s="228" t="s">
        <v>263</v>
      </c>
      <c r="BK216" s="230">
        <f>BK217</f>
        <v>0</v>
      </c>
    </row>
    <row r="217" s="1" customFormat="1" ht="16.5" customHeight="1">
      <c r="B217" s="39"/>
      <c r="C217" s="233" t="s">
        <v>585</v>
      </c>
      <c r="D217" s="233" t="s">
        <v>266</v>
      </c>
      <c r="E217" s="234" t="s">
        <v>3529</v>
      </c>
      <c r="F217" s="235" t="s">
        <v>8903</v>
      </c>
      <c r="G217" s="236" t="s">
        <v>378</v>
      </c>
      <c r="H217" s="237">
        <v>25</v>
      </c>
      <c r="I217" s="238"/>
      <c r="J217" s="239">
        <f>ROUND(I217*H217,2)</f>
        <v>0</v>
      </c>
      <c r="K217" s="235" t="s">
        <v>270</v>
      </c>
      <c r="L217" s="44"/>
      <c r="M217" s="240" t="s">
        <v>1</v>
      </c>
      <c r="N217" s="241" t="s">
        <v>48</v>
      </c>
      <c r="O217" s="87"/>
      <c r="P217" s="242">
        <f>O217*H217</f>
        <v>0</v>
      </c>
      <c r="Q217" s="242">
        <v>1.8907700000000001</v>
      </c>
      <c r="R217" s="242">
        <f>Q217*H217</f>
        <v>47.26925</v>
      </c>
      <c r="S217" s="242">
        <v>0</v>
      </c>
      <c r="T217" s="243">
        <f>S217*H217</f>
        <v>0</v>
      </c>
      <c r="AR217" s="244" t="s">
        <v>125</v>
      </c>
      <c r="AT217" s="244" t="s">
        <v>266</v>
      </c>
      <c r="AU217" s="244" t="s">
        <v>92</v>
      </c>
      <c r="AY217" s="17" t="s">
        <v>263</v>
      </c>
      <c r="BE217" s="245">
        <f>IF(N217="základní",J217,0)</f>
        <v>0</v>
      </c>
      <c r="BF217" s="245">
        <f>IF(N217="snížená",J217,0)</f>
        <v>0</v>
      </c>
      <c r="BG217" s="245">
        <f>IF(N217="zákl. přenesená",J217,0)</f>
        <v>0</v>
      </c>
      <c r="BH217" s="245">
        <f>IF(N217="sníž. přenesená",J217,0)</f>
        <v>0</v>
      </c>
      <c r="BI217" s="245">
        <f>IF(N217="nulová",J217,0)</f>
        <v>0</v>
      </c>
      <c r="BJ217" s="17" t="s">
        <v>90</v>
      </c>
      <c r="BK217" s="245">
        <f>ROUND(I217*H217,2)</f>
        <v>0</v>
      </c>
      <c r="BL217" s="17" t="s">
        <v>125</v>
      </c>
      <c r="BM217" s="244" t="s">
        <v>8904</v>
      </c>
    </row>
    <row r="218" s="11" customFormat="1" ht="22.8" customHeight="1">
      <c r="B218" s="217"/>
      <c r="C218" s="218"/>
      <c r="D218" s="219" t="s">
        <v>82</v>
      </c>
      <c r="E218" s="231" t="s">
        <v>262</v>
      </c>
      <c r="F218" s="231" t="s">
        <v>599</v>
      </c>
      <c r="G218" s="218"/>
      <c r="H218" s="218"/>
      <c r="I218" s="221"/>
      <c r="J218" s="232">
        <f>BK218</f>
        <v>0</v>
      </c>
      <c r="K218" s="218"/>
      <c r="L218" s="223"/>
      <c r="M218" s="224"/>
      <c r="N218" s="225"/>
      <c r="O218" s="225"/>
      <c r="P218" s="226">
        <f>SUM(P219:P295)</f>
        <v>0</v>
      </c>
      <c r="Q218" s="225"/>
      <c r="R218" s="226">
        <f>SUM(R219:R295)</f>
        <v>7343.2343720000008</v>
      </c>
      <c r="S218" s="225"/>
      <c r="T218" s="227">
        <f>SUM(T219:T295)</f>
        <v>0</v>
      </c>
      <c r="AR218" s="228" t="s">
        <v>90</v>
      </c>
      <c r="AT218" s="229" t="s">
        <v>82</v>
      </c>
      <c r="AU218" s="229" t="s">
        <v>90</v>
      </c>
      <c r="AY218" s="228" t="s">
        <v>263</v>
      </c>
      <c r="BK218" s="230">
        <f>SUM(BK219:BK295)</f>
        <v>0</v>
      </c>
    </row>
    <row r="219" s="1" customFormat="1" ht="16.5" customHeight="1">
      <c r="B219" s="39"/>
      <c r="C219" s="233" t="s">
        <v>593</v>
      </c>
      <c r="D219" s="233" t="s">
        <v>266</v>
      </c>
      <c r="E219" s="234" t="s">
        <v>8905</v>
      </c>
      <c r="F219" s="235" t="s">
        <v>8906</v>
      </c>
      <c r="G219" s="236" t="s">
        <v>407</v>
      </c>
      <c r="H219" s="237">
        <v>3057</v>
      </c>
      <c r="I219" s="238"/>
      <c r="J219" s="239">
        <f>ROUND(I219*H219,2)</f>
        <v>0</v>
      </c>
      <c r="K219" s="235" t="s">
        <v>270</v>
      </c>
      <c r="L219" s="44"/>
      <c r="M219" s="240" t="s">
        <v>1</v>
      </c>
      <c r="N219" s="241" t="s">
        <v>48</v>
      </c>
      <c r="O219" s="87"/>
      <c r="P219" s="242">
        <f>O219*H219</f>
        <v>0</v>
      </c>
      <c r="Q219" s="242">
        <v>0.080960000000000004</v>
      </c>
      <c r="R219" s="242">
        <f>Q219*H219</f>
        <v>247.49472</v>
      </c>
      <c r="S219" s="242">
        <v>0</v>
      </c>
      <c r="T219" s="243">
        <f>S219*H219</f>
        <v>0</v>
      </c>
      <c r="AR219" s="244" t="s">
        <v>125</v>
      </c>
      <c r="AT219" s="244" t="s">
        <v>266</v>
      </c>
      <c r="AU219" s="244" t="s">
        <v>92</v>
      </c>
      <c r="AY219" s="17" t="s">
        <v>263</v>
      </c>
      <c r="BE219" s="245">
        <f>IF(N219="základní",J219,0)</f>
        <v>0</v>
      </c>
      <c r="BF219" s="245">
        <f>IF(N219="snížená",J219,0)</f>
        <v>0</v>
      </c>
      <c r="BG219" s="245">
        <f>IF(N219="zákl. přenesená",J219,0)</f>
        <v>0</v>
      </c>
      <c r="BH219" s="245">
        <f>IF(N219="sníž. přenesená",J219,0)</f>
        <v>0</v>
      </c>
      <c r="BI219" s="245">
        <f>IF(N219="nulová",J219,0)</f>
        <v>0</v>
      </c>
      <c r="BJ219" s="17" t="s">
        <v>90</v>
      </c>
      <c r="BK219" s="245">
        <f>ROUND(I219*H219,2)</f>
        <v>0</v>
      </c>
      <c r="BL219" s="17" t="s">
        <v>125</v>
      </c>
      <c r="BM219" s="244" t="s">
        <v>8907</v>
      </c>
    </row>
    <row r="220" s="12" customFormat="1">
      <c r="B220" s="252"/>
      <c r="C220" s="253"/>
      <c r="D220" s="246" t="s">
        <v>368</v>
      </c>
      <c r="E220" s="254" t="s">
        <v>1</v>
      </c>
      <c r="F220" s="255" t="s">
        <v>8908</v>
      </c>
      <c r="G220" s="253"/>
      <c r="H220" s="256">
        <v>1063</v>
      </c>
      <c r="I220" s="257"/>
      <c r="J220" s="253"/>
      <c r="K220" s="253"/>
      <c r="L220" s="258"/>
      <c r="M220" s="259"/>
      <c r="N220" s="260"/>
      <c r="O220" s="260"/>
      <c r="P220" s="260"/>
      <c r="Q220" s="260"/>
      <c r="R220" s="260"/>
      <c r="S220" s="260"/>
      <c r="T220" s="261"/>
      <c r="AT220" s="262" t="s">
        <v>368</v>
      </c>
      <c r="AU220" s="262" t="s">
        <v>92</v>
      </c>
      <c r="AV220" s="12" t="s">
        <v>92</v>
      </c>
      <c r="AW220" s="12" t="s">
        <v>38</v>
      </c>
      <c r="AX220" s="12" t="s">
        <v>83</v>
      </c>
      <c r="AY220" s="262" t="s">
        <v>263</v>
      </c>
    </row>
    <row r="221" s="12" customFormat="1">
      <c r="B221" s="252"/>
      <c r="C221" s="253"/>
      <c r="D221" s="246" t="s">
        <v>368</v>
      </c>
      <c r="E221" s="254" t="s">
        <v>1</v>
      </c>
      <c r="F221" s="255" t="s">
        <v>8909</v>
      </c>
      <c r="G221" s="253"/>
      <c r="H221" s="256">
        <v>442</v>
      </c>
      <c r="I221" s="257"/>
      <c r="J221" s="253"/>
      <c r="K221" s="253"/>
      <c r="L221" s="258"/>
      <c r="M221" s="259"/>
      <c r="N221" s="260"/>
      <c r="O221" s="260"/>
      <c r="P221" s="260"/>
      <c r="Q221" s="260"/>
      <c r="R221" s="260"/>
      <c r="S221" s="260"/>
      <c r="T221" s="261"/>
      <c r="AT221" s="262" t="s">
        <v>368</v>
      </c>
      <c r="AU221" s="262" t="s">
        <v>92</v>
      </c>
      <c r="AV221" s="12" t="s">
        <v>92</v>
      </c>
      <c r="AW221" s="12" t="s">
        <v>38</v>
      </c>
      <c r="AX221" s="12" t="s">
        <v>83</v>
      </c>
      <c r="AY221" s="262" t="s">
        <v>263</v>
      </c>
    </row>
    <row r="222" s="12" customFormat="1">
      <c r="B222" s="252"/>
      <c r="C222" s="253"/>
      <c r="D222" s="246" t="s">
        <v>368</v>
      </c>
      <c r="E222" s="254" t="s">
        <v>1</v>
      </c>
      <c r="F222" s="255" t="s">
        <v>8910</v>
      </c>
      <c r="G222" s="253"/>
      <c r="H222" s="256">
        <v>1117</v>
      </c>
      <c r="I222" s="257"/>
      <c r="J222" s="253"/>
      <c r="K222" s="253"/>
      <c r="L222" s="258"/>
      <c r="M222" s="259"/>
      <c r="N222" s="260"/>
      <c r="O222" s="260"/>
      <c r="P222" s="260"/>
      <c r="Q222" s="260"/>
      <c r="R222" s="260"/>
      <c r="S222" s="260"/>
      <c r="T222" s="261"/>
      <c r="AT222" s="262" t="s">
        <v>368</v>
      </c>
      <c r="AU222" s="262" t="s">
        <v>92</v>
      </c>
      <c r="AV222" s="12" t="s">
        <v>92</v>
      </c>
      <c r="AW222" s="12" t="s">
        <v>38</v>
      </c>
      <c r="AX222" s="12" t="s">
        <v>83</v>
      </c>
      <c r="AY222" s="262" t="s">
        <v>263</v>
      </c>
    </row>
    <row r="223" s="12" customFormat="1">
      <c r="B223" s="252"/>
      <c r="C223" s="253"/>
      <c r="D223" s="246" t="s">
        <v>368</v>
      </c>
      <c r="E223" s="254" t="s">
        <v>1</v>
      </c>
      <c r="F223" s="255" t="s">
        <v>8911</v>
      </c>
      <c r="G223" s="253"/>
      <c r="H223" s="256">
        <v>386</v>
      </c>
      <c r="I223" s="257"/>
      <c r="J223" s="253"/>
      <c r="K223" s="253"/>
      <c r="L223" s="258"/>
      <c r="M223" s="259"/>
      <c r="N223" s="260"/>
      <c r="O223" s="260"/>
      <c r="P223" s="260"/>
      <c r="Q223" s="260"/>
      <c r="R223" s="260"/>
      <c r="S223" s="260"/>
      <c r="T223" s="261"/>
      <c r="AT223" s="262" t="s">
        <v>368</v>
      </c>
      <c r="AU223" s="262" t="s">
        <v>92</v>
      </c>
      <c r="AV223" s="12" t="s">
        <v>92</v>
      </c>
      <c r="AW223" s="12" t="s">
        <v>38</v>
      </c>
      <c r="AX223" s="12" t="s">
        <v>83</v>
      </c>
      <c r="AY223" s="262" t="s">
        <v>263</v>
      </c>
    </row>
    <row r="224" s="12" customFormat="1">
      <c r="B224" s="252"/>
      <c r="C224" s="253"/>
      <c r="D224" s="246" t="s">
        <v>368</v>
      </c>
      <c r="E224" s="254" t="s">
        <v>1</v>
      </c>
      <c r="F224" s="255" t="s">
        <v>8912</v>
      </c>
      <c r="G224" s="253"/>
      <c r="H224" s="256">
        <v>49</v>
      </c>
      <c r="I224" s="257"/>
      <c r="J224" s="253"/>
      <c r="K224" s="253"/>
      <c r="L224" s="258"/>
      <c r="M224" s="259"/>
      <c r="N224" s="260"/>
      <c r="O224" s="260"/>
      <c r="P224" s="260"/>
      <c r="Q224" s="260"/>
      <c r="R224" s="260"/>
      <c r="S224" s="260"/>
      <c r="T224" s="261"/>
      <c r="AT224" s="262" t="s">
        <v>368</v>
      </c>
      <c r="AU224" s="262" t="s">
        <v>92</v>
      </c>
      <c r="AV224" s="12" t="s">
        <v>92</v>
      </c>
      <c r="AW224" s="12" t="s">
        <v>38</v>
      </c>
      <c r="AX224" s="12" t="s">
        <v>83</v>
      </c>
      <c r="AY224" s="262" t="s">
        <v>263</v>
      </c>
    </row>
    <row r="225" s="13" customFormat="1">
      <c r="B225" s="263"/>
      <c r="C225" s="264"/>
      <c r="D225" s="246" t="s">
        <v>368</v>
      </c>
      <c r="E225" s="265" t="s">
        <v>1</v>
      </c>
      <c r="F225" s="266" t="s">
        <v>370</v>
      </c>
      <c r="G225" s="264"/>
      <c r="H225" s="267">
        <v>3057</v>
      </c>
      <c r="I225" s="268"/>
      <c r="J225" s="264"/>
      <c r="K225" s="264"/>
      <c r="L225" s="269"/>
      <c r="M225" s="270"/>
      <c r="N225" s="271"/>
      <c r="O225" s="271"/>
      <c r="P225" s="271"/>
      <c r="Q225" s="271"/>
      <c r="R225" s="271"/>
      <c r="S225" s="271"/>
      <c r="T225" s="272"/>
      <c r="AT225" s="273" t="s">
        <v>368</v>
      </c>
      <c r="AU225" s="273" t="s">
        <v>92</v>
      </c>
      <c r="AV225" s="13" t="s">
        <v>125</v>
      </c>
      <c r="AW225" s="13" t="s">
        <v>38</v>
      </c>
      <c r="AX225" s="13" t="s">
        <v>90</v>
      </c>
      <c r="AY225" s="273" t="s">
        <v>263</v>
      </c>
    </row>
    <row r="226" s="1" customFormat="1" ht="16.5" customHeight="1">
      <c r="B226" s="39"/>
      <c r="C226" s="233" t="s">
        <v>600</v>
      </c>
      <c r="D226" s="233" t="s">
        <v>266</v>
      </c>
      <c r="E226" s="234" t="s">
        <v>8913</v>
      </c>
      <c r="F226" s="235" t="s">
        <v>8914</v>
      </c>
      <c r="G226" s="236" t="s">
        <v>407</v>
      </c>
      <c r="H226" s="237">
        <v>633</v>
      </c>
      <c r="I226" s="238"/>
      <c r="J226" s="239">
        <f>ROUND(I226*H226,2)</f>
        <v>0</v>
      </c>
      <c r="K226" s="235" t="s">
        <v>270</v>
      </c>
      <c r="L226" s="44"/>
      <c r="M226" s="240" t="s">
        <v>1</v>
      </c>
      <c r="N226" s="241" t="s">
        <v>48</v>
      </c>
      <c r="O226" s="87"/>
      <c r="P226" s="242">
        <f>O226*H226</f>
        <v>0</v>
      </c>
      <c r="Q226" s="242">
        <v>0.378</v>
      </c>
      <c r="R226" s="242">
        <f>Q226*H226</f>
        <v>239.274</v>
      </c>
      <c r="S226" s="242">
        <v>0</v>
      </c>
      <c r="T226" s="243">
        <f>S226*H226</f>
        <v>0</v>
      </c>
      <c r="AR226" s="244" t="s">
        <v>125</v>
      </c>
      <c r="AT226" s="244" t="s">
        <v>266</v>
      </c>
      <c r="AU226" s="244" t="s">
        <v>92</v>
      </c>
      <c r="AY226" s="17" t="s">
        <v>263</v>
      </c>
      <c r="BE226" s="245">
        <f>IF(N226="základní",J226,0)</f>
        <v>0</v>
      </c>
      <c r="BF226" s="245">
        <f>IF(N226="snížená",J226,0)</f>
        <v>0</v>
      </c>
      <c r="BG226" s="245">
        <f>IF(N226="zákl. přenesená",J226,0)</f>
        <v>0</v>
      </c>
      <c r="BH226" s="245">
        <f>IF(N226="sníž. přenesená",J226,0)</f>
        <v>0</v>
      </c>
      <c r="BI226" s="245">
        <f>IF(N226="nulová",J226,0)</f>
        <v>0</v>
      </c>
      <c r="BJ226" s="17" t="s">
        <v>90</v>
      </c>
      <c r="BK226" s="245">
        <f>ROUND(I226*H226,2)</f>
        <v>0</v>
      </c>
      <c r="BL226" s="17" t="s">
        <v>125</v>
      </c>
      <c r="BM226" s="244" t="s">
        <v>8915</v>
      </c>
    </row>
    <row r="227" s="12" customFormat="1">
      <c r="B227" s="252"/>
      <c r="C227" s="253"/>
      <c r="D227" s="246" t="s">
        <v>368</v>
      </c>
      <c r="E227" s="254" t="s">
        <v>1</v>
      </c>
      <c r="F227" s="255" t="s">
        <v>8916</v>
      </c>
      <c r="G227" s="253"/>
      <c r="H227" s="256">
        <v>633</v>
      </c>
      <c r="I227" s="257"/>
      <c r="J227" s="253"/>
      <c r="K227" s="253"/>
      <c r="L227" s="258"/>
      <c r="M227" s="259"/>
      <c r="N227" s="260"/>
      <c r="O227" s="260"/>
      <c r="P227" s="260"/>
      <c r="Q227" s="260"/>
      <c r="R227" s="260"/>
      <c r="S227" s="260"/>
      <c r="T227" s="261"/>
      <c r="AT227" s="262" t="s">
        <v>368</v>
      </c>
      <c r="AU227" s="262" t="s">
        <v>92</v>
      </c>
      <c r="AV227" s="12" t="s">
        <v>92</v>
      </c>
      <c r="AW227" s="12" t="s">
        <v>38</v>
      </c>
      <c r="AX227" s="12" t="s">
        <v>83</v>
      </c>
      <c r="AY227" s="262" t="s">
        <v>263</v>
      </c>
    </row>
    <row r="228" s="13" customFormat="1">
      <c r="B228" s="263"/>
      <c r="C228" s="264"/>
      <c r="D228" s="246" t="s">
        <v>368</v>
      </c>
      <c r="E228" s="265" t="s">
        <v>1</v>
      </c>
      <c r="F228" s="266" t="s">
        <v>370</v>
      </c>
      <c r="G228" s="264"/>
      <c r="H228" s="267">
        <v>633</v>
      </c>
      <c r="I228" s="268"/>
      <c r="J228" s="264"/>
      <c r="K228" s="264"/>
      <c r="L228" s="269"/>
      <c r="M228" s="270"/>
      <c r="N228" s="271"/>
      <c r="O228" s="271"/>
      <c r="P228" s="271"/>
      <c r="Q228" s="271"/>
      <c r="R228" s="271"/>
      <c r="S228" s="271"/>
      <c r="T228" s="272"/>
      <c r="AT228" s="273" t="s">
        <v>368</v>
      </c>
      <c r="AU228" s="273" t="s">
        <v>92</v>
      </c>
      <c r="AV228" s="13" t="s">
        <v>125</v>
      </c>
      <c r="AW228" s="13" t="s">
        <v>38</v>
      </c>
      <c r="AX228" s="13" t="s">
        <v>90</v>
      </c>
      <c r="AY228" s="273" t="s">
        <v>263</v>
      </c>
    </row>
    <row r="229" s="1" customFormat="1" ht="16.5" customHeight="1">
      <c r="B229" s="39"/>
      <c r="C229" s="233" t="s">
        <v>605</v>
      </c>
      <c r="D229" s="233" t="s">
        <v>266</v>
      </c>
      <c r="E229" s="234" t="s">
        <v>8917</v>
      </c>
      <c r="F229" s="235" t="s">
        <v>8918</v>
      </c>
      <c r="G229" s="236" t="s">
        <v>407</v>
      </c>
      <c r="H229" s="237">
        <v>2138</v>
      </c>
      <c r="I229" s="238"/>
      <c r="J229" s="239">
        <f>ROUND(I229*H229,2)</f>
        <v>0</v>
      </c>
      <c r="K229" s="235" t="s">
        <v>270</v>
      </c>
      <c r="L229" s="44"/>
      <c r="M229" s="240" t="s">
        <v>1</v>
      </c>
      <c r="N229" s="241" t="s">
        <v>48</v>
      </c>
      <c r="O229" s="87"/>
      <c r="P229" s="242">
        <f>O229*H229</f>
        <v>0</v>
      </c>
      <c r="Q229" s="242">
        <v>0.41599999999999998</v>
      </c>
      <c r="R229" s="242">
        <f>Q229*H229</f>
        <v>889.40800000000002</v>
      </c>
      <c r="S229" s="242">
        <v>0</v>
      </c>
      <c r="T229" s="243">
        <f>S229*H229</f>
        <v>0</v>
      </c>
      <c r="AR229" s="244" t="s">
        <v>125</v>
      </c>
      <c r="AT229" s="244" t="s">
        <v>266</v>
      </c>
      <c r="AU229" s="244" t="s">
        <v>92</v>
      </c>
      <c r="AY229" s="17" t="s">
        <v>263</v>
      </c>
      <c r="BE229" s="245">
        <f>IF(N229="základní",J229,0)</f>
        <v>0</v>
      </c>
      <c r="BF229" s="245">
        <f>IF(N229="snížená",J229,0)</f>
        <v>0</v>
      </c>
      <c r="BG229" s="245">
        <f>IF(N229="zákl. přenesená",J229,0)</f>
        <v>0</v>
      </c>
      <c r="BH229" s="245">
        <f>IF(N229="sníž. přenesená",J229,0)</f>
        <v>0</v>
      </c>
      <c r="BI229" s="245">
        <f>IF(N229="nulová",J229,0)</f>
        <v>0</v>
      </c>
      <c r="BJ229" s="17" t="s">
        <v>90</v>
      </c>
      <c r="BK229" s="245">
        <f>ROUND(I229*H229,2)</f>
        <v>0</v>
      </c>
      <c r="BL229" s="17" t="s">
        <v>125</v>
      </c>
      <c r="BM229" s="244" t="s">
        <v>8919</v>
      </c>
    </row>
    <row r="230" s="12" customFormat="1">
      <c r="B230" s="252"/>
      <c r="C230" s="253"/>
      <c r="D230" s="246" t="s">
        <v>368</v>
      </c>
      <c r="E230" s="254" t="s">
        <v>1</v>
      </c>
      <c r="F230" s="255" t="s">
        <v>8916</v>
      </c>
      <c r="G230" s="253"/>
      <c r="H230" s="256">
        <v>633</v>
      </c>
      <c r="I230" s="257"/>
      <c r="J230" s="253"/>
      <c r="K230" s="253"/>
      <c r="L230" s="258"/>
      <c r="M230" s="259"/>
      <c r="N230" s="260"/>
      <c r="O230" s="260"/>
      <c r="P230" s="260"/>
      <c r="Q230" s="260"/>
      <c r="R230" s="260"/>
      <c r="S230" s="260"/>
      <c r="T230" s="261"/>
      <c r="AT230" s="262" t="s">
        <v>368</v>
      </c>
      <c r="AU230" s="262" t="s">
        <v>92</v>
      </c>
      <c r="AV230" s="12" t="s">
        <v>92</v>
      </c>
      <c r="AW230" s="12" t="s">
        <v>38</v>
      </c>
      <c r="AX230" s="12" t="s">
        <v>83</v>
      </c>
      <c r="AY230" s="262" t="s">
        <v>263</v>
      </c>
    </row>
    <row r="231" s="12" customFormat="1">
      <c r="B231" s="252"/>
      <c r="C231" s="253"/>
      <c r="D231" s="246" t="s">
        <v>368</v>
      </c>
      <c r="E231" s="254" t="s">
        <v>1</v>
      </c>
      <c r="F231" s="255" t="s">
        <v>8908</v>
      </c>
      <c r="G231" s="253"/>
      <c r="H231" s="256">
        <v>1063</v>
      </c>
      <c r="I231" s="257"/>
      <c r="J231" s="253"/>
      <c r="K231" s="253"/>
      <c r="L231" s="258"/>
      <c r="M231" s="259"/>
      <c r="N231" s="260"/>
      <c r="O231" s="260"/>
      <c r="P231" s="260"/>
      <c r="Q231" s="260"/>
      <c r="R231" s="260"/>
      <c r="S231" s="260"/>
      <c r="T231" s="261"/>
      <c r="AT231" s="262" t="s">
        <v>368</v>
      </c>
      <c r="AU231" s="262" t="s">
        <v>92</v>
      </c>
      <c r="AV231" s="12" t="s">
        <v>92</v>
      </c>
      <c r="AW231" s="12" t="s">
        <v>38</v>
      </c>
      <c r="AX231" s="12" t="s">
        <v>83</v>
      </c>
      <c r="AY231" s="262" t="s">
        <v>263</v>
      </c>
    </row>
    <row r="232" s="12" customFormat="1">
      <c r="B232" s="252"/>
      <c r="C232" s="253"/>
      <c r="D232" s="246" t="s">
        <v>368</v>
      </c>
      <c r="E232" s="254" t="s">
        <v>1</v>
      </c>
      <c r="F232" s="255" t="s">
        <v>8909</v>
      </c>
      <c r="G232" s="253"/>
      <c r="H232" s="256">
        <v>442</v>
      </c>
      <c r="I232" s="257"/>
      <c r="J232" s="253"/>
      <c r="K232" s="253"/>
      <c r="L232" s="258"/>
      <c r="M232" s="259"/>
      <c r="N232" s="260"/>
      <c r="O232" s="260"/>
      <c r="P232" s="260"/>
      <c r="Q232" s="260"/>
      <c r="R232" s="260"/>
      <c r="S232" s="260"/>
      <c r="T232" s="261"/>
      <c r="AT232" s="262" t="s">
        <v>368</v>
      </c>
      <c r="AU232" s="262" t="s">
        <v>92</v>
      </c>
      <c r="AV232" s="12" t="s">
        <v>92</v>
      </c>
      <c r="AW232" s="12" t="s">
        <v>38</v>
      </c>
      <c r="AX232" s="12" t="s">
        <v>83</v>
      </c>
      <c r="AY232" s="262" t="s">
        <v>263</v>
      </c>
    </row>
    <row r="233" s="13" customFormat="1">
      <c r="B233" s="263"/>
      <c r="C233" s="264"/>
      <c r="D233" s="246" t="s">
        <v>368</v>
      </c>
      <c r="E233" s="265" t="s">
        <v>1</v>
      </c>
      <c r="F233" s="266" t="s">
        <v>370</v>
      </c>
      <c r="G233" s="264"/>
      <c r="H233" s="267">
        <v>2138</v>
      </c>
      <c r="I233" s="268"/>
      <c r="J233" s="264"/>
      <c r="K233" s="264"/>
      <c r="L233" s="269"/>
      <c r="M233" s="270"/>
      <c r="N233" s="271"/>
      <c r="O233" s="271"/>
      <c r="P233" s="271"/>
      <c r="Q233" s="271"/>
      <c r="R233" s="271"/>
      <c r="S233" s="271"/>
      <c r="T233" s="272"/>
      <c r="AT233" s="273" t="s">
        <v>368</v>
      </c>
      <c r="AU233" s="273" t="s">
        <v>92</v>
      </c>
      <c r="AV233" s="13" t="s">
        <v>125</v>
      </c>
      <c r="AW233" s="13" t="s">
        <v>38</v>
      </c>
      <c r="AX233" s="13" t="s">
        <v>90</v>
      </c>
      <c r="AY233" s="273" t="s">
        <v>263</v>
      </c>
    </row>
    <row r="234" s="1" customFormat="1" ht="16.5" customHeight="1">
      <c r="B234" s="39"/>
      <c r="C234" s="233" t="s">
        <v>609</v>
      </c>
      <c r="D234" s="233" t="s">
        <v>266</v>
      </c>
      <c r="E234" s="234" t="s">
        <v>8920</v>
      </c>
      <c r="F234" s="235" t="s">
        <v>8921</v>
      </c>
      <c r="G234" s="236" t="s">
        <v>407</v>
      </c>
      <c r="H234" s="237">
        <v>7380</v>
      </c>
      <c r="I234" s="238"/>
      <c r="J234" s="239">
        <f>ROUND(I234*H234,2)</f>
        <v>0</v>
      </c>
      <c r="K234" s="235" t="s">
        <v>270</v>
      </c>
      <c r="L234" s="44"/>
      <c r="M234" s="240" t="s">
        <v>1</v>
      </c>
      <c r="N234" s="241" t="s">
        <v>48</v>
      </c>
      <c r="O234" s="87"/>
      <c r="P234" s="242">
        <f>O234*H234</f>
        <v>0</v>
      </c>
      <c r="Q234" s="242">
        <v>0.47260000000000002</v>
      </c>
      <c r="R234" s="242">
        <f>Q234*H234</f>
        <v>3487.788</v>
      </c>
      <c r="S234" s="242">
        <v>0</v>
      </c>
      <c r="T234" s="243">
        <f>S234*H234</f>
        <v>0</v>
      </c>
      <c r="AR234" s="244" t="s">
        <v>125</v>
      </c>
      <c r="AT234" s="244" t="s">
        <v>266</v>
      </c>
      <c r="AU234" s="244" t="s">
        <v>92</v>
      </c>
      <c r="AY234" s="17" t="s">
        <v>263</v>
      </c>
      <c r="BE234" s="245">
        <f>IF(N234="základní",J234,0)</f>
        <v>0</v>
      </c>
      <c r="BF234" s="245">
        <f>IF(N234="snížená",J234,0)</f>
        <v>0</v>
      </c>
      <c r="BG234" s="245">
        <f>IF(N234="zákl. přenesená",J234,0)</f>
        <v>0</v>
      </c>
      <c r="BH234" s="245">
        <f>IF(N234="sníž. přenesená",J234,0)</f>
        <v>0</v>
      </c>
      <c r="BI234" s="245">
        <f>IF(N234="nulová",J234,0)</f>
        <v>0</v>
      </c>
      <c r="BJ234" s="17" t="s">
        <v>90</v>
      </c>
      <c r="BK234" s="245">
        <f>ROUND(I234*H234,2)</f>
        <v>0</v>
      </c>
      <c r="BL234" s="17" t="s">
        <v>125</v>
      </c>
      <c r="BM234" s="244" t="s">
        <v>8922</v>
      </c>
    </row>
    <row r="235" s="12" customFormat="1">
      <c r="B235" s="252"/>
      <c r="C235" s="253"/>
      <c r="D235" s="246" t="s">
        <v>368</v>
      </c>
      <c r="E235" s="254" t="s">
        <v>1</v>
      </c>
      <c r="F235" s="255" t="s">
        <v>8923</v>
      </c>
      <c r="G235" s="253"/>
      <c r="H235" s="256">
        <v>7380</v>
      </c>
      <c r="I235" s="257"/>
      <c r="J235" s="253"/>
      <c r="K235" s="253"/>
      <c r="L235" s="258"/>
      <c r="M235" s="259"/>
      <c r="N235" s="260"/>
      <c r="O235" s="260"/>
      <c r="P235" s="260"/>
      <c r="Q235" s="260"/>
      <c r="R235" s="260"/>
      <c r="S235" s="260"/>
      <c r="T235" s="261"/>
      <c r="AT235" s="262" t="s">
        <v>368</v>
      </c>
      <c r="AU235" s="262" t="s">
        <v>92</v>
      </c>
      <c r="AV235" s="12" t="s">
        <v>92</v>
      </c>
      <c r="AW235" s="12" t="s">
        <v>38</v>
      </c>
      <c r="AX235" s="12" t="s">
        <v>83</v>
      </c>
      <c r="AY235" s="262" t="s">
        <v>263</v>
      </c>
    </row>
    <row r="236" s="13" customFormat="1">
      <c r="B236" s="263"/>
      <c r="C236" s="264"/>
      <c r="D236" s="246" t="s">
        <v>368</v>
      </c>
      <c r="E236" s="265" t="s">
        <v>1</v>
      </c>
      <c r="F236" s="266" t="s">
        <v>370</v>
      </c>
      <c r="G236" s="264"/>
      <c r="H236" s="267">
        <v>7380</v>
      </c>
      <c r="I236" s="268"/>
      <c r="J236" s="264"/>
      <c r="K236" s="264"/>
      <c r="L236" s="269"/>
      <c r="M236" s="270"/>
      <c r="N236" s="271"/>
      <c r="O236" s="271"/>
      <c r="P236" s="271"/>
      <c r="Q236" s="271"/>
      <c r="R236" s="271"/>
      <c r="S236" s="271"/>
      <c r="T236" s="272"/>
      <c r="AT236" s="273" t="s">
        <v>368</v>
      </c>
      <c r="AU236" s="273" t="s">
        <v>92</v>
      </c>
      <c r="AV236" s="13" t="s">
        <v>125</v>
      </c>
      <c r="AW236" s="13" t="s">
        <v>38</v>
      </c>
      <c r="AX236" s="13" t="s">
        <v>90</v>
      </c>
      <c r="AY236" s="273" t="s">
        <v>263</v>
      </c>
    </row>
    <row r="237" s="1" customFormat="1" ht="16.5" customHeight="1">
      <c r="B237" s="39"/>
      <c r="C237" s="233" t="s">
        <v>616</v>
      </c>
      <c r="D237" s="233" t="s">
        <v>266</v>
      </c>
      <c r="E237" s="234" t="s">
        <v>8924</v>
      </c>
      <c r="F237" s="235" t="s">
        <v>8925</v>
      </c>
      <c r="G237" s="236" t="s">
        <v>407</v>
      </c>
      <c r="H237" s="237">
        <v>1552</v>
      </c>
      <c r="I237" s="238"/>
      <c r="J237" s="239">
        <f>ROUND(I237*H237,2)</f>
        <v>0</v>
      </c>
      <c r="K237" s="235" t="s">
        <v>270</v>
      </c>
      <c r="L237" s="44"/>
      <c r="M237" s="240" t="s">
        <v>1</v>
      </c>
      <c r="N237" s="241" t="s">
        <v>48</v>
      </c>
      <c r="O237" s="87"/>
      <c r="P237" s="242">
        <f>O237*H237</f>
        <v>0</v>
      </c>
      <c r="Q237" s="242">
        <v>0.52939999999999998</v>
      </c>
      <c r="R237" s="242">
        <f>Q237*H237</f>
        <v>821.62879999999996</v>
      </c>
      <c r="S237" s="242">
        <v>0</v>
      </c>
      <c r="T237" s="243">
        <f>S237*H237</f>
        <v>0</v>
      </c>
      <c r="AR237" s="244" t="s">
        <v>125</v>
      </c>
      <c r="AT237" s="244" t="s">
        <v>266</v>
      </c>
      <c r="AU237" s="244" t="s">
        <v>92</v>
      </c>
      <c r="AY237" s="17" t="s">
        <v>263</v>
      </c>
      <c r="BE237" s="245">
        <f>IF(N237="základní",J237,0)</f>
        <v>0</v>
      </c>
      <c r="BF237" s="245">
        <f>IF(N237="snížená",J237,0)</f>
        <v>0</v>
      </c>
      <c r="BG237" s="245">
        <f>IF(N237="zákl. přenesená",J237,0)</f>
        <v>0</v>
      </c>
      <c r="BH237" s="245">
        <f>IF(N237="sníž. přenesená",J237,0)</f>
        <v>0</v>
      </c>
      <c r="BI237" s="245">
        <f>IF(N237="nulová",J237,0)</f>
        <v>0</v>
      </c>
      <c r="BJ237" s="17" t="s">
        <v>90</v>
      </c>
      <c r="BK237" s="245">
        <f>ROUND(I237*H237,2)</f>
        <v>0</v>
      </c>
      <c r="BL237" s="17" t="s">
        <v>125</v>
      </c>
      <c r="BM237" s="244" t="s">
        <v>8926</v>
      </c>
    </row>
    <row r="238" s="12" customFormat="1">
      <c r="B238" s="252"/>
      <c r="C238" s="253"/>
      <c r="D238" s="246" t="s">
        <v>368</v>
      </c>
      <c r="E238" s="254" t="s">
        <v>1</v>
      </c>
      <c r="F238" s="255" t="s">
        <v>8910</v>
      </c>
      <c r="G238" s="253"/>
      <c r="H238" s="256">
        <v>1117</v>
      </c>
      <c r="I238" s="257"/>
      <c r="J238" s="253"/>
      <c r="K238" s="253"/>
      <c r="L238" s="258"/>
      <c r="M238" s="259"/>
      <c r="N238" s="260"/>
      <c r="O238" s="260"/>
      <c r="P238" s="260"/>
      <c r="Q238" s="260"/>
      <c r="R238" s="260"/>
      <c r="S238" s="260"/>
      <c r="T238" s="261"/>
      <c r="AT238" s="262" t="s">
        <v>368</v>
      </c>
      <c r="AU238" s="262" t="s">
        <v>92</v>
      </c>
      <c r="AV238" s="12" t="s">
        <v>92</v>
      </c>
      <c r="AW238" s="12" t="s">
        <v>38</v>
      </c>
      <c r="AX238" s="12" t="s">
        <v>83</v>
      </c>
      <c r="AY238" s="262" t="s">
        <v>263</v>
      </c>
    </row>
    <row r="239" s="12" customFormat="1">
      <c r="B239" s="252"/>
      <c r="C239" s="253"/>
      <c r="D239" s="246" t="s">
        <v>368</v>
      </c>
      <c r="E239" s="254" t="s">
        <v>1</v>
      </c>
      <c r="F239" s="255" t="s">
        <v>8911</v>
      </c>
      <c r="G239" s="253"/>
      <c r="H239" s="256">
        <v>386</v>
      </c>
      <c r="I239" s="257"/>
      <c r="J239" s="253"/>
      <c r="K239" s="253"/>
      <c r="L239" s="258"/>
      <c r="M239" s="259"/>
      <c r="N239" s="260"/>
      <c r="O239" s="260"/>
      <c r="P239" s="260"/>
      <c r="Q239" s="260"/>
      <c r="R239" s="260"/>
      <c r="S239" s="260"/>
      <c r="T239" s="261"/>
      <c r="AT239" s="262" t="s">
        <v>368</v>
      </c>
      <c r="AU239" s="262" t="s">
        <v>92</v>
      </c>
      <c r="AV239" s="12" t="s">
        <v>92</v>
      </c>
      <c r="AW239" s="12" t="s">
        <v>38</v>
      </c>
      <c r="AX239" s="12" t="s">
        <v>83</v>
      </c>
      <c r="AY239" s="262" t="s">
        <v>263</v>
      </c>
    </row>
    <row r="240" s="12" customFormat="1">
      <c r="B240" s="252"/>
      <c r="C240" s="253"/>
      <c r="D240" s="246" t="s">
        <v>368</v>
      </c>
      <c r="E240" s="254" t="s">
        <v>1</v>
      </c>
      <c r="F240" s="255" t="s">
        <v>8912</v>
      </c>
      <c r="G240" s="253"/>
      <c r="H240" s="256">
        <v>49</v>
      </c>
      <c r="I240" s="257"/>
      <c r="J240" s="253"/>
      <c r="K240" s="253"/>
      <c r="L240" s="258"/>
      <c r="M240" s="259"/>
      <c r="N240" s="260"/>
      <c r="O240" s="260"/>
      <c r="P240" s="260"/>
      <c r="Q240" s="260"/>
      <c r="R240" s="260"/>
      <c r="S240" s="260"/>
      <c r="T240" s="261"/>
      <c r="AT240" s="262" t="s">
        <v>368</v>
      </c>
      <c r="AU240" s="262" t="s">
        <v>92</v>
      </c>
      <c r="AV240" s="12" t="s">
        <v>92</v>
      </c>
      <c r="AW240" s="12" t="s">
        <v>38</v>
      </c>
      <c r="AX240" s="12" t="s">
        <v>83</v>
      </c>
      <c r="AY240" s="262" t="s">
        <v>263</v>
      </c>
    </row>
    <row r="241" s="13" customFormat="1">
      <c r="B241" s="263"/>
      <c r="C241" s="264"/>
      <c r="D241" s="246" t="s">
        <v>368</v>
      </c>
      <c r="E241" s="265" t="s">
        <v>1</v>
      </c>
      <c r="F241" s="266" t="s">
        <v>370</v>
      </c>
      <c r="G241" s="264"/>
      <c r="H241" s="267">
        <v>1552</v>
      </c>
      <c r="I241" s="268"/>
      <c r="J241" s="264"/>
      <c r="K241" s="264"/>
      <c r="L241" s="269"/>
      <c r="M241" s="270"/>
      <c r="N241" s="271"/>
      <c r="O241" s="271"/>
      <c r="P241" s="271"/>
      <c r="Q241" s="271"/>
      <c r="R241" s="271"/>
      <c r="S241" s="271"/>
      <c r="T241" s="272"/>
      <c r="AT241" s="273" t="s">
        <v>368</v>
      </c>
      <c r="AU241" s="273" t="s">
        <v>92</v>
      </c>
      <c r="AV241" s="13" t="s">
        <v>125</v>
      </c>
      <c r="AW241" s="13" t="s">
        <v>38</v>
      </c>
      <c r="AX241" s="13" t="s">
        <v>90</v>
      </c>
      <c r="AY241" s="273" t="s">
        <v>263</v>
      </c>
    </row>
    <row r="242" s="1" customFormat="1" ht="16.5" customHeight="1">
      <c r="B242" s="39"/>
      <c r="C242" s="233" t="s">
        <v>625</v>
      </c>
      <c r="D242" s="233" t="s">
        <v>266</v>
      </c>
      <c r="E242" s="234" t="s">
        <v>8927</v>
      </c>
      <c r="F242" s="235" t="s">
        <v>8928</v>
      </c>
      <c r="G242" s="236" t="s">
        <v>407</v>
      </c>
      <c r="H242" s="237">
        <v>1505</v>
      </c>
      <c r="I242" s="238"/>
      <c r="J242" s="239">
        <f>ROUND(I242*H242,2)</f>
        <v>0</v>
      </c>
      <c r="K242" s="235" t="s">
        <v>270</v>
      </c>
      <c r="L242" s="44"/>
      <c r="M242" s="240" t="s">
        <v>1</v>
      </c>
      <c r="N242" s="241" t="s">
        <v>48</v>
      </c>
      <c r="O242" s="87"/>
      <c r="P242" s="242">
        <f>O242*H242</f>
        <v>0</v>
      </c>
      <c r="Q242" s="242">
        <v>0.37190000000000001</v>
      </c>
      <c r="R242" s="242">
        <f>Q242*H242</f>
        <v>559.70950000000005</v>
      </c>
      <c r="S242" s="242">
        <v>0</v>
      </c>
      <c r="T242" s="243">
        <f>S242*H242</f>
        <v>0</v>
      </c>
      <c r="AR242" s="244" t="s">
        <v>125</v>
      </c>
      <c r="AT242" s="244" t="s">
        <v>266</v>
      </c>
      <c r="AU242" s="244" t="s">
        <v>92</v>
      </c>
      <c r="AY242" s="17" t="s">
        <v>263</v>
      </c>
      <c r="BE242" s="245">
        <f>IF(N242="základní",J242,0)</f>
        <v>0</v>
      </c>
      <c r="BF242" s="245">
        <f>IF(N242="snížená",J242,0)</f>
        <v>0</v>
      </c>
      <c r="BG242" s="245">
        <f>IF(N242="zákl. přenesená",J242,0)</f>
        <v>0</v>
      </c>
      <c r="BH242" s="245">
        <f>IF(N242="sníž. přenesená",J242,0)</f>
        <v>0</v>
      </c>
      <c r="BI242" s="245">
        <f>IF(N242="nulová",J242,0)</f>
        <v>0</v>
      </c>
      <c r="BJ242" s="17" t="s">
        <v>90</v>
      </c>
      <c r="BK242" s="245">
        <f>ROUND(I242*H242,2)</f>
        <v>0</v>
      </c>
      <c r="BL242" s="17" t="s">
        <v>125</v>
      </c>
      <c r="BM242" s="244" t="s">
        <v>8929</v>
      </c>
    </row>
    <row r="243" s="12" customFormat="1">
      <c r="B243" s="252"/>
      <c r="C243" s="253"/>
      <c r="D243" s="246" t="s">
        <v>368</v>
      </c>
      <c r="E243" s="254" t="s">
        <v>1</v>
      </c>
      <c r="F243" s="255" t="s">
        <v>8908</v>
      </c>
      <c r="G243" s="253"/>
      <c r="H243" s="256">
        <v>1063</v>
      </c>
      <c r="I243" s="257"/>
      <c r="J243" s="253"/>
      <c r="K243" s="253"/>
      <c r="L243" s="258"/>
      <c r="M243" s="259"/>
      <c r="N243" s="260"/>
      <c r="O243" s="260"/>
      <c r="P243" s="260"/>
      <c r="Q243" s="260"/>
      <c r="R243" s="260"/>
      <c r="S243" s="260"/>
      <c r="T243" s="261"/>
      <c r="AT243" s="262" t="s">
        <v>368</v>
      </c>
      <c r="AU243" s="262" t="s">
        <v>92</v>
      </c>
      <c r="AV243" s="12" t="s">
        <v>92</v>
      </c>
      <c r="AW243" s="12" t="s">
        <v>38</v>
      </c>
      <c r="AX243" s="12" t="s">
        <v>83</v>
      </c>
      <c r="AY243" s="262" t="s">
        <v>263</v>
      </c>
    </row>
    <row r="244" s="12" customFormat="1">
      <c r="B244" s="252"/>
      <c r="C244" s="253"/>
      <c r="D244" s="246" t="s">
        <v>368</v>
      </c>
      <c r="E244" s="254" t="s">
        <v>1</v>
      </c>
      <c r="F244" s="255" t="s">
        <v>8909</v>
      </c>
      <c r="G244" s="253"/>
      <c r="H244" s="256">
        <v>442</v>
      </c>
      <c r="I244" s="257"/>
      <c r="J244" s="253"/>
      <c r="K244" s="253"/>
      <c r="L244" s="258"/>
      <c r="M244" s="259"/>
      <c r="N244" s="260"/>
      <c r="O244" s="260"/>
      <c r="P244" s="260"/>
      <c r="Q244" s="260"/>
      <c r="R244" s="260"/>
      <c r="S244" s="260"/>
      <c r="T244" s="261"/>
      <c r="AT244" s="262" t="s">
        <v>368</v>
      </c>
      <c r="AU244" s="262" t="s">
        <v>92</v>
      </c>
      <c r="AV244" s="12" t="s">
        <v>92</v>
      </c>
      <c r="AW244" s="12" t="s">
        <v>38</v>
      </c>
      <c r="AX244" s="12" t="s">
        <v>83</v>
      </c>
      <c r="AY244" s="262" t="s">
        <v>263</v>
      </c>
    </row>
    <row r="245" s="13" customFormat="1">
      <c r="B245" s="263"/>
      <c r="C245" s="264"/>
      <c r="D245" s="246" t="s">
        <v>368</v>
      </c>
      <c r="E245" s="265" t="s">
        <v>1</v>
      </c>
      <c r="F245" s="266" t="s">
        <v>370</v>
      </c>
      <c r="G245" s="264"/>
      <c r="H245" s="267">
        <v>1505</v>
      </c>
      <c r="I245" s="268"/>
      <c r="J245" s="264"/>
      <c r="K245" s="264"/>
      <c r="L245" s="269"/>
      <c r="M245" s="270"/>
      <c r="N245" s="271"/>
      <c r="O245" s="271"/>
      <c r="P245" s="271"/>
      <c r="Q245" s="271"/>
      <c r="R245" s="271"/>
      <c r="S245" s="271"/>
      <c r="T245" s="272"/>
      <c r="AT245" s="273" t="s">
        <v>368</v>
      </c>
      <c r="AU245" s="273" t="s">
        <v>92</v>
      </c>
      <c r="AV245" s="13" t="s">
        <v>125</v>
      </c>
      <c r="AW245" s="13" t="s">
        <v>38</v>
      </c>
      <c r="AX245" s="13" t="s">
        <v>90</v>
      </c>
      <c r="AY245" s="273" t="s">
        <v>263</v>
      </c>
    </row>
    <row r="246" s="1" customFormat="1" ht="16.5" customHeight="1">
      <c r="B246" s="39"/>
      <c r="C246" s="233" t="s">
        <v>629</v>
      </c>
      <c r="D246" s="233" t="s">
        <v>266</v>
      </c>
      <c r="E246" s="234" t="s">
        <v>8930</v>
      </c>
      <c r="F246" s="235" t="s">
        <v>8931</v>
      </c>
      <c r="G246" s="236" t="s">
        <v>407</v>
      </c>
      <c r="H246" s="237">
        <v>633</v>
      </c>
      <c r="I246" s="238"/>
      <c r="J246" s="239">
        <f>ROUND(I246*H246,2)</f>
        <v>0</v>
      </c>
      <c r="K246" s="235" t="s">
        <v>270</v>
      </c>
      <c r="L246" s="44"/>
      <c r="M246" s="240" t="s">
        <v>1</v>
      </c>
      <c r="N246" s="241" t="s">
        <v>48</v>
      </c>
      <c r="O246" s="87"/>
      <c r="P246" s="242">
        <f>O246*H246</f>
        <v>0</v>
      </c>
      <c r="Q246" s="242">
        <v>0.23737</v>
      </c>
      <c r="R246" s="242">
        <f>Q246*H246</f>
        <v>150.25521000000001</v>
      </c>
      <c r="S246" s="242">
        <v>0</v>
      </c>
      <c r="T246" s="243">
        <f>S246*H246</f>
        <v>0</v>
      </c>
      <c r="AR246" s="244" t="s">
        <v>125</v>
      </c>
      <c r="AT246" s="244" t="s">
        <v>266</v>
      </c>
      <c r="AU246" s="244" t="s">
        <v>92</v>
      </c>
      <c r="AY246" s="17" t="s">
        <v>263</v>
      </c>
      <c r="BE246" s="245">
        <f>IF(N246="základní",J246,0)</f>
        <v>0</v>
      </c>
      <c r="BF246" s="245">
        <f>IF(N246="snížená",J246,0)</f>
        <v>0</v>
      </c>
      <c r="BG246" s="245">
        <f>IF(N246="zákl. přenesená",J246,0)</f>
        <v>0</v>
      </c>
      <c r="BH246" s="245">
        <f>IF(N246="sníž. přenesená",J246,0)</f>
        <v>0</v>
      </c>
      <c r="BI246" s="245">
        <f>IF(N246="nulová",J246,0)</f>
        <v>0</v>
      </c>
      <c r="BJ246" s="17" t="s">
        <v>90</v>
      </c>
      <c r="BK246" s="245">
        <f>ROUND(I246*H246,2)</f>
        <v>0</v>
      </c>
      <c r="BL246" s="17" t="s">
        <v>125</v>
      </c>
      <c r="BM246" s="244" t="s">
        <v>8932</v>
      </c>
    </row>
    <row r="247" s="12" customFormat="1">
      <c r="B247" s="252"/>
      <c r="C247" s="253"/>
      <c r="D247" s="246" t="s">
        <v>368</v>
      </c>
      <c r="E247" s="254" t="s">
        <v>1</v>
      </c>
      <c r="F247" s="255" t="s">
        <v>8916</v>
      </c>
      <c r="G247" s="253"/>
      <c r="H247" s="256">
        <v>633</v>
      </c>
      <c r="I247" s="257"/>
      <c r="J247" s="253"/>
      <c r="K247" s="253"/>
      <c r="L247" s="258"/>
      <c r="M247" s="259"/>
      <c r="N247" s="260"/>
      <c r="O247" s="260"/>
      <c r="P247" s="260"/>
      <c r="Q247" s="260"/>
      <c r="R247" s="260"/>
      <c r="S247" s="260"/>
      <c r="T247" s="261"/>
      <c r="AT247" s="262" t="s">
        <v>368</v>
      </c>
      <c r="AU247" s="262" t="s">
        <v>92</v>
      </c>
      <c r="AV247" s="12" t="s">
        <v>92</v>
      </c>
      <c r="AW247" s="12" t="s">
        <v>38</v>
      </c>
      <c r="AX247" s="12" t="s">
        <v>83</v>
      </c>
      <c r="AY247" s="262" t="s">
        <v>263</v>
      </c>
    </row>
    <row r="248" s="13" customFormat="1">
      <c r="B248" s="263"/>
      <c r="C248" s="264"/>
      <c r="D248" s="246" t="s">
        <v>368</v>
      </c>
      <c r="E248" s="265" t="s">
        <v>1</v>
      </c>
      <c r="F248" s="266" t="s">
        <v>370</v>
      </c>
      <c r="G248" s="264"/>
      <c r="H248" s="267">
        <v>633</v>
      </c>
      <c r="I248" s="268"/>
      <c r="J248" s="264"/>
      <c r="K248" s="264"/>
      <c r="L248" s="269"/>
      <c r="M248" s="270"/>
      <c r="N248" s="271"/>
      <c r="O248" s="271"/>
      <c r="P248" s="271"/>
      <c r="Q248" s="271"/>
      <c r="R248" s="271"/>
      <c r="S248" s="271"/>
      <c r="T248" s="272"/>
      <c r="AT248" s="273" t="s">
        <v>368</v>
      </c>
      <c r="AU248" s="273" t="s">
        <v>92</v>
      </c>
      <c r="AV248" s="13" t="s">
        <v>125</v>
      </c>
      <c r="AW248" s="13" t="s">
        <v>38</v>
      </c>
      <c r="AX248" s="13" t="s">
        <v>90</v>
      </c>
      <c r="AY248" s="273" t="s">
        <v>263</v>
      </c>
    </row>
    <row r="249" s="1" customFormat="1" ht="16.5" customHeight="1">
      <c r="B249" s="39"/>
      <c r="C249" s="233" t="s">
        <v>633</v>
      </c>
      <c r="D249" s="233" t="s">
        <v>266</v>
      </c>
      <c r="E249" s="234" t="s">
        <v>8933</v>
      </c>
      <c r="F249" s="235" t="s">
        <v>8934</v>
      </c>
      <c r="G249" s="236" t="s">
        <v>407</v>
      </c>
      <c r="H249" s="237">
        <v>633</v>
      </c>
      <c r="I249" s="238"/>
      <c r="J249" s="239">
        <f>ROUND(I249*H249,2)</f>
        <v>0</v>
      </c>
      <c r="K249" s="235" t="s">
        <v>270</v>
      </c>
      <c r="L249" s="44"/>
      <c r="M249" s="240" t="s">
        <v>1</v>
      </c>
      <c r="N249" s="241" t="s">
        <v>48</v>
      </c>
      <c r="O249" s="87"/>
      <c r="P249" s="242">
        <f>O249*H249</f>
        <v>0</v>
      </c>
      <c r="Q249" s="242">
        <v>0.00034000000000000002</v>
      </c>
      <c r="R249" s="242">
        <f>Q249*H249</f>
        <v>0.21522000000000002</v>
      </c>
      <c r="S249" s="242">
        <v>0</v>
      </c>
      <c r="T249" s="243">
        <f>S249*H249</f>
        <v>0</v>
      </c>
      <c r="AR249" s="244" t="s">
        <v>125</v>
      </c>
      <c r="AT249" s="244" t="s">
        <v>266</v>
      </c>
      <c r="AU249" s="244" t="s">
        <v>92</v>
      </c>
      <c r="AY249" s="17" t="s">
        <v>263</v>
      </c>
      <c r="BE249" s="245">
        <f>IF(N249="základní",J249,0)</f>
        <v>0</v>
      </c>
      <c r="BF249" s="245">
        <f>IF(N249="snížená",J249,0)</f>
        <v>0</v>
      </c>
      <c r="BG249" s="245">
        <f>IF(N249="zákl. přenesená",J249,0)</f>
        <v>0</v>
      </c>
      <c r="BH249" s="245">
        <f>IF(N249="sníž. přenesená",J249,0)</f>
        <v>0</v>
      </c>
      <c r="BI249" s="245">
        <f>IF(N249="nulová",J249,0)</f>
        <v>0</v>
      </c>
      <c r="BJ249" s="17" t="s">
        <v>90</v>
      </c>
      <c r="BK249" s="245">
        <f>ROUND(I249*H249,2)</f>
        <v>0</v>
      </c>
      <c r="BL249" s="17" t="s">
        <v>125</v>
      </c>
      <c r="BM249" s="244" t="s">
        <v>8935</v>
      </c>
    </row>
    <row r="250" s="12" customFormat="1">
      <c r="B250" s="252"/>
      <c r="C250" s="253"/>
      <c r="D250" s="246" t="s">
        <v>368</v>
      </c>
      <c r="E250" s="254" t="s">
        <v>1</v>
      </c>
      <c r="F250" s="255" t="s">
        <v>8916</v>
      </c>
      <c r="G250" s="253"/>
      <c r="H250" s="256">
        <v>633</v>
      </c>
      <c r="I250" s="257"/>
      <c r="J250" s="253"/>
      <c r="K250" s="253"/>
      <c r="L250" s="258"/>
      <c r="M250" s="259"/>
      <c r="N250" s="260"/>
      <c r="O250" s="260"/>
      <c r="P250" s="260"/>
      <c r="Q250" s="260"/>
      <c r="R250" s="260"/>
      <c r="S250" s="260"/>
      <c r="T250" s="261"/>
      <c r="AT250" s="262" t="s">
        <v>368</v>
      </c>
      <c r="AU250" s="262" t="s">
        <v>92</v>
      </c>
      <c r="AV250" s="12" t="s">
        <v>92</v>
      </c>
      <c r="AW250" s="12" t="s">
        <v>38</v>
      </c>
      <c r="AX250" s="12" t="s">
        <v>83</v>
      </c>
      <c r="AY250" s="262" t="s">
        <v>263</v>
      </c>
    </row>
    <row r="251" s="13" customFormat="1">
      <c r="B251" s="263"/>
      <c r="C251" s="264"/>
      <c r="D251" s="246" t="s">
        <v>368</v>
      </c>
      <c r="E251" s="265" t="s">
        <v>1</v>
      </c>
      <c r="F251" s="266" t="s">
        <v>370</v>
      </c>
      <c r="G251" s="264"/>
      <c r="H251" s="267">
        <v>633</v>
      </c>
      <c r="I251" s="268"/>
      <c r="J251" s="264"/>
      <c r="K251" s="264"/>
      <c r="L251" s="269"/>
      <c r="M251" s="270"/>
      <c r="N251" s="271"/>
      <c r="O251" s="271"/>
      <c r="P251" s="271"/>
      <c r="Q251" s="271"/>
      <c r="R251" s="271"/>
      <c r="S251" s="271"/>
      <c r="T251" s="272"/>
      <c r="AT251" s="273" t="s">
        <v>368</v>
      </c>
      <c r="AU251" s="273" t="s">
        <v>92</v>
      </c>
      <c r="AV251" s="13" t="s">
        <v>125</v>
      </c>
      <c r="AW251" s="13" t="s">
        <v>38</v>
      </c>
      <c r="AX251" s="13" t="s">
        <v>90</v>
      </c>
      <c r="AY251" s="273" t="s">
        <v>263</v>
      </c>
    </row>
    <row r="252" s="1" customFormat="1" ht="16.5" customHeight="1">
      <c r="B252" s="39"/>
      <c r="C252" s="233" t="s">
        <v>638</v>
      </c>
      <c r="D252" s="233" t="s">
        <v>266</v>
      </c>
      <c r="E252" s="234" t="s">
        <v>8936</v>
      </c>
      <c r="F252" s="235" t="s">
        <v>8937</v>
      </c>
      <c r="G252" s="236" t="s">
        <v>407</v>
      </c>
      <c r="H252" s="237">
        <v>1266</v>
      </c>
      <c r="I252" s="238"/>
      <c r="J252" s="239">
        <f>ROUND(I252*H252,2)</f>
        <v>0</v>
      </c>
      <c r="K252" s="235" t="s">
        <v>270</v>
      </c>
      <c r="L252" s="44"/>
      <c r="M252" s="240" t="s">
        <v>1</v>
      </c>
      <c r="N252" s="241" t="s">
        <v>48</v>
      </c>
      <c r="O252" s="87"/>
      <c r="P252" s="242">
        <f>O252*H252</f>
        <v>0</v>
      </c>
      <c r="Q252" s="242">
        <v>0.00071000000000000002</v>
      </c>
      <c r="R252" s="242">
        <f>Q252*H252</f>
        <v>0.89885999999999999</v>
      </c>
      <c r="S252" s="242">
        <v>0</v>
      </c>
      <c r="T252" s="243">
        <f>S252*H252</f>
        <v>0</v>
      </c>
      <c r="AR252" s="244" t="s">
        <v>125</v>
      </c>
      <c r="AT252" s="244" t="s">
        <v>266</v>
      </c>
      <c r="AU252" s="244" t="s">
        <v>92</v>
      </c>
      <c r="AY252" s="17" t="s">
        <v>263</v>
      </c>
      <c r="BE252" s="245">
        <f>IF(N252="základní",J252,0)</f>
        <v>0</v>
      </c>
      <c r="BF252" s="245">
        <f>IF(N252="snížená",J252,0)</f>
        <v>0</v>
      </c>
      <c r="BG252" s="245">
        <f>IF(N252="zákl. přenesená",J252,0)</f>
        <v>0</v>
      </c>
      <c r="BH252" s="245">
        <f>IF(N252="sníž. přenesená",J252,0)</f>
        <v>0</v>
      </c>
      <c r="BI252" s="245">
        <f>IF(N252="nulová",J252,0)</f>
        <v>0</v>
      </c>
      <c r="BJ252" s="17" t="s">
        <v>90</v>
      </c>
      <c r="BK252" s="245">
        <f>ROUND(I252*H252,2)</f>
        <v>0</v>
      </c>
      <c r="BL252" s="17" t="s">
        <v>125</v>
      </c>
      <c r="BM252" s="244" t="s">
        <v>8938</v>
      </c>
    </row>
    <row r="253" s="12" customFormat="1">
      <c r="B253" s="252"/>
      <c r="C253" s="253"/>
      <c r="D253" s="246" t="s">
        <v>368</v>
      </c>
      <c r="E253" s="254" t="s">
        <v>1</v>
      </c>
      <c r="F253" s="255" t="s">
        <v>8939</v>
      </c>
      <c r="G253" s="253"/>
      <c r="H253" s="256">
        <v>1266</v>
      </c>
      <c r="I253" s="257"/>
      <c r="J253" s="253"/>
      <c r="K253" s="253"/>
      <c r="L253" s="258"/>
      <c r="M253" s="259"/>
      <c r="N253" s="260"/>
      <c r="O253" s="260"/>
      <c r="P253" s="260"/>
      <c r="Q253" s="260"/>
      <c r="R253" s="260"/>
      <c r="S253" s="260"/>
      <c r="T253" s="261"/>
      <c r="AT253" s="262" t="s">
        <v>368</v>
      </c>
      <c r="AU253" s="262" t="s">
        <v>92</v>
      </c>
      <c r="AV253" s="12" t="s">
        <v>92</v>
      </c>
      <c r="AW253" s="12" t="s">
        <v>38</v>
      </c>
      <c r="AX253" s="12" t="s">
        <v>83</v>
      </c>
      <c r="AY253" s="262" t="s">
        <v>263</v>
      </c>
    </row>
    <row r="254" s="13" customFormat="1">
      <c r="B254" s="263"/>
      <c r="C254" s="264"/>
      <c r="D254" s="246" t="s">
        <v>368</v>
      </c>
      <c r="E254" s="265" t="s">
        <v>1</v>
      </c>
      <c r="F254" s="266" t="s">
        <v>370</v>
      </c>
      <c r="G254" s="264"/>
      <c r="H254" s="267">
        <v>1266</v>
      </c>
      <c r="I254" s="268"/>
      <c r="J254" s="264"/>
      <c r="K254" s="264"/>
      <c r="L254" s="269"/>
      <c r="M254" s="270"/>
      <c r="N254" s="271"/>
      <c r="O254" s="271"/>
      <c r="P254" s="271"/>
      <c r="Q254" s="271"/>
      <c r="R254" s="271"/>
      <c r="S254" s="271"/>
      <c r="T254" s="272"/>
      <c r="AT254" s="273" t="s">
        <v>368</v>
      </c>
      <c r="AU254" s="273" t="s">
        <v>92</v>
      </c>
      <c r="AV254" s="13" t="s">
        <v>125</v>
      </c>
      <c r="AW254" s="13" t="s">
        <v>38</v>
      </c>
      <c r="AX254" s="13" t="s">
        <v>90</v>
      </c>
      <c r="AY254" s="273" t="s">
        <v>263</v>
      </c>
    </row>
    <row r="255" s="1" customFormat="1" ht="16.5" customHeight="1">
      <c r="B255" s="39"/>
      <c r="C255" s="233" t="s">
        <v>643</v>
      </c>
      <c r="D255" s="233" t="s">
        <v>266</v>
      </c>
      <c r="E255" s="234" t="s">
        <v>8940</v>
      </c>
      <c r="F255" s="235" t="s">
        <v>8941</v>
      </c>
      <c r="G255" s="236" t="s">
        <v>407</v>
      </c>
      <c r="H255" s="237">
        <v>633</v>
      </c>
      <c r="I255" s="238"/>
      <c r="J255" s="239">
        <f>ROUND(I255*H255,2)</f>
        <v>0</v>
      </c>
      <c r="K255" s="235" t="s">
        <v>270</v>
      </c>
      <c r="L255" s="44"/>
      <c r="M255" s="240" t="s">
        <v>1</v>
      </c>
      <c r="N255" s="241" t="s">
        <v>48</v>
      </c>
      <c r="O255" s="87"/>
      <c r="P255" s="242">
        <f>O255*H255</f>
        <v>0</v>
      </c>
      <c r="Q255" s="242">
        <v>0.10373</v>
      </c>
      <c r="R255" s="242">
        <f>Q255*H255</f>
        <v>65.661090000000002</v>
      </c>
      <c r="S255" s="242">
        <v>0</v>
      </c>
      <c r="T255" s="243">
        <f>S255*H255</f>
        <v>0</v>
      </c>
      <c r="AR255" s="244" t="s">
        <v>125</v>
      </c>
      <c r="AT255" s="244" t="s">
        <v>266</v>
      </c>
      <c r="AU255" s="244" t="s">
        <v>92</v>
      </c>
      <c r="AY255" s="17" t="s">
        <v>263</v>
      </c>
      <c r="BE255" s="245">
        <f>IF(N255="základní",J255,0)</f>
        <v>0</v>
      </c>
      <c r="BF255" s="245">
        <f>IF(N255="snížená",J255,0)</f>
        <v>0</v>
      </c>
      <c r="BG255" s="245">
        <f>IF(N255="zákl. přenesená",J255,0)</f>
        <v>0</v>
      </c>
      <c r="BH255" s="245">
        <f>IF(N255="sníž. přenesená",J255,0)</f>
        <v>0</v>
      </c>
      <c r="BI255" s="245">
        <f>IF(N255="nulová",J255,0)</f>
        <v>0</v>
      </c>
      <c r="BJ255" s="17" t="s">
        <v>90</v>
      </c>
      <c r="BK255" s="245">
        <f>ROUND(I255*H255,2)</f>
        <v>0</v>
      </c>
      <c r="BL255" s="17" t="s">
        <v>125</v>
      </c>
      <c r="BM255" s="244" t="s">
        <v>8942</v>
      </c>
    </row>
    <row r="256" s="12" customFormat="1">
      <c r="B256" s="252"/>
      <c r="C256" s="253"/>
      <c r="D256" s="246" t="s">
        <v>368</v>
      </c>
      <c r="E256" s="254" t="s">
        <v>1</v>
      </c>
      <c r="F256" s="255" t="s">
        <v>8916</v>
      </c>
      <c r="G256" s="253"/>
      <c r="H256" s="256">
        <v>633</v>
      </c>
      <c r="I256" s="257"/>
      <c r="J256" s="253"/>
      <c r="K256" s="253"/>
      <c r="L256" s="258"/>
      <c r="M256" s="259"/>
      <c r="N256" s="260"/>
      <c r="O256" s="260"/>
      <c r="P256" s="260"/>
      <c r="Q256" s="260"/>
      <c r="R256" s="260"/>
      <c r="S256" s="260"/>
      <c r="T256" s="261"/>
      <c r="AT256" s="262" t="s">
        <v>368</v>
      </c>
      <c r="AU256" s="262" t="s">
        <v>92</v>
      </c>
      <c r="AV256" s="12" t="s">
        <v>92</v>
      </c>
      <c r="AW256" s="12" t="s">
        <v>38</v>
      </c>
      <c r="AX256" s="12" t="s">
        <v>83</v>
      </c>
      <c r="AY256" s="262" t="s">
        <v>263</v>
      </c>
    </row>
    <row r="257" s="13" customFormat="1">
      <c r="B257" s="263"/>
      <c r="C257" s="264"/>
      <c r="D257" s="246" t="s">
        <v>368</v>
      </c>
      <c r="E257" s="265" t="s">
        <v>1</v>
      </c>
      <c r="F257" s="266" t="s">
        <v>370</v>
      </c>
      <c r="G257" s="264"/>
      <c r="H257" s="267">
        <v>633</v>
      </c>
      <c r="I257" s="268"/>
      <c r="J257" s="264"/>
      <c r="K257" s="264"/>
      <c r="L257" s="269"/>
      <c r="M257" s="270"/>
      <c r="N257" s="271"/>
      <c r="O257" s="271"/>
      <c r="P257" s="271"/>
      <c r="Q257" s="271"/>
      <c r="R257" s="271"/>
      <c r="S257" s="271"/>
      <c r="T257" s="272"/>
      <c r="AT257" s="273" t="s">
        <v>368</v>
      </c>
      <c r="AU257" s="273" t="s">
        <v>92</v>
      </c>
      <c r="AV257" s="13" t="s">
        <v>125</v>
      </c>
      <c r="AW257" s="13" t="s">
        <v>38</v>
      </c>
      <c r="AX257" s="13" t="s">
        <v>90</v>
      </c>
      <c r="AY257" s="273" t="s">
        <v>263</v>
      </c>
    </row>
    <row r="258" s="1" customFormat="1" ht="16.5" customHeight="1">
      <c r="B258" s="39"/>
      <c r="C258" s="233" t="s">
        <v>676</v>
      </c>
      <c r="D258" s="233" t="s">
        <v>266</v>
      </c>
      <c r="E258" s="234" t="s">
        <v>8943</v>
      </c>
      <c r="F258" s="235" t="s">
        <v>8944</v>
      </c>
      <c r="G258" s="236" t="s">
        <v>407</v>
      </c>
      <c r="H258" s="237">
        <v>633</v>
      </c>
      <c r="I258" s="238"/>
      <c r="J258" s="239">
        <f>ROUND(I258*H258,2)</f>
        <v>0</v>
      </c>
      <c r="K258" s="235" t="s">
        <v>270</v>
      </c>
      <c r="L258" s="44"/>
      <c r="M258" s="240" t="s">
        <v>1</v>
      </c>
      <c r="N258" s="241" t="s">
        <v>48</v>
      </c>
      <c r="O258" s="87"/>
      <c r="P258" s="242">
        <f>O258*H258</f>
        <v>0</v>
      </c>
      <c r="Q258" s="242">
        <v>0.15559000000000001</v>
      </c>
      <c r="R258" s="242">
        <f>Q258*H258</f>
        <v>98.488470000000007</v>
      </c>
      <c r="S258" s="242">
        <v>0</v>
      </c>
      <c r="T258" s="243">
        <f>S258*H258</f>
        <v>0</v>
      </c>
      <c r="AR258" s="244" t="s">
        <v>125</v>
      </c>
      <c r="AT258" s="244" t="s">
        <v>266</v>
      </c>
      <c r="AU258" s="244" t="s">
        <v>92</v>
      </c>
      <c r="AY258" s="17" t="s">
        <v>263</v>
      </c>
      <c r="BE258" s="245">
        <f>IF(N258="základní",J258,0)</f>
        <v>0</v>
      </c>
      <c r="BF258" s="245">
        <f>IF(N258="snížená",J258,0)</f>
        <v>0</v>
      </c>
      <c r="BG258" s="245">
        <f>IF(N258="zákl. přenesená",J258,0)</f>
        <v>0</v>
      </c>
      <c r="BH258" s="245">
        <f>IF(N258="sníž. přenesená",J258,0)</f>
        <v>0</v>
      </c>
      <c r="BI258" s="245">
        <f>IF(N258="nulová",J258,0)</f>
        <v>0</v>
      </c>
      <c r="BJ258" s="17" t="s">
        <v>90</v>
      </c>
      <c r="BK258" s="245">
        <f>ROUND(I258*H258,2)</f>
        <v>0</v>
      </c>
      <c r="BL258" s="17" t="s">
        <v>125</v>
      </c>
      <c r="BM258" s="244" t="s">
        <v>8945</v>
      </c>
    </row>
    <row r="259" s="12" customFormat="1">
      <c r="B259" s="252"/>
      <c r="C259" s="253"/>
      <c r="D259" s="246" t="s">
        <v>368</v>
      </c>
      <c r="E259" s="254" t="s">
        <v>1</v>
      </c>
      <c r="F259" s="255" t="s">
        <v>8916</v>
      </c>
      <c r="G259" s="253"/>
      <c r="H259" s="256">
        <v>633</v>
      </c>
      <c r="I259" s="257"/>
      <c r="J259" s="253"/>
      <c r="K259" s="253"/>
      <c r="L259" s="258"/>
      <c r="M259" s="259"/>
      <c r="N259" s="260"/>
      <c r="O259" s="260"/>
      <c r="P259" s="260"/>
      <c r="Q259" s="260"/>
      <c r="R259" s="260"/>
      <c r="S259" s="260"/>
      <c r="T259" s="261"/>
      <c r="AT259" s="262" t="s">
        <v>368</v>
      </c>
      <c r="AU259" s="262" t="s">
        <v>92</v>
      </c>
      <c r="AV259" s="12" t="s">
        <v>92</v>
      </c>
      <c r="AW259" s="12" t="s">
        <v>38</v>
      </c>
      <c r="AX259" s="12" t="s">
        <v>83</v>
      </c>
      <c r="AY259" s="262" t="s">
        <v>263</v>
      </c>
    </row>
    <row r="260" s="13" customFormat="1">
      <c r="B260" s="263"/>
      <c r="C260" s="264"/>
      <c r="D260" s="246" t="s">
        <v>368</v>
      </c>
      <c r="E260" s="265" t="s">
        <v>1</v>
      </c>
      <c r="F260" s="266" t="s">
        <v>370</v>
      </c>
      <c r="G260" s="264"/>
      <c r="H260" s="267">
        <v>633</v>
      </c>
      <c r="I260" s="268"/>
      <c r="J260" s="264"/>
      <c r="K260" s="264"/>
      <c r="L260" s="269"/>
      <c r="M260" s="270"/>
      <c r="N260" s="271"/>
      <c r="O260" s="271"/>
      <c r="P260" s="271"/>
      <c r="Q260" s="271"/>
      <c r="R260" s="271"/>
      <c r="S260" s="271"/>
      <c r="T260" s="272"/>
      <c r="AT260" s="273" t="s">
        <v>368</v>
      </c>
      <c r="AU260" s="273" t="s">
        <v>92</v>
      </c>
      <c r="AV260" s="13" t="s">
        <v>125</v>
      </c>
      <c r="AW260" s="13" t="s">
        <v>38</v>
      </c>
      <c r="AX260" s="13" t="s">
        <v>90</v>
      </c>
      <c r="AY260" s="273" t="s">
        <v>263</v>
      </c>
    </row>
    <row r="261" s="1" customFormat="1" ht="16.5" customHeight="1">
      <c r="B261" s="39"/>
      <c r="C261" s="233" t="s">
        <v>680</v>
      </c>
      <c r="D261" s="233" t="s">
        <v>266</v>
      </c>
      <c r="E261" s="234" t="s">
        <v>8946</v>
      </c>
      <c r="F261" s="235" t="s">
        <v>8947</v>
      </c>
      <c r="G261" s="236" t="s">
        <v>407</v>
      </c>
      <c r="H261" s="237">
        <v>13</v>
      </c>
      <c r="I261" s="238"/>
      <c r="J261" s="239">
        <f>ROUND(I261*H261,2)</f>
        <v>0</v>
      </c>
      <c r="K261" s="235" t="s">
        <v>270</v>
      </c>
      <c r="L261" s="44"/>
      <c r="M261" s="240" t="s">
        <v>1</v>
      </c>
      <c r="N261" s="241" t="s">
        <v>48</v>
      </c>
      <c r="O261" s="87"/>
      <c r="P261" s="242">
        <f>O261*H261</f>
        <v>0</v>
      </c>
      <c r="Q261" s="242">
        <v>0.084250000000000005</v>
      </c>
      <c r="R261" s="242">
        <f>Q261*H261</f>
        <v>1.0952500000000001</v>
      </c>
      <c r="S261" s="242">
        <v>0</v>
      </c>
      <c r="T261" s="243">
        <f>S261*H261</f>
        <v>0</v>
      </c>
      <c r="AR261" s="244" t="s">
        <v>125</v>
      </c>
      <c r="AT261" s="244" t="s">
        <v>266</v>
      </c>
      <c r="AU261" s="244" t="s">
        <v>92</v>
      </c>
      <c r="AY261" s="17" t="s">
        <v>263</v>
      </c>
      <c r="BE261" s="245">
        <f>IF(N261="základní",J261,0)</f>
        <v>0</v>
      </c>
      <c r="BF261" s="245">
        <f>IF(N261="snížená",J261,0)</f>
        <v>0</v>
      </c>
      <c r="BG261" s="245">
        <f>IF(N261="zákl. přenesená",J261,0)</f>
        <v>0</v>
      </c>
      <c r="BH261" s="245">
        <f>IF(N261="sníž. přenesená",J261,0)</f>
        <v>0</v>
      </c>
      <c r="BI261" s="245">
        <f>IF(N261="nulová",J261,0)</f>
        <v>0</v>
      </c>
      <c r="BJ261" s="17" t="s">
        <v>90</v>
      </c>
      <c r="BK261" s="245">
        <f>ROUND(I261*H261,2)</f>
        <v>0</v>
      </c>
      <c r="BL261" s="17" t="s">
        <v>125</v>
      </c>
      <c r="BM261" s="244" t="s">
        <v>8948</v>
      </c>
    </row>
    <row r="262" s="12" customFormat="1">
      <c r="B262" s="252"/>
      <c r="C262" s="253"/>
      <c r="D262" s="246" t="s">
        <v>368</v>
      </c>
      <c r="E262" s="254" t="s">
        <v>1</v>
      </c>
      <c r="F262" s="255" t="s">
        <v>8949</v>
      </c>
      <c r="G262" s="253"/>
      <c r="H262" s="256">
        <v>13</v>
      </c>
      <c r="I262" s="257"/>
      <c r="J262" s="253"/>
      <c r="K262" s="253"/>
      <c r="L262" s="258"/>
      <c r="M262" s="259"/>
      <c r="N262" s="260"/>
      <c r="O262" s="260"/>
      <c r="P262" s="260"/>
      <c r="Q262" s="260"/>
      <c r="R262" s="260"/>
      <c r="S262" s="260"/>
      <c r="T262" s="261"/>
      <c r="AT262" s="262" t="s">
        <v>368</v>
      </c>
      <c r="AU262" s="262" t="s">
        <v>92</v>
      </c>
      <c r="AV262" s="12" t="s">
        <v>92</v>
      </c>
      <c r="AW262" s="12" t="s">
        <v>38</v>
      </c>
      <c r="AX262" s="12" t="s">
        <v>83</v>
      </c>
      <c r="AY262" s="262" t="s">
        <v>263</v>
      </c>
    </row>
    <row r="263" s="13" customFormat="1">
      <c r="B263" s="263"/>
      <c r="C263" s="264"/>
      <c r="D263" s="246" t="s">
        <v>368</v>
      </c>
      <c r="E263" s="265" t="s">
        <v>1</v>
      </c>
      <c r="F263" s="266" t="s">
        <v>370</v>
      </c>
      <c r="G263" s="264"/>
      <c r="H263" s="267">
        <v>13</v>
      </c>
      <c r="I263" s="268"/>
      <c r="J263" s="264"/>
      <c r="K263" s="264"/>
      <c r="L263" s="269"/>
      <c r="M263" s="270"/>
      <c r="N263" s="271"/>
      <c r="O263" s="271"/>
      <c r="P263" s="271"/>
      <c r="Q263" s="271"/>
      <c r="R263" s="271"/>
      <c r="S263" s="271"/>
      <c r="T263" s="272"/>
      <c r="AT263" s="273" t="s">
        <v>368</v>
      </c>
      <c r="AU263" s="273" t="s">
        <v>92</v>
      </c>
      <c r="AV263" s="13" t="s">
        <v>125</v>
      </c>
      <c r="AW263" s="13" t="s">
        <v>38</v>
      </c>
      <c r="AX263" s="13" t="s">
        <v>90</v>
      </c>
      <c r="AY263" s="273" t="s">
        <v>263</v>
      </c>
    </row>
    <row r="264" s="1" customFormat="1" ht="16.5" customHeight="1">
      <c r="B264" s="39"/>
      <c r="C264" s="295" t="s">
        <v>684</v>
      </c>
      <c r="D264" s="295" t="s">
        <v>400</v>
      </c>
      <c r="E264" s="296" t="s">
        <v>8950</v>
      </c>
      <c r="F264" s="297" t="s">
        <v>8951</v>
      </c>
      <c r="G264" s="298" t="s">
        <v>407</v>
      </c>
      <c r="H264" s="299">
        <v>14.300000000000001</v>
      </c>
      <c r="I264" s="300"/>
      <c r="J264" s="301">
        <f>ROUND(I264*H264,2)</f>
        <v>0</v>
      </c>
      <c r="K264" s="297" t="s">
        <v>413</v>
      </c>
      <c r="L264" s="302"/>
      <c r="M264" s="303" t="s">
        <v>1</v>
      </c>
      <c r="N264" s="304" t="s">
        <v>48</v>
      </c>
      <c r="O264" s="87"/>
      <c r="P264" s="242">
        <f>O264*H264</f>
        <v>0</v>
      </c>
      <c r="Q264" s="242">
        <v>0.13100000000000001</v>
      </c>
      <c r="R264" s="242">
        <f>Q264*H264</f>
        <v>1.8733000000000002</v>
      </c>
      <c r="S264" s="242">
        <v>0</v>
      </c>
      <c r="T264" s="243">
        <f>S264*H264</f>
        <v>0</v>
      </c>
      <c r="AR264" s="244" t="s">
        <v>303</v>
      </c>
      <c r="AT264" s="244" t="s">
        <v>400</v>
      </c>
      <c r="AU264" s="244" t="s">
        <v>92</v>
      </c>
      <c r="AY264" s="17" t="s">
        <v>263</v>
      </c>
      <c r="BE264" s="245">
        <f>IF(N264="základní",J264,0)</f>
        <v>0</v>
      </c>
      <c r="BF264" s="245">
        <f>IF(N264="snížená",J264,0)</f>
        <v>0</v>
      </c>
      <c r="BG264" s="245">
        <f>IF(N264="zákl. přenesená",J264,0)</f>
        <v>0</v>
      </c>
      <c r="BH264" s="245">
        <f>IF(N264="sníž. přenesená",J264,0)</f>
        <v>0</v>
      </c>
      <c r="BI264" s="245">
        <f>IF(N264="nulová",J264,0)</f>
        <v>0</v>
      </c>
      <c r="BJ264" s="17" t="s">
        <v>90</v>
      </c>
      <c r="BK264" s="245">
        <f>ROUND(I264*H264,2)</f>
        <v>0</v>
      </c>
      <c r="BL264" s="17" t="s">
        <v>125</v>
      </c>
      <c r="BM264" s="244" t="s">
        <v>8952</v>
      </c>
    </row>
    <row r="265" s="1" customFormat="1">
      <c r="B265" s="39"/>
      <c r="C265" s="40"/>
      <c r="D265" s="246" t="s">
        <v>273</v>
      </c>
      <c r="E265" s="40"/>
      <c r="F265" s="247" t="s">
        <v>8953</v>
      </c>
      <c r="G265" s="40"/>
      <c r="H265" s="40"/>
      <c r="I265" s="151"/>
      <c r="J265" s="40"/>
      <c r="K265" s="40"/>
      <c r="L265" s="44"/>
      <c r="M265" s="248"/>
      <c r="N265" s="87"/>
      <c r="O265" s="87"/>
      <c r="P265" s="87"/>
      <c r="Q265" s="87"/>
      <c r="R265" s="87"/>
      <c r="S265" s="87"/>
      <c r="T265" s="88"/>
      <c r="AT265" s="17" t="s">
        <v>273</v>
      </c>
      <c r="AU265" s="17" t="s">
        <v>92</v>
      </c>
    </row>
    <row r="266" s="1" customFormat="1" ht="16.5" customHeight="1">
      <c r="B266" s="39"/>
      <c r="C266" s="233" t="s">
        <v>688</v>
      </c>
      <c r="D266" s="233" t="s">
        <v>266</v>
      </c>
      <c r="E266" s="234" t="s">
        <v>606</v>
      </c>
      <c r="F266" s="235" t="s">
        <v>607</v>
      </c>
      <c r="G266" s="236" t="s">
        <v>407</v>
      </c>
      <c r="H266" s="237">
        <v>1063</v>
      </c>
      <c r="I266" s="238"/>
      <c r="J266" s="239">
        <f>ROUND(I266*H266,2)</f>
        <v>0</v>
      </c>
      <c r="K266" s="235" t="s">
        <v>270</v>
      </c>
      <c r="L266" s="44"/>
      <c r="M266" s="240" t="s">
        <v>1</v>
      </c>
      <c r="N266" s="241" t="s">
        <v>48</v>
      </c>
      <c r="O266" s="87"/>
      <c r="P266" s="242">
        <f>O266*H266</f>
        <v>0</v>
      </c>
      <c r="Q266" s="242">
        <v>0.10100000000000001</v>
      </c>
      <c r="R266" s="242">
        <f>Q266*H266</f>
        <v>107.36300000000001</v>
      </c>
      <c r="S266" s="242">
        <v>0</v>
      </c>
      <c r="T266" s="243">
        <f>S266*H266</f>
        <v>0</v>
      </c>
      <c r="AR266" s="244" t="s">
        <v>125</v>
      </c>
      <c r="AT266" s="244" t="s">
        <v>266</v>
      </c>
      <c r="AU266" s="244" t="s">
        <v>92</v>
      </c>
      <c r="AY266" s="17" t="s">
        <v>263</v>
      </c>
      <c r="BE266" s="245">
        <f>IF(N266="základní",J266,0)</f>
        <v>0</v>
      </c>
      <c r="BF266" s="245">
        <f>IF(N266="snížená",J266,0)</f>
        <v>0</v>
      </c>
      <c r="BG266" s="245">
        <f>IF(N266="zákl. přenesená",J266,0)</f>
        <v>0</v>
      </c>
      <c r="BH266" s="245">
        <f>IF(N266="sníž. přenesená",J266,0)</f>
        <v>0</v>
      </c>
      <c r="BI266" s="245">
        <f>IF(N266="nulová",J266,0)</f>
        <v>0</v>
      </c>
      <c r="BJ266" s="17" t="s">
        <v>90</v>
      </c>
      <c r="BK266" s="245">
        <f>ROUND(I266*H266,2)</f>
        <v>0</v>
      </c>
      <c r="BL266" s="17" t="s">
        <v>125</v>
      </c>
      <c r="BM266" s="244" t="s">
        <v>8954</v>
      </c>
    </row>
    <row r="267" s="12" customFormat="1">
      <c r="B267" s="252"/>
      <c r="C267" s="253"/>
      <c r="D267" s="246" t="s">
        <v>368</v>
      </c>
      <c r="E267" s="254" t="s">
        <v>1</v>
      </c>
      <c r="F267" s="255" t="s">
        <v>8908</v>
      </c>
      <c r="G267" s="253"/>
      <c r="H267" s="256">
        <v>1063</v>
      </c>
      <c r="I267" s="257"/>
      <c r="J267" s="253"/>
      <c r="K267" s="253"/>
      <c r="L267" s="258"/>
      <c r="M267" s="259"/>
      <c r="N267" s="260"/>
      <c r="O267" s="260"/>
      <c r="P267" s="260"/>
      <c r="Q267" s="260"/>
      <c r="R267" s="260"/>
      <c r="S267" s="260"/>
      <c r="T267" s="261"/>
      <c r="AT267" s="262" t="s">
        <v>368</v>
      </c>
      <c r="AU267" s="262" t="s">
        <v>92</v>
      </c>
      <c r="AV267" s="12" t="s">
        <v>92</v>
      </c>
      <c r="AW267" s="12" t="s">
        <v>38</v>
      </c>
      <c r="AX267" s="12" t="s">
        <v>83</v>
      </c>
      <c r="AY267" s="262" t="s">
        <v>263</v>
      </c>
    </row>
    <row r="268" s="13" customFormat="1">
      <c r="B268" s="263"/>
      <c r="C268" s="264"/>
      <c r="D268" s="246" t="s">
        <v>368</v>
      </c>
      <c r="E268" s="265" t="s">
        <v>1</v>
      </c>
      <c r="F268" s="266" t="s">
        <v>370</v>
      </c>
      <c r="G268" s="264"/>
      <c r="H268" s="267">
        <v>1063</v>
      </c>
      <c r="I268" s="268"/>
      <c r="J268" s="264"/>
      <c r="K268" s="264"/>
      <c r="L268" s="269"/>
      <c r="M268" s="270"/>
      <c r="N268" s="271"/>
      <c r="O268" s="271"/>
      <c r="P268" s="271"/>
      <c r="Q268" s="271"/>
      <c r="R268" s="271"/>
      <c r="S268" s="271"/>
      <c r="T268" s="272"/>
      <c r="AT268" s="273" t="s">
        <v>368</v>
      </c>
      <c r="AU268" s="273" t="s">
        <v>92</v>
      </c>
      <c r="AV268" s="13" t="s">
        <v>125</v>
      </c>
      <c r="AW268" s="13" t="s">
        <v>38</v>
      </c>
      <c r="AX268" s="13" t="s">
        <v>90</v>
      </c>
      <c r="AY268" s="273" t="s">
        <v>263</v>
      </c>
    </row>
    <row r="269" s="1" customFormat="1" ht="16.5" customHeight="1">
      <c r="B269" s="39"/>
      <c r="C269" s="295" t="s">
        <v>693</v>
      </c>
      <c r="D269" s="295" t="s">
        <v>400</v>
      </c>
      <c r="E269" s="296" t="s">
        <v>8955</v>
      </c>
      <c r="F269" s="297" t="s">
        <v>8956</v>
      </c>
      <c r="G269" s="298" t="s">
        <v>407</v>
      </c>
      <c r="H269" s="299">
        <v>1169.3</v>
      </c>
      <c r="I269" s="300"/>
      <c r="J269" s="301">
        <f>ROUND(I269*H269,2)</f>
        <v>0</v>
      </c>
      <c r="K269" s="297" t="s">
        <v>413</v>
      </c>
      <c r="L269" s="302"/>
      <c r="M269" s="303" t="s">
        <v>1</v>
      </c>
      <c r="N269" s="304" t="s">
        <v>48</v>
      </c>
      <c r="O269" s="87"/>
      <c r="P269" s="242">
        <f>O269*H269</f>
        <v>0</v>
      </c>
      <c r="Q269" s="242">
        <v>0.14029</v>
      </c>
      <c r="R269" s="242">
        <f>Q269*H269</f>
        <v>164.04109699999998</v>
      </c>
      <c r="S269" s="242">
        <v>0</v>
      </c>
      <c r="T269" s="243">
        <f>S269*H269</f>
        <v>0</v>
      </c>
      <c r="AR269" s="244" t="s">
        <v>303</v>
      </c>
      <c r="AT269" s="244" t="s">
        <v>400</v>
      </c>
      <c r="AU269" s="244" t="s">
        <v>92</v>
      </c>
      <c r="AY269" s="17" t="s">
        <v>263</v>
      </c>
      <c r="BE269" s="245">
        <f>IF(N269="základní",J269,0)</f>
        <v>0</v>
      </c>
      <c r="BF269" s="245">
        <f>IF(N269="snížená",J269,0)</f>
        <v>0</v>
      </c>
      <c r="BG269" s="245">
        <f>IF(N269="zákl. přenesená",J269,0)</f>
        <v>0</v>
      </c>
      <c r="BH269" s="245">
        <f>IF(N269="sníž. přenesená",J269,0)</f>
        <v>0</v>
      </c>
      <c r="BI269" s="245">
        <f>IF(N269="nulová",J269,0)</f>
        <v>0</v>
      </c>
      <c r="BJ269" s="17" t="s">
        <v>90</v>
      </c>
      <c r="BK269" s="245">
        <f>ROUND(I269*H269,2)</f>
        <v>0</v>
      </c>
      <c r="BL269" s="17" t="s">
        <v>125</v>
      </c>
      <c r="BM269" s="244" t="s">
        <v>8957</v>
      </c>
    </row>
    <row r="270" s="1" customFormat="1">
      <c r="B270" s="39"/>
      <c r="C270" s="40"/>
      <c r="D270" s="246" t="s">
        <v>273</v>
      </c>
      <c r="E270" s="40"/>
      <c r="F270" s="247" t="s">
        <v>8958</v>
      </c>
      <c r="G270" s="40"/>
      <c r="H270" s="40"/>
      <c r="I270" s="151"/>
      <c r="J270" s="40"/>
      <c r="K270" s="40"/>
      <c r="L270" s="44"/>
      <c r="M270" s="248"/>
      <c r="N270" s="87"/>
      <c r="O270" s="87"/>
      <c r="P270" s="87"/>
      <c r="Q270" s="87"/>
      <c r="R270" s="87"/>
      <c r="S270" s="87"/>
      <c r="T270" s="88"/>
      <c r="AT270" s="17" t="s">
        <v>273</v>
      </c>
      <c r="AU270" s="17" t="s">
        <v>92</v>
      </c>
    </row>
    <row r="271" s="12" customFormat="1">
      <c r="B271" s="252"/>
      <c r="C271" s="253"/>
      <c r="D271" s="246" t="s">
        <v>368</v>
      </c>
      <c r="E271" s="253"/>
      <c r="F271" s="255" t="s">
        <v>8959</v>
      </c>
      <c r="G271" s="253"/>
      <c r="H271" s="256">
        <v>1169.3</v>
      </c>
      <c r="I271" s="257"/>
      <c r="J271" s="253"/>
      <c r="K271" s="253"/>
      <c r="L271" s="258"/>
      <c r="M271" s="259"/>
      <c r="N271" s="260"/>
      <c r="O271" s="260"/>
      <c r="P271" s="260"/>
      <c r="Q271" s="260"/>
      <c r="R271" s="260"/>
      <c r="S271" s="260"/>
      <c r="T271" s="261"/>
      <c r="AT271" s="262" t="s">
        <v>368</v>
      </c>
      <c r="AU271" s="262" t="s">
        <v>92</v>
      </c>
      <c r="AV271" s="12" t="s">
        <v>92</v>
      </c>
      <c r="AW271" s="12" t="s">
        <v>4</v>
      </c>
      <c r="AX271" s="12" t="s">
        <v>90</v>
      </c>
      <c r="AY271" s="262" t="s">
        <v>263</v>
      </c>
    </row>
    <row r="272" s="1" customFormat="1" ht="16.5" customHeight="1">
      <c r="B272" s="39"/>
      <c r="C272" s="233" t="s">
        <v>697</v>
      </c>
      <c r="D272" s="233" t="s">
        <v>266</v>
      </c>
      <c r="E272" s="234" t="s">
        <v>606</v>
      </c>
      <c r="F272" s="235" t="s">
        <v>607</v>
      </c>
      <c r="G272" s="236" t="s">
        <v>407</v>
      </c>
      <c r="H272" s="237">
        <v>442</v>
      </c>
      <c r="I272" s="238"/>
      <c r="J272" s="239">
        <f>ROUND(I272*H272,2)</f>
        <v>0</v>
      </c>
      <c r="K272" s="235" t="s">
        <v>270</v>
      </c>
      <c r="L272" s="44"/>
      <c r="M272" s="240" t="s">
        <v>1</v>
      </c>
      <c r="N272" s="241" t="s">
        <v>48</v>
      </c>
      <c r="O272" s="87"/>
      <c r="P272" s="242">
        <f>O272*H272</f>
        <v>0</v>
      </c>
      <c r="Q272" s="242">
        <v>0.10100000000000001</v>
      </c>
      <c r="R272" s="242">
        <f>Q272*H272</f>
        <v>44.642000000000003</v>
      </c>
      <c r="S272" s="242">
        <v>0</v>
      </c>
      <c r="T272" s="243">
        <f>S272*H272</f>
        <v>0</v>
      </c>
      <c r="AR272" s="244" t="s">
        <v>125</v>
      </c>
      <c r="AT272" s="244" t="s">
        <v>266</v>
      </c>
      <c r="AU272" s="244" t="s">
        <v>92</v>
      </c>
      <c r="AY272" s="17" t="s">
        <v>263</v>
      </c>
      <c r="BE272" s="245">
        <f>IF(N272="základní",J272,0)</f>
        <v>0</v>
      </c>
      <c r="BF272" s="245">
        <f>IF(N272="snížená",J272,0)</f>
        <v>0</v>
      </c>
      <c r="BG272" s="245">
        <f>IF(N272="zákl. přenesená",J272,0)</f>
        <v>0</v>
      </c>
      <c r="BH272" s="245">
        <f>IF(N272="sníž. přenesená",J272,0)</f>
        <v>0</v>
      </c>
      <c r="BI272" s="245">
        <f>IF(N272="nulová",J272,0)</f>
        <v>0</v>
      </c>
      <c r="BJ272" s="17" t="s">
        <v>90</v>
      </c>
      <c r="BK272" s="245">
        <f>ROUND(I272*H272,2)</f>
        <v>0</v>
      </c>
      <c r="BL272" s="17" t="s">
        <v>125</v>
      </c>
      <c r="BM272" s="244" t="s">
        <v>8960</v>
      </c>
    </row>
    <row r="273" s="12" customFormat="1">
      <c r="B273" s="252"/>
      <c r="C273" s="253"/>
      <c r="D273" s="246" t="s">
        <v>368</v>
      </c>
      <c r="E273" s="254" t="s">
        <v>1</v>
      </c>
      <c r="F273" s="255" t="s">
        <v>8909</v>
      </c>
      <c r="G273" s="253"/>
      <c r="H273" s="256">
        <v>442</v>
      </c>
      <c r="I273" s="257"/>
      <c r="J273" s="253"/>
      <c r="K273" s="253"/>
      <c r="L273" s="258"/>
      <c r="M273" s="259"/>
      <c r="N273" s="260"/>
      <c r="O273" s="260"/>
      <c r="P273" s="260"/>
      <c r="Q273" s="260"/>
      <c r="R273" s="260"/>
      <c r="S273" s="260"/>
      <c r="T273" s="261"/>
      <c r="AT273" s="262" t="s">
        <v>368</v>
      </c>
      <c r="AU273" s="262" t="s">
        <v>92</v>
      </c>
      <c r="AV273" s="12" t="s">
        <v>92</v>
      </c>
      <c r="AW273" s="12" t="s">
        <v>38</v>
      </c>
      <c r="AX273" s="12" t="s">
        <v>83</v>
      </c>
      <c r="AY273" s="262" t="s">
        <v>263</v>
      </c>
    </row>
    <row r="274" s="13" customFormat="1">
      <c r="B274" s="263"/>
      <c r="C274" s="264"/>
      <c r="D274" s="246" t="s">
        <v>368</v>
      </c>
      <c r="E274" s="265" t="s">
        <v>1</v>
      </c>
      <c r="F274" s="266" t="s">
        <v>370</v>
      </c>
      <c r="G274" s="264"/>
      <c r="H274" s="267">
        <v>442</v>
      </c>
      <c r="I274" s="268"/>
      <c r="J274" s="264"/>
      <c r="K274" s="264"/>
      <c r="L274" s="269"/>
      <c r="M274" s="270"/>
      <c r="N274" s="271"/>
      <c r="O274" s="271"/>
      <c r="P274" s="271"/>
      <c r="Q274" s="271"/>
      <c r="R274" s="271"/>
      <c r="S274" s="271"/>
      <c r="T274" s="272"/>
      <c r="AT274" s="273" t="s">
        <v>368</v>
      </c>
      <c r="AU274" s="273" t="s">
        <v>92</v>
      </c>
      <c r="AV274" s="13" t="s">
        <v>125</v>
      </c>
      <c r="AW274" s="13" t="s">
        <v>38</v>
      </c>
      <c r="AX274" s="13" t="s">
        <v>90</v>
      </c>
      <c r="AY274" s="273" t="s">
        <v>263</v>
      </c>
    </row>
    <row r="275" s="1" customFormat="1" ht="16.5" customHeight="1">
      <c r="B275" s="39"/>
      <c r="C275" s="295" t="s">
        <v>701</v>
      </c>
      <c r="D275" s="295" t="s">
        <v>400</v>
      </c>
      <c r="E275" s="296" t="s">
        <v>8961</v>
      </c>
      <c r="F275" s="297" t="s">
        <v>8962</v>
      </c>
      <c r="G275" s="298" t="s">
        <v>407</v>
      </c>
      <c r="H275" s="299">
        <v>486.19999999999999</v>
      </c>
      <c r="I275" s="300"/>
      <c r="J275" s="301">
        <f>ROUND(I275*H275,2)</f>
        <v>0</v>
      </c>
      <c r="K275" s="297" t="s">
        <v>413</v>
      </c>
      <c r="L275" s="302"/>
      <c r="M275" s="303" t="s">
        <v>1</v>
      </c>
      <c r="N275" s="304" t="s">
        <v>48</v>
      </c>
      <c r="O275" s="87"/>
      <c r="P275" s="242">
        <f>O275*H275</f>
        <v>0</v>
      </c>
      <c r="Q275" s="242">
        <v>0.14029</v>
      </c>
      <c r="R275" s="242">
        <f>Q275*H275</f>
        <v>68.208997999999994</v>
      </c>
      <c r="S275" s="242">
        <v>0</v>
      </c>
      <c r="T275" s="243">
        <f>S275*H275</f>
        <v>0</v>
      </c>
      <c r="AR275" s="244" t="s">
        <v>303</v>
      </c>
      <c r="AT275" s="244" t="s">
        <v>400</v>
      </c>
      <c r="AU275" s="244" t="s">
        <v>92</v>
      </c>
      <c r="AY275" s="17" t="s">
        <v>263</v>
      </c>
      <c r="BE275" s="245">
        <f>IF(N275="základní",J275,0)</f>
        <v>0</v>
      </c>
      <c r="BF275" s="245">
        <f>IF(N275="snížená",J275,0)</f>
        <v>0</v>
      </c>
      <c r="BG275" s="245">
        <f>IF(N275="zákl. přenesená",J275,0)</f>
        <v>0</v>
      </c>
      <c r="BH275" s="245">
        <f>IF(N275="sníž. přenesená",J275,0)</f>
        <v>0</v>
      </c>
      <c r="BI275" s="245">
        <f>IF(N275="nulová",J275,0)</f>
        <v>0</v>
      </c>
      <c r="BJ275" s="17" t="s">
        <v>90</v>
      </c>
      <c r="BK275" s="245">
        <f>ROUND(I275*H275,2)</f>
        <v>0</v>
      </c>
      <c r="BL275" s="17" t="s">
        <v>125</v>
      </c>
      <c r="BM275" s="244" t="s">
        <v>8963</v>
      </c>
    </row>
    <row r="276" s="1" customFormat="1">
      <c r="B276" s="39"/>
      <c r="C276" s="40"/>
      <c r="D276" s="246" t="s">
        <v>273</v>
      </c>
      <c r="E276" s="40"/>
      <c r="F276" s="247" t="s">
        <v>8964</v>
      </c>
      <c r="G276" s="40"/>
      <c r="H276" s="40"/>
      <c r="I276" s="151"/>
      <c r="J276" s="40"/>
      <c r="K276" s="40"/>
      <c r="L276" s="44"/>
      <c r="M276" s="248"/>
      <c r="N276" s="87"/>
      <c r="O276" s="87"/>
      <c r="P276" s="87"/>
      <c r="Q276" s="87"/>
      <c r="R276" s="87"/>
      <c r="S276" s="87"/>
      <c r="T276" s="88"/>
      <c r="AT276" s="17" t="s">
        <v>273</v>
      </c>
      <c r="AU276" s="17" t="s">
        <v>92</v>
      </c>
    </row>
    <row r="277" s="12" customFormat="1">
      <c r="B277" s="252"/>
      <c r="C277" s="253"/>
      <c r="D277" s="246" t="s">
        <v>368</v>
      </c>
      <c r="E277" s="253"/>
      <c r="F277" s="255" t="s">
        <v>8965</v>
      </c>
      <c r="G277" s="253"/>
      <c r="H277" s="256">
        <v>486.19999999999999</v>
      </c>
      <c r="I277" s="257"/>
      <c r="J277" s="253"/>
      <c r="K277" s="253"/>
      <c r="L277" s="258"/>
      <c r="M277" s="259"/>
      <c r="N277" s="260"/>
      <c r="O277" s="260"/>
      <c r="P277" s="260"/>
      <c r="Q277" s="260"/>
      <c r="R277" s="260"/>
      <c r="S277" s="260"/>
      <c r="T277" s="261"/>
      <c r="AT277" s="262" t="s">
        <v>368</v>
      </c>
      <c r="AU277" s="262" t="s">
        <v>92</v>
      </c>
      <c r="AV277" s="12" t="s">
        <v>92</v>
      </c>
      <c r="AW277" s="12" t="s">
        <v>4</v>
      </c>
      <c r="AX277" s="12" t="s">
        <v>90</v>
      </c>
      <c r="AY277" s="262" t="s">
        <v>263</v>
      </c>
    </row>
    <row r="278" s="1" customFormat="1" ht="16.5" customHeight="1">
      <c r="B278" s="39"/>
      <c r="C278" s="233" t="s">
        <v>706</v>
      </c>
      <c r="D278" s="233" t="s">
        <v>266</v>
      </c>
      <c r="E278" s="234" t="s">
        <v>606</v>
      </c>
      <c r="F278" s="235" t="s">
        <v>607</v>
      </c>
      <c r="G278" s="236" t="s">
        <v>407</v>
      </c>
      <c r="H278" s="237">
        <v>1117</v>
      </c>
      <c r="I278" s="238"/>
      <c r="J278" s="239">
        <f>ROUND(I278*H278,2)</f>
        <v>0</v>
      </c>
      <c r="K278" s="235" t="s">
        <v>270</v>
      </c>
      <c r="L278" s="44"/>
      <c r="M278" s="240" t="s">
        <v>1</v>
      </c>
      <c r="N278" s="241" t="s">
        <v>48</v>
      </c>
      <c r="O278" s="87"/>
      <c r="P278" s="242">
        <f>O278*H278</f>
        <v>0</v>
      </c>
      <c r="Q278" s="242">
        <v>0.10100000000000001</v>
      </c>
      <c r="R278" s="242">
        <f>Q278*H278</f>
        <v>112.81700000000001</v>
      </c>
      <c r="S278" s="242">
        <v>0</v>
      </c>
      <c r="T278" s="243">
        <f>S278*H278</f>
        <v>0</v>
      </c>
      <c r="AR278" s="244" t="s">
        <v>125</v>
      </c>
      <c r="AT278" s="244" t="s">
        <v>266</v>
      </c>
      <c r="AU278" s="244" t="s">
        <v>92</v>
      </c>
      <c r="AY278" s="17" t="s">
        <v>263</v>
      </c>
      <c r="BE278" s="245">
        <f>IF(N278="základní",J278,0)</f>
        <v>0</v>
      </c>
      <c r="BF278" s="245">
        <f>IF(N278="snížená",J278,0)</f>
        <v>0</v>
      </c>
      <c r="BG278" s="245">
        <f>IF(N278="zákl. přenesená",J278,0)</f>
        <v>0</v>
      </c>
      <c r="BH278" s="245">
        <f>IF(N278="sníž. přenesená",J278,0)</f>
        <v>0</v>
      </c>
      <c r="BI278" s="245">
        <f>IF(N278="nulová",J278,0)</f>
        <v>0</v>
      </c>
      <c r="BJ278" s="17" t="s">
        <v>90</v>
      </c>
      <c r="BK278" s="245">
        <f>ROUND(I278*H278,2)</f>
        <v>0</v>
      </c>
      <c r="BL278" s="17" t="s">
        <v>125</v>
      </c>
      <c r="BM278" s="244" t="s">
        <v>8966</v>
      </c>
    </row>
    <row r="279" s="12" customFormat="1">
      <c r="B279" s="252"/>
      <c r="C279" s="253"/>
      <c r="D279" s="246" t="s">
        <v>368</v>
      </c>
      <c r="E279" s="254" t="s">
        <v>1</v>
      </c>
      <c r="F279" s="255" t="s">
        <v>8910</v>
      </c>
      <c r="G279" s="253"/>
      <c r="H279" s="256">
        <v>1117</v>
      </c>
      <c r="I279" s="257"/>
      <c r="J279" s="253"/>
      <c r="K279" s="253"/>
      <c r="L279" s="258"/>
      <c r="M279" s="259"/>
      <c r="N279" s="260"/>
      <c r="O279" s="260"/>
      <c r="P279" s="260"/>
      <c r="Q279" s="260"/>
      <c r="R279" s="260"/>
      <c r="S279" s="260"/>
      <c r="T279" s="261"/>
      <c r="AT279" s="262" t="s">
        <v>368</v>
      </c>
      <c r="AU279" s="262" t="s">
        <v>92</v>
      </c>
      <c r="AV279" s="12" t="s">
        <v>92</v>
      </c>
      <c r="AW279" s="12" t="s">
        <v>38</v>
      </c>
      <c r="AX279" s="12" t="s">
        <v>83</v>
      </c>
      <c r="AY279" s="262" t="s">
        <v>263</v>
      </c>
    </row>
    <row r="280" s="13" customFormat="1">
      <c r="B280" s="263"/>
      <c r="C280" s="264"/>
      <c r="D280" s="246" t="s">
        <v>368</v>
      </c>
      <c r="E280" s="265" t="s">
        <v>1</v>
      </c>
      <c r="F280" s="266" t="s">
        <v>370</v>
      </c>
      <c r="G280" s="264"/>
      <c r="H280" s="267">
        <v>1117</v>
      </c>
      <c r="I280" s="268"/>
      <c r="J280" s="264"/>
      <c r="K280" s="264"/>
      <c r="L280" s="269"/>
      <c r="M280" s="270"/>
      <c r="N280" s="271"/>
      <c r="O280" s="271"/>
      <c r="P280" s="271"/>
      <c r="Q280" s="271"/>
      <c r="R280" s="271"/>
      <c r="S280" s="271"/>
      <c r="T280" s="272"/>
      <c r="AT280" s="273" t="s">
        <v>368</v>
      </c>
      <c r="AU280" s="273" t="s">
        <v>92</v>
      </c>
      <c r="AV280" s="13" t="s">
        <v>125</v>
      </c>
      <c r="AW280" s="13" t="s">
        <v>38</v>
      </c>
      <c r="AX280" s="13" t="s">
        <v>90</v>
      </c>
      <c r="AY280" s="273" t="s">
        <v>263</v>
      </c>
    </row>
    <row r="281" s="1" customFormat="1" ht="16.5" customHeight="1">
      <c r="B281" s="39"/>
      <c r="C281" s="295" t="s">
        <v>715</v>
      </c>
      <c r="D281" s="295" t="s">
        <v>400</v>
      </c>
      <c r="E281" s="296" t="s">
        <v>610</v>
      </c>
      <c r="F281" s="297" t="s">
        <v>611</v>
      </c>
      <c r="G281" s="298" t="s">
        <v>407</v>
      </c>
      <c r="H281" s="299">
        <v>1228.7000000000001</v>
      </c>
      <c r="I281" s="300"/>
      <c r="J281" s="301">
        <f>ROUND(I281*H281,2)</f>
        <v>0</v>
      </c>
      <c r="K281" s="297" t="s">
        <v>413</v>
      </c>
      <c r="L281" s="302"/>
      <c r="M281" s="303" t="s">
        <v>1</v>
      </c>
      <c r="N281" s="304" t="s">
        <v>48</v>
      </c>
      <c r="O281" s="87"/>
      <c r="P281" s="242">
        <f>O281*H281</f>
        <v>0</v>
      </c>
      <c r="Q281" s="242">
        <v>0.14029</v>
      </c>
      <c r="R281" s="242">
        <f>Q281*H281</f>
        <v>172.374323</v>
      </c>
      <c r="S281" s="242">
        <v>0</v>
      </c>
      <c r="T281" s="243">
        <f>S281*H281</f>
        <v>0</v>
      </c>
      <c r="AR281" s="244" t="s">
        <v>303</v>
      </c>
      <c r="AT281" s="244" t="s">
        <v>400</v>
      </c>
      <c r="AU281" s="244" t="s">
        <v>92</v>
      </c>
      <c r="AY281" s="17" t="s">
        <v>263</v>
      </c>
      <c r="BE281" s="245">
        <f>IF(N281="základní",J281,0)</f>
        <v>0</v>
      </c>
      <c r="BF281" s="245">
        <f>IF(N281="snížená",J281,0)</f>
        <v>0</v>
      </c>
      <c r="BG281" s="245">
        <f>IF(N281="zákl. přenesená",J281,0)</f>
        <v>0</v>
      </c>
      <c r="BH281" s="245">
        <f>IF(N281="sníž. přenesená",J281,0)</f>
        <v>0</v>
      </c>
      <c r="BI281" s="245">
        <f>IF(N281="nulová",J281,0)</f>
        <v>0</v>
      </c>
      <c r="BJ281" s="17" t="s">
        <v>90</v>
      </c>
      <c r="BK281" s="245">
        <f>ROUND(I281*H281,2)</f>
        <v>0</v>
      </c>
      <c r="BL281" s="17" t="s">
        <v>125</v>
      </c>
      <c r="BM281" s="244" t="s">
        <v>8967</v>
      </c>
    </row>
    <row r="282" s="1" customFormat="1">
      <c r="B282" s="39"/>
      <c r="C282" s="40"/>
      <c r="D282" s="246" t="s">
        <v>273</v>
      </c>
      <c r="E282" s="40"/>
      <c r="F282" s="247" t="s">
        <v>613</v>
      </c>
      <c r="G282" s="40"/>
      <c r="H282" s="40"/>
      <c r="I282" s="151"/>
      <c r="J282" s="40"/>
      <c r="K282" s="40"/>
      <c r="L282" s="44"/>
      <c r="M282" s="248"/>
      <c r="N282" s="87"/>
      <c r="O282" s="87"/>
      <c r="P282" s="87"/>
      <c r="Q282" s="87"/>
      <c r="R282" s="87"/>
      <c r="S282" s="87"/>
      <c r="T282" s="88"/>
      <c r="AT282" s="17" t="s">
        <v>273</v>
      </c>
      <c r="AU282" s="17" t="s">
        <v>92</v>
      </c>
    </row>
    <row r="283" s="12" customFormat="1">
      <c r="B283" s="252"/>
      <c r="C283" s="253"/>
      <c r="D283" s="246" t="s">
        <v>368</v>
      </c>
      <c r="E283" s="253"/>
      <c r="F283" s="255" t="s">
        <v>8968</v>
      </c>
      <c r="G283" s="253"/>
      <c r="H283" s="256">
        <v>1228.7000000000001</v>
      </c>
      <c r="I283" s="257"/>
      <c r="J283" s="253"/>
      <c r="K283" s="253"/>
      <c r="L283" s="258"/>
      <c r="M283" s="259"/>
      <c r="N283" s="260"/>
      <c r="O283" s="260"/>
      <c r="P283" s="260"/>
      <c r="Q283" s="260"/>
      <c r="R283" s="260"/>
      <c r="S283" s="260"/>
      <c r="T283" s="261"/>
      <c r="AT283" s="262" t="s">
        <v>368</v>
      </c>
      <c r="AU283" s="262" t="s">
        <v>92</v>
      </c>
      <c r="AV283" s="12" t="s">
        <v>92</v>
      </c>
      <c r="AW283" s="12" t="s">
        <v>4</v>
      </c>
      <c r="AX283" s="12" t="s">
        <v>90</v>
      </c>
      <c r="AY283" s="262" t="s">
        <v>263</v>
      </c>
    </row>
    <row r="284" s="1" customFormat="1" ht="16.5" customHeight="1">
      <c r="B284" s="39"/>
      <c r="C284" s="233" t="s">
        <v>726</v>
      </c>
      <c r="D284" s="233" t="s">
        <v>266</v>
      </c>
      <c r="E284" s="234" t="s">
        <v>606</v>
      </c>
      <c r="F284" s="235" t="s">
        <v>607</v>
      </c>
      <c r="G284" s="236" t="s">
        <v>407</v>
      </c>
      <c r="H284" s="237">
        <v>386</v>
      </c>
      <c r="I284" s="238"/>
      <c r="J284" s="239">
        <f>ROUND(I284*H284,2)</f>
        <v>0</v>
      </c>
      <c r="K284" s="235" t="s">
        <v>270</v>
      </c>
      <c r="L284" s="44"/>
      <c r="M284" s="240" t="s">
        <v>1</v>
      </c>
      <c r="N284" s="241" t="s">
        <v>48</v>
      </c>
      <c r="O284" s="87"/>
      <c r="P284" s="242">
        <f>O284*H284</f>
        <v>0</v>
      </c>
      <c r="Q284" s="242">
        <v>0.10100000000000001</v>
      </c>
      <c r="R284" s="242">
        <f>Q284*H284</f>
        <v>38.986000000000004</v>
      </c>
      <c r="S284" s="242">
        <v>0</v>
      </c>
      <c r="T284" s="243">
        <f>S284*H284</f>
        <v>0</v>
      </c>
      <c r="AR284" s="244" t="s">
        <v>125</v>
      </c>
      <c r="AT284" s="244" t="s">
        <v>266</v>
      </c>
      <c r="AU284" s="244" t="s">
        <v>92</v>
      </c>
      <c r="AY284" s="17" t="s">
        <v>263</v>
      </c>
      <c r="BE284" s="245">
        <f>IF(N284="základní",J284,0)</f>
        <v>0</v>
      </c>
      <c r="BF284" s="245">
        <f>IF(N284="snížená",J284,0)</f>
        <v>0</v>
      </c>
      <c r="BG284" s="245">
        <f>IF(N284="zákl. přenesená",J284,0)</f>
        <v>0</v>
      </c>
      <c r="BH284" s="245">
        <f>IF(N284="sníž. přenesená",J284,0)</f>
        <v>0</v>
      </c>
      <c r="BI284" s="245">
        <f>IF(N284="nulová",J284,0)</f>
        <v>0</v>
      </c>
      <c r="BJ284" s="17" t="s">
        <v>90</v>
      </c>
      <c r="BK284" s="245">
        <f>ROUND(I284*H284,2)</f>
        <v>0</v>
      </c>
      <c r="BL284" s="17" t="s">
        <v>125</v>
      </c>
      <c r="BM284" s="244" t="s">
        <v>8969</v>
      </c>
    </row>
    <row r="285" s="12" customFormat="1">
      <c r="B285" s="252"/>
      <c r="C285" s="253"/>
      <c r="D285" s="246" t="s">
        <v>368</v>
      </c>
      <c r="E285" s="254" t="s">
        <v>1</v>
      </c>
      <c r="F285" s="255" t="s">
        <v>8911</v>
      </c>
      <c r="G285" s="253"/>
      <c r="H285" s="256">
        <v>386</v>
      </c>
      <c r="I285" s="257"/>
      <c r="J285" s="253"/>
      <c r="K285" s="253"/>
      <c r="L285" s="258"/>
      <c r="M285" s="259"/>
      <c r="N285" s="260"/>
      <c r="O285" s="260"/>
      <c r="P285" s="260"/>
      <c r="Q285" s="260"/>
      <c r="R285" s="260"/>
      <c r="S285" s="260"/>
      <c r="T285" s="261"/>
      <c r="AT285" s="262" t="s">
        <v>368</v>
      </c>
      <c r="AU285" s="262" t="s">
        <v>92</v>
      </c>
      <c r="AV285" s="12" t="s">
        <v>92</v>
      </c>
      <c r="AW285" s="12" t="s">
        <v>38</v>
      </c>
      <c r="AX285" s="12" t="s">
        <v>83</v>
      </c>
      <c r="AY285" s="262" t="s">
        <v>263</v>
      </c>
    </row>
    <row r="286" s="13" customFormat="1">
      <c r="B286" s="263"/>
      <c r="C286" s="264"/>
      <c r="D286" s="246" t="s">
        <v>368</v>
      </c>
      <c r="E286" s="265" t="s">
        <v>1</v>
      </c>
      <c r="F286" s="266" t="s">
        <v>370</v>
      </c>
      <c r="G286" s="264"/>
      <c r="H286" s="267">
        <v>386</v>
      </c>
      <c r="I286" s="268"/>
      <c r="J286" s="264"/>
      <c r="K286" s="264"/>
      <c r="L286" s="269"/>
      <c r="M286" s="270"/>
      <c r="N286" s="271"/>
      <c r="O286" s="271"/>
      <c r="P286" s="271"/>
      <c r="Q286" s="271"/>
      <c r="R286" s="271"/>
      <c r="S286" s="271"/>
      <c r="T286" s="272"/>
      <c r="AT286" s="273" t="s">
        <v>368</v>
      </c>
      <c r="AU286" s="273" t="s">
        <v>92</v>
      </c>
      <c r="AV286" s="13" t="s">
        <v>125</v>
      </c>
      <c r="AW286" s="13" t="s">
        <v>38</v>
      </c>
      <c r="AX286" s="13" t="s">
        <v>90</v>
      </c>
      <c r="AY286" s="273" t="s">
        <v>263</v>
      </c>
    </row>
    <row r="287" s="1" customFormat="1" ht="16.5" customHeight="1">
      <c r="B287" s="39"/>
      <c r="C287" s="295" t="s">
        <v>731</v>
      </c>
      <c r="D287" s="295" t="s">
        <v>400</v>
      </c>
      <c r="E287" s="296" t="s">
        <v>8970</v>
      </c>
      <c r="F287" s="297" t="s">
        <v>8971</v>
      </c>
      <c r="G287" s="298" t="s">
        <v>407</v>
      </c>
      <c r="H287" s="299">
        <v>424.60000000000002</v>
      </c>
      <c r="I287" s="300"/>
      <c r="J287" s="301">
        <f>ROUND(I287*H287,2)</f>
        <v>0</v>
      </c>
      <c r="K287" s="297" t="s">
        <v>413</v>
      </c>
      <c r="L287" s="302"/>
      <c r="M287" s="303" t="s">
        <v>1</v>
      </c>
      <c r="N287" s="304" t="s">
        <v>48</v>
      </c>
      <c r="O287" s="87"/>
      <c r="P287" s="242">
        <f>O287*H287</f>
        <v>0</v>
      </c>
      <c r="Q287" s="242">
        <v>0.14029</v>
      </c>
      <c r="R287" s="242">
        <f>Q287*H287</f>
        <v>59.567134000000003</v>
      </c>
      <c r="S287" s="242">
        <v>0</v>
      </c>
      <c r="T287" s="243">
        <f>S287*H287</f>
        <v>0</v>
      </c>
      <c r="AR287" s="244" t="s">
        <v>303</v>
      </c>
      <c r="AT287" s="244" t="s">
        <v>400</v>
      </c>
      <c r="AU287" s="244" t="s">
        <v>92</v>
      </c>
      <c r="AY287" s="17" t="s">
        <v>263</v>
      </c>
      <c r="BE287" s="245">
        <f>IF(N287="základní",J287,0)</f>
        <v>0</v>
      </c>
      <c r="BF287" s="245">
        <f>IF(N287="snížená",J287,0)</f>
        <v>0</v>
      </c>
      <c r="BG287" s="245">
        <f>IF(N287="zákl. přenesená",J287,0)</f>
        <v>0</v>
      </c>
      <c r="BH287" s="245">
        <f>IF(N287="sníž. přenesená",J287,0)</f>
        <v>0</v>
      </c>
      <c r="BI287" s="245">
        <f>IF(N287="nulová",J287,0)</f>
        <v>0</v>
      </c>
      <c r="BJ287" s="17" t="s">
        <v>90</v>
      </c>
      <c r="BK287" s="245">
        <f>ROUND(I287*H287,2)</f>
        <v>0</v>
      </c>
      <c r="BL287" s="17" t="s">
        <v>125</v>
      </c>
      <c r="BM287" s="244" t="s">
        <v>8972</v>
      </c>
    </row>
    <row r="288" s="1" customFormat="1">
      <c r="B288" s="39"/>
      <c r="C288" s="40"/>
      <c r="D288" s="246" t="s">
        <v>273</v>
      </c>
      <c r="E288" s="40"/>
      <c r="F288" s="247" t="s">
        <v>8973</v>
      </c>
      <c r="G288" s="40"/>
      <c r="H288" s="40"/>
      <c r="I288" s="151"/>
      <c r="J288" s="40"/>
      <c r="K288" s="40"/>
      <c r="L288" s="44"/>
      <c r="M288" s="248"/>
      <c r="N288" s="87"/>
      <c r="O288" s="87"/>
      <c r="P288" s="87"/>
      <c r="Q288" s="87"/>
      <c r="R288" s="87"/>
      <c r="S288" s="87"/>
      <c r="T288" s="88"/>
      <c r="AT288" s="17" t="s">
        <v>273</v>
      </c>
      <c r="AU288" s="17" t="s">
        <v>92</v>
      </c>
    </row>
    <row r="289" s="12" customFormat="1">
      <c r="B289" s="252"/>
      <c r="C289" s="253"/>
      <c r="D289" s="246" t="s">
        <v>368</v>
      </c>
      <c r="E289" s="253"/>
      <c r="F289" s="255" t="s">
        <v>8974</v>
      </c>
      <c r="G289" s="253"/>
      <c r="H289" s="256">
        <v>424.60000000000002</v>
      </c>
      <c r="I289" s="257"/>
      <c r="J289" s="253"/>
      <c r="K289" s="253"/>
      <c r="L289" s="258"/>
      <c r="M289" s="259"/>
      <c r="N289" s="260"/>
      <c r="O289" s="260"/>
      <c r="P289" s="260"/>
      <c r="Q289" s="260"/>
      <c r="R289" s="260"/>
      <c r="S289" s="260"/>
      <c r="T289" s="261"/>
      <c r="AT289" s="262" t="s">
        <v>368</v>
      </c>
      <c r="AU289" s="262" t="s">
        <v>92</v>
      </c>
      <c r="AV289" s="12" t="s">
        <v>92</v>
      </c>
      <c r="AW289" s="12" t="s">
        <v>4</v>
      </c>
      <c r="AX289" s="12" t="s">
        <v>90</v>
      </c>
      <c r="AY289" s="262" t="s">
        <v>263</v>
      </c>
    </row>
    <row r="290" s="1" customFormat="1" ht="16.5" customHeight="1">
      <c r="B290" s="39"/>
      <c r="C290" s="233" t="s">
        <v>737</v>
      </c>
      <c r="D290" s="233" t="s">
        <v>266</v>
      </c>
      <c r="E290" s="234" t="s">
        <v>8975</v>
      </c>
      <c r="F290" s="235" t="s">
        <v>8976</v>
      </c>
      <c r="G290" s="236" t="s">
        <v>407</v>
      </c>
      <c r="H290" s="237">
        <v>36</v>
      </c>
      <c r="I290" s="238"/>
      <c r="J290" s="239">
        <f>ROUND(I290*H290,2)</f>
        <v>0</v>
      </c>
      <c r="K290" s="235" t="s">
        <v>270</v>
      </c>
      <c r="L290" s="44"/>
      <c r="M290" s="240" t="s">
        <v>1</v>
      </c>
      <c r="N290" s="241" t="s">
        <v>48</v>
      </c>
      <c r="O290" s="87"/>
      <c r="P290" s="242">
        <f>O290*H290</f>
        <v>0</v>
      </c>
      <c r="Q290" s="242">
        <v>0.14610000000000001</v>
      </c>
      <c r="R290" s="242">
        <f>Q290*H290</f>
        <v>5.2596000000000007</v>
      </c>
      <c r="S290" s="242">
        <v>0</v>
      </c>
      <c r="T290" s="243">
        <f>S290*H290</f>
        <v>0</v>
      </c>
      <c r="AR290" s="244" t="s">
        <v>125</v>
      </c>
      <c r="AT290" s="244" t="s">
        <v>266</v>
      </c>
      <c r="AU290" s="244" t="s">
        <v>92</v>
      </c>
      <c r="AY290" s="17" t="s">
        <v>263</v>
      </c>
      <c r="BE290" s="245">
        <f>IF(N290="základní",J290,0)</f>
        <v>0</v>
      </c>
      <c r="BF290" s="245">
        <f>IF(N290="snížená",J290,0)</f>
        <v>0</v>
      </c>
      <c r="BG290" s="245">
        <f>IF(N290="zákl. přenesená",J290,0)</f>
        <v>0</v>
      </c>
      <c r="BH290" s="245">
        <f>IF(N290="sníž. přenesená",J290,0)</f>
        <v>0</v>
      </c>
      <c r="BI290" s="245">
        <f>IF(N290="nulová",J290,0)</f>
        <v>0</v>
      </c>
      <c r="BJ290" s="17" t="s">
        <v>90</v>
      </c>
      <c r="BK290" s="245">
        <f>ROUND(I290*H290,2)</f>
        <v>0</v>
      </c>
      <c r="BL290" s="17" t="s">
        <v>125</v>
      </c>
      <c r="BM290" s="244" t="s">
        <v>8977</v>
      </c>
    </row>
    <row r="291" s="12" customFormat="1">
      <c r="B291" s="252"/>
      <c r="C291" s="253"/>
      <c r="D291" s="246" t="s">
        <v>368</v>
      </c>
      <c r="E291" s="254" t="s">
        <v>1</v>
      </c>
      <c r="F291" s="255" t="s">
        <v>8978</v>
      </c>
      <c r="G291" s="253"/>
      <c r="H291" s="256">
        <v>36</v>
      </c>
      <c r="I291" s="257"/>
      <c r="J291" s="253"/>
      <c r="K291" s="253"/>
      <c r="L291" s="258"/>
      <c r="M291" s="259"/>
      <c r="N291" s="260"/>
      <c r="O291" s="260"/>
      <c r="P291" s="260"/>
      <c r="Q291" s="260"/>
      <c r="R291" s="260"/>
      <c r="S291" s="260"/>
      <c r="T291" s="261"/>
      <c r="AT291" s="262" t="s">
        <v>368</v>
      </c>
      <c r="AU291" s="262" t="s">
        <v>92</v>
      </c>
      <c r="AV291" s="12" t="s">
        <v>92</v>
      </c>
      <c r="AW291" s="12" t="s">
        <v>38</v>
      </c>
      <c r="AX291" s="12" t="s">
        <v>83</v>
      </c>
      <c r="AY291" s="262" t="s">
        <v>263</v>
      </c>
    </row>
    <row r="292" s="13" customFormat="1">
      <c r="B292" s="263"/>
      <c r="C292" s="264"/>
      <c r="D292" s="246" t="s">
        <v>368</v>
      </c>
      <c r="E292" s="265" t="s">
        <v>1</v>
      </c>
      <c r="F292" s="266" t="s">
        <v>370</v>
      </c>
      <c r="G292" s="264"/>
      <c r="H292" s="267">
        <v>36</v>
      </c>
      <c r="I292" s="268"/>
      <c r="J292" s="264"/>
      <c r="K292" s="264"/>
      <c r="L292" s="269"/>
      <c r="M292" s="270"/>
      <c r="N292" s="271"/>
      <c r="O292" s="271"/>
      <c r="P292" s="271"/>
      <c r="Q292" s="271"/>
      <c r="R292" s="271"/>
      <c r="S292" s="271"/>
      <c r="T292" s="272"/>
      <c r="AT292" s="273" t="s">
        <v>368</v>
      </c>
      <c r="AU292" s="273" t="s">
        <v>92</v>
      </c>
      <c r="AV292" s="13" t="s">
        <v>125</v>
      </c>
      <c r="AW292" s="13" t="s">
        <v>38</v>
      </c>
      <c r="AX292" s="13" t="s">
        <v>90</v>
      </c>
      <c r="AY292" s="273" t="s">
        <v>263</v>
      </c>
    </row>
    <row r="293" s="1" customFormat="1" ht="16.5" customHeight="1">
      <c r="B293" s="39"/>
      <c r="C293" s="295" t="s">
        <v>742</v>
      </c>
      <c r="D293" s="295" t="s">
        <v>400</v>
      </c>
      <c r="E293" s="296" t="s">
        <v>8979</v>
      </c>
      <c r="F293" s="297" t="s">
        <v>8980</v>
      </c>
      <c r="G293" s="298" t="s">
        <v>407</v>
      </c>
      <c r="H293" s="299">
        <v>19.800000000000001</v>
      </c>
      <c r="I293" s="300"/>
      <c r="J293" s="301">
        <f>ROUND(I293*H293,2)</f>
        <v>0</v>
      </c>
      <c r="K293" s="297" t="s">
        <v>413</v>
      </c>
      <c r="L293" s="302"/>
      <c r="M293" s="303" t="s">
        <v>1</v>
      </c>
      <c r="N293" s="304" t="s">
        <v>48</v>
      </c>
      <c r="O293" s="87"/>
      <c r="P293" s="242">
        <f>O293*H293</f>
        <v>0</v>
      </c>
      <c r="Q293" s="242">
        <v>0.13100000000000001</v>
      </c>
      <c r="R293" s="242">
        <f>Q293*H293</f>
        <v>2.5938000000000003</v>
      </c>
      <c r="S293" s="242">
        <v>0</v>
      </c>
      <c r="T293" s="243">
        <f>S293*H293</f>
        <v>0</v>
      </c>
      <c r="AR293" s="244" t="s">
        <v>303</v>
      </c>
      <c r="AT293" s="244" t="s">
        <v>400</v>
      </c>
      <c r="AU293" s="244" t="s">
        <v>92</v>
      </c>
      <c r="AY293" s="17" t="s">
        <v>263</v>
      </c>
      <c r="BE293" s="245">
        <f>IF(N293="základní",J293,0)</f>
        <v>0</v>
      </c>
      <c r="BF293" s="245">
        <f>IF(N293="snížená",J293,0)</f>
        <v>0</v>
      </c>
      <c r="BG293" s="245">
        <f>IF(N293="zákl. přenesená",J293,0)</f>
        <v>0</v>
      </c>
      <c r="BH293" s="245">
        <f>IF(N293="sníž. přenesená",J293,0)</f>
        <v>0</v>
      </c>
      <c r="BI293" s="245">
        <f>IF(N293="nulová",J293,0)</f>
        <v>0</v>
      </c>
      <c r="BJ293" s="17" t="s">
        <v>90</v>
      </c>
      <c r="BK293" s="245">
        <f>ROUND(I293*H293,2)</f>
        <v>0</v>
      </c>
      <c r="BL293" s="17" t="s">
        <v>125</v>
      </c>
      <c r="BM293" s="244" t="s">
        <v>8981</v>
      </c>
    </row>
    <row r="294" s="1" customFormat="1" ht="16.5" customHeight="1">
      <c r="B294" s="39"/>
      <c r="C294" s="295" t="s">
        <v>746</v>
      </c>
      <c r="D294" s="295" t="s">
        <v>400</v>
      </c>
      <c r="E294" s="296" t="s">
        <v>8982</v>
      </c>
      <c r="F294" s="297" t="s">
        <v>8983</v>
      </c>
      <c r="G294" s="298" t="s">
        <v>407</v>
      </c>
      <c r="H294" s="299">
        <v>19.800000000000001</v>
      </c>
      <c r="I294" s="300"/>
      <c r="J294" s="301">
        <f>ROUND(I294*H294,2)</f>
        <v>0</v>
      </c>
      <c r="K294" s="297" t="s">
        <v>413</v>
      </c>
      <c r="L294" s="302"/>
      <c r="M294" s="303" t="s">
        <v>1</v>
      </c>
      <c r="N294" s="304" t="s">
        <v>48</v>
      </c>
      <c r="O294" s="87"/>
      <c r="P294" s="242">
        <f>O294*H294</f>
        <v>0</v>
      </c>
      <c r="Q294" s="242">
        <v>0.13100000000000001</v>
      </c>
      <c r="R294" s="242">
        <f>Q294*H294</f>
        <v>2.5938000000000003</v>
      </c>
      <c r="S294" s="242">
        <v>0</v>
      </c>
      <c r="T294" s="243">
        <f>S294*H294</f>
        <v>0</v>
      </c>
      <c r="AR294" s="244" t="s">
        <v>303</v>
      </c>
      <c r="AT294" s="244" t="s">
        <v>400</v>
      </c>
      <c r="AU294" s="244" t="s">
        <v>92</v>
      </c>
      <c r="AY294" s="17" t="s">
        <v>263</v>
      </c>
      <c r="BE294" s="245">
        <f>IF(N294="základní",J294,0)</f>
        <v>0</v>
      </c>
      <c r="BF294" s="245">
        <f>IF(N294="snížená",J294,0)</f>
        <v>0</v>
      </c>
      <c r="BG294" s="245">
        <f>IF(N294="zákl. přenesená",J294,0)</f>
        <v>0</v>
      </c>
      <c r="BH294" s="245">
        <f>IF(N294="sníž. přenesená",J294,0)</f>
        <v>0</v>
      </c>
      <c r="BI294" s="245">
        <f>IF(N294="nulová",J294,0)</f>
        <v>0</v>
      </c>
      <c r="BJ294" s="17" t="s">
        <v>90</v>
      </c>
      <c r="BK294" s="245">
        <f>ROUND(I294*H294,2)</f>
        <v>0</v>
      </c>
      <c r="BL294" s="17" t="s">
        <v>125</v>
      </c>
      <c r="BM294" s="244" t="s">
        <v>8984</v>
      </c>
    </row>
    <row r="295" s="1" customFormat="1" ht="16.5" customHeight="1">
      <c r="B295" s="39"/>
      <c r="C295" s="233" t="s">
        <v>751</v>
      </c>
      <c r="D295" s="233" t="s">
        <v>266</v>
      </c>
      <c r="E295" s="234" t="s">
        <v>8985</v>
      </c>
      <c r="F295" s="235" t="s">
        <v>8986</v>
      </c>
      <c r="G295" s="236" t="s">
        <v>396</v>
      </c>
      <c r="H295" s="237">
        <v>277</v>
      </c>
      <c r="I295" s="238"/>
      <c r="J295" s="239">
        <f>ROUND(I295*H295,2)</f>
        <v>0</v>
      </c>
      <c r="K295" s="235" t="s">
        <v>270</v>
      </c>
      <c r="L295" s="44"/>
      <c r="M295" s="240" t="s">
        <v>1</v>
      </c>
      <c r="N295" s="241" t="s">
        <v>48</v>
      </c>
      <c r="O295" s="87"/>
      <c r="P295" s="242">
        <f>O295*H295</f>
        <v>0</v>
      </c>
      <c r="Q295" s="242">
        <v>0.0035999999999999999</v>
      </c>
      <c r="R295" s="242">
        <f>Q295*H295</f>
        <v>0.99719999999999998</v>
      </c>
      <c r="S295" s="242">
        <v>0</v>
      </c>
      <c r="T295" s="243">
        <f>S295*H295</f>
        <v>0</v>
      </c>
      <c r="AR295" s="244" t="s">
        <v>125</v>
      </c>
      <c r="AT295" s="244" t="s">
        <v>266</v>
      </c>
      <c r="AU295" s="244" t="s">
        <v>92</v>
      </c>
      <c r="AY295" s="17" t="s">
        <v>263</v>
      </c>
      <c r="BE295" s="245">
        <f>IF(N295="základní",J295,0)</f>
        <v>0</v>
      </c>
      <c r="BF295" s="245">
        <f>IF(N295="snížená",J295,0)</f>
        <v>0</v>
      </c>
      <c r="BG295" s="245">
        <f>IF(N295="zákl. přenesená",J295,0)</f>
        <v>0</v>
      </c>
      <c r="BH295" s="245">
        <f>IF(N295="sníž. přenesená",J295,0)</f>
        <v>0</v>
      </c>
      <c r="BI295" s="245">
        <f>IF(N295="nulová",J295,0)</f>
        <v>0</v>
      </c>
      <c r="BJ295" s="17" t="s">
        <v>90</v>
      </c>
      <c r="BK295" s="245">
        <f>ROUND(I295*H295,2)</f>
        <v>0</v>
      </c>
      <c r="BL295" s="17" t="s">
        <v>125</v>
      </c>
      <c r="BM295" s="244" t="s">
        <v>8987</v>
      </c>
    </row>
    <row r="296" s="11" customFormat="1" ht="22.8" customHeight="1">
      <c r="B296" s="217"/>
      <c r="C296" s="218"/>
      <c r="D296" s="219" t="s">
        <v>82</v>
      </c>
      <c r="E296" s="231" t="s">
        <v>295</v>
      </c>
      <c r="F296" s="231" t="s">
        <v>615</v>
      </c>
      <c r="G296" s="218"/>
      <c r="H296" s="218"/>
      <c r="I296" s="221"/>
      <c r="J296" s="232">
        <f>BK296</f>
        <v>0</v>
      </c>
      <c r="K296" s="218"/>
      <c r="L296" s="223"/>
      <c r="M296" s="224"/>
      <c r="N296" s="225"/>
      <c r="O296" s="225"/>
      <c r="P296" s="226">
        <f>SUM(P297:P299)</f>
        <v>0</v>
      </c>
      <c r="Q296" s="225"/>
      <c r="R296" s="226">
        <f>SUM(R297:R299)</f>
        <v>6.3388</v>
      </c>
      <c r="S296" s="225"/>
      <c r="T296" s="227">
        <f>SUM(T297:T299)</f>
        <v>0</v>
      </c>
      <c r="AR296" s="228" t="s">
        <v>90</v>
      </c>
      <c r="AT296" s="229" t="s">
        <v>82</v>
      </c>
      <c r="AU296" s="229" t="s">
        <v>90</v>
      </c>
      <c r="AY296" s="228" t="s">
        <v>263</v>
      </c>
      <c r="BK296" s="230">
        <f>SUM(BK297:BK299)</f>
        <v>0</v>
      </c>
    </row>
    <row r="297" s="1" customFormat="1" ht="16.5" customHeight="1">
      <c r="B297" s="39"/>
      <c r="C297" s="233" t="s">
        <v>755</v>
      </c>
      <c r="D297" s="233" t="s">
        <v>266</v>
      </c>
      <c r="E297" s="234" t="s">
        <v>8988</v>
      </c>
      <c r="F297" s="235" t="s">
        <v>8989</v>
      </c>
      <c r="G297" s="236" t="s">
        <v>407</v>
      </c>
      <c r="H297" s="237">
        <v>23</v>
      </c>
      <c r="I297" s="238"/>
      <c r="J297" s="239">
        <f>ROUND(I297*H297,2)</f>
        <v>0</v>
      </c>
      <c r="K297" s="235" t="s">
        <v>270</v>
      </c>
      <c r="L297" s="44"/>
      <c r="M297" s="240" t="s">
        <v>1</v>
      </c>
      <c r="N297" s="241" t="s">
        <v>48</v>
      </c>
      <c r="O297" s="87"/>
      <c r="P297" s="242">
        <f>O297*H297</f>
        <v>0</v>
      </c>
      <c r="Q297" s="242">
        <v>0.27560000000000001</v>
      </c>
      <c r="R297" s="242">
        <f>Q297*H297</f>
        <v>6.3388</v>
      </c>
      <c r="S297" s="242">
        <v>0</v>
      </c>
      <c r="T297" s="243">
        <f>S297*H297</f>
        <v>0</v>
      </c>
      <c r="AR297" s="244" t="s">
        <v>125</v>
      </c>
      <c r="AT297" s="244" t="s">
        <v>266</v>
      </c>
      <c r="AU297" s="244" t="s">
        <v>92</v>
      </c>
      <c r="AY297" s="17" t="s">
        <v>263</v>
      </c>
      <c r="BE297" s="245">
        <f>IF(N297="základní",J297,0)</f>
        <v>0</v>
      </c>
      <c r="BF297" s="245">
        <f>IF(N297="snížená",J297,0)</f>
        <v>0</v>
      </c>
      <c r="BG297" s="245">
        <f>IF(N297="zákl. přenesená",J297,0)</f>
        <v>0</v>
      </c>
      <c r="BH297" s="245">
        <f>IF(N297="sníž. přenesená",J297,0)</f>
        <v>0</v>
      </c>
      <c r="BI297" s="245">
        <f>IF(N297="nulová",J297,0)</f>
        <v>0</v>
      </c>
      <c r="BJ297" s="17" t="s">
        <v>90</v>
      </c>
      <c r="BK297" s="245">
        <f>ROUND(I297*H297,2)</f>
        <v>0</v>
      </c>
      <c r="BL297" s="17" t="s">
        <v>125</v>
      </c>
      <c r="BM297" s="244" t="s">
        <v>8990</v>
      </c>
    </row>
    <row r="298" s="12" customFormat="1">
      <c r="B298" s="252"/>
      <c r="C298" s="253"/>
      <c r="D298" s="246" t="s">
        <v>368</v>
      </c>
      <c r="E298" s="254" t="s">
        <v>1</v>
      </c>
      <c r="F298" s="255" t="s">
        <v>8991</v>
      </c>
      <c r="G298" s="253"/>
      <c r="H298" s="256">
        <v>23</v>
      </c>
      <c r="I298" s="257"/>
      <c r="J298" s="253"/>
      <c r="K298" s="253"/>
      <c r="L298" s="258"/>
      <c r="M298" s="259"/>
      <c r="N298" s="260"/>
      <c r="O298" s="260"/>
      <c r="P298" s="260"/>
      <c r="Q298" s="260"/>
      <c r="R298" s="260"/>
      <c r="S298" s="260"/>
      <c r="T298" s="261"/>
      <c r="AT298" s="262" t="s">
        <v>368</v>
      </c>
      <c r="AU298" s="262" t="s">
        <v>92</v>
      </c>
      <c r="AV298" s="12" t="s">
        <v>92</v>
      </c>
      <c r="AW298" s="12" t="s">
        <v>38</v>
      </c>
      <c r="AX298" s="12" t="s">
        <v>83</v>
      </c>
      <c r="AY298" s="262" t="s">
        <v>263</v>
      </c>
    </row>
    <row r="299" s="13" customFormat="1">
      <c r="B299" s="263"/>
      <c r="C299" s="264"/>
      <c r="D299" s="246" t="s">
        <v>368</v>
      </c>
      <c r="E299" s="265" t="s">
        <v>1</v>
      </c>
      <c r="F299" s="266" t="s">
        <v>370</v>
      </c>
      <c r="G299" s="264"/>
      <c r="H299" s="267">
        <v>23</v>
      </c>
      <c r="I299" s="268"/>
      <c r="J299" s="264"/>
      <c r="K299" s="264"/>
      <c r="L299" s="269"/>
      <c r="M299" s="270"/>
      <c r="N299" s="271"/>
      <c r="O299" s="271"/>
      <c r="P299" s="271"/>
      <c r="Q299" s="271"/>
      <c r="R299" s="271"/>
      <c r="S299" s="271"/>
      <c r="T299" s="272"/>
      <c r="AT299" s="273" t="s">
        <v>368</v>
      </c>
      <c r="AU299" s="273" t="s">
        <v>92</v>
      </c>
      <c r="AV299" s="13" t="s">
        <v>125</v>
      </c>
      <c r="AW299" s="13" t="s">
        <v>38</v>
      </c>
      <c r="AX299" s="13" t="s">
        <v>90</v>
      </c>
      <c r="AY299" s="273" t="s">
        <v>263</v>
      </c>
    </row>
    <row r="300" s="11" customFormat="1" ht="22.8" customHeight="1">
      <c r="B300" s="217"/>
      <c r="C300" s="218"/>
      <c r="D300" s="219" t="s">
        <v>82</v>
      </c>
      <c r="E300" s="231" t="s">
        <v>303</v>
      </c>
      <c r="F300" s="231" t="s">
        <v>3533</v>
      </c>
      <c r="G300" s="218"/>
      <c r="H300" s="218"/>
      <c r="I300" s="221"/>
      <c r="J300" s="232">
        <f>BK300</f>
        <v>0</v>
      </c>
      <c r="K300" s="218"/>
      <c r="L300" s="223"/>
      <c r="M300" s="224"/>
      <c r="N300" s="225"/>
      <c r="O300" s="225"/>
      <c r="P300" s="226">
        <f>SUM(P301:P306)</f>
        <v>0</v>
      </c>
      <c r="Q300" s="225"/>
      <c r="R300" s="226">
        <f>SUM(R301:R306)</f>
        <v>44.146549999999998</v>
      </c>
      <c r="S300" s="225"/>
      <c r="T300" s="227">
        <f>SUM(T301:T306)</f>
        <v>0</v>
      </c>
      <c r="AR300" s="228" t="s">
        <v>90</v>
      </c>
      <c r="AT300" s="229" t="s">
        <v>82</v>
      </c>
      <c r="AU300" s="229" t="s">
        <v>90</v>
      </c>
      <c r="AY300" s="228" t="s">
        <v>263</v>
      </c>
      <c r="BK300" s="230">
        <f>SUM(BK301:BK306)</f>
        <v>0</v>
      </c>
    </row>
    <row r="301" s="1" customFormat="1" ht="24" customHeight="1">
      <c r="B301" s="39"/>
      <c r="C301" s="233" t="s">
        <v>760</v>
      </c>
      <c r="D301" s="233" t="s">
        <v>266</v>
      </c>
      <c r="E301" s="234" t="s">
        <v>8992</v>
      </c>
      <c r="F301" s="235" t="s">
        <v>8993</v>
      </c>
      <c r="G301" s="236" t="s">
        <v>503</v>
      </c>
      <c r="H301" s="237">
        <v>7</v>
      </c>
      <c r="I301" s="238"/>
      <c r="J301" s="239">
        <f>ROUND(I301*H301,2)</f>
        <v>0</v>
      </c>
      <c r="K301" s="235" t="s">
        <v>413</v>
      </c>
      <c r="L301" s="44"/>
      <c r="M301" s="240" t="s">
        <v>1</v>
      </c>
      <c r="N301" s="241" t="s">
        <v>48</v>
      </c>
      <c r="O301" s="87"/>
      <c r="P301" s="242">
        <f>O301*H301</f>
        <v>0</v>
      </c>
      <c r="Q301" s="242">
        <v>0.34089999999999998</v>
      </c>
      <c r="R301" s="242">
        <f>Q301*H301</f>
        <v>2.3862999999999999</v>
      </c>
      <c r="S301" s="242">
        <v>0</v>
      </c>
      <c r="T301" s="243">
        <f>S301*H301</f>
        <v>0</v>
      </c>
      <c r="AR301" s="244" t="s">
        <v>125</v>
      </c>
      <c r="AT301" s="244" t="s">
        <v>266</v>
      </c>
      <c r="AU301" s="244" t="s">
        <v>92</v>
      </c>
      <c r="AY301" s="17" t="s">
        <v>263</v>
      </c>
      <c r="BE301" s="245">
        <f>IF(N301="základní",J301,0)</f>
        <v>0</v>
      </c>
      <c r="BF301" s="245">
        <f>IF(N301="snížená",J301,0)</f>
        <v>0</v>
      </c>
      <c r="BG301" s="245">
        <f>IF(N301="zákl. přenesená",J301,0)</f>
        <v>0</v>
      </c>
      <c r="BH301" s="245">
        <f>IF(N301="sníž. přenesená",J301,0)</f>
        <v>0</v>
      </c>
      <c r="BI301" s="245">
        <f>IF(N301="nulová",J301,0)</f>
        <v>0</v>
      </c>
      <c r="BJ301" s="17" t="s">
        <v>90</v>
      </c>
      <c r="BK301" s="245">
        <f>ROUND(I301*H301,2)</f>
        <v>0</v>
      </c>
      <c r="BL301" s="17" t="s">
        <v>125</v>
      </c>
      <c r="BM301" s="244" t="s">
        <v>8994</v>
      </c>
    </row>
    <row r="302" s="1" customFormat="1">
      <c r="B302" s="39"/>
      <c r="C302" s="40"/>
      <c r="D302" s="246" t="s">
        <v>273</v>
      </c>
      <c r="E302" s="40"/>
      <c r="F302" s="247" t="s">
        <v>8995</v>
      </c>
      <c r="G302" s="40"/>
      <c r="H302" s="40"/>
      <c r="I302" s="151"/>
      <c r="J302" s="40"/>
      <c r="K302" s="40"/>
      <c r="L302" s="44"/>
      <c r="M302" s="248"/>
      <c r="N302" s="87"/>
      <c r="O302" s="87"/>
      <c r="P302" s="87"/>
      <c r="Q302" s="87"/>
      <c r="R302" s="87"/>
      <c r="S302" s="87"/>
      <c r="T302" s="88"/>
      <c r="AT302" s="17" t="s">
        <v>273</v>
      </c>
      <c r="AU302" s="17" t="s">
        <v>92</v>
      </c>
    </row>
    <row r="303" s="1" customFormat="1" ht="24" customHeight="1">
      <c r="B303" s="39"/>
      <c r="C303" s="233" t="s">
        <v>771</v>
      </c>
      <c r="D303" s="233" t="s">
        <v>266</v>
      </c>
      <c r="E303" s="234" t="s">
        <v>8996</v>
      </c>
      <c r="F303" s="235" t="s">
        <v>8997</v>
      </c>
      <c r="G303" s="236" t="s">
        <v>396</v>
      </c>
      <c r="H303" s="237">
        <v>122.5</v>
      </c>
      <c r="I303" s="238"/>
      <c r="J303" s="239">
        <f>ROUND(I303*H303,2)</f>
        <v>0</v>
      </c>
      <c r="K303" s="235" t="s">
        <v>413</v>
      </c>
      <c r="L303" s="44"/>
      <c r="M303" s="240" t="s">
        <v>1</v>
      </c>
      <c r="N303" s="241" t="s">
        <v>48</v>
      </c>
      <c r="O303" s="87"/>
      <c r="P303" s="242">
        <f>O303*H303</f>
        <v>0</v>
      </c>
      <c r="Q303" s="242">
        <v>0.34089999999999998</v>
      </c>
      <c r="R303" s="242">
        <f>Q303*H303</f>
        <v>41.760249999999999</v>
      </c>
      <c r="S303" s="242">
        <v>0</v>
      </c>
      <c r="T303" s="243">
        <f>S303*H303</f>
        <v>0</v>
      </c>
      <c r="AR303" s="244" t="s">
        <v>125</v>
      </c>
      <c r="AT303" s="244" t="s">
        <v>266</v>
      </c>
      <c r="AU303" s="244" t="s">
        <v>92</v>
      </c>
      <c r="AY303" s="17" t="s">
        <v>263</v>
      </c>
      <c r="BE303" s="245">
        <f>IF(N303="základní",J303,0)</f>
        <v>0</v>
      </c>
      <c r="BF303" s="245">
        <f>IF(N303="snížená",J303,0)</f>
        <v>0</v>
      </c>
      <c r="BG303" s="245">
        <f>IF(N303="zákl. přenesená",J303,0)</f>
        <v>0</v>
      </c>
      <c r="BH303" s="245">
        <f>IF(N303="sníž. přenesená",J303,0)</f>
        <v>0</v>
      </c>
      <c r="BI303" s="245">
        <f>IF(N303="nulová",J303,0)</f>
        <v>0</v>
      </c>
      <c r="BJ303" s="17" t="s">
        <v>90</v>
      </c>
      <c r="BK303" s="245">
        <f>ROUND(I303*H303,2)</f>
        <v>0</v>
      </c>
      <c r="BL303" s="17" t="s">
        <v>125</v>
      </c>
      <c r="BM303" s="244" t="s">
        <v>8998</v>
      </c>
    </row>
    <row r="304" s="1" customFormat="1">
      <c r="B304" s="39"/>
      <c r="C304" s="40"/>
      <c r="D304" s="246" t="s">
        <v>273</v>
      </c>
      <c r="E304" s="40"/>
      <c r="F304" s="247" t="s">
        <v>8999</v>
      </c>
      <c r="G304" s="40"/>
      <c r="H304" s="40"/>
      <c r="I304" s="151"/>
      <c r="J304" s="40"/>
      <c r="K304" s="40"/>
      <c r="L304" s="44"/>
      <c r="M304" s="248"/>
      <c r="N304" s="87"/>
      <c r="O304" s="87"/>
      <c r="P304" s="87"/>
      <c r="Q304" s="87"/>
      <c r="R304" s="87"/>
      <c r="S304" s="87"/>
      <c r="T304" s="88"/>
      <c r="AT304" s="17" t="s">
        <v>273</v>
      </c>
      <c r="AU304" s="17" t="s">
        <v>92</v>
      </c>
    </row>
    <row r="305" s="12" customFormat="1">
      <c r="B305" s="252"/>
      <c r="C305" s="253"/>
      <c r="D305" s="246" t="s">
        <v>368</v>
      </c>
      <c r="E305" s="254" t="s">
        <v>1</v>
      </c>
      <c r="F305" s="255" t="s">
        <v>9000</v>
      </c>
      <c r="G305" s="253"/>
      <c r="H305" s="256">
        <v>122.5</v>
      </c>
      <c r="I305" s="257"/>
      <c r="J305" s="253"/>
      <c r="K305" s="253"/>
      <c r="L305" s="258"/>
      <c r="M305" s="259"/>
      <c r="N305" s="260"/>
      <c r="O305" s="260"/>
      <c r="P305" s="260"/>
      <c r="Q305" s="260"/>
      <c r="R305" s="260"/>
      <c r="S305" s="260"/>
      <c r="T305" s="261"/>
      <c r="AT305" s="262" t="s">
        <v>368</v>
      </c>
      <c r="AU305" s="262" t="s">
        <v>92</v>
      </c>
      <c r="AV305" s="12" t="s">
        <v>92</v>
      </c>
      <c r="AW305" s="12" t="s">
        <v>38</v>
      </c>
      <c r="AX305" s="12" t="s">
        <v>83</v>
      </c>
      <c r="AY305" s="262" t="s">
        <v>263</v>
      </c>
    </row>
    <row r="306" s="13" customFormat="1">
      <c r="B306" s="263"/>
      <c r="C306" s="264"/>
      <c r="D306" s="246" t="s">
        <v>368</v>
      </c>
      <c r="E306" s="265" t="s">
        <v>1</v>
      </c>
      <c r="F306" s="266" t="s">
        <v>370</v>
      </c>
      <c r="G306" s="264"/>
      <c r="H306" s="267">
        <v>122.5</v>
      </c>
      <c r="I306" s="268"/>
      <c r="J306" s="264"/>
      <c r="K306" s="264"/>
      <c r="L306" s="269"/>
      <c r="M306" s="270"/>
      <c r="N306" s="271"/>
      <c r="O306" s="271"/>
      <c r="P306" s="271"/>
      <c r="Q306" s="271"/>
      <c r="R306" s="271"/>
      <c r="S306" s="271"/>
      <c r="T306" s="272"/>
      <c r="AT306" s="273" t="s">
        <v>368</v>
      </c>
      <c r="AU306" s="273" t="s">
        <v>92</v>
      </c>
      <c r="AV306" s="13" t="s">
        <v>125</v>
      </c>
      <c r="AW306" s="13" t="s">
        <v>38</v>
      </c>
      <c r="AX306" s="13" t="s">
        <v>90</v>
      </c>
      <c r="AY306" s="273" t="s">
        <v>263</v>
      </c>
    </row>
    <row r="307" s="11" customFormat="1" ht="22.8" customHeight="1">
      <c r="B307" s="217"/>
      <c r="C307" s="218"/>
      <c r="D307" s="219" t="s">
        <v>82</v>
      </c>
      <c r="E307" s="231" t="s">
        <v>310</v>
      </c>
      <c r="F307" s="231" t="s">
        <v>894</v>
      </c>
      <c r="G307" s="218"/>
      <c r="H307" s="218"/>
      <c r="I307" s="221"/>
      <c r="J307" s="232">
        <f>BK307</f>
        <v>0</v>
      </c>
      <c r="K307" s="218"/>
      <c r="L307" s="223"/>
      <c r="M307" s="224"/>
      <c r="N307" s="225"/>
      <c r="O307" s="225"/>
      <c r="P307" s="226">
        <f>SUM(P308:P351)</f>
        <v>0</v>
      </c>
      <c r="Q307" s="225"/>
      <c r="R307" s="226">
        <f>SUM(R308:R351)</f>
        <v>286.46473500000002</v>
      </c>
      <c r="S307" s="225"/>
      <c r="T307" s="227">
        <f>SUM(T308:T351)</f>
        <v>0</v>
      </c>
      <c r="AR307" s="228" t="s">
        <v>90</v>
      </c>
      <c r="AT307" s="229" t="s">
        <v>82</v>
      </c>
      <c r="AU307" s="229" t="s">
        <v>90</v>
      </c>
      <c r="AY307" s="228" t="s">
        <v>263</v>
      </c>
      <c r="BK307" s="230">
        <f>SUM(BK308:BK351)</f>
        <v>0</v>
      </c>
    </row>
    <row r="308" s="1" customFormat="1" ht="16.5" customHeight="1">
      <c r="B308" s="39"/>
      <c r="C308" s="233" t="s">
        <v>776</v>
      </c>
      <c r="D308" s="233" t="s">
        <v>266</v>
      </c>
      <c r="E308" s="234" t="s">
        <v>9001</v>
      </c>
      <c r="F308" s="235" t="s">
        <v>9002</v>
      </c>
      <c r="G308" s="236" t="s">
        <v>407</v>
      </c>
      <c r="H308" s="237">
        <v>19.5</v>
      </c>
      <c r="I308" s="238"/>
      <c r="J308" s="239">
        <f>ROUND(I308*H308,2)</f>
        <v>0</v>
      </c>
      <c r="K308" s="235" t="s">
        <v>270</v>
      </c>
      <c r="L308" s="44"/>
      <c r="M308" s="240" t="s">
        <v>1</v>
      </c>
      <c r="N308" s="241" t="s">
        <v>48</v>
      </c>
      <c r="O308" s="87"/>
      <c r="P308" s="242">
        <f>O308*H308</f>
        <v>0</v>
      </c>
      <c r="Q308" s="242">
        <v>0.0025999999999999999</v>
      </c>
      <c r="R308" s="242">
        <f>Q308*H308</f>
        <v>0.050699999999999995</v>
      </c>
      <c r="S308" s="242">
        <v>0</v>
      </c>
      <c r="T308" s="243">
        <f>S308*H308</f>
        <v>0</v>
      </c>
      <c r="AR308" s="244" t="s">
        <v>125</v>
      </c>
      <c r="AT308" s="244" t="s">
        <v>266</v>
      </c>
      <c r="AU308" s="244" t="s">
        <v>92</v>
      </c>
      <c r="AY308" s="17" t="s">
        <v>263</v>
      </c>
      <c r="BE308" s="245">
        <f>IF(N308="základní",J308,0)</f>
        <v>0</v>
      </c>
      <c r="BF308" s="245">
        <f>IF(N308="snížená",J308,0)</f>
        <v>0</v>
      </c>
      <c r="BG308" s="245">
        <f>IF(N308="zákl. přenesená",J308,0)</f>
        <v>0</v>
      </c>
      <c r="BH308" s="245">
        <f>IF(N308="sníž. přenesená",J308,0)</f>
        <v>0</v>
      </c>
      <c r="BI308" s="245">
        <f>IF(N308="nulová",J308,0)</f>
        <v>0</v>
      </c>
      <c r="BJ308" s="17" t="s">
        <v>90</v>
      </c>
      <c r="BK308" s="245">
        <f>ROUND(I308*H308,2)</f>
        <v>0</v>
      </c>
      <c r="BL308" s="17" t="s">
        <v>125</v>
      </c>
      <c r="BM308" s="244" t="s">
        <v>9003</v>
      </c>
    </row>
    <row r="309" s="1" customFormat="1">
      <c r="B309" s="39"/>
      <c r="C309" s="40"/>
      <c r="D309" s="246" t="s">
        <v>273</v>
      </c>
      <c r="E309" s="40"/>
      <c r="F309" s="247" t="s">
        <v>9004</v>
      </c>
      <c r="G309" s="40"/>
      <c r="H309" s="40"/>
      <c r="I309" s="151"/>
      <c r="J309" s="40"/>
      <c r="K309" s="40"/>
      <c r="L309" s="44"/>
      <c r="M309" s="248"/>
      <c r="N309" s="87"/>
      <c r="O309" s="87"/>
      <c r="P309" s="87"/>
      <c r="Q309" s="87"/>
      <c r="R309" s="87"/>
      <c r="S309" s="87"/>
      <c r="T309" s="88"/>
      <c r="AT309" s="17" t="s">
        <v>273</v>
      </c>
      <c r="AU309" s="17" t="s">
        <v>92</v>
      </c>
    </row>
    <row r="310" s="1" customFormat="1" ht="16.5" customHeight="1">
      <c r="B310" s="39"/>
      <c r="C310" s="233" t="s">
        <v>785</v>
      </c>
      <c r="D310" s="233" t="s">
        <v>266</v>
      </c>
      <c r="E310" s="234" t="s">
        <v>9005</v>
      </c>
      <c r="F310" s="235" t="s">
        <v>9006</v>
      </c>
      <c r="G310" s="236" t="s">
        <v>503</v>
      </c>
      <c r="H310" s="237">
        <v>1</v>
      </c>
      <c r="I310" s="238"/>
      <c r="J310" s="239">
        <f>ROUND(I310*H310,2)</f>
        <v>0</v>
      </c>
      <c r="K310" s="235" t="s">
        <v>413</v>
      </c>
      <c r="L310" s="44"/>
      <c r="M310" s="240" t="s">
        <v>1</v>
      </c>
      <c r="N310" s="241" t="s">
        <v>48</v>
      </c>
      <c r="O310" s="87"/>
      <c r="P310" s="242">
        <f>O310*H310</f>
        <v>0</v>
      </c>
      <c r="Q310" s="242">
        <v>0.00413</v>
      </c>
      <c r="R310" s="242">
        <f>Q310*H310</f>
        <v>0.00413</v>
      </c>
      <c r="S310" s="242">
        <v>0</v>
      </c>
      <c r="T310" s="243">
        <f>S310*H310</f>
        <v>0</v>
      </c>
      <c r="AR310" s="244" t="s">
        <v>125</v>
      </c>
      <c r="AT310" s="244" t="s">
        <v>266</v>
      </c>
      <c r="AU310" s="244" t="s">
        <v>92</v>
      </c>
      <c r="AY310" s="17" t="s">
        <v>263</v>
      </c>
      <c r="BE310" s="245">
        <f>IF(N310="základní",J310,0)</f>
        <v>0</v>
      </c>
      <c r="BF310" s="245">
        <f>IF(N310="snížená",J310,0)</f>
        <v>0</v>
      </c>
      <c r="BG310" s="245">
        <f>IF(N310="zákl. přenesená",J310,0)</f>
        <v>0</v>
      </c>
      <c r="BH310" s="245">
        <f>IF(N310="sníž. přenesená",J310,0)</f>
        <v>0</v>
      </c>
      <c r="BI310" s="245">
        <f>IF(N310="nulová",J310,0)</f>
        <v>0</v>
      </c>
      <c r="BJ310" s="17" t="s">
        <v>90</v>
      </c>
      <c r="BK310" s="245">
        <f>ROUND(I310*H310,2)</f>
        <v>0</v>
      </c>
      <c r="BL310" s="17" t="s">
        <v>125</v>
      </c>
      <c r="BM310" s="244" t="s">
        <v>9007</v>
      </c>
    </row>
    <row r="311" s="1" customFormat="1">
      <c r="B311" s="39"/>
      <c r="C311" s="40"/>
      <c r="D311" s="246" t="s">
        <v>273</v>
      </c>
      <c r="E311" s="40"/>
      <c r="F311" s="247" t="s">
        <v>9008</v>
      </c>
      <c r="G311" s="40"/>
      <c r="H311" s="40"/>
      <c r="I311" s="151"/>
      <c r="J311" s="40"/>
      <c r="K311" s="40"/>
      <c r="L311" s="44"/>
      <c r="M311" s="248"/>
      <c r="N311" s="87"/>
      <c r="O311" s="87"/>
      <c r="P311" s="87"/>
      <c r="Q311" s="87"/>
      <c r="R311" s="87"/>
      <c r="S311" s="87"/>
      <c r="T311" s="88"/>
      <c r="AT311" s="17" t="s">
        <v>273</v>
      </c>
      <c r="AU311" s="17" t="s">
        <v>92</v>
      </c>
    </row>
    <row r="312" s="1" customFormat="1" ht="16.5" customHeight="1">
      <c r="B312" s="39"/>
      <c r="C312" s="233" t="s">
        <v>788</v>
      </c>
      <c r="D312" s="233" t="s">
        <v>266</v>
      </c>
      <c r="E312" s="234" t="s">
        <v>9009</v>
      </c>
      <c r="F312" s="235" t="s">
        <v>9010</v>
      </c>
      <c r="G312" s="236" t="s">
        <v>503</v>
      </c>
      <c r="H312" s="237">
        <v>1</v>
      </c>
      <c r="I312" s="238"/>
      <c r="J312" s="239">
        <f>ROUND(I312*H312,2)</f>
        <v>0</v>
      </c>
      <c r="K312" s="235" t="s">
        <v>413</v>
      </c>
      <c r="L312" s="44"/>
      <c r="M312" s="240" t="s">
        <v>1</v>
      </c>
      <c r="N312" s="241" t="s">
        <v>48</v>
      </c>
      <c r="O312" s="87"/>
      <c r="P312" s="242">
        <f>O312*H312</f>
        <v>0</v>
      </c>
      <c r="Q312" s="242">
        <v>0.00413</v>
      </c>
      <c r="R312" s="242">
        <f>Q312*H312</f>
        <v>0.00413</v>
      </c>
      <c r="S312" s="242">
        <v>0</v>
      </c>
      <c r="T312" s="243">
        <f>S312*H312</f>
        <v>0</v>
      </c>
      <c r="AR312" s="244" t="s">
        <v>125</v>
      </c>
      <c r="AT312" s="244" t="s">
        <v>266</v>
      </c>
      <c r="AU312" s="244" t="s">
        <v>92</v>
      </c>
      <c r="AY312" s="17" t="s">
        <v>263</v>
      </c>
      <c r="BE312" s="245">
        <f>IF(N312="základní",J312,0)</f>
        <v>0</v>
      </c>
      <c r="BF312" s="245">
        <f>IF(N312="snížená",J312,0)</f>
        <v>0</v>
      </c>
      <c r="BG312" s="245">
        <f>IF(N312="zákl. přenesená",J312,0)</f>
        <v>0</v>
      </c>
      <c r="BH312" s="245">
        <f>IF(N312="sníž. přenesená",J312,0)</f>
        <v>0</v>
      </c>
      <c r="BI312" s="245">
        <f>IF(N312="nulová",J312,0)</f>
        <v>0</v>
      </c>
      <c r="BJ312" s="17" t="s">
        <v>90</v>
      </c>
      <c r="BK312" s="245">
        <f>ROUND(I312*H312,2)</f>
        <v>0</v>
      </c>
      <c r="BL312" s="17" t="s">
        <v>125</v>
      </c>
      <c r="BM312" s="244" t="s">
        <v>9011</v>
      </c>
    </row>
    <row r="313" s="1" customFormat="1">
      <c r="B313" s="39"/>
      <c r="C313" s="40"/>
      <c r="D313" s="246" t="s">
        <v>273</v>
      </c>
      <c r="E313" s="40"/>
      <c r="F313" s="247" t="s">
        <v>9008</v>
      </c>
      <c r="G313" s="40"/>
      <c r="H313" s="40"/>
      <c r="I313" s="151"/>
      <c r="J313" s="40"/>
      <c r="K313" s="40"/>
      <c r="L313" s="44"/>
      <c r="M313" s="248"/>
      <c r="N313" s="87"/>
      <c r="O313" s="87"/>
      <c r="P313" s="87"/>
      <c r="Q313" s="87"/>
      <c r="R313" s="87"/>
      <c r="S313" s="87"/>
      <c r="T313" s="88"/>
      <c r="AT313" s="17" t="s">
        <v>273</v>
      </c>
      <c r="AU313" s="17" t="s">
        <v>92</v>
      </c>
    </row>
    <row r="314" s="1" customFormat="1" ht="16.5" customHeight="1">
      <c r="B314" s="39"/>
      <c r="C314" s="233" t="s">
        <v>794</v>
      </c>
      <c r="D314" s="233" t="s">
        <v>266</v>
      </c>
      <c r="E314" s="234" t="s">
        <v>9012</v>
      </c>
      <c r="F314" s="235" t="s">
        <v>9013</v>
      </c>
      <c r="G314" s="236" t="s">
        <v>503</v>
      </c>
      <c r="H314" s="237">
        <v>1</v>
      </c>
      <c r="I314" s="238"/>
      <c r="J314" s="239">
        <f>ROUND(I314*H314,2)</f>
        <v>0</v>
      </c>
      <c r="K314" s="235" t="s">
        <v>413</v>
      </c>
      <c r="L314" s="44"/>
      <c r="M314" s="240" t="s">
        <v>1</v>
      </c>
      <c r="N314" s="241" t="s">
        <v>48</v>
      </c>
      <c r="O314" s="87"/>
      <c r="P314" s="242">
        <f>O314*H314</f>
        <v>0</v>
      </c>
      <c r="Q314" s="242">
        <v>0.00413</v>
      </c>
      <c r="R314" s="242">
        <f>Q314*H314</f>
        <v>0.00413</v>
      </c>
      <c r="S314" s="242">
        <v>0</v>
      </c>
      <c r="T314" s="243">
        <f>S314*H314</f>
        <v>0</v>
      </c>
      <c r="AR314" s="244" t="s">
        <v>125</v>
      </c>
      <c r="AT314" s="244" t="s">
        <v>266</v>
      </c>
      <c r="AU314" s="244" t="s">
        <v>92</v>
      </c>
      <c r="AY314" s="17" t="s">
        <v>263</v>
      </c>
      <c r="BE314" s="245">
        <f>IF(N314="základní",J314,0)</f>
        <v>0</v>
      </c>
      <c r="BF314" s="245">
        <f>IF(N314="snížená",J314,0)</f>
        <v>0</v>
      </c>
      <c r="BG314" s="245">
        <f>IF(N314="zákl. přenesená",J314,0)</f>
        <v>0</v>
      </c>
      <c r="BH314" s="245">
        <f>IF(N314="sníž. přenesená",J314,0)</f>
        <v>0</v>
      </c>
      <c r="BI314" s="245">
        <f>IF(N314="nulová",J314,0)</f>
        <v>0</v>
      </c>
      <c r="BJ314" s="17" t="s">
        <v>90</v>
      </c>
      <c r="BK314" s="245">
        <f>ROUND(I314*H314,2)</f>
        <v>0</v>
      </c>
      <c r="BL314" s="17" t="s">
        <v>125</v>
      </c>
      <c r="BM314" s="244" t="s">
        <v>9014</v>
      </c>
    </row>
    <row r="315" s="1" customFormat="1">
      <c r="B315" s="39"/>
      <c r="C315" s="40"/>
      <c r="D315" s="246" t="s">
        <v>273</v>
      </c>
      <c r="E315" s="40"/>
      <c r="F315" s="247" t="s">
        <v>9008</v>
      </c>
      <c r="G315" s="40"/>
      <c r="H315" s="40"/>
      <c r="I315" s="151"/>
      <c r="J315" s="40"/>
      <c r="K315" s="40"/>
      <c r="L315" s="44"/>
      <c r="M315" s="248"/>
      <c r="N315" s="87"/>
      <c r="O315" s="87"/>
      <c r="P315" s="87"/>
      <c r="Q315" s="87"/>
      <c r="R315" s="87"/>
      <c r="S315" s="87"/>
      <c r="T315" s="88"/>
      <c r="AT315" s="17" t="s">
        <v>273</v>
      </c>
      <c r="AU315" s="17" t="s">
        <v>92</v>
      </c>
    </row>
    <row r="316" s="1" customFormat="1" ht="24" customHeight="1">
      <c r="B316" s="39"/>
      <c r="C316" s="233" t="s">
        <v>798</v>
      </c>
      <c r="D316" s="233" t="s">
        <v>266</v>
      </c>
      <c r="E316" s="234" t="s">
        <v>9015</v>
      </c>
      <c r="F316" s="235" t="s">
        <v>9016</v>
      </c>
      <c r="G316" s="236" t="s">
        <v>503</v>
      </c>
      <c r="H316" s="237">
        <v>5</v>
      </c>
      <c r="I316" s="238"/>
      <c r="J316" s="239">
        <f>ROUND(I316*H316,2)</f>
        <v>0</v>
      </c>
      <c r="K316" s="235" t="s">
        <v>413</v>
      </c>
      <c r="L316" s="44"/>
      <c r="M316" s="240" t="s">
        <v>1</v>
      </c>
      <c r="N316" s="241" t="s">
        <v>48</v>
      </c>
      <c r="O316" s="87"/>
      <c r="P316" s="242">
        <f>O316*H316</f>
        <v>0</v>
      </c>
      <c r="Q316" s="242">
        <v>0.00413</v>
      </c>
      <c r="R316" s="242">
        <f>Q316*H316</f>
        <v>0.020650000000000002</v>
      </c>
      <c r="S316" s="242">
        <v>0</v>
      </c>
      <c r="T316" s="243">
        <f>S316*H316</f>
        <v>0</v>
      </c>
      <c r="AR316" s="244" t="s">
        <v>125</v>
      </c>
      <c r="AT316" s="244" t="s">
        <v>266</v>
      </c>
      <c r="AU316" s="244" t="s">
        <v>92</v>
      </c>
      <c r="AY316" s="17" t="s">
        <v>263</v>
      </c>
      <c r="BE316" s="245">
        <f>IF(N316="základní",J316,0)</f>
        <v>0</v>
      </c>
      <c r="BF316" s="245">
        <f>IF(N316="snížená",J316,0)</f>
        <v>0</v>
      </c>
      <c r="BG316" s="245">
        <f>IF(N316="zákl. přenesená",J316,0)</f>
        <v>0</v>
      </c>
      <c r="BH316" s="245">
        <f>IF(N316="sníž. přenesená",J316,0)</f>
        <v>0</v>
      </c>
      <c r="BI316" s="245">
        <f>IF(N316="nulová",J316,0)</f>
        <v>0</v>
      </c>
      <c r="BJ316" s="17" t="s">
        <v>90</v>
      </c>
      <c r="BK316" s="245">
        <f>ROUND(I316*H316,2)</f>
        <v>0</v>
      </c>
      <c r="BL316" s="17" t="s">
        <v>125</v>
      </c>
      <c r="BM316" s="244" t="s">
        <v>9017</v>
      </c>
    </row>
    <row r="317" s="1" customFormat="1">
      <c r="B317" s="39"/>
      <c r="C317" s="40"/>
      <c r="D317" s="246" t="s">
        <v>273</v>
      </c>
      <c r="E317" s="40"/>
      <c r="F317" s="247" t="s">
        <v>9018</v>
      </c>
      <c r="G317" s="40"/>
      <c r="H317" s="40"/>
      <c r="I317" s="151"/>
      <c r="J317" s="40"/>
      <c r="K317" s="40"/>
      <c r="L317" s="44"/>
      <c r="M317" s="248"/>
      <c r="N317" s="87"/>
      <c r="O317" s="87"/>
      <c r="P317" s="87"/>
      <c r="Q317" s="87"/>
      <c r="R317" s="87"/>
      <c r="S317" s="87"/>
      <c r="T317" s="88"/>
      <c r="AT317" s="17" t="s">
        <v>273</v>
      </c>
      <c r="AU317" s="17" t="s">
        <v>92</v>
      </c>
    </row>
    <row r="318" s="1" customFormat="1" ht="16.5" customHeight="1">
      <c r="B318" s="39"/>
      <c r="C318" s="233" t="s">
        <v>800</v>
      </c>
      <c r="D318" s="233" t="s">
        <v>266</v>
      </c>
      <c r="E318" s="234" t="s">
        <v>9019</v>
      </c>
      <c r="F318" s="235" t="s">
        <v>9020</v>
      </c>
      <c r="G318" s="236" t="s">
        <v>396</v>
      </c>
      <c r="H318" s="237">
        <v>378</v>
      </c>
      <c r="I318" s="238"/>
      <c r="J318" s="239">
        <f>ROUND(I318*H318,2)</f>
        <v>0</v>
      </c>
      <c r="K318" s="235" t="s">
        <v>270</v>
      </c>
      <c r="L318" s="44"/>
      <c r="M318" s="240" t="s">
        <v>1</v>
      </c>
      <c r="N318" s="241" t="s">
        <v>48</v>
      </c>
      <c r="O318" s="87"/>
      <c r="P318" s="242">
        <f>O318*H318</f>
        <v>0</v>
      </c>
      <c r="Q318" s="242">
        <v>0.071900000000000006</v>
      </c>
      <c r="R318" s="242">
        <f>Q318*H318</f>
        <v>27.1782</v>
      </c>
      <c r="S318" s="242">
        <v>0</v>
      </c>
      <c r="T318" s="243">
        <f>S318*H318</f>
        <v>0</v>
      </c>
      <c r="AR318" s="244" t="s">
        <v>125</v>
      </c>
      <c r="AT318" s="244" t="s">
        <v>266</v>
      </c>
      <c r="AU318" s="244" t="s">
        <v>92</v>
      </c>
      <c r="AY318" s="17" t="s">
        <v>263</v>
      </c>
      <c r="BE318" s="245">
        <f>IF(N318="základní",J318,0)</f>
        <v>0</v>
      </c>
      <c r="BF318" s="245">
        <f>IF(N318="snížená",J318,0)</f>
        <v>0</v>
      </c>
      <c r="BG318" s="245">
        <f>IF(N318="zákl. přenesená",J318,0)</f>
        <v>0</v>
      </c>
      <c r="BH318" s="245">
        <f>IF(N318="sníž. přenesená",J318,0)</f>
        <v>0</v>
      </c>
      <c r="BI318" s="245">
        <f>IF(N318="nulová",J318,0)</f>
        <v>0</v>
      </c>
      <c r="BJ318" s="17" t="s">
        <v>90</v>
      </c>
      <c r="BK318" s="245">
        <f>ROUND(I318*H318,2)</f>
        <v>0</v>
      </c>
      <c r="BL318" s="17" t="s">
        <v>125</v>
      </c>
      <c r="BM318" s="244" t="s">
        <v>9021</v>
      </c>
    </row>
    <row r="319" s="1" customFormat="1" ht="16.5" customHeight="1">
      <c r="B319" s="39"/>
      <c r="C319" s="295" t="s">
        <v>804</v>
      </c>
      <c r="D319" s="295" t="s">
        <v>400</v>
      </c>
      <c r="E319" s="296" t="s">
        <v>9022</v>
      </c>
      <c r="F319" s="297" t="s">
        <v>9023</v>
      </c>
      <c r="G319" s="298" t="s">
        <v>407</v>
      </c>
      <c r="H319" s="299">
        <v>41.579999999999998</v>
      </c>
      <c r="I319" s="300"/>
      <c r="J319" s="301">
        <f>ROUND(I319*H319,2)</f>
        <v>0</v>
      </c>
      <c r="K319" s="297" t="s">
        <v>270</v>
      </c>
      <c r="L319" s="302"/>
      <c r="M319" s="303" t="s">
        <v>1</v>
      </c>
      <c r="N319" s="304" t="s">
        <v>48</v>
      </c>
      <c r="O319" s="87"/>
      <c r="P319" s="242">
        <f>O319*H319</f>
        <v>0</v>
      </c>
      <c r="Q319" s="242">
        <v>0.222</v>
      </c>
      <c r="R319" s="242">
        <f>Q319*H319</f>
        <v>9.2307600000000001</v>
      </c>
      <c r="S319" s="242">
        <v>0</v>
      </c>
      <c r="T319" s="243">
        <f>S319*H319</f>
        <v>0</v>
      </c>
      <c r="AR319" s="244" t="s">
        <v>303</v>
      </c>
      <c r="AT319" s="244" t="s">
        <v>400</v>
      </c>
      <c r="AU319" s="244" t="s">
        <v>92</v>
      </c>
      <c r="AY319" s="17" t="s">
        <v>263</v>
      </c>
      <c r="BE319" s="245">
        <f>IF(N319="základní",J319,0)</f>
        <v>0</v>
      </c>
      <c r="BF319" s="245">
        <f>IF(N319="snížená",J319,0)</f>
        <v>0</v>
      </c>
      <c r="BG319" s="245">
        <f>IF(N319="zákl. přenesená",J319,0)</f>
        <v>0</v>
      </c>
      <c r="BH319" s="245">
        <f>IF(N319="sníž. přenesená",J319,0)</f>
        <v>0</v>
      </c>
      <c r="BI319" s="245">
        <f>IF(N319="nulová",J319,0)</f>
        <v>0</v>
      </c>
      <c r="BJ319" s="17" t="s">
        <v>90</v>
      </c>
      <c r="BK319" s="245">
        <f>ROUND(I319*H319,2)</f>
        <v>0</v>
      </c>
      <c r="BL319" s="17" t="s">
        <v>125</v>
      </c>
      <c r="BM319" s="244" t="s">
        <v>9024</v>
      </c>
    </row>
    <row r="320" s="12" customFormat="1">
      <c r="B320" s="252"/>
      <c r="C320" s="253"/>
      <c r="D320" s="246" t="s">
        <v>368</v>
      </c>
      <c r="E320" s="253"/>
      <c r="F320" s="255" t="s">
        <v>9025</v>
      </c>
      <c r="G320" s="253"/>
      <c r="H320" s="256">
        <v>41.579999999999998</v>
      </c>
      <c r="I320" s="257"/>
      <c r="J320" s="253"/>
      <c r="K320" s="253"/>
      <c r="L320" s="258"/>
      <c r="M320" s="259"/>
      <c r="N320" s="260"/>
      <c r="O320" s="260"/>
      <c r="P320" s="260"/>
      <c r="Q320" s="260"/>
      <c r="R320" s="260"/>
      <c r="S320" s="260"/>
      <c r="T320" s="261"/>
      <c r="AT320" s="262" t="s">
        <v>368</v>
      </c>
      <c r="AU320" s="262" t="s">
        <v>92</v>
      </c>
      <c r="AV320" s="12" t="s">
        <v>92</v>
      </c>
      <c r="AW320" s="12" t="s">
        <v>4</v>
      </c>
      <c r="AX320" s="12" t="s">
        <v>90</v>
      </c>
      <c r="AY320" s="262" t="s">
        <v>263</v>
      </c>
    </row>
    <row r="321" s="1" customFormat="1" ht="16.5" customHeight="1">
      <c r="B321" s="39"/>
      <c r="C321" s="233" t="s">
        <v>808</v>
      </c>
      <c r="D321" s="233" t="s">
        <v>266</v>
      </c>
      <c r="E321" s="234" t="s">
        <v>9026</v>
      </c>
      <c r="F321" s="235" t="s">
        <v>9027</v>
      </c>
      <c r="G321" s="236" t="s">
        <v>396</v>
      </c>
      <c r="H321" s="237">
        <v>189</v>
      </c>
      <c r="I321" s="238"/>
      <c r="J321" s="239">
        <f>ROUND(I321*H321,2)</f>
        <v>0</v>
      </c>
      <c r="K321" s="235" t="s">
        <v>270</v>
      </c>
      <c r="L321" s="44"/>
      <c r="M321" s="240" t="s">
        <v>1</v>
      </c>
      <c r="N321" s="241" t="s">
        <v>48</v>
      </c>
      <c r="O321" s="87"/>
      <c r="P321" s="242">
        <f>O321*H321</f>
        <v>0</v>
      </c>
      <c r="Q321" s="242">
        <v>0.15540000000000001</v>
      </c>
      <c r="R321" s="242">
        <f>Q321*H321</f>
        <v>29.370600000000003</v>
      </c>
      <c r="S321" s="242">
        <v>0</v>
      </c>
      <c r="T321" s="243">
        <f>S321*H321</f>
        <v>0</v>
      </c>
      <c r="AR321" s="244" t="s">
        <v>125</v>
      </c>
      <c r="AT321" s="244" t="s">
        <v>266</v>
      </c>
      <c r="AU321" s="244" t="s">
        <v>92</v>
      </c>
      <c r="AY321" s="17" t="s">
        <v>263</v>
      </c>
      <c r="BE321" s="245">
        <f>IF(N321="základní",J321,0)</f>
        <v>0</v>
      </c>
      <c r="BF321" s="245">
        <f>IF(N321="snížená",J321,0)</f>
        <v>0</v>
      </c>
      <c r="BG321" s="245">
        <f>IF(N321="zákl. přenesená",J321,0)</f>
        <v>0</v>
      </c>
      <c r="BH321" s="245">
        <f>IF(N321="sníž. přenesená",J321,0)</f>
        <v>0</v>
      </c>
      <c r="BI321" s="245">
        <f>IF(N321="nulová",J321,0)</f>
        <v>0</v>
      </c>
      <c r="BJ321" s="17" t="s">
        <v>90</v>
      </c>
      <c r="BK321" s="245">
        <f>ROUND(I321*H321,2)</f>
        <v>0</v>
      </c>
      <c r="BL321" s="17" t="s">
        <v>125</v>
      </c>
      <c r="BM321" s="244" t="s">
        <v>9028</v>
      </c>
    </row>
    <row r="322" s="1" customFormat="1" ht="16.5" customHeight="1">
      <c r="B322" s="39"/>
      <c r="C322" s="295" t="s">
        <v>812</v>
      </c>
      <c r="D322" s="295" t="s">
        <v>400</v>
      </c>
      <c r="E322" s="296" t="s">
        <v>9029</v>
      </c>
      <c r="F322" s="297" t="s">
        <v>9030</v>
      </c>
      <c r="G322" s="298" t="s">
        <v>396</v>
      </c>
      <c r="H322" s="299">
        <v>207.90000000000001</v>
      </c>
      <c r="I322" s="300"/>
      <c r="J322" s="301">
        <f>ROUND(I322*H322,2)</f>
        <v>0</v>
      </c>
      <c r="K322" s="297" t="s">
        <v>270</v>
      </c>
      <c r="L322" s="302"/>
      <c r="M322" s="303" t="s">
        <v>1</v>
      </c>
      <c r="N322" s="304" t="s">
        <v>48</v>
      </c>
      <c r="O322" s="87"/>
      <c r="P322" s="242">
        <f>O322*H322</f>
        <v>0</v>
      </c>
      <c r="Q322" s="242">
        <v>0.081000000000000003</v>
      </c>
      <c r="R322" s="242">
        <f>Q322*H322</f>
        <v>16.8399</v>
      </c>
      <c r="S322" s="242">
        <v>0</v>
      </c>
      <c r="T322" s="243">
        <f>S322*H322</f>
        <v>0</v>
      </c>
      <c r="AR322" s="244" t="s">
        <v>303</v>
      </c>
      <c r="AT322" s="244" t="s">
        <v>400</v>
      </c>
      <c r="AU322" s="244" t="s">
        <v>92</v>
      </c>
      <c r="AY322" s="17" t="s">
        <v>263</v>
      </c>
      <c r="BE322" s="245">
        <f>IF(N322="základní",J322,0)</f>
        <v>0</v>
      </c>
      <c r="BF322" s="245">
        <f>IF(N322="snížená",J322,0)</f>
        <v>0</v>
      </c>
      <c r="BG322" s="245">
        <f>IF(N322="zákl. přenesená",J322,0)</f>
        <v>0</v>
      </c>
      <c r="BH322" s="245">
        <f>IF(N322="sníž. přenesená",J322,0)</f>
        <v>0</v>
      </c>
      <c r="BI322" s="245">
        <f>IF(N322="nulová",J322,0)</f>
        <v>0</v>
      </c>
      <c r="BJ322" s="17" t="s">
        <v>90</v>
      </c>
      <c r="BK322" s="245">
        <f>ROUND(I322*H322,2)</f>
        <v>0</v>
      </c>
      <c r="BL322" s="17" t="s">
        <v>125</v>
      </c>
      <c r="BM322" s="244" t="s">
        <v>9031</v>
      </c>
    </row>
    <row r="323" s="12" customFormat="1">
      <c r="B323" s="252"/>
      <c r="C323" s="253"/>
      <c r="D323" s="246" t="s">
        <v>368</v>
      </c>
      <c r="E323" s="253"/>
      <c r="F323" s="255" t="s">
        <v>9032</v>
      </c>
      <c r="G323" s="253"/>
      <c r="H323" s="256">
        <v>207.90000000000001</v>
      </c>
      <c r="I323" s="257"/>
      <c r="J323" s="253"/>
      <c r="K323" s="253"/>
      <c r="L323" s="258"/>
      <c r="M323" s="259"/>
      <c r="N323" s="260"/>
      <c r="O323" s="260"/>
      <c r="P323" s="260"/>
      <c r="Q323" s="260"/>
      <c r="R323" s="260"/>
      <c r="S323" s="260"/>
      <c r="T323" s="261"/>
      <c r="AT323" s="262" t="s">
        <v>368</v>
      </c>
      <c r="AU323" s="262" t="s">
        <v>92</v>
      </c>
      <c r="AV323" s="12" t="s">
        <v>92</v>
      </c>
      <c r="AW323" s="12" t="s">
        <v>4</v>
      </c>
      <c r="AX323" s="12" t="s">
        <v>90</v>
      </c>
      <c r="AY323" s="262" t="s">
        <v>263</v>
      </c>
    </row>
    <row r="324" s="1" customFormat="1" ht="16.5" customHeight="1">
      <c r="B324" s="39"/>
      <c r="C324" s="233" t="s">
        <v>816</v>
      </c>
      <c r="D324" s="233" t="s">
        <v>266</v>
      </c>
      <c r="E324" s="234" t="s">
        <v>9033</v>
      </c>
      <c r="F324" s="235" t="s">
        <v>9034</v>
      </c>
      <c r="G324" s="236" t="s">
        <v>396</v>
      </c>
      <c r="H324" s="237">
        <v>510</v>
      </c>
      <c r="I324" s="238"/>
      <c r="J324" s="239">
        <f>ROUND(I324*H324,2)</f>
        <v>0</v>
      </c>
      <c r="K324" s="235" t="s">
        <v>270</v>
      </c>
      <c r="L324" s="44"/>
      <c r="M324" s="240" t="s">
        <v>1</v>
      </c>
      <c r="N324" s="241" t="s">
        <v>48</v>
      </c>
      <c r="O324" s="87"/>
      <c r="P324" s="242">
        <f>O324*H324</f>
        <v>0</v>
      </c>
      <c r="Q324" s="242">
        <v>0.1295</v>
      </c>
      <c r="R324" s="242">
        <f>Q324*H324</f>
        <v>66.045000000000002</v>
      </c>
      <c r="S324" s="242">
        <v>0</v>
      </c>
      <c r="T324" s="243">
        <f>S324*H324</f>
        <v>0</v>
      </c>
      <c r="AR324" s="244" t="s">
        <v>125</v>
      </c>
      <c r="AT324" s="244" t="s">
        <v>266</v>
      </c>
      <c r="AU324" s="244" t="s">
        <v>92</v>
      </c>
      <c r="AY324" s="17" t="s">
        <v>263</v>
      </c>
      <c r="BE324" s="245">
        <f>IF(N324="základní",J324,0)</f>
        <v>0</v>
      </c>
      <c r="BF324" s="245">
        <f>IF(N324="snížená",J324,0)</f>
        <v>0</v>
      </c>
      <c r="BG324" s="245">
        <f>IF(N324="zákl. přenesená",J324,0)</f>
        <v>0</v>
      </c>
      <c r="BH324" s="245">
        <f>IF(N324="sníž. přenesená",J324,0)</f>
        <v>0</v>
      </c>
      <c r="BI324" s="245">
        <f>IF(N324="nulová",J324,0)</f>
        <v>0</v>
      </c>
      <c r="BJ324" s="17" t="s">
        <v>90</v>
      </c>
      <c r="BK324" s="245">
        <f>ROUND(I324*H324,2)</f>
        <v>0</v>
      </c>
      <c r="BL324" s="17" t="s">
        <v>125</v>
      </c>
      <c r="BM324" s="244" t="s">
        <v>9035</v>
      </c>
    </row>
    <row r="325" s="1" customFormat="1" ht="16.5" customHeight="1">
      <c r="B325" s="39"/>
      <c r="C325" s="295" t="s">
        <v>819</v>
      </c>
      <c r="D325" s="295" t="s">
        <v>400</v>
      </c>
      <c r="E325" s="296" t="s">
        <v>9036</v>
      </c>
      <c r="F325" s="297" t="s">
        <v>9037</v>
      </c>
      <c r="G325" s="298" t="s">
        <v>396</v>
      </c>
      <c r="H325" s="299">
        <v>561</v>
      </c>
      <c r="I325" s="300"/>
      <c r="J325" s="301">
        <f>ROUND(I325*H325,2)</f>
        <v>0</v>
      </c>
      <c r="K325" s="297" t="s">
        <v>270</v>
      </c>
      <c r="L325" s="302"/>
      <c r="M325" s="303" t="s">
        <v>1</v>
      </c>
      <c r="N325" s="304" t="s">
        <v>48</v>
      </c>
      <c r="O325" s="87"/>
      <c r="P325" s="242">
        <f>O325*H325</f>
        <v>0</v>
      </c>
      <c r="Q325" s="242">
        <v>0.058000000000000003</v>
      </c>
      <c r="R325" s="242">
        <f>Q325*H325</f>
        <v>32.538000000000004</v>
      </c>
      <c r="S325" s="242">
        <v>0</v>
      </c>
      <c r="T325" s="243">
        <f>S325*H325</f>
        <v>0</v>
      </c>
      <c r="AR325" s="244" t="s">
        <v>303</v>
      </c>
      <c r="AT325" s="244" t="s">
        <v>400</v>
      </c>
      <c r="AU325" s="244" t="s">
        <v>92</v>
      </c>
      <c r="AY325" s="17" t="s">
        <v>263</v>
      </c>
      <c r="BE325" s="245">
        <f>IF(N325="základní",J325,0)</f>
        <v>0</v>
      </c>
      <c r="BF325" s="245">
        <f>IF(N325="snížená",J325,0)</f>
        <v>0</v>
      </c>
      <c r="BG325" s="245">
        <f>IF(N325="zákl. přenesená",J325,0)</f>
        <v>0</v>
      </c>
      <c r="BH325" s="245">
        <f>IF(N325="sníž. přenesená",J325,0)</f>
        <v>0</v>
      </c>
      <c r="BI325" s="245">
        <f>IF(N325="nulová",J325,0)</f>
        <v>0</v>
      </c>
      <c r="BJ325" s="17" t="s">
        <v>90</v>
      </c>
      <c r="BK325" s="245">
        <f>ROUND(I325*H325,2)</f>
        <v>0</v>
      </c>
      <c r="BL325" s="17" t="s">
        <v>125</v>
      </c>
      <c r="BM325" s="244" t="s">
        <v>9038</v>
      </c>
    </row>
    <row r="326" s="12" customFormat="1">
      <c r="B326" s="252"/>
      <c r="C326" s="253"/>
      <c r="D326" s="246" t="s">
        <v>368</v>
      </c>
      <c r="E326" s="253"/>
      <c r="F326" s="255" t="s">
        <v>9039</v>
      </c>
      <c r="G326" s="253"/>
      <c r="H326" s="256">
        <v>561</v>
      </c>
      <c r="I326" s="257"/>
      <c r="J326" s="253"/>
      <c r="K326" s="253"/>
      <c r="L326" s="258"/>
      <c r="M326" s="259"/>
      <c r="N326" s="260"/>
      <c r="O326" s="260"/>
      <c r="P326" s="260"/>
      <c r="Q326" s="260"/>
      <c r="R326" s="260"/>
      <c r="S326" s="260"/>
      <c r="T326" s="261"/>
      <c r="AT326" s="262" t="s">
        <v>368</v>
      </c>
      <c r="AU326" s="262" t="s">
        <v>92</v>
      </c>
      <c r="AV326" s="12" t="s">
        <v>92</v>
      </c>
      <c r="AW326" s="12" t="s">
        <v>4</v>
      </c>
      <c r="AX326" s="12" t="s">
        <v>90</v>
      </c>
      <c r="AY326" s="262" t="s">
        <v>263</v>
      </c>
    </row>
    <row r="327" s="1" customFormat="1" ht="16.5" customHeight="1">
      <c r="B327" s="39"/>
      <c r="C327" s="233" t="s">
        <v>830</v>
      </c>
      <c r="D327" s="233" t="s">
        <v>266</v>
      </c>
      <c r="E327" s="234" t="s">
        <v>9033</v>
      </c>
      <c r="F327" s="235" t="s">
        <v>9034</v>
      </c>
      <c r="G327" s="236" t="s">
        <v>396</v>
      </c>
      <c r="H327" s="237">
        <v>101</v>
      </c>
      <c r="I327" s="238"/>
      <c r="J327" s="239">
        <f>ROUND(I327*H327,2)</f>
        <v>0</v>
      </c>
      <c r="K327" s="235" t="s">
        <v>270</v>
      </c>
      <c r="L327" s="44"/>
      <c r="M327" s="240" t="s">
        <v>1</v>
      </c>
      <c r="N327" s="241" t="s">
        <v>48</v>
      </c>
      <c r="O327" s="87"/>
      <c r="P327" s="242">
        <f>O327*H327</f>
        <v>0</v>
      </c>
      <c r="Q327" s="242">
        <v>0.1295</v>
      </c>
      <c r="R327" s="242">
        <f>Q327*H327</f>
        <v>13.079500000000001</v>
      </c>
      <c r="S327" s="242">
        <v>0</v>
      </c>
      <c r="T327" s="243">
        <f>S327*H327</f>
        <v>0</v>
      </c>
      <c r="AR327" s="244" t="s">
        <v>125</v>
      </c>
      <c r="AT327" s="244" t="s">
        <v>266</v>
      </c>
      <c r="AU327" s="244" t="s">
        <v>92</v>
      </c>
      <c r="AY327" s="17" t="s">
        <v>263</v>
      </c>
      <c r="BE327" s="245">
        <f>IF(N327="základní",J327,0)</f>
        <v>0</v>
      </c>
      <c r="BF327" s="245">
        <f>IF(N327="snížená",J327,0)</f>
        <v>0</v>
      </c>
      <c r="BG327" s="245">
        <f>IF(N327="zákl. přenesená",J327,0)</f>
        <v>0</v>
      </c>
      <c r="BH327" s="245">
        <f>IF(N327="sníž. přenesená",J327,0)</f>
        <v>0</v>
      </c>
      <c r="BI327" s="245">
        <f>IF(N327="nulová",J327,0)</f>
        <v>0</v>
      </c>
      <c r="BJ327" s="17" t="s">
        <v>90</v>
      </c>
      <c r="BK327" s="245">
        <f>ROUND(I327*H327,2)</f>
        <v>0</v>
      </c>
      <c r="BL327" s="17" t="s">
        <v>125</v>
      </c>
      <c r="BM327" s="244" t="s">
        <v>9040</v>
      </c>
    </row>
    <row r="328" s="1" customFormat="1" ht="16.5" customHeight="1">
      <c r="B328" s="39"/>
      <c r="C328" s="295" t="s">
        <v>836</v>
      </c>
      <c r="D328" s="295" t="s">
        <v>400</v>
      </c>
      <c r="E328" s="296" t="s">
        <v>9041</v>
      </c>
      <c r="F328" s="297" t="s">
        <v>9042</v>
      </c>
      <c r="G328" s="298" t="s">
        <v>396</v>
      </c>
      <c r="H328" s="299">
        <v>111.09999999999999</v>
      </c>
      <c r="I328" s="300"/>
      <c r="J328" s="301">
        <f>ROUND(I328*H328,2)</f>
        <v>0</v>
      </c>
      <c r="K328" s="297" t="s">
        <v>270</v>
      </c>
      <c r="L328" s="302"/>
      <c r="M328" s="303" t="s">
        <v>1</v>
      </c>
      <c r="N328" s="304" t="s">
        <v>48</v>
      </c>
      <c r="O328" s="87"/>
      <c r="P328" s="242">
        <f>O328*H328</f>
        <v>0</v>
      </c>
      <c r="Q328" s="242">
        <v>0.044999999999999998</v>
      </c>
      <c r="R328" s="242">
        <f>Q328*H328</f>
        <v>4.9994999999999994</v>
      </c>
      <c r="S328" s="242">
        <v>0</v>
      </c>
      <c r="T328" s="243">
        <f>S328*H328</f>
        <v>0</v>
      </c>
      <c r="AR328" s="244" t="s">
        <v>303</v>
      </c>
      <c r="AT328" s="244" t="s">
        <v>400</v>
      </c>
      <c r="AU328" s="244" t="s">
        <v>92</v>
      </c>
      <c r="AY328" s="17" t="s">
        <v>263</v>
      </c>
      <c r="BE328" s="245">
        <f>IF(N328="základní",J328,0)</f>
        <v>0</v>
      </c>
      <c r="BF328" s="245">
        <f>IF(N328="snížená",J328,0)</f>
        <v>0</v>
      </c>
      <c r="BG328" s="245">
        <f>IF(N328="zákl. přenesená",J328,0)</f>
        <v>0</v>
      </c>
      <c r="BH328" s="245">
        <f>IF(N328="sníž. přenesená",J328,0)</f>
        <v>0</v>
      </c>
      <c r="BI328" s="245">
        <f>IF(N328="nulová",J328,0)</f>
        <v>0</v>
      </c>
      <c r="BJ328" s="17" t="s">
        <v>90</v>
      </c>
      <c r="BK328" s="245">
        <f>ROUND(I328*H328,2)</f>
        <v>0</v>
      </c>
      <c r="BL328" s="17" t="s">
        <v>125</v>
      </c>
      <c r="BM328" s="244" t="s">
        <v>9043</v>
      </c>
    </row>
    <row r="329" s="12" customFormat="1">
      <c r="B329" s="252"/>
      <c r="C329" s="253"/>
      <c r="D329" s="246" t="s">
        <v>368</v>
      </c>
      <c r="E329" s="253"/>
      <c r="F329" s="255" t="s">
        <v>9044</v>
      </c>
      <c r="G329" s="253"/>
      <c r="H329" s="256">
        <v>111.09999999999999</v>
      </c>
      <c r="I329" s="257"/>
      <c r="J329" s="253"/>
      <c r="K329" s="253"/>
      <c r="L329" s="258"/>
      <c r="M329" s="259"/>
      <c r="N329" s="260"/>
      <c r="O329" s="260"/>
      <c r="P329" s="260"/>
      <c r="Q329" s="260"/>
      <c r="R329" s="260"/>
      <c r="S329" s="260"/>
      <c r="T329" s="261"/>
      <c r="AT329" s="262" t="s">
        <v>368</v>
      </c>
      <c r="AU329" s="262" t="s">
        <v>92</v>
      </c>
      <c r="AV329" s="12" t="s">
        <v>92</v>
      </c>
      <c r="AW329" s="12" t="s">
        <v>4</v>
      </c>
      <c r="AX329" s="12" t="s">
        <v>90</v>
      </c>
      <c r="AY329" s="262" t="s">
        <v>263</v>
      </c>
    </row>
    <row r="330" s="1" customFormat="1" ht="16.5" customHeight="1">
      <c r="B330" s="39"/>
      <c r="C330" s="233" t="s">
        <v>852</v>
      </c>
      <c r="D330" s="233" t="s">
        <v>266</v>
      </c>
      <c r="E330" s="234" t="s">
        <v>9045</v>
      </c>
      <c r="F330" s="235" t="s">
        <v>9046</v>
      </c>
      <c r="G330" s="236" t="s">
        <v>396</v>
      </c>
      <c r="H330" s="237">
        <v>32</v>
      </c>
      <c r="I330" s="238"/>
      <c r="J330" s="239">
        <f>ROUND(I330*H330,2)</f>
        <v>0</v>
      </c>
      <c r="K330" s="235" t="s">
        <v>270</v>
      </c>
      <c r="L330" s="44"/>
      <c r="M330" s="240" t="s">
        <v>1</v>
      </c>
      <c r="N330" s="241" t="s">
        <v>48</v>
      </c>
      <c r="O330" s="87"/>
      <c r="P330" s="242">
        <f>O330*H330</f>
        <v>0</v>
      </c>
      <c r="Q330" s="242">
        <v>0.10095</v>
      </c>
      <c r="R330" s="242">
        <f>Q330*H330</f>
        <v>3.2303999999999999</v>
      </c>
      <c r="S330" s="242">
        <v>0</v>
      </c>
      <c r="T330" s="243">
        <f>S330*H330</f>
        <v>0</v>
      </c>
      <c r="AR330" s="244" t="s">
        <v>125</v>
      </c>
      <c r="AT330" s="244" t="s">
        <v>266</v>
      </c>
      <c r="AU330" s="244" t="s">
        <v>92</v>
      </c>
      <c r="AY330" s="17" t="s">
        <v>263</v>
      </c>
      <c r="BE330" s="245">
        <f>IF(N330="základní",J330,0)</f>
        <v>0</v>
      </c>
      <c r="BF330" s="245">
        <f>IF(N330="snížená",J330,0)</f>
        <v>0</v>
      </c>
      <c r="BG330" s="245">
        <f>IF(N330="zákl. přenesená",J330,0)</f>
        <v>0</v>
      </c>
      <c r="BH330" s="245">
        <f>IF(N330="sníž. přenesená",J330,0)</f>
        <v>0</v>
      </c>
      <c r="BI330" s="245">
        <f>IF(N330="nulová",J330,0)</f>
        <v>0</v>
      </c>
      <c r="BJ330" s="17" t="s">
        <v>90</v>
      </c>
      <c r="BK330" s="245">
        <f>ROUND(I330*H330,2)</f>
        <v>0</v>
      </c>
      <c r="BL330" s="17" t="s">
        <v>125</v>
      </c>
      <c r="BM330" s="244" t="s">
        <v>9047</v>
      </c>
    </row>
    <row r="331" s="1" customFormat="1" ht="16.5" customHeight="1">
      <c r="B331" s="39"/>
      <c r="C331" s="295" t="s">
        <v>856</v>
      </c>
      <c r="D331" s="295" t="s">
        <v>400</v>
      </c>
      <c r="E331" s="296" t="s">
        <v>9048</v>
      </c>
      <c r="F331" s="297" t="s">
        <v>9049</v>
      </c>
      <c r="G331" s="298" t="s">
        <v>396</v>
      </c>
      <c r="H331" s="299">
        <v>35.200000000000003</v>
      </c>
      <c r="I331" s="300"/>
      <c r="J331" s="301">
        <f>ROUND(I331*H331,2)</f>
        <v>0</v>
      </c>
      <c r="K331" s="297" t="s">
        <v>270</v>
      </c>
      <c r="L331" s="302"/>
      <c r="M331" s="303" t="s">
        <v>1</v>
      </c>
      <c r="N331" s="304" t="s">
        <v>48</v>
      </c>
      <c r="O331" s="87"/>
      <c r="P331" s="242">
        <f>O331*H331</f>
        <v>0</v>
      </c>
      <c r="Q331" s="242">
        <v>0.024</v>
      </c>
      <c r="R331" s="242">
        <f>Q331*H331</f>
        <v>0.84480000000000011</v>
      </c>
      <c r="S331" s="242">
        <v>0</v>
      </c>
      <c r="T331" s="243">
        <f>S331*H331</f>
        <v>0</v>
      </c>
      <c r="AR331" s="244" t="s">
        <v>303</v>
      </c>
      <c r="AT331" s="244" t="s">
        <v>400</v>
      </c>
      <c r="AU331" s="244" t="s">
        <v>92</v>
      </c>
      <c r="AY331" s="17" t="s">
        <v>263</v>
      </c>
      <c r="BE331" s="245">
        <f>IF(N331="základní",J331,0)</f>
        <v>0</v>
      </c>
      <c r="BF331" s="245">
        <f>IF(N331="snížená",J331,0)</f>
        <v>0</v>
      </c>
      <c r="BG331" s="245">
        <f>IF(N331="zákl. přenesená",J331,0)</f>
        <v>0</v>
      </c>
      <c r="BH331" s="245">
        <f>IF(N331="sníž. přenesená",J331,0)</f>
        <v>0</v>
      </c>
      <c r="BI331" s="245">
        <f>IF(N331="nulová",J331,0)</f>
        <v>0</v>
      </c>
      <c r="BJ331" s="17" t="s">
        <v>90</v>
      </c>
      <c r="BK331" s="245">
        <f>ROUND(I331*H331,2)</f>
        <v>0</v>
      </c>
      <c r="BL331" s="17" t="s">
        <v>125</v>
      </c>
      <c r="BM331" s="244" t="s">
        <v>9050</v>
      </c>
    </row>
    <row r="332" s="12" customFormat="1">
      <c r="B332" s="252"/>
      <c r="C332" s="253"/>
      <c r="D332" s="246" t="s">
        <v>368</v>
      </c>
      <c r="E332" s="253"/>
      <c r="F332" s="255" t="s">
        <v>9051</v>
      </c>
      <c r="G332" s="253"/>
      <c r="H332" s="256">
        <v>35.200000000000003</v>
      </c>
      <c r="I332" s="257"/>
      <c r="J332" s="253"/>
      <c r="K332" s="253"/>
      <c r="L332" s="258"/>
      <c r="M332" s="259"/>
      <c r="N332" s="260"/>
      <c r="O332" s="260"/>
      <c r="P332" s="260"/>
      <c r="Q332" s="260"/>
      <c r="R332" s="260"/>
      <c r="S332" s="260"/>
      <c r="T332" s="261"/>
      <c r="AT332" s="262" t="s">
        <v>368</v>
      </c>
      <c r="AU332" s="262" t="s">
        <v>92</v>
      </c>
      <c r="AV332" s="12" t="s">
        <v>92</v>
      </c>
      <c r="AW332" s="12" t="s">
        <v>4</v>
      </c>
      <c r="AX332" s="12" t="s">
        <v>90</v>
      </c>
      <c r="AY332" s="262" t="s">
        <v>263</v>
      </c>
    </row>
    <row r="333" s="1" customFormat="1" ht="16.5" customHeight="1">
      <c r="B333" s="39"/>
      <c r="C333" s="295" t="s">
        <v>862</v>
      </c>
      <c r="D333" s="295" t="s">
        <v>400</v>
      </c>
      <c r="E333" s="296" t="s">
        <v>9052</v>
      </c>
      <c r="F333" s="297" t="s">
        <v>9053</v>
      </c>
      <c r="G333" s="298" t="s">
        <v>378</v>
      </c>
      <c r="H333" s="299">
        <v>36</v>
      </c>
      <c r="I333" s="300"/>
      <c r="J333" s="301">
        <f>ROUND(I333*H333,2)</f>
        <v>0</v>
      </c>
      <c r="K333" s="297" t="s">
        <v>270</v>
      </c>
      <c r="L333" s="302"/>
      <c r="M333" s="303" t="s">
        <v>1</v>
      </c>
      <c r="N333" s="304" t="s">
        <v>48</v>
      </c>
      <c r="O333" s="87"/>
      <c r="P333" s="242">
        <f>O333*H333</f>
        <v>0</v>
      </c>
      <c r="Q333" s="242">
        <v>2.234</v>
      </c>
      <c r="R333" s="242">
        <f>Q333*H333</f>
        <v>80.424000000000007</v>
      </c>
      <c r="S333" s="242">
        <v>0</v>
      </c>
      <c r="T333" s="243">
        <f>S333*H333</f>
        <v>0</v>
      </c>
      <c r="AR333" s="244" t="s">
        <v>303</v>
      </c>
      <c r="AT333" s="244" t="s">
        <v>400</v>
      </c>
      <c r="AU333" s="244" t="s">
        <v>92</v>
      </c>
      <c r="AY333" s="17" t="s">
        <v>263</v>
      </c>
      <c r="BE333" s="245">
        <f>IF(N333="základní",J333,0)</f>
        <v>0</v>
      </c>
      <c r="BF333" s="245">
        <f>IF(N333="snížená",J333,0)</f>
        <v>0</v>
      </c>
      <c r="BG333" s="245">
        <f>IF(N333="zákl. přenesená",J333,0)</f>
        <v>0</v>
      </c>
      <c r="BH333" s="245">
        <f>IF(N333="sníž. přenesená",J333,0)</f>
        <v>0</v>
      </c>
      <c r="BI333" s="245">
        <f>IF(N333="nulová",J333,0)</f>
        <v>0</v>
      </c>
      <c r="BJ333" s="17" t="s">
        <v>90</v>
      </c>
      <c r="BK333" s="245">
        <f>ROUND(I333*H333,2)</f>
        <v>0</v>
      </c>
      <c r="BL333" s="17" t="s">
        <v>125</v>
      </c>
      <c r="BM333" s="244" t="s">
        <v>9054</v>
      </c>
    </row>
    <row r="334" s="12" customFormat="1">
      <c r="B334" s="252"/>
      <c r="C334" s="253"/>
      <c r="D334" s="246" t="s">
        <v>368</v>
      </c>
      <c r="E334" s="254" t="s">
        <v>1</v>
      </c>
      <c r="F334" s="255" t="s">
        <v>9055</v>
      </c>
      <c r="G334" s="253"/>
      <c r="H334" s="256">
        <v>36</v>
      </c>
      <c r="I334" s="257"/>
      <c r="J334" s="253"/>
      <c r="K334" s="253"/>
      <c r="L334" s="258"/>
      <c r="M334" s="259"/>
      <c r="N334" s="260"/>
      <c r="O334" s="260"/>
      <c r="P334" s="260"/>
      <c r="Q334" s="260"/>
      <c r="R334" s="260"/>
      <c r="S334" s="260"/>
      <c r="T334" s="261"/>
      <c r="AT334" s="262" t="s">
        <v>368</v>
      </c>
      <c r="AU334" s="262" t="s">
        <v>92</v>
      </c>
      <c r="AV334" s="12" t="s">
        <v>92</v>
      </c>
      <c r="AW334" s="12" t="s">
        <v>38</v>
      </c>
      <c r="AX334" s="12" t="s">
        <v>83</v>
      </c>
      <c r="AY334" s="262" t="s">
        <v>263</v>
      </c>
    </row>
    <row r="335" s="13" customFormat="1">
      <c r="B335" s="263"/>
      <c r="C335" s="264"/>
      <c r="D335" s="246" t="s">
        <v>368</v>
      </c>
      <c r="E335" s="265" t="s">
        <v>1</v>
      </c>
      <c r="F335" s="266" t="s">
        <v>370</v>
      </c>
      <c r="G335" s="264"/>
      <c r="H335" s="267">
        <v>36</v>
      </c>
      <c r="I335" s="268"/>
      <c r="J335" s="264"/>
      <c r="K335" s="264"/>
      <c r="L335" s="269"/>
      <c r="M335" s="270"/>
      <c r="N335" s="271"/>
      <c r="O335" s="271"/>
      <c r="P335" s="271"/>
      <c r="Q335" s="271"/>
      <c r="R335" s="271"/>
      <c r="S335" s="271"/>
      <c r="T335" s="272"/>
      <c r="AT335" s="273" t="s">
        <v>368</v>
      </c>
      <c r="AU335" s="273" t="s">
        <v>92</v>
      </c>
      <c r="AV335" s="13" t="s">
        <v>125</v>
      </c>
      <c r="AW335" s="13" t="s">
        <v>38</v>
      </c>
      <c r="AX335" s="13" t="s">
        <v>90</v>
      </c>
      <c r="AY335" s="273" t="s">
        <v>263</v>
      </c>
    </row>
    <row r="336" s="1" customFormat="1" ht="16.5" customHeight="1">
      <c r="B336" s="39"/>
      <c r="C336" s="233" t="s">
        <v>868</v>
      </c>
      <c r="D336" s="233" t="s">
        <v>266</v>
      </c>
      <c r="E336" s="234" t="s">
        <v>9056</v>
      </c>
      <c r="F336" s="235" t="s">
        <v>9057</v>
      </c>
      <c r="G336" s="236" t="s">
        <v>407</v>
      </c>
      <c r="H336" s="237">
        <v>4428</v>
      </c>
      <c r="I336" s="238"/>
      <c r="J336" s="239">
        <f>ROUND(I336*H336,2)</f>
        <v>0</v>
      </c>
      <c r="K336" s="235" t="s">
        <v>270</v>
      </c>
      <c r="L336" s="44"/>
      <c r="M336" s="240" t="s">
        <v>1</v>
      </c>
      <c r="N336" s="241" t="s">
        <v>48</v>
      </c>
      <c r="O336" s="87"/>
      <c r="P336" s="242">
        <f>O336*H336</f>
        <v>0</v>
      </c>
      <c r="Q336" s="242">
        <v>0.00046999999999999999</v>
      </c>
      <c r="R336" s="242">
        <f>Q336*H336</f>
        <v>2.0811600000000001</v>
      </c>
      <c r="S336" s="242">
        <v>0</v>
      </c>
      <c r="T336" s="243">
        <f>S336*H336</f>
        <v>0</v>
      </c>
      <c r="AR336" s="244" t="s">
        <v>125</v>
      </c>
      <c r="AT336" s="244" t="s">
        <v>266</v>
      </c>
      <c r="AU336" s="244" t="s">
        <v>92</v>
      </c>
      <c r="AY336" s="17" t="s">
        <v>263</v>
      </c>
      <c r="BE336" s="245">
        <f>IF(N336="základní",J336,0)</f>
        <v>0</v>
      </c>
      <c r="BF336" s="245">
        <f>IF(N336="snížená",J336,0)</f>
        <v>0</v>
      </c>
      <c r="BG336" s="245">
        <f>IF(N336="zákl. přenesená",J336,0)</f>
        <v>0</v>
      </c>
      <c r="BH336" s="245">
        <f>IF(N336="sníž. přenesená",J336,0)</f>
        <v>0</v>
      </c>
      <c r="BI336" s="245">
        <f>IF(N336="nulová",J336,0)</f>
        <v>0</v>
      </c>
      <c r="BJ336" s="17" t="s">
        <v>90</v>
      </c>
      <c r="BK336" s="245">
        <f>ROUND(I336*H336,2)</f>
        <v>0</v>
      </c>
      <c r="BL336" s="17" t="s">
        <v>125</v>
      </c>
      <c r="BM336" s="244" t="s">
        <v>9058</v>
      </c>
    </row>
    <row r="337" s="12" customFormat="1">
      <c r="B337" s="252"/>
      <c r="C337" s="253"/>
      <c r="D337" s="246" t="s">
        <v>368</v>
      </c>
      <c r="E337" s="254" t="s">
        <v>1</v>
      </c>
      <c r="F337" s="255" t="s">
        <v>9059</v>
      </c>
      <c r="G337" s="253"/>
      <c r="H337" s="256">
        <v>4428</v>
      </c>
      <c r="I337" s="257"/>
      <c r="J337" s="253"/>
      <c r="K337" s="253"/>
      <c r="L337" s="258"/>
      <c r="M337" s="259"/>
      <c r="N337" s="260"/>
      <c r="O337" s="260"/>
      <c r="P337" s="260"/>
      <c r="Q337" s="260"/>
      <c r="R337" s="260"/>
      <c r="S337" s="260"/>
      <c r="T337" s="261"/>
      <c r="AT337" s="262" t="s">
        <v>368</v>
      </c>
      <c r="AU337" s="262" t="s">
        <v>92</v>
      </c>
      <c r="AV337" s="12" t="s">
        <v>92</v>
      </c>
      <c r="AW337" s="12" t="s">
        <v>38</v>
      </c>
      <c r="AX337" s="12" t="s">
        <v>83</v>
      </c>
      <c r="AY337" s="262" t="s">
        <v>263</v>
      </c>
    </row>
    <row r="338" s="13" customFormat="1">
      <c r="B338" s="263"/>
      <c r="C338" s="264"/>
      <c r="D338" s="246" t="s">
        <v>368</v>
      </c>
      <c r="E338" s="265" t="s">
        <v>1</v>
      </c>
      <c r="F338" s="266" t="s">
        <v>370</v>
      </c>
      <c r="G338" s="264"/>
      <c r="H338" s="267">
        <v>4428</v>
      </c>
      <c r="I338" s="268"/>
      <c r="J338" s="264"/>
      <c r="K338" s="264"/>
      <c r="L338" s="269"/>
      <c r="M338" s="270"/>
      <c r="N338" s="271"/>
      <c r="O338" s="271"/>
      <c r="P338" s="271"/>
      <c r="Q338" s="271"/>
      <c r="R338" s="271"/>
      <c r="S338" s="271"/>
      <c r="T338" s="272"/>
      <c r="AT338" s="273" t="s">
        <v>368</v>
      </c>
      <c r="AU338" s="273" t="s">
        <v>92</v>
      </c>
      <c r="AV338" s="13" t="s">
        <v>125</v>
      </c>
      <c r="AW338" s="13" t="s">
        <v>38</v>
      </c>
      <c r="AX338" s="13" t="s">
        <v>90</v>
      </c>
      <c r="AY338" s="273" t="s">
        <v>263</v>
      </c>
    </row>
    <row r="339" s="1" customFormat="1" ht="16.5" customHeight="1">
      <c r="B339" s="39"/>
      <c r="C339" s="233" t="s">
        <v>873</v>
      </c>
      <c r="D339" s="233" t="s">
        <v>266</v>
      </c>
      <c r="E339" s="234" t="s">
        <v>9056</v>
      </c>
      <c r="F339" s="235" t="s">
        <v>9057</v>
      </c>
      <c r="G339" s="236" t="s">
        <v>407</v>
      </c>
      <c r="H339" s="237">
        <v>1062.5</v>
      </c>
      <c r="I339" s="238"/>
      <c r="J339" s="239">
        <f>ROUND(I339*H339,2)</f>
        <v>0</v>
      </c>
      <c r="K339" s="235" t="s">
        <v>270</v>
      </c>
      <c r="L339" s="44"/>
      <c r="M339" s="240" t="s">
        <v>1</v>
      </c>
      <c r="N339" s="241" t="s">
        <v>48</v>
      </c>
      <c r="O339" s="87"/>
      <c r="P339" s="242">
        <f>O339*H339</f>
        <v>0</v>
      </c>
      <c r="Q339" s="242">
        <v>0.00046999999999999999</v>
      </c>
      <c r="R339" s="242">
        <f>Q339*H339</f>
        <v>0.49937499999999996</v>
      </c>
      <c r="S339" s="242">
        <v>0</v>
      </c>
      <c r="T339" s="243">
        <f>S339*H339</f>
        <v>0</v>
      </c>
      <c r="AR339" s="244" t="s">
        <v>125</v>
      </c>
      <c r="AT339" s="244" t="s">
        <v>266</v>
      </c>
      <c r="AU339" s="244" t="s">
        <v>92</v>
      </c>
      <c r="AY339" s="17" t="s">
        <v>263</v>
      </c>
      <c r="BE339" s="245">
        <f>IF(N339="základní",J339,0)</f>
        <v>0</v>
      </c>
      <c r="BF339" s="245">
        <f>IF(N339="snížená",J339,0)</f>
        <v>0</v>
      </c>
      <c r="BG339" s="245">
        <f>IF(N339="zákl. přenesená",J339,0)</f>
        <v>0</v>
      </c>
      <c r="BH339" s="245">
        <f>IF(N339="sníž. přenesená",J339,0)</f>
        <v>0</v>
      </c>
      <c r="BI339" s="245">
        <f>IF(N339="nulová",J339,0)</f>
        <v>0</v>
      </c>
      <c r="BJ339" s="17" t="s">
        <v>90</v>
      </c>
      <c r="BK339" s="245">
        <f>ROUND(I339*H339,2)</f>
        <v>0</v>
      </c>
      <c r="BL339" s="17" t="s">
        <v>125</v>
      </c>
      <c r="BM339" s="244" t="s">
        <v>9060</v>
      </c>
    </row>
    <row r="340" s="12" customFormat="1">
      <c r="B340" s="252"/>
      <c r="C340" s="253"/>
      <c r="D340" s="246" t="s">
        <v>368</v>
      </c>
      <c r="E340" s="254" t="s">
        <v>1</v>
      </c>
      <c r="F340" s="255" t="s">
        <v>8991</v>
      </c>
      <c r="G340" s="253"/>
      <c r="H340" s="256">
        <v>23</v>
      </c>
      <c r="I340" s="257"/>
      <c r="J340" s="253"/>
      <c r="K340" s="253"/>
      <c r="L340" s="258"/>
      <c r="M340" s="259"/>
      <c r="N340" s="260"/>
      <c r="O340" s="260"/>
      <c r="P340" s="260"/>
      <c r="Q340" s="260"/>
      <c r="R340" s="260"/>
      <c r="S340" s="260"/>
      <c r="T340" s="261"/>
      <c r="AT340" s="262" t="s">
        <v>368</v>
      </c>
      <c r="AU340" s="262" t="s">
        <v>92</v>
      </c>
      <c r="AV340" s="12" t="s">
        <v>92</v>
      </c>
      <c r="AW340" s="12" t="s">
        <v>38</v>
      </c>
      <c r="AX340" s="12" t="s">
        <v>83</v>
      </c>
      <c r="AY340" s="262" t="s">
        <v>263</v>
      </c>
    </row>
    <row r="341" s="12" customFormat="1">
      <c r="B341" s="252"/>
      <c r="C341" s="253"/>
      <c r="D341" s="246" t="s">
        <v>368</v>
      </c>
      <c r="E341" s="254" t="s">
        <v>1</v>
      </c>
      <c r="F341" s="255" t="s">
        <v>9061</v>
      </c>
      <c r="G341" s="253"/>
      <c r="H341" s="256">
        <v>1039.5</v>
      </c>
      <c r="I341" s="257"/>
      <c r="J341" s="253"/>
      <c r="K341" s="253"/>
      <c r="L341" s="258"/>
      <c r="M341" s="259"/>
      <c r="N341" s="260"/>
      <c r="O341" s="260"/>
      <c r="P341" s="260"/>
      <c r="Q341" s="260"/>
      <c r="R341" s="260"/>
      <c r="S341" s="260"/>
      <c r="T341" s="261"/>
      <c r="AT341" s="262" t="s">
        <v>368</v>
      </c>
      <c r="AU341" s="262" t="s">
        <v>92</v>
      </c>
      <c r="AV341" s="12" t="s">
        <v>92</v>
      </c>
      <c r="AW341" s="12" t="s">
        <v>38</v>
      </c>
      <c r="AX341" s="12" t="s">
        <v>83</v>
      </c>
      <c r="AY341" s="262" t="s">
        <v>263</v>
      </c>
    </row>
    <row r="342" s="13" customFormat="1">
      <c r="B342" s="263"/>
      <c r="C342" s="264"/>
      <c r="D342" s="246" t="s">
        <v>368</v>
      </c>
      <c r="E342" s="265" t="s">
        <v>1</v>
      </c>
      <c r="F342" s="266" t="s">
        <v>370</v>
      </c>
      <c r="G342" s="264"/>
      <c r="H342" s="267">
        <v>1062.5</v>
      </c>
      <c r="I342" s="268"/>
      <c r="J342" s="264"/>
      <c r="K342" s="264"/>
      <c r="L342" s="269"/>
      <c r="M342" s="270"/>
      <c r="N342" s="271"/>
      <c r="O342" s="271"/>
      <c r="P342" s="271"/>
      <c r="Q342" s="271"/>
      <c r="R342" s="271"/>
      <c r="S342" s="271"/>
      <c r="T342" s="272"/>
      <c r="AT342" s="273" t="s">
        <v>368</v>
      </c>
      <c r="AU342" s="273" t="s">
        <v>92</v>
      </c>
      <c r="AV342" s="13" t="s">
        <v>125</v>
      </c>
      <c r="AW342" s="13" t="s">
        <v>38</v>
      </c>
      <c r="AX342" s="13" t="s">
        <v>90</v>
      </c>
      <c r="AY342" s="273" t="s">
        <v>263</v>
      </c>
    </row>
    <row r="343" s="1" customFormat="1" ht="16.5" customHeight="1">
      <c r="B343" s="39"/>
      <c r="C343" s="233" t="s">
        <v>888</v>
      </c>
      <c r="D343" s="233" t="s">
        <v>266</v>
      </c>
      <c r="E343" s="234" t="s">
        <v>9062</v>
      </c>
      <c r="F343" s="235" t="s">
        <v>9063</v>
      </c>
      <c r="G343" s="236" t="s">
        <v>396</v>
      </c>
      <c r="H343" s="237">
        <v>30</v>
      </c>
      <c r="I343" s="238"/>
      <c r="J343" s="239">
        <f>ROUND(I343*H343,2)</f>
        <v>0</v>
      </c>
      <c r="K343" s="235" t="s">
        <v>270</v>
      </c>
      <c r="L343" s="44"/>
      <c r="M343" s="240" t="s">
        <v>1</v>
      </c>
      <c r="N343" s="241" t="s">
        <v>48</v>
      </c>
      <c r="O343" s="87"/>
      <c r="P343" s="242">
        <f>O343*H343</f>
        <v>0</v>
      </c>
      <c r="Q343" s="242">
        <v>0.00018000000000000001</v>
      </c>
      <c r="R343" s="242">
        <f>Q343*H343</f>
        <v>0.0054000000000000003</v>
      </c>
      <c r="S343" s="242">
        <v>0</v>
      </c>
      <c r="T343" s="243">
        <f>S343*H343</f>
        <v>0</v>
      </c>
      <c r="AR343" s="244" t="s">
        <v>125</v>
      </c>
      <c r="AT343" s="244" t="s">
        <v>266</v>
      </c>
      <c r="AU343" s="244" t="s">
        <v>92</v>
      </c>
      <c r="AY343" s="17" t="s">
        <v>263</v>
      </c>
      <c r="BE343" s="245">
        <f>IF(N343="základní",J343,0)</f>
        <v>0</v>
      </c>
      <c r="BF343" s="245">
        <f>IF(N343="snížená",J343,0)</f>
        <v>0</v>
      </c>
      <c r="BG343" s="245">
        <f>IF(N343="zákl. přenesená",J343,0)</f>
        <v>0</v>
      </c>
      <c r="BH343" s="245">
        <f>IF(N343="sníž. přenesená",J343,0)</f>
        <v>0</v>
      </c>
      <c r="BI343" s="245">
        <f>IF(N343="nulová",J343,0)</f>
        <v>0</v>
      </c>
      <c r="BJ343" s="17" t="s">
        <v>90</v>
      </c>
      <c r="BK343" s="245">
        <f>ROUND(I343*H343,2)</f>
        <v>0</v>
      </c>
      <c r="BL343" s="17" t="s">
        <v>125</v>
      </c>
      <c r="BM343" s="244" t="s">
        <v>9064</v>
      </c>
    </row>
    <row r="344" s="12" customFormat="1">
      <c r="B344" s="252"/>
      <c r="C344" s="253"/>
      <c r="D344" s="246" t="s">
        <v>368</v>
      </c>
      <c r="E344" s="254" t="s">
        <v>1</v>
      </c>
      <c r="F344" s="255" t="s">
        <v>9065</v>
      </c>
      <c r="G344" s="253"/>
      <c r="H344" s="256">
        <v>30</v>
      </c>
      <c r="I344" s="257"/>
      <c r="J344" s="253"/>
      <c r="K344" s="253"/>
      <c r="L344" s="258"/>
      <c r="M344" s="259"/>
      <c r="N344" s="260"/>
      <c r="O344" s="260"/>
      <c r="P344" s="260"/>
      <c r="Q344" s="260"/>
      <c r="R344" s="260"/>
      <c r="S344" s="260"/>
      <c r="T344" s="261"/>
      <c r="AT344" s="262" t="s">
        <v>368</v>
      </c>
      <c r="AU344" s="262" t="s">
        <v>92</v>
      </c>
      <c r="AV344" s="12" t="s">
        <v>92</v>
      </c>
      <c r="AW344" s="12" t="s">
        <v>38</v>
      </c>
      <c r="AX344" s="12" t="s">
        <v>83</v>
      </c>
      <c r="AY344" s="262" t="s">
        <v>263</v>
      </c>
    </row>
    <row r="345" s="13" customFormat="1">
      <c r="B345" s="263"/>
      <c r="C345" s="264"/>
      <c r="D345" s="246" t="s">
        <v>368</v>
      </c>
      <c r="E345" s="265" t="s">
        <v>1</v>
      </c>
      <c r="F345" s="266" t="s">
        <v>370</v>
      </c>
      <c r="G345" s="264"/>
      <c r="H345" s="267">
        <v>30</v>
      </c>
      <c r="I345" s="268"/>
      <c r="J345" s="264"/>
      <c r="K345" s="264"/>
      <c r="L345" s="269"/>
      <c r="M345" s="270"/>
      <c r="N345" s="271"/>
      <c r="O345" s="271"/>
      <c r="P345" s="271"/>
      <c r="Q345" s="271"/>
      <c r="R345" s="271"/>
      <c r="S345" s="271"/>
      <c r="T345" s="272"/>
      <c r="AT345" s="273" t="s">
        <v>368</v>
      </c>
      <c r="AU345" s="273" t="s">
        <v>92</v>
      </c>
      <c r="AV345" s="13" t="s">
        <v>125</v>
      </c>
      <c r="AW345" s="13" t="s">
        <v>38</v>
      </c>
      <c r="AX345" s="13" t="s">
        <v>90</v>
      </c>
      <c r="AY345" s="273" t="s">
        <v>263</v>
      </c>
    </row>
    <row r="346" s="1" customFormat="1" ht="16.5" customHeight="1">
      <c r="B346" s="39"/>
      <c r="C346" s="233" t="s">
        <v>895</v>
      </c>
      <c r="D346" s="233" t="s">
        <v>266</v>
      </c>
      <c r="E346" s="234" t="s">
        <v>9066</v>
      </c>
      <c r="F346" s="235" t="s">
        <v>9067</v>
      </c>
      <c r="G346" s="236" t="s">
        <v>396</v>
      </c>
      <c r="H346" s="237">
        <v>28</v>
      </c>
      <c r="I346" s="238"/>
      <c r="J346" s="239">
        <f>ROUND(I346*H346,2)</f>
        <v>0</v>
      </c>
      <c r="K346" s="235" t="s">
        <v>270</v>
      </c>
      <c r="L346" s="44"/>
      <c r="M346" s="240" t="s">
        <v>1</v>
      </c>
      <c r="N346" s="241" t="s">
        <v>48</v>
      </c>
      <c r="O346" s="87"/>
      <c r="P346" s="242">
        <f>O346*H346</f>
        <v>0</v>
      </c>
      <c r="Q346" s="242">
        <v>0.00024000000000000001</v>
      </c>
      <c r="R346" s="242">
        <f>Q346*H346</f>
        <v>0.0067200000000000003</v>
      </c>
      <c r="S346" s="242">
        <v>0</v>
      </c>
      <c r="T346" s="243">
        <f>S346*H346</f>
        <v>0</v>
      </c>
      <c r="AR346" s="244" t="s">
        <v>125</v>
      </c>
      <c r="AT346" s="244" t="s">
        <v>266</v>
      </c>
      <c r="AU346" s="244" t="s">
        <v>92</v>
      </c>
      <c r="AY346" s="17" t="s">
        <v>263</v>
      </c>
      <c r="BE346" s="245">
        <f>IF(N346="základní",J346,0)</f>
        <v>0</v>
      </c>
      <c r="BF346" s="245">
        <f>IF(N346="snížená",J346,0)</f>
        <v>0</v>
      </c>
      <c r="BG346" s="245">
        <f>IF(N346="zákl. přenesená",J346,0)</f>
        <v>0</v>
      </c>
      <c r="BH346" s="245">
        <f>IF(N346="sníž. přenesená",J346,0)</f>
        <v>0</v>
      </c>
      <c r="BI346" s="245">
        <f>IF(N346="nulová",J346,0)</f>
        <v>0</v>
      </c>
      <c r="BJ346" s="17" t="s">
        <v>90</v>
      </c>
      <c r="BK346" s="245">
        <f>ROUND(I346*H346,2)</f>
        <v>0</v>
      </c>
      <c r="BL346" s="17" t="s">
        <v>125</v>
      </c>
      <c r="BM346" s="244" t="s">
        <v>9068</v>
      </c>
    </row>
    <row r="347" s="12" customFormat="1">
      <c r="B347" s="252"/>
      <c r="C347" s="253"/>
      <c r="D347" s="246" t="s">
        <v>368</v>
      </c>
      <c r="E347" s="254" t="s">
        <v>1</v>
      </c>
      <c r="F347" s="255" t="s">
        <v>9069</v>
      </c>
      <c r="G347" s="253"/>
      <c r="H347" s="256">
        <v>28</v>
      </c>
      <c r="I347" s="257"/>
      <c r="J347" s="253"/>
      <c r="K347" s="253"/>
      <c r="L347" s="258"/>
      <c r="M347" s="259"/>
      <c r="N347" s="260"/>
      <c r="O347" s="260"/>
      <c r="P347" s="260"/>
      <c r="Q347" s="260"/>
      <c r="R347" s="260"/>
      <c r="S347" s="260"/>
      <c r="T347" s="261"/>
      <c r="AT347" s="262" t="s">
        <v>368</v>
      </c>
      <c r="AU347" s="262" t="s">
        <v>92</v>
      </c>
      <c r="AV347" s="12" t="s">
        <v>92</v>
      </c>
      <c r="AW347" s="12" t="s">
        <v>38</v>
      </c>
      <c r="AX347" s="12" t="s">
        <v>83</v>
      </c>
      <c r="AY347" s="262" t="s">
        <v>263</v>
      </c>
    </row>
    <row r="348" s="13" customFormat="1">
      <c r="B348" s="263"/>
      <c r="C348" s="264"/>
      <c r="D348" s="246" t="s">
        <v>368</v>
      </c>
      <c r="E348" s="265" t="s">
        <v>1</v>
      </c>
      <c r="F348" s="266" t="s">
        <v>370</v>
      </c>
      <c r="G348" s="264"/>
      <c r="H348" s="267">
        <v>28</v>
      </c>
      <c r="I348" s="268"/>
      <c r="J348" s="264"/>
      <c r="K348" s="264"/>
      <c r="L348" s="269"/>
      <c r="M348" s="270"/>
      <c r="N348" s="271"/>
      <c r="O348" s="271"/>
      <c r="P348" s="271"/>
      <c r="Q348" s="271"/>
      <c r="R348" s="271"/>
      <c r="S348" s="271"/>
      <c r="T348" s="272"/>
      <c r="AT348" s="273" t="s">
        <v>368</v>
      </c>
      <c r="AU348" s="273" t="s">
        <v>92</v>
      </c>
      <c r="AV348" s="13" t="s">
        <v>125</v>
      </c>
      <c r="AW348" s="13" t="s">
        <v>38</v>
      </c>
      <c r="AX348" s="13" t="s">
        <v>90</v>
      </c>
      <c r="AY348" s="273" t="s">
        <v>263</v>
      </c>
    </row>
    <row r="349" s="1" customFormat="1" ht="16.5" customHeight="1">
      <c r="B349" s="39"/>
      <c r="C349" s="233" t="s">
        <v>901</v>
      </c>
      <c r="D349" s="233" t="s">
        <v>266</v>
      </c>
      <c r="E349" s="234" t="s">
        <v>9070</v>
      </c>
      <c r="F349" s="235" t="s">
        <v>9071</v>
      </c>
      <c r="G349" s="236" t="s">
        <v>396</v>
      </c>
      <c r="H349" s="237">
        <v>24</v>
      </c>
      <c r="I349" s="238"/>
      <c r="J349" s="239">
        <f>ROUND(I349*H349,2)</f>
        <v>0</v>
      </c>
      <c r="K349" s="235" t="s">
        <v>270</v>
      </c>
      <c r="L349" s="44"/>
      <c r="M349" s="240" t="s">
        <v>1</v>
      </c>
      <c r="N349" s="241" t="s">
        <v>48</v>
      </c>
      <c r="O349" s="87"/>
      <c r="P349" s="242">
        <f>O349*H349</f>
        <v>0</v>
      </c>
      <c r="Q349" s="242">
        <v>0.00032000000000000003</v>
      </c>
      <c r="R349" s="242">
        <f>Q349*H349</f>
        <v>0.0076800000000000011</v>
      </c>
      <c r="S349" s="242">
        <v>0</v>
      </c>
      <c r="T349" s="243">
        <f>S349*H349</f>
        <v>0</v>
      </c>
      <c r="AR349" s="244" t="s">
        <v>2701</v>
      </c>
      <c r="AT349" s="244" t="s">
        <v>266</v>
      </c>
      <c r="AU349" s="244" t="s">
        <v>92</v>
      </c>
      <c r="AY349" s="17" t="s">
        <v>263</v>
      </c>
      <c r="BE349" s="245">
        <f>IF(N349="základní",J349,0)</f>
        <v>0</v>
      </c>
      <c r="BF349" s="245">
        <f>IF(N349="snížená",J349,0)</f>
        <v>0</v>
      </c>
      <c r="BG349" s="245">
        <f>IF(N349="zákl. přenesená",J349,0)</f>
        <v>0</v>
      </c>
      <c r="BH349" s="245">
        <f>IF(N349="sníž. přenesená",J349,0)</f>
        <v>0</v>
      </c>
      <c r="BI349" s="245">
        <f>IF(N349="nulová",J349,0)</f>
        <v>0</v>
      </c>
      <c r="BJ349" s="17" t="s">
        <v>90</v>
      </c>
      <c r="BK349" s="245">
        <f>ROUND(I349*H349,2)</f>
        <v>0</v>
      </c>
      <c r="BL349" s="17" t="s">
        <v>2701</v>
      </c>
      <c r="BM349" s="244" t="s">
        <v>9072</v>
      </c>
    </row>
    <row r="350" s="12" customFormat="1">
      <c r="B350" s="252"/>
      <c r="C350" s="253"/>
      <c r="D350" s="246" t="s">
        <v>368</v>
      </c>
      <c r="E350" s="254" t="s">
        <v>1</v>
      </c>
      <c r="F350" s="255" t="s">
        <v>9073</v>
      </c>
      <c r="G350" s="253"/>
      <c r="H350" s="256">
        <v>24</v>
      </c>
      <c r="I350" s="257"/>
      <c r="J350" s="253"/>
      <c r="K350" s="253"/>
      <c r="L350" s="258"/>
      <c r="M350" s="259"/>
      <c r="N350" s="260"/>
      <c r="O350" s="260"/>
      <c r="P350" s="260"/>
      <c r="Q350" s="260"/>
      <c r="R350" s="260"/>
      <c r="S350" s="260"/>
      <c r="T350" s="261"/>
      <c r="AT350" s="262" t="s">
        <v>368</v>
      </c>
      <c r="AU350" s="262" t="s">
        <v>92</v>
      </c>
      <c r="AV350" s="12" t="s">
        <v>92</v>
      </c>
      <c r="AW350" s="12" t="s">
        <v>38</v>
      </c>
      <c r="AX350" s="12" t="s">
        <v>83</v>
      </c>
      <c r="AY350" s="262" t="s">
        <v>263</v>
      </c>
    </row>
    <row r="351" s="13" customFormat="1">
      <c r="B351" s="263"/>
      <c r="C351" s="264"/>
      <c r="D351" s="246" t="s">
        <v>368</v>
      </c>
      <c r="E351" s="265" t="s">
        <v>1</v>
      </c>
      <c r="F351" s="266" t="s">
        <v>370</v>
      </c>
      <c r="G351" s="264"/>
      <c r="H351" s="267">
        <v>24</v>
      </c>
      <c r="I351" s="268"/>
      <c r="J351" s="264"/>
      <c r="K351" s="264"/>
      <c r="L351" s="269"/>
      <c r="M351" s="270"/>
      <c r="N351" s="271"/>
      <c r="O351" s="271"/>
      <c r="P351" s="271"/>
      <c r="Q351" s="271"/>
      <c r="R351" s="271"/>
      <c r="S351" s="271"/>
      <c r="T351" s="272"/>
      <c r="AT351" s="273" t="s">
        <v>368</v>
      </c>
      <c r="AU351" s="273" t="s">
        <v>92</v>
      </c>
      <c r="AV351" s="13" t="s">
        <v>125</v>
      </c>
      <c r="AW351" s="13" t="s">
        <v>38</v>
      </c>
      <c r="AX351" s="13" t="s">
        <v>90</v>
      </c>
      <c r="AY351" s="273" t="s">
        <v>263</v>
      </c>
    </row>
    <row r="352" s="11" customFormat="1" ht="22.8" customHeight="1">
      <c r="B352" s="217"/>
      <c r="C352" s="218"/>
      <c r="D352" s="219" t="s">
        <v>82</v>
      </c>
      <c r="E352" s="231" t="s">
        <v>1053</v>
      </c>
      <c r="F352" s="231" t="s">
        <v>1054</v>
      </c>
      <c r="G352" s="218"/>
      <c r="H352" s="218"/>
      <c r="I352" s="221"/>
      <c r="J352" s="232">
        <f>BK352</f>
        <v>0</v>
      </c>
      <c r="K352" s="218"/>
      <c r="L352" s="223"/>
      <c r="M352" s="224"/>
      <c r="N352" s="225"/>
      <c r="O352" s="225"/>
      <c r="P352" s="226">
        <f>P353</f>
        <v>0</v>
      </c>
      <c r="Q352" s="225"/>
      <c r="R352" s="226">
        <f>R353</f>
        <v>0</v>
      </c>
      <c r="S352" s="225"/>
      <c r="T352" s="227">
        <f>T353</f>
        <v>0</v>
      </c>
      <c r="AR352" s="228" t="s">
        <v>90</v>
      </c>
      <c r="AT352" s="229" t="s">
        <v>82</v>
      </c>
      <c r="AU352" s="229" t="s">
        <v>90</v>
      </c>
      <c r="AY352" s="228" t="s">
        <v>263</v>
      </c>
      <c r="BK352" s="230">
        <f>BK353</f>
        <v>0</v>
      </c>
    </row>
    <row r="353" s="1" customFormat="1" ht="16.5" customHeight="1">
      <c r="B353" s="39"/>
      <c r="C353" s="233" t="s">
        <v>906</v>
      </c>
      <c r="D353" s="233" t="s">
        <v>266</v>
      </c>
      <c r="E353" s="234" t="s">
        <v>9074</v>
      </c>
      <c r="F353" s="235" t="s">
        <v>9075</v>
      </c>
      <c r="G353" s="236" t="s">
        <v>403</v>
      </c>
      <c r="H353" s="237">
        <v>10648.186</v>
      </c>
      <c r="I353" s="238"/>
      <c r="J353" s="239">
        <f>ROUND(I353*H353,2)</f>
        <v>0</v>
      </c>
      <c r="K353" s="235" t="s">
        <v>270</v>
      </c>
      <c r="L353" s="44"/>
      <c r="M353" s="240" t="s">
        <v>1</v>
      </c>
      <c r="N353" s="241" t="s">
        <v>48</v>
      </c>
      <c r="O353" s="87"/>
      <c r="P353" s="242">
        <f>O353*H353</f>
        <v>0</v>
      </c>
      <c r="Q353" s="242">
        <v>0</v>
      </c>
      <c r="R353" s="242">
        <f>Q353*H353</f>
        <v>0</v>
      </c>
      <c r="S353" s="242">
        <v>0</v>
      </c>
      <c r="T353" s="243">
        <f>S353*H353</f>
        <v>0</v>
      </c>
      <c r="AR353" s="244" t="s">
        <v>125</v>
      </c>
      <c r="AT353" s="244" t="s">
        <v>266</v>
      </c>
      <c r="AU353" s="244" t="s">
        <v>92</v>
      </c>
      <c r="AY353" s="17" t="s">
        <v>263</v>
      </c>
      <c r="BE353" s="245">
        <f>IF(N353="základní",J353,0)</f>
        <v>0</v>
      </c>
      <c r="BF353" s="245">
        <f>IF(N353="snížená",J353,0)</f>
        <v>0</v>
      </c>
      <c r="BG353" s="245">
        <f>IF(N353="zákl. přenesená",J353,0)</f>
        <v>0</v>
      </c>
      <c r="BH353" s="245">
        <f>IF(N353="sníž. přenesená",J353,0)</f>
        <v>0</v>
      </c>
      <c r="BI353" s="245">
        <f>IF(N353="nulová",J353,0)</f>
        <v>0</v>
      </c>
      <c r="BJ353" s="17" t="s">
        <v>90</v>
      </c>
      <c r="BK353" s="245">
        <f>ROUND(I353*H353,2)</f>
        <v>0</v>
      </c>
      <c r="BL353" s="17" t="s">
        <v>125</v>
      </c>
      <c r="BM353" s="244" t="s">
        <v>9076</v>
      </c>
    </row>
    <row r="354" s="11" customFormat="1" ht="25.92" customHeight="1">
      <c r="B354" s="217"/>
      <c r="C354" s="218"/>
      <c r="D354" s="219" t="s">
        <v>82</v>
      </c>
      <c r="E354" s="220" t="s">
        <v>2719</v>
      </c>
      <c r="F354" s="220" t="s">
        <v>2719</v>
      </c>
      <c r="G354" s="218"/>
      <c r="H354" s="218"/>
      <c r="I354" s="221"/>
      <c r="J354" s="222">
        <f>BK354</f>
        <v>0</v>
      </c>
      <c r="K354" s="218"/>
      <c r="L354" s="223"/>
      <c r="M354" s="224"/>
      <c r="N354" s="225"/>
      <c r="O354" s="225"/>
      <c r="P354" s="226">
        <f>P355</f>
        <v>0</v>
      </c>
      <c r="Q354" s="225"/>
      <c r="R354" s="226">
        <f>R355</f>
        <v>0</v>
      </c>
      <c r="S354" s="225"/>
      <c r="T354" s="227">
        <f>T355</f>
        <v>0</v>
      </c>
      <c r="AR354" s="228" t="s">
        <v>125</v>
      </c>
      <c r="AT354" s="229" t="s">
        <v>82</v>
      </c>
      <c r="AU354" s="229" t="s">
        <v>83</v>
      </c>
      <c r="AY354" s="228" t="s">
        <v>263</v>
      </c>
      <c r="BK354" s="230">
        <f>BK355</f>
        <v>0</v>
      </c>
    </row>
    <row r="355" s="11" customFormat="1" ht="22.8" customHeight="1">
      <c r="B355" s="217"/>
      <c r="C355" s="218"/>
      <c r="D355" s="219" t="s">
        <v>82</v>
      </c>
      <c r="E355" s="231" t="s">
        <v>3095</v>
      </c>
      <c r="F355" s="231" t="s">
        <v>3126</v>
      </c>
      <c r="G355" s="218"/>
      <c r="H355" s="218"/>
      <c r="I355" s="221"/>
      <c r="J355" s="232">
        <f>BK355</f>
        <v>0</v>
      </c>
      <c r="K355" s="218"/>
      <c r="L355" s="223"/>
      <c r="M355" s="224"/>
      <c r="N355" s="225"/>
      <c r="O355" s="225"/>
      <c r="P355" s="226">
        <f>SUM(P356:P367)</f>
        <v>0</v>
      </c>
      <c r="Q355" s="225"/>
      <c r="R355" s="226">
        <f>SUM(R356:R367)</f>
        <v>0</v>
      </c>
      <c r="S355" s="225"/>
      <c r="T355" s="227">
        <f>SUM(T356:T367)</f>
        <v>0</v>
      </c>
      <c r="AR355" s="228" t="s">
        <v>125</v>
      </c>
      <c r="AT355" s="229" t="s">
        <v>82</v>
      </c>
      <c r="AU355" s="229" t="s">
        <v>90</v>
      </c>
      <c r="AY355" s="228" t="s">
        <v>263</v>
      </c>
      <c r="BK355" s="230">
        <f>SUM(BK356:BK367)</f>
        <v>0</v>
      </c>
    </row>
    <row r="356" s="1" customFormat="1" ht="16.5" customHeight="1">
      <c r="B356" s="39"/>
      <c r="C356" s="233" t="s">
        <v>910</v>
      </c>
      <c r="D356" s="233" t="s">
        <v>266</v>
      </c>
      <c r="E356" s="234" t="s">
        <v>3098</v>
      </c>
      <c r="F356" s="235" t="s">
        <v>9077</v>
      </c>
      <c r="G356" s="236" t="s">
        <v>503</v>
      </c>
      <c r="H356" s="237">
        <v>11</v>
      </c>
      <c r="I356" s="238"/>
      <c r="J356" s="239">
        <f>ROUND(I356*H356,2)</f>
        <v>0</v>
      </c>
      <c r="K356" s="235" t="s">
        <v>413</v>
      </c>
      <c r="L356" s="44"/>
      <c r="M356" s="240" t="s">
        <v>1</v>
      </c>
      <c r="N356" s="241" t="s">
        <v>48</v>
      </c>
      <c r="O356" s="87"/>
      <c r="P356" s="242">
        <f>O356*H356</f>
        <v>0</v>
      </c>
      <c r="Q356" s="242">
        <v>0</v>
      </c>
      <c r="R356" s="242">
        <f>Q356*H356</f>
        <v>0</v>
      </c>
      <c r="S356" s="242">
        <v>0</v>
      </c>
      <c r="T356" s="243">
        <f>S356*H356</f>
        <v>0</v>
      </c>
      <c r="AR356" s="244" t="s">
        <v>2701</v>
      </c>
      <c r="AT356" s="244" t="s">
        <v>266</v>
      </c>
      <c r="AU356" s="244" t="s">
        <v>92</v>
      </c>
      <c r="AY356" s="17" t="s">
        <v>263</v>
      </c>
      <c r="BE356" s="245">
        <f>IF(N356="základní",J356,0)</f>
        <v>0</v>
      </c>
      <c r="BF356" s="245">
        <f>IF(N356="snížená",J356,0)</f>
        <v>0</v>
      </c>
      <c r="BG356" s="245">
        <f>IF(N356="zákl. přenesená",J356,0)</f>
        <v>0</v>
      </c>
      <c r="BH356" s="245">
        <f>IF(N356="sníž. přenesená",J356,0)</f>
        <v>0</v>
      </c>
      <c r="BI356" s="245">
        <f>IF(N356="nulová",J356,0)</f>
        <v>0</v>
      </c>
      <c r="BJ356" s="17" t="s">
        <v>90</v>
      </c>
      <c r="BK356" s="245">
        <f>ROUND(I356*H356,2)</f>
        <v>0</v>
      </c>
      <c r="BL356" s="17" t="s">
        <v>2701</v>
      </c>
      <c r="BM356" s="244" t="s">
        <v>9078</v>
      </c>
    </row>
    <row r="357" s="1" customFormat="1">
      <c r="B357" s="39"/>
      <c r="C357" s="40"/>
      <c r="D357" s="246" t="s">
        <v>273</v>
      </c>
      <c r="E357" s="40"/>
      <c r="F357" s="247" t="s">
        <v>9079</v>
      </c>
      <c r="G357" s="40"/>
      <c r="H357" s="40"/>
      <c r="I357" s="151"/>
      <c r="J357" s="40"/>
      <c r="K357" s="40"/>
      <c r="L357" s="44"/>
      <c r="M357" s="248"/>
      <c r="N357" s="87"/>
      <c r="O357" s="87"/>
      <c r="P357" s="87"/>
      <c r="Q357" s="87"/>
      <c r="R357" s="87"/>
      <c r="S357" s="87"/>
      <c r="T357" s="88"/>
      <c r="AT357" s="17" t="s">
        <v>273</v>
      </c>
      <c r="AU357" s="17" t="s">
        <v>92</v>
      </c>
    </row>
    <row r="358" s="1" customFormat="1" ht="16.5" customHeight="1">
      <c r="B358" s="39"/>
      <c r="C358" s="233" t="s">
        <v>917</v>
      </c>
      <c r="D358" s="233" t="s">
        <v>266</v>
      </c>
      <c r="E358" s="234" t="s">
        <v>8773</v>
      </c>
      <c r="F358" s="235" t="s">
        <v>9080</v>
      </c>
      <c r="G358" s="236" t="s">
        <v>503</v>
      </c>
      <c r="H358" s="237">
        <v>15</v>
      </c>
      <c r="I358" s="238"/>
      <c r="J358" s="239">
        <f>ROUND(I358*H358,2)</f>
        <v>0</v>
      </c>
      <c r="K358" s="235" t="s">
        <v>413</v>
      </c>
      <c r="L358" s="44"/>
      <c r="M358" s="240" t="s">
        <v>1</v>
      </c>
      <c r="N358" s="241" t="s">
        <v>48</v>
      </c>
      <c r="O358" s="87"/>
      <c r="P358" s="242">
        <f>O358*H358</f>
        <v>0</v>
      </c>
      <c r="Q358" s="242">
        <v>0</v>
      </c>
      <c r="R358" s="242">
        <f>Q358*H358</f>
        <v>0</v>
      </c>
      <c r="S358" s="242">
        <v>0</v>
      </c>
      <c r="T358" s="243">
        <f>S358*H358</f>
        <v>0</v>
      </c>
      <c r="AR358" s="244" t="s">
        <v>2701</v>
      </c>
      <c r="AT358" s="244" t="s">
        <v>266</v>
      </c>
      <c r="AU358" s="244" t="s">
        <v>92</v>
      </c>
      <c r="AY358" s="17" t="s">
        <v>263</v>
      </c>
      <c r="BE358" s="245">
        <f>IF(N358="základní",J358,0)</f>
        <v>0</v>
      </c>
      <c r="BF358" s="245">
        <f>IF(N358="snížená",J358,0)</f>
        <v>0</v>
      </c>
      <c r="BG358" s="245">
        <f>IF(N358="zákl. přenesená",J358,0)</f>
        <v>0</v>
      </c>
      <c r="BH358" s="245">
        <f>IF(N358="sníž. přenesená",J358,0)</f>
        <v>0</v>
      </c>
      <c r="BI358" s="245">
        <f>IF(N358="nulová",J358,0)</f>
        <v>0</v>
      </c>
      <c r="BJ358" s="17" t="s">
        <v>90</v>
      </c>
      <c r="BK358" s="245">
        <f>ROUND(I358*H358,2)</f>
        <v>0</v>
      </c>
      <c r="BL358" s="17" t="s">
        <v>2701</v>
      </c>
      <c r="BM358" s="244" t="s">
        <v>9081</v>
      </c>
    </row>
    <row r="359" s="1" customFormat="1">
      <c r="B359" s="39"/>
      <c r="C359" s="40"/>
      <c r="D359" s="246" t="s">
        <v>273</v>
      </c>
      <c r="E359" s="40"/>
      <c r="F359" s="247" t="s">
        <v>9082</v>
      </c>
      <c r="G359" s="40"/>
      <c r="H359" s="40"/>
      <c r="I359" s="151"/>
      <c r="J359" s="40"/>
      <c r="K359" s="40"/>
      <c r="L359" s="44"/>
      <c r="M359" s="248"/>
      <c r="N359" s="87"/>
      <c r="O359" s="87"/>
      <c r="P359" s="87"/>
      <c r="Q359" s="87"/>
      <c r="R359" s="87"/>
      <c r="S359" s="87"/>
      <c r="T359" s="88"/>
      <c r="AT359" s="17" t="s">
        <v>273</v>
      </c>
      <c r="AU359" s="17" t="s">
        <v>92</v>
      </c>
    </row>
    <row r="360" s="1" customFormat="1" ht="16.5" customHeight="1">
      <c r="B360" s="39"/>
      <c r="C360" s="233" t="s">
        <v>923</v>
      </c>
      <c r="D360" s="233" t="s">
        <v>266</v>
      </c>
      <c r="E360" s="234" t="s">
        <v>9083</v>
      </c>
      <c r="F360" s="235" t="s">
        <v>9084</v>
      </c>
      <c r="G360" s="236" t="s">
        <v>503</v>
      </c>
      <c r="H360" s="237">
        <v>6</v>
      </c>
      <c r="I360" s="238"/>
      <c r="J360" s="239">
        <f>ROUND(I360*H360,2)</f>
        <v>0</v>
      </c>
      <c r="K360" s="235" t="s">
        <v>413</v>
      </c>
      <c r="L360" s="44"/>
      <c r="M360" s="240" t="s">
        <v>1</v>
      </c>
      <c r="N360" s="241" t="s">
        <v>48</v>
      </c>
      <c r="O360" s="87"/>
      <c r="P360" s="242">
        <f>O360*H360</f>
        <v>0</v>
      </c>
      <c r="Q360" s="242">
        <v>0</v>
      </c>
      <c r="R360" s="242">
        <f>Q360*H360</f>
        <v>0</v>
      </c>
      <c r="S360" s="242">
        <v>0</v>
      </c>
      <c r="T360" s="243">
        <f>S360*H360</f>
        <v>0</v>
      </c>
      <c r="AR360" s="244" t="s">
        <v>2701</v>
      </c>
      <c r="AT360" s="244" t="s">
        <v>266</v>
      </c>
      <c r="AU360" s="244" t="s">
        <v>92</v>
      </c>
      <c r="AY360" s="17" t="s">
        <v>263</v>
      </c>
      <c r="BE360" s="245">
        <f>IF(N360="základní",J360,0)</f>
        <v>0</v>
      </c>
      <c r="BF360" s="245">
        <f>IF(N360="snížená",J360,0)</f>
        <v>0</v>
      </c>
      <c r="BG360" s="245">
        <f>IF(N360="zákl. přenesená",J360,0)</f>
        <v>0</v>
      </c>
      <c r="BH360" s="245">
        <f>IF(N360="sníž. přenesená",J360,0)</f>
        <v>0</v>
      </c>
      <c r="BI360" s="245">
        <f>IF(N360="nulová",J360,0)</f>
        <v>0</v>
      </c>
      <c r="BJ360" s="17" t="s">
        <v>90</v>
      </c>
      <c r="BK360" s="245">
        <f>ROUND(I360*H360,2)</f>
        <v>0</v>
      </c>
      <c r="BL360" s="17" t="s">
        <v>2701</v>
      </c>
      <c r="BM360" s="244" t="s">
        <v>9085</v>
      </c>
    </row>
    <row r="361" s="1" customFormat="1">
      <c r="B361" s="39"/>
      <c r="C361" s="40"/>
      <c r="D361" s="246" t="s">
        <v>273</v>
      </c>
      <c r="E361" s="40"/>
      <c r="F361" s="247" t="s">
        <v>9082</v>
      </c>
      <c r="G361" s="40"/>
      <c r="H361" s="40"/>
      <c r="I361" s="151"/>
      <c r="J361" s="40"/>
      <c r="K361" s="40"/>
      <c r="L361" s="44"/>
      <c r="M361" s="248"/>
      <c r="N361" s="87"/>
      <c r="O361" s="87"/>
      <c r="P361" s="87"/>
      <c r="Q361" s="87"/>
      <c r="R361" s="87"/>
      <c r="S361" s="87"/>
      <c r="T361" s="88"/>
      <c r="AT361" s="17" t="s">
        <v>273</v>
      </c>
      <c r="AU361" s="17" t="s">
        <v>92</v>
      </c>
    </row>
    <row r="362" s="1" customFormat="1" ht="24" customHeight="1">
      <c r="B362" s="39"/>
      <c r="C362" s="233" t="s">
        <v>927</v>
      </c>
      <c r="D362" s="233" t="s">
        <v>266</v>
      </c>
      <c r="E362" s="234" t="s">
        <v>8776</v>
      </c>
      <c r="F362" s="235" t="s">
        <v>9086</v>
      </c>
      <c r="G362" s="236" t="s">
        <v>503</v>
      </c>
      <c r="H362" s="237">
        <v>6</v>
      </c>
      <c r="I362" s="238"/>
      <c r="J362" s="239">
        <f>ROUND(I362*H362,2)</f>
        <v>0</v>
      </c>
      <c r="K362" s="235" t="s">
        <v>413</v>
      </c>
      <c r="L362" s="44"/>
      <c r="M362" s="240" t="s">
        <v>1</v>
      </c>
      <c r="N362" s="241" t="s">
        <v>48</v>
      </c>
      <c r="O362" s="87"/>
      <c r="P362" s="242">
        <f>O362*H362</f>
        <v>0</v>
      </c>
      <c r="Q362" s="242">
        <v>0</v>
      </c>
      <c r="R362" s="242">
        <f>Q362*H362</f>
        <v>0</v>
      </c>
      <c r="S362" s="242">
        <v>0</v>
      </c>
      <c r="T362" s="243">
        <f>S362*H362</f>
        <v>0</v>
      </c>
      <c r="AR362" s="244" t="s">
        <v>2701</v>
      </c>
      <c r="AT362" s="244" t="s">
        <v>266</v>
      </c>
      <c r="AU362" s="244" t="s">
        <v>92</v>
      </c>
      <c r="AY362" s="17" t="s">
        <v>263</v>
      </c>
      <c r="BE362" s="245">
        <f>IF(N362="základní",J362,0)</f>
        <v>0</v>
      </c>
      <c r="BF362" s="245">
        <f>IF(N362="snížená",J362,0)</f>
        <v>0</v>
      </c>
      <c r="BG362" s="245">
        <f>IF(N362="zákl. přenesená",J362,0)</f>
        <v>0</v>
      </c>
      <c r="BH362" s="245">
        <f>IF(N362="sníž. přenesená",J362,0)</f>
        <v>0</v>
      </c>
      <c r="BI362" s="245">
        <f>IF(N362="nulová",J362,0)</f>
        <v>0</v>
      </c>
      <c r="BJ362" s="17" t="s">
        <v>90</v>
      </c>
      <c r="BK362" s="245">
        <f>ROUND(I362*H362,2)</f>
        <v>0</v>
      </c>
      <c r="BL362" s="17" t="s">
        <v>2701</v>
      </c>
      <c r="BM362" s="244" t="s">
        <v>9087</v>
      </c>
    </row>
    <row r="363" s="1" customFormat="1">
      <c r="B363" s="39"/>
      <c r="C363" s="40"/>
      <c r="D363" s="246" t="s">
        <v>273</v>
      </c>
      <c r="E363" s="40"/>
      <c r="F363" s="247" t="s">
        <v>9082</v>
      </c>
      <c r="G363" s="40"/>
      <c r="H363" s="40"/>
      <c r="I363" s="151"/>
      <c r="J363" s="40"/>
      <c r="K363" s="40"/>
      <c r="L363" s="44"/>
      <c r="M363" s="248"/>
      <c r="N363" s="87"/>
      <c r="O363" s="87"/>
      <c r="P363" s="87"/>
      <c r="Q363" s="87"/>
      <c r="R363" s="87"/>
      <c r="S363" s="87"/>
      <c r="T363" s="88"/>
      <c r="AT363" s="17" t="s">
        <v>273</v>
      </c>
      <c r="AU363" s="17" t="s">
        <v>92</v>
      </c>
    </row>
    <row r="364" s="1" customFormat="1" ht="16.5" customHeight="1">
      <c r="B364" s="39"/>
      <c r="C364" s="233" t="s">
        <v>931</v>
      </c>
      <c r="D364" s="233" t="s">
        <v>266</v>
      </c>
      <c r="E364" s="234" t="s">
        <v>9088</v>
      </c>
      <c r="F364" s="235" t="s">
        <v>9089</v>
      </c>
      <c r="G364" s="236" t="s">
        <v>503</v>
      </c>
      <c r="H364" s="237">
        <v>2</v>
      </c>
      <c r="I364" s="238"/>
      <c r="J364" s="239">
        <f>ROUND(I364*H364,2)</f>
        <v>0</v>
      </c>
      <c r="K364" s="235" t="s">
        <v>413</v>
      </c>
      <c r="L364" s="44"/>
      <c r="M364" s="240" t="s">
        <v>1</v>
      </c>
      <c r="N364" s="241" t="s">
        <v>48</v>
      </c>
      <c r="O364" s="87"/>
      <c r="P364" s="242">
        <f>O364*H364</f>
        <v>0</v>
      </c>
      <c r="Q364" s="242">
        <v>0</v>
      </c>
      <c r="R364" s="242">
        <f>Q364*H364</f>
        <v>0</v>
      </c>
      <c r="S364" s="242">
        <v>0</v>
      </c>
      <c r="T364" s="243">
        <f>S364*H364</f>
        <v>0</v>
      </c>
      <c r="AR364" s="244" t="s">
        <v>2701</v>
      </c>
      <c r="AT364" s="244" t="s">
        <v>266</v>
      </c>
      <c r="AU364" s="244" t="s">
        <v>92</v>
      </c>
      <c r="AY364" s="17" t="s">
        <v>263</v>
      </c>
      <c r="BE364" s="245">
        <f>IF(N364="základní",J364,0)</f>
        <v>0</v>
      </c>
      <c r="BF364" s="245">
        <f>IF(N364="snížená",J364,0)</f>
        <v>0</v>
      </c>
      <c r="BG364" s="245">
        <f>IF(N364="zákl. přenesená",J364,0)</f>
        <v>0</v>
      </c>
      <c r="BH364" s="245">
        <f>IF(N364="sníž. přenesená",J364,0)</f>
        <v>0</v>
      </c>
      <c r="BI364" s="245">
        <f>IF(N364="nulová",J364,0)</f>
        <v>0</v>
      </c>
      <c r="BJ364" s="17" t="s">
        <v>90</v>
      </c>
      <c r="BK364" s="245">
        <f>ROUND(I364*H364,2)</f>
        <v>0</v>
      </c>
      <c r="BL364" s="17" t="s">
        <v>2701</v>
      </c>
      <c r="BM364" s="244" t="s">
        <v>9090</v>
      </c>
    </row>
    <row r="365" s="1" customFormat="1">
      <c r="B365" s="39"/>
      <c r="C365" s="40"/>
      <c r="D365" s="246" t="s">
        <v>273</v>
      </c>
      <c r="E365" s="40"/>
      <c r="F365" s="247" t="s">
        <v>9082</v>
      </c>
      <c r="G365" s="40"/>
      <c r="H365" s="40"/>
      <c r="I365" s="151"/>
      <c r="J365" s="40"/>
      <c r="K365" s="40"/>
      <c r="L365" s="44"/>
      <c r="M365" s="248"/>
      <c r="N365" s="87"/>
      <c r="O365" s="87"/>
      <c r="P365" s="87"/>
      <c r="Q365" s="87"/>
      <c r="R365" s="87"/>
      <c r="S365" s="87"/>
      <c r="T365" s="88"/>
      <c r="AT365" s="17" t="s">
        <v>273</v>
      </c>
      <c r="AU365" s="17" t="s">
        <v>92</v>
      </c>
    </row>
    <row r="366" s="1" customFormat="1" ht="16.5" customHeight="1">
      <c r="B366" s="39"/>
      <c r="C366" s="233" t="s">
        <v>943</v>
      </c>
      <c r="D366" s="233" t="s">
        <v>266</v>
      </c>
      <c r="E366" s="234" t="s">
        <v>9091</v>
      </c>
      <c r="F366" s="235" t="s">
        <v>9092</v>
      </c>
      <c r="G366" s="236" t="s">
        <v>503</v>
      </c>
      <c r="H366" s="237">
        <v>12</v>
      </c>
      <c r="I366" s="238"/>
      <c r="J366" s="239">
        <f>ROUND(I366*H366,2)</f>
        <v>0</v>
      </c>
      <c r="K366" s="235" t="s">
        <v>413</v>
      </c>
      <c r="L366" s="44"/>
      <c r="M366" s="240" t="s">
        <v>1</v>
      </c>
      <c r="N366" s="241" t="s">
        <v>48</v>
      </c>
      <c r="O366" s="87"/>
      <c r="P366" s="242">
        <f>O366*H366</f>
        <v>0</v>
      </c>
      <c r="Q366" s="242">
        <v>0</v>
      </c>
      <c r="R366" s="242">
        <f>Q366*H366</f>
        <v>0</v>
      </c>
      <c r="S366" s="242">
        <v>0</v>
      </c>
      <c r="T366" s="243">
        <f>S366*H366</f>
        <v>0</v>
      </c>
      <c r="AR366" s="244" t="s">
        <v>2701</v>
      </c>
      <c r="AT366" s="244" t="s">
        <v>266</v>
      </c>
      <c r="AU366" s="244" t="s">
        <v>92</v>
      </c>
      <c r="AY366" s="17" t="s">
        <v>263</v>
      </c>
      <c r="BE366" s="245">
        <f>IF(N366="základní",J366,0)</f>
        <v>0</v>
      </c>
      <c r="BF366" s="245">
        <f>IF(N366="snížená",J366,0)</f>
        <v>0</v>
      </c>
      <c r="BG366" s="245">
        <f>IF(N366="zákl. přenesená",J366,0)</f>
        <v>0</v>
      </c>
      <c r="BH366" s="245">
        <f>IF(N366="sníž. přenesená",J366,0)</f>
        <v>0</v>
      </c>
      <c r="BI366" s="245">
        <f>IF(N366="nulová",J366,0)</f>
        <v>0</v>
      </c>
      <c r="BJ366" s="17" t="s">
        <v>90</v>
      </c>
      <c r="BK366" s="245">
        <f>ROUND(I366*H366,2)</f>
        <v>0</v>
      </c>
      <c r="BL366" s="17" t="s">
        <v>2701</v>
      </c>
      <c r="BM366" s="244" t="s">
        <v>9093</v>
      </c>
    </row>
    <row r="367" s="1" customFormat="1">
      <c r="B367" s="39"/>
      <c r="C367" s="40"/>
      <c r="D367" s="246" t="s">
        <v>273</v>
      </c>
      <c r="E367" s="40"/>
      <c r="F367" s="247" t="s">
        <v>9082</v>
      </c>
      <c r="G367" s="40"/>
      <c r="H367" s="40"/>
      <c r="I367" s="151"/>
      <c r="J367" s="40"/>
      <c r="K367" s="40"/>
      <c r="L367" s="44"/>
      <c r="M367" s="249"/>
      <c r="N367" s="250"/>
      <c r="O367" s="250"/>
      <c r="P367" s="250"/>
      <c r="Q367" s="250"/>
      <c r="R367" s="250"/>
      <c r="S367" s="250"/>
      <c r="T367" s="251"/>
      <c r="AT367" s="17" t="s">
        <v>273</v>
      </c>
      <c r="AU367" s="17" t="s">
        <v>92</v>
      </c>
    </row>
    <row r="368" s="1" customFormat="1" ht="6.96" customHeight="1">
      <c r="B368" s="62"/>
      <c r="C368" s="63"/>
      <c r="D368" s="63"/>
      <c r="E368" s="63"/>
      <c r="F368" s="63"/>
      <c r="G368" s="63"/>
      <c r="H368" s="63"/>
      <c r="I368" s="184"/>
      <c r="J368" s="63"/>
      <c r="K368" s="63"/>
      <c r="L368" s="44"/>
    </row>
  </sheetData>
  <sheetProtection sheet="1" autoFilter="0" formatColumns="0" formatRows="0" objects="1" scenarios="1" spinCount="100000" saltValue="xZ+YcmXj0MQO7kRVPhWbbiIsHoUE4YW/FgXfWYPK3Bfhp8wB6Zs1ztz4FDH0UuaWYCfHXIpZh7B3CE3qCaEBpA==" hashValue="E3vZFReWSZdTHM80Cak8+AkqOAABPOxDNJC1nxFzdN2UY5F6egNqB7NXM8tRJ5o4pjeRcORxoVomMWoDpz6GGw==" algorithmName="SHA-512" password="E785"/>
  <autoFilter ref="C131:K367"/>
  <mergeCells count="12">
    <mergeCell ref="E7:H7"/>
    <mergeCell ref="E9:H9"/>
    <mergeCell ref="E11:H11"/>
    <mergeCell ref="E20:H20"/>
    <mergeCell ref="E29:H29"/>
    <mergeCell ref="E85:H85"/>
    <mergeCell ref="E87:H87"/>
    <mergeCell ref="E89:H89"/>
    <mergeCell ref="E120:H120"/>
    <mergeCell ref="E122:H122"/>
    <mergeCell ref="E124:H12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211</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8672</v>
      </c>
      <c r="F9" s="1"/>
      <c r="G9" s="1"/>
      <c r="H9" s="1"/>
      <c r="I9" s="151"/>
      <c r="L9" s="44"/>
    </row>
    <row r="10" s="1" customFormat="1" ht="12" customHeight="1">
      <c r="B10" s="44"/>
      <c r="D10" s="149" t="s">
        <v>327</v>
      </c>
      <c r="I10" s="151"/>
      <c r="L10" s="44"/>
    </row>
    <row r="11" s="1" customFormat="1" ht="36.96" customHeight="1">
      <c r="B11" s="44"/>
      <c r="E11" s="152" t="s">
        <v>9094</v>
      </c>
      <c r="F11" s="1"/>
      <c r="G11" s="1"/>
      <c r="H11" s="1"/>
      <c r="I11" s="151"/>
      <c r="L11" s="44"/>
    </row>
    <row r="12" s="1" customFormat="1">
      <c r="B12" s="44"/>
      <c r="I12" s="151"/>
      <c r="L12" s="44"/>
    </row>
    <row r="13" s="1" customFormat="1" ht="12" customHeight="1">
      <c r="B13" s="44"/>
      <c r="D13" s="149" t="s">
        <v>18</v>
      </c>
      <c r="F13" s="137" t="s">
        <v>1</v>
      </c>
      <c r="I13" s="153" t="s">
        <v>20</v>
      </c>
      <c r="J13" s="137" t="s">
        <v>1</v>
      </c>
      <c r="L13" s="44"/>
    </row>
    <row r="14" s="1" customFormat="1" ht="12" customHeight="1">
      <c r="B14" s="44"/>
      <c r="D14" s="149" t="s">
        <v>22</v>
      </c>
      <c r="F14" s="137" t="s">
        <v>40</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tr">
        <f>IF('Rekapitulace stavby'!AN10="","",'Rekapitulace stavby'!AN10)</f>
        <v/>
      </c>
      <c r="L16" s="44"/>
    </row>
    <row r="17" s="1" customFormat="1" ht="18" customHeight="1">
      <c r="B17" s="44"/>
      <c r="E17" s="137" t="str">
        <f>IF('Rekapitulace stavby'!E11="","",'Rekapitulace stavby'!E11)</f>
        <v xml:space="preserve">OSTRAVSKÁ UNIVERZITA </v>
      </c>
      <c r="I17" s="153" t="s">
        <v>33</v>
      </c>
      <c r="J17" s="137" t="str">
        <f>IF('Rekapitulace stavby'!AN11="","",'Rekapitulace stavby'!AN11)</f>
        <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tr">
        <f>IF('Rekapitulace stavby'!AN16="","",'Rekapitulace stavby'!AN16)</f>
        <v/>
      </c>
      <c r="L22" s="44"/>
    </row>
    <row r="23" s="1" customFormat="1" ht="18" customHeight="1">
      <c r="B23" s="44"/>
      <c r="E23" s="137" t="str">
        <f>IF('Rekapitulace stavby'!E17="","",'Rekapitulace stavby'!E17)</f>
        <v>KANIA a.s., Ostrava</v>
      </c>
      <c r="I23" s="153" t="s">
        <v>33</v>
      </c>
      <c r="J23" s="137" t="str">
        <f>IF('Rekapitulace stavby'!AN17="","",'Rekapitulace stavby'!AN17)</f>
        <v/>
      </c>
      <c r="L23" s="44"/>
    </row>
    <row r="24" s="1" customFormat="1" ht="6.96" customHeight="1">
      <c r="B24" s="44"/>
      <c r="I24" s="151"/>
      <c r="L24" s="44"/>
    </row>
    <row r="25" s="1" customFormat="1" ht="12" customHeight="1">
      <c r="B25" s="44"/>
      <c r="D25" s="149" t="s">
        <v>39</v>
      </c>
      <c r="I25" s="153" t="s">
        <v>31</v>
      </c>
      <c r="J25" s="137" t="str">
        <f>IF('Rekapitulace stavby'!AN19="","",'Rekapitulace stavby'!AN19)</f>
        <v/>
      </c>
      <c r="L25" s="44"/>
    </row>
    <row r="26" s="1" customFormat="1" ht="18" customHeight="1">
      <c r="B26" s="44"/>
      <c r="E26" s="137" t="str">
        <f>IF('Rekapitulace stavby'!E20="","",'Rekapitulace stavby'!E20)</f>
        <v xml:space="preserve"> </v>
      </c>
      <c r="I26" s="153" t="s">
        <v>33</v>
      </c>
      <c r="J26" s="137" t="str">
        <f>IF('Rekapitulace stavby'!AN20="","",'Rekapitulace stavby'!AN20)</f>
        <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ROUND(J123,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ROUND((SUM(BE123:BE155)),  2)</f>
        <v>0</v>
      </c>
      <c r="I35" s="165">
        <v>0.20999999999999999</v>
      </c>
      <c r="J35" s="164">
        <f>ROUND(((SUM(BE123:BE155))*I35),  2)</f>
        <v>0</v>
      </c>
      <c r="L35" s="44"/>
    </row>
    <row r="36" s="1" customFormat="1" ht="14.4" customHeight="1">
      <c r="B36" s="44"/>
      <c r="E36" s="149" t="s">
        <v>49</v>
      </c>
      <c r="F36" s="164">
        <f>ROUND((SUM(BF123:BF155)),  2)</f>
        <v>0</v>
      </c>
      <c r="I36" s="165">
        <v>0.14999999999999999</v>
      </c>
      <c r="J36" s="164">
        <f>ROUND(((SUM(BF123:BF155))*I36),  2)</f>
        <v>0</v>
      </c>
      <c r="L36" s="44"/>
    </row>
    <row r="37" hidden="1" s="1" customFormat="1" ht="14.4" customHeight="1">
      <c r="B37" s="44"/>
      <c r="E37" s="149" t="s">
        <v>50</v>
      </c>
      <c r="F37" s="164">
        <f>ROUND((SUM(BG123:BG155)),  2)</f>
        <v>0</v>
      </c>
      <c r="I37" s="165">
        <v>0.20999999999999999</v>
      </c>
      <c r="J37" s="164">
        <f>0</f>
        <v>0</v>
      </c>
      <c r="L37" s="44"/>
    </row>
    <row r="38" hidden="1" s="1" customFormat="1" ht="14.4" customHeight="1">
      <c r="B38" s="44"/>
      <c r="E38" s="149" t="s">
        <v>51</v>
      </c>
      <c r="F38" s="164">
        <f>ROUND((SUM(BH123:BH155)),  2)</f>
        <v>0</v>
      </c>
      <c r="I38" s="165">
        <v>0.14999999999999999</v>
      </c>
      <c r="J38" s="164">
        <f>0</f>
        <v>0</v>
      </c>
      <c r="L38" s="44"/>
    </row>
    <row r="39" hidden="1" s="1" customFormat="1" ht="14.4" customHeight="1">
      <c r="B39" s="44"/>
      <c r="E39" s="149" t="s">
        <v>52</v>
      </c>
      <c r="F39" s="164">
        <f>ROUND((SUM(BI123:BI155)),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8672</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IO 03 - Sadové úpravy</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 xml:space="preserve"> </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27.9" customHeight="1">
      <c r="B93" s="39"/>
      <c r="C93" s="32" t="s">
        <v>30</v>
      </c>
      <c r="D93" s="40"/>
      <c r="E93" s="40"/>
      <c r="F93" s="27" t="str">
        <f>E17</f>
        <v xml:space="preserve">OSTRAVSKÁ UNIVERZITA </v>
      </c>
      <c r="G93" s="40"/>
      <c r="H93" s="40"/>
      <c r="I93" s="153" t="s">
        <v>36</v>
      </c>
      <c r="J93" s="37" t="str">
        <f>E23</f>
        <v>KANIA a.s., Ostrava</v>
      </c>
      <c r="K93" s="40"/>
      <c r="L93" s="44"/>
    </row>
    <row r="94" s="1" customFormat="1" ht="15.15" customHeight="1">
      <c r="B94" s="39"/>
      <c r="C94" s="32" t="s">
        <v>34</v>
      </c>
      <c r="D94" s="40"/>
      <c r="E94" s="40"/>
      <c r="F94" s="27" t="str">
        <f>IF(E20="","",E20)</f>
        <v>Vyplň údaj</v>
      </c>
      <c r="G94" s="40"/>
      <c r="H94" s="40"/>
      <c r="I94" s="153" t="s">
        <v>39</v>
      </c>
      <c r="J94" s="37" t="str">
        <f>E26</f>
        <v xml:space="preserve"> </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J123</f>
        <v>0</v>
      </c>
      <c r="K98" s="40"/>
      <c r="L98" s="44"/>
      <c r="AU98" s="17" t="s">
        <v>241</v>
      </c>
    </row>
    <row r="99" s="8" customFormat="1" ht="24.96" customHeight="1">
      <c r="B99" s="194"/>
      <c r="C99" s="195"/>
      <c r="D99" s="196" t="s">
        <v>9095</v>
      </c>
      <c r="E99" s="197"/>
      <c r="F99" s="197"/>
      <c r="G99" s="197"/>
      <c r="H99" s="197"/>
      <c r="I99" s="198"/>
      <c r="J99" s="199">
        <f>J124</f>
        <v>0</v>
      </c>
      <c r="K99" s="195"/>
      <c r="L99" s="200"/>
    </row>
    <row r="100" s="8" customFormat="1" ht="24.96" customHeight="1">
      <c r="B100" s="194"/>
      <c r="C100" s="195"/>
      <c r="D100" s="196" t="s">
        <v>9096</v>
      </c>
      <c r="E100" s="197"/>
      <c r="F100" s="197"/>
      <c r="G100" s="197"/>
      <c r="H100" s="197"/>
      <c r="I100" s="198"/>
      <c r="J100" s="199">
        <f>J139</f>
        <v>0</v>
      </c>
      <c r="K100" s="195"/>
      <c r="L100" s="200"/>
    </row>
    <row r="101" s="8" customFormat="1" ht="24.96" customHeight="1">
      <c r="B101" s="194"/>
      <c r="C101" s="195"/>
      <c r="D101" s="196" t="s">
        <v>9097</v>
      </c>
      <c r="E101" s="197"/>
      <c r="F101" s="197"/>
      <c r="G101" s="197"/>
      <c r="H101" s="197"/>
      <c r="I101" s="198"/>
      <c r="J101" s="199">
        <f>J153</f>
        <v>0</v>
      </c>
      <c r="K101" s="195"/>
      <c r="L101" s="200"/>
    </row>
    <row r="102" s="1" customFormat="1" ht="21.84" customHeight="1">
      <c r="B102" s="39"/>
      <c r="C102" s="40"/>
      <c r="D102" s="40"/>
      <c r="E102" s="40"/>
      <c r="F102" s="40"/>
      <c r="G102" s="40"/>
      <c r="H102" s="40"/>
      <c r="I102" s="151"/>
      <c r="J102" s="40"/>
      <c r="K102" s="40"/>
      <c r="L102" s="44"/>
    </row>
    <row r="103" s="1" customFormat="1" ht="6.96" customHeight="1">
      <c r="B103" s="62"/>
      <c r="C103" s="63"/>
      <c r="D103" s="63"/>
      <c r="E103" s="63"/>
      <c r="F103" s="63"/>
      <c r="G103" s="63"/>
      <c r="H103" s="63"/>
      <c r="I103" s="184"/>
      <c r="J103" s="63"/>
      <c r="K103" s="63"/>
      <c r="L103" s="44"/>
    </row>
    <row r="107" s="1" customFormat="1" ht="6.96" customHeight="1">
      <c r="B107" s="64"/>
      <c r="C107" s="65"/>
      <c r="D107" s="65"/>
      <c r="E107" s="65"/>
      <c r="F107" s="65"/>
      <c r="G107" s="65"/>
      <c r="H107" s="65"/>
      <c r="I107" s="187"/>
      <c r="J107" s="65"/>
      <c r="K107" s="65"/>
      <c r="L107" s="44"/>
    </row>
    <row r="108" s="1" customFormat="1" ht="24.96" customHeight="1">
      <c r="B108" s="39"/>
      <c r="C108" s="23" t="s">
        <v>248</v>
      </c>
      <c r="D108" s="40"/>
      <c r="E108" s="40"/>
      <c r="F108" s="40"/>
      <c r="G108" s="40"/>
      <c r="H108" s="40"/>
      <c r="I108" s="151"/>
      <c r="J108" s="40"/>
      <c r="K108" s="40"/>
      <c r="L108" s="44"/>
    </row>
    <row r="109" s="1" customFormat="1" ht="6.96" customHeight="1">
      <c r="B109" s="39"/>
      <c r="C109" s="40"/>
      <c r="D109" s="40"/>
      <c r="E109" s="40"/>
      <c r="F109" s="40"/>
      <c r="G109" s="40"/>
      <c r="H109" s="40"/>
      <c r="I109" s="151"/>
      <c r="J109" s="40"/>
      <c r="K109" s="40"/>
      <c r="L109" s="44"/>
    </row>
    <row r="110" s="1" customFormat="1" ht="12" customHeight="1">
      <c r="B110" s="39"/>
      <c r="C110" s="32" t="s">
        <v>16</v>
      </c>
      <c r="D110" s="40"/>
      <c r="E110" s="40"/>
      <c r="F110" s="40"/>
      <c r="G110" s="40"/>
      <c r="H110" s="40"/>
      <c r="I110" s="151"/>
      <c r="J110" s="40"/>
      <c r="K110" s="40"/>
      <c r="L110" s="44"/>
    </row>
    <row r="111" s="1" customFormat="1" ht="16.5" customHeight="1">
      <c r="B111" s="39"/>
      <c r="C111" s="40"/>
      <c r="D111" s="40"/>
      <c r="E111" s="188" t="str">
        <f>E7</f>
        <v>R4 - Nová budova fakulty umění</v>
      </c>
      <c r="F111" s="32"/>
      <c r="G111" s="32"/>
      <c r="H111" s="32"/>
      <c r="I111" s="151"/>
      <c r="J111" s="40"/>
      <c r="K111" s="40"/>
      <c r="L111" s="44"/>
    </row>
    <row r="112" ht="12" customHeight="1">
      <c r="B112" s="21"/>
      <c r="C112" s="32" t="s">
        <v>235</v>
      </c>
      <c r="D112" s="22"/>
      <c r="E112" s="22"/>
      <c r="F112" s="22"/>
      <c r="G112" s="22"/>
      <c r="H112" s="22"/>
      <c r="I112" s="143"/>
      <c r="J112" s="22"/>
      <c r="K112" s="22"/>
      <c r="L112" s="20"/>
    </row>
    <row r="113" s="1" customFormat="1" ht="16.5" customHeight="1">
      <c r="B113" s="39"/>
      <c r="C113" s="40"/>
      <c r="D113" s="40"/>
      <c r="E113" s="188" t="s">
        <v>8672</v>
      </c>
      <c r="F113" s="40"/>
      <c r="G113" s="40"/>
      <c r="H113" s="40"/>
      <c r="I113" s="151"/>
      <c r="J113" s="40"/>
      <c r="K113" s="40"/>
      <c r="L113" s="44"/>
    </row>
    <row r="114" s="1" customFormat="1" ht="12" customHeight="1">
      <c r="B114" s="39"/>
      <c r="C114" s="32" t="s">
        <v>327</v>
      </c>
      <c r="D114" s="40"/>
      <c r="E114" s="40"/>
      <c r="F114" s="40"/>
      <c r="G114" s="40"/>
      <c r="H114" s="40"/>
      <c r="I114" s="151"/>
      <c r="J114" s="40"/>
      <c r="K114" s="40"/>
      <c r="L114" s="44"/>
    </row>
    <row r="115" s="1" customFormat="1" ht="16.5" customHeight="1">
      <c r="B115" s="39"/>
      <c r="C115" s="40"/>
      <c r="D115" s="40"/>
      <c r="E115" s="72" t="str">
        <f>E11</f>
        <v>IO 03 - Sadové úpravy</v>
      </c>
      <c r="F115" s="40"/>
      <c r="G115" s="40"/>
      <c r="H115" s="40"/>
      <c r="I115" s="151"/>
      <c r="J115" s="40"/>
      <c r="K115" s="40"/>
      <c r="L115" s="44"/>
    </row>
    <row r="116" s="1" customFormat="1" ht="6.96" customHeight="1">
      <c r="B116" s="39"/>
      <c r="C116" s="40"/>
      <c r="D116" s="40"/>
      <c r="E116" s="40"/>
      <c r="F116" s="40"/>
      <c r="G116" s="40"/>
      <c r="H116" s="40"/>
      <c r="I116" s="151"/>
      <c r="J116" s="40"/>
      <c r="K116" s="40"/>
      <c r="L116" s="44"/>
    </row>
    <row r="117" s="1" customFormat="1" ht="12" customHeight="1">
      <c r="B117" s="39"/>
      <c r="C117" s="32" t="s">
        <v>22</v>
      </c>
      <c r="D117" s="40"/>
      <c r="E117" s="40"/>
      <c r="F117" s="27" t="str">
        <f>F14</f>
        <v xml:space="preserve"> </v>
      </c>
      <c r="G117" s="40"/>
      <c r="H117" s="40"/>
      <c r="I117" s="153" t="s">
        <v>24</v>
      </c>
      <c r="J117" s="75" t="str">
        <f>IF(J14="","",J14)</f>
        <v>16. 10. 2019</v>
      </c>
      <c r="K117" s="40"/>
      <c r="L117" s="44"/>
    </row>
    <row r="118" s="1" customFormat="1" ht="6.96" customHeight="1">
      <c r="B118" s="39"/>
      <c r="C118" s="40"/>
      <c r="D118" s="40"/>
      <c r="E118" s="40"/>
      <c r="F118" s="40"/>
      <c r="G118" s="40"/>
      <c r="H118" s="40"/>
      <c r="I118" s="151"/>
      <c r="J118" s="40"/>
      <c r="K118" s="40"/>
      <c r="L118" s="44"/>
    </row>
    <row r="119" s="1" customFormat="1" ht="27.9" customHeight="1">
      <c r="B119" s="39"/>
      <c r="C119" s="32" t="s">
        <v>30</v>
      </c>
      <c r="D119" s="40"/>
      <c r="E119" s="40"/>
      <c r="F119" s="27" t="str">
        <f>E17</f>
        <v xml:space="preserve">OSTRAVSKÁ UNIVERZITA </v>
      </c>
      <c r="G119" s="40"/>
      <c r="H119" s="40"/>
      <c r="I119" s="153" t="s">
        <v>36</v>
      </c>
      <c r="J119" s="37" t="str">
        <f>E23</f>
        <v>KANIA a.s., Ostrava</v>
      </c>
      <c r="K119" s="40"/>
      <c r="L119" s="44"/>
    </row>
    <row r="120" s="1" customFormat="1" ht="15.15" customHeight="1">
      <c r="B120" s="39"/>
      <c r="C120" s="32" t="s">
        <v>34</v>
      </c>
      <c r="D120" s="40"/>
      <c r="E120" s="40"/>
      <c r="F120" s="27" t="str">
        <f>IF(E20="","",E20)</f>
        <v>Vyplň údaj</v>
      </c>
      <c r="G120" s="40"/>
      <c r="H120" s="40"/>
      <c r="I120" s="153" t="s">
        <v>39</v>
      </c>
      <c r="J120" s="37" t="str">
        <f>E26</f>
        <v xml:space="preserve"> </v>
      </c>
      <c r="K120" s="40"/>
      <c r="L120" s="44"/>
    </row>
    <row r="121" s="1" customFormat="1" ht="10.32" customHeight="1">
      <c r="B121" s="39"/>
      <c r="C121" s="40"/>
      <c r="D121" s="40"/>
      <c r="E121" s="40"/>
      <c r="F121" s="40"/>
      <c r="G121" s="40"/>
      <c r="H121" s="40"/>
      <c r="I121" s="151"/>
      <c r="J121" s="40"/>
      <c r="K121" s="40"/>
      <c r="L121" s="44"/>
    </row>
    <row r="122" s="10" customFormat="1" ht="29.28" customHeight="1">
      <c r="B122" s="207"/>
      <c r="C122" s="208" t="s">
        <v>249</v>
      </c>
      <c r="D122" s="209" t="s">
        <v>68</v>
      </c>
      <c r="E122" s="209" t="s">
        <v>64</v>
      </c>
      <c r="F122" s="209" t="s">
        <v>65</v>
      </c>
      <c r="G122" s="209" t="s">
        <v>250</v>
      </c>
      <c r="H122" s="209" t="s">
        <v>251</v>
      </c>
      <c r="I122" s="210" t="s">
        <v>252</v>
      </c>
      <c r="J122" s="209" t="s">
        <v>239</v>
      </c>
      <c r="K122" s="211" t="s">
        <v>253</v>
      </c>
      <c r="L122" s="212"/>
      <c r="M122" s="96" t="s">
        <v>1</v>
      </c>
      <c r="N122" s="97" t="s">
        <v>47</v>
      </c>
      <c r="O122" s="97" t="s">
        <v>254</v>
      </c>
      <c r="P122" s="97" t="s">
        <v>255</v>
      </c>
      <c r="Q122" s="97" t="s">
        <v>256</v>
      </c>
      <c r="R122" s="97" t="s">
        <v>257</v>
      </c>
      <c r="S122" s="97" t="s">
        <v>258</v>
      </c>
      <c r="T122" s="98" t="s">
        <v>259</v>
      </c>
    </row>
    <row r="123" s="1" customFormat="1" ht="22.8" customHeight="1">
      <c r="B123" s="39"/>
      <c r="C123" s="103" t="s">
        <v>260</v>
      </c>
      <c r="D123" s="40"/>
      <c r="E123" s="40"/>
      <c r="F123" s="40"/>
      <c r="G123" s="40"/>
      <c r="H123" s="40"/>
      <c r="I123" s="151"/>
      <c r="J123" s="213">
        <f>BK123</f>
        <v>0</v>
      </c>
      <c r="K123" s="40"/>
      <c r="L123" s="44"/>
      <c r="M123" s="99"/>
      <c r="N123" s="100"/>
      <c r="O123" s="100"/>
      <c r="P123" s="214">
        <f>P124+P139+P153</f>
        <v>0</v>
      </c>
      <c r="Q123" s="100"/>
      <c r="R123" s="214">
        <f>R124+R139+R153</f>
        <v>0</v>
      </c>
      <c r="S123" s="100"/>
      <c r="T123" s="215">
        <f>T124+T139+T153</f>
        <v>0</v>
      </c>
      <c r="AT123" s="17" t="s">
        <v>82</v>
      </c>
      <c r="AU123" s="17" t="s">
        <v>241</v>
      </c>
      <c r="BK123" s="216">
        <f>BK124+BK139+BK153</f>
        <v>0</v>
      </c>
    </row>
    <row r="124" s="11" customFormat="1" ht="25.92" customHeight="1">
      <c r="B124" s="217"/>
      <c r="C124" s="218"/>
      <c r="D124" s="219" t="s">
        <v>82</v>
      </c>
      <c r="E124" s="220" t="s">
        <v>9098</v>
      </c>
      <c r="F124" s="220" t="s">
        <v>9099</v>
      </c>
      <c r="G124" s="218"/>
      <c r="H124" s="218"/>
      <c r="I124" s="221"/>
      <c r="J124" s="222">
        <f>BK124</f>
        <v>0</v>
      </c>
      <c r="K124" s="218"/>
      <c r="L124" s="223"/>
      <c r="M124" s="224"/>
      <c r="N124" s="225"/>
      <c r="O124" s="225"/>
      <c r="P124" s="226">
        <f>SUM(P125:P138)</f>
        <v>0</v>
      </c>
      <c r="Q124" s="225"/>
      <c r="R124" s="226">
        <f>SUM(R125:R138)</f>
        <v>0</v>
      </c>
      <c r="S124" s="225"/>
      <c r="T124" s="227">
        <f>SUM(T125:T138)</f>
        <v>0</v>
      </c>
      <c r="AR124" s="228" t="s">
        <v>90</v>
      </c>
      <c r="AT124" s="229" t="s">
        <v>82</v>
      </c>
      <c r="AU124" s="229" t="s">
        <v>83</v>
      </c>
      <c r="AY124" s="228" t="s">
        <v>263</v>
      </c>
      <c r="BK124" s="230">
        <f>SUM(BK125:BK138)</f>
        <v>0</v>
      </c>
    </row>
    <row r="125" s="1" customFormat="1" ht="16.5" customHeight="1">
      <c r="B125" s="39"/>
      <c r="C125" s="233" t="s">
        <v>90</v>
      </c>
      <c r="D125" s="233" t="s">
        <v>266</v>
      </c>
      <c r="E125" s="234" t="s">
        <v>9100</v>
      </c>
      <c r="F125" s="235" t="s">
        <v>9101</v>
      </c>
      <c r="G125" s="236" t="s">
        <v>1829</v>
      </c>
      <c r="H125" s="237">
        <v>45</v>
      </c>
      <c r="I125" s="238"/>
      <c r="J125" s="239">
        <f>ROUND(I125*H125,2)</f>
        <v>0</v>
      </c>
      <c r="K125" s="235" t="s">
        <v>413</v>
      </c>
      <c r="L125" s="44"/>
      <c r="M125" s="240" t="s">
        <v>1</v>
      </c>
      <c r="N125" s="241" t="s">
        <v>48</v>
      </c>
      <c r="O125" s="87"/>
      <c r="P125" s="242">
        <f>O125*H125</f>
        <v>0</v>
      </c>
      <c r="Q125" s="242">
        <v>0</v>
      </c>
      <c r="R125" s="242">
        <f>Q125*H125</f>
        <v>0</v>
      </c>
      <c r="S125" s="242">
        <v>0</v>
      </c>
      <c r="T125" s="243">
        <f>S125*H125</f>
        <v>0</v>
      </c>
      <c r="AR125" s="244" t="s">
        <v>125</v>
      </c>
      <c r="AT125" s="244" t="s">
        <v>266</v>
      </c>
      <c r="AU125" s="244" t="s">
        <v>90</v>
      </c>
      <c r="AY125" s="17" t="s">
        <v>263</v>
      </c>
      <c r="BE125" s="245">
        <f>IF(N125="základní",J125,0)</f>
        <v>0</v>
      </c>
      <c r="BF125" s="245">
        <f>IF(N125="snížená",J125,0)</f>
        <v>0</v>
      </c>
      <c r="BG125" s="245">
        <f>IF(N125="zákl. přenesená",J125,0)</f>
        <v>0</v>
      </c>
      <c r="BH125" s="245">
        <f>IF(N125="sníž. přenesená",J125,0)</f>
        <v>0</v>
      </c>
      <c r="BI125" s="245">
        <f>IF(N125="nulová",J125,0)</f>
        <v>0</v>
      </c>
      <c r="BJ125" s="17" t="s">
        <v>90</v>
      </c>
      <c r="BK125" s="245">
        <f>ROUND(I125*H125,2)</f>
        <v>0</v>
      </c>
      <c r="BL125" s="17" t="s">
        <v>125</v>
      </c>
      <c r="BM125" s="244" t="s">
        <v>92</v>
      </c>
    </row>
    <row r="126" s="1" customFormat="1" ht="16.5" customHeight="1">
      <c r="B126" s="39"/>
      <c r="C126" s="233" t="s">
        <v>92</v>
      </c>
      <c r="D126" s="233" t="s">
        <v>266</v>
      </c>
      <c r="E126" s="234" t="s">
        <v>9102</v>
      </c>
      <c r="F126" s="235" t="s">
        <v>9103</v>
      </c>
      <c r="G126" s="236" t="s">
        <v>1829</v>
      </c>
      <c r="H126" s="237">
        <v>45</v>
      </c>
      <c r="I126" s="238"/>
      <c r="J126" s="239">
        <f>ROUND(I126*H126,2)</f>
        <v>0</v>
      </c>
      <c r="K126" s="235" t="s">
        <v>413</v>
      </c>
      <c r="L126" s="44"/>
      <c r="M126" s="240" t="s">
        <v>1</v>
      </c>
      <c r="N126" s="241" t="s">
        <v>48</v>
      </c>
      <c r="O126" s="87"/>
      <c r="P126" s="242">
        <f>O126*H126</f>
        <v>0</v>
      </c>
      <c r="Q126" s="242">
        <v>0</v>
      </c>
      <c r="R126" s="242">
        <f>Q126*H126</f>
        <v>0</v>
      </c>
      <c r="S126" s="242">
        <v>0</v>
      </c>
      <c r="T126" s="243">
        <f>S126*H126</f>
        <v>0</v>
      </c>
      <c r="AR126" s="244" t="s">
        <v>125</v>
      </c>
      <c r="AT126" s="244" t="s">
        <v>266</v>
      </c>
      <c r="AU126" s="244" t="s">
        <v>90</v>
      </c>
      <c r="AY126" s="17" t="s">
        <v>263</v>
      </c>
      <c r="BE126" s="245">
        <f>IF(N126="základní",J126,0)</f>
        <v>0</v>
      </c>
      <c r="BF126" s="245">
        <f>IF(N126="snížená",J126,0)</f>
        <v>0</v>
      </c>
      <c r="BG126" s="245">
        <f>IF(N126="zákl. přenesená",J126,0)</f>
        <v>0</v>
      </c>
      <c r="BH126" s="245">
        <f>IF(N126="sníž. přenesená",J126,0)</f>
        <v>0</v>
      </c>
      <c r="BI126" s="245">
        <f>IF(N126="nulová",J126,0)</f>
        <v>0</v>
      </c>
      <c r="BJ126" s="17" t="s">
        <v>90</v>
      </c>
      <c r="BK126" s="245">
        <f>ROUND(I126*H126,2)</f>
        <v>0</v>
      </c>
      <c r="BL126" s="17" t="s">
        <v>125</v>
      </c>
      <c r="BM126" s="244" t="s">
        <v>125</v>
      </c>
    </row>
    <row r="127" s="1" customFormat="1" ht="16.5" customHeight="1">
      <c r="B127" s="39"/>
      <c r="C127" s="233" t="s">
        <v>112</v>
      </c>
      <c r="D127" s="233" t="s">
        <v>266</v>
      </c>
      <c r="E127" s="234" t="s">
        <v>9104</v>
      </c>
      <c r="F127" s="235" t="s">
        <v>9105</v>
      </c>
      <c r="G127" s="236" t="s">
        <v>1829</v>
      </c>
      <c r="H127" s="237">
        <v>11</v>
      </c>
      <c r="I127" s="238"/>
      <c r="J127" s="239">
        <f>ROUND(I127*H127,2)</f>
        <v>0</v>
      </c>
      <c r="K127" s="235" t="s">
        <v>413</v>
      </c>
      <c r="L127" s="44"/>
      <c r="M127" s="240" t="s">
        <v>1</v>
      </c>
      <c r="N127" s="241" t="s">
        <v>48</v>
      </c>
      <c r="O127" s="87"/>
      <c r="P127" s="242">
        <f>O127*H127</f>
        <v>0</v>
      </c>
      <c r="Q127" s="242">
        <v>0</v>
      </c>
      <c r="R127" s="242">
        <f>Q127*H127</f>
        <v>0</v>
      </c>
      <c r="S127" s="242">
        <v>0</v>
      </c>
      <c r="T127" s="243">
        <f>S127*H127</f>
        <v>0</v>
      </c>
      <c r="AR127" s="244" t="s">
        <v>125</v>
      </c>
      <c r="AT127" s="244" t="s">
        <v>266</v>
      </c>
      <c r="AU127" s="244" t="s">
        <v>90</v>
      </c>
      <c r="AY127" s="17" t="s">
        <v>263</v>
      </c>
      <c r="BE127" s="245">
        <f>IF(N127="základní",J127,0)</f>
        <v>0</v>
      </c>
      <c r="BF127" s="245">
        <f>IF(N127="snížená",J127,0)</f>
        <v>0</v>
      </c>
      <c r="BG127" s="245">
        <f>IF(N127="zákl. přenesená",J127,0)</f>
        <v>0</v>
      </c>
      <c r="BH127" s="245">
        <f>IF(N127="sníž. přenesená",J127,0)</f>
        <v>0</v>
      </c>
      <c r="BI127" s="245">
        <f>IF(N127="nulová",J127,0)</f>
        <v>0</v>
      </c>
      <c r="BJ127" s="17" t="s">
        <v>90</v>
      </c>
      <c r="BK127" s="245">
        <f>ROUND(I127*H127,2)</f>
        <v>0</v>
      </c>
      <c r="BL127" s="17" t="s">
        <v>125</v>
      </c>
      <c r="BM127" s="244" t="s">
        <v>295</v>
      </c>
    </row>
    <row r="128" s="1" customFormat="1">
      <c r="B128" s="39"/>
      <c r="C128" s="40"/>
      <c r="D128" s="246" t="s">
        <v>273</v>
      </c>
      <c r="E128" s="40"/>
      <c r="F128" s="247" t="s">
        <v>9106</v>
      </c>
      <c r="G128" s="40"/>
      <c r="H128" s="40"/>
      <c r="I128" s="151"/>
      <c r="J128" s="40"/>
      <c r="K128" s="40"/>
      <c r="L128" s="44"/>
      <c r="M128" s="248"/>
      <c r="N128" s="87"/>
      <c r="O128" s="87"/>
      <c r="P128" s="87"/>
      <c r="Q128" s="87"/>
      <c r="R128" s="87"/>
      <c r="S128" s="87"/>
      <c r="T128" s="88"/>
      <c r="AT128" s="17" t="s">
        <v>273</v>
      </c>
      <c r="AU128" s="17" t="s">
        <v>90</v>
      </c>
    </row>
    <row r="129" s="1" customFormat="1" ht="16.5" customHeight="1">
      <c r="B129" s="39"/>
      <c r="C129" s="233" t="s">
        <v>125</v>
      </c>
      <c r="D129" s="233" t="s">
        <v>266</v>
      </c>
      <c r="E129" s="234" t="s">
        <v>9107</v>
      </c>
      <c r="F129" s="235" t="s">
        <v>9108</v>
      </c>
      <c r="G129" s="236" t="s">
        <v>1829</v>
      </c>
      <c r="H129" s="237">
        <v>45</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303</v>
      </c>
    </row>
    <row r="130" s="1" customFormat="1" ht="16.5" customHeight="1">
      <c r="B130" s="39"/>
      <c r="C130" s="233" t="s">
        <v>262</v>
      </c>
      <c r="D130" s="233" t="s">
        <v>266</v>
      </c>
      <c r="E130" s="234" t="s">
        <v>9109</v>
      </c>
      <c r="F130" s="235" t="s">
        <v>9110</v>
      </c>
      <c r="G130" s="236" t="s">
        <v>407</v>
      </c>
      <c r="H130" s="237">
        <v>22.5</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315</v>
      </c>
    </row>
    <row r="131" s="1" customFormat="1">
      <c r="B131" s="39"/>
      <c r="C131" s="40"/>
      <c r="D131" s="246" t="s">
        <v>273</v>
      </c>
      <c r="E131" s="40"/>
      <c r="F131" s="247" t="s">
        <v>9111</v>
      </c>
      <c r="G131" s="40"/>
      <c r="H131" s="40"/>
      <c r="I131" s="151"/>
      <c r="J131" s="40"/>
      <c r="K131" s="40"/>
      <c r="L131" s="44"/>
      <c r="M131" s="248"/>
      <c r="N131" s="87"/>
      <c r="O131" s="87"/>
      <c r="P131" s="87"/>
      <c r="Q131" s="87"/>
      <c r="R131" s="87"/>
      <c r="S131" s="87"/>
      <c r="T131" s="88"/>
      <c r="AT131" s="17" t="s">
        <v>273</v>
      </c>
      <c r="AU131" s="17" t="s">
        <v>90</v>
      </c>
    </row>
    <row r="132" s="1" customFormat="1" ht="16.5" customHeight="1">
      <c r="B132" s="39"/>
      <c r="C132" s="233" t="s">
        <v>295</v>
      </c>
      <c r="D132" s="233" t="s">
        <v>266</v>
      </c>
      <c r="E132" s="234" t="s">
        <v>9112</v>
      </c>
      <c r="F132" s="235" t="s">
        <v>9113</v>
      </c>
      <c r="G132" s="236" t="s">
        <v>403</v>
      </c>
      <c r="H132" s="237">
        <v>0.023</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430</v>
      </c>
    </row>
    <row r="133" s="1" customFormat="1">
      <c r="B133" s="39"/>
      <c r="C133" s="40"/>
      <c r="D133" s="246" t="s">
        <v>273</v>
      </c>
      <c r="E133" s="40"/>
      <c r="F133" s="247" t="s">
        <v>9114</v>
      </c>
      <c r="G133" s="40"/>
      <c r="H133" s="40"/>
      <c r="I133" s="151"/>
      <c r="J133" s="40"/>
      <c r="K133" s="40"/>
      <c r="L133" s="44"/>
      <c r="M133" s="248"/>
      <c r="N133" s="87"/>
      <c r="O133" s="87"/>
      <c r="P133" s="87"/>
      <c r="Q133" s="87"/>
      <c r="R133" s="87"/>
      <c r="S133" s="87"/>
      <c r="T133" s="88"/>
      <c r="AT133" s="17" t="s">
        <v>273</v>
      </c>
      <c r="AU133" s="17" t="s">
        <v>90</v>
      </c>
    </row>
    <row r="134" s="1" customFormat="1" ht="16.5" customHeight="1">
      <c r="B134" s="39"/>
      <c r="C134" s="233" t="s">
        <v>299</v>
      </c>
      <c r="D134" s="233" t="s">
        <v>266</v>
      </c>
      <c r="E134" s="234" t="s">
        <v>9115</v>
      </c>
      <c r="F134" s="235" t="s">
        <v>9116</v>
      </c>
      <c r="G134" s="236" t="s">
        <v>403</v>
      </c>
      <c r="H134" s="237">
        <v>3.6000000000000001</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440</v>
      </c>
    </row>
    <row r="135" s="1" customFormat="1" ht="16.5" customHeight="1">
      <c r="B135" s="39"/>
      <c r="C135" s="233" t="s">
        <v>303</v>
      </c>
      <c r="D135" s="233" t="s">
        <v>266</v>
      </c>
      <c r="E135" s="234" t="s">
        <v>9117</v>
      </c>
      <c r="F135" s="235" t="s">
        <v>9118</v>
      </c>
      <c r="G135" s="236" t="s">
        <v>2485</v>
      </c>
      <c r="H135" s="237">
        <v>36</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452</v>
      </c>
    </row>
    <row r="136" s="1" customFormat="1">
      <c r="B136" s="39"/>
      <c r="C136" s="40"/>
      <c r="D136" s="246" t="s">
        <v>273</v>
      </c>
      <c r="E136" s="40"/>
      <c r="F136" s="247" t="s">
        <v>9119</v>
      </c>
      <c r="G136" s="40"/>
      <c r="H136" s="40"/>
      <c r="I136" s="151"/>
      <c r="J136" s="40"/>
      <c r="K136" s="40"/>
      <c r="L136" s="44"/>
      <c r="M136" s="248"/>
      <c r="N136" s="87"/>
      <c r="O136" s="87"/>
      <c r="P136" s="87"/>
      <c r="Q136" s="87"/>
      <c r="R136" s="87"/>
      <c r="S136" s="87"/>
      <c r="T136" s="88"/>
      <c r="AT136" s="17" t="s">
        <v>273</v>
      </c>
      <c r="AU136" s="17" t="s">
        <v>90</v>
      </c>
    </row>
    <row r="137" s="1" customFormat="1" ht="16.5" customHeight="1">
      <c r="B137" s="39"/>
      <c r="C137" s="233" t="s">
        <v>310</v>
      </c>
      <c r="D137" s="233" t="s">
        <v>266</v>
      </c>
      <c r="E137" s="234" t="s">
        <v>9120</v>
      </c>
      <c r="F137" s="235" t="s">
        <v>7480</v>
      </c>
      <c r="G137" s="236" t="s">
        <v>1829</v>
      </c>
      <c r="H137" s="237">
        <v>1</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465</v>
      </c>
    </row>
    <row r="138" s="1" customFormat="1">
      <c r="B138" s="39"/>
      <c r="C138" s="40"/>
      <c r="D138" s="246" t="s">
        <v>273</v>
      </c>
      <c r="E138" s="40"/>
      <c r="F138" s="247" t="s">
        <v>9121</v>
      </c>
      <c r="G138" s="40"/>
      <c r="H138" s="40"/>
      <c r="I138" s="151"/>
      <c r="J138" s="40"/>
      <c r="K138" s="40"/>
      <c r="L138" s="44"/>
      <c r="M138" s="248"/>
      <c r="N138" s="87"/>
      <c r="O138" s="87"/>
      <c r="P138" s="87"/>
      <c r="Q138" s="87"/>
      <c r="R138" s="87"/>
      <c r="S138" s="87"/>
      <c r="T138" s="88"/>
      <c r="AT138" s="17" t="s">
        <v>273</v>
      </c>
      <c r="AU138" s="17" t="s">
        <v>90</v>
      </c>
    </row>
    <row r="139" s="11" customFormat="1" ht="25.92" customHeight="1">
      <c r="B139" s="217"/>
      <c r="C139" s="218"/>
      <c r="D139" s="219" t="s">
        <v>82</v>
      </c>
      <c r="E139" s="220" t="s">
        <v>9122</v>
      </c>
      <c r="F139" s="220" t="s">
        <v>9123</v>
      </c>
      <c r="G139" s="218"/>
      <c r="H139" s="218"/>
      <c r="I139" s="221"/>
      <c r="J139" s="222">
        <f>BK139</f>
        <v>0</v>
      </c>
      <c r="K139" s="218"/>
      <c r="L139" s="223"/>
      <c r="M139" s="224"/>
      <c r="N139" s="225"/>
      <c r="O139" s="225"/>
      <c r="P139" s="226">
        <f>SUM(P140:P152)</f>
        <v>0</v>
      </c>
      <c r="Q139" s="225"/>
      <c r="R139" s="226">
        <f>SUM(R140:R152)</f>
        <v>0</v>
      </c>
      <c r="S139" s="225"/>
      <c r="T139" s="227">
        <f>SUM(T140:T152)</f>
        <v>0</v>
      </c>
      <c r="AR139" s="228" t="s">
        <v>90</v>
      </c>
      <c r="AT139" s="229" t="s">
        <v>82</v>
      </c>
      <c r="AU139" s="229" t="s">
        <v>83</v>
      </c>
      <c r="AY139" s="228" t="s">
        <v>263</v>
      </c>
      <c r="BK139" s="230">
        <f>SUM(BK140:BK152)</f>
        <v>0</v>
      </c>
    </row>
    <row r="140" s="1" customFormat="1" ht="16.5" customHeight="1">
      <c r="B140" s="39"/>
      <c r="C140" s="233" t="s">
        <v>315</v>
      </c>
      <c r="D140" s="233" t="s">
        <v>266</v>
      </c>
      <c r="E140" s="234" t="s">
        <v>9124</v>
      </c>
      <c r="F140" s="235" t="s">
        <v>9125</v>
      </c>
      <c r="G140" s="236" t="s">
        <v>1829</v>
      </c>
      <c r="H140" s="237">
        <v>11</v>
      </c>
      <c r="I140" s="238"/>
      <c r="J140" s="239">
        <f>ROUND(I140*H140,2)</f>
        <v>0</v>
      </c>
      <c r="K140" s="235" t="s">
        <v>413</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475</v>
      </c>
    </row>
    <row r="141" s="1" customFormat="1">
      <c r="B141" s="39"/>
      <c r="C141" s="40"/>
      <c r="D141" s="246" t="s">
        <v>273</v>
      </c>
      <c r="E141" s="40"/>
      <c r="F141" s="247" t="s">
        <v>9126</v>
      </c>
      <c r="G141" s="40"/>
      <c r="H141" s="40"/>
      <c r="I141" s="151"/>
      <c r="J141" s="40"/>
      <c r="K141" s="40"/>
      <c r="L141" s="44"/>
      <c r="M141" s="248"/>
      <c r="N141" s="87"/>
      <c r="O141" s="87"/>
      <c r="P141" s="87"/>
      <c r="Q141" s="87"/>
      <c r="R141" s="87"/>
      <c r="S141" s="87"/>
      <c r="T141" s="88"/>
      <c r="AT141" s="17" t="s">
        <v>273</v>
      </c>
      <c r="AU141" s="17" t="s">
        <v>90</v>
      </c>
    </row>
    <row r="142" s="1" customFormat="1" ht="16.5" customHeight="1">
      <c r="B142" s="39"/>
      <c r="C142" s="233" t="s">
        <v>322</v>
      </c>
      <c r="D142" s="233" t="s">
        <v>266</v>
      </c>
      <c r="E142" s="234" t="s">
        <v>9127</v>
      </c>
      <c r="F142" s="235" t="s">
        <v>9128</v>
      </c>
      <c r="G142" s="236" t="s">
        <v>1829</v>
      </c>
      <c r="H142" s="237">
        <v>11</v>
      </c>
      <c r="I142" s="238"/>
      <c r="J142" s="239">
        <f>ROUND(I142*H142,2)</f>
        <v>0</v>
      </c>
      <c r="K142" s="235" t="s">
        <v>413</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490</v>
      </c>
    </row>
    <row r="143" s="1" customFormat="1">
      <c r="B143" s="39"/>
      <c r="C143" s="40"/>
      <c r="D143" s="246" t="s">
        <v>273</v>
      </c>
      <c r="E143" s="40"/>
      <c r="F143" s="247" t="s">
        <v>9126</v>
      </c>
      <c r="G143" s="40"/>
      <c r="H143" s="40"/>
      <c r="I143" s="151"/>
      <c r="J143" s="40"/>
      <c r="K143" s="40"/>
      <c r="L143" s="44"/>
      <c r="M143" s="248"/>
      <c r="N143" s="87"/>
      <c r="O143" s="87"/>
      <c r="P143" s="87"/>
      <c r="Q143" s="87"/>
      <c r="R143" s="87"/>
      <c r="S143" s="87"/>
      <c r="T143" s="88"/>
      <c r="AT143" s="17" t="s">
        <v>273</v>
      </c>
      <c r="AU143" s="17" t="s">
        <v>90</v>
      </c>
    </row>
    <row r="144" s="1" customFormat="1" ht="16.5" customHeight="1">
      <c r="B144" s="39"/>
      <c r="C144" s="233" t="s">
        <v>430</v>
      </c>
      <c r="D144" s="233" t="s">
        <v>266</v>
      </c>
      <c r="E144" s="234" t="s">
        <v>9129</v>
      </c>
      <c r="F144" s="235" t="s">
        <v>9130</v>
      </c>
      <c r="G144" s="236" t="s">
        <v>1829</v>
      </c>
      <c r="H144" s="237">
        <v>23</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506</v>
      </c>
    </row>
    <row r="145" s="1" customFormat="1">
      <c r="B145" s="39"/>
      <c r="C145" s="40"/>
      <c r="D145" s="246" t="s">
        <v>273</v>
      </c>
      <c r="E145" s="40"/>
      <c r="F145" s="247" t="s">
        <v>9131</v>
      </c>
      <c r="G145" s="40"/>
      <c r="H145" s="40"/>
      <c r="I145" s="151"/>
      <c r="J145" s="40"/>
      <c r="K145" s="40"/>
      <c r="L145" s="44"/>
      <c r="M145" s="248"/>
      <c r="N145" s="87"/>
      <c r="O145" s="87"/>
      <c r="P145" s="87"/>
      <c r="Q145" s="87"/>
      <c r="R145" s="87"/>
      <c r="S145" s="87"/>
      <c r="T145" s="88"/>
      <c r="AT145" s="17" t="s">
        <v>273</v>
      </c>
      <c r="AU145" s="17" t="s">
        <v>90</v>
      </c>
    </row>
    <row r="146" s="1" customFormat="1" ht="16.5" customHeight="1">
      <c r="B146" s="39"/>
      <c r="C146" s="233" t="s">
        <v>435</v>
      </c>
      <c r="D146" s="233" t="s">
        <v>266</v>
      </c>
      <c r="E146" s="234" t="s">
        <v>9132</v>
      </c>
      <c r="F146" s="235" t="s">
        <v>9133</v>
      </c>
      <c r="G146" s="236" t="s">
        <v>378</v>
      </c>
      <c r="H146" s="237">
        <v>22.5</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515</v>
      </c>
    </row>
    <row r="147" s="1" customFormat="1">
      <c r="B147" s="39"/>
      <c r="C147" s="40"/>
      <c r="D147" s="246" t="s">
        <v>273</v>
      </c>
      <c r="E147" s="40"/>
      <c r="F147" s="247" t="s">
        <v>9134</v>
      </c>
      <c r="G147" s="40"/>
      <c r="H147" s="40"/>
      <c r="I147" s="151"/>
      <c r="J147" s="40"/>
      <c r="K147" s="40"/>
      <c r="L147" s="44"/>
      <c r="M147" s="248"/>
      <c r="N147" s="87"/>
      <c r="O147" s="87"/>
      <c r="P147" s="87"/>
      <c r="Q147" s="87"/>
      <c r="R147" s="87"/>
      <c r="S147" s="87"/>
      <c r="T147" s="88"/>
      <c r="AT147" s="17" t="s">
        <v>273</v>
      </c>
      <c r="AU147" s="17" t="s">
        <v>90</v>
      </c>
    </row>
    <row r="148" s="1" customFormat="1" ht="16.5" customHeight="1">
      <c r="B148" s="39"/>
      <c r="C148" s="233" t="s">
        <v>440</v>
      </c>
      <c r="D148" s="233" t="s">
        <v>266</v>
      </c>
      <c r="E148" s="234" t="s">
        <v>9135</v>
      </c>
      <c r="F148" s="235" t="s">
        <v>9136</v>
      </c>
      <c r="G148" s="236" t="s">
        <v>2485</v>
      </c>
      <c r="H148" s="237">
        <v>22.5</v>
      </c>
      <c r="I148" s="238"/>
      <c r="J148" s="239">
        <f>ROUND(I148*H148,2)</f>
        <v>0</v>
      </c>
      <c r="K148" s="235" t="s">
        <v>413</v>
      </c>
      <c r="L148" s="44"/>
      <c r="M148" s="240" t="s">
        <v>1</v>
      </c>
      <c r="N148" s="241" t="s">
        <v>48</v>
      </c>
      <c r="O148" s="87"/>
      <c r="P148" s="242">
        <f>O148*H148</f>
        <v>0</v>
      </c>
      <c r="Q148" s="242">
        <v>0</v>
      </c>
      <c r="R148" s="242">
        <f>Q148*H148</f>
        <v>0</v>
      </c>
      <c r="S148" s="242">
        <v>0</v>
      </c>
      <c r="T148" s="243">
        <f>S148*H148</f>
        <v>0</v>
      </c>
      <c r="AR148" s="244" t="s">
        <v>125</v>
      </c>
      <c r="AT148" s="244" t="s">
        <v>266</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529</v>
      </c>
    </row>
    <row r="149" s="1" customFormat="1" ht="16.5" customHeight="1">
      <c r="B149" s="39"/>
      <c r="C149" s="233" t="s">
        <v>8</v>
      </c>
      <c r="D149" s="233" t="s">
        <v>266</v>
      </c>
      <c r="E149" s="234" t="s">
        <v>9137</v>
      </c>
      <c r="F149" s="235" t="s">
        <v>9138</v>
      </c>
      <c r="G149" s="236" t="s">
        <v>1829</v>
      </c>
      <c r="H149" s="237">
        <v>135</v>
      </c>
      <c r="I149" s="238"/>
      <c r="J149" s="239">
        <f>ROUND(I149*H149,2)</f>
        <v>0</v>
      </c>
      <c r="K149" s="235" t="s">
        <v>413</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547</v>
      </c>
    </row>
    <row r="150" s="1" customFormat="1" ht="16.5" customHeight="1">
      <c r="B150" s="39"/>
      <c r="C150" s="233" t="s">
        <v>452</v>
      </c>
      <c r="D150" s="233" t="s">
        <v>266</v>
      </c>
      <c r="E150" s="234" t="s">
        <v>9139</v>
      </c>
      <c r="F150" s="235" t="s">
        <v>9140</v>
      </c>
      <c r="G150" s="236" t="s">
        <v>396</v>
      </c>
      <c r="H150" s="237">
        <v>135</v>
      </c>
      <c r="I150" s="238"/>
      <c r="J150" s="239">
        <f>ROUND(I150*H150,2)</f>
        <v>0</v>
      </c>
      <c r="K150" s="235" t="s">
        <v>413</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563</v>
      </c>
    </row>
    <row r="151" s="1" customFormat="1" ht="16.5" customHeight="1">
      <c r="B151" s="39"/>
      <c r="C151" s="233" t="s">
        <v>460</v>
      </c>
      <c r="D151" s="233" t="s">
        <v>266</v>
      </c>
      <c r="E151" s="234" t="s">
        <v>9141</v>
      </c>
      <c r="F151" s="235" t="s">
        <v>9142</v>
      </c>
      <c r="G151" s="236" t="s">
        <v>1829</v>
      </c>
      <c r="H151" s="237">
        <v>135</v>
      </c>
      <c r="I151" s="238"/>
      <c r="J151" s="239">
        <f>ROUND(I151*H151,2)</f>
        <v>0</v>
      </c>
      <c r="K151" s="235" t="s">
        <v>413</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576</v>
      </c>
    </row>
    <row r="152" s="1" customFormat="1" ht="16.5" customHeight="1">
      <c r="B152" s="39"/>
      <c r="C152" s="233" t="s">
        <v>465</v>
      </c>
      <c r="D152" s="233" t="s">
        <v>266</v>
      </c>
      <c r="E152" s="234" t="s">
        <v>9143</v>
      </c>
      <c r="F152" s="235" t="s">
        <v>9144</v>
      </c>
      <c r="G152" s="236" t="s">
        <v>407</v>
      </c>
      <c r="H152" s="237">
        <v>22.5</v>
      </c>
      <c r="I152" s="238"/>
      <c r="J152" s="239">
        <f>ROUND(I152*H152,2)</f>
        <v>0</v>
      </c>
      <c r="K152" s="235" t="s">
        <v>413</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585</v>
      </c>
    </row>
    <row r="153" s="11" customFormat="1" ht="25.92" customHeight="1">
      <c r="B153" s="217"/>
      <c r="C153" s="218"/>
      <c r="D153" s="219" t="s">
        <v>82</v>
      </c>
      <c r="E153" s="220" t="s">
        <v>9145</v>
      </c>
      <c r="F153" s="220" t="s">
        <v>9146</v>
      </c>
      <c r="G153" s="218"/>
      <c r="H153" s="218"/>
      <c r="I153" s="221"/>
      <c r="J153" s="222">
        <f>BK153</f>
        <v>0</v>
      </c>
      <c r="K153" s="218"/>
      <c r="L153" s="223"/>
      <c r="M153" s="224"/>
      <c r="N153" s="225"/>
      <c r="O153" s="225"/>
      <c r="P153" s="226">
        <f>SUM(P154:P155)</f>
        <v>0</v>
      </c>
      <c r="Q153" s="225"/>
      <c r="R153" s="226">
        <f>SUM(R154:R155)</f>
        <v>0</v>
      </c>
      <c r="S153" s="225"/>
      <c r="T153" s="227">
        <f>SUM(T154:T155)</f>
        <v>0</v>
      </c>
      <c r="AR153" s="228" t="s">
        <v>90</v>
      </c>
      <c r="AT153" s="229" t="s">
        <v>82</v>
      </c>
      <c r="AU153" s="229" t="s">
        <v>83</v>
      </c>
      <c r="AY153" s="228" t="s">
        <v>263</v>
      </c>
      <c r="BK153" s="230">
        <f>SUM(BK154:BK155)</f>
        <v>0</v>
      </c>
    </row>
    <row r="154" s="1" customFormat="1" ht="16.5" customHeight="1">
      <c r="B154" s="39"/>
      <c r="C154" s="233" t="s">
        <v>470</v>
      </c>
      <c r="D154" s="233" t="s">
        <v>266</v>
      </c>
      <c r="E154" s="234" t="s">
        <v>9147</v>
      </c>
      <c r="F154" s="235" t="s">
        <v>9148</v>
      </c>
      <c r="G154" s="236" t="s">
        <v>503</v>
      </c>
      <c r="H154" s="237">
        <v>225</v>
      </c>
      <c r="I154" s="238"/>
      <c r="J154" s="239">
        <f>ROUND(I154*H154,2)</f>
        <v>0</v>
      </c>
      <c r="K154" s="235" t="s">
        <v>413</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600</v>
      </c>
    </row>
    <row r="155" s="1" customFormat="1">
      <c r="B155" s="39"/>
      <c r="C155" s="40"/>
      <c r="D155" s="246" t="s">
        <v>273</v>
      </c>
      <c r="E155" s="40"/>
      <c r="F155" s="247" t="s">
        <v>9149</v>
      </c>
      <c r="G155" s="40"/>
      <c r="H155" s="40"/>
      <c r="I155" s="151"/>
      <c r="J155" s="40"/>
      <c r="K155" s="40"/>
      <c r="L155" s="44"/>
      <c r="M155" s="249"/>
      <c r="N155" s="250"/>
      <c r="O155" s="250"/>
      <c r="P155" s="250"/>
      <c r="Q155" s="250"/>
      <c r="R155" s="250"/>
      <c r="S155" s="250"/>
      <c r="T155" s="251"/>
      <c r="AT155" s="17" t="s">
        <v>273</v>
      </c>
      <c r="AU155" s="17" t="s">
        <v>90</v>
      </c>
    </row>
    <row r="156" s="1" customFormat="1" ht="6.96" customHeight="1">
      <c r="B156" s="62"/>
      <c r="C156" s="63"/>
      <c r="D156" s="63"/>
      <c r="E156" s="63"/>
      <c r="F156" s="63"/>
      <c r="G156" s="63"/>
      <c r="H156" s="63"/>
      <c r="I156" s="184"/>
      <c r="J156" s="63"/>
      <c r="K156" s="63"/>
      <c r="L156" s="44"/>
    </row>
  </sheetData>
  <sheetProtection sheet="1" autoFilter="0" formatColumns="0" formatRows="0" objects="1" scenarios="1" spinCount="100000" saltValue="PV3PLHooQIufQfO9168D4s0D/oHXoWYYpIY0Gt5I9y/9z5/mOFn36+qj1R6tYw4eXl1ZpciJfqQZrpFO5c8Xrg==" hashValue="tVBfFHYogEEExsvAWjdYjcW21Pb50WJ55fV4BefyBqAyRr18CPsSwtjbFYwh6FICsTXihBA8CQ+4qoPkjQvT/A==" algorithmName="SHA-512" password="E785"/>
  <autoFilter ref="C122:K155"/>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214</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8672</v>
      </c>
      <c r="F9" s="1"/>
      <c r="G9" s="1"/>
      <c r="H9" s="1"/>
      <c r="I9" s="151"/>
      <c r="L9" s="44"/>
    </row>
    <row r="10" s="1" customFormat="1" ht="12" customHeight="1">
      <c r="B10" s="44"/>
      <c r="D10" s="149" t="s">
        <v>327</v>
      </c>
      <c r="I10" s="151"/>
      <c r="L10" s="44"/>
    </row>
    <row r="11" s="1" customFormat="1" ht="36.96" customHeight="1">
      <c r="B11" s="44"/>
      <c r="E11" s="152" t="s">
        <v>9150</v>
      </c>
      <c r="F11" s="1"/>
      <c r="G11" s="1"/>
      <c r="H11" s="1"/>
      <c r="I11" s="151"/>
      <c r="L11" s="44"/>
    </row>
    <row r="12" s="1" customFormat="1">
      <c r="B12" s="44"/>
      <c r="I12" s="151"/>
      <c r="L12" s="44"/>
    </row>
    <row r="13" s="1" customFormat="1" ht="12" customHeight="1">
      <c r="B13" s="44"/>
      <c r="D13" s="149" t="s">
        <v>18</v>
      </c>
      <c r="F13" s="137" t="s">
        <v>1</v>
      </c>
      <c r="I13" s="153" t="s">
        <v>20</v>
      </c>
      <c r="J13" s="137" t="s">
        <v>1</v>
      </c>
      <c r="L13" s="44"/>
    </row>
    <row r="14" s="1" customFormat="1" ht="12" customHeight="1">
      <c r="B14" s="44"/>
      <c r="D14" s="149" t="s">
        <v>22</v>
      </c>
      <c r="F14" s="137" t="s">
        <v>23</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
        <v>1</v>
      </c>
      <c r="L16" s="44"/>
    </row>
    <row r="17" s="1" customFormat="1" ht="18" customHeight="1">
      <c r="B17" s="44"/>
      <c r="E17" s="137" t="s">
        <v>40</v>
      </c>
      <c r="I17" s="153" t="s">
        <v>33</v>
      </c>
      <c r="J17" s="137" t="s">
        <v>1</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
        <v>1</v>
      </c>
      <c r="L22" s="44"/>
    </row>
    <row r="23" s="1" customFormat="1" ht="18" customHeight="1">
      <c r="B23" s="44"/>
      <c r="E23" s="137" t="s">
        <v>3445</v>
      </c>
      <c r="I23" s="153" t="s">
        <v>33</v>
      </c>
      <c r="J23" s="137" t="s">
        <v>1</v>
      </c>
      <c r="L23" s="44"/>
    </row>
    <row r="24" s="1" customFormat="1" ht="6.96" customHeight="1">
      <c r="B24" s="44"/>
      <c r="I24" s="151"/>
      <c r="L24" s="44"/>
    </row>
    <row r="25" s="1" customFormat="1" ht="12" customHeight="1">
      <c r="B25" s="44"/>
      <c r="D25" s="149" t="s">
        <v>39</v>
      </c>
      <c r="I25" s="153" t="s">
        <v>31</v>
      </c>
      <c r="J25" s="137" t="s">
        <v>1</v>
      </c>
      <c r="L25" s="44"/>
    </row>
    <row r="26" s="1" customFormat="1" ht="18" customHeight="1">
      <c r="B26" s="44"/>
      <c r="E26" s="137" t="s">
        <v>3446</v>
      </c>
      <c r="I26" s="153" t="s">
        <v>33</v>
      </c>
      <c r="J26" s="137" t="s">
        <v>1</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ROUND(J127,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ROUND((SUM(BE127:BE232)),  2)</f>
        <v>0</v>
      </c>
      <c r="I35" s="165">
        <v>0.20999999999999999</v>
      </c>
      <c r="J35" s="164">
        <f>ROUND(((SUM(BE127:BE232))*I35),  2)</f>
        <v>0</v>
      </c>
      <c r="L35" s="44"/>
    </row>
    <row r="36" s="1" customFormat="1" ht="14.4" customHeight="1">
      <c r="B36" s="44"/>
      <c r="E36" s="149" t="s">
        <v>49</v>
      </c>
      <c r="F36" s="164">
        <f>ROUND((SUM(BF127:BF232)),  2)</f>
        <v>0</v>
      </c>
      <c r="I36" s="165">
        <v>0.14999999999999999</v>
      </c>
      <c r="J36" s="164">
        <f>ROUND(((SUM(BF127:BF232))*I36),  2)</f>
        <v>0</v>
      </c>
      <c r="L36" s="44"/>
    </row>
    <row r="37" hidden="1" s="1" customFormat="1" ht="14.4" customHeight="1">
      <c r="B37" s="44"/>
      <c r="E37" s="149" t="s">
        <v>50</v>
      </c>
      <c r="F37" s="164">
        <f>ROUND((SUM(BG127:BG232)),  2)</f>
        <v>0</v>
      </c>
      <c r="I37" s="165">
        <v>0.20999999999999999</v>
      </c>
      <c r="J37" s="164">
        <f>0</f>
        <v>0</v>
      </c>
      <c r="L37" s="44"/>
    </row>
    <row r="38" hidden="1" s="1" customFormat="1" ht="14.4" customHeight="1">
      <c r="B38" s="44"/>
      <c r="E38" s="149" t="s">
        <v>51</v>
      </c>
      <c r="F38" s="164">
        <f>ROUND((SUM(BH127:BH232)),  2)</f>
        <v>0</v>
      </c>
      <c r="I38" s="165">
        <v>0.14999999999999999</v>
      </c>
      <c r="J38" s="164">
        <f>0</f>
        <v>0</v>
      </c>
      <c r="L38" s="44"/>
    </row>
    <row r="39" hidden="1" s="1" customFormat="1" ht="14.4" customHeight="1">
      <c r="B39" s="44"/>
      <c r="E39" s="149" t="s">
        <v>52</v>
      </c>
      <c r="F39" s="164">
        <f>ROUND((SUM(BI127:BI232)),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8672</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IO 04 - Kanalizace splašková</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Ostrava</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15.15" customHeight="1">
      <c r="B93" s="39"/>
      <c r="C93" s="32" t="s">
        <v>30</v>
      </c>
      <c r="D93" s="40"/>
      <c r="E93" s="40"/>
      <c r="F93" s="27" t="str">
        <f>E17</f>
        <v xml:space="preserve"> </v>
      </c>
      <c r="G93" s="40"/>
      <c r="H93" s="40"/>
      <c r="I93" s="153" t="s">
        <v>36</v>
      </c>
      <c r="J93" s="37" t="str">
        <f>E23</f>
        <v>Ing.Petr Kudlík</v>
      </c>
      <c r="K93" s="40"/>
      <c r="L93" s="44"/>
    </row>
    <row r="94" s="1" customFormat="1" ht="15.15" customHeight="1">
      <c r="B94" s="39"/>
      <c r="C94" s="32" t="s">
        <v>34</v>
      </c>
      <c r="D94" s="40"/>
      <c r="E94" s="40"/>
      <c r="F94" s="27" t="str">
        <f>IF(E20="","",E20)</f>
        <v>Vyplň údaj</v>
      </c>
      <c r="G94" s="40"/>
      <c r="H94" s="40"/>
      <c r="I94" s="153" t="s">
        <v>39</v>
      </c>
      <c r="J94" s="37" t="str">
        <f>E26</f>
        <v>Lenka Jugová</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J127</f>
        <v>0</v>
      </c>
      <c r="K98" s="40"/>
      <c r="L98" s="44"/>
      <c r="AU98" s="17" t="s">
        <v>241</v>
      </c>
    </row>
    <row r="99" s="8" customFormat="1" ht="24.96" customHeight="1">
      <c r="B99" s="194"/>
      <c r="C99" s="195"/>
      <c r="D99" s="196" t="s">
        <v>329</v>
      </c>
      <c r="E99" s="197"/>
      <c r="F99" s="197"/>
      <c r="G99" s="197"/>
      <c r="H99" s="197"/>
      <c r="I99" s="198"/>
      <c r="J99" s="199">
        <f>J128</f>
        <v>0</v>
      </c>
      <c r="K99" s="195"/>
      <c r="L99" s="200"/>
    </row>
    <row r="100" s="9" customFormat="1" ht="19.92" customHeight="1">
      <c r="B100" s="201"/>
      <c r="C100" s="129"/>
      <c r="D100" s="202" t="s">
        <v>330</v>
      </c>
      <c r="E100" s="203"/>
      <c r="F100" s="203"/>
      <c r="G100" s="203"/>
      <c r="H100" s="203"/>
      <c r="I100" s="204"/>
      <c r="J100" s="205">
        <f>J129</f>
        <v>0</v>
      </c>
      <c r="K100" s="129"/>
      <c r="L100" s="206"/>
    </row>
    <row r="101" s="9" customFormat="1" ht="19.92" customHeight="1">
      <c r="B101" s="201"/>
      <c r="C101" s="129"/>
      <c r="D101" s="202" t="s">
        <v>331</v>
      </c>
      <c r="E101" s="203"/>
      <c r="F101" s="203"/>
      <c r="G101" s="203"/>
      <c r="H101" s="203"/>
      <c r="I101" s="204"/>
      <c r="J101" s="205">
        <f>J169</f>
        <v>0</v>
      </c>
      <c r="K101" s="129"/>
      <c r="L101" s="206"/>
    </row>
    <row r="102" s="9" customFormat="1" ht="19.92" customHeight="1">
      <c r="B102" s="201"/>
      <c r="C102" s="129"/>
      <c r="D102" s="202" t="s">
        <v>332</v>
      </c>
      <c r="E102" s="203"/>
      <c r="F102" s="203"/>
      <c r="G102" s="203"/>
      <c r="H102" s="203"/>
      <c r="I102" s="204"/>
      <c r="J102" s="205">
        <f>J173</f>
        <v>0</v>
      </c>
      <c r="K102" s="129"/>
      <c r="L102" s="206"/>
    </row>
    <row r="103" s="9" customFormat="1" ht="19.92" customHeight="1">
      <c r="B103" s="201"/>
      <c r="C103" s="129"/>
      <c r="D103" s="202" t="s">
        <v>333</v>
      </c>
      <c r="E103" s="203"/>
      <c r="F103" s="203"/>
      <c r="G103" s="203"/>
      <c r="H103" s="203"/>
      <c r="I103" s="204"/>
      <c r="J103" s="205">
        <f>J176</f>
        <v>0</v>
      </c>
      <c r="K103" s="129"/>
      <c r="L103" s="206"/>
    </row>
    <row r="104" s="9" customFormat="1" ht="19.92" customHeight="1">
      <c r="B104" s="201"/>
      <c r="C104" s="129"/>
      <c r="D104" s="202" t="s">
        <v>3447</v>
      </c>
      <c r="E104" s="203"/>
      <c r="F104" s="203"/>
      <c r="G104" s="203"/>
      <c r="H104" s="203"/>
      <c r="I104" s="204"/>
      <c r="J104" s="205">
        <f>J180</f>
        <v>0</v>
      </c>
      <c r="K104" s="129"/>
      <c r="L104" s="206"/>
    </row>
    <row r="105" s="9" customFormat="1" ht="19.92" customHeight="1">
      <c r="B105" s="201"/>
      <c r="C105" s="129"/>
      <c r="D105" s="202" t="s">
        <v>338</v>
      </c>
      <c r="E105" s="203"/>
      <c r="F105" s="203"/>
      <c r="G105" s="203"/>
      <c r="H105" s="203"/>
      <c r="I105" s="204"/>
      <c r="J105" s="205">
        <f>J231</f>
        <v>0</v>
      </c>
      <c r="K105" s="129"/>
      <c r="L105" s="206"/>
    </row>
    <row r="106" s="1" customFormat="1" ht="21.84" customHeight="1">
      <c r="B106" s="39"/>
      <c r="C106" s="40"/>
      <c r="D106" s="40"/>
      <c r="E106" s="40"/>
      <c r="F106" s="40"/>
      <c r="G106" s="40"/>
      <c r="H106" s="40"/>
      <c r="I106" s="151"/>
      <c r="J106" s="40"/>
      <c r="K106" s="40"/>
      <c r="L106" s="44"/>
    </row>
    <row r="107" s="1" customFormat="1" ht="6.96" customHeight="1">
      <c r="B107" s="62"/>
      <c r="C107" s="63"/>
      <c r="D107" s="63"/>
      <c r="E107" s="63"/>
      <c r="F107" s="63"/>
      <c r="G107" s="63"/>
      <c r="H107" s="63"/>
      <c r="I107" s="184"/>
      <c r="J107" s="63"/>
      <c r="K107" s="63"/>
      <c r="L107" s="44"/>
    </row>
    <row r="111" s="1" customFormat="1" ht="6.96" customHeight="1">
      <c r="B111" s="64"/>
      <c r="C111" s="65"/>
      <c r="D111" s="65"/>
      <c r="E111" s="65"/>
      <c r="F111" s="65"/>
      <c r="G111" s="65"/>
      <c r="H111" s="65"/>
      <c r="I111" s="187"/>
      <c r="J111" s="65"/>
      <c r="K111" s="65"/>
      <c r="L111" s="44"/>
    </row>
    <row r="112" s="1" customFormat="1" ht="24.96" customHeight="1">
      <c r="B112" s="39"/>
      <c r="C112" s="23" t="s">
        <v>248</v>
      </c>
      <c r="D112" s="40"/>
      <c r="E112" s="40"/>
      <c r="F112" s="40"/>
      <c r="G112" s="40"/>
      <c r="H112" s="40"/>
      <c r="I112" s="151"/>
      <c r="J112" s="40"/>
      <c r="K112" s="40"/>
      <c r="L112" s="44"/>
    </row>
    <row r="113" s="1" customFormat="1" ht="6.96" customHeight="1">
      <c r="B113" s="39"/>
      <c r="C113" s="40"/>
      <c r="D113" s="40"/>
      <c r="E113" s="40"/>
      <c r="F113" s="40"/>
      <c r="G113" s="40"/>
      <c r="H113" s="40"/>
      <c r="I113" s="151"/>
      <c r="J113" s="40"/>
      <c r="K113" s="40"/>
      <c r="L113" s="44"/>
    </row>
    <row r="114" s="1" customFormat="1" ht="12" customHeight="1">
      <c r="B114" s="39"/>
      <c r="C114" s="32" t="s">
        <v>16</v>
      </c>
      <c r="D114" s="40"/>
      <c r="E114" s="40"/>
      <c r="F114" s="40"/>
      <c r="G114" s="40"/>
      <c r="H114" s="40"/>
      <c r="I114" s="151"/>
      <c r="J114" s="40"/>
      <c r="K114" s="40"/>
      <c r="L114" s="44"/>
    </row>
    <row r="115" s="1" customFormat="1" ht="16.5" customHeight="1">
      <c r="B115" s="39"/>
      <c r="C115" s="40"/>
      <c r="D115" s="40"/>
      <c r="E115" s="188" t="str">
        <f>E7</f>
        <v>R4 - Nová budova fakulty umění</v>
      </c>
      <c r="F115" s="32"/>
      <c r="G115" s="32"/>
      <c r="H115" s="32"/>
      <c r="I115" s="151"/>
      <c r="J115" s="40"/>
      <c r="K115" s="40"/>
      <c r="L115" s="44"/>
    </row>
    <row r="116" ht="12" customHeight="1">
      <c r="B116" s="21"/>
      <c r="C116" s="32" t="s">
        <v>235</v>
      </c>
      <c r="D116" s="22"/>
      <c r="E116" s="22"/>
      <c r="F116" s="22"/>
      <c r="G116" s="22"/>
      <c r="H116" s="22"/>
      <c r="I116" s="143"/>
      <c r="J116" s="22"/>
      <c r="K116" s="22"/>
      <c r="L116" s="20"/>
    </row>
    <row r="117" s="1" customFormat="1" ht="16.5" customHeight="1">
      <c r="B117" s="39"/>
      <c r="C117" s="40"/>
      <c r="D117" s="40"/>
      <c r="E117" s="188" t="s">
        <v>8672</v>
      </c>
      <c r="F117" s="40"/>
      <c r="G117" s="40"/>
      <c r="H117" s="40"/>
      <c r="I117" s="151"/>
      <c r="J117" s="40"/>
      <c r="K117" s="40"/>
      <c r="L117" s="44"/>
    </row>
    <row r="118" s="1" customFormat="1" ht="12" customHeight="1">
      <c r="B118" s="39"/>
      <c r="C118" s="32" t="s">
        <v>327</v>
      </c>
      <c r="D118" s="40"/>
      <c r="E118" s="40"/>
      <c r="F118" s="40"/>
      <c r="G118" s="40"/>
      <c r="H118" s="40"/>
      <c r="I118" s="151"/>
      <c r="J118" s="40"/>
      <c r="K118" s="40"/>
      <c r="L118" s="44"/>
    </row>
    <row r="119" s="1" customFormat="1" ht="16.5" customHeight="1">
      <c r="B119" s="39"/>
      <c r="C119" s="40"/>
      <c r="D119" s="40"/>
      <c r="E119" s="72" t="str">
        <f>E11</f>
        <v>IO 04 - Kanalizace splašková</v>
      </c>
      <c r="F119" s="40"/>
      <c r="G119" s="40"/>
      <c r="H119" s="40"/>
      <c r="I119" s="151"/>
      <c r="J119" s="40"/>
      <c r="K119" s="40"/>
      <c r="L119" s="44"/>
    </row>
    <row r="120" s="1" customFormat="1" ht="6.96" customHeight="1">
      <c r="B120" s="39"/>
      <c r="C120" s="40"/>
      <c r="D120" s="40"/>
      <c r="E120" s="40"/>
      <c r="F120" s="40"/>
      <c r="G120" s="40"/>
      <c r="H120" s="40"/>
      <c r="I120" s="151"/>
      <c r="J120" s="40"/>
      <c r="K120" s="40"/>
      <c r="L120" s="44"/>
    </row>
    <row r="121" s="1" customFormat="1" ht="12" customHeight="1">
      <c r="B121" s="39"/>
      <c r="C121" s="32" t="s">
        <v>22</v>
      </c>
      <c r="D121" s="40"/>
      <c r="E121" s="40"/>
      <c r="F121" s="27" t="str">
        <f>F14</f>
        <v>Ostrava</v>
      </c>
      <c r="G121" s="40"/>
      <c r="H121" s="40"/>
      <c r="I121" s="153" t="s">
        <v>24</v>
      </c>
      <c r="J121" s="75" t="str">
        <f>IF(J14="","",J14)</f>
        <v>16. 10. 2019</v>
      </c>
      <c r="K121" s="40"/>
      <c r="L121" s="44"/>
    </row>
    <row r="122" s="1" customFormat="1" ht="6.96" customHeight="1">
      <c r="B122" s="39"/>
      <c r="C122" s="40"/>
      <c r="D122" s="40"/>
      <c r="E122" s="40"/>
      <c r="F122" s="40"/>
      <c r="G122" s="40"/>
      <c r="H122" s="40"/>
      <c r="I122" s="151"/>
      <c r="J122" s="40"/>
      <c r="K122" s="40"/>
      <c r="L122" s="44"/>
    </row>
    <row r="123" s="1" customFormat="1" ht="15.15" customHeight="1">
      <c r="B123" s="39"/>
      <c r="C123" s="32" t="s">
        <v>30</v>
      </c>
      <c r="D123" s="40"/>
      <c r="E123" s="40"/>
      <c r="F123" s="27" t="str">
        <f>E17</f>
        <v xml:space="preserve"> </v>
      </c>
      <c r="G123" s="40"/>
      <c r="H123" s="40"/>
      <c r="I123" s="153" t="s">
        <v>36</v>
      </c>
      <c r="J123" s="37" t="str">
        <f>E23</f>
        <v>Ing.Petr Kudlík</v>
      </c>
      <c r="K123" s="40"/>
      <c r="L123" s="44"/>
    </row>
    <row r="124" s="1" customFormat="1" ht="15.15" customHeight="1">
      <c r="B124" s="39"/>
      <c r="C124" s="32" t="s">
        <v>34</v>
      </c>
      <c r="D124" s="40"/>
      <c r="E124" s="40"/>
      <c r="F124" s="27" t="str">
        <f>IF(E20="","",E20)</f>
        <v>Vyplň údaj</v>
      </c>
      <c r="G124" s="40"/>
      <c r="H124" s="40"/>
      <c r="I124" s="153" t="s">
        <v>39</v>
      </c>
      <c r="J124" s="37" t="str">
        <f>E26</f>
        <v>Lenka Jugová</v>
      </c>
      <c r="K124" s="40"/>
      <c r="L124" s="44"/>
    </row>
    <row r="125" s="1" customFormat="1" ht="10.32" customHeight="1">
      <c r="B125" s="39"/>
      <c r="C125" s="40"/>
      <c r="D125" s="40"/>
      <c r="E125" s="40"/>
      <c r="F125" s="40"/>
      <c r="G125" s="40"/>
      <c r="H125" s="40"/>
      <c r="I125" s="151"/>
      <c r="J125" s="40"/>
      <c r="K125" s="40"/>
      <c r="L125" s="44"/>
    </row>
    <row r="126" s="10" customFormat="1" ht="29.28" customHeight="1">
      <c r="B126" s="207"/>
      <c r="C126" s="208" t="s">
        <v>249</v>
      </c>
      <c r="D126" s="209" t="s">
        <v>68</v>
      </c>
      <c r="E126" s="209" t="s">
        <v>64</v>
      </c>
      <c r="F126" s="209" t="s">
        <v>65</v>
      </c>
      <c r="G126" s="209" t="s">
        <v>250</v>
      </c>
      <c r="H126" s="209" t="s">
        <v>251</v>
      </c>
      <c r="I126" s="210" t="s">
        <v>252</v>
      </c>
      <c r="J126" s="209" t="s">
        <v>239</v>
      </c>
      <c r="K126" s="211" t="s">
        <v>253</v>
      </c>
      <c r="L126" s="212"/>
      <c r="M126" s="96" t="s">
        <v>1</v>
      </c>
      <c r="N126" s="97" t="s">
        <v>47</v>
      </c>
      <c r="O126" s="97" t="s">
        <v>254</v>
      </c>
      <c r="P126" s="97" t="s">
        <v>255</v>
      </c>
      <c r="Q126" s="97" t="s">
        <v>256</v>
      </c>
      <c r="R126" s="97" t="s">
        <v>257</v>
      </c>
      <c r="S126" s="97" t="s">
        <v>258</v>
      </c>
      <c r="T126" s="98" t="s">
        <v>259</v>
      </c>
    </row>
    <row r="127" s="1" customFormat="1" ht="22.8" customHeight="1">
      <c r="B127" s="39"/>
      <c r="C127" s="103" t="s">
        <v>260</v>
      </c>
      <c r="D127" s="40"/>
      <c r="E127" s="40"/>
      <c r="F127" s="40"/>
      <c r="G127" s="40"/>
      <c r="H127" s="40"/>
      <c r="I127" s="151"/>
      <c r="J127" s="213">
        <f>BK127</f>
        <v>0</v>
      </c>
      <c r="K127" s="40"/>
      <c r="L127" s="44"/>
      <c r="M127" s="99"/>
      <c r="N127" s="100"/>
      <c r="O127" s="100"/>
      <c r="P127" s="214">
        <f>P128</f>
        <v>0</v>
      </c>
      <c r="Q127" s="100"/>
      <c r="R127" s="214">
        <f>R128</f>
        <v>6.8839448111600001</v>
      </c>
      <c r="S127" s="100"/>
      <c r="T127" s="215">
        <f>T128</f>
        <v>0</v>
      </c>
      <c r="AT127" s="17" t="s">
        <v>82</v>
      </c>
      <c r="AU127" s="17" t="s">
        <v>241</v>
      </c>
      <c r="BK127" s="216">
        <f>BK128</f>
        <v>0</v>
      </c>
    </row>
    <row r="128" s="11" customFormat="1" ht="25.92" customHeight="1">
      <c r="B128" s="217"/>
      <c r="C128" s="218"/>
      <c r="D128" s="219" t="s">
        <v>82</v>
      </c>
      <c r="E128" s="220" t="s">
        <v>361</v>
      </c>
      <c r="F128" s="220" t="s">
        <v>362</v>
      </c>
      <c r="G128" s="218"/>
      <c r="H128" s="218"/>
      <c r="I128" s="221"/>
      <c r="J128" s="222">
        <f>BK128</f>
        <v>0</v>
      </c>
      <c r="K128" s="218"/>
      <c r="L128" s="223"/>
      <c r="M128" s="224"/>
      <c r="N128" s="225"/>
      <c r="O128" s="225"/>
      <c r="P128" s="226">
        <f>P129+P169+P173+P176+P180+P231</f>
        <v>0</v>
      </c>
      <c r="Q128" s="225"/>
      <c r="R128" s="226">
        <f>R129+R169+R173+R176+R180+R231</f>
        <v>6.8839448111600001</v>
      </c>
      <c r="S128" s="225"/>
      <c r="T128" s="227">
        <f>T129+T169+T173+T176+T180+T231</f>
        <v>0</v>
      </c>
      <c r="AR128" s="228" t="s">
        <v>90</v>
      </c>
      <c r="AT128" s="229" t="s">
        <v>82</v>
      </c>
      <c r="AU128" s="229" t="s">
        <v>83</v>
      </c>
      <c r="AY128" s="228" t="s">
        <v>263</v>
      </c>
      <c r="BK128" s="230">
        <f>BK129+BK169+BK173+BK176+BK180+BK231</f>
        <v>0</v>
      </c>
    </row>
    <row r="129" s="11" customFormat="1" ht="22.8" customHeight="1">
      <c r="B129" s="217"/>
      <c r="C129" s="218"/>
      <c r="D129" s="219" t="s">
        <v>82</v>
      </c>
      <c r="E129" s="231" t="s">
        <v>90</v>
      </c>
      <c r="F129" s="231" t="s">
        <v>363</v>
      </c>
      <c r="G129" s="218"/>
      <c r="H129" s="218"/>
      <c r="I129" s="221"/>
      <c r="J129" s="232">
        <f>BK129</f>
        <v>0</v>
      </c>
      <c r="K129" s="218"/>
      <c r="L129" s="223"/>
      <c r="M129" s="224"/>
      <c r="N129" s="225"/>
      <c r="O129" s="225"/>
      <c r="P129" s="226">
        <f>SUM(P130:P168)</f>
        <v>0</v>
      </c>
      <c r="Q129" s="225"/>
      <c r="R129" s="226">
        <f>SUM(R130:R168)</f>
        <v>0.94197504386000008</v>
      </c>
      <c r="S129" s="225"/>
      <c r="T129" s="227">
        <f>SUM(T130:T168)</f>
        <v>0</v>
      </c>
      <c r="AR129" s="228" t="s">
        <v>90</v>
      </c>
      <c r="AT129" s="229" t="s">
        <v>82</v>
      </c>
      <c r="AU129" s="229" t="s">
        <v>90</v>
      </c>
      <c r="AY129" s="228" t="s">
        <v>263</v>
      </c>
      <c r="BK129" s="230">
        <f>SUM(BK130:BK168)</f>
        <v>0</v>
      </c>
    </row>
    <row r="130" s="1" customFormat="1" ht="36" customHeight="1">
      <c r="B130" s="39"/>
      <c r="C130" s="233" t="s">
        <v>90</v>
      </c>
      <c r="D130" s="233" t="s">
        <v>266</v>
      </c>
      <c r="E130" s="234" t="s">
        <v>9151</v>
      </c>
      <c r="F130" s="235" t="s">
        <v>9152</v>
      </c>
      <c r="G130" s="236" t="s">
        <v>396</v>
      </c>
      <c r="H130" s="237">
        <v>4</v>
      </c>
      <c r="I130" s="238"/>
      <c r="J130" s="239">
        <f>ROUND(I130*H130,2)</f>
        <v>0</v>
      </c>
      <c r="K130" s="235" t="s">
        <v>270</v>
      </c>
      <c r="L130" s="44"/>
      <c r="M130" s="240" t="s">
        <v>1</v>
      </c>
      <c r="N130" s="241" t="s">
        <v>48</v>
      </c>
      <c r="O130" s="87"/>
      <c r="P130" s="242">
        <f>O130*H130</f>
        <v>0</v>
      </c>
      <c r="Q130" s="242">
        <v>0.036904300000000001</v>
      </c>
      <c r="R130" s="242">
        <f>Q130*H130</f>
        <v>0.1476172</v>
      </c>
      <c r="S130" s="242">
        <v>0</v>
      </c>
      <c r="T130" s="243">
        <f>S130*H130</f>
        <v>0</v>
      </c>
      <c r="AR130" s="244" t="s">
        <v>125</v>
      </c>
      <c r="AT130" s="244" t="s">
        <v>266</v>
      </c>
      <c r="AU130" s="244" t="s">
        <v>92</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9153</v>
      </c>
    </row>
    <row r="131" s="12" customFormat="1">
      <c r="B131" s="252"/>
      <c r="C131" s="253"/>
      <c r="D131" s="246" t="s">
        <v>368</v>
      </c>
      <c r="E131" s="254" t="s">
        <v>1</v>
      </c>
      <c r="F131" s="255" t="s">
        <v>125</v>
      </c>
      <c r="G131" s="253"/>
      <c r="H131" s="256">
        <v>4</v>
      </c>
      <c r="I131" s="257"/>
      <c r="J131" s="253"/>
      <c r="K131" s="253"/>
      <c r="L131" s="258"/>
      <c r="M131" s="259"/>
      <c r="N131" s="260"/>
      <c r="O131" s="260"/>
      <c r="P131" s="260"/>
      <c r="Q131" s="260"/>
      <c r="R131" s="260"/>
      <c r="S131" s="260"/>
      <c r="T131" s="261"/>
      <c r="AT131" s="262" t="s">
        <v>368</v>
      </c>
      <c r="AU131" s="262" t="s">
        <v>92</v>
      </c>
      <c r="AV131" s="12" t="s">
        <v>92</v>
      </c>
      <c r="AW131" s="12" t="s">
        <v>38</v>
      </c>
      <c r="AX131" s="12" t="s">
        <v>90</v>
      </c>
      <c r="AY131" s="262" t="s">
        <v>263</v>
      </c>
    </row>
    <row r="132" s="1" customFormat="1" ht="24" customHeight="1">
      <c r="B132" s="39"/>
      <c r="C132" s="233" t="s">
        <v>92</v>
      </c>
      <c r="D132" s="233" t="s">
        <v>266</v>
      </c>
      <c r="E132" s="234" t="s">
        <v>9154</v>
      </c>
      <c r="F132" s="235" t="s">
        <v>9155</v>
      </c>
      <c r="G132" s="236" t="s">
        <v>378</v>
      </c>
      <c r="H132" s="237">
        <v>4</v>
      </c>
      <c r="I132" s="238"/>
      <c r="J132" s="239">
        <f>ROUND(I132*H132,2)</f>
        <v>0</v>
      </c>
      <c r="K132" s="235" t="s">
        <v>270</v>
      </c>
      <c r="L132" s="44"/>
      <c r="M132" s="240" t="s">
        <v>1</v>
      </c>
      <c r="N132" s="241" t="s">
        <v>48</v>
      </c>
      <c r="O132" s="87"/>
      <c r="P132" s="242">
        <f>O132*H132</f>
        <v>0</v>
      </c>
      <c r="Q132" s="242">
        <v>0</v>
      </c>
      <c r="R132" s="242">
        <f>Q132*H132</f>
        <v>0</v>
      </c>
      <c r="S132" s="242">
        <v>0</v>
      </c>
      <c r="T132" s="243">
        <f>S132*H132</f>
        <v>0</v>
      </c>
      <c r="AR132" s="244" t="s">
        <v>125</v>
      </c>
      <c r="AT132" s="244" t="s">
        <v>266</v>
      </c>
      <c r="AU132" s="244" t="s">
        <v>92</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9156</v>
      </c>
    </row>
    <row r="133" s="1" customFormat="1" ht="24" customHeight="1">
      <c r="B133" s="39"/>
      <c r="C133" s="233" t="s">
        <v>112</v>
      </c>
      <c r="D133" s="233" t="s">
        <v>266</v>
      </c>
      <c r="E133" s="234" t="s">
        <v>9157</v>
      </c>
      <c r="F133" s="235" t="s">
        <v>9158</v>
      </c>
      <c r="G133" s="236" t="s">
        <v>378</v>
      </c>
      <c r="H133" s="237">
        <v>445.90100000000001</v>
      </c>
      <c r="I133" s="238"/>
      <c r="J133" s="239">
        <f>ROUND(I133*H133,2)</f>
        <v>0</v>
      </c>
      <c r="K133" s="235" t="s">
        <v>270</v>
      </c>
      <c r="L133" s="44"/>
      <c r="M133" s="240" t="s">
        <v>1</v>
      </c>
      <c r="N133" s="241" t="s">
        <v>48</v>
      </c>
      <c r="O133" s="87"/>
      <c r="P133" s="242">
        <f>O133*H133</f>
        <v>0</v>
      </c>
      <c r="Q133" s="242">
        <v>0</v>
      </c>
      <c r="R133" s="242">
        <f>Q133*H133</f>
        <v>0</v>
      </c>
      <c r="S133" s="242">
        <v>0</v>
      </c>
      <c r="T133" s="243">
        <f>S133*H133</f>
        <v>0</v>
      </c>
      <c r="AR133" s="244" t="s">
        <v>125</v>
      </c>
      <c r="AT133" s="244" t="s">
        <v>266</v>
      </c>
      <c r="AU133" s="244" t="s">
        <v>92</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9159</v>
      </c>
    </row>
    <row r="134" s="12" customFormat="1">
      <c r="B134" s="252"/>
      <c r="C134" s="253"/>
      <c r="D134" s="246" t="s">
        <v>368</v>
      </c>
      <c r="E134" s="254" t="s">
        <v>1</v>
      </c>
      <c r="F134" s="255" t="s">
        <v>9160</v>
      </c>
      <c r="G134" s="253"/>
      <c r="H134" s="256">
        <v>396.91899999999998</v>
      </c>
      <c r="I134" s="257"/>
      <c r="J134" s="253"/>
      <c r="K134" s="253"/>
      <c r="L134" s="258"/>
      <c r="M134" s="259"/>
      <c r="N134" s="260"/>
      <c r="O134" s="260"/>
      <c r="P134" s="260"/>
      <c r="Q134" s="260"/>
      <c r="R134" s="260"/>
      <c r="S134" s="260"/>
      <c r="T134" s="261"/>
      <c r="AT134" s="262" t="s">
        <v>368</v>
      </c>
      <c r="AU134" s="262" t="s">
        <v>92</v>
      </c>
      <c r="AV134" s="12" t="s">
        <v>92</v>
      </c>
      <c r="AW134" s="12" t="s">
        <v>38</v>
      </c>
      <c r="AX134" s="12" t="s">
        <v>83</v>
      </c>
      <c r="AY134" s="262" t="s">
        <v>263</v>
      </c>
    </row>
    <row r="135" s="12" customFormat="1">
      <c r="B135" s="252"/>
      <c r="C135" s="253"/>
      <c r="D135" s="246" t="s">
        <v>368</v>
      </c>
      <c r="E135" s="254" t="s">
        <v>1</v>
      </c>
      <c r="F135" s="255" t="s">
        <v>9161</v>
      </c>
      <c r="G135" s="253"/>
      <c r="H135" s="256">
        <v>38.433999999999998</v>
      </c>
      <c r="I135" s="257"/>
      <c r="J135" s="253"/>
      <c r="K135" s="253"/>
      <c r="L135" s="258"/>
      <c r="M135" s="259"/>
      <c r="N135" s="260"/>
      <c r="O135" s="260"/>
      <c r="P135" s="260"/>
      <c r="Q135" s="260"/>
      <c r="R135" s="260"/>
      <c r="S135" s="260"/>
      <c r="T135" s="261"/>
      <c r="AT135" s="262" t="s">
        <v>368</v>
      </c>
      <c r="AU135" s="262" t="s">
        <v>92</v>
      </c>
      <c r="AV135" s="12" t="s">
        <v>92</v>
      </c>
      <c r="AW135" s="12" t="s">
        <v>38</v>
      </c>
      <c r="AX135" s="12" t="s">
        <v>83</v>
      </c>
      <c r="AY135" s="262" t="s">
        <v>263</v>
      </c>
    </row>
    <row r="136" s="12" customFormat="1">
      <c r="B136" s="252"/>
      <c r="C136" s="253"/>
      <c r="D136" s="246" t="s">
        <v>368</v>
      </c>
      <c r="E136" s="254" t="s">
        <v>1</v>
      </c>
      <c r="F136" s="255" t="s">
        <v>9162</v>
      </c>
      <c r="G136" s="253"/>
      <c r="H136" s="256">
        <v>10.548</v>
      </c>
      <c r="I136" s="257"/>
      <c r="J136" s="253"/>
      <c r="K136" s="253"/>
      <c r="L136" s="258"/>
      <c r="M136" s="259"/>
      <c r="N136" s="260"/>
      <c r="O136" s="260"/>
      <c r="P136" s="260"/>
      <c r="Q136" s="260"/>
      <c r="R136" s="260"/>
      <c r="S136" s="260"/>
      <c r="T136" s="261"/>
      <c r="AT136" s="262" t="s">
        <v>368</v>
      </c>
      <c r="AU136" s="262" t="s">
        <v>92</v>
      </c>
      <c r="AV136" s="12" t="s">
        <v>92</v>
      </c>
      <c r="AW136" s="12" t="s">
        <v>38</v>
      </c>
      <c r="AX136" s="12" t="s">
        <v>83</v>
      </c>
      <c r="AY136" s="262" t="s">
        <v>263</v>
      </c>
    </row>
    <row r="137" s="13" customFormat="1">
      <c r="B137" s="263"/>
      <c r="C137" s="264"/>
      <c r="D137" s="246" t="s">
        <v>368</v>
      </c>
      <c r="E137" s="265" t="s">
        <v>1</v>
      </c>
      <c r="F137" s="266" t="s">
        <v>370</v>
      </c>
      <c r="G137" s="264"/>
      <c r="H137" s="267">
        <v>445.90099999999995</v>
      </c>
      <c r="I137" s="268"/>
      <c r="J137" s="264"/>
      <c r="K137" s="264"/>
      <c r="L137" s="269"/>
      <c r="M137" s="270"/>
      <c r="N137" s="271"/>
      <c r="O137" s="271"/>
      <c r="P137" s="271"/>
      <c r="Q137" s="271"/>
      <c r="R137" s="271"/>
      <c r="S137" s="271"/>
      <c r="T137" s="272"/>
      <c r="AT137" s="273" t="s">
        <v>368</v>
      </c>
      <c r="AU137" s="273" t="s">
        <v>92</v>
      </c>
      <c r="AV137" s="13" t="s">
        <v>125</v>
      </c>
      <c r="AW137" s="13" t="s">
        <v>38</v>
      </c>
      <c r="AX137" s="13" t="s">
        <v>90</v>
      </c>
      <c r="AY137" s="273" t="s">
        <v>263</v>
      </c>
    </row>
    <row r="138" s="1" customFormat="1" ht="24" customHeight="1">
      <c r="B138" s="39"/>
      <c r="C138" s="233" t="s">
        <v>125</v>
      </c>
      <c r="D138" s="233" t="s">
        <v>266</v>
      </c>
      <c r="E138" s="234" t="s">
        <v>3478</v>
      </c>
      <c r="F138" s="235" t="s">
        <v>3479</v>
      </c>
      <c r="G138" s="236" t="s">
        <v>407</v>
      </c>
      <c r="H138" s="237">
        <v>102.56999999999999</v>
      </c>
      <c r="I138" s="238"/>
      <c r="J138" s="239">
        <f>ROUND(I138*H138,2)</f>
        <v>0</v>
      </c>
      <c r="K138" s="235" t="s">
        <v>270</v>
      </c>
      <c r="L138" s="44"/>
      <c r="M138" s="240" t="s">
        <v>1</v>
      </c>
      <c r="N138" s="241" t="s">
        <v>48</v>
      </c>
      <c r="O138" s="87"/>
      <c r="P138" s="242">
        <f>O138*H138</f>
        <v>0</v>
      </c>
      <c r="Q138" s="242">
        <v>0.00083850999999999999</v>
      </c>
      <c r="R138" s="242">
        <f>Q138*H138</f>
        <v>0.08600597069999999</v>
      </c>
      <c r="S138" s="242">
        <v>0</v>
      </c>
      <c r="T138" s="243">
        <f>S138*H138</f>
        <v>0</v>
      </c>
      <c r="AR138" s="244" t="s">
        <v>125</v>
      </c>
      <c r="AT138" s="244" t="s">
        <v>266</v>
      </c>
      <c r="AU138" s="244" t="s">
        <v>92</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9163</v>
      </c>
    </row>
    <row r="139" s="12" customFormat="1">
      <c r="B139" s="252"/>
      <c r="C139" s="253"/>
      <c r="D139" s="246" t="s">
        <v>368</v>
      </c>
      <c r="E139" s="254" t="s">
        <v>1</v>
      </c>
      <c r="F139" s="255" t="s">
        <v>9164</v>
      </c>
      <c r="G139" s="253"/>
      <c r="H139" s="256">
        <v>102.56999999999999</v>
      </c>
      <c r="I139" s="257"/>
      <c r="J139" s="253"/>
      <c r="K139" s="253"/>
      <c r="L139" s="258"/>
      <c r="M139" s="259"/>
      <c r="N139" s="260"/>
      <c r="O139" s="260"/>
      <c r="P139" s="260"/>
      <c r="Q139" s="260"/>
      <c r="R139" s="260"/>
      <c r="S139" s="260"/>
      <c r="T139" s="261"/>
      <c r="AT139" s="262" t="s">
        <v>368</v>
      </c>
      <c r="AU139" s="262" t="s">
        <v>92</v>
      </c>
      <c r="AV139" s="12" t="s">
        <v>92</v>
      </c>
      <c r="AW139" s="12" t="s">
        <v>38</v>
      </c>
      <c r="AX139" s="12" t="s">
        <v>83</v>
      </c>
      <c r="AY139" s="262" t="s">
        <v>263</v>
      </c>
    </row>
    <row r="140" s="13" customFormat="1">
      <c r="B140" s="263"/>
      <c r="C140" s="264"/>
      <c r="D140" s="246" t="s">
        <v>368</v>
      </c>
      <c r="E140" s="265" t="s">
        <v>1</v>
      </c>
      <c r="F140" s="266" t="s">
        <v>370</v>
      </c>
      <c r="G140" s="264"/>
      <c r="H140" s="267">
        <v>102.56999999999999</v>
      </c>
      <c r="I140" s="268"/>
      <c r="J140" s="264"/>
      <c r="K140" s="264"/>
      <c r="L140" s="269"/>
      <c r="M140" s="270"/>
      <c r="N140" s="271"/>
      <c r="O140" s="271"/>
      <c r="P140" s="271"/>
      <c r="Q140" s="271"/>
      <c r="R140" s="271"/>
      <c r="S140" s="271"/>
      <c r="T140" s="272"/>
      <c r="AT140" s="273" t="s">
        <v>368</v>
      </c>
      <c r="AU140" s="273" t="s">
        <v>92</v>
      </c>
      <c r="AV140" s="13" t="s">
        <v>125</v>
      </c>
      <c r="AW140" s="13" t="s">
        <v>38</v>
      </c>
      <c r="AX140" s="13" t="s">
        <v>90</v>
      </c>
      <c r="AY140" s="273" t="s">
        <v>263</v>
      </c>
    </row>
    <row r="141" s="1" customFormat="1" ht="24" customHeight="1">
      <c r="B141" s="39"/>
      <c r="C141" s="233" t="s">
        <v>262</v>
      </c>
      <c r="D141" s="233" t="s">
        <v>266</v>
      </c>
      <c r="E141" s="234" t="s">
        <v>3482</v>
      </c>
      <c r="F141" s="235" t="s">
        <v>3483</v>
      </c>
      <c r="G141" s="236" t="s">
        <v>407</v>
      </c>
      <c r="H141" s="237">
        <v>832.06299999999999</v>
      </c>
      <c r="I141" s="238"/>
      <c r="J141" s="239">
        <f>ROUND(I141*H141,2)</f>
        <v>0</v>
      </c>
      <c r="K141" s="235" t="s">
        <v>270</v>
      </c>
      <c r="L141" s="44"/>
      <c r="M141" s="240" t="s">
        <v>1</v>
      </c>
      <c r="N141" s="241" t="s">
        <v>48</v>
      </c>
      <c r="O141" s="87"/>
      <c r="P141" s="242">
        <f>O141*H141</f>
        <v>0</v>
      </c>
      <c r="Q141" s="242">
        <v>0.00085132000000000003</v>
      </c>
      <c r="R141" s="242">
        <f>Q141*H141</f>
        <v>0.70835187316000003</v>
      </c>
      <c r="S141" s="242">
        <v>0</v>
      </c>
      <c r="T141" s="243">
        <f>S141*H141</f>
        <v>0</v>
      </c>
      <c r="AR141" s="244" t="s">
        <v>125</v>
      </c>
      <c r="AT141" s="244" t="s">
        <v>266</v>
      </c>
      <c r="AU141" s="244" t="s">
        <v>92</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9165</v>
      </c>
    </row>
    <row r="142" s="12" customFormat="1">
      <c r="B142" s="252"/>
      <c r="C142" s="253"/>
      <c r="D142" s="246" t="s">
        <v>368</v>
      </c>
      <c r="E142" s="254" t="s">
        <v>1</v>
      </c>
      <c r="F142" s="255" t="s">
        <v>9166</v>
      </c>
      <c r="G142" s="253"/>
      <c r="H142" s="256">
        <v>691.26800000000003</v>
      </c>
      <c r="I142" s="257"/>
      <c r="J142" s="253"/>
      <c r="K142" s="253"/>
      <c r="L142" s="258"/>
      <c r="M142" s="259"/>
      <c r="N142" s="260"/>
      <c r="O142" s="260"/>
      <c r="P142" s="260"/>
      <c r="Q142" s="260"/>
      <c r="R142" s="260"/>
      <c r="S142" s="260"/>
      <c r="T142" s="261"/>
      <c r="AT142" s="262" t="s">
        <v>368</v>
      </c>
      <c r="AU142" s="262" t="s">
        <v>92</v>
      </c>
      <c r="AV142" s="12" t="s">
        <v>92</v>
      </c>
      <c r="AW142" s="12" t="s">
        <v>38</v>
      </c>
      <c r="AX142" s="12" t="s">
        <v>83</v>
      </c>
      <c r="AY142" s="262" t="s">
        <v>263</v>
      </c>
    </row>
    <row r="143" s="12" customFormat="1">
      <c r="B143" s="252"/>
      <c r="C143" s="253"/>
      <c r="D143" s="246" t="s">
        <v>368</v>
      </c>
      <c r="E143" s="254" t="s">
        <v>1</v>
      </c>
      <c r="F143" s="255" t="s">
        <v>9167</v>
      </c>
      <c r="G143" s="253"/>
      <c r="H143" s="256">
        <v>116.72799999999999</v>
      </c>
      <c r="I143" s="257"/>
      <c r="J143" s="253"/>
      <c r="K143" s="253"/>
      <c r="L143" s="258"/>
      <c r="M143" s="259"/>
      <c r="N143" s="260"/>
      <c r="O143" s="260"/>
      <c r="P143" s="260"/>
      <c r="Q143" s="260"/>
      <c r="R143" s="260"/>
      <c r="S143" s="260"/>
      <c r="T143" s="261"/>
      <c r="AT143" s="262" t="s">
        <v>368</v>
      </c>
      <c r="AU143" s="262" t="s">
        <v>92</v>
      </c>
      <c r="AV143" s="12" t="s">
        <v>92</v>
      </c>
      <c r="AW143" s="12" t="s">
        <v>38</v>
      </c>
      <c r="AX143" s="12" t="s">
        <v>83</v>
      </c>
      <c r="AY143" s="262" t="s">
        <v>263</v>
      </c>
    </row>
    <row r="144" s="12" customFormat="1">
      <c r="B144" s="252"/>
      <c r="C144" s="253"/>
      <c r="D144" s="246" t="s">
        <v>368</v>
      </c>
      <c r="E144" s="254" t="s">
        <v>1</v>
      </c>
      <c r="F144" s="255" t="s">
        <v>9168</v>
      </c>
      <c r="G144" s="253"/>
      <c r="H144" s="256">
        <v>24.067</v>
      </c>
      <c r="I144" s="257"/>
      <c r="J144" s="253"/>
      <c r="K144" s="253"/>
      <c r="L144" s="258"/>
      <c r="M144" s="259"/>
      <c r="N144" s="260"/>
      <c r="O144" s="260"/>
      <c r="P144" s="260"/>
      <c r="Q144" s="260"/>
      <c r="R144" s="260"/>
      <c r="S144" s="260"/>
      <c r="T144" s="261"/>
      <c r="AT144" s="262" t="s">
        <v>368</v>
      </c>
      <c r="AU144" s="262" t="s">
        <v>92</v>
      </c>
      <c r="AV144" s="12" t="s">
        <v>92</v>
      </c>
      <c r="AW144" s="12" t="s">
        <v>38</v>
      </c>
      <c r="AX144" s="12" t="s">
        <v>83</v>
      </c>
      <c r="AY144" s="262" t="s">
        <v>263</v>
      </c>
    </row>
    <row r="145" s="13" customFormat="1">
      <c r="B145" s="263"/>
      <c r="C145" s="264"/>
      <c r="D145" s="246" t="s">
        <v>368</v>
      </c>
      <c r="E145" s="265" t="s">
        <v>1</v>
      </c>
      <c r="F145" s="266" t="s">
        <v>370</v>
      </c>
      <c r="G145" s="264"/>
      <c r="H145" s="267">
        <v>832.06299999999999</v>
      </c>
      <c r="I145" s="268"/>
      <c r="J145" s="264"/>
      <c r="K145" s="264"/>
      <c r="L145" s="269"/>
      <c r="M145" s="270"/>
      <c r="N145" s="271"/>
      <c r="O145" s="271"/>
      <c r="P145" s="271"/>
      <c r="Q145" s="271"/>
      <c r="R145" s="271"/>
      <c r="S145" s="271"/>
      <c r="T145" s="272"/>
      <c r="AT145" s="273" t="s">
        <v>368</v>
      </c>
      <c r="AU145" s="273" t="s">
        <v>92</v>
      </c>
      <c r="AV145" s="13" t="s">
        <v>125</v>
      </c>
      <c r="AW145" s="13" t="s">
        <v>38</v>
      </c>
      <c r="AX145" s="13" t="s">
        <v>90</v>
      </c>
      <c r="AY145" s="273" t="s">
        <v>263</v>
      </c>
    </row>
    <row r="146" s="1" customFormat="1" ht="24" customHeight="1">
      <c r="B146" s="39"/>
      <c r="C146" s="233" t="s">
        <v>295</v>
      </c>
      <c r="D146" s="233" t="s">
        <v>266</v>
      </c>
      <c r="E146" s="234" t="s">
        <v>3486</v>
      </c>
      <c r="F146" s="235" t="s">
        <v>3487</v>
      </c>
      <c r="G146" s="236" t="s">
        <v>407</v>
      </c>
      <c r="H146" s="237">
        <v>102.56999999999999</v>
      </c>
      <c r="I146" s="238"/>
      <c r="J146" s="239">
        <f>ROUND(I146*H146,2)</f>
        <v>0</v>
      </c>
      <c r="K146" s="235" t="s">
        <v>270</v>
      </c>
      <c r="L146" s="44"/>
      <c r="M146" s="240" t="s">
        <v>1</v>
      </c>
      <c r="N146" s="241" t="s">
        <v>48</v>
      </c>
      <c r="O146" s="87"/>
      <c r="P146" s="242">
        <f>O146*H146</f>
        <v>0</v>
      </c>
      <c r="Q146" s="242">
        <v>0</v>
      </c>
      <c r="R146" s="242">
        <f>Q146*H146</f>
        <v>0</v>
      </c>
      <c r="S146" s="242">
        <v>0</v>
      </c>
      <c r="T146" s="243">
        <f>S146*H146</f>
        <v>0</v>
      </c>
      <c r="AR146" s="244" t="s">
        <v>125</v>
      </c>
      <c r="AT146" s="244" t="s">
        <v>266</v>
      </c>
      <c r="AU146" s="244" t="s">
        <v>92</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9169</v>
      </c>
    </row>
    <row r="147" s="1" customFormat="1" ht="24" customHeight="1">
      <c r="B147" s="39"/>
      <c r="C147" s="233" t="s">
        <v>299</v>
      </c>
      <c r="D147" s="233" t="s">
        <v>266</v>
      </c>
      <c r="E147" s="234" t="s">
        <v>3489</v>
      </c>
      <c r="F147" s="235" t="s">
        <v>3490</v>
      </c>
      <c r="G147" s="236" t="s">
        <v>407</v>
      </c>
      <c r="H147" s="237">
        <v>832.06299999999999</v>
      </c>
      <c r="I147" s="238"/>
      <c r="J147" s="239">
        <f>ROUND(I147*H147,2)</f>
        <v>0</v>
      </c>
      <c r="K147" s="235" t="s">
        <v>270</v>
      </c>
      <c r="L147" s="44"/>
      <c r="M147" s="240" t="s">
        <v>1</v>
      </c>
      <c r="N147" s="241" t="s">
        <v>48</v>
      </c>
      <c r="O147" s="87"/>
      <c r="P147" s="242">
        <f>O147*H147</f>
        <v>0</v>
      </c>
      <c r="Q147" s="242">
        <v>0</v>
      </c>
      <c r="R147" s="242">
        <f>Q147*H147</f>
        <v>0</v>
      </c>
      <c r="S147" s="242">
        <v>0</v>
      </c>
      <c r="T147" s="243">
        <f>S147*H147</f>
        <v>0</v>
      </c>
      <c r="AR147" s="244" t="s">
        <v>125</v>
      </c>
      <c r="AT147" s="244" t="s">
        <v>266</v>
      </c>
      <c r="AU147" s="244" t="s">
        <v>92</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9170</v>
      </c>
    </row>
    <row r="148" s="1" customFormat="1" ht="24" customHeight="1">
      <c r="B148" s="39"/>
      <c r="C148" s="233" t="s">
        <v>303</v>
      </c>
      <c r="D148" s="233" t="s">
        <v>266</v>
      </c>
      <c r="E148" s="234" t="s">
        <v>3492</v>
      </c>
      <c r="F148" s="235" t="s">
        <v>3493</v>
      </c>
      <c r="G148" s="236" t="s">
        <v>378</v>
      </c>
      <c r="H148" s="237">
        <v>445.90100000000001</v>
      </c>
      <c r="I148" s="238"/>
      <c r="J148" s="239">
        <f>ROUND(I148*H148,2)</f>
        <v>0</v>
      </c>
      <c r="K148" s="235" t="s">
        <v>270</v>
      </c>
      <c r="L148" s="44"/>
      <c r="M148" s="240" t="s">
        <v>1</v>
      </c>
      <c r="N148" s="241" t="s">
        <v>48</v>
      </c>
      <c r="O148" s="87"/>
      <c r="P148" s="242">
        <f>O148*H148</f>
        <v>0</v>
      </c>
      <c r="Q148" s="242">
        <v>0</v>
      </c>
      <c r="R148" s="242">
        <f>Q148*H148</f>
        <v>0</v>
      </c>
      <c r="S148" s="242">
        <v>0</v>
      </c>
      <c r="T148" s="243">
        <f>S148*H148</f>
        <v>0</v>
      </c>
      <c r="AR148" s="244" t="s">
        <v>125</v>
      </c>
      <c r="AT148" s="244" t="s">
        <v>266</v>
      </c>
      <c r="AU148" s="244" t="s">
        <v>92</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9171</v>
      </c>
    </row>
    <row r="149" s="12" customFormat="1">
      <c r="B149" s="252"/>
      <c r="C149" s="253"/>
      <c r="D149" s="246" t="s">
        <v>368</v>
      </c>
      <c r="E149" s="254" t="s">
        <v>1</v>
      </c>
      <c r="F149" s="255" t="s">
        <v>9172</v>
      </c>
      <c r="G149" s="253"/>
      <c r="H149" s="256">
        <v>445.90100000000001</v>
      </c>
      <c r="I149" s="257"/>
      <c r="J149" s="253"/>
      <c r="K149" s="253"/>
      <c r="L149" s="258"/>
      <c r="M149" s="259"/>
      <c r="N149" s="260"/>
      <c r="O149" s="260"/>
      <c r="P149" s="260"/>
      <c r="Q149" s="260"/>
      <c r="R149" s="260"/>
      <c r="S149" s="260"/>
      <c r="T149" s="261"/>
      <c r="AT149" s="262" t="s">
        <v>368</v>
      </c>
      <c r="AU149" s="262" t="s">
        <v>92</v>
      </c>
      <c r="AV149" s="12" t="s">
        <v>92</v>
      </c>
      <c r="AW149" s="12" t="s">
        <v>38</v>
      </c>
      <c r="AX149" s="12" t="s">
        <v>90</v>
      </c>
      <c r="AY149" s="262" t="s">
        <v>263</v>
      </c>
    </row>
    <row r="150" s="1" customFormat="1" ht="24" customHeight="1">
      <c r="B150" s="39"/>
      <c r="C150" s="233" t="s">
        <v>310</v>
      </c>
      <c r="D150" s="233" t="s">
        <v>266</v>
      </c>
      <c r="E150" s="234" t="s">
        <v>420</v>
      </c>
      <c r="F150" s="235" t="s">
        <v>3499</v>
      </c>
      <c r="G150" s="236" t="s">
        <v>378</v>
      </c>
      <c r="H150" s="237">
        <v>445.90100000000001</v>
      </c>
      <c r="I150" s="238"/>
      <c r="J150" s="239">
        <f>ROUND(I150*H150,2)</f>
        <v>0</v>
      </c>
      <c r="K150" s="235" t="s">
        <v>270</v>
      </c>
      <c r="L150" s="44"/>
      <c r="M150" s="240" t="s">
        <v>1</v>
      </c>
      <c r="N150" s="241" t="s">
        <v>48</v>
      </c>
      <c r="O150" s="87"/>
      <c r="P150" s="242">
        <f>O150*H150</f>
        <v>0</v>
      </c>
      <c r="Q150" s="242">
        <v>0</v>
      </c>
      <c r="R150" s="242">
        <f>Q150*H150</f>
        <v>0</v>
      </c>
      <c r="S150" s="242">
        <v>0</v>
      </c>
      <c r="T150" s="243">
        <f>S150*H150</f>
        <v>0</v>
      </c>
      <c r="AR150" s="244" t="s">
        <v>125</v>
      </c>
      <c r="AT150" s="244" t="s">
        <v>266</v>
      </c>
      <c r="AU150" s="244" t="s">
        <v>92</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9173</v>
      </c>
    </row>
    <row r="151" s="12" customFormat="1">
      <c r="B151" s="252"/>
      <c r="C151" s="253"/>
      <c r="D151" s="246" t="s">
        <v>368</v>
      </c>
      <c r="E151" s="254" t="s">
        <v>1</v>
      </c>
      <c r="F151" s="255" t="s">
        <v>9172</v>
      </c>
      <c r="G151" s="253"/>
      <c r="H151" s="256">
        <v>445.90100000000001</v>
      </c>
      <c r="I151" s="257"/>
      <c r="J151" s="253"/>
      <c r="K151" s="253"/>
      <c r="L151" s="258"/>
      <c r="M151" s="259"/>
      <c r="N151" s="260"/>
      <c r="O151" s="260"/>
      <c r="P151" s="260"/>
      <c r="Q151" s="260"/>
      <c r="R151" s="260"/>
      <c r="S151" s="260"/>
      <c r="T151" s="261"/>
      <c r="AT151" s="262" t="s">
        <v>368</v>
      </c>
      <c r="AU151" s="262" t="s">
        <v>92</v>
      </c>
      <c r="AV151" s="12" t="s">
        <v>92</v>
      </c>
      <c r="AW151" s="12" t="s">
        <v>38</v>
      </c>
      <c r="AX151" s="12" t="s">
        <v>90</v>
      </c>
      <c r="AY151" s="262" t="s">
        <v>263</v>
      </c>
    </row>
    <row r="152" s="1" customFormat="1" ht="24" customHeight="1">
      <c r="B152" s="39"/>
      <c r="C152" s="233" t="s">
        <v>315</v>
      </c>
      <c r="D152" s="233" t="s">
        <v>266</v>
      </c>
      <c r="E152" s="234" t="s">
        <v>9174</v>
      </c>
      <c r="F152" s="235" t="s">
        <v>9175</v>
      </c>
      <c r="G152" s="236" t="s">
        <v>378</v>
      </c>
      <c r="H152" s="237">
        <v>445.90100000000001</v>
      </c>
      <c r="I152" s="238"/>
      <c r="J152" s="239">
        <f>ROUND(I152*H152,2)</f>
        <v>0</v>
      </c>
      <c r="K152" s="235" t="s">
        <v>270</v>
      </c>
      <c r="L152" s="44"/>
      <c r="M152" s="240" t="s">
        <v>1</v>
      </c>
      <c r="N152" s="241" t="s">
        <v>48</v>
      </c>
      <c r="O152" s="87"/>
      <c r="P152" s="242">
        <f>O152*H152</f>
        <v>0</v>
      </c>
      <c r="Q152" s="242">
        <v>0</v>
      </c>
      <c r="R152" s="242">
        <f>Q152*H152</f>
        <v>0</v>
      </c>
      <c r="S152" s="242">
        <v>0</v>
      </c>
      <c r="T152" s="243">
        <f>S152*H152</f>
        <v>0</v>
      </c>
      <c r="AR152" s="244" t="s">
        <v>125</v>
      </c>
      <c r="AT152" s="244" t="s">
        <v>266</v>
      </c>
      <c r="AU152" s="244" t="s">
        <v>92</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9176</v>
      </c>
    </row>
    <row r="153" s="12" customFormat="1">
      <c r="B153" s="252"/>
      <c r="C153" s="253"/>
      <c r="D153" s="246" t="s">
        <v>368</v>
      </c>
      <c r="E153" s="254" t="s">
        <v>1</v>
      </c>
      <c r="F153" s="255" t="s">
        <v>9172</v>
      </c>
      <c r="G153" s="253"/>
      <c r="H153" s="256">
        <v>445.90100000000001</v>
      </c>
      <c r="I153" s="257"/>
      <c r="J153" s="253"/>
      <c r="K153" s="253"/>
      <c r="L153" s="258"/>
      <c r="M153" s="259"/>
      <c r="N153" s="260"/>
      <c r="O153" s="260"/>
      <c r="P153" s="260"/>
      <c r="Q153" s="260"/>
      <c r="R153" s="260"/>
      <c r="S153" s="260"/>
      <c r="T153" s="261"/>
      <c r="AT153" s="262" t="s">
        <v>368</v>
      </c>
      <c r="AU153" s="262" t="s">
        <v>92</v>
      </c>
      <c r="AV153" s="12" t="s">
        <v>92</v>
      </c>
      <c r="AW153" s="12" t="s">
        <v>38</v>
      </c>
      <c r="AX153" s="12" t="s">
        <v>90</v>
      </c>
      <c r="AY153" s="262" t="s">
        <v>263</v>
      </c>
    </row>
    <row r="154" s="1" customFormat="1" ht="24" customHeight="1">
      <c r="B154" s="39"/>
      <c r="C154" s="233" t="s">
        <v>322</v>
      </c>
      <c r="D154" s="233" t="s">
        <v>266</v>
      </c>
      <c r="E154" s="234" t="s">
        <v>3505</v>
      </c>
      <c r="F154" s="235" t="s">
        <v>3506</v>
      </c>
      <c r="G154" s="236" t="s">
        <v>403</v>
      </c>
      <c r="H154" s="237">
        <v>891.80200000000002</v>
      </c>
      <c r="I154" s="238"/>
      <c r="J154" s="239">
        <f>ROUND(I154*H154,2)</f>
        <v>0</v>
      </c>
      <c r="K154" s="235" t="s">
        <v>270</v>
      </c>
      <c r="L154" s="44"/>
      <c r="M154" s="240" t="s">
        <v>1</v>
      </c>
      <c r="N154" s="241" t="s">
        <v>48</v>
      </c>
      <c r="O154" s="87"/>
      <c r="P154" s="242">
        <f>O154*H154</f>
        <v>0</v>
      </c>
      <c r="Q154" s="242">
        <v>0</v>
      </c>
      <c r="R154" s="242">
        <f>Q154*H154</f>
        <v>0</v>
      </c>
      <c r="S154" s="242">
        <v>0</v>
      </c>
      <c r="T154" s="243">
        <f>S154*H154</f>
        <v>0</v>
      </c>
      <c r="AR154" s="244" t="s">
        <v>125</v>
      </c>
      <c r="AT154" s="244" t="s">
        <v>266</v>
      </c>
      <c r="AU154" s="244" t="s">
        <v>92</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9177</v>
      </c>
    </row>
    <row r="155" s="12" customFormat="1">
      <c r="B155" s="252"/>
      <c r="C155" s="253"/>
      <c r="D155" s="246" t="s">
        <v>368</v>
      </c>
      <c r="E155" s="254" t="s">
        <v>1</v>
      </c>
      <c r="F155" s="255" t="s">
        <v>9178</v>
      </c>
      <c r="G155" s="253"/>
      <c r="H155" s="256">
        <v>891.80200000000002</v>
      </c>
      <c r="I155" s="257"/>
      <c r="J155" s="253"/>
      <c r="K155" s="253"/>
      <c r="L155" s="258"/>
      <c r="M155" s="259"/>
      <c r="N155" s="260"/>
      <c r="O155" s="260"/>
      <c r="P155" s="260"/>
      <c r="Q155" s="260"/>
      <c r="R155" s="260"/>
      <c r="S155" s="260"/>
      <c r="T155" s="261"/>
      <c r="AT155" s="262" t="s">
        <v>368</v>
      </c>
      <c r="AU155" s="262" t="s">
        <v>92</v>
      </c>
      <c r="AV155" s="12" t="s">
        <v>92</v>
      </c>
      <c r="AW155" s="12" t="s">
        <v>38</v>
      </c>
      <c r="AX155" s="12" t="s">
        <v>90</v>
      </c>
      <c r="AY155" s="262" t="s">
        <v>263</v>
      </c>
    </row>
    <row r="156" s="1" customFormat="1" ht="24" customHeight="1">
      <c r="B156" s="39"/>
      <c r="C156" s="233" t="s">
        <v>430</v>
      </c>
      <c r="D156" s="233" t="s">
        <v>266</v>
      </c>
      <c r="E156" s="234" t="s">
        <v>436</v>
      </c>
      <c r="F156" s="235" t="s">
        <v>3509</v>
      </c>
      <c r="G156" s="236" t="s">
        <v>378</v>
      </c>
      <c r="H156" s="237">
        <v>326.05799999999999</v>
      </c>
      <c r="I156" s="238"/>
      <c r="J156" s="239">
        <f>ROUND(I156*H156,2)</f>
        <v>0</v>
      </c>
      <c r="K156" s="235" t="s">
        <v>270</v>
      </c>
      <c r="L156" s="44"/>
      <c r="M156" s="240" t="s">
        <v>1</v>
      </c>
      <c r="N156" s="241" t="s">
        <v>48</v>
      </c>
      <c r="O156" s="87"/>
      <c r="P156" s="242">
        <f>O156*H156</f>
        <v>0</v>
      </c>
      <c r="Q156" s="242">
        <v>0</v>
      </c>
      <c r="R156" s="242">
        <f>Q156*H156</f>
        <v>0</v>
      </c>
      <c r="S156" s="242">
        <v>0</v>
      </c>
      <c r="T156" s="243">
        <f>S156*H156</f>
        <v>0</v>
      </c>
      <c r="AR156" s="244" t="s">
        <v>125</v>
      </c>
      <c r="AT156" s="244" t="s">
        <v>266</v>
      </c>
      <c r="AU156" s="244" t="s">
        <v>92</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9179</v>
      </c>
    </row>
    <row r="157" s="12" customFormat="1">
      <c r="B157" s="252"/>
      <c r="C157" s="253"/>
      <c r="D157" s="246" t="s">
        <v>368</v>
      </c>
      <c r="E157" s="254" t="s">
        <v>1</v>
      </c>
      <c r="F157" s="255" t="s">
        <v>9180</v>
      </c>
      <c r="G157" s="253"/>
      <c r="H157" s="256">
        <v>326.05799999999999</v>
      </c>
      <c r="I157" s="257"/>
      <c r="J157" s="253"/>
      <c r="K157" s="253"/>
      <c r="L157" s="258"/>
      <c r="M157" s="259"/>
      <c r="N157" s="260"/>
      <c r="O157" s="260"/>
      <c r="P157" s="260"/>
      <c r="Q157" s="260"/>
      <c r="R157" s="260"/>
      <c r="S157" s="260"/>
      <c r="T157" s="261"/>
      <c r="AT157" s="262" t="s">
        <v>368</v>
      </c>
      <c r="AU157" s="262" t="s">
        <v>92</v>
      </c>
      <c r="AV157" s="12" t="s">
        <v>92</v>
      </c>
      <c r="AW157" s="12" t="s">
        <v>38</v>
      </c>
      <c r="AX157" s="12" t="s">
        <v>83</v>
      </c>
      <c r="AY157" s="262" t="s">
        <v>263</v>
      </c>
    </row>
    <row r="158" s="13" customFormat="1">
      <c r="B158" s="263"/>
      <c r="C158" s="264"/>
      <c r="D158" s="246" t="s">
        <v>368</v>
      </c>
      <c r="E158" s="265" t="s">
        <v>1</v>
      </c>
      <c r="F158" s="266" t="s">
        <v>370</v>
      </c>
      <c r="G158" s="264"/>
      <c r="H158" s="267">
        <v>326.05799999999999</v>
      </c>
      <c r="I158" s="268"/>
      <c r="J158" s="264"/>
      <c r="K158" s="264"/>
      <c r="L158" s="269"/>
      <c r="M158" s="270"/>
      <c r="N158" s="271"/>
      <c r="O158" s="271"/>
      <c r="P158" s="271"/>
      <c r="Q158" s="271"/>
      <c r="R158" s="271"/>
      <c r="S158" s="271"/>
      <c r="T158" s="272"/>
      <c r="AT158" s="273" t="s">
        <v>368</v>
      </c>
      <c r="AU158" s="273" t="s">
        <v>92</v>
      </c>
      <c r="AV158" s="13" t="s">
        <v>125</v>
      </c>
      <c r="AW158" s="13" t="s">
        <v>38</v>
      </c>
      <c r="AX158" s="13" t="s">
        <v>90</v>
      </c>
      <c r="AY158" s="273" t="s">
        <v>263</v>
      </c>
    </row>
    <row r="159" s="1" customFormat="1" ht="16.5" customHeight="1">
      <c r="B159" s="39"/>
      <c r="C159" s="295" t="s">
        <v>435</v>
      </c>
      <c r="D159" s="295" t="s">
        <v>400</v>
      </c>
      <c r="E159" s="296" t="s">
        <v>9181</v>
      </c>
      <c r="F159" s="297" t="s">
        <v>9182</v>
      </c>
      <c r="G159" s="298" t="s">
        <v>403</v>
      </c>
      <c r="H159" s="299">
        <v>570.60199999999998</v>
      </c>
      <c r="I159" s="300"/>
      <c r="J159" s="301">
        <f>ROUND(I159*H159,2)</f>
        <v>0</v>
      </c>
      <c r="K159" s="297" t="s">
        <v>270</v>
      </c>
      <c r="L159" s="302"/>
      <c r="M159" s="303" t="s">
        <v>1</v>
      </c>
      <c r="N159" s="304" t="s">
        <v>48</v>
      </c>
      <c r="O159" s="87"/>
      <c r="P159" s="242">
        <f>O159*H159</f>
        <v>0</v>
      </c>
      <c r="Q159" s="242">
        <v>0</v>
      </c>
      <c r="R159" s="242">
        <f>Q159*H159</f>
        <v>0</v>
      </c>
      <c r="S159" s="242">
        <v>0</v>
      </c>
      <c r="T159" s="243">
        <f>S159*H159</f>
        <v>0</v>
      </c>
      <c r="AR159" s="244" t="s">
        <v>303</v>
      </c>
      <c r="AT159" s="244" t="s">
        <v>400</v>
      </c>
      <c r="AU159" s="244" t="s">
        <v>92</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9183</v>
      </c>
    </row>
    <row r="160" s="12" customFormat="1">
      <c r="B160" s="252"/>
      <c r="C160" s="253"/>
      <c r="D160" s="246" t="s">
        <v>368</v>
      </c>
      <c r="E160" s="254" t="s">
        <v>1</v>
      </c>
      <c r="F160" s="255" t="s">
        <v>9184</v>
      </c>
      <c r="G160" s="253"/>
      <c r="H160" s="256">
        <v>326.05799999999999</v>
      </c>
      <c r="I160" s="257"/>
      <c r="J160" s="253"/>
      <c r="K160" s="253"/>
      <c r="L160" s="258"/>
      <c r="M160" s="259"/>
      <c r="N160" s="260"/>
      <c r="O160" s="260"/>
      <c r="P160" s="260"/>
      <c r="Q160" s="260"/>
      <c r="R160" s="260"/>
      <c r="S160" s="260"/>
      <c r="T160" s="261"/>
      <c r="AT160" s="262" t="s">
        <v>368</v>
      </c>
      <c r="AU160" s="262" t="s">
        <v>92</v>
      </c>
      <c r="AV160" s="12" t="s">
        <v>92</v>
      </c>
      <c r="AW160" s="12" t="s">
        <v>38</v>
      </c>
      <c r="AX160" s="12" t="s">
        <v>83</v>
      </c>
      <c r="AY160" s="262" t="s">
        <v>263</v>
      </c>
    </row>
    <row r="161" s="12" customFormat="1">
      <c r="B161" s="252"/>
      <c r="C161" s="253"/>
      <c r="D161" s="246" t="s">
        <v>368</v>
      </c>
      <c r="E161" s="254" t="s">
        <v>1</v>
      </c>
      <c r="F161" s="255" t="s">
        <v>9185</v>
      </c>
      <c r="G161" s="253"/>
      <c r="H161" s="256">
        <v>570.60199999999998</v>
      </c>
      <c r="I161" s="257"/>
      <c r="J161" s="253"/>
      <c r="K161" s="253"/>
      <c r="L161" s="258"/>
      <c r="M161" s="259"/>
      <c r="N161" s="260"/>
      <c r="O161" s="260"/>
      <c r="P161" s="260"/>
      <c r="Q161" s="260"/>
      <c r="R161" s="260"/>
      <c r="S161" s="260"/>
      <c r="T161" s="261"/>
      <c r="AT161" s="262" t="s">
        <v>368</v>
      </c>
      <c r="AU161" s="262" t="s">
        <v>92</v>
      </c>
      <c r="AV161" s="12" t="s">
        <v>92</v>
      </c>
      <c r="AW161" s="12" t="s">
        <v>38</v>
      </c>
      <c r="AX161" s="12" t="s">
        <v>90</v>
      </c>
      <c r="AY161" s="262" t="s">
        <v>263</v>
      </c>
    </row>
    <row r="162" s="1" customFormat="1" ht="24" customHeight="1">
      <c r="B162" s="39"/>
      <c r="C162" s="233" t="s">
        <v>440</v>
      </c>
      <c r="D162" s="233" t="s">
        <v>266</v>
      </c>
      <c r="E162" s="234" t="s">
        <v>3511</v>
      </c>
      <c r="F162" s="235" t="s">
        <v>3512</v>
      </c>
      <c r="G162" s="236" t="s">
        <v>378</v>
      </c>
      <c r="H162" s="237">
        <v>85.879999999999995</v>
      </c>
      <c r="I162" s="238"/>
      <c r="J162" s="239">
        <f>ROUND(I162*H162,2)</f>
        <v>0</v>
      </c>
      <c r="K162" s="235" t="s">
        <v>270</v>
      </c>
      <c r="L162" s="44"/>
      <c r="M162" s="240" t="s">
        <v>1</v>
      </c>
      <c r="N162" s="241" t="s">
        <v>48</v>
      </c>
      <c r="O162" s="87"/>
      <c r="P162" s="242">
        <f>O162*H162</f>
        <v>0</v>
      </c>
      <c r="Q162" s="242">
        <v>0</v>
      </c>
      <c r="R162" s="242">
        <f>Q162*H162</f>
        <v>0</v>
      </c>
      <c r="S162" s="242">
        <v>0</v>
      </c>
      <c r="T162" s="243">
        <f>S162*H162</f>
        <v>0</v>
      </c>
      <c r="AR162" s="244" t="s">
        <v>125</v>
      </c>
      <c r="AT162" s="244" t="s">
        <v>266</v>
      </c>
      <c r="AU162" s="244" t="s">
        <v>92</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9186</v>
      </c>
    </row>
    <row r="163" s="12" customFormat="1">
      <c r="B163" s="252"/>
      <c r="C163" s="253"/>
      <c r="D163" s="246" t="s">
        <v>368</v>
      </c>
      <c r="E163" s="254" t="s">
        <v>1</v>
      </c>
      <c r="F163" s="255" t="s">
        <v>9187</v>
      </c>
      <c r="G163" s="253"/>
      <c r="H163" s="256">
        <v>85.879999999999995</v>
      </c>
      <c r="I163" s="257"/>
      <c r="J163" s="253"/>
      <c r="K163" s="253"/>
      <c r="L163" s="258"/>
      <c r="M163" s="259"/>
      <c r="N163" s="260"/>
      <c r="O163" s="260"/>
      <c r="P163" s="260"/>
      <c r="Q163" s="260"/>
      <c r="R163" s="260"/>
      <c r="S163" s="260"/>
      <c r="T163" s="261"/>
      <c r="AT163" s="262" t="s">
        <v>368</v>
      </c>
      <c r="AU163" s="262" t="s">
        <v>92</v>
      </c>
      <c r="AV163" s="12" t="s">
        <v>92</v>
      </c>
      <c r="AW163" s="12" t="s">
        <v>38</v>
      </c>
      <c r="AX163" s="12" t="s">
        <v>83</v>
      </c>
      <c r="AY163" s="262" t="s">
        <v>263</v>
      </c>
    </row>
    <row r="164" s="13" customFormat="1">
      <c r="B164" s="263"/>
      <c r="C164" s="264"/>
      <c r="D164" s="246" t="s">
        <v>368</v>
      </c>
      <c r="E164" s="265" t="s">
        <v>1</v>
      </c>
      <c r="F164" s="266" t="s">
        <v>370</v>
      </c>
      <c r="G164" s="264"/>
      <c r="H164" s="267">
        <v>85.879999999999995</v>
      </c>
      <c r="I164" s="268"/>
      <c r="J164" s="264"/>
      <c r="K164" s="264"/>
      <c r="L164" s="269"/>
      <c r="M164" s="270"/>
      <c r="N164" s="271"/>
      <c r="O164" s="271"/>
      <c r="P164" s="271"/>
      <c r="Q164" s="271"/>
      <c r="R164" s="271"/>
      <c r="S164" s="271"/>
      <c r="T164" s="272"/>
      <c r="AT164" s="273" t="s">
        <v>368</v>
      </c>
      <c r="AU164" s="273" t="s">
        <v>92</v>
      </c>
      <c r="AV164" s="13" t="s">
        <v>125</v>
      </c>
      <c r="AW164" s="13" t="s">
        <v>38</v>
      </c>
      <c r="AX164" s="13" t="s">
        <v>90</v>
      </c>
      <c r="AY164" s="273" t="s">
        <v>263</v>
      </c>
    </row>
    <row r="165" s="1" customFormat="1" ht="16.5" customHeight="1">
      <c r="B165" s="39"/>
      <c r="C165" s="295" t="s">
        <v>8</v>
      </c>
      <c r="D165" s="295" t="s">
        <v>400</v>
      </c>
      <c r="E165" s="296" t="s">
        <v>3518</v>
      </c>
      <c r="F165" s="297" t="s">
        <v>3519</v>
      </c>
      <c r="G165" s="298" t="s">
        <v>403</v>
      </c>
      <c r="H165" s="299">
        <v>150.28999999999999</v>
      </c>
      <c r="I165" s="300"/>
      <c r="J165" s="301">
        <f>ROUND(I165*H165,2)</f>
        <v>0</v>
      </c>
      <c r="K165" s="297" t="s">
        <v>270</v>
      </c>
      <c r="L165" s="302"/>
      <c r="M165" s="303" t="s">
        <v>1</v>
      </c>
      <c r="N165" s="304" t="s">
        <v>48</v>
      </c>
      <c r="O165" s="87"/>
      <c r="P165" s="242">
        <f>O165*H165</f>
        <v>0</v>
      </c>
      <c r="Q165" s="242">
        <v>0</v>
      </c>
      <c r="R165" s="242">
        <f>Q165*H165</f>
        <v>0</v>
      </c>
      <c r="S165" s="242">
        <v>0</v>
      </c>
      <c r="T165" s="243">
        <f>S165*H165</f>
        <v>0</v>
      </c>
      <c r="AR165" s="244" t="s">
        <v>303</v>
      </c>
      <c r="AT165" s="244" t="s">
        <v>400</v>
      </c>
      <c r="AU165" s="244" t="s">
        <v>92</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9188</v>
      </c>
    </row>
    <row r="166" s="12" customFormat="1">
      <c r="B166" s="252"/>
      <c r="C166" s="253"/>
      <c r="D166" s="246" t="s">
        <v>368</v>
      </c>
      <c r="E166" s="254" t="s">
        <v>1</v>
      </c>
      <c r="F166" s="255" t="s">
        <v>9189</v>
      </c>
      <c r="G166" s="253"/>
      <c r="H166" s="256">
        <v>85.879999999999995</v>
      </c>
      <c r="I166" s="257"/>
      <c r="J166" s="253"/>
      <c r="K166" s="253"/>
      <c r="L166" s="258"/>
      <c r="M166" s="259"/>
      <c r="N166" s="260"/>
      <c r="O166" s="260"/>
      <c r="P166" s="260"/>
      <c r="Q166" s="260"/>
      <c r="R166" s="260"/>
      <c r="S166" s="260"/>
      <c r="T166" s="261"/>
      <c r="AT166" s="262" t="s">
        <v>368</v>
      </c>
      <c r="AU166" s="262" t="s">
        <v>92</v>
      </c>
      <c r="AV166" s="12" t="s">
        <v>92</v>
      </c>
      <c r="AW166" s="12" t="s">
        <v>38</v>
      </c>
      <c r="AX166" s="12" t="s">
        <v>83</v>
      </c>
      <c r="AY166" s="262" t="s">
        <v>263</v>
      </c>
    </row>
    <row r="167" s="12" customFormat="1">
      <c r="B167" s="252"/>
      <c r="C167" s="253"/>
      <c r="D167" s="246" t="s">
        <v>368</v>
      </c>
      <c r="E167" s="254" t="s">
        <v>1</v>
      </c>
      <c r="F167" s="255" t="s">
        <v>9190</v>
      </c>
      <c r="G167" s="253"/>
      <c r="H167" s="256">
        <v>150.28999999999999</v>
      </c>
      <c r="I167" s="257"/>
      <c r="J167" s="253"/>
      <c r="K167" s="253"/>
      <c r="L167" s="258"/>
      <c r="M167" s="259"/>
      <c r="N167" s="260"/>
      <c r="O167" s="260"/>
      <c r="P167" s="260"/>
      <c r="Q167" s="260"/>
      <c r="R167" s="260"/>
      <c r="S167" s="260"/>
      <c r="T167" s="261"/>
      <c r="AT167" s="262" t="s">
        <v>368</v>
      </c>
      <c r="AU167" s="262" t="s">
        <v>92</v>
      </c>
      <c r="AV167" s="12" t="s">
        <v>92</v>
      </c>
      <c r="AW167" s="12" t="s">
        <v>38</v>
      </c>
      <c r="AX167" s="12" t="s">
        <v>90</v>
      </c>
      <c r="AY167" s="262" t="s">
        <v>263</v>
      </c>
    </row>
    <row r="168" s="1" customFormat="1" ht="36" customHeight="1">
      <c r="B168" s="39"/>
      <c r="C168" s="233" t="s">
        <v>452</v>
      </c>
      <c r="D168" s="233" t="s">
        <v>266</v>
      </c>
      <c r="E168" s="234" t="s">
        <v>3522</v>
      </c>
      <c r="F168" s="235" t="s">
        <v>3523</v>
      </c>
      <c r="G168" s="236" t="s">
        <v>378</v>
      </c>
      <c r="H168" s="237">
        <v>85.879999999999995</v>
      </c>
      <c r="I168" s="238"/>
      <c r="J168" s="239">
        <f>ROUND(I168*H168,2)</f>
        <v>0</v>
      </c>
      <c r="K168" s="235" t="s">
        <v>270</v>
      </c>
      <c r="L168" s="44"/>
      <c r="M168" s="240" t="s">
        <v>1</v>
      </c>
      <c r="N168" s="241" t="s">
        <v>48</v>
      </c>
      <c r="O168" s="87"/>
      <c r="P168" s="242">
        <f>O168*H168</f>
        <v>0</v>
      </c>
      <c r="Q168" s="242">
        <v>0</v>
      </c>
      <c r="R168" s="242">
        <f>Q168*H168</f>
        <v>0</v>
      </c>
      <c r="S168" s="242">
        <v>0</v>
      </c>
      <c r="T168" s="243">
        <f>S168*H168</f>
        <v>0</v>
      </c>
      <c r="AR168" s="244" t="s">
        <v>125</v>
      </c>
      <c r="AT168" s="244" t="s">
        <v>266</v>
      </c>
      <c r="AU168" s="244" t="s">
        <v>92</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9191</v>
      </c>
    </row>
    <row r="169" s="11" customFormat="1" ht="22.8" customHeight="1">
      <c r="B169" s="217"/>
      <c r="C169" s="218"/>
      <c r="D169" s="219" t="s">
        <v>82</v>
      </c>
      <c r="E169" s="231" t="s">
        <v>92</v>
      </c>
      <c r="F169" s="231" t="s">
        <v>451</v>
      </c>
      <c r="G169" s="218"/>
      <c r="H169" s="218"/>
      <c r="I169" s="221"/>
      <c r="J169" s="232">
        <f>BK169</f>
        <v>0</v>
      </c>
      <c r="K169" s="218"/>
      <c r="L169" s="223"/>
      <c r="M169" s="224"/>
      <c r="N169" s="225"/>
      <c r="O169" s="225"/>
      <c r="P169" s="226">
        <f>SUM(P170:P172)</f>
        <v>0</v>
      </c>
      <c r="Q169" s="225"/>
      <c r="R169" s="226">
        <f>SUM(R170:R172)</f>
        <v>0</v>
      </c>
      <c r="S169" s="225"/>
      <c r="T169" s="227">
        <f>SUM(T170:T172)</f>
        <v>0</v>
      </c>
      <c r="AR169" s="228" t="s">
        <v>90</v>
      </c>
      <c r="AT169" s="229" t="s">
        <v>82</v>
      </c>
      <c r="AU169" s="229" t="s">
        <v>90</v>
      </c>
      <c r="AY169" s="228" t="s">
        <v>263</v>
      </c>
      <c r="BK169" s="230">
        <f>SUM(BK170:BK172)</f>
        <v>0</v>
      </c>
    </row>
    <row r="170" s="1" customFormat="1" ht="24" customHeight="1">
      <c r="B170" s="39"/>
      <c r="C170" s="233" t="s">
        <v>460</v>
      </c>
      <c r="D170" s="233" t="s">
        <v>266</v>
      </c>
      <c r="E170" s="234" t="s">
        <v>3525</v>
      </c>
      <c r="F170" s="235" t="s">
        <v>3526</v>
      </c>
      <c r="G170" s="236" t="s">
        <v>407</v>
      </c>
      <c r="H170" s="237">
        <v>171.75999999999999</v>
      </c>
      <c r="I170" s="238"/>
      <c r="J170" s="239">
        <f>ROUND(I170*H170,2)</f>
        <v>0</v>
      </c>
      <c r="K170" s="235" t="s">
        <v>270</v>
      </c>
      <c r="L170" s="44"/>
      <c r="M170" s="240" t="s">
        <v>1</v>
      </c>
      <c r="N170" s="241" t="s">
        <v>48</v>
      </c>
      <c r="O170" s="87"/>
      <c r="P170" s="242">
        <f>O170*H170</f>
        <v>0</v>
      </c>
      <c r="Q170" s="242">
        <v>0</v>
      </c>
      <c r="R170" s="242">
        <f>Q170*H170</f>
        <v>0</v>
      </c>
      <c r="S170" s="242">
        <v>0</v>
      </c>
      <c r="T170" s="243">
        <f>S170*H170</f>
        <v>0</v>
      </c>
      <c r="AR170" s="244" t="s">
        <v>125</v>
      </c>
      <c r="AT170" s="244" t="s">
        <v>266</v>
      </c>
      <c r="AU170" s="244" t="s">
        <v>92</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9192</v>
      </c>
    </row>
    <row r="171" s="12" customFormat="1">
      <c r="B171" s="252"/>
      <c r="C171" s="253"/>
      <c r="D171" s="246" t="s">
        <v>368</v>
      </c>
      <c r="E171" s="254" t="s">
        <v>1</v>
      </c>
      <c r="F171" s="255" t="s">
        <v>9193</v>
      </c>
      <c r="G171" s="253"/>
      <c r="H171" s="256">
        <v>171.75999999999999</v>
      </c>
      <c r="I171" s="257"/>
      <c r="J171" s="253"/>
      <c r="K171" s="253"/>
      <c r="L171" s="258"/>
      <c r="M171" s="259"/>
      <c r="N171" s="260"/>
      <c r="O171" s="260"/>
      <c r="P171" s="260"/>
      <c r="Q171" s="260"/>
      <c r="R171" s="260"/>
      <c r="S171" s="260"/>
      <c r="T171" s="261"/>
      <c r="AT171" s="262" t="s">
        <v>368</v>
      </c>
      <c r="AU171" s="262" t="s">
        <v>92</v>
      </c>
      <c r="AV171" s="12" t="s">
        <v>92</v>
      </c>
      <c r="AW171" s="12" t="s">
        <v>38</v>
      </c>
      <c r="AX171" s="12" t="s">
        <v>83</v>
      </c>
      <c r="AY171" s="262" t="s">
        <v>263</v>
      </c>
    </row>
    <row r="172" s="13" customFormat="1">
      <c r="B172" s="263"/>
      <c r="C172" s="264"/>
      <c r="D172" s="246" t="s">
        <v>368</v>
      </c>
      <c r="E172" s="265" t="s">
        <v>1</v>
      </c>
      <c r="F172" s="266" t="s">
        <v>370</v>
      </c>
      <c r="G172" s="264"/>
      <c r="H172" s="267">
        <v>171.75999999999999</v>
      </c>
      <c r="I172" s="268"/>
      <c r="J172" s="264"/>
      <c r="K172" s="264"/>
      <c r="L172" s="269"/>
      <c r="M172" s="270"/>
      <c r="N172" s="271"/>
      <c r="O172" s="271"/>
      <c r="P172" s="271"/>
      <c r="Q172" s="271"/>
      <c r="R172" s="271"/>
      <c r="S172" s="271"/>
      <c r="T172" s="272"/>
      <c r="AT172" s="273" t="s">
        <v>368</v>
      </c>
      <c r="AU172" s="273" t="s">
        <v>92</v>
      </c>
      <c r="AV172" s="13" t="s">
        <v>125</v>
      </c>
      <c r="AW172" s="13" t="s">
        <v>38</v>
      </c>
      <c r="AX172" s="13" t="s">
        <v>90</v>
      </c>
      <c r="AY172" s="273" t="s">
        <v>263</v>
      </c>
    </row>
    <row r="173" s="11" customFormat="1" ht="22.8" customHeight="1">
      <c r="B173" s="217"/>
      <c r="C173" s="218"/>
      <c r="D173" s="219" t="s">
        <v>82</v>
      </c>
      <c r="E173" s="231" t="s">
        <v>112</v>
      </c>
      <c r="F173" s="231" t="s">
        <v>474</v>
      </c>
      <c r="G173" s="218"/>
      <c r="H173" s="218"/>
      <c r="I173" s="221"/>
      <c r="J173" s="232">
        <f>BK173</f>
        <v>0</v>
      </c>
      <c r="K173" s="218"/>
      <c r="L173" s="223"/>
      <c r="M173" s="224"/>
      <c r="N173" s="225"/>
      <c r="O173" s="225"/>
      <c r="P173" s="226">
        <f>SUM(P174:P175)</f>
        <v>0</v>
      </c>
      <c r="Q173" s="225"/>
      <c r="R173" s="226">
        <f>SUM(R174:R175)</f>
        <v>0</v>
      </c>
      <c r="S173" s="225"/>
      <c r="T173" s="227">
        <f>SUM(T174:T175)</f>
        <v>0</v>
      </c>
      <c r="AR173" s="228" t="s">
        <v>90</v>
      </c>
      <c r="AT173" s="229" t="s">
        <v>82</v>
      </c>
      <c r="AU173" s="229" t="s">
        <v>90</v>
      </c>
      <c r="AY173" s="228" t="s">
        <v>263</v>
      </c>
      <c r="BK173" s="230">
        <f>SUM(BK174:BK175)</f>
        <v>0</v>
      </c>
    </row>
    <row r="174" s="1" customFormat="1" ht="16.5" customHeight="1">
      <c r="B174" s="39"/>
      <c r="C174" s="233" t="s">
        <v>465</v>
      </c>
      <c r="D174" s="233" t="s">
        <v>266</v>
      </c>
      <c r="E174" s="234" t="s">
        <v>9194</v>
      </c>
      <c r="F174" s="235" t="s">
        <v>9195</v>
      </c>
      <c r="G174" s="236" t="s">
        <v>396</v>
      </c>
      <c r="H174" s="237">
        <v>187.5</v>
      </c>
      <c r="I174" s="238"/>
      <c r="J174" s="239">
        <f>ROUND(I174*H174,2)</f>
        <v>0</v>
      </c>
      <c r="K174" s="235" t="s">
        <v>270</v>
      </c>
      <c r="L174" s="44"/>
      <c r="M174" s="240" t="s">
        <v>1</v>
      </c>
      <c r="N174" s="241" t="s">
        <v>48</v>
      </c>
      <c r="O174" s="87"/>
      <c r="P174" s="242">
        <f>O174*H174</f>
        <v>0</v>
      </c>
      <c r="Q174" s="242">
        <v>0</v>
      </c>
      <c r="R174" s="242">
        <f>Q174*H174</f>
        <v>0</v>
      </c>
      <c r="S174" s="242">
        <v>0</v>
      </c>
      <c r="T174" s="243">
        <f>S174*H174</f>
        <v>0</v>
      </c>
      <c r="AR174" s="244" t="s">
        <v>125</v>
      </c>
      <c r="AT174" s="244" t="s">
        <v>266</v>
      </c>
      <c r="AU174" s="244" t="s">
        <v>92</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9196</v>
      </c>
    </row>
    <row r="175" s="12" customFormat="1">
      <c r="B175" s="252"/>
      <c r="C175" s="253"/>
      <c r="D175" s="246" t="s">
        <v>368</v>
      </c>
      <c r="E175" s="254" t="s">
        <v>1</v>
      </c>
      <c r="F175" s="255" t="s">
        <v>9197</v>
      </c>
      <c r="G175" s="253"/>
      <c r="H175" s="256">
        <v>187.5</v>
      </c>
      <c r="I175" s="257"/>
      <c r="J175" s="253"/>
      <c r="K175" s="253"/>
      <c r="L175" s="258"/>
      <c r="M175" s="259"/>
      <c r="N175" s="260"/>
      <c r="O175" s="260"/>
      <c r="P175" s="260"/>
      <c r="Q175" s="260"/>
      <c r="R175" s="260"/>
      <c r="S175" s="260"/>
      <c r="T175" s="261"/>
      <c r="AT175" s="262" t="s">
        <v>368</v>
      </c>
      <c r="AU175" s="262" t="s">
        <v>92</v>
      </c>
      <c r="AV175" s="12" t="s">
        <v>92</v>
      </c>
      <c r="AW175" s="12" t="s">
        <v>38</v>
      </c>
      <c r="AX175" s="12" t="s">
        <v>90</v>
      </c>
      <c r="AY175" s="262" t="s">
        <v>263</v>
      </c>
    </row>
    <row r="176" s="11" customFormat="1" ht="22.8" customHeight="1">
      <c r="B176" s="217"/>
      <c r="C176" s="218"/>
      <c r="D176" s="219" t="s">
        <v>82</v>
      </c>
      <c r="E176" s="231" t="s">
        <v>125</v>
      </c>
      <c r="F176" s="231" t="s">
        <v>562</v>
      </c>
      <c r="G176" s="218"/>
      <c r="H176" s="218"/>
      <c r="I176" s="221"/>
      <c r="J176" s="232">
        <f>BK176</f>
        <v>0</v>
      </c>
      <c r="K176" s="218"/>
      <c r="L176" s="223"/>
      <c r="M176" s="224"/>
      <c r="N176" s="225"/>
      <c r="O176" s="225"/>
      <c r="P176" s="226">
        <f>SUM(P177:P179)</f>
        <v>0</v>
      </c>
      <c r="Q176" s="225"/>
      <c r="R176" s="226">
        <f>SUM(R177:R179)</f>
        <v>0</v>
      </c>
      <c r="S176" s="225"/>
      <c r="T176" s="227">
        <f>SUM(T177:T179)</f>
        <v>0</v>
      </c>
      <c r="AR176" s="228" t="s">
        <v>90</v>
      </c>
      <c r="AT176" s="229" t="s">
        <v>82</v>
      </c>
      <c r="AU176" s="229" t="s">
        <v>90</v>
      </c>
      <c r="AY176" s="228" t="s">
        <v>263</v>
      </c>
      <c r="BK176" s="230">
        <f>SUM(BK177:BK179)</f>
        <v>0</v>
      </c>
    </row>
    <row r="177" s="1" customFormat="1" ht="16.5" customHeight="1">
      <c r="B177" s="39"/>
      <c r="C177" s="233" t="s">
        <v>470</v>
      </c>
      <c r="D177" s="233" t="s">
        <v>266</v>
      </c>
      <c r="E177" s="234" t="s">
        <v>3529</v>
      </c>
      <c r="F177" s="235" t="s">
        <v>3530</v>
      </c>
      <c r="G177" s="236" t="s">
        <v>378</v>
      </c>
      <c r="H177" s="237">
        <v>25.763999999999999</v>
      </c>
      <c r="I177" s="238"/>
      <c r="J177" s="239">
        <f>ROUND(I177*H177,2)</f>
        <v>0</v>
      </c>
      <c r="K177" s="235" t="s">
        <v>270</v>
      </c>
      <c r="L177" s="44"/>
      <c r="M177" s="240" t="s">
        <v>1</v>
      </c>
      <c r="N177" s="241" t="s">
        <v>48</v>
      </c>
      <c r="O177" s="87"/>
      <c r="P177" s="242">
        <f>O177*H177</f>
        <v>0</v>
      </c>
      <c r="Q177" s="242">
        <v>0</v>
      </c>
      <c r="R177" s="242">
        <f>Q177*H177</f>
        <v>0</v>
      </c>
      <c r="S177" s="242">
        <v>0</v>
      </c>
      <c r="T177" s="243">
        <f>S177*H177</f>
        <v>0</v>
      </c>
      <c r="AR177" s="244" t="s">
        <v>125</v>
      </c>
      <c r="AT177" s="244" t="s">
        <v>266</v>
      </c>
      <c r="AU177" s="244" t="s">
        <v>92</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9198</v>
      </c>
    </row>
    <row r="178" s="12" customFormat="1">
      <c r="B178" s="252"/>
      <c r="C178" s="253"/>
      <c r="D178" s="246" t="s">
        <v>368</v>
      </c>
      <c r="E178" s="254" t="s">
        <v>1</v>
      </c>
      <c r="F178" s="255" t="s">
        <v>9199</v>
      </c>
      <c r="G178" s="253"/>
      <c r="H178" s="256">
        <v>25.763999999999999</v>
      </c>
      <c r="I178" s="257"/>
      <c r="J178" s="253"/>
      <c r="K178" s="253"/>
      <c r="L178" s="258"/>
      <c r="M178" s="259"/>
      <c r="N178" s="260"/>
      <c r="O178" s="260"/>
      <c r="P178" s="260"/>
      <c r="Q178" s="260"/>
      <c r="R178" s="260"/>
      <c r="S178" s="260"/>
      <c r="T178" s="261"/>
      <c r="AT178" s="262" t="s">
        <v>368</v>
      </c>
      <c r="AU178" s="262" t="s">
        <v>92</v>
      </c>
      <c r="AV178" s="12" t="s">
        <v>92</v>
      </c>
      <c r="AW178" s="12" t="s">
        <v>38</v>
      </c>
      <c r="AX178" s="12" t="s">
        <v>83</v>
      </c>
      <c r="AY178" s="262" t="s">
        <v>263</v>
      </c>
    </row>
    <row r="179" s="13" customFormat="1">
      <c r="B179" s="263"/>
      <c r="C179" s="264"/>
      <c r="D179" s="246" t="s">
        <v>368</v>
      </c>
      <c r="E179" s="265" t="s">
        <v>1</v>
      </c>
      <c r="F179" s="266" t="s">
        <v>370</v>
      </c>
      <c r="G179" s="264"/>
      <c r="H179" s="267">
        <v>25.763999999999999</v>
      </c>
      <c r="I179" s="268"/>
      <c r="J179" s="264"/>
      <c r="K179" s="264"/>
      <c r="L179" s="269"/>
      <c r="M179" s="270"/>
      <c r="N179" s="271"/>
      <c r="O179" s="271"/>
      <c r="P179" s="271"/>
      <c r="Q179" s="271"/>
      <c r="R179" s="271"/>
      <c r="S179" s="271"/>
      <c r="T179" s="272"/>
      <c r="AT179" s="273" t="s">
        <v>368</v>
      </c>
      <c r="AU179" s="273" t="s">
        <v>92</v>
      </c>
      <c r="AV179" s="13" t="s">
        <v>125</v>
      </c>
      <c r="AW179" s="13" t="s">
        <v>38</v>
      </c>
      <c r="AX179" s="13" t="s">
        <v>90</v>
      </c>
      <c r="AY179" s="273" t="s">
        <v>263</v>
      </c>
    </row>
    <row r="180" s="11" customFormat="1" ht="22.8" customHeight="1">
      <c r="B180" s="217"/>
      <c r="C180" s="218"/>
      <c r="D180" s="219" t="s">
        <v>82</v>
      </c>
      <c r="E180" s="231" t="s">
        <v>303</v>
      </c>
      <c r="F180" s="231" t="s">
        <v>3533</v>
      </c>
      <c r="G180" s="218"/>
      <c r="H180" s="218"/>
      <c r="I180" s="221"/>
      <c r="J180" s="232">
        <f>BK180</f>
        <v>0</v>
      </c>
      <c r="K180" s="218"/>
      <c r="L180" s="223"/>
      <c r="M180" s="224"/>
      <c r="N180" s="225"/>
      <c r="O180" s="225"/>
      <c r="P180" s="226">
        <f>SUM(P181:P230)</f>
        <v>0</v>
      </c>
      <c r="Q180" s="225"/>
      <c r="R180" s="226">
        <f>SUM(R181:R230)</f>
        <v>5.9419697672999998</v>
      </c>
      <c r="S180" s="225"/>
      <c r="T180" s="227">
        <f>SUM(T181:T230)</f>
        <v>0</v>
      </c>
      <c r="AR180" s="228" t="s">
        <v>90</v>
      </c>
      <c r="AT180" s="229" t="s">
        <v>82</v>
      </c>
      <c r="AU180" s="229" t="s">
        <v>90</v>
      </c>
      <c r="AY180" s="228" t="s">
        <v>263</v>
      </c>
      <c r="BK180" s="230">
        <f>SUM(BK181:BK230)</f>
        <v>0</v>
      </c>
    </row>
    <row r="181" s="1" customFormat="1" ht="16.5" customHeight="1">
      <c r="B181" s="39"/>
      <c r="C181" s="233" t="s">
        <v>475</v>
      </c>
      <c r="D181" s="233" t="s">
        <v>266</v>
      </c>
      <c r="E181" s="234" t="s">
        <v>9200</v>
      </c>
      <c r="F181" s="235" t="s">
        <v>9201</v>
      </c>
      <c r="G181" s="236" t="s">
        <v>396</v>
      </c>
      <c r="H181" s="237">
        <v>187.5</v>
      </c>
      <c r="I181" s="238"/>
      <c r="J181" s="239">
        <f>ROUND(I181*H181,2)</f>
        <v>0</v>
      </c>
      <c r="K181" s="235" t="s">
        <v>270</v>
      </c>
      <c r="L181" s="44"/>
      <c r="M181" s="240" t="s">
        <v>1</v>
      </c>
      <c r="N181" s="241" t="s">
        <v>48</v>
      </c>
      <c r="O181" s="87"/>
      <c r="P181" s="242">
        <f>O181*H181</f>
        <v>0</v>
      </c>
      <c r="Q181" s="242">
        <v>1.2999999999999999E-05</v>
      </c>
      <c r="R181" s="242">
        <f>Q181*H181</f>
        <v>0.0024375</v>
      </c>
      <c r="S181" s="242">
        <v>0</v>
      </c>
      <c r="T181" s="243">
        <f>S181*H181</f>
        <v>0</v>
      </c>
      <c r="AR181" s="244" t="s">
        <v>125</v>
      </c>
      <c r="AT181" s="244" t="s">
        <v>266</v>
      </c>
      <c r="AU181" s="244" t="s">
        <v>92</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125</v>
      </c>
      <c r="BM181" s="244" t="s">
        <v>9202</v>
      </c>
    </row>
    <row r="182" s="12" customFormat="1">
      <c r="B182" s="252"/>
      <c r="C182" s="253"/>
      <c r="D182" s="246" t="s">
        <v>368</v>
      </c>
      <c r="E182" s="254" t="s">
        <v>1</v>
      </c>
      <c r="F182" s="255" t="s">
        <v>9203</v>
      </c>
      <c r="G182" s="253"/>
      <c r="H182" s="256">
        <v>187.21799999999999</v>
      </c>
      <c r="I182" s="257"/>
      <c r="J182" s="253"/>
      <c r="K182" s="253"/>
      <c r="L182" s="258"/>
      <c r="M182" s="259"/>
      <c r="N182" s="260"/>
      <c r="O182" s="260"/>
      <c r="P182" s="260"/>
      <c r="Q182" s="260"/>
      <c r="R182" s="260"/>
      <c r="S182" s="260"/>
      <c r="T182" s="261"/>
      <c r="AT182" s="262" t="s">
        <v>368</v>
      </c>
      <c r="AU182" s="262" t="s">
        <v>92</v>
      </c>
      <c r="AV182" s="12" t="s">
        <v>92</v>
      </c>
      <c r="AW182" s="12" t="s">
        <v>38</v>
      </c>
      <c r="AX182" s="12" t="s">
        <v>83</v>
      </c>
      <c r="AY182" s="262" t="s">
        <v>263</v>
      </c>
    </row>
    <row r="183" s="13" customFormat="1">
      <c r="B183" s="263"/>
      <c r="C183" s="264"/>
      <c r="D183" s="246" t="s">
        <v>368</v>
      </c>
      <c r="E183" s="265" t="s">
        <v>1</v>
      </c>
      <c r="F183" s="266" t="s">
        <v>370</v>
      </c>
      <c r="G183" s="264"/>
      <c r="H183" s="267">
        <v>187.21799999999999</v>
      </c>
      <c r="I183" s="268"/>
      <c r="J183" s="264"/>
      <c r="K183" s="264"/>
      <c r="L183" s="269"/>
      <c r="M183" s="270"/>
      <c r="N183" s="271"/>
      <c r="O183" s="271"/>
      <c r="P183" s="271"/>
      <c r="Q183" s="271"/>
      <c r="R183" s="271"/>
      <c r="S183" s="271"/>
      <c r="T183" s="272"/>
      <c r="AT183" s="273" t="s">
        <v>368</v>
      </c>
      <c r="AU183" s="273" t="s">
        <v>92</v>
      </c>
      <c r="AV183" s="13" t="s">
        <v>125</v>
      </c>
      <c r="AW183" s="13" t="s">
        <v>38</v>
      </c>
      <c r="AX183" s="13" t="s">
        <v>83</v>
      </c>
      <c r="AY183" s="273" t="s">
        <v>263</v>
      </c>
    </row>
    <row r="184" s="12" customFormat="1">
      <c r="B184" s="252"/>
      <c r="C184" s="253"/>
      <c r="D184" s="246" t="s">
        <v>368</v>
      </c>
      <c r="E184" s="254" t="s">
        <v>1</v>
      </c>
      <c r="F184" s="255" t="s">
        <v>9197</v>
      </c>
      <c r="G184" s="253"/>
      <c r="H184" s="256">
        <v>187.5</v>
      </c>
      <c r="I184" s="257"/>
      <c r="J184" s="253"/>
      <c r="K184" s="253"/>
      <c r="L184" s="258"/>
      <c r="M184" s="259"/>
      <c r="N184" s="260"/>
      <c r="O184" s="260"/>
      <c r="P184" s="260"/>
      <c r="Q184" s="260"/>
      <c r="R184" s="260"/>
      <c r="S184" s="260"/>
      <c r="T184" s="261"/>
      <c r="AT184" s="262" t="s">
        <v>368</v>
      </c>
      <c r="AU184" s="262" t="s">
        <v>92</v>
      </c>
      <c r="AV184" s="12" t="s">
        <v>92</v>
      </c>
      <c r="AW184" s="12" t="s">
        <v>38</v>
      </c>
      <c r="AX184" s="12" t="s">
        <v>90</v>
      </c>
      <c r="AY184" s="262" t="s">
        <v>263</v>
      </c>
    </row>
    <row r="185" s="1" customFormat="1" ht="16.5" customHeight="1">
      <c r="B185" s="39"/>
      <c r="C185" s="295" t="s">
        <v>7</v>
      </c>
      <c r="D185" s="295" t="s">
        <v>400</v>
      </c>
      <c r="E185" s="296" t="s">
        <v>9204</v>
      </c>
      <c r="F185" s="297" t="s">
        <v>9205</v>
      </c>
      <c r="G185" s="298" t="s">
        <v>396</v>
      </c>
      <c r="H185" s="299">
        <v>187.5</v>
      </c>
      <c r="I185" s="300"/>
      <c r="J185" s="301">
        <f>ROUND(I185*H185,2)</f>
        <v>0</v>
      </c>
      <c r="K185" s="297" t="s">
        <v>3544</v>
      </c>
      <c r="L185" s="302"/>
      <c r="M185" s="303" t="s">
        <v>1</v>
      </c>
      <c r="N185" s="304" t="s">
        <v>48</v>
      </c>
      <c r="O185" s="87"/>
      <c r="P185" s="242">
        <f>O185*H185</f>
        <v>0</v>
      </c>
      <c r="Q185" s="242">
        <v>0.0054999999999999997</v>
      </c>
      <c r="R185" s="242">
        <f>Q185*H185</f>
        <v>1.03125</v>
      </c>
      <c r="S185" s="242">
        <v>0</v>
      </c>
      <c r="T185" s="243">
        <f>S185*H185</f>
        <v>0</v>
      </c>
      <c r="AR185" s="244" t="s">
        <v>303</v>
      </c>
      <c r="AT185" s="244" t="s">
        <v>400</v>
      </c>
      <c r="AU185" s="244" t="s">
        <v>92</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9206</v>
      </c>
    </row>
    <row r="186" s="12" customFormat="1">
      <c r="B186" s="252"/>
      <c r="C186" s="253"/>
      <c r="D186" s="246" t="s">
        <v>368</v>
      </c>
      <c r="E186" s="254" t="s">
        <v>1</v>
      </c>
      <c r="F186" s="255" t="s">
        <v>9203</v>
      </c>
      <c r="G186" s="253"/>
      <c r="H186" s="256">
        <v>187.21799999999999</v>
      </c>
      <c r="I186" s="257"/>
      <c r="J186" s="253"/>
      <c r="K186" s="253"/>
      <c r="L186" s="258"/>
      <c r="M186" s="259"/>
      <c r="N186" s="260"/>
      <c r="O186" s="260"/>
      <c r="P186" s="260"/>
      <c r="Q186" s="260"/>
      <c r="R186" s="260"/>
      <c r="S186" s="260"/>
      <c r="T186" s="261"/>
      <c r="AT186" s="262" t="s">
        <v>368</v>
      </c>
      <c r="AU186" s="262" t="s">
        <v>92</v>
      </c>
      <c r="AV186" s="12" t="s">
        <v>92</v>
      </c>
      <c r="AW186" s="12" t="s">
        <v>38</v>
      </c>
      <c r="AX186" s="12" t="s">
        <v>83</v>
      </c>
      <c r="AY186" s="262" t="s">
        <v>263</v>
      </c>
    </row>
    <row r="187" s="13" customFormat="1">
      <c r="B187" s="263"/>
      <c r="C187" s="264"/>
      <c r="D187" s="246" t="s">
        <v>368</v>
      </c>
      <c r="E187" s="265" t="s">
        <v>1</v>
      </c>
      <c r="F187" s="266" t="s">
        <v>370</v>
      </c>
      <c r="G187" s="264"/>
      <c r="H187" s="267">
        <v>187.21799999999999</v>
      </c>
      <c r="I187" s="268"/>
      <c r="J187" s="264"/>
      <c r="K187" s="264"/>
      <c r="L187" s="269"/>
      <c r="M187" s="270"/>
      <c r="N187" s="271"/>
      <c r="O187" s="271"/>
      <c r="P187" s="271"/>
      <c r="Q187" s="271"/>
      <c r="R187" s="271"/>
      <c r="S187" s="271"/>
      <c r="T187" s="272"/>
      <c r="AT187" s="273" t="s">
        <v>368</v>
      </c>
      <c r="AU187" s="273" t="s">
        <v>92</v>
      </c>
      <c r="AV187" s="13" t="s">
        <v>125</v>
      </c>
      <c r="AW187" s="13" t="s">
        <v>38</v>
      </c>
      <c r="AX187" s="13" t="s">
        <v>83</v>
      </c>
      <c r="AY187" s="273" t="s">
        <v>263</v>
      </c>
    </row>
    <row r="188" s="12" customFormat="1">
      <c r="B188" s="252"/>
      <c r="C188" s="253"/>
      <c r="D188" s="246" t="s">
        <v>368</v>
      </c>
      <c r="E188" s="254" t="s">
        <v>1</v>
      </c>
      <c r="F188" s="255" t="s">
        <v>9197</v>
      </c>
      <c r="G188" s="253"/>
      <c r="H188" s="256">
        <v>187.5</v>
      </c>
      <c r="I188" s="257"/>
      <c r="J188" s="253"/>
      <c r="K188" s="253"/>
      <c r="L188" s="258"/>
      <c r="M188" s="259"/>
      <c r="N188" s="260"/>
      <c r="O188" s="260"/>
      <c r="P188" s="260"/>
      <c r="Q188" s="260"/>
      <c r="R188" s="260"/>
      <c r="S188" s="260"/>
      <c r="T188" s="261"/>
      <c r="AT188" s="262" t="s">
        <v>368</v>
      </c>
      <c r="AU188" s="262" t="s">
        <v>92</v>
      </c>
      <c r="AV188" s="12" t="s">
        <v>92</v>
      </c>
      <c r="AW188" s="12" t="s">
        <v>38</v>
      </c>
      <c r="AX188" s="12" t="s">
        <v>83</v>
      </c>
      <c r="AY188" s="262" t="s">
        <v>263</v>
      </c>
    </row>
    <row r="189" s="13" customFormat="1">
      <c r="B189" s="263"/>
      <c r="C189" s="264"/>
      <c r="D189" s="246" t="s">
        <v>368</v>
      </c>
      <c r="E189" s="265" t="s">
        <v>1</v>
      </c>
      <c r="F189" s="266" t="s">
        <v>370</v>
      </c>
      <c r="G189" s="264"/>
      <c r="H189" s="267">
        <v>187.5</v>
      </c>
      <c r="I189" s="268"/>
      <c r="J189" s="264"/>
      <c r="K189" s="264"/>
      <c r="L189" s="269"/>
      <c r="M189" s="270"/>
      <c r="N189" s="271"/>
      <c r="O189" s="271"/>
      <c r="P189" s="271"/>
      <c r="Q189" s="271"/>
      <c r="R189" s="271"/>
      <c r="S189" s="271"/>
      <c r="T189" s="272"/>
      <c r="AT189" s="273" t="s">
        <v>368</v>
      </c>
      <c r="AU189" s="273" t="s">
        <v>92</v>
      </c>
      <c r="AV189" s="13" t="s">
        <v>125</v>
      </c>
      <c r="AW189" s="13" t="s">
        <v>38</v>
      </c>
      <c r="AX189" s="13" t="s">
        <v>90</v>
      </c>
      <c r="AY189" s="273" t="s">
        <v>263</v>
      </c>
    </row>
    <row r="190" s="1" customFormat="1" ht="16.5" customHeight="1">
      <c r="B190" s="39"/>
      <c r="C190" s="233" t="s">
        <v>490</v>
      </c>
      <c r="D190" s="233" t="s">
        <v>266</v>
      </c>
      <c r="E190" s="234" t="s">
        <v>9207</v>
      </c>
      <c r="F190" s="235" t="s">
        <v>9208</v>
      </c>
      <c r="G190" s="236" t="s">
        <v>503</v>
      </c>
      <c r="H190" s="237">
        <v>2</v>
      </c>
      <c r="I190" s="238"/>
      <c r="J190" s="239">
        <f>ROUND(I190*H190,2)</f>
        <v>0</v>
      </c>
      <c r="K190" s="235" t="s">
        <v>270</v>
      </c>
      <c r="L190" s="44"/>
      <c r="M190" s="240" t="s">
        <v>1</v>
      </c>
      <c r="N190" s="241" t="s">
        <v>48</v>
      </c>
      <c r="O190" s="87"/>
      <c r="P190" s="242">
        <f>O190*H190</f>
        <v>0</v>
      </c>
      <c r="Q190" s="242">
        <v>0</v>
      </c>
      <c r="R190" s="242">
        <f>Q190*H190</f>
        <v>0</v>
      </c>
      <c r="S190" s="242">
        <v>0</v>
      </c>
      <c r="T190" s="243">
        <f>S190*H190</f>
        <v>0</v>
      </c>
      <c r="AR190" s="244" t="s">
        <v>125</v>
      </c>
      <c r="AT190" s="244" t="s">
        <v>266</v>
      </c>
      <c r="AU190" s="244" t="s">
        <v>92</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9209</v>
      </c>
    </row>
    <row r="191" s="12" customFormat="1">
      <c r="B191" s="252"/>
      <c r="C191" s="253"/>
      <c r="D191" s="246" t="s">
        <v>368</v>
      </c>
      <c r="E191" s="254" t="s">
        <v>1</v>
      </c>
      <c r="F191" s="255" t="s">
        <v>92</v>
      </c>
      <c r="G191" s="253"/>
      <c r="H191" s="256">
        <v>2</v>
      </c>
      <c r="I191" s="257"/>
      <c r="J191" s="253"/>
      <c r="K191" s="253"/>
      <c r="L191" s="258"/>
      <c r="M191" s="259"/>
      <c r="N191" s="260"/>
      <c r="O191" s="260"/>
      <c r="P191" s="260"/>
      <c r="Q191" s="260"/>
      <c r="R191" s="260"/>
      <c r="S191" s="260"/>
      <c r="T191" s="261"/>
      <c r="AT191" s="262" t="s">
        <v>368</v>
      </c>
      <c r="AU191" s="262" t="s">
        <v>92</v>
      </c>
      <c r="AV191" s="12" t="s">
        <v>92</v>
      </c>
      <c r="AW191" s="12" t="s">
        <v>38</v>
      </c>
      <c r="AX191" s="12" t="s">
        <v>90</v>
      </c>
      <c r="AY191" s="262" t="s">
        <v>263</v>
      </c>
    </row>
    <row r="192" s="1" customFormat="1" ht="16.5" customHeight="1">
      <c r="B192" s="39"/>
      <c r="C192" s="295" t="s">
        <v>500</v>
      </c>
      <c r="D192" s="295" t="s">
        <v>400</v>
      </c>
      <c r="E192" s="296" t="s">
        <v>9210</v>
      </c>
      <c r="F192" s="297" t="s">
        <v>9211</v>
      </c>
      <c r="G192" s="298" t="s">
        <v>503</v>
      </c>
      <c r="H192" s="299">
        <v>1</v>
      </c>
      <c r="I192" s="300"/>
      <c r="J192" s="301">
        <f>ROUND(I192*H192,2)</f>
        <v>0</v>
      </c>
      <c r="K192" s="297" t="s">
        <v>3544</v>
      </c>
      <c r="L192" s="302"/>
      <c r="M192" s="303" t="s">
        <v>1</v>
      </c>
      <c r="N192" s="304" t="s">
        <v>48</v>
      </c>
      <c r="O192" s="87"/>
      <c r="P192" s="242">
        <f>O192*H192</f>
        <v>0</v>
      </c>
      <c r="Q192" s="242">
        <v>0.0012999999999999999</v>
      </c>
      <c r="R192" s="242">
        <f>Q192*H192</f>
        <v>0.0012999999999999999</v>
      </c>
      <c r="S192" s="242">
        <v>0</v>
      </c>
      <c r="T192" s="243">
        <f>S192*H192</f>
        <v>0</v>
      </c>
      <c r="AR192" s="244" t="s">
        <v>303</v>
      </c>
      <c r="AT192" s="244" t="s">
        <v>400</v>
      </c>
      <c r="AU192" s="244" t="s">
        <v>92</v>
      </c>
      <c r="AY192" s="17" t="s">
        <v>263</v>
      </c>
      <c r="BE192" s="245">
        <f>IF(N192="základní",J192,0)</f>
        <v>0</v>
      </c>
      <c r="BF192" s="245">
        <f>IF(N192="snížená",J192,0)</f>
        <v>0</v>
      </c>
      <c r="BG192" s="245">
        <f>IF(N192="zákl. přenesená",J192,0)</f>
        <v>0</v>
      </c>
      <c r="BH192" s="245">
        <f>IF(N192="sníž. přenesená",J192,0)</f>
        <v>0</v>
      </c>
      <c r="BI192" s="245">
        <f>IF(N192="nulová",J192,0)</f>
        <v>0</v>
      </c>
      <c r="BJ192" s="17" t="s">
        <v>90</v>
      </c>
      <c r="BK192" s="245">
        <f>ROUND(I192*H192,2)</f>
        <v>0</v>
      </c>
      <c r="BL192" s="17" t="s">
        <v>125</v>
      </c>
      <c r="BM192" s="244" t="s">
        <v>9212</v>
      </c>
    </row>
    <row r="193" s="12" customFormat="1">
      <c r="B193" s="252"/>
      <c r="C193" s="253"/>
      <c r="D193" s="246" t="s">
        <v>368</v>
      </c>
      <c r="E193" s="254" t="s">
        <v>1</v>
      </c>
      <c r="F193" s="255" t="s">
        <v>90</v>
      </c>
      <c r="G193" s="253"/>
      <c r="H193" s="256">
        <v>1</v>
      </c>
      <c r="I193" s="257"/>
      <c r="J193" s="253"/>
      <c r="K193" s="253"/>
      <c r="L193" s="258"/>
      <c r="M193" s="259"/>
      <c r="N193" s="260"/>
      <c r="O193" s="260"/>
      <c r="P193" s="260"/>
      <c r="Q193" s="260"/>
      <c r="R193" s="260"/>
      <c r="S193" s="260"/>
      <c r="T193" s="261"/>
      <c r="AT193" s="262" t="s">
        <v>368</v>
      </c>
      <c r="AU193" s="262" t="s">
        <v>92</v>
      </c>
      <c r="AV193" s="12" t="s">
        <v>92</v>
      </c>
      <c r="AW193" s="12" t="s">
        <v>38</v>
      </c>
      <c r="AX193" s="12" t="s">
        <v>90</v>
      </c>
      <c r="AY193" s="262" t="s">
        <v>263</v>
      </c>
    </row>
    <row r="194" s="1" customFormat="1" ht="16.5" customHeight="1">
      <c r="B194" s="39"/>
      <c r="C194" s="295" t="s">
        <v>506</v>
      </c>
      <c r="D194" s="295" t="s">
        <v>400</v>
      </c>
      <c r="E194" s="296" t="s">
        <v>9213</v>
      </c>
      <c r="F194" s="297" t="s">
        <v>9214</v>
      </c>
      <c r="G194" s="298" t="s">
        <v>503</v>
      </c>
      <c r="H194" s="299">
        <v>1</v>
      </c>
      <c r="I194" s="300"/>
      <c r="J194" s="301">
        <f>ROUND(I194*H194,2)</f>
        <v>0</v>
      </c>
      <c r="K194" s="297" t="s">
        <v>3544</v>
      </c>
      <c r="L194" s="302"/>
      <c r="M194" s="303" t="s">
        <v>1</v>
      </c>
      <c r="N194" s="304" t="s">
        <v>48</v>
      </c>
      <c r="O194" s="87"/>
      <c r="P194" s="242">
        <f>O194*H194</f>
        <v>0</v>
      </c>
      <c r="Q194" s="242">
        <v>0.0015</v>
      </c>
      <c r="R194" s="242">
        <f>Q194*H194</f>
        <v>0.0015</v>
      </c>
      <c r="S194" s="242">
        <v>0</v>
      </c>
      <c r="T194" s="243">
        <f>S194*H194</f>
        <v>0</v>
      </c>
      <c r="AR194" s="244" t="s">
        <v>303</v>
      </c>
      <c r="AT194" s="244" t="s">
        <v>400</v>
      </c>
      <c r="AU194" s="244" t="s">
        <v>92</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125</v>
      </c>
      <c r="BM194" s="244" t="s">
        <v>9215</v>
      </c>
    </row>
    <row r="195" s="12" customFormat="1">
      <c r="B195" s="252"/>
      <c r="C195" s="253"/>
      <c r="D195" s="246" t="s">
        <v>368</v>
      </c>
      <c r="E195" s="254" t="s">
        <v>1</v>
      </c>
      <c r="F195" s="255" t="s">
        <v>90</v>
      </c>
      <c r="G195" s="253"/>
      <c r="H195" s="256">
        <v>1</v>
      </c>
      <c r="I195" s="257"/>
      <c r="J195" s="253"/>
      <c r="K195" s="253"/>
      <c r="L195" s="258"/>
      <c r="M195" s="259"/>
      <c r="N195" s="260"/>
      <c r="O195" s="260"/>
      <c r="P195" s="260"/>
      <c r="Q195" s="260"/>
      <c r="R195" s="260"/>
      <c r="S195" s="260"/>
      <c r="T195" s="261"/>
      <c r="AT195" s="262" t="s">
        <v>368</v>
      </c>
      <c r="AU195" s="262" t="s">
        <v>92</v>
      </c>
      <c r="AV195" s="12" t="s">
        <v>92</v>
      </c>
      <c r="AW195" s="12" t="s">
        <v>38</v>
      </c>
      <c r="AX195" s="12" t="s">
        <v>90</v>
      </c>
      <c r="AY195" s="262" t="s">
        <v>263</v>
      </c>
    </row>
    <row r="196" s="1" customFormat="1" ht="16.5" customHeight="1">
      <c r="B196" s="39"/>
      <c r="C196" s="233" t="s">
        <v>511</v>
      </c>
      <c r="D196" s="233" t="s">
        <v>266</v>
      </c>
      <c r="E196" s="234" t="s">
        <v>9216</v>
      </c>
      <c r="F196" s="235" t="s">
        <v>9217</v>
      </c>
      <c r="G196" s="236" t="s">
        <v>396</v>
      </c>
      <c r="H196" s="237">
        <v>187.5</v>
      </c>
      <c r="I196" s="238"/>
      <c r="J196" s="239">
        <f>ROUND(I196*H196,2)</f>
        <v>0</v>
      </c>
      <c r="K196" s="235" t="s">
        <v>270</v>
      </c>
      <c r="L196" s="44"/>
      <c r="M196" s="240" t="s">
        <v>1</v>
      </c>
      <c r="N196" s="241" t="s">
        <v>48</v>
      </c>
      <c r="O196" s="87"/>
      <c r="P196" s="242">
        <f>O196*H196</f>
        <v>0</v>
      </c>
      <c r="Q196" s="242">
        <v>0</v>
      </c>
      <c r="R196" s="242">
        <f>Q196*H196</f>
        <v>0</v>
      </c>
      <c r="S196" s="242">
        <v>0</v>
      </c>
      <c r="T196" s="243">
        <f>S196*H196</f>
        <v>0</v>
      </c>
      <c r="AR196" s="244" t="s">
        <v>125</v>
      </c>
      <c r="AT196" s="244" t="s">
        <v>266</v>
      </c>
      <c r="AU196" s="244" t="s">
        <v>92</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125</v>
      </c>
      <c r="BM196" s="244" t="s">
        <v>9218</v>
      </c>
    </row>
    <row r="197" s="12" customFormat="1">
      <c r="B197" s="252"/>
      <c r="C197" s="253"/>
      <c r="D197" s="246" t="s">
        <v>368</v>
      </c>
      <c r="E197" s="254" t="s">
        <v>1</v>
      </c>
      <c r="F197" s="255" t="s">
        <v>9197</v>
      </c>
      <c r="G197" s="253"/>
      <c r="H197" s="256">
        <v>187.5</v>
      </c>
      <c r="I197" s="257"/>
      <c r="J197" s="253"/>
      <c r="K197" s="253"/>
      <c r="L197" s="258"/>
      <c r="M197" s="259"/>
      <c r="N197" s="260"/>
      <c r="O197" s="260"/>
      <c r="P197" s="260"/>
      <c r="Q197" s="260"/>
      <c r="R197" s="260"/>
      <c r="S197" s="260"/>
      <c r="T197" s="261"/>
      <c r="AT197" s="262" t="s">
        <v>368</v>
      </c>
      <c r="AU197" s="262" t="s">
        <v>92</v>
      </c>
      <c r="AV197" s="12" t="s">
        <v>92</v>
      </c>
      <c r="AW197" s="12" t="s">
        <v>38</v>
      </c>
      <c r="AX197" s="12" t="s">
        <v>90</v>
      </c>
      <c r="AY197" s="262" t="s">
        <v>263</v>
      </c>
    </row>
    <row r="198" s="1" customFormat="1" ht="24" customHeight="1">
      <c r="B198" s="39"/>
      <c r="C198" s="233" t="s">
        <v>515</v>
      </c>
      <c r="D198" s="233" t="s">
        <v>266</v>
      </c>
      <c r="E198" s="234" t="s">
        <v>9219</v>
      </c>
      <c r="F198" s="235" t="s">
        <v>9220</v>
      </c>
      <c r="G198" s="236" t="s">
        <v>503</v>
      </c>
      <c r="H198" s="237">
        <v>1</v>
      </c>
      <c r="I198" s="238"/>
      <c r="J198" s="239">
        <f>ROUND(I198*H198,2)</f>
        <v>0</v>
      </c>
      <c r="K198" s="235" t="s">
        <v>270</v>
      </c>
      <c r="L198" s="44"/>
      <c r="M198" s="240" t="s">
        <v>1</v>
      </c>
      <c r="N198" s="241" t="s">
        <v>48</v>
      </c>
      <c r="O198" s="87"/>
      <c r="P198" s="242">
        <f>O198*H198</f>
        <v>0</v>
      </c>
      <c r="Q198" s="242">
        <v>0.10661</v>
      </c>
      <c r="R198" s="242">
        <f>Q198*H198</f>
        <v>0.10661</v>
      </c>
      <c r="S198" s="242">
        <v>0</v>
      </c>
      <c r="T198" s="243">
        <f>S198*H198</f>
        <v>0</v>
      </c>
      <c r="AR198" s="244" t="s">
        <v>125</v>
      </c>
      <c r="AT198" s="244" t="s">
        <v>266</v>
      </c>
      <c r="AU198" s="244" t="s">
        <v>92</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125</v>
      </c>
      <c r="BM198" s="244" t="s">
        <v>9221</v>
      </c>
    </row>
    <row r="199" s="14" customFormat="1">
      <c r="B199" s="274"/>
      <c r="C199" s="275"/>
      <c r="D199" s="246" t="s">
        <v>368</v>
      </c>
      <c r="E199" s="276" t="s">
        <v>1</v>
      </c>
      <c r="F199" s="277" t="s">
        <v>9222</v>
      </c>
      <c r="G199" s="275"/>
      <c r="H199" s="276" t="s">
        <v>1</v>
      </c>
      <c r="I199" s="278"/>
      <c r="J199" s="275"/>
      <c r="K199" s="275"/>
      <c r="L199" s="279"/>
      <c r="M199" s="280"/>
      <c r="N199" s="281"/>
      <c r="O199" s="281"/>
      <c r="P199" s="281"/>
      <c r="Q199" s="281"/>
      <c r="R199" s="281"/>
      <c r="S199" s="281"/>
      <c r="T199" s="282"/>
      <c r="AT199" s="283" t="s">
        <v>368</v>
      </c>
      <c r="AU199" s="283" t="s">
        <v>92</v>
      </c>
      <c r="AV199" s="14" t="s">
        <v>90</v>
      </c>
      <c r="AW199" s="14" t="s">
        <v>38</v>
      </c>
      <c r="AX199" s="14" t="s">
        <v>83</v>
      </c>
      <c r="AY199" s="283" t="s">
        <v>263</v>
      </c>
    </row>
    <row r="200" s="12" customFormat="1">
      <c r="B200" s="252"/>
      <c r="C200" s="253"/>
      <c r="D200" s="246" t="s">
        <v>368</v>
      </c>
      <c r="E200" s="254" t="s">
        <v>1</v>
      </c>
      <c r="F200" s="255" t="s">
        <v>90</v>
      </c>
      <c r="G200" s="253"/>
      <c r="H200" s="256">
        <v>1</v>
      </c>
      <c r="I200" s="257"/>
      <c r="J200" s="253"/>
      <c r="K200" s="253"/>
      <c r="L200" s="258"/>
      <c r="M200" s="259"/>
      <c r="N200" s="260"/>
      <c r="O200" s="260"/>
      <c r="P200" s="260"/>
      <c r="Q200" s="260"/>
      <c r="R200" s="260"/>
      <c r="S200" s="260"/>
      <c r="T200" s="261"/>
      <c r="AT200" s="262" t="s">
        <v>368</v>
      </c>
      <c r="AU200" s="262" t="s">
        <v>92</v>
      </c>
      <c r="AV200" s="12" t="s">
        <v>92</v>
      </c>
      <c r="AW200" s="12" t="s">
        <v>38</v>
      </c>
      <c r="AX200" s="12" t="s">
        <v>90</v>
      </c>
      <c r="AY200" s="262" t="s">
        <v>263</v>
      </c>
    </row>
    <row r="201" s="1" customFormat="1" ht="24" customHeight="1">
      <c r="B201" s="39"/>
      <c r="C201" s="233" t="s">
        <v>523</v>
      </c>
      <c r="D201" s="233" t="s">
        <v>266</v>
      </c>
      <c r="E201" s="234" t="s">
        <v>9223</v>
      </c>
      <c r="F201" s="235" t="s">
        <v>9224</v>
      </c>
      <c r="G201" s="236" t="s">
        <v>503</v>
      </c>
      <c r="H201" s="237">
        <v>4</v>
      </c>
      <c r="I201" s="238"/>
      <c r="J201" s="239">
        <f>ROUND(I201*H201,2)</f>
        <v>0</v>
      </c>
      <c r="K201" s="235" t="s">
        <v>270</v>
      </c>
      <c r="L201" s="44"/>
      <c r="M201" s="240" t="s">
        <v>1</v>
      </c>
      <c r="N201" s="241" t="s">
        <v>48</v>
      </c>
      <c r="O201" s="87"/>
      <c r="P201" s="242">
        <f>O201*H201</f>
        <v>0</v>
      </c>
      <c r="Q201" s="242">
        <v>0.10661</v>
      </c>
      <c r="R201" s="242">
        <f>Q201*H201</f>
        <v>0.42643999999999999</v>
      </c>
      <c r="S201" s="242">
        <v>0</v>
      </c>
      <c r="T201" s="243">
        <f>S201*H201</f>
        <v>0</v>
      </c>
      <c r="AR201" s="244" t="s">
        <v>125</v>
      </c>
      <c r="AT201" s="244" t="s">
        <v>266</v>
      </c>
      <c r="AU201" s="244" t="s">
        <v>92</v>
      </c>
      <c r="AY201" s="17" t="s">
        <v>263</v>
      </c>
      <c r="BE201" s="245">
        <f>IF(N201="základní",J201,0)</f>
        <v>0</v>
      </c>
      <c r="BF201" s="245">
        <f>IF(N201="snížená",J201,0)</f>
        <v>0</v>
      </c>
      <c r="BG201" s="245">
        <f>IF(N201="zákl. přenesená",J201,0)</f>
        <v>0</v>
      </c>
      <c r="BH201" s="245">
        <f>IF(N201="sníž. přenesená",J201,0)</f>
        <v>0</v>
      </c>
      <c r="BI201" s="245">
        <f>IF(N201="nulová",J201,0)</f>
        <v>0</v>
      </c>
      <c r="BJ201" s="17" t="s">
        <v>90</v>
      </c>
      <c r="BK201" s="245">
        <f>ROUND(I201*H201,2)</f>
        <v>0</v>
      </c>
      <c r="BL201" s="17" t="s">
        <v>125</v>
      </c>
      <c r="BM201" s="244" t="s">
        <v>9225</v>
      </c>
    </row>
    <row r="202" s="14" customFormat="1">
      <c r="B202" s="274"/>
      <c r="C202" s="275"/>
      <c r="D202" s="246" t="s">
        <v>368</v>
      </c>
      <c r="E202" s="276" t="s">
        <v>1</v>
      </c>
      <c r="F202" s="277" t="s">
        <v>9226</v>
      </c>
      <c r="G202" s="275"/>
      <c r="H202" s="276" t="s">
        <v>1</v>
      </c>
      <c r="I202" s="278"/>
      <c r="J202" s="275"/>
      <c r="K202" s="275"/>
      <c r="L202" s="279"/>
      <c r="M202" s="280"/>
      <c r="N202" s="281"/>
      <c r="O202" s="281"/>
      <c r="P202" s="281"/>
      <c r="Q202" s="281"/>
      <c r="R202" s="281"/>
      <c r="S202" s="281"/>
      <c r="T202" s="282"/>
      <c r="AT202" s="283" t="s">
        <v>368</v>
      </c>
      <c r="AU202" s="283" t="s">
        <v>92</v>
      </c>
      <c r="AV202" s="14" t="s">
        <v>90</v>
      </c>
      <c r="AW202" s="14" t="s">
        <v>38</v>
      </c>
      <c r="AX202" s="14" t="s">
        <v>83</v>
      </c>
      <c r="AY202" s="283" t="s">
        <v>263</v>
      </c>
    </row>
    <row r="203" s="12" customFormat="1">
      <c r="B203" s="252"/>
      <c r="C203" s="253"/>
      <c r="D203" s="246" t="s">
        <v>368</v>
      </c>
      <c r="E203" s="254" t="s">
        <v>1</v>
      </c>
      <c r="F203" s="255" t="s">
        <v>125</v>
      </c>
      <c r="G203" s="253"/>
      <c r="H203" s="256">
        <v>4</v>
      </c>
      <c r="I203" s="257"/>
      <c r="J203" s="253"/>
      <c r="K203" s="253"/>
      <c r="L203" s="258"/>
      <c r="M203" s="259"/>
      <c r="N203" s="260"/>
      <c r="O203" s="260"/>
      <c r="P203" s="260"/>
      <c r="Q203" s="260"/>
      <c r="R203" s="260"/>
      <c r="S203" s="260"/>
      <c r="T203" s="261"/>
      <c r="AT203" s="262" t="s">
        <v>368</v>
      </c>
      <c r="AU203" s="262" t="s">
        <v>92</v>
      </c>
      <c r="AV203" s="12" t="s">
        <v>92</v>
      </c>
      <c r="AW203" s="12" t="s">
        <v>38</v>
      </c>
      <c r="AX203" s="12" t="s">
        <v>90</v>
      </c>
      <c r="AY203" s="262" t="s">
        <v>263</v>
      </c>
    </row>
    <row r="204" s="1" customFormat="1" ht="24" customHeight="1">
      <c r="B204" s="39"/>
      <c r="C204" s="233" t="s">
        <v>529</v>
      </c>
      <c r="D204" s="233" t="s">
        <v>266</v>
      </c>
      <c r="E204" s="234" t="s">
        <v>9227</v>
      </c>
      <c r="F204" s="235" t="s">
        <v>9228</v>
      </c>
      <c r="G204" s="236" t="s">
        <v>503</v>
      </c>
      <c r="H204" s="237">
        <v>4</v>
      </c>
      <c r="I204" s="238"/>
      <c r="J204" s="239">
        <f>ROUND(I204*H204,2)</f>
        <v>0</v>
      </c>
      <c r="K204" s="235" t="s">
        <v>270</v>
      </c>
      <c r="L204" s="44"/>
      <c r="M204" s="240" t="s">
        <v>1</v>
      </c>
      <c r="N204" s="241" t="s">
        <v>48</v>
      </c>
      <c r="O204" s="87"/>
      <c r="P204" s="242">
        <f>O204*H204</f>
        <v>0</v>
      </c>
      <c r="Q204" s="242">
        <v>0.10761999999999999</v>
      </c>
      <c r="R204" s="242">
        <f>Q204*H204</f>
        <v>0.43047999999999997</v>
      </c>
      <c r="S204" s="242">
        <v>0</v>
      </c>
      <c r="T204" s="243">
        <f>S204*H204</f>
        <v>0</v>
      </c>
      <c r="AR204" s="244" t="s">
        <v>125</v>
      </c>
      <c r="AT204" s="244" t="s">
        <v>266</v>
      </c>
      <c r="AU204" s="244" t="s">
        <v>92</v>
      </c>
      <c r="AY204" s="17" t="s">
        <v>263</v>
      </c>
      <c r="BE204" s="245">
        <f>IF(N204="základní",J204,0)</f>
        <v>0</v>
      </c>
      <c r="BF204" s="245">
        <f>IF(N204="snížená",J204,0)</f>
        <v>0</v>
      </c>
      <c r="BG204" s="245">
        <f>IF(N204="zákl. přenesená",J204,0)</f>
        <v>0</v>
      </c>
      <c r="BH204" s="245">
        <f>IF(N204="sníž. přenesená",J204,0)</f>
        <v>0</v>
      </c>
      <c r="BI204" s="245">
        <f>IF(N204="nulová",J204,0)</f>
        <v>0</v>
      </c>
      <c r="BJ204" s="17" t="s">
        <v>90</v>
      </c>
      <c r="BK204" s="245">
        <f>ROUND(I204*H204,2)</f>
        <v>0</v>
      </c>
      <c r="BL204" s="17" t="s">
        <v>125</v>
      </c>
      <c r="BM204" s="244" t="s">
        <v>9229</v>
      </c>
    </row>
    <row r="205" s="14" customFormat="1">
      <c r="B205" s="274"/>
      <c r="C205" s="275"/>
      <c r="D205" s="246" t="s">
        <v>368</v>
      </c>
      <c r="E205" s="276" t="s">
        <v>1</v>
      </c>
      <c r="F205" s="277" t="s">
        <v>9230</v>
      </c>
      <c r="G205" s="275"/>
      <c r="H205" s="276" t="s">
        <v>1</v>
      </c>
      <c r="I205" s="278"/>
      <c r="J205" s="275"/>
      <c r="K205" s="275"/>
      <c r="L205" s="279"/>
      <c r="M205" s="280"/>
      <c r="N205" s="281"/>
      <c r="O205" s="281"/>
      <c r="P205" s="281"/>
      <c r="Q205" s="281"/>
      <c r="R205" s="281"/>
      <c r="S205" s="281"/>
      <c r="T205" s="282"/>
      <c r="AT205" s="283" t="s">
        <v>368</v>
      </c>
      <c r="AU205" s="283" t="s">
        <v>92</v>
      </c>
      <c r="AV205" s="14" t="s">
        <v>90</v>
      </c>
      <c r="AW205" s="14" t="s">
        <v>38</v>
      </c>
      <c r="AX205" s="14" t="s">
        <v>83</v>
      </c>
      <c r="AY205" s="283" t="s">
        <v>263</v>
      </c>
    </row>
    <row r="206" s="12" customFormat="1">
      <c r="B206" s="252"/>
      <c r="C206" s="253"/>
      <c r="D206" s="246" t="s">
        <v>368</v>
      </c>
      <c r="E206" s="254" t="s">
        <v>1</v>
      </c>
      <c r="F206" s="255" t="s">
        <v>125</v>
      </c>
      <c r="G206" s="253"/>
      <c r="H206" s="256">
        <v>4</v>
      </c>
      <c r="I206" s="257"/>
      <c r="J206" s="253"/>
      <c r="K206" s="253"/>
      <c r="L206" s="258"/>
      <c r="M206" s="259"/>
      <c r="N206" s="260"/>
      <c r="O206" s="260"/>
      <c r="P206" s="260"/>
      <c r="Q206" s="260"/>
      <c r="R206" s="260"/>
      <c r="S206" s="260"/>
      <c r="T206" s="261"/>
      <c r="AT206" s="262" t="s">
        <v>368</v>
      </c>
      <c r="AU206" s="262" t="s">
        <v>92</v>
      </c>
      <c r="AV206" s="12" t="s">
        <v>92</v>
      </c>
      <c r="AW206" s="12" t="s">
        <v>38</v>
      </c>
      <c r="AX206" s="12" t="s">
        <v>90</v>
      </c>
      <c r="AY206" s="262" t="s">
        <v>263</v>
      </c>
    </row>
    <row r="207" s="1" customFormat="1" ht="24" customHeight="1">
      <c r="B207" s="39"/>
      <c r="C207" s="233" t="s">
        <v>538</v>
      </c>
      <c r="D207" s="233" t="s">
        <v>266</v>
      </c>
      <c r="E207" s="234" t="s">
        <v>9231</v>
      </c>
      <c r="F207" s="235" t="s">
        <v>9232</v>
      </c>
      <c r="G207" s="236" t="s">
        <v>503</v>
      </c>
      <c r="H207" s="237">
        <v>9</v>
      </c>
      <c r="I207" s="238"/>
      <c r="J207" s="239">
        <f>ROUND(I207*H207,2)</f>
        <v>0</v>
      </c>
      <c r="K207" s="235" t="s">
        <v>270</v>
      </c>
      <c r="L207" s="44"/>
      <c r="M207" s="240" t="s">
        <v>1</v>
      </c>
      <c r="N207" s="241" t="s">
        <v>48</v>
      </c>
      <c r="O207" s="87"/>
      <c r="P207" s="242">
        <f>O207*H207</f>
        <v>0</v>
      </c>
      <c r="Q207" s="242">
        <v>0.036366029699999997</v>
      </c>
      <c r="R207" s="242">
        <f>Q207*H207</f>
        <v>0.3272942673</v>
      </c>
      <c r="S207" s="242">
        <v>0</v>
      </c>
      <c r="T207" s="243">
        <f>S207*H207</f>
        <v>0</v>
      </c>
      <c r="AR207" s="244" t="s">
        <v>125</v>
      </c>
      <c r="AT207" s="244" t="s">
        <v>266</v>
      </c>
      <c r="AU207" s="244" t="s">
        <v>92</v>
      </c>
      <c r="AY207" s="17" t="s">
        <v>263</v>
      </c>
      <c r="BE207" s="245">
        <f>IF(N207="základní",J207,0)</f>
        <v>0</v>
      </c>
      <c r="BF207" s="245">
        <f>IF(N207="snížená",J207,0)</f>
        <v>0</v>
      </c>
      <c r="BG207" s="245">
        <f>IF(N207="zákl. přenesená",J207,0)</f>
        <v>0</v>
      </c>
      <c r="BH207" s="245">
        <f>IF(N207="sníž. přenesená",J207,0)</f>
        <v>0</v>
      </c>
      <c r="BI207" s="245">
        <f>IF(N207="nulová",J207,0)</f>
        <v>0</v>
      </c>
      <c r="BJ207" s="17" t="s">
        <v>90</v>
      </c>
      <c r="BK207" s="245">
        <f>ROUND(I207*H207,2)</f>
        <v>0</v>
      </c>
      <c r="BL207" s="17" t="s">
        <v>125</v>
      </c>
      <c r="BM207" s="244" t="s">
        <v>9233</v>
      </c>
    </row>
    <row r="208" s="14" customFormat="1">
      <c r="B208" s="274"/>
      <c r="C208" s="275"/>
      <c r="D208" s="246" t="s">
        <v>368</v>
      </c>
      <c r="E208" s="276" t="s">
        <v>1</v>
      </c>
      <c r="F208" s="277" t="s">
        <v>9234</v>
      </c>
      <c r="G208" s="275"/>
      <c r="H208" s="276" t="s">
        <v>1</v>
      </c>
      <c r="I208" s="278"/>
      <c r="J208" s="275"/>
      <c r="K208" s="275"/>
      <c r="L208" s="279"/>
      <c r="M208" s="280"/>
      <c r="N208" s="281"/>
      <c r="O208" s="281"/>
      <c r="P208" s="281"/>
      <c r="Q208" s="281"/>
      <c r="R208" s="281"/>
      <c r="S208" s="281"/>
      <c r="T208" s="282"/>
      <c r="AT208" s="283" t="s">
        <v>368</v>
      </c>
      <c r="AU208" s="283" t="s">
        <v>92</v>
      </c>
      <c r="AV208" s="14" t="s">
        <v>90</v>
      </c>
      <c r="AW208" s="14" t="s">
        <v>38</v>
      </c>
      <c r="AX208" s="14" t="s">
        <v>83</v>
      </c>
      <c r="AY208" s="283" t="s">
        <v>263</v>
      </c>
    </row>
    <row r="209" s="12" customFormat="1">
      <c r="B209" s="252"/>
      <c r="C209" s="253"/>
      <c r="D209" s="246" t="s">
        <v>368</v>
      </c>
      <c r="E209" s="254" t="s">
        <v>1</v>
      </c>
      <c r="F209" s="255" t="s">
        <v>310</v>
      </c>
      <c r="G209" s="253"/>
      <c r="H209" s="256">
        <v>9</v>
      </c>
      <c r="I209" s="257"/>
      <c r="J209" s="253"/>
      <c r="K209" s="253"/>
      <c r="L209" s="258"/>
      <c r="M209" s="259"/>
      <c r="N209" s="260"/>
      <c r="O209" s="260"/>
      <c r="P209" s="260"/>
      <c r="Q209" s="260"/>
      <c r="R209" s="260"/>
      <c r="S209" s="260"/>
      <c r="T209" s="261"/>
      <c r="AT209" s="262" t="s">
        <v>368</v>
      </c>
      <c r="AU209" s="262" t="s">
        <v>92</v>
      </c>
      <c r="AV209" s="12" t="s">
        <v>92</v>
      </c>
      <c r="AW209" s="12" t="s">
        <v>38</v>
      </c>
      <c r="AX209" s="12" t="s">
        <v>90</v>
      </c>
      <c r="AY209" s="262" t="s">
        <v>263</v>
      </c>
    </row>
    <row r="210" s="1" customFormat="1" ht="24" customHeight="1">
      <c r="B210" s="39"/>
      <c r="C210" s="233" t="s">
        <v>547</v>
      </c>
      <c r="D210" s="233" t="s">
        <v>266</v>
      </c>
      <c r="E210" s="234" t="s">
        <v>9235</v>
      </c>
      <c r="F210" s="235" t="s">
        <v>9236</v>
      </c>
      <c r="G210" s="236" t="s">
        <v>503</v>
      </c>
      <c r="H210" s="237">
        <v>9</v>
      </c>
      <c r="I210" s="238"/>
      <c r="J210" s="239">
        <f>ROUND(I210*H210,2)</f>
        <v>0</v>
      </c>
      <c r="K210" s="235" t="s">
        <v>270</v>
      </c>
      <c r="L210" s="44"/>
      <c r="M210" s="240" t="s">
        <v>1</v>
      </c>
      <c r="N210" s="241" t="s">
        <v>48</v>
      </c>
      <c r="O210" s="87"/>
      <c r="P210" s="242">
        <f>O210*H210</f>
        <v>0</v>
      </c>
      <c r="Q210" s="242">
        <v>0</v>
      </c>
      <c r="R210" s="242">
        <f>Q210*H210</f>
        <v>0</v>
      </c>
      <c r="S210" s="242">
        <v>0</v>
      </c>
      <c r="T210" s="243">
        <f>S210*H210</f>
        <v>0</v>
      </c>
      <c r="AR210" s="244" t="s">
        <v>125</v>
      </c>
      <c r="AT210" s="244" t="s">
        <v>266</v>
      </c>
      <c r="AU210" s="244" t="s">
        <v>92</v>
      </c>
      <c r="AY210" s="17" t="s">
        <v>263</v>
      </c>
      <c r="BE210" s="245">
        <f>IF(N210="základní",J210,0)</f>
        <v>0</v>
      </c>
      <c r="BF210" s="245">
        <f>IF(N210="snížená",J210,0)</f>
        <v>0</v>
      </c>
      <c r="BG210" s="245">
        <f>IF(N210="zákl. přenesená",J210,0)</f>
        <v>0</v>
      </c>
      <c r="BH210" s="245">
        <f>IF(N210="sníž. přenesená",J210,0)</f>
        <v>0</v>
      </c>
      <c r="BI210" s="245">
        <f>IF(N210="nulová",J210,0)</f>
        <v>0</v>
      </c>
      <c r="BJ210" s="17" t="s">
        <v>90</v>
      </c>
      <c r="BK210" s="245">
        <f>ROUND(I210*H210,2)</f>
        <v>0</v>
      </c>
      <c r="BL210" s="17" t="s">
        <v>125</v>
      </c>
      <c r="BM210" s="244" t="s">
        <v>9237</v>
      </c>
    </row>
    <row r="211" s="14" customFormat="1">
      <c r="B211" s="274"/>
      <c r="C211" s="275"/>
      <c r="D211" s="246" t="s">
        <v>368</v>
      </c>
      <c r="E211" s="276" t="s">
        <v>1</v>
      </c>
      <c r="F211" s="277" t="s">
        <v>9234</v>
      </c>
      <c r="G211" s="275"/>
      <c r="H211" s="276" t="s">
        <v>1</v>
      </c>
      <c r="I211" s="278"/>
      <c r="J211" s="275"/>
      <c r="K211" s="275"/>
      <c r="L211" s="279"/>
      <c r="M211" s="280"/>
      <c r="N211" s="281"/>
      <c r="O211" s="281"/>
      <c r="P211" s="281"/>
      <c r="Q211" s="281"/>
      <c r="R211" s="281"/>
      <c r="S211" s="281"/>
      <c r="T211" s="282"/>
      <c r="AT211" s="283" t="s">
        <v>368</v>
      </c>
      <c r="AU211" s="283" t="s">
        <v>92</v>
      </c>
      <c r="AV211" s="14" t="s">
        <v>90</v>
      </c>
      <c r="AW211" s="14" t="s">
        <v>38</v>
      </c>
      <c r="AX211" s="14" t="s">
        <v>83</v>
      </c>
      <c r="AY211" s="283" t="s">
        <v>263</v>
      </c>
    </row>
    <row r="212" s="12" customFormat="1">
      <c r="B212" s="252"/>
      <c r="C212" s="253"/>
      <c r="D212" s="246" t="s">
        <v>368</v>
      </c>
      <c r="E212" s="254" t="s">
        <v>1</v>
      </c>
      <c r="F212" s="255" t="s">
        <v>310</v>
      </c>
      <c r="G212" s="253"/>
      <c r="H212" s="256">
        <v>9</v>
      </c>
      <c r="I212" s="257"/>
      <c r="J212" s="253"/>
      <c r="K212" s="253"/>
      <c r="L212" s="258"/>
      <c r="M212" s="259"/>
      <c r="N212" s="260"/>
      <c r="O212" s="260"/>
      <c r="P212" s="260"/>
      <c r="Q212" s="260"/>
      <c r="R212" s="260"/>
      <c r="S212" s="260"/>
      <c r="T212" s="261"/>
      <c r="AT212" s="262" t="s">
        <v>368</v>
      </c>
      <c r="AU212" s="262" t="s">
        <v>92</v>
      </c>
      <c r="AV212" s="12" t="s">
        <v>92</v>
      </c>
      <c r="AW212" s="12" t="s">
        <v>38</v>
      </c>
      <c r="AX212" s="12" t="s">
        <v>90</v>
      </c>
      <c r="AY212" s="262" t="s">
        <v>263</v>
      </c>
    </row>
    <row r="213" s="1" customFormat="1" ht="24" customHeight="1">
      <c r="B213" s="39"/>
      <c r="C213" s="233" t="s">
        <v>556</v>
      </c>
      <c r="D213" s="233" t="s">
        <v>266</v>
      </c>
      <c r="E213" s="234" t="s">
        <v>9238</v>
      </c>
      <c r="F213" s="235" t="s">
        <v>9239</v>
      </c>
      <c r="G213" s="236" t="s">
        <v>503</v>
      </c>
      <c r="H213" s="237">
        <v>9</v>
      </c>
      <c r="I213" s="238"/>
      <c r="J213" s="239">
        <f>ROUND(I213*H213,2)</f>
        <v>0</v>
      </c>
      <c r="K213" s="235" t="s">
        <v>9240</v>
      </c>
      <c r="L213" s="44"/>
      <c r="M213" s="240" t="s">
        <v>1</v>
      </c>
      <c r="N213" s="241" t="s">
        <v>48</v>
      </c>
      <c r="O213" s="87"/>
      <c r="P213" s="242">
        <f>O213*H213</f>
        <v>0</v>
      </c>
      <c r="Q213" s="242">
        <v>0.35248000000000002</v>
      </c>
      <c r="R213" s="242">
        <f>Q213*H213</f>
        <v>3.17232</v>
      </c>
      <c r="S213" s="242">
        <v>0</v>
      </c>
      <c r="T213" s="243">
        <f>S213*H213</f>
        <v>0</v>
      </c>
      <c r="AR213" s="244" t="s">
        <v>125</v>
      </c>
      <c r="AT213" s="244" t="s">
        <v>266</v>
      </c>
      <c r="AU213" s="244" t="s">
        <v>92</v>
      </c>
      <c r="AY213" s="17" t="s">
        <v>263</v>
      </c>
      <c r="BE213" s="245">
        <f>IF(N213="základní",J213,0)</f>
        <v>0</v>
      </c>
      <c r="BF213" s="245">
        <f>IF(N213="snížená",J213,0)</f>
        <v>0</v>
      </c>
      <c r="BG213" s="245">
        <f>IF(N213="zákl. přenesená",J213,0)</f>
        <v>0</v>
      </c>
      <c r="BH213" s="245">
        <f>IF(N213="sníž. přenesená",J213,0)</f>
        <v>0</v>
      </c>
      <c r="BI213" s="245">
        <f>IF(N213="nulová",J213,0)</f>
        <v>0</v>
      </c>
      <c r="BJ213" s="17" t="s">
        <v>90</v>
      </c>
      <c r="BK213" s="245">
        <f>ROUND(I213*H213,2)</f>
        <v>0</v>
      </c>
      <c r="BL213" s="17" t="s">
        <v>125</v>
      </c>
      <c r="BM213" s="244" t="s">
        <v>9241</v>
      </c>
    </row>
    <row r="214" s="14" customFormat="1">
      <c r="B214" s="274"/>
      <c r="C214" s="275"/>
      <c r="D214" s="246" t="s">
        <v>368</v>
      </c>
      <c r="E214" s="276" t="s">
        <v>1</v>
      </c>
      <c r="F214" s="277" t="s">
        <v>9234</v>
      </c>
      <c r="G214" s="275"/>
      <c r="H214" s="276" t="s">
        <v>1</v>
      </c>
      <c r="I214" s="278"/>
      <c r="J214" s="275"/>
      <c r="K214" s="275"/>
      <c r="L214" s="279"/>
      <c r="M214" s="280"/>
      <c r="N214" s="281"/>
      <c r="O214" s="281"/>
      <c r="P214" s="281"/>
      <c r="Q214" s="281"/>
      <c r="R214" s="281"/>
      <c r="S214" s="281"/>
      <c r="T214" s="282"/>
      <c r="AT214" s="283" t="s">
        <v>368</v>
      </c>
      <c r="AU214" s="283" t="s">
        <v>92</v>
      </c>
      <c r="AV214" s="14" t="s">
        <v>90</v>
      </c>
      <c r="AW214" s="14" t="s">
        <v>38</v>
      </c>
      <c r="AX214" s="14" t="s">
        <v>83</v>
      </c>
      <c r="AY214" s="283" t="s">
        <v>263</v>
      </c>
    </row>
    <row r="215" s="12" customFormat="1">
      <c r="B215" s="252"/>
      <c r="C215" s="253"/>
      <c r="D215" s="246" t="s">
        <v>368</v>
      </c>
      <c r="E215" s="254" t="s">
        <v>1</v>
      </c>
      <c r="F215" s="255" t="s">
        <v>310</v>
      </c>
      <c r="G215" s="253"/>
      <c r="H215" s="256">
        <v>9</v>
      </c>
      <c r="I215" s="257"/>
      <c r="J215" s="253"/>
      <c r="K215" s="253"/>
      <c r="L215" s="258"/>
      <c r="M215" s="259"/>
      <c r="N215" s="260"/>
      <c r="O215" s="260"/>
      <c r="P215" s="260"/>
      <c r="Q215" s="260"/>
      <c r="R215" s="260"/>
      <c r="S215" s="260"/>
      <c r="T215" s="261"/>
      <c r="AT215" s="262" t="s">
        <v>368</v>
      </c>
      <c r="AU215" s="262" t="s">
        <v>92</v>
      </c>
      <c r="AV215" s="12" t="s">
        <v>92</v>
      </c>
      <c r="AW215" s="12" t="s">
        <v>38</v>
      </c>
      <c r="AX215" s="12" t="s">
        <v>90</v>
      </c>
      <c r="AY215" s="262" t="s">
        <v>263</v>
      </c>
    </row>
    <row r="216" s="1" customFormat="1" ht="16.5" customHeight="1">
      <c r="B216" s="39"/>
      <c r="C216" s="233" t="s">
        <v>563</v>
      </c>
      <c r="D216" s="233" t="s">
        <v>266</v>
      </c>
      <c r="E216" s="234" t="s">
        <v>9242</v>
      </c>
      <c r="F216" s="235" t="s">
        <v>9243</v>
      </c>
      <c r="G216" s="236" t="s">
        <v>503</v>
      </c>
      <c r="H216" s="237">
        <v>1</v>
      </c>
      <c r="I216" s="238"/>
      <c r="J216" s="239">
        <f>ROUND(I216*H216,2)</f>
        <v>0</v>
      </c>
      <c r="K216" s="235" t="s">
        <v>270</v>
      </c>
      <c r="L216" s="44"/>
      <c r="M216" s="240" t="s">
        <v>1</v>
      </c>
      <c r="N216" s="241" t="s">
        <v>48</v>
      </c>
      <c r="O216" s="87"/>
      <c r="P216" s="242">
        <f>O216*H216</f>
        <v>0</v>
      </c>
      <c r="Q216" s="242">
        <v>0.217338</v>
      </c>
      <c r="R216" s="242">
        <f>Q216*H216</f>
        <v>0.217338</v>
      </c>
      <c r="S216" s="242">
        <v>0</v>
      </c>
      <c r="T216" s="243">
        <f>S216*H216</f>
        <v>0</v>
      </c>
      <c r="AR216" s="244" t="s">
        <v>125</v>
      </c>
      <c r="AT216" s="244" t="s">
        <v>266</v>
      </c>
      <c r="AU216" s="244" t="s">
        <v>92</v>
      </c>
      <c r="AY216" s="17" t="s">
        <v>263</v>
      </c>
      <c r="BE216" s="245">
        <f>IF(N216="základní",J216,0)</f>
        <v>0</v>
      </c>
      <c r="BF216" s="245">
        <f>IF(N216="snížená",J216,0)</f>
        <v>0</v>
      </c>
      <c r="BG216" s="245">
        <f>IF(N216="zákl. přenesená",J216,0)</f>
        <v>0</v>
      </c>
      <c r="BH216" s="245">
        <f>IF(N216="sníž. přenesená",J216,0)</f>
        <v>0</v>
      </c>
      <c r="BI216" s="245">
        <f>IF(N216="nulová",J216,0)</f>
        <v>0</v>
      </c>
      <c r="BJ216" s="17" t="s">
        <v>90</v>
      </c>
      <c r="BK216" s="245">
        <f>ROUND(I216*H216,2)</f>
        <v>0</v>
      </c>
      <c r="BL216" s="17" t="s">
        <v>125</v>
      </c>
      <c r="BM216" s="244" t="s">
        <v>9244</v>
      </c>
    </row>
    <row r="217" s="12" customFormat="1">
      <c r="B217" s="252"/>
      <c r="C217" s="253"/>
      <c r="D217" s="246" t="s">
        <v>368</v>
      </c>
      <c r="E217" s="254" t="s">
        <v>1</v>
      </c>
      <c r="F217" s="255" t="s">
        <v>90</v>
      </c>
      <c r="G217" s="253"/>
      <c r="H217" s="256">
        <v>1</v>
      </c>
      <c r="I217" s="257"/>
      <c r="J217" s="253"/>
      <c r="K217" s="253"/>
      <c r="L217" s="258"/>
      <c r="M217" s="259"/>
      <c r="N217" s="260"/>
      <c r="O217" s="260"/>
      <c r="P217" s="260"/>
      <c r="Q217" s="260"/>
      <c r="R217" s="260"/>
      <c r="S217" s="260"/>
      <c r="T217" s="261"/>
      <c r="AT217" s="262" t="s">
        <v>368</v>
      </c>
      <c r="AU217" s="262" t="s">
        <v>92</v>
      </c>
      <c r="AV217" s="12" t="s">
        <v>92</v>
      </c>
      <c r="AW217" s="12" t="s">
        <v>38</v>
      </c>
      <c r="AX217" s="12" t="s">
        <v>90</v>
      </c>
      <c r="AY217" s="262" t="s">
        <v>263</v>
      </c>
    </row>
    <row r="218" s="1" customFormat="1" ht="16.5" customHeight="1">
      <c r="B218" s="39"/>
      <c r="C218" s="295" t="s">
        <v>570</v>
      </c>
      <c r="D218" s="295" t="s">
        <v>400</v>
      </c>
      <c r="E218" s="296" t="s">
        <v>9245</v>
      </c>
      <c r="F218" s="297" t="s">
        <v>9246</v>
      </c>
      <c r="G218" s="298" t="s">
        <v>503</v>
      </c>
      <c r="H218" s="299">
        <v>1</v>
      </c>
      <c r="I218" s="300"/>
      <c r="J218" s="301">
        <f>ROUND(I218*H218,2)</f>
        <v>0</v>
      </c>
      <c r="K218" s="297" t="s">
        <v>270</v>
      </c>
      <c r="L218" s="302"/>
      <c r="M218" s="303" t="s">
        <v>1</v>
      </c>
      <c r="N218" s="304" t="s">
        <v>48</v>
      </c>
      <c r="O218" s="87"/>
      <c r="P218" s="242">
        <f>O218*H218</f>
        <v>0</v>
      </c>
      <c r="Q218" s="242">
        <v>0.16500000000000001</v>
      </c>
      <c r="R218" s="242">
        <f>Q218*H218</f>
        <v>0.16500000000000001</v>
      </c>
      <c r="S218" s="242">
        <v>0</v>
      </c>
      <c r="T218" s="243">
        <f>S218*H218</f>
        <v>0</v>
      </c>
      <c r="AR218" s="244" t="s">
        <v>303</v>
      </c>
      <c r="AT218" s="244" t="s">
        <v>400</v>
      </c>
      <c r="AU218" s="244" t="s">
        <v>92</v>
      </c>
      <c r="AY218" s="17" t="s">
        <v>263</v>
      </c>
      <c r="BE218" s="245">
        <f>IF(N218="základní",J218,0)</f>
        <v>0</v>
      </c>
      <c r="BF218" s="245">
        <f>IF(N218="snížená",J218,0)</f>
        <v>0</v>
      </c>
      <c r="BG218" s="245">
        <f>IF(N218="zákl. přenesená",J218,0)</f>
        <v>0</v>
      </c>
      <c r="BH218" s="245">
        <f>IF(N218="sníž. přenesená",J218,0)</f>
        <v>0</v>
      </c>
      <c r="BI218" s="245">
        <f>IF(N218="nulová",J218,0)</f>
        <v>0</v>
      </c>
      <c r="BJ218" s="17" t="s">
        <v>90</v>
      </c>
      <c r="BK218" s="245">
        <f>ROUND(I218*H218,2)</f>
        <v>0</v>
      </c>
      <c r="BL218" s="17" t="s">
        <v>125</v>
      </c>
      <c r="BM218" s="244" t="s">
        <v>9247</v>
      </c>
    </row>
    <row r="219" s="12" customFormat="1">
      <c r="B219" s="252"/>
      <c r="C219" s="253"/>
      <c r="D219" s="246" t="s">
        <v>368</v>
      </c>
      <c r="E219" s="254" t="s">
        <v>1</v>
      </c>
      <c r="F219" s="255" t="s">
        <v>90</v>
      </c>
      <c r="G219" s="253"/>
      <c r="H219" s="256">
        <v>1</v>
      </c>
      <c r="I219" s="257"/>
      <c r="J219" s="253"/>
      <c r="K219" s="253"/>
      <c r="L219" s="258"/>
      <c r="M219" s="259"/>
      <c r="N219" s="260"/>
      <c r="O219" s="260"/>
      <c r="P219" s="260"/>
      <c r="Q219" s="260"/>
      <c r="R219" s="260"/>
      <c r="S219" s="260"/>
      <c r="T219" s="261"/>
      <c r="AT219" s="262" t="s">
        <v>368</v>
      </c>
      <c r="AU219" s="262" t="s">
        <v>92</v>
      </c>
      <c r="AV219" s="12" t="s">
        <v>92</v>
      </c>
      <c r="AW219" s="12" t="s">
        <v>38</v>
      </c>
      <c r="AX219" s="12" t="s">
        <v>90</v>
      </c>
      <c r="AY219" s="262" t="s">
        <v>263</v>
      </c>
    </row>
    <row r="220" s="1" customFormat="1" ht="16.5" customHeight="1">
      <c r="B220" s="39"/>
      <c r="C220" s="295" t="s">
        <v>576</v>
      </c>
      <c r="D220" s="295" t="s">
        <v>400</v>
      </c>
      <c r="E220" s="296" t="s">
        <v>9248</v>
      </c>
      <c r="F220" s="297" t="s">
        <v>9249</v>
      </c>
      <c r="G220" s="298" t="s">
        <v>503</v>
      </c>
      <c r="H220" s="299">
        <v>1</v>
      </c>
      <c r="I220" s="300"/>
      <c r="J220" s="301">
        <f>ROUND(I220*H220,2)</f>
        <v>0</v>
      </c>
      <c r="K220" s="297" t="s">
        <v>270</v>
      </c>
      <c r="L220" s="302"/>
      <c r="M220" s="303" t="s">
        <v>1</v>
      </c>
      <c r="N220" s="304" t="s">
        <v>48</v>
      </c>
      <c r="O220" s="87"/>
      <c r="P220" s="242">
        <f>O220*H220</f>
        <v>0</v>
      </c>
      <c r="Q220" s="242">
        <v>0.059999999999999998</v>
      </c>
      <c r="R220" s="242">
        <f>Q220*H220</f>
        <v>0.059999999999999998</v>
      </c>
      <c r="S220" s="242">
        <v>0</v>
      </c>
      <c r="T220" s="243">
        <f>S220*H220</f>
        <v>0</v>
      </c>
      <c r="AR220" s="244" t="s">
        <v>303</v>
      </c>
      <c r="AT220" s="244" t="s">
        <v>400</v>
      </c>
      <c r="AU220" s="244" t="s">
        <v>92</v>
      </c>
      <c r="AY220" s="17" t="s">
        <v>263</v>
      </c>
      <c r="BE220" s="245">
        <f>IF(N220="základní",J220,0)</f>
        <v>0</v>
      </c>
      <c r="BF220" s="245">
        <f>IF(N220="snížená",J220,0)</f>
        <v>0</v>
      </c>
      <c r="BG220" s="245">
        <f>IF(N220="zákl. přenesená",J220,0)</f>
        <v>0</v>
      </c>
      <c r="BH220" s="245">
        <f>IF(N220="sníž. přenesená",J220,0)</f>
        <v>0</v>
      </c>
      <c r="BI220" s="245">
        <f>IF(N220="nulová",J220,0)</f>
        <v>0</v>
      </c>
      <c r="BJ220" s="17" t="s">
        <v>90</v>
      </c>
      <c r="BK220" s="245">
        <f>ROUND(I220*H220,2)</f>
        <v>0</v>
      </c>
      <c r="BL220" s="17" t="s">
        <v>125</v>
      </c>
      <c r="BM220" s="244" t="s">
        <v>9250</v>
      </c>
    </row>
    <row r="221" s="12" customFormat="1">
      <c r="B221" s="252"/>
      <c r="C221" s="253"/>
      <c r="D221" s="246" t="s">
        <v>368</v>
      </c>
      <c r="E221" s="254" t="s">
        <v>1</v>
      </c>
      <c r="F221" s="255" t="s">
        <v>90</v>
      </c>
      <c r="G221" s="253"/>
      <c r="H221" s="256">
        <v>1</v>
      </c>
      <c r="I221" s="257"/>
      <c r="J221" s="253"/>
      <c r="K221" s="253"/>
      <c r="L221" s="258"/>
      <c r="M221" s="259"/>
      <c r="N221" s="260"/>
      <c r="O221" s="260"/>
      <c r="P221" s="260"/>
      <c r="Q221" s="260"/>
      <c r="R221" s="260"/>
      <c r="S221" s="260"/>
      <c r="T221" s="261"/>
      <c r="AT221" s="262" t="s">
        <v>368</v>
      </c>
      <c r="AU221" s="262" t="s">
        <v>92</v>
      </c>
      <c r="AV221" s="12" t="s">
        <v>92</v>
      </c>
      <c r="AW221" s="12" t="s">
        <v>38</v>
      </c>
      <c r="AX221" s="12" t="s">
        <v>90</v>
      </c>
      <c r="AY221" s="262" t="s">
        <v>263</v>
      </c>
    </row>
    <row r="222" s="1" customFormat="1" ht="16.5" customHeight="1">
      <c r="B222" s="39"/>
      <c r="C222" s="233" t="s">
        <v>581</v>
      </c>
      <c r="D222" s="233" t="s">
        <v>266</v>
      </c>
      <c r="E222" s="234" t="s">
        <v>9251</v>
      </c>
      <c r="F222" s="235" t="s">
        <v>9252</v>
      </c>
      <c r="G222" s="236" t="s">
        <v>503</v>
      </c>
      <c r="H222" s="237">
        <v>1</v>
      </c>
      <c r="I222" s="238"/>
      <c r="J222" s="239">
        <f>ROUND(I222*H222,2)</f>
        <v>0</v>
      </c>
      <c r="K222" s="235" t="s">
        <v>3544</v>
      </c>
      <c r="L222" s="44"/>
      <c r="M222" s="240" t="s">
        <v>1</v>
      </c>
      <c r="N222" s="241" t="s">
        <v>48</v>
      </c>
      <c r="O222" s="87"/>
      <c r="P222" s="242">
        <f>O222*H222</f>
        <v>0</v>
      </c>
      <c r="Q222" s="242">
        <v>0</v>
      </c>
      <c r="R222" s="242">
        <f>Q222*H222</f>
        <v>0</v>
      </c>
      <c r="S222" s="242">
        <v>0</v>
      </c>
      <c r="T222" s="243">
        <f>S222*H222</f>
        <v>0</v>
      </c>
      <c r="AR222" s="244" t="s">
        <v>125</v>
      </c>
      <c r="AT222" s="244" t="s">
        <v>266</v>
      </c>
      <c r="AU222" s="244" t="s">
        <v>92</v>
      </c>
      <c r="AY222" s="17" t="s">
        <v>263</v>
      </c>
      <c r="BE222" s="245">
        <f>IF(N222="základní",J222,0)</f>
        <v>0</v>
      </c>
      <c r="BF222" s="245">
        <f>IF(N222="snížená",J222,0)</f>
        <v>0</v>
      </c>
      <c r="BG222" s="245">
        <f>IF(N222="zákl. přenesená",J222,0)</f>
        <v>0</v>
      </c>
      <c r="BH222" s="245">
        <f>IF(N222="sníž. přenesená",J222,0)</f>
        <v>0</v>
      </c>
      <c r="BI222" s="245">
        <f>IF(N222="nulová",J222,0)</f>
        <v>0</v>
      </c>
      <c r="BJ222" s="17" t="s">
        <v>90</v>
      </c>
      <c r="BK222" s="245">
        <f>ROUND(I222*H222,2)</f>
        <v>0</v>
      </c>
      <c r="BL222" s="17" t="s">
        <v>125</v>
      </c>
      <c r="BM222" s="244" t="s">
        <v>9253</v>
      </c>
    </row>
    <row r="223" s="1" customFormat="1" ht="24" customHeight="1">
      <c r="B223" s="39"/>
      <c r="C223" s="233" t="s">
        <v>585</v>
      </c>
      <c r="D223" s="233" t="s">
        <v>266</v>
      </c>
      <c r="E223" s="234" t="s">
        <v>9254</v>
      </c>
      <c r="F223" s="235" t="s">
        <v>9255</v>
      </c>
      <c r="G223" s="236" t="s">
        <v>503</v>
      </c>
      <c r="H223" s="237">
        <v>1</v>
      </c>
      <c r="I223" s="238"/>
      <c r="J223" s="239">
        <f>ROUND(I223*H223,2)</f>
        <v>0</v>
      </c>
      <c r="K223" s="235" t="s">
        <v>3544</v>
      </c>
      <c r="L223" s="44"/>
      <c r="M223" s="240" t="s">
        <v>1</v>
      </c>
      <c r="N223" s="241" t="s">
        <v>48</v>
      </c>
      <c r="O223" s="87"/>
      <c r="P223" s="242">
        <f>O223*H223</f>
        <v>0</v>
      </c>
      <c r="Q223" s="242">
        <v>0</v>
      </c>
      <c r="R223" s="242">
        <f>Q223*H223</f>
        <v>0</v>
      </c>
      <c r="S223" s="242">
        <v>0</v>
      </c>
      <c r="T223" s="243">
        <f>S223*H223</f>
        <v>0</v>
      </c>
      <c r="AR223" s="244" t="s">
        <v>125</v>
      </c>
      <c r="AT223" s="244" t="s">
        <v>266</v>
      </c>
      <c r="AU223" s="244" t="s">
        <v>92</v>
      </c>
      <c r="AY223" s="17" t="s">
        <v>263</v>
      </c>
      <c r="BE223" s="245">
        <f>IF(N223="základní",J223,0)</f>
        <v>0</v>
      </c>
      <c r="BF223" s="245">
        <f>IF(N223="snížená",J223,0)</f>
        <v>0</v>
      </c>
      <c r="BG223" s="245">
        <f>IF(N223="zákl. přenesená",J223,0)</f>
        <v>0</v>
      </c>
      <c r="BH223" s="245">
        <f>IF(N223="sníž. přenesená",J223,0)</f>
        <v>0</v>
      </c>
      <c r="BI223" s="245">
        <f>IF(N223="nulová",J223,0)</f>
        <v>0</v>
      </c>
      <c r="BJ223" s="17" t="s">
        <v>90</v>
      </c>
      <c r="BK223" s="245">
        <f>ROUND(I223*H223,2)</f>
        <v>0</v>
      </c>
      <c r="BL223" s="17" t="s">
        <v>125</v>
      </c>
      <c r="BM223" s="244" t="s">
        <v>9256</v>
      </c>
    </row>
    <row r="224" s="14" customFormat="1">
      <c r="B224" s="274"/>
      <c r="C224" s="275"/>
      <c r="D224" s="246" t="s">
        <v>368</v>
      </c>
      <c r="E224" s="276" t="s">
        <v>1</v>
      </c>
      <c r="F224" s="277" t="s">
        <v>9257</v>
      </c>
      <c r="G224" s="275"/>
      <c r="H224" s="276" t="s">
        <v>1</v>
      </c>
      <c r="I224" s="278"/>
      <c r="J224" s="275"/>
      <c r="K224" s="275"/>
      <c r="L224" s="279"/>
      <c r="M224" s="280"/>
      <c r="N224" s="281"/>
      <c r="O224" s="281"/>
      <c r="P224" s="281"/>
      <c r="Q224" s="281"/>
      <c r="R224" s="281"/>
      <c r="S224" s="281"/>
      <c r="T224" s="282"/>
      <c r="AT224" s="283" t="s">
        <v>368</v>
      </c>
      <c r="AU224" s="283" t="s">
        <v>92</v>
      </c>
      <c r="AV224" s="14" t="s">
        <v>90</v>
      </c>
      <c r="AW224" s="14" t="s">
        <v>38</v>
      </c>
      <c r="AX224" s="14" t="s">
        <v>83</v>
      </c>
      <c r="AY224" s="283" t="s">
        <v>263</v>
      </c>
    </row>
    <row r="225" s="14" customFormat="1">
      <c r="B225" s="274"/>
      <c r="C225" s="275"/>
      <c r="D225" s="246" t="s">
        <v>368</v>
      </c>
      <c r="E225" s="276" t="s">
        <v>1</v>
      </c>
      <c r="F225" s="277" t="s">
        <v>9258</v>
      </c>
      <c r="G225" s="275"/>
      <c r="H225" s="276" t="s">
        <v>1</v>
      </c>
      <c r="I225" s="278"/>
      <c r="J225" s="275"/>
      <c r="K225" s="275"/>
      <c r="L225" s="279"/>
      <c r="M225" s="280"/>
      <c r="N225" s="281"/>
      <c r="O225" s="281"/>
      <c r="P225" s="281"/>
      <c r="Q225" s="281"/>
      <c r="R225" s="281"/>
      <c r="S225" s="281"/>
      <c r="T225" s="282"/>
      <c r="AT225" s="283" t="s">
        <v>368</v>
      </c>
      <c r="AU225" s="283" t="s">
        <v>92</v>
      </c>
      <c r="AV225" s="14" t="s">
        <v>90</v>
      </c>
      <c r="AW225" s="14" t="s">
        <v>38</v>
      </c>
      <c r="AX225" s="14" t="s">
        <v>83</v>
      </c>
      <c r="AY225" s="283" t="s">
        <v>263</v>
      </c>
    </row>
    <row r="226" s="14" customFormat="1">
      <c r="B226" s="274"/>
      <c r="C226" s="275"/>
      <c r="D226" s="246" t="s">
        <v>368</v>
      </c>
      <c r="E226" s="276" t="s">
        <v>1</v>
      </c>
      <c r="F226" s="277" t="s">
        <v>9259</v>
      </c>
      <c r="G226" s="275"/>
      <c r="H226" s="276" t="s">
        <v>1</v>
      </c>
      <c r="I226" s="278"/>
      <c r="J226" s="275"/>
      <c r="K226" s="275"/>
      <c r="L226" s="279"/>
      <c r="M226" s="280"/>
      <c r="N226" s="281"/>
      <c r="O226" s="281"/>
      <c r="P226" s="281"/>
      <c r="Q226" s="281"/>
      <c r="R226" s="281"/>
      <c r="S226" s="281"/>
      <c r="T226" s="282"/>
      <c r="AT226" s="283" t="s">
        <v>368</v>
      </c>
      <c r="AU226" s="283" t="s">
        <v>92</v>
      </c>
      <c r="AV226" s="14" t="s">
        <v>90</v>
      </c>
      <c r="AW226" s="14" t="s">
        <v>38</v>
      </c>
      <c r="AX226" s="14" t="s">
        <v>83</v>
      </c>
      <c r="AY226" s="283" t="s">
        <v>263</v>
      </c>
    </row>
    <row r="227" s="14" customFormat="1">
      <c r="B227" s="274"/>
      <c r="C227" s="275"/>
      <c r="D227" s="246" t="s">
        <v>368</v>
      </c>
      <c r="E227" s="276" t="s">
        <v>1</v>
      </c>
      <c r="F227" s="277" t="s">
        <v>9260</v>
      </c>
      <c r="G227" s="275"/>
      <c r="H227" s="276" t="s">
        <v>1</v>
      </c>
      <c r="I227" s="278"/>
      <c r="J227" s="275"/>
      <c r="K227" s="275"/>
      <c r="L227" s="279"/>
      <c r="M227" s="280"/>
      <c r="N227" s="281"/>
      <c r="O227" s="281"/>
      <c r="P227" s="281"/>
      <c r="Q227" s="281"/>
      <c r="R227" s="281"/>
      <c r="S227" s="281"/>
      <c r="T227" s="282"/>
      <c r="AT227" s="283" t="s">
        <v>368</v>
      </c>
      <c r="AU227" s="283" t="s">
        <v>92</v>
      </c>
      <c r="AV227" s="14" t="s">
        <v>90</v>
      </c>
      <c r="AW227" s="14" t="s">
        <v>38</v>
      </c>
      <c r="AX227" s="14" t="s">
        <v>83</v>
      </c>
      <c r="AY227" s="283" t="s">
        <v>263</v>
      </c>
    </row>
    <row r="228" s="14" customFormat="1">
      <c r="B228" s="274"/>
      <c r="C228" s="275"/>
      <c r="D228" s="246" t="s">
        <v>368</v>
      </c>
      <c r="E228" s="276" t="s">
        <v>1</v>
      </c>
      <c r="F228" s="277" t="s">
        <v>9261</v>
      </c>
      <c r="G228" s="275"/>
      <c r="H228" s="276" t="s">
        <v>1</v>
      </c>
      <c r="I228" s="278"/>
      <c r="J228" s="275"/>
      <c r="K228" s="275"/>
      <c r="L228" s="279"/>
      <c r="M228" s="280"/>
      <c r="N228" s="281"/>
      <c r="O228" s="281"/>
      <c r="P228" s="281"/>
      <c r="Q228" s="281"/>
      <c r="R228" s="281"/>
      <c r="S228" s="281"/>
      <c r="T228" s="282"/>
      <c r="AT228" s="283" t="s">
        <v>368</v>
      </c>
      <c r="AU228" s="283" t="s">
        <v>92</v>
      </c>
      <c r="AV228" s="14" t="s">
        <v>90</v>
      </c>
      <c r="AW228" s="14" t="s">
        <v>38</v>
      </c>
      <c r="AX228" s="14" t="s">
        <v>83</v>
      </c>
      <c r="AY228" s="283" t="s">
        <v>263</v>
      </c>
    </row>
    <row r="229" s="12" customFormat="1">
      <c r="B229" s="252"/>
      <c r="C229" s="253"/>
      <c r="D229" s="246" t="s">
        <v>368</v>
      </c>
      <c r="E229" s="254" t="s">
        <v>1</v>
      </c>
      <c r="F229" s="255" t="s">
        <v>90</v>
      </c>
      <c r="G229" s="253"/>
      <c r="H229" s="256">
        <v>1</v>
      </c>
      <c r="I229" s="257"/>
      <c r="J229" s="253"/>
      <c r="K229" s="253"/>
      <c r="L229" s="258"/>
      <c r="M229" s="259"/>
      <c r="N229" s="260"/>
      <c r="O229" s="260"/>
      <c r="P229" s="260"/>
      <c r="Q229" s="260"/>
      <c r="R229" s="260"/>
      <c r="S229" s="260"/>
      <c r="T229" s="261"/>
      <c r="AT229" s="262" t="s">
        <v>368</v>
      </c>
      <c r="AU229" s="262" t="s">
        <v>92</v>
      </c>
      <c r="AV229" s="12" t="s">
        <v>92</v>
      </c>
      <c r="AW229" s="12" t="s">
        <v>38</v>
      </c>
      <c r="AX229" s="12" t="s">
        <v>90</v>
      </c>
      <c r="AY229" s="262" t="s">
        <v>263</v>
      </c>
    </row>
    <row r="230" s="1" customFormat="1" ht="16.5" customHeight="1">
      <c r="B230" s="39"/>
      <c r="C230" s="233" t="s">
        <v>593</v>
      </c>
      <c r="D230" s="233" t="s">
        <v>266</v>
      </c>
      <c r="E230" s="234" t="s">
        <v>9262</v>
      </c>
      <c r="F230" s="235" t="s">
        <v>9263</v>
      </c>
      <c r="G230" s="236" t="s">
        <v>503</v>
      </c>
      <c r="H230" s="237">
        <v>1</v>
      </c>
      <c r="I230" s="238"/>
      <c r="J230" s="239">
        <f>ROUND(I230*H230,2)</f>
        <v>0</v>
      </c>
      <c r="K230" s="235" t="s">
        <v>3544</v>
      </c>
      <c r="L230" s="44"/>
      <c r="M230" s="240" t="s">
        <v>1</v>
      </c>
      <c r="N230" s="241" t="s">
        <v>48</v>
      </c>
      <c r="O230" s="87"/>
      <c r="P230" s="242">
        <f>O230*H230</f>
        <v>0</v>
      </c>
      <c r="Q230" s="242">
        <v>0</v>
      </c>
      <c r="R230" s="242">
        <f>Q230*H230</f>
        <v>0</v>
      </c>
      <c r="S230" s="242">
        <v>0</v>
      </c>
      <c r="T230" s="243">
        <f>S230*H230</f>
        <v>0</v>
      </c>
      <c r="AR230" s="244" t="s">
        <v>125</v>
      </c>
      <c r="AT230" s="244" t="s">
        <v>266</v>
      </c>
      <c r="AU230" s="244" t="s">
        <v>92</v>
      </c>
      <c r="AY230" s="17" t="s">
        <v>263</v>
      </c>
      <c r="BE230" s="245">
        <f>IF(N230="základní",J230,0)</f>
        <v>0</v>
      </c>
      <c r="BF230" s="245">
        <f>IF(N230="snížená",J230,0)</f>
        <v>0</v>
      </c>
      <c r="BG230" s="245">
        <f>IF(N230="zákl. přenesená",J230,0)</f>
        <v>0</v>
      </c>
      <c r="BH230" s="245">
        <f>IF(N230="sníž. přenesená",J230,0)</f>
        <v>0</v>
      </c>
      <c r="BI230" s="245">
        <f>IF(N230="nulová",J230,0)</f>
        <v>0</v>
      </c>
      <c r="BJ230" s="17" t="s">
        <v>90</v>
      </c>
      <c r="BK230" s="245">
        <f>ROUND(I230*H230,2)</f>
        <v>0</v>
      </c>
      <c r="BL230" s="17" t="s">
        <v>125</v>
      </c>
      <c r="BM230" s="244" t="s">
        <v>9264</v>
      </c>
    </row>
    <row r="231" s="11" customFormat="1" ht="22.8" customHeight="1">
      <c r="B231" s="217"/>
      <c r="C231" s="218"/>
      <c r="D231" s="219" t="s">
        <v>82</v>
      </c>
      <c r="E231" s="231" t="s">
        <v>1053</v>
      </c>
      <c r="F231" s="231" t="s">
        <v>1054</v>
      </c>
      <c r="G231" s="218"/>
      <c r="H231" s="218"/>
      <c r="I231" s="221"/>
      <c r="J231" s="232">
        <f>BK231</f>
        <v>0</v>
      </c>
      <c r="K231" s="218"/>
      <c r="L231" s="223"/>
      <c r="M231" s="224"/>
      <c r="N231" s="225"/>
      <c r="O231" s="225"/>
      <c r="P231" s="226">
        <f>P232</f>
        <v>0</v>
      </c>
      <c r="Q231" s="225"/>
      <c r="R231" s="226">
        <f>R232</f>
        <v>0</v>
      </c>
      <c r="S231" s="225"/>
      <c r="T231" s="227">
        <f>T232</f>
        <v>0</v>
      </c>
      <c r="AR231" s="228" t="s">
        <v>90</v>
      </c>
      <c r="AT231" s="229" t="s">
        <v>82</v>
      </c>
      <c r="AU231" s="229" t="s">
        <v>90</v>
      </c>
      <c r="AY231" s="228" t="s">
        <v>263</v>
      </c>
      <c r="BK231" s="230">
        <f>BK232</f>
        <v>0</v>
      </c>
    </row>
    <row r="232" s="1" customFormat="1" ht="24" customHeight="1">
      <c r="B232" s="39"/>
      <c r="C232" s="233" t="s">
        <v>600</v>
      </c>
      <c r="D232" s="233" t="s">
        <v>266</v>
      </c>
      <c r="E232" s="234" t="s">
        <v>3563</v>
      </c>
      <c r="F232" s="235" t="s">
        <v>3564</v>
      </c>
      <c r="G232" s="236" t="s">
        <v>403</v>
      </c>
      <c r="H232" s="237">
        <v>6.8840000000000003</v>
      </c>
      <c r="I232" s="238"/>
      <c r="J232" s="239">
        <f>ROUND(I232*H232,2)</f>
        <v>0</v>
      </c>
      <c r="K232" s="235" t="s">
        <v>270</v>
      </c>
      <c r="L232" s="44"/>
      <c r="M232" s="314" t="s">
        <v>1</v>
      </c>
      <c r="N232" s="315" t="s">
        <v>48</v>
      </c>
      <c r="O232" s="250"/>
      <c r="P232" s="316">
        <f>O232*H232</f>
        <v>0</v>
      </c>
      <c r="Q232" s="316">
        <v>0</v>
      </c>
      <c r="R232" s="316">
        <f>Q232*H232</f>
        <v>0</v>
      </c>
      <c r="S232" s="316">
        <v>0</v>
      </c>
      <c r="T232" s="317">
        <f>S232*H232</f>
        <v>0</v>
      </c>
      <c r="AR232" s="244" t="s">
        <v>125</v>
      </c>
      <c r="AT232" s="244" t="s">
        <v>266</v>
      </c>
      <c r="AU232" s="244" t="s">
        <v>92</v>
      </c>
      <c r="AY232" s="17" t="s">
        <v>263</v>
      </c>
      <c r="BE232" s="245">
        <f>IF(N232="základní",J232,0)</f>
        <v>0</v>
      </c>
      <c r="BF232" s="245">
        <f>IF(N232="snížená",J232,0)</f>
        <v>0</v>
      </c>
      <c r="BG232" s="245">
        <f>IF(N232="zákl. přenesená",J232,0)</f>
        <v>0</v>
      </c>
      <c r="BH232" s="245">
        <f>IF(N232="sníž. přenesená",J232,0)</f>
        <v>0</v>
      </c>
      <c r="BI232" s="245">
        <f>IF(N232="nulová",J232,0)</f>
        <v>0</v>
      </c>
      <c r="BJ232" s="17" t="s">
        <v>90</v>
      </c>
      <c r="BK232" s="245">
        <f>ROUND(I232*H232,2)</f>
        <v>0</v>
      </c>
      <c r="BL232" s="17" t="s">
        <v>125</v>
      </c>
      <c r="BM232" s="244" t="s">
        <v>9265</v>
      </c>
    </row>
    <row r="233" s="1" customFormat="1" ht="6.96" customHeight="1">
      <c r="B233" s="62"/>
      <c r="C233" s="63"/>
      <c r="D233" s="63"/>
      <c r="E233" s="63"/>
      <c r="F233" s="63"/>
      <c r="G233" s="63"/>
      <c r="H233" s="63"/>
      <c r="I233" s="184"/>
      <c r="J233" s="63"/>
      <c r="K233" s="63"/>
      <c r="L233" s="44"/>
    </row>
  </sheetData>
  <sheetProtection sheet="1" autoFilter="0" formatColumns="0" formatRows="0" objects="1" scenarios="1" spinCount="100000" saltValue="slVRt2z6YSClNr6RgvDlvb/Hqgm31XH6WGDtC1q/NT7G2TQOIeznw+yOssYzsxdmZN7MLskKFLI/gzt2FZW6bQ==" hashValue="UQJNPedlrUUThyWxo/4RttWfK5O3SUk5AvQ6mWK+KEuTsPsLzoPrCS5bZvFvLEiKbWARnywzHh4Fnw4QP4ARWg==" algorithmName="SHA-512" password="E785"/>
  <autoFilter ref="C126:K232"/>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217</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8672</v>
      </c>
      <c r="F9" s="1"/>
      <c r="G9" s="1"/>
      <c r="H9" s="1"/>
      <c r="I9" s="151"/>
      <c r="L9" s="44"/>
    </row>
    <row r="10" s="1" customFormat="1" ht="12" customHeight="1">
      <c r="B10" s="44"/>
      <c r="D10" s="149" t="s">
        <v>327</v>
      </c>
      <c r="I10" s="151"/>
      <c r="L10" s="44"/>
    </row>
    <row r="11" s="1" customFormat="1" ht="36.96" customHeight="1">
      <c r="B11" s="44"/>
      <c r="E11" s="152" t="s">
        <v>9266</v>
      </c>
      <c r="F11" s="1"/>
      <c r="G11" s="1"/>
      <c r="H11" s="1"/>
      <c r="I11" s="151"/>
      <c r="L11" s="44"/>
    </row>
    <row r="12" s="1" customFormat="1">
      <c r="B12" s="44"/>
      <c r="I12" s="151"/>
      <c r="L12" s="44"/>
    </row>
    <row r="13" s="1" customFormat="1" ht="12" customHeight="1">
      <c r="B13" s="44"/>
      <c r="D13" s="149" t="s">
        <v>18</v>
      </c>
      <c r="F13" s="137" t="s">
        <v>1</v>
      </c>
      <c r="I13" s="153" t="s">
        <v>20</v>
      </c>
      <c r="J13" s="137" t="s">
        <v>1</v>
      </c>
      <c r="L13" s="44"/>
    </row>
    <row r="14" s="1" customFormat="1" ht="12" customHeight="1">
      <c r="B14" s="44"/>
      <c r="D14" s="149" t="s">
        <v>22</v>
      </c>
      <c r="F14" s="137" t="s">
        <v>23</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
        <v>1</v>
      </c>
      <c r="L16" s="44"/>
    </row>
    <row r="17" s="1" customFormat="1" ht="18" customHeight="1">
      <c r="B17" s="44"/>
      <c r="E17" s="137" t="s">
        <v>40</v>
      </c>
      <c r="I17" s="153" t="s">
        <v>33</v>
      </c>
      <c r="J17" s="137" t="s">
        <v>1</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
        <v>1</v>
      </c>
      <c r="L22" s="44"/>
    </row>
    <row r="23" s="1" customFormat="1" ht="18" customHeight="1">
      <c r="B23" s="44"/>
      <c r="E23" s="137" t="s">
        <v>3445</v>
      </c>
      <c r="I23" s="153" t="s">
        <v>33</v>
      </c>
      <c r="J23" s="137" t="s">
        <v>1</v>
      </c>
      <c r="L23" s="44"/>
    </row>
    <row r="24" s="1" customFormat="1" ht="6.96" customHeight="1">
      <c r="B24" s="44"/>
      <c r="I24" s="151"/>
      <c r="L24" s="44"/>
    </row>
    <row r="25" s="1" customFormat="1" ht="12" customHeight="1">
      <c r="B25" s="44"/>
      <c r="D25" s="149" t="s">
        <v>39</v>
      </c>
      <c r="I25" s="153" t="s">
        <v>31</v>
      </c>
      <c r="J25" s="137" t="s">
        <v>1</v>
      </c>
      <c r="L25" s="44"/>
    </row>
    <row r="26" s="1" customFormat="1" ht="18" customHeight="1">
      <c r="B26" s="44"/>
      <c r="E26" s="137" t="s">
        <v>3446</v>
      </c>
      <c r="I26" s="153" t="s">
        <v>33</v>
      </c>
      <c r="J26" s="137" t="s">
        <v>1</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ROUND(J127,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ROUND((SUM(BE127:BE557)),  2)</f>
        <v>0</v>
      </c>
      <c r="I35" s="165">
        <v>0.20999999999999999</v>
      </c>
      <c r="J35" s="164">
        <f>ROUND(((SUM(BE127:BE557))*I35),  2)</f>
        <v>0</v>
      </c>
      <c r="L35" s="44"/>
    </row>
    <row r="36" s="1" customFormat="1" ht="14.4" customHeight="1">
      <c r="B36" s="44"/>
      <c r="E36" s="149" t="s">
        <v>49</v>
      </c>
      <c r="F36" s="164">
        <f>ROUND((SUM(BF127:BF557)),  2)</f>
        <v>0</v>
      </c>
      <c r="I36" s="165">
        <v>0.14999999999999999</v>
      </c>
      <c r="J36" s="164">
        <f>ROUND(((SUM(BF127:BF557))*I36),  2)</f>
        <v>0</v>
      </c>
      <c r="L36" s="44"/>
    </row>
    <row r="37" hidden="1" s="1" customFormat="1" ht="14.4" customHeight="1">
      <c r="B37" s="44"/>
      <c r="E37" s="149" t="s">
        <v>50</v>
      </c>
      <c r="F37" s="164">
        <f>ROUND((SUM(BG127:BG557)),  2)</f>
        <v>0</v>
      </c>
      <c r="I37" s="165">
        <v>0.20999999999999999</v>
      </c>
      <c r="J37" s="164">
        <f>0</f>
        <v>0</v>
      </c>
      <c r="L37" s="44"/>
    </row>
    <row r="38" hidden="1" s="1" customFormat="1" ht="14.4" customHeight="1">
      <c r="B38" s="44"/>
      <c r="E38" s="149" t="s">
        <v>51</v>
      </c>
      <c r="F38" s="164">
        <f>ROUND((SUM(BH127:BH557)),  2)</f>
        <v>0</v>
      </c>
      <c r="I38" s="165">
        <v>0.14999999999999999</v>
      </c>
      <c r="J38" s="164">
        <f>0</f>
        <v>0</v>
      </c>
      <c r="L38" s="44"/>
    </row>
    <row r="39" hidden="1" s="1" customFormat="1" ht="14.4" customHeight="1">
      <c r="B39" s="44"/>
      <c r="E39" s="149" t="s">
        <v>52</v>
      </c>
      <c r="F39" s="164">
        <f>ROUND((SUM(BI127:BI557)),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8672</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IO 05 - Areálová kanalizace dešťová, likvidace dešťových vod</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Ostrava</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15.15" customHeight="1">
      <c r="B93" s="39"/>
      <c r="C93" s="32" t="s">
        <v>30</v>
      </c>
      <c r="D93" s="40"/>
      <c r="E93" s="40"/>
      <c r="F93" s="27" t="str">
        <f>E17</f>
        <v xml:space="preserve"> </v>
      </c>
      <c r="G93" s="40"/>
      <c r="H93" s="40"/>
      <c r="I93" s="153" t="s">
        <v>36</v>
      </c>
      <c r="J93" s="37" t="str">
        <f>E23</f>
        <v>Ing.Petr Kudlík</v>
      </c>
      <c r="K93" s="40"/>
      <c r="L93" s="44"/>
    </row>
    <row r="94" s="1" customFormat="1" ht="15.15" customHeight="1">
      <c r="B94" s="39"/>
      <c r="C94" s="32" t="s">
        <v>34</v>
      </c>
      <c r="D94" s="40"/>
      <c r="E94" s="40"/>
      <c r="F94" s="27" t="str">
        <f>IF(E20="","",E20)</f>
        <v>Vyplň údaj</v>
      </c>
      <c r="G94" s="40"/>
      <c r="H94" s="40"/>
      <c r="I94" s="153" t="s">
        <v>39</v>
      </c>
      <c r="J94" s="37" t="str">
        <f>E26</f>
        <v>Lenka Jugová</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J127</f>
        <v>0</v>
      </c>
      <c r="K98" s="40"/>
      <c r="L98" s="44"/>
      <c r="AU98" s="17" t="s">
        <v>241</v>
      </c>
    </row>
    <row r="99" s="8" customFormat="1" ht="24.96" customHeight="1">
      <c r="B99" s="194"/>
      <c r="C99" s="195"/>
      <c r="D99" s="196" t="s">
        <v>329</v>
      </c>
      <c r="E99" s="197"/>
      <c r="F99" s="197"/>
      <c r="G99" s="197"/>
      <c r="H99" s="197"/>
      <c r="I99" s="198"/>
      <c r="J99" s="199">
        <f>J128</f>
        <v>0</v>
      </c>
      <c r="K99" s="195"/>
      <c r="L99" s="200"/>
    </row>
    <row r="100" s="9" customFormat="1" ht="19.92" customHeight="1">
      <c r="B100" s="201"/>
      <c r="C100" s="129"/>
      <c r="D100" s="202" t="s">
        <v>330</v>
      </c>
      <c r="E100" s="203"/>
      <c r="F100" s="203"/>
      <c r="G100" s="203"/>
      <c r="H100" s="203"/>
      <c r="I100" s="204"/>
      <c r="J100" s="205">
        <f>J129</f>
        <v>0</v>
      </c>
      <c r="K100" s="129"/>
      <c r="L100" s="206"/>
    </row>
    <row r="101" s="9" customFormat="1" ht="19.92" customHeight="1">
      <c r="B101" s="201"/>
      <c r="C101" s="129"/>
      <c r="D101" s="202" t="s">
        <v>331</v>
      </c>
      <c r="E101" s="203"/>
      <c r="F101" s="203"/>
      <c r="G101" s="203"/>
      <c r="H101" s="203"/>
      <c r="I101" s="204"/>
      <c r="J101" s="205">
        <f>J293</f>
        <v>0</v>
      </c>
      <c r="K101" s="129"/>
      <c r="L101" s="206"/>
    </row>
    <row r="102" s="9" customFormat="1" ht="19.92" customHeight="1">
      <c r="B102" s="201"/>
      <c r="C102" s="129"/>
      <c r="D102" s="202" t="s">
        <v>332</v>
      </c>
      <c r="E102" s="203"/>
      <c r="F102" s="203"/>
      <c r="G102" s="203"/>
      <c r="H102" s="203"/>
      <c r="I102" s="204"/>
      <c r="J102" s="205">
        <f>J307</f>
        <v>0</v>
      </c>
      <c r="K102" s="129"/>
      <c r="L102" s="206"/>
    </row>
    <row r="103" s="9" customFormat="1" ht="19.92" customHeight="1">
      <c r="B103" s="201"/>
      <c r="C103" s="129"/>
      <c r="D103" s="202" t="s">
        <v>333</v>
      </c>
      <c r="E103" s="203"/>
      <c r="F103" s="203"/>
      <c r="G103" s="203"/>
      <c r="H103" s="203"/>
      <c r="I103" s="204"/>
      <c r="J103" s="205">
        <f>J316</f>
        <v>0</v>
      </c>
      <c r="K103" s="129"/>
      <c r="L103" s="206"/>
    </row>
    <row r="104" s="9" customFormat="1" ht="19.92" customHeight="1">
      <c r="B104" s="201"/>
      <c r="C104" s="129"/>
      <c r="D104" s="202" t="s">
        <v>3447</v>
      </c>
      <c r="E104" s="203"/>
      <c r="F104" s="203"/>
      <c r="G104" s="203"/>
      <c r="H104" s="203"/>
      <c r="I104" s="204"/>
      <c r="J104" s="205">
        <f>J348</f>
        <v>0</v>
      </c>
      <c r="K104" s="129"/>
      <c r="L104" s="206"/>
    </row>
    <row r="105" s="9" customFormat="1" ht="19.92" customHeight="1">
      <c r="B105" s="201"/>
      <c r="C105" s="129"/>
      <c r="D105" s="202" t="s">
        <v>338</v>
      </c>
      <c r="E105" s="203"/>
      <c r="F105" s="203"/>
      <c r="G105" s="203"/>
      <c r="H105" s="203"/>
      <c r="I105" s="204"/>
      <c r="J105" s="205">
        <f>J556</f>
        <v>0</v>
      </c>
      <c r="K105" s="129"/>
      <c r="L105" s="206"/>
    </row>
    <row r="106" s="1" customFormat="1" ht="21.84" customHeight="1">
      <c r="B106" s="39"/>
      <c r="C106" s="40"/>
      <c r="D106" s="40"/>
      <c r="E106" s="40"/>
      <c r="F106" s="40"/>
      <c r="G106" s="40"/>
      <c r="H106" s="40"/>
      <c r="I106" s="151"/>
      <c r="J106" s="40"/>
      <c r="K106" s="40"/>
      <c r="L106" s="44"/>
    </row>
    <row r="107" s="1" customFormat="1" ht="6.96" customHeight="1">
      <c r="B107" s="62"/>
      <c r="C107" s="63"/>
      <c r="D107" s="63"/>
      <c r="E107" s="63"/>
      <c r="F107" s="63"/>
      <c r="G107" s="63"/>
      <c r="H107" s="63"/>
      <c r="I107" s="184"/>
      <c r="J107" s="63"/>
      <c r="K107" s="63"/>
      <c r="L107" s="44"/>
    </row>
    <row r="111" s="1" customFormat="1" ht="6.96" customHeight="1">
      <c r="B111" s="64"/>
      <c r="C111" s="65"/>
      <c r="D111" s="65"/>
      <c r="E111" s="65"/>
      <c r="F111" s="65"/>
      <c r="G111" s="65"/>
      <c r="H111" s="65"/>
      <c r="I111" s="187"/>
      <c r="J111" s="65"/>
      <c r="K111" s="65"/>
      <c r="L111" s="44"/>
    </row>
    <row r="112" s="1" customFormat="1" ht="24.96" customHeight="1">
      <c r="B112" s="39"/>
      <c r="C112" s="23" t="s">
        <v>248</v>
      </c>
      <c r="D112" s="40"/>
      <c r="E112" s="40"/>
      <c r="F112" s="40"/>
      <c r="G112" s="40"/>
      <c r="H112" s="40"/>
      <c r="I112" s="151"/>
      <c r="J112" s="40"/>
      <c r="K112" s="40"/>
      <c r="L112" s="44"/>
    </row>
    <row r="113" s="1" customFormat="1" ht="6.96" customHeight="1">
      <c r="B113" s="39"/>
      <c r="C113" s="40"/>
      <c r="D113" s="40"/>
      <c r="E113" s="40"/>
      <c r="F113" s="40"/>
      <c r="G113" s="40"/>
      <c r="H113" s="40"/>
      <c r="I113" s="151"/>
      <c r="J113" s="40"/>
      <c r="K113" s="40"/>
      <c r="L113" s="44"/>
    </row>
    <row r="114" s="1" customFormat="1" ht="12" customHeight="1">
      <c r="B114" s="39"/>
      <c r="C114" s="32" t="s">
        <v>16</v>
      </c>
      <c r="D114" s="40"/>
      <c r="E114" s="40"/>
      <c r="F114" s="40"/>
      <c r="G114" s="40"/>
      <c r="H114" s="40"/>
      <c r="I114" s="151"/>
      <c r="J114" s="40"/>
      <c r="K114" s="40"/>
      <c r="L114" s="44"/>
    </row>
    <row r="115" s="1" customFormat="1" ht="16.5" customHeight="1">
      <c r="B115" s="39"/>
      <c r="C115" s="40"/>
      <c r="D115" s="40"/>
      <c r="E115" s="188" t="str">
        <f>E7</f>
        <v>R4 - Nová budova fakulty umění</v>
      </c>
      <c r="F115" s="32"/>
      <c r="G115" s="32"/>
      <c r="H115" s="32"/>
      <c r="I115" s="151"/>
      <c r="J115" s="40"/>
      <c r="K115" s="40"/>
      <c r="L115" s="44"/>
    </row>
    <row r="116" ht="12" customHeight="1">
      <c r="B116" s="21"/>
      <c r="C116" s="32" t="s">
        <v>235</v>
      </c>
      <c r="D116" s="22"/>
      <c r="E116" s="22"/>
      <c r="F116" s="22"/>
      <c r="G116" s="22"/>
      <c r="H116" s="22"/>
      <c r="I116" s="143"/>
      <c r="J116" s="22"/>
      <c r="K116" s="22"/>
      <c r="L116" s="20"/>
    </row>
    <row r="117" s="1" customFormat="1" ht="16.5" customHeight="1">
      <c r="B117" s="39"/>
      <c r="C117" s="40"/>
      <c r="D117" s="40"/>
      <c r="E117" s="188" t="s">
        <v>8672</v>
      </c>
      <c r="F117" s="40"/>
      <c r="G117" s="40"/>
      <c r="H117" s="40"/>
      <c r="I117" s="151"/>
      <c r="J117" s="40"/>
      <c r="K117" s="40"/>
      <c r="L117" s="44"/>
    </row>
    <row r="118" s="1" customFormat="1" ht="12" customHeight="1">
      <c r="B118" s="39"/>
      <c r="C118" s="32" t="s">
        <v>327</v>
      </c>
      <c r="D118" s="40"/>
      <c r="E118" s="40"/>
      <c r="F118" s="40"/>
      <c r="G118" s="40"/>
      <c r="H118" s="40"/>
      <c r="I118" s="151"/>
      <c r="J118" s="40"/>
      <c r="K118" s="40"/>
      <c r="L118" s="44"/>
    </row>
    <row r="119" s="1" customFormat="1" ht="16.5" customHeight="1">
      <c r="B119" s="39"/>
      <c r="C119" s="40"/>
      <c r="D119" s="40"/>
      <c r="E119" s="72" t="str">
        <f>E11</f>
        <v>IO 05 - Areálová kanalizace dešťová, likvidace dešťových vod</v>
      </c>
      <c r="F119" s="40"/>
      <c r="G119" s="40"/>
      <c r="H119" s="40"/>
      <c r="I119" s="151"/>
      <c r="J119" s="40"/>
      <c r="K119" s="40"/>
      <c r="L119" s="44"/>
    </row>
    <row r="120" s="1" customFormat="1" ht="6.96" customHeight="1">
      <c r="B120" s="39"/>
      <c r="C120" s="40"/>
      <c r="D120" s="40"/>
      <c r="E120" s="40"/>
      <c r="F120" s="40"/>
      <c r="G120" s="40"/>
      <c r="H120" s="40"/>
      <c r="I120" s="151"/>
      <c r="J120" s="40"/>
      <c r="K120" s="40"/>
      <c r="L120" s="44"/>
    </row>
    <row r="121" s="1" customFormat="1" ht="12" customHeight="1">
      <c r="B121" s="39"/>
      <c r="C121" s="32" t="s">
        <v>22</v>
      </c>
      <c r="D121" s="40"/>
      <c r="E121" s="40"/>
      <c r="F121" s="27" t="str">
        <f>F14</f>
        <v>Ostrava</v>
      </c>
      <c r="G121" s="40"/>
      <c r="H121" s="40"/>
      <c r="I121" s="153" t="s">
        <v>24</v>
      </c>
      <c r="J121" s="75" t="str">
        <f>IF(J14="","",J14)</f>
        <v>16. 10. 2019</v>
      </c>
      <c r="K121" s="40"/>
      <c r="L121" s="44"/>
    </row>
    <row r="122" s="1" customFormat="1" ht="6.96" customHeight="1">
      <c r="B122" s="39"/>
      <c r="C122" s="40"/>
      <c r="D122" s="40"/>
      <c r="E122" s="40"/>
      <c r="F122" s="40"/>
      <c r="G122" s="40"/>
      <c r="H122" s="40"/>
      <c r="I122" s="151"/>
      <c r="J122" s="40"/>
      <c r="K122" s="40"/>
      <c r="L122" s="44"/>
    </row>
    <row r="123" s="1" customFormat="1" ht="15.15" customHeight="1">
      <c r="B123" s="39"/>
      <c r="C123" s="32" t="s">
        <v>30</v>
      </c>
      <c r="D123" s="40"/>
      <c r="E123" s="40"/>
      <c r="F123" s="27" t="str">
        <f>E17</f>
        <v xml:space="preserve"> </v>
      </c>
      <c r="G123" s="40"/>
      <c r="H123" s="40"/>
      <c r="I123" s="153" t="s">
        <v>36</v>
      </c>
      <c r="J123" s="37" t="str">
        <f>E23</f>
        <v>Ing.Petr Kudlík</v>
      </c>
      <c r="K123" s="40"/>
      <c r="L123" s="44"/>
    </row>
    <row r="124" s="1" customFormat="1" ht="15.15" customHeight="1">
      <c r="B124" s="39"/>
      <c r="C124" s="32" t="s">
        <v>34</v>
      </c>
      <c r="D124" s="40"/>
      <c r="E124" s="40"/>
      <c r="F124" s="27" t="str">
        <f>IF(E20="","",E20)</f>
        <v>Vyplň údaj</v>
      </c>
      <c r="G124" s="40"/>
      <c r="H124" s="40"/>
      <c r="I124" s="153" t="s">
        <v>39</v>
      </c>
      <c r="J124" s="37" t="str">
        <f>E26</f>
        <v>Lenka Jugová</v>
      </c>
      <c r="K124" s="40"/>
      <c r="L124" s="44"/>
    </row>
    <row r="125" s="1" customFormat="1" ht="10.32" customHeight="1">
      <c r="B125" s="39"/>
      <c r="C125" s="40"/>
      <c r="D125" s="40"/>
      <c r="E125" s="40"/>
      <c r="F125" s="40"/>
      <c r="G125" s="40"/>
      <c r="H125" s="40"/>
      <c r="I125" s="151"/>
      <c r="J125" s="40"/>
      <c r="K125" s="40"/>
      <c r="L125" s="44"/>
    </row>
    <row r="126" s="10" customFormat="1" ht="29.28" customHeight="1">
      <c r="B126" s="207"/>
      <c r="C126" s="208" t="s">
        <v>249</v>
      </c>
      <c r="D126" s="209" t="s">
        <v>68</v>
      </c>
      <c r="E126" s="209" t="s">
        <v>64</v>
      </c>
      <c r="F126" s="209" t="s">
        <v>65</v>
      </c>
      <c r="G126" s="209" t="s">
        <v>250</v>
      </c>
      <c r="H126" s="209" t="s">
        <v>251</v>
      </c>
      <c r="I126" s="210" t="s">
        <v>252</v>
      </c>
      <c r="J126" s="209" t="s">
        <v>239</v>
      </c>
      <c r="K126" s="211" t="s">
        <v>253</v>
      </c>
      <c r="L126" s="212"/>
      <c r="M126" s="96" t="s">
        <v>1</v>
      </c>
      <c r="N126" s="97" t="s">
        <v>47</v>
      </c>
      <c r="O126" s="97" t="s">
        <v>254</v>
      </c>
      <c r="P126" s="97" t="s">
        <v>255</v>
      </c>
      <c r="Q126" s="97" t="s">
        <v>256</v>
      </c>
      <c r="R126" s="97" t="s">
        <v>257</v>
      </c>
      <c r="S126" s="97" t="s">
        <v>258</v>
      </c>
      <c r="T126" s="98" t="s">
        <v>259</v>
      </c>
    </row>
    <row r="127" s="1" customFormat="1" ht="22.8" customHeight="1">
      <c r="B127" s="39"/>
      <c r="C127" s="103" t="s">
        <v>260</v>
      </c>
      <c r="D127" s="40"/>
      <c r="E127" s="40"/>
      <c r="F127" s="40"/>
      <c r="G127" s="40"/>
      <c r="H127" s="40"/>
      <c r="I127" s="151"/>
      <c r="J127" s="213">
        <f>BK127</f>
        <v>0</v>
      </c>
      <c r="K127" s="40"/>
      <c r="L127" s="44"/>
      <c r="M127" s="99"/>
      <c r="N127" s="100"/>
      <c r="O127" s="100"/>
      <c r="P127" s="214">
        <f>P128</f>
        <v>0</v>
      </c>
      <c r="Q127" s="100"/>
      <c r="R127" s="214">
        <f>R128</f>
        <v>238.39561308069997</v>
      </c>
      <c r="S127" s="100"/>
      <c r="T127" s="215">
        <f>T128</f>
        <v>0</v>
      </c>
      <c r="AT127" s="17" t="s">
        <v>82</v>
      </c>
      <c r="AU127" s="17" t="s">
        <v>241</v>
      </c>
      <c r="BK127" s="216">
        <f>BK128</f>
        <v>0</v>
      </c>
    </row>
    <row r="128" s="11" customFormat="1" ht="25.92" customHeight="1">
      <c r="B128" s="217"/>
      <c r="C128" s="218"/>
      <c r="D128" s="219" t="s">
        <v>82</v>
      </c>
      <c r="E128" s="220" t="s">
        <v>361</v>
      </c>
      <c r="F128" s="220" t="s">
        <v>362</v>
      </c>
      <c r="G128" s="218"/>
      <c r="H128" s="218"/>
      <c r="I128" s="221"/>
      <c r="J128" s="222">
        <f>BK128</f>
        <v>0</v>
      </c>
      <c r="K128" s="218"/>
      <c r="L128" s="223"/>
      <c r="M128" s="224"/>
      <c r="N128" s="225"/>
      <c r="O128" s="225"/>
      <c r="P128" s="226">
        <f>P129+P293+P307+P316+P348+P556</f>
        <v>0</v>
      </c>
      <c r="Q128" s="225"/>
      <c r="R128" s="226">
        <f>R129+R293+R307+R316+R348+R556</f>
        <v>238.39561308069997</v>
      </c>
      <c r="S128" s="225"/>
      <c r="T128" s="227">
        <f>T129+T293+T307+T316+T348+T556</f>
        <v>0</v>
      </c>
      <c r="AR128" s="228" t="s">
        <v>90</v>
      </c>
      <c r="AT128" s="229" t="s">
        <v>82</v>
      </c>
      <c r="AU128" s="229" t="s">
        <v>83</v>
      </c>
      <c r="AY128" s="228" t="s">
        <v>263</v>
      </c>
      <c r="BK128" s="230">
        <f>BK129+BK293+BK307+BK316+BK348+BK556</f>
        <v>0</v>
      </c>
    </row>
    <row r="129" s="11" customFormat="1" ht="22.8" customHeight="1">
      <c r="B129" s="217"/>
      <c r="C129" s="218"/>
      <c r="D129" s="219" t="s">
        <v>82</v>
      </c>
      <c r="E129" s="231" t="s">
        <v>90</v>
      </c>
      <c r="F129" s="231" t="s">
        <v>363</v>
      </c>
      <c r="G129" s="218"/>
      <c r="H129" s="218"/>
      <c r="I129" s="221"/>
      <c r="J129" s="232">
        <f>BK129</f>
        <v>0</v>
      </c>
      <c r="K129" s="218"/>
      <c r="L129" s="223"/>
      <c r="M129" s="224"/>
      <c r="N129" s="225"/>
      <c r="O129" s="225"/>
      <c r="P129" s="226">
        <f>SUM(P130:P292)</f>
        <v>0</v>
      </c>
      <c r="Q129" s="225"/>
      <c r="R129" s="226">
        <f>SUM(R130:R292)</f>
        <v>2.4886206068000001</v>
      </c>
      <c r="S129" s="225"/>
      <c r="T129" s="227">
        <f>SUM(T130:T292)</f>
        <v>0</v>
      </c>
      <c r="AR129" s="228" t="s">
        <v>90</v>
      </c>
      <c r="AT129" s="229" t="s">
        <v>82</v>
      </c>
      <c r="AU129" s="229" t="s">
        <v>90</v>
      </c>
      <c r="AY129" s="228" t="s">
        <v>263</v>
      </c>
      <c r="BK129" s="230">
        <f>SUM(BK130:BK292)</f>
        <v>0</v>
      </c>
    </row>
    <row r="130" s="1" customFormat="1" ht="36" customHeight="1">
      <c r="B130" s="39"/>
      <c r="C130" s="233" t="s">
        <v>90</v>
      </c>
      <c r="D130" s="233" t="s">
        <v>266</v>
      </c>
      <c r="E130" s="234" t="s">
        <v>9151</v>
      </c>
      <c r="F130" s="235" t="s">
        <v>9152</v>
      </c>
      <c r="G130" s="236" t="s">
        <v>396</v>
      </c>
      <c r="H130" s="237">
        <v>1.5</v>
      </c>
      <c r="I130" s="238"/>
      <c r="J130" s="239">
        <f>ROUND(I130*H130,2)</f>
        <v>0</v>
      </c>
      <c r="K130" s="235" t="s">
        <v>270</v>
      </c>
      <c r="L130" s="44"/>
      <c r="M130" s="240" t="s">
        <v>1</v>
      </c>
      <c r="N130" s="241" t="s">
        <v>48</v>
      </c>
      <c r="O130" s="87"/>
      <c r="P130" s="242">
        <f>O130*H130</f>
        <v>0</v>
      </c>
      <c r="Q130" s="242">
        <v>0.036904300000000001</v>
      </c>
      <c r="R130" s="242">
        <f>Q130*H130</f>
        <v>0.055356450000000001</v>
      </c>
      <c r="S130" s="242">
        <v>0</v>
      </c>
      <c r="T130" s="243">
        <f>S130*H130</f>
        <v>0</v>
      </c>
      <c r="AR130" s="244" t="s">
        <v>125</v>
      </c>
      <c r="AT130" s="244" t="s">
        <v>266</v>
      </c>
      <c r="AU130" s="244" t="s">
        <v>92</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9267</v>
      </c>
    </row>
    <row r="131" s="12" customFormat="1">
      <c r="B131" s="252"/>
      <c r="C131" s="253"/>
      <c r="D131" s="246" t="s">
        <v>368</v>
      </c>
      <c r="E131" s="254" t="s">
        <v>1</v>
      </c>
      <c r="F131" s="255" t="s">
        <v>3579</v>
      </c>
      <c r="G131" s="253"/>
      <c r="H131" s="256">
        <v>1.5</v>
      </c>
      <c r="I131" s="257"/>
      <c r="J131" s="253"/>
      <c r="K131" s="253"/>
      <c r="L131" s="258"/>
      <c r="M131" s="259"/>
      <c r="N131" s="260"/>
      <c r="O131" s="260"/>
      <c r="P131" s="260"/>
      <c r="Q131" s="260"/>
      <c r="R131" s="260"/>
      <c r="S131" s="260"/>
      <c r="T131" s="261"/>
      <c r="AT131" s="262" t="s">
        <v>368</v>
      </c>
      <c r="AU131" s="262" t="s">
        <v>92</v>
      </c>
      <c r="AV131" s="12" t="s">
        <v>92</v>
      </c>
      <c r="AW131" s="12" t="s">
        <v>38</v>
      </c>
      <c r="AX131" s="12" t="s">
        <v>90</v>
      </c>
      <c r="AY131" s="262" t="s">
        <v>263</v>
      </c>
    </row>
    <row r="132" s="1" customFormat="1" ht="24" customHeight="1">
      <c r="B132" s="39"/>
      <c r="C132" s="233" t="s">
        <v>92</v>
      </c>
      <c r="D132" s="233" t="s">
        <v>266</v>
      </c>
      <c r="E132" s="234" t="s">
        <v>9154</v>
      </c>
      <c r="F132" s="235" t="s">
        <v>9155</v>
      </c>
      <c r="G132" s="236" t="s">
        <v>378</v>
      </c>
      <c r="H132" s="237">
        <v>2.25</v>
      </c>
      <c r="I132" s="238"/>
      <c r="J132" s="239">
        <f>ROUND(I132*H132,2)</f>
        <v>0</v>
      </c>
      <c r="K132" s="235" t="s">
        <v>270</v>
      </c>
      <c r="L132" s="44"/>
      <c r="M132" s="240" t="s">
        <v>1</v>
      </c>
      <c r="N132" s="241" t="s">
        <v>48</v>
      </c>
      <c r="O132" s="87"/>
      <c r="P132" s="242">
        <f>O132*H132</f>
        <v>0</v>
      </c>
      <c r="Q132" s="242">
        <v>0</v>
      </c>
      <c r="R132" s="242">
        <f>Q132*H132</f>
        <v>0</v>
      </c>
      <c r="S132" s="242">
        <v>0</v>
      </c>
      <c r="T132" s="243">
        <f>S132*H132</f>
        <v>0</v>
      </c>
      <c r="AR132" s="244" t="s">
        <v>125</v>
      </c>
      <c r="AT132" s="244" t="s">
        <v>266</v>
      </c>
      <c r="AU132" s="244" t="s">
        <v>92</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9268</v>
      </c>
    </row>
    <row r="133" s="12" customFormat="1">
      <c r="B133" s="252"/>
      <c r="C133" s="253"/>
      <c r="D133" s="246" t="s">
        <v>368</v>
      </c>
      <c r="E133" s="254" t="s">
        <v>1</v>
      </c>
      <c r="F133" s="255" t="s">
        <v>9269</v>
      </c>
      <c r="G133" s="253"/>
      <c r="H133" s="256">
        <v>2.25</v>
      </c>
      <c r="I133" s="257"/>
      <c r="J133" s="253"/>
      <c r="K133" s="253"/>
      <c r="L133" s="258"/>
      <c r="M133" s="259"/>
      <c r="N133" s="260"/>
      <c r="O133" s="260"/>
      <c r="P133" s="260"/>
      <c r="Q133" s="260"/>
      <c r="R133" s="260"/>
      <c r="S133" s="260"/>
      <c r="T133" s="261"/>
      <c r="AT133" s="262" t="s">
        <v>368</v>
      </c>
      <c r="AU133" s="262" t="s">
        <v>92</v>
      </c>
      <c r="AV133" s="12" t="s">
        <v>92</v>
      </c>
      <c r="AW133" s="12" t="s">
        <v>38</v>
      </c>
      <c r="AX133" s="12" t="s">
        <v>90</v>
      </c>
      <c r="AY133" s="262" t="s">
        <v>263</v>
      </c>
    </row>
    <row r="134" s="1" customFormat="1" ht="24" customHeight="1">
      <c r="B134" s="39"/>
      <c r="C134" s="233" t="s">
        <v>112</v>
      </c>
      <c r="D134" s="233" t="s">
        <v>266</v>
      </c>
      <c r="E134" s="234" t="s">
        <v>9270</v>
      </c>
      <c r="F134" s="235" t="s">
        <v>9271</v>
      </c>
      <c r="G134" s="236" t="s">
        <v>378</v>
      </c>
      <c r="H134" s="237">
        <v>891.19000000000005</v>
      </c>
      <c r="I134" s="238"/>
      <c r="J134" s="239">
        <f>ROUND(I134*H134,2)</f>
        <v>0</v>
      </c>
      <c r="K134" s="235" t="s">
        <v>270</v>
      </c>
      <c r="L134" s="44"/>
      <c r="M134" s="240" t="s">
        <v>1</v>
      </c>
      <c r="N134" s="241" t="s">
        <v>48</v>
      </c>
      <c r="O134" s="87"/>
      <c r="P134" s="242">
        <f>O134*H134</f>
        <v>0</v>
      </c>
      <c r="Q134" s="242">
        <v>0</v>
      </c>
      <c r="R134" s="242">
        <f>Q134*H134</f>
        <v>0</v>
      </c>
      <c r="S134" s="242">
        <v>0</v>
      </c>
      <c r="T134" s="243">
        <f>S134*H134</f>
        <v>0</v>
      </c>
      <c r="AR134" s="244" t="s">
        <v>125</v>
      </c>
      <c r="AT134" s="244" t="s">
        <v>266</v>
      </c>
      <c r="AU134" s="244" t="s">
        <v>92</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9272</v>
      </c>
    </row>
    <row r="135" s="14" customFormat="1">
      <c r="B135" s="274"/>
      <c r="C135" s="275"/>
      <c r="D135" s="246" t="s">
        <v>368</v>
      </c>
      <c r="E135" s="276" t="s">
        <v>1</v>
      </c>
      <c r="F135" s="277" t="s">
        <v>9273</v>
      </c>
      <c r="G135" s="275"/>
      <c r="H135" s="276" t="s">
        <v>1</v>
      </c>
      <c r="I135" s="278"/>
      <c r="J135" s="275"/>
      <c r="K135" s="275"/>
      <c r="L135" s="279"/>
      <c r="M135" s="280"/>
      <c r="N135" s="281"/>
      <c r="O135" s="281"/>
      <c r="P135" s="281"/>
      <c r="Q135" s="281"/>
      <c r="R135" s="281"/>
      <c r="S135" s="281"/>
      <c r="T135" s="282"/>
      <c r="AT135" s="283" t="s">
        <v>368</v>
      </c>
      <c r="AU135" s="283" t="s">
        <v>92</v>
      </c>
      <c r="AV135" s="14" t="s">
        <v>90</v>
      </c>
      <c r="AW135" s="14" t="s">
        <v>38</v>
      </c>
      <c r="AX135" s="14" t="s">
        <v>83</v>
      </c>
      <c r="AY135" s="283" t="s">
        <v>263</v>
      </c>
    </row>
    <row r="136" s="12" customFormat="1">
      <c r="B136" s="252"/>
      <c r="C136" s="253"/>
      <c r="D136" s="246" t="s">
        <v>368</v>
      </c>
      <c r="E136" s="254" t="s">
        <v>1</v>
      </c>
      <c r="F136" s="255" t="s">
        <v>9274</v>
      </c>
      <c r="G136" s="253"/>
      <c r="H136" s="256">
        <v>147.68000000000001</v>
      </c>
      <c r="I136" s="257"/>
      <c r="J136" s="253"/>
      <c r="K136" s="253"/>
      <c r="L136" s="258"/>
      <c r="M136" s="259"/>
      <c r="N136" s="260"/>
      <c r="O136" s="260"/>
      <c r="P136" s="260"/>
      <c r="Q136" s="260"/>
      <c r="R136" s="260"/>
      <c r="S136" s="260"/>
      <c r="T136" s="261"/>
      <c r="AT136" s="262" t="s">
        <v>368</v>
      </c>
      <c r="AU136" s="262" t="s">
        <v>92</v>
      </c>
      <c r="AV136" s="12" t="s">
        <v>92</v>
      </c>
      <c r="AW136" s="12" t="s">
        <v>38</v>
      </c>
      <c r="AX136" s="12" t="s">
        <v>83</v>
      </c>
      <c r="AY136" s="262" t="s">
        <v>263</v>
      </c>
    </row>
    <row r="137" s="14" customFormat="1">
      <c r="B137" s="274"/>
      <c r="C137" s="275"/>
      <c r="D137" s="246" t="s">
        <v>368</v>
      </c>
      <c r="E137" s="276" t="s">
        <v>1</v>
      </c>
      <c r="F137" s="277" t="s">
        <v>9275</v>
      </c>
      <c r="G137" s="275"/>
      <c r="H137" s="276" t="s">
        <v>1</v>
      </c>
      <c r="I137" s="278"/>
      <c r="J137" s="275"/>
      <c r="K137" s="275"/>
      <c r="L137" s="279"/>
      <c r="M137" s="280"/>
      <c r="N137" s="281"/>
      <c r="O137" s="281"/>
      <c r="P137" s="281"/>
      <c r="Q137" s="281"/>
      <c r="R137" s="281"/>
      <c r="S137" s="281"/>
      <c r="T137" s="282"/>
      <c r="AT137" s="283" t="s">
        <v>368</v>
      </c>
      <c r="AU137" s="283" t="s">
        <v>92</v>
      </c>
      <c r="AV137" s="14" t="s">
        <v>90</v>
      </c>
      <c r="AW137" s="14" t="s">
        <v>38</v>
      </c>
      <c r="AX137" s="14" t="s">
        <v>83</v>
      </c>
      <c r="AY137" s="283" t="s">
        <v>263</v>
      </c>
    </row>
    <row r="138" s="12" customFormat="1">
      <c r="B138" s="252"/>
      <c r="C138" s="253"/>
      <c r="D138" s="246" t="s">
        <v>368</v>
      </c>
      <c r="E138" s="254" t="s">
        <v>1</v>
      </c>
      <c r="F138" s="255" t="s">
        <v>9276</v>
      </c>
      <c r="G138" s="253"/>
      <c r="H138" s="256">
        <v>743.50999999999999</v>
      </c>
      <c r="I138" s="257"/>
      <c r="J138" s="253"/>
      <c r="K138" s="253"/>
      <c r="L138" s="258"/>
      <c r="M138" s="259"/>
      <c r="N138" s="260"/>
      <c r="O138" s="260"/>
      <c r="P138" s="260"/>
      <c r="Q138" s="260"/>
      <c r="R138" s="260"/>
      <c r="S138" s="260"/>
      <c r="T138" s="261"/>
      <c r="AT138" s="262" t="s">
        <v>368</v>
      </c>
      <c r="AU138" s="262" t="s">
        <v>92</v>
      </c>
      <c r="AV138" s="12" t="s">
        <v>92</v>
      </c>
      <c r="AW138" s="12" t="s">
        <v>38</v>
      </c>
      <c r="AX138" s="12" t="s">
        <v>83</v>
      </c>
      <c r="AY138" s="262" t="s">
        <v>263</v>
      </c>
    </row>
    <row r="139" s="13" customFormat="1">
      <c r="B139" s="263"/>
      <c r="C139" s="264"/>
      <c r="D139" s="246" t="s">
        <v>368</v>
      </c>
      <c r="E139" s="265" t="s">
        <v>1</v>
      </c>
      <c r="F139" s="266" t="s">
        <v>370</v>
      </c>
      <c r="G139" s="264"/>
      <c r="H139" s="267">
        <v>891.19000000000005</v>
      </c>
      <c r="I139" s="268"/>
      <c r="J139" s="264"/>
      <c r="K139" s="264"/>
      <c r="L139" s="269"/>
      <c r="M139" s="270"/>
      <c r="N139" s="271"/>
      <c r="O139" s="271"/>
      <c r="P139" s="271"/>
      <c r="Q139" s="271"/>
      <c r="R139" s="271"/>
      <c r="S139" s="271"/>
      <c r="T139" s="272"/>
      <c r="AT139" s="273" t="s">
        <v>368</v>
      </c>
      <c r="AU139" s="273" t="s">
        <v>92</v>
      </c>
      <c r="AV139" s="13" t="s">
        <v>125</v>
      </c>
      <c r="AW139" s="13" t="s">
        <v>38</v>
      </c>
      <c r="AX139" s="13" t="s">
        <v>90</v>
      </c>
      <c r="AY139" s="273" t="s">
        <v>263</v>
      </c>
    </row>
    <row r="140" s="1" customFormat="1" ht="24" customHeight="1">
      <c r="B140" s="39"/>
      <c r="C140" s="233" t="s">
        <v>125</v>
      </c>
      <c r="D140" s="233" t="s">
        <v>266</v>
      </c>
      <c r="E140" s="234" t="s">
        <v>9157</v>
      </c>
      <c r="F140" s="235" t="s">
        <v>9158</v>
      </c>
      <c r="G140" s="236" t="s">
        <v>378</v>
      </c>
      <c r="H140" s="237">
        <v>1229.3019999999999</v>
      </c>
      <c r="I140" s="238"/>
      <c r="J140" s="239">
        <f>ROUND(I140*H140,2)</f>
        <v>0</v>
      </c>
      <c r="K140" s="235" t="s">
        <v>270</v>
      </c>
      <c r="L140" s="44"/>
      <c r="M140" s="240" t="s">
        <v>1</v>
      </c>
      <c r="N140" s="241" t="s">
        <v>48</v>
      </c>
      <c r="O140" s="87"/>
      <c r="P140" s="242">
        <f>O140*H140</f>
        <v>0</v>
      </c>
      <c r="Q140" s="242">
        <v>0</v>
      </c>
      <c r="R140" s="242">
        <f>Q140*H140</f>
        <v>0</v>
      </c>
      <c r="S140" s="242">
        <v>0</v>
      </c>
      <c r="T140" s="243">
        <f>S140*H140</f>
        <v>0</v>
      </c>
      <c r="AR140" s="244" t="s">
        <v>125</v>
      </c>
      <c r="AT140" s="244" t="s">
        <v>266</v>
      </c>
      <c r="AU140" s="244" t="s">
        <v>92</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9277</v>
      </c>
    </row>
    <row r="141" s="14" customFormat="1">
      <c r="B141" s="274"/>
      <c r="C141" s="275"/>
      <c r="D141" s="246" t="s">
        <v>368</v>
      </c>
      <c r="E141" s="276" t="s">
        <v>1</v>
      </c>
      <c r="F141" s="277" t="s">
        <v>9278</v>
      </c>
      <c r="G141" s="275"/>
      <c r="H141" s="276" t="s">
        <v>1</v>
      </c>
      <c r="I141" s="278"/>
      <c r="J141" s="275"/>
      <c r="K141" s="275"/>
      <c r="L141" s="279"/>
      <c r="M141" s="280"/>
      <c r="N141" s="281"/>
      <c r="O141" s="281"/>
      <c r="P141" s="281"/>
      <c r="Q141" s="281"/>
      <c r="R141" s="281"/>
      <c r="S141" s="281"/>
      <c r="T141" s="282"/>
      <c r="AT141" s="283" t="s">
        <v>368</v>
      </c>
      <c r="AU141" s="283" t="s">
        <v>92</v>
      </c>
      <c r="AV141" s="14" t="s">
        <v>90</v>
      </c>
      <c r="AW141" s="14" t="s">
        <v>38</v>
      </c>
      <c r="AX141" s="14" t="s">
        <v>83</v>
      </c>
      <c r="AY141" s="283" t="s">
        <v>263</v>
      </c>
    </row>
    <row r="142" s="12" customFormat="1">
      <c r="B142" s="252"/>
      <c r="C142" s="253"/>
      <c r="D142" s="246" t="s">
        <v>368</v>
      </c>
      <c r="E142" s="254" t="s">
        <v>1</v>
      </c>
      <c r="F142" s="255" t="s">
        <v>9279</v>
      </c>
      <c r="G142" s="253"/>
      <c r="H142" s="256">
        <v>10.555999999999999</v>
      </c>
      <c r="I142" s="257"/>
      <c r="J142" s="253"/>
      <c r="K142" s="253"/>
      <c r="L142" s="258"/>
      <c r="M142" s="259"/>
      <c r="N142" s="260"/>
      <c r="O142" s="260"/>
      <c r="P142" s="260"/>
      <c r="Q142" s="260"/>
      <c r="R142" s="260"/>
      <c r="S142" s="260"/>
      <c r="T142" s="261"/>
      <c r="AT142" s="262" t="s">
        <v>368</v>
      </c>
      <c r="AU142" s="262" t="s">
        <v>92</v>
      </c>
      <c r="AV142" s="12" t="s">
        <v>92</v>
      </c>
      <c r="AW142" s="12" t="s">
        <v>38</v>
      </c>
      <c r="AX142" s="12" t="s">
        <v>83</v>
      </c>
      <c r="AY142" s="262" t="s">
        <v>263</v>
      </c>
    </row>
    <row r="143" s="12" customFormat="1">
      <c r="B143" s="252"/>
      <c r="C143" s="253"/>
      <c r="D143" s="246" t="s">
        <v>368</v>
      </c>
      <c r="E143" s="254" t="s">
        <v>1</v>
      </c>
      <c r="F143" s="255" t="s">
        <v>9280</v>
      </c>
      <c r="G143" s="253"/>
      <c r="H143" s="256">
        <v>14.036</v>
      </c>
      <c r="I143" s="257"/>
      <c r="J143" s="253"/>
      <c r="K143" s="253"/>
      <c r="L143" s="258"/>
      <c r="M143" s="259"/>
      <c r="N143" s="260"/>
      <c r="O143" s="260"/>
      <c r="P143" s="260"/>
      <c r="Q143" s="260"/>
      <c r="R143" s="260"/>
      <c r="S143" s="260"/>
      <c r="T143" s="261"/>
      <c r="AT143" s="262" t="s">
        <v>368</v>
      </c>
      <c r="AU143" s="262" t="s">
        <v>92</v>
      </c>
      <c r="AV143" s="12" t="s">
        <v>92</v>
      </c>
      <c r="AW143" s="12" t="s">
        <v>38</v>
      </c>
      <c r="AX143" s="12" t="s">
        <v>83</v>
      </c>
      <c r="AY143" s="262" t="s">
        <v>263</v>
      </c>
    </row>
    <row r="144" s="12" customFormat="1">
      <c r="B144" s="252"/>
      <c r="C144" s="253"/>
      <c r="D144" s="246" t="s">
        <v>368</v>
      </c>
      <c r="E144" s="254" t="s">
        <v>1</v>
      </c>
      <c r="F144" s="255" t="s">
        <v>9281</v>
      </c>
      <c r="G144" s="253"/>
      <c r="H144" s="256">
        <v>2.52</v>
      </c>
      <c r="I144" s="257"/>
      <c r="J144" s="253"/>
      <c r="K144" s="253"/>
      <c r="L144" s="258"/>
      <c r="M144" s="259"/>
      <c r="N144" s="260"/>
      <c r="O144" s="260"/>
      <c r="P144" s="260"/>
      <c r="Q144" s="260"/>
      <c r="R144" s="260"/>
      <c r="S144" s="260"/>
      <c r="T144" s="261"/>
      <c r="AT144" s="262" t="s">
        <v>368</v>
      </c>
      <c r="AU144" s="262" t="s">
        <v>92</v>
      </c>
      <c r="AV144" s="12" t="s">
        <v>92</v>
      </c>
      <c r="AW144" s="12" t="s">
        <v>38</v>
      </c>
      <c r="AX144" s="12" t="s">
        <v>83</v>
      </c>
      <c r="AY144" s="262" t="s">
        <v>263</v>
      </c>
    </row>
    <row r="145" s="12" customFormat="1">
      <c r="B145" s="252"/>
      <c r="C145" s="253"/>
      <c r="D145" s="246" t="s">
        <v>368</v>
      </c>
      <c r="E145" s="254" t="s">
        <v>1</v>
      </c>
      <c r="F145" s="255" t="s">
        <v>9282</v>
      </c>
      <c r="G145" s="253"/>
      <c r="H145" s="256">
        <v>5.2800000000000002</v>
      </c>
      <c r="I145" s="257"/>
      <c r="J145" s="253"/>
      <c r="K145" s="253"/>
      <c r="L145" s="258"/>
      <c r="M145" s="259"/>
      <c r="N145" s="260"/>
      <c r="O145" s="260"/>
      <c r="P145" s="260"/>
      <c r="Q145" s="260"/>
      <c r="R145" s="260"/>
      <c r="S145" s="260"/>
      <c r="T145" s="261"/>
      <c r="AT145" s="262" t="s">
        <v>368</v>
      </c>
      <c r="AU145" s="262" t="s">
        <v>92</v>
      </c>
      <c r="AV145" s="12" t="s">
        <v>92</v>
      </c>
      <c r="AW145" s="12" t="s">
        <v>38</v>
      </c>
      <c r="AX145" s="12" t="s">
        <v>83</v>
      </c>
      <c r="AY145" s="262" t="s">
        <v>263</v>
      </c>
    </row>
    <row r="146" s="12" customFormat="1">
      <c r="B146" s="252"/>
      <c r="C146" s="253"/>
      <c r="D146" s="246" t="s">
        <v>368</v>
      </c>
      <c r="E146" s="254" t="s">
        <v>1</v>
      </c>
      <c r="F146" s="255" t="s">
        <v>9283</v>
      </c>
      <c r="G146" s="253"/>
      <c r="H146" s="256">
        <v>5.2080000000000002</v>
      </c>
      <c r="I146" s="257"/>
      <c r="J146" s="253"/>
      <c r="K146" s="253"/>
      <c r="L146" s="258"/>
      <c r="M146" s="259"/>
      <c r="N146" s="260"/>
      <c r="O146" s="260"/>
      <c r="P146" s="260"/>
      <c r="Q146" s="260"/>
      <c r="R146" s="260"/>
      <c r="S146" s="260"/>
      <c r="T146" s="261"/>
      <c r="AT146" s="262" t="s">
        <v>368</v>
      </c>
      <c r="AU146" s="262" t="s">
        <v>92</v>
      </c>
      <c r="AV146" s="12" t="s">
        <v>92</v>
      </c>
      <c r="AW146" s="12" t="s">
        <v>38</v>
      </c>
      <c r="AX146" s="12" t="s">
        <v>83</v>
      </c>
      <c r="AY146" s="262" t="s">
        <v>263</v>
      </c>
    </row>
    <row r="147" s="12" customFormat="1">
      <c r="B147" s="252"/>
      <c r="C147" s="253"/>
      <c r="D147" s="246" t="s">
        <v>368</v>
      </c>
      <c r="E147" s="254" t="s">
        <v>1</v>
      </c>
      <c r="F147" s="255" t="s">
        <v>9284</v>
      </c>
      <c r="G147" s="253"/>
      <c r="H147" s="256">
        <v>41.759999999999998</v>
      </c>
      <c r="I147" s="257"/>
      <c r="J147" s="253"/>
      <c r="K147" s="253"/>
      <c r="L147" s="258"/>
      <c r="M147" s="259"/>
      <c r="N147" s="260"/>
      <c r="O147" s="260"/>
      <c r="P147" s="260"/>
      <c r="Q147" s="260"/>
      <c r="R147" s="260"/>
      <c r="S147" s="260"/>
      <c r="T147" s="261"/>
      <c r="AT147" s="262" t="s">
        <v>368</v>
      </c>
      <c r="AU147" s="262" t="s">
        <v>92</v>
      </c>
      <c r="AV147" s="12" t="s">
        <v>92</v>
      </c>
      <c r="AW147" s="12" t="s">
        <v>38</v>
      </c>
      <c r="AX147" s="12" t="s">
        <v>83</v>
      </c>
      <c r="AY147" s="262" t="s">
        <v>263</v>
      </c>
    </row>
    <row r="148" s="12" customFormat="1">
      <c r="B148" s="252"/>
      <c r="C148" s="253"/>
      <c r="D148" s="246" t="s">
        <v>368</v>
      </c>
      <c r="E148" s="254" t="s">
        <v>1</v>
      </c>
      <c r="F148" s="255" t="s">
        <v>9285</v>
      </c>
      <c r="G148" s="253"/>
      <c r="H148" s="256">
        <v>29.859000000000002</v>
      </c>
      <c r="I148" s="257"/>
      <c r="J148" s="253"/>
      <c r="K148" s="253"/>
      <c r="L148" s="258"/>
      <c r="M148" s="259"/>
      <c r="N148" s="260"/>
      <c r="O148" s="260"/>
      <c r="P148" s="260"/>
      <c r="Q148" s="260"/>
      <c r="R148" s="260"/>
      <c r="S148" s="260"/>
      <c r="T148" s="261"/>
      <c r="AT148" s="262" t="s">
        <v>368</v>
      </c>
      <c r="AU148" s="262" t="s">
        <v>92</v>
      </c>
      <c r="AV148" s="12" t="s">
        <v>92</v>
      </c>
      <c r="AW148" s="12" t="s">
        <v>38</v>
      </c>
      <c r="AX148" s="12" t="s">
        <v>83</v>
      </c>
      <c r="AY148" s="262" t="s">
        <v>263</v>
      </c>
    </row>
    <row r="149" s="12" customFormat="1">
      <c r="B149" s="252"/>
      <c r="C149" s="253"/>
      <c r="D149" s="246" t="s">
        <v>368</v>
      </c>
      <c r="E149" s="254" t="s">
        <v>1</v>
      </c>
      <c r="F149" s="255" t="s">
        <v>9286</v>
      </c>
      <c r="G149" s="253"/>
      <c r="H149" s="256">
        <v>5.2800000000000002</v>
      </c>
      <c r="I149" s="257"/>
      <c r="J149" s="253"/>
      <c r="K149" s="253"/>
      <c r="L149" s="258"/>
      <c r="M149" s="259"/>
      <c r="N149" s="260"/>
      <c r="O149" s="260"/>
      <c r="P149" s="260"/>
      <c r="Q149" s="260"/>
      <c r="R149" s="260"/>
      <c r="S149" s="260"/>
      <c r="T149" s="261"/>
      <c r="AT149" s="262" t="s">
        <v>368</v>
      </c>
      <c r="AU149" s="262" t="s">
        <v>92</v>
      </c>
      <c r="AV149" s="12" t="s">
        <v>92</v>
      </c>
      <c r="AW149" s="12" t="s">
        <v>38</v>
      </c>
      <c r="AX149" s="12" t="s">
        <v>83</v>
      </c>
      <c r="AY149" s="262" t="s">
        <v>263</v>
      </c>
    </row>
    <row r="150" s="12" customFormat="1">
      <c r="B150" s="252"/>
      <c r="C150" s="253"/>
      <c r="D150" s="246" t="s">
        <v>368</v>
      </c>
      <c r="E150" s="254" t="s">
        <v>1</v>
      </c>
      <c r="F150" s="255" t="s">
        <v>9286</v>
      </c>
      <c r="G150" s="253"/>
      <c r="H150" s="256">
        <v>5.2800000000000002</v>
      </c>
      <c r="I150" s="257"/>
      <c r="J150" s="253"/>
      <c r="K150" s="253"/>
      <c r="L150" s="258"/>
      <c r="M150" s="259"/>
      <c r="N150" s="260"/>
      <c r="O150" s="260"/>
      <c r="P150" s="260"/>
      <c r="Q150" s="260"/>
      <c r="R150" s="260"/>
      <c r="S150" s="260"/>
      <c r="T150" s="261"/>
      <c r="AT150" s="262" t="s">
        <v>368</v>
      </c>
      <c r="AU150" s="262" t="s">
        <v>92</v>
      </c>
      <c r="AV150" s="12" t="s">
        <v>92</v>
      </c>
      <c r="AW150" s="12" t="s">
        <v>38</v>
      </c>
      <c r="AX150" s="12" t="s">
        <v>83</v>
      </c>
      <c r="AY150" s="262" t="s">
        <v>263</v>
      </c>
    </row>
    <row r="151" s="12" customFormat="1">
      <c r="B151" s="252"/>
      <c r="C151" s="253"/>
      <c r="D151" s="246" t="s">
        <v>368</v>
      </c>
      <c r="E151" s="254" t="s">
        <v>1</v>
      </c>
      <c r="F151" s="255" t="s">
        <v>9287</v>
      </c>
      <c r="G151" s="253"/>
      <c r="H151" s="256">
        <v>34.816000000000003</v>
      </c>
      <c r="I151" s="257"/>
      <c r="J151" s="253"/>
      <c r="K151" s="253"/>
      <c r="L151" s="258"/>
      <c r="M151" s="259"/>
      <c r="N151" s="260"/>
      <c r="O151" s="260"/>
      <c r="P151" s="260"/>
      <c r="Q151" s="260"/>
      <c r="R151" s="260"/>
      <c r="S151" s="260"/>
      <c r="T151" s="261"/>
      <c r="AT151" s="262" t="s">
        <v>368</v>
      </c>
      <c r="AU151" s="262" t="s">
        <v>92</v>
      </c>
      <c r="AV151" s="12" t="s">
        <v>92</v>
      </c>
      <c r="AW151" s="12" t="s">
        <v>38</v>
      </c>
      <c r="AX151" s="12" t="s">
        <v>83</v>
      </c>
      <c r="AY151" s="262" t="s">
        <v>263</v>
      </c>
    </row>
    <row r="152" s="12" customFormat="1">
      <c r="B152" s="252"/>
      <c r="C152" s="253"/>
      <c r="D152" s="246" t="s">
        <v>368</v>
      </c>
      <c r="E152" s="254" t="s">
        <v>1</v>
      </c>
      <c r="F152" s="255" t="s">
        <v>9288</v>
      </c>
      <c r="G152" s="253"/>
      <c r="H152" s="256">
        <v>15.103999999999999</v>
      </c>
      <c r="I152" s="257"/>
      <c r="J152" s="253"/>
      <c r="K152" s="253"/>
      <c r="L152" s="258"/>
      <c r="M152" s="259"/>
      <c r="N152" s="260"/>
      <c r="O152" s="260"/>
      <c r="P152" s="260"/>
      <c r="Q152" s="260"/>
      <c r="R152" s="260"/>
      <c r="S152" s="260"/>
      <c r="T152" s="261"/>
      <c r="AT152" s="262" t="s">
        <v>368</v>
      </c>
      <c r="AU152" s="262" t="s">
        <v>92</v>
      </c>
      <c r="AV152" s="12" t="s">
        <v>92</v>
      </c>
      <c r="AW152" s="12" t="s">
        <v>38</v>
      </c>
      <c r="AX152" s="12" t="s">
        <v>83</v>
      </c>
      <c r="AY152" s="262" t="s">
        <v>263</v>
      </c>
    </row>
    <row r="153" s="12" customFormat="1">
      <c r="B153" s="252"/>
      <c r="C153" s="253"/>
      <c r="D153" s="246" t="s">
        <v>368</v>
      </c>
      <c r="E153" s="254" t="s">
        <v>1</v>
      </c>
      <c r="F153" s="255" t="s">
        <v>9289</v>
      </c>
      <c r="G153" s="253"/>
      <c r="H153" s="256">
        <v>14.848000000000001</v>
      </c>
      <c r="I153" s="257"/>
      <c r="J153" s="253"/>
      <c r="K153" s="253"/>
      <c r="L153" s="258"/>
      <c r="M153" s="259"/>
      <c r="N153" s="260"/>
      <c r="O153" s="260"/>
      <c r="P153" s="260"/>
      <c r="Q153" s="260"/>
      <c r="R153" s="260"/>
      <c r="S153" s="260"/>
      <c r="T153" s="261"/>
      <c r="AT153" s="262" t="s">
        <v>368</v>
      </c>
      <c r="AU153" s="262" t="s">
        <v>92</v>
      </c>
      <c r="AV153" s="12" t="s">
        <v>92</v>
      </c>
      <c r="AW153" s="12" t="s">
        <v>38</v>
      </c>
      <c r="AX153" s="12" t="s">
        <v>83</v>
      </c>
      <c r="AY153" s="262" t="s">
        <v>263</v>
      </c>
    </row>
    <row r="154" s="15" customFormat="1">
      <c r="B154" s="284"/>
      <c r="C154" s="285"/>
      <c r="D154" s="246" t="s">
        <v>368</v>
      </c>
      <c r="E154" s="286" t="s">
        <v>1</v>
      </c>
      <c r="F154" s="287" t="s">
        <v>388</v>
      </c>
      <c r="G154" s="285"/>
      <c r="H154" s="288">
        <v>184.547</v>
      </c>
      <c r="I154" s="289"/>
      <c r="J154" s="285"/>
      <c r="K154" s="285"/>
      <c r="L154" s="290"/>
      <c r="M154" s="291"/>
      <c r="N154" s="292"/>
      <c r="O154" s="292"/>
      <c r="P154" s="292"/>
      <c r="Q154" s="292"/>
      <c r="R154" s="292"/>
      <c r="S154" s="292"/>
      <c r="T154" s="293"/>
      <c r="AT154" s="294" t="s">
        <v>368</v>
      </c>
      <c r="AU154" s="294" t="s">
        <v>92</v>
      </c>
      <c r="AV154" s="15" t="s">
        <v>112</v>
      </c>
      <c r="AW154" s="15" t="s">
        <v>38</v>
      </c>
      <c r="AX154" s="15" t="s">
        <v>83</v>
      </c>
      <c r="AY154" s="294" t="s">
        <v>263</v>
      </c>
    </row>
    <row r="155" s="14" customFormat="1">
      <c r="B155" s="274"/>
      <c r="C155" s="275"/>
      <c r="D155" s="246" t="s">
        <v>368</v>
      </c>
      <c r="E155" s="276" t="s">
        <v>1</v>
      </c>
      <c r="F155" s="277" t="s">
        <v>9290</v>
      </c>
      <c r="G155" s="275"/>
      <c r="H155" s="276" t="s">
        <v>1</v>
      </c>
      <c r="I155" s="278"/>
      <c r="J155" s="275"/>
      <c r="K155" s="275"/>
      <c r="L155" s="279"/>
      <c r="M155" s="280"/>
      <c r="N155" s="281"/>
      <c r="O155" s="281"/>
      <c r="P155" s="281"/>
      <c r="Q155" s="281"/>
      <c r="R155" s="281"/>
      <c r="S155" s="281"/>
      <c r="T155" s="282"/>
      <c r="AT155" s="283" t="s">
        <v>368</v>
      </c>
      <c r="AU155" s="283" t="s">
        <v>92</v>
      </c>
      <c r="AV155" s="14" t="s">
        <v>90</v>
      </c>
      <c r="AW155" s="14" t="s">
        <v>38</v>
      </c>
      <c r="AX155" s="14" t="s">
        <v>83</v>
      </c>
      <c r="AY155" s="283" t="s">
        <v>263</v>
      </c>
    </row>
    <row r="156" s="12" customFormat="1">
      <c r="B156" s="252"/>
      <c r="C156" s="253"/>
      <c r="D156" s="246" t="s">
        <v>368</v>
      </c>
      <c r="E156" s="254" t="s">
        <v>1</v>
      </c>
      <c r="F156" s="255" t="s">
        <v>9291</v>
      </c>
      <c r="G156" s="253"/>
      <c r="H156" s="256">
        <v>65.670000000000002</v>
      </c>
      <c r="I156" s="257"/>
      <c r="J156" s="253"/>
      <c r="K156" s="253"/>
      <c r="L156" s="258"/>
      <c r="M156" s="259"/>
      <c r="N156" s="260"/>
      <c r="O156" s="260"/>
      <c r="P156" s="260"/>
      <c r="Q156" s="260"/>
      <c r="R156" s="260"/>
      <c r="S156" s="260"/>
      <c r="T156" s="261"/>
      <c r="AT156" s="262" t="s">
        <v>368</v>
      </c>
      <c r="AU156" s="262" t="s">
        <v>92</v>
      </c>
      <c r="AV156" s="12" t="s">
        <v>92</v>
      </c>
      <c r="AW156" s="12" t="s">
        <v>38</v>
      </c>
      <c r="AX156" s="12" t="s">
        <v>83</v>
      </c>
      <c r="AY156" s="262" t="s">
        <v>263</v>
      </c>
    </row>
    <row r="157" s="12" customFormat="1">
      <c r="B157" s="252"/>
      <c r="C157" s="253"/>
      <c r="D157" s="246" t="s">
        <v>368</v>
      </c>
      <c r="E157" s="254" t="s">
        <v>1</v>
      </c>
      <c r="F157" s="255" t="s">
        <v>9292</v>
      </c>
      <c r="G157" s="253"/>
      <c r="H157" s="256">
        <v>87.463999999999999</v>
      </c>
      <c r="I157" s="257"/>
      <c r="J157" s="253"/>
      <c r="K157" s="253"/>
      <c r="L157" s="258"/>
      <c r="M157" s="259"/>
      <c r="N157" s="260"/>
      <c r="O157" s="260"/>
      <c r="P157" s="260"/>
      <c r="Q157" s="260"/>
      <c r="R157" s="260"/>
      <c r="S157" s="260"/>
      <c r="T157" s="261"/>
      <c r="AT157" s="262" t="s">
        <v>368</v>
      </c>
      <c r="AU157" s="262" t="s">
        <v>92</v>
      </c>
      <c r="AV157" s="12" t="s">
        <v>92</v>
      </c>
      <c r="AW157" s="12" t="s">
        <v>38</v>
      </c>
      <c r="AX157" s="12" t="s">
        <v>83</v>
      </c>
      <c r="AY157" s="262" t="s">
        <v>263</v>
      </c>
    </row>
    <row r="158" s="12" customFormat="1">
      <c r="B158" s="252"/>
      <c r="C158" s="253"/>
      <c r="D158" s="246" t="s">
        <v>368</v>
      </c>
      <c r="E158" s="254" t="s">
        <v>1</v>
      </c>
      <c r="F158" s="255" t="s">
        <v>9293</v>
      </c>
      <c r="G158" s="253"/>
      <c r="H158" s="256">
        <v>24.652999999999999</v>
      </c>
      <c r="I158" s="257"/>
      <c r="J158" s="253"/>
      <c r="K158" s="253"/>
      <c r="L158" s="258"/>
      <c r="M158" s="259"/>
      <c r="N158" s="260"/>
      <c r="O158" s="260"/>
      <c r="P158" s="260"/>
      <c r="Q158" s="260"/>
      <c r="R158" s="260"/>
      <c r="S158" s="260"/>
      <c r="T158" s="261"/>
      <c r="AT158" s="262" t="s">
        <v>368</v>
      </c>
      <c r="AU158" s="262" t="s">
        <v>92</v>
      </c>
      <c r="AV158" s="12" t="s">
        <v>92</v>
      </c>
      <c r="AW158" s="12" t="s">
        <v>38</v>
      </c>
      <c r="AX158" s="12" t="s">
        <v>83</v>
      </c>
      <c r="AY158" s="262" t="s">
        <v>263</v>
      </c>
    </row>
    <row r="159" s="12" customFormat="1">
      <c r="B159" s="252"/>
      <c r="C159" s="253"/>
      <c r="D159" s="246" t="s">
        <v>368</v>
      </c>
      <c r="E159" s="254" t="s">
        <v>1</v>
      </c>
      <c r="F159" s="255" t="s">
        <v>9294</v>
      </c>
      <c r="G159" s="253"/>
      <c r="H159" s="256">
        <v>79.524000000000001</v>
      </c>
      <c r="I159" s="257"/>
      <c r="J159" s="253"/>
      <c r="K159" s="253"/>
      <c r="L159" s="258"/>
      <c r="M159" s="259"/>
      <c r="N159" s="260"/>
      <c r="O159" s="260"/>
      <c r="P159" s="260"/>
      <c r="Q159" s="260"/>
      <c r="R159" s="260"/>
      <c r="S159" s="260"/>
      <c r="T159" s="261"/>
      <c r="AT159" s="262" t="s">
        <v>368</v>
      </c>
      <c r="AU159" s="262" t="s">
        <v>92</v>
      </c>
      <c r="AV159" s="12" t="s">
        <v>92</v>
      </c>
      <c r="AW159" s="12" t="s">
        <v>38</v>
      </c>
      <c r="AX159" s="12" t="s">
        <v>83</v>
      </c>
      <c r="AY159" s="262" t="s">
        <v>263</v>
      </c>
    </row>
    <row r="160" s="12" customFormat="1">
      <c r="B160" s="252"/>
      <c r="C160" s="253"/>
      <c r="D160" s="246" t="s">
        <v>368</v>
      </c>
      <c r="E160" s="254" t="s">
        <v>1</v>
      </c>
      <c r="F160" s="255" t="s">
        <v>9295</v>
      </c>
      <c r="G160" s="253"/>
      <c r="H160" s="256">
        <v>13.720000000000001</v>
      </c>
      <c r="I160" s="257"/>
      <c r="J160" s="253"/>
      <c r="K160" s="253"/>
      <c r="L160" s="258"/>
      <c r="M160" s="259"/>
      <c r="N160" s="260"/>
      <c r="O160" s="260"/>
      <c r="P160" s="260"/>
      <c r="Q160" s="260"/>
      <c r="R160" s="260"/>
      <c r="S160" s="260"/>
      <c r="T160" s="261"/>
      <c r="AT160" s="262" t="s">
        <v>368</v>
      </c>
      <c r="AU160" s="262" t="s">
        <v>92</v>
      </c>
      <c r="AV160" s="12" t="s">
        <v>92</v>
      </c>
      <c r="AW160" s="12" t="s">
        <v>38</v>
      </c>
      <c r="AX160" s="12" t="s">
        <v>83</v>
      </c>
      <c r="AY160" s="262" t="s">
        <v>263</v>
      </c>
    </row>
    <row r="161" s="12" customFormat="1">
      <c r="B161" s="252"/>
      <c r="C161" s="253"/>
      <c r="D161" s="246" t="s">
        <v>368</v>
      </c>
      <c r="E161" s="254" t="s">
        <v>1</v>
      </c>
      <c r="F161" s="255" t="s">
        <v>9296</v>
      </c>
      <c r="G161" s="253"/>
      <c r="H161" s="256">
        <v>36.917999999999999</v>
      </c>
      <c r="I161" s="257"/>
      <c r="J161" s="253"/>
      <c r="K161" s="253"/>
      <c r="L161" s="258"/>
      <c r="M161" s="259"/>
      <c r="N161" s="260"/>
      <c r="O161" s="260"/>
      <c r="P161" s="260"/>
      <c r="Q161" s="260"/>
      <c r="R161" s="260"/>
      <c r="S161" s="260"/>
      <c r="T161" s="261"/>
      <c r="AT161" s="262" t="s">
        <v>368</v>
      </c>
      <c r="AU161" s="262" t="s">
        <v>92</v>
      </c>
      <c r="AV161" s="12" t="s">
        <v>92</v>
      </c>
      <c r="AW161" s="12" t="s">
        <v>38</v>
      </c>
      <c r="AX161" s="12" t="s">
        <v>83</v>
      </c>
      <c r="AY161" s="262" t="s">
        <v>263</v>
      </c>
    </row>
    <row r="162" s="12" customFormat="1">
      <c r="B162" s="252"/>
      <c r="C162" s="253"/>
      <c r="D162" s="246" t="s">
        <v>368</v>
      </c>
      <c r="E162" s="254" t="s">
        <v>1</v>
      </c>
      <c r="F162" s="255" t="s">
        <v>9297</v>
      </c>
      <c r="G162" s="253"/>
      <c r="H162" s="256">
        <v>71.920000000000002</v>
      </c>
      <c r="I162" s="257"/>
      <c r="J162" s="253"/>
      <c r="K162" s="253"/>
      <c r="L162" s="258"/>
      <c r="M162" s="259"/>
      <c r="N162" s="260"/>
      <c r="O162" s="260"/>
      <c r="P162" s="260"/>
      <c r="Q162" s="260"/>
      <c r="R162" s="260"/>
      <c r="S162" s="260"/>
      <c r="T162" s="261"/>
      <c r="AT162" s="262" t="s">
        <v>368</v>
      </c>
      <c r="AU162" s="262" t="s">
        <v>92</v>
      </c>
      <c r="AV162" s="12" t="s">
        <v>92</v>
      </c>
      <c r="AW162" s="12" t="s">
        <v>38</v>
      </c>
      <c r="AX162" s="12" t="s">
        <v>83</v>
      </c>
      <c r="AY162" s="262" t="s">
        <v>263</v>
      </c>
    </row>
    <row r="163" s="12" customFormat="1">
      <c r="B163" s="252"/>
      <c r="C163" s="253"/>
      <c r="D163" s="246" t="s">
        <v>368</v>
      </c>
      <c r="E163" s="254" t="s">
        <v>1</v>
      </c>
      <c r="F163" s="255" t="s">
        <v>9298</v>
      </c>
      <c r="G163" s="253"/>
      <c r="H163" s="256">
        <v>36.854999999999997</v>
      </c>
      <c r="I163" s="257"/>
      <c r="J163" s="253"/>
      <c r="K163" s="253"/>
      <c r="L163" s="258"/>
      <c r="M163" s="259"/>
      <c r="N163" s="260"/>
      <c r="O163" s="260"/>
      <c r="P163" s="260"/>
      <c r="Q163" s="260"/>
      <c r="R163" s="260"/>
      <c r="S163" s="260"/>
      <c r="T163" s="261"/>
      <c r="AT163" s="262" t="s">
        <v>368</v>
      </c>
      <c r="AU163" s="262" t="s">
        <v>92</v>
      </c>
      <c r="AV163" s="12" t="s">
        <v>92</v>
      </c>
      <c r="AW163" s="12" t="s">
        <v>38</v>
      </c>
      <c r="AX163" s="12" t="s">
        <v>83</v>
      </c>
      <c r="AY163" s="262" t="s">
        <v>263</v>
      </c>
    </row>
    <row r="164" s="12" customFormat="1">
      <c r="B164" s="252"/>
      <c r="C164" s="253"/>
      <c r="D164" s="246" t="s">
        <v>368</v>
      </c>
      <c r="E164" s="254" t="s">
        <v>1</v>
      </c>
      <c r="F164" s="255" t="s">
        <v>9299</v>
      </c>
      <c r="G164" s="253"/>
      <c r="H164" s="256">
        <v>7.9199999999999999</v>
      </c>
      <c r="I164" s="257"/>
      <c r="J164" s="253"/>
      <c r="K164" s="253"/>
      <c r="L164" s="258"/>
      <c r="M164" s="259"/>
      <c r="N164" s="260"/>
      <c r="O164" s="260"/>
      <c r="P164" s="260"/>
      <c r="Q164" s="260"/>
      <c r="R164" s="260"/>
      <c r="S164" s="260"/>
      <c r="T164" s="261"/>
      <c r="AT164" s="262" t="s">
        <v>368</v>
      </c>
      <c r="AU164" s="262" t="s">
        <v>92</v>
      </c>
      <c r="AV164" s="12" t="s">
        <v>92</v>
      </c>
      <c r="AW164" s="12" t="s">
        <v>38</v>
      </c>
      <c r="AX164" s="12" t="s">
        <v>83</v>
      </c>
      <c r="AY164" s="262" t="s">
        <v>263</v>
      </c>
    </row>
    <row r="165" s="12" customFormat="1">
      <c r="B165" s="252"/>
      <c r="C165" s="253"/>
      <c r="D165" s="246" t="s">
        <v>368</v>
      </c>
      <c r="E165" s="254" t="s">
        <v>1</v>
      </c>
      <c r="F165" s="255" t="s">
        <v>9300</v>
      </c>
      <c r="G165" s="253"/>
      <c r="H165" s="256">
        <v>70.040000000000006</v>
      </c>
      <c r="I165" s="257"/>
      <c r="J165" s="253"/>
      <c r="K165" s="253"/>
      <c r="L165" s="258"/>
      <c r="M165" s="259"/>
      <c r="N165" s="260"/>
      <c r="O165" s="260"/>
      <c r="P165" s="260"/>
      <c r="Q165" s="260"/>
      <c r="R165" s="260"/>
      <c r="S165" s="260"/>
      <c r="T165" s="261"/>
      <c r="AT165" s="262" t="s">
        <v>368</v>
      </c>
      <c r="AU165" s="262" t="s">
        <v>92</v>
      </c>
      <c r="AV165" s="12" t="s">
        <v>92</v>
      </c>
      <c r="AW165" s="12" t="s">
        <v>38</v>
      </c>
      <c r="AX165" s="12" t="s">
        <v>83</v>
      </c>
      <c r="AY165" s="262" t="s">
        <v>263</v>
      </c>
    </row>
    <row r="166" s="12" customFormat="1">
      <c r="B166" s="252"/>
      <c r="C166" s="253"/>
      <c r="D166" s="246" t="s">
        <v>368</v>
      </c>
      <c r="E166" s="254" t="s">
        <v>1</v>
      </c>
      <c r="F166" s="255" t="s">
        <v>9301</v>
      </c>
      <c r="G166" s="253"/>
      <c r="H166" s="256">
        <v>64.840999999999994</v>
      </c>
      <c r="I166" s="257"/>
      <c r="J166" s="253"/>
      <c r="K166" s="253"/>
      <c r="L166" s="258"/>
      <c r="M166" s="259"/>
      <c r="N166" s="260"/>
      <c r="O166" s="260"/>
      <c r="P166" s="260"/>
      <c r="Q166" s="260"/>
      <c r="R166" s="260"/>
      <c r="S166" s="260"/>
      <c r="T166" s="261"/>
      <c r="AT166" s="262" t="s">
        <v>368</v>
      </c>
      <c r="AU166" s="262" t="s">
        <v>92</v>
      </c>
      <c r="AV166" s="12" t="s">
        <v>92</v>
      </c>
      <c r="AW166" s="12" t="s">
        <v>38</v>
      </c>
      <c r="AX166" s="12" t="s">
        <v>83</v>
      </c>
      <c r="AY166" s="262" t="s">
        <v>263</v>
      </c>
    </row>
    <row r="167" s="12" customFormat="1">
      <c r="B167" s="252"/>
      <c r="C167" s="253"/>
      <c r="D167" s="246" t="s">
        <v>368</v>
      </c>
      <c r="E167" s="254" t="s">
        <v>1</v>
      </c>
      <c r="F167" s="255" t="s">
        <v>9302</v>
      </c>
      <c r="G167" s="253"/>
      <c r="H167" s="256">
        <v>180.59999999999999</v>
      </c>
      <c r="I167" s="257"/>
      <c r="J167" s="253"/>
      <c r="K167" s="253"/>
      <c r="L167" s="258"/>
      <c r="M167" s="259"/>
      <c r="N167" s="260"/>
      <c r="O167" s="260"/>
      <c r="P167" s="260"/>
      <c r="Q167" s="260"/>
      <c r="R167" s="260"/>
      <c r="S167" s="260"/>
      <c r="T167" s="261"/>
      <c r="AT167" s="262" t="s">
        <v>368</v>
      </c>
      <c r="AU167" s="262" t="s">
        <v>92</v>
      </c>
      <c r="AV167" s="12" t="s">
        <v>92</v>
      </c>
      <c r="AW167" s="12" t="s">
        <v>38</v>
      </c>
      <c r="AX167" s="12" t="s">
        <v>83</v>
      </c>
      <c r="AY167" s="262" t="s">
        <v>263</v>
      </c>
    </row>
    <row r="168" s="12" customFormat="1">
      <c r="B168" s="252"/>
      <c r="C168" s="253"/>
      <c r="D168" s="246" t="s">
        <v>368</v>
      </c>
      <c r="E168" s="254" t="s">
        <v>1</v>
      </c>
      <c r="F168" s="255" t="s">
        <v>9303</v>
      </c>
      <c r="G168" s="253"/>
      <c r="H168" s="256">
        <v>109.056</v>
      </c>
      <c r="I168" s="257"/>
      <c r="J168" s="253"/>
      <c r="K168" s="253"/>
      <c r="L168" s="258"/>
      <c r="M168" s="259"/>
      <c r="N168" s="260"/>
      <c r="O168" s="260"/>
      <c r="P168" s="260"/>
      <c r="Q168" s="260"/>
      <c r="R168" s="260"/>
      <c r="S168" s="260"/>
      <c r="T168" s="261"/>
      <c r="AT168" s="262" t="s">
        <v>368</v>
      </c>
      <c r="AU168" s="262" t="s">
        <v>92</v>
      </c>
      <c r="AV168" s="12" t="s">
        <v>92</v>
      </c>
      <c r="AW168" s="12" t="s">
        <v>38</v>
      </c>
      <c r="AX168" s="12" t="s">
        <v>83</v>
      </c>
      <c r="AY168" s="262" t="s">
        <v>263</v>
      </c>
    </row>
    <row r="169" s="12" customFormat="1">
      <c r="B169" s="252"/>
      <c r="C169" s="253"/>
      <c r="D169" s="246" t="s">
        <v>368</v>
      </c>
      <c r="E169" s="254" t="s">
        <v>1</v>
      </c>
      <c r="F169" s="255" t="s">
        <v>9304</v>
      </c>
      <c r="G169" s="253"/>
      <c r="H169" s="256">
        <v>81.674000000000007</v>
      </c>
      <c r="I169" s="257"/>
      <c r="J169" s="253"/>
      <c r="K169" s="253"/>
      <c r="L169" s="258"/>
      <c r="M169" s="259"/>
      <c r="N169" s="260"/>
      <c r="O169" s="260"/>
      <c r="P169" s="260"/>
      <c r="Q169" s="260"/>
      <c r="R169" s="260"/>
      <c r="S169" s="260"/>
      <c r="T169" s="261"/>
      <c r="AT169" s="262" t="s">
        <v>368</v>
      </c>
      <c r="AU169" s="262" t="s">
        <v>92</v>
      </c>
      <c r="AV169" s="12" t="s">
        <v>92</v>
      </c>
      <c r="AW169" s="12" t="s">
        <v>38</v>
      </c>
      <c r="AX169" s="12" t="s">
        <v>83</v>
      </c>
      <c r="AY169" s="262" t="s">
        <v>263</v>
      </c>
    </row>
    <row r="170" s="12" customFormat="1">
      <c r="B170" s="252"/>
      <c r="C170" s="253"/>
      <c r="D170" s="246" t="s">
        <v>368</v>
      </c>
      <c r="E170" s="254" t="s">
        <v>1</v>
      </c>
      <c r="F170" s="255" t="s">
        <v>9305</v>
      </c>
      <c r="G170" s="253"/>
      <c r="H170" s="256">
        <v>88.150000000000006</v>
      </c>
      <c r="I170" s="257"/>
      <c r="J170" s="253"/>
      <c r="K170" s="253"/>
      <c r="L170" s="258"/>
      <c r="M170" s="259"/>
      <c r="N170" s="260"/>
      <c r="O170" s="260"/>
      <c r="P170" s="260"/>
      <c r="Q170" s="260"/>
      <c r="R170" s="260"/>
      <c r="S170" s="260"/>
      <c r="T170" s="261"/>
      <c r="AT170" s="262" t="s">
        <v>368</v>
      </c>
      <c r="AU170" s="262" t="s">
        <v>92</v>
      </c>
      <c r="AV170" s="12" t="s">
        <v>92</v>
      </c>
      <c r="AW170" s="12" t="s">
        <v>38</v>
      </c>
      <c r="AX170" s="12" t="s">
        <v>83</v>
      </c>
      <c r="AY170" s="262" t="s">
        <v>263</v>
      </c>
    </row>
    <row r="171" s="12" customFormat="1">
      <c r="B171" s="252"/>
      <c r="C171" s="253"/>
      <c r="D171" s="246" t="s">
        <v>368</v>
      </c>
      <c r="E171" s="254" t="s">
        <v>1</v>
      </c>
      <c r="F171" s="255" t="s">
        <v>9306</v>
      </c>
      <c r="G171" s="253"/>
      <c r="H171" s="256">
        <v>25.75</v>
      </c>
      <c r="I171" s="257"/>
      <c r="J171" s="253"/>
      <c r="K171" s="253"/>
      <c r="L171" s="258"/>
      <c r="M171" s="259"/>
      <c r="N171" s="260"/>
      <c r="O171" s="260"/>
      <c r="P171" s="260"/>
      <c r="Q171" s="260"/>
      <c r="R171" s="260"/>
      <c r="S171" s="260"/>
      <c r="T171" s="261"/>
      <c r="AT171" s="262" t="s">
        <v>368</v>
      </c>
      <c r="AU171" s="262" t="s">
        <v>92</v>
      </c>
      <c r="AV171" s="12" t="s">
        <v>92</v>
      </c>
      <c r="AW171" s="12" t="s">
        <v>38</v>
      </c>
      <c r="AX171" s="12" t="s">
        <v>83</v>
      </c>
      <c r="AY171" s="262" t="s">
        <v>263</v>
      </c>
    </row>
    <row r="172" s="15" customFormat="1">
      <c r="B172" s="284"/>
      <c r="C172" s="285"/>
      <c r="D172" s="246" t="s">
        <v>368</v>
      </c>
      <c r="E172" s="286" t="s">
        <v>1</v>
      </c>
      <c r="F172" s="287" t="s">
        <v>388</v>
      </c>
      <c r="G172" s="285"/>
      <c r="H172" s="288">
        <v>1044.7550000000001</v>
      </c>
      <c r="I172" s="289"/>
      <c r="J172" s="285"/>
      <c r="K172" s="285"/>
      <c r="L172" s="290"/>
      <c r="M172" s="291"/>
      <c r="N172" s="292"/>
      <c r="O172" s="292"/>
      <c r="P172" s="292"/>
      <c r="Q172" s="292"/>
      <c r="R172" s="292"/>
      <c r="S172" s="292"/>
      <c r="T172" s="293"/>
      <c r="AT172" s="294" t="s">
        <v>368</v>
      </c>
      <c r="AU172" s="294" t="s">
        <v>92</v>
      </c>
      <c r="AV172" s="15" t="s">
        <v>112</v>
      </c>
      <c r="AW172" s="15" t="s">
        <v>38</v>
      </c>
      <c r="AX172" s="15" t="s">
        <v>83</v>
      </c>
      <c r="AY172" s="294" t="s">
        <v>263</v>
      </c>
    </row>
    <row r="173" s="13" customFormat="1">
      <c r="B173" s="263"/>
      <c r="C173" s="264"/>
      <c r="D173" s="246" t="s">
        <v>368</v>
      </c>
      <c r="E173" s="265" t="s">
        <v>1</v>
      </c>
      <c r="F173" s="266" t="s">
        <v>370</v>
      </c>
      <c r="G173" s="264"/>
      <c r="H173" s="267">
        <v>1229.3019999999999</v>
      </c>
      <c r="I173" s="268"/>
      <c r="J173" s="264"/>
      <c r="K173" s="264"/>
      <c r="L173" s="269"/>
      <c r="M173" s="270"/>
      <c r="N173" s="271"/>
      <c r="O173" s="271"/>
      <c r="P173" s="271"/>
      <c r="Q173" s="271"/>
      <c r="R173" s="271"/>
      <c r="S173" s="271"/>
      <c r="T173" s="272"/>
      <c r="AT173" s="273" t="s">
        <v>368</v>
      </c>
      <c r="AU173" s="273" t="s">
        <v>92</v>
      </c>
      <c r="AV173" s="13" t="s">
        <v>125</v>
      </c>
      <c r="AW173" s="13" t="s">
        <v>38</v>
      </c>
      <c r="AX173" s="13" t="s">
        <v>90</v>
      </c>
      <c r="AY173" s="273" t="s">
        <v>263</v>
      </c>
    </row>
    <row r="174" s="1" customFormat="1" ht="24" customHeight="1">
      <c r="B174" s="39"/>
      <c r="C174" s="233" t="s">
        <v>262</v>
      </c>
      <c r="D174" s="233" t="s">
        <v>266</v>
      </c>
      <c r="E174" s="234" t="s">
        <v>3478</v>
      </c>
      <c r="F174" s="235" t="s">
        <v>3479</v>
      </c>
      <c r="G174" s="236" t="s">
        <v>407</v>
      </c>
      <c r="H174" s="237">
        <v>851.67999999999995</v>
      </c>
      <c r="I174" s="238"/>
      <c r="J174" s="239">
        <f>ROUND(I174*H174,2)</f>
        <v>0</v>
      </c>
      <c r="K174" s="235" t="s">
        <v>270</v>
      </c>
      <c r="L174" s="44"/>
      <c r="M174" s="240" t="s">
        <v>1</v>
      </c>
      <c r="N174" s="241" t="s">
        <v>48</v>
      </c>
      <c r="O174" s="87"/>
      <c r="P174" s="242">
        <f>O174*H174</f>
        <v>0</v>
      </c>
      <c r="Q174" s="242">
        <v>0.00083850999999999999</v>
      </c>
      <c r="R174" s="242">
        <f>Q174*H174</f>
        <v>0.71414219679999991</v>
      </c>
      <c r="S174" s="242">
        <v>0</v>
      </c>
      <c r="T174" s="243">
        <f>S174*H174</f>
        <v>0</v>
      </c>
      <c r="AR174" s="244" t="s">
        <v>125</v>
      </c>
      <c r="AT174" s="244" t="s">
        <v>266</v>
      </c>
      <c r="AU174" s="244" t="s">
        <v>92</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9307</v>
      </c>
    </row>
    <row r="175" s="14" customFormat="1">
      <c r="B175" s="274"/>
      <c r="C175" s="275"/>
      <c r="D175" s="246" t="s">
        <v>368</v>
      </c>
      <c r="E175" s="276" t="s">
        <v>1</v>
      </c>
      <c r="F175" s="277" t="s">
        <v>9278</v>
      </c>
      <c r="G175" s="275"/>
      <c r="H175" s="276" t="s">
        <v>1</v>
      </c>
      <c r="I175" s="278"/>
      <c r="J175" s="275"/>
      <c r="K175" s="275"/>
      <c r="L175" s="279"/>
      <c r="M175" s="280"/>
      <c r="N175" s="281"/>
      <c r="O175" s="281"/>
      <c r="P175" s="281"/>
      <c r="Q175" s="281"/>
      <c r="R175" s="281"/>
      <c r="S175" s="281"/>
      <c r="T175" s="282"/>
      <c r="AT175" s="283" t="s">
        <v>368</v>
      </c>
      <c r="AU175" s="283" t="s">
        <v>92</v>
      </c>
      <c r="AV175" s="14" t="s">
        <v>90</v>
      </c>
      <c r="AW175" s="14" t="s">
        <v>38</v>
      </c>
      <c r="AX175" s="14" t="s">
        <v>83</v>
      </c>
      <c r="AY175" s="283" t="s">
        <v>263</v>
      </c>
    </row>
    <row r="176" s="12" customFormat="1">
      <c r="B176" s="252"/>
      <c r="C176" s="253"/>
      <c r="D176" s="246" t="s">
        <v>368</v>
      </c>
      <c r="E176" s="254" t="s">
        <v>1</v>
      </c>
      <c r="F176" s="255" t="s">
        <v>9308</v>
      </c>
      <c r="G176" s="253"/>
      <c r="H176" s="256">
        <v>26.390000000000001</v>
      </c>
      <c r="I176" s="257"/>
      <c r="J176" s="253"/>
      <c r="K176" s="253"/>
      <c r="L176" s="258"/>
      <c r="M176" s="259"/>
      <c r="N176" s="260"/>
      <c r="O176" s="260"/>
      <c r="P176" s="260"/>
      <c r="Q176" s="260"/>
      <c r="R176" s="260"/>
      <c r="S176" s="260"/>
      <c r="T176" s="261"/>
      <c r="AT176" s="262" t="s">
        <v>368</v>
      </c>
      <c r="AU176" s="262" t="s">
        <v>92</v>
      </c>
      <c r="AV176" s="12" t="s">
        <v>92</v>
      </c>
      <c r="AW176" s="12" t="s">
        <v>38</v>
      </c>
      <c r="AX176" s="12" t="s">
        <v>83</v>
      </c>
      <c r="AY176" s="262" t="s">
        <v>263</v>
      </c>
    </row>
    <row r="177" s="12" customFormat="1">
      <c r="B177" s="252"/>
      <c r="C177" s="253"/>
      <c r="D177" s="246" t="s">
        <v>368</v>
      </c>
      <c r="E177" s="254" t="s">
        <v>1</v>
      </c>
      <c r="F177" s="255" t="s">
        <v>9309</v>
      </c>
      <c r="G177" s="253"/>
      <c r="H177" s="256">
        <v>35.090000000000003</v>
      </c>
      <c r="I177" s="257"/>
      <c r="J177" s="253"/>
      <c r="K177" s="253"/>
      <c r="L177" s="258"/>
      <c r="M177" s="259"/>
      <c r="N177" s="260"/>
      <c r="O177" s="260"/>
      <c r="P177" s="260"/>
      <c r="Q177" s="260"/>
      <c r="R177" s="260"/>
      <c r="S177" s="260"/>
      <c r="T177" s="261"/>
      <c r="AT177" s="262" t="s">
        <v>368</v>
      </c>
      <c r="AU177" s="262" t="s">
        <v>92</v>
      </c>
      <c r="AV177" s="12" t="s">
        <v>92</v>
      </c>
      <c r="AW177" s="12" t="s">
        <v>38</v>
      </c>
      <c r="AX177" s="12" t="s">
        <v>83</v>
      </c>
      <c r="AY177" s="262" t="s">
        <v>263</v>
      </c>
    </row>
    <row r="178" s="12" customFormat="1">
      <c r="B178" s="252"/>
      <c r="C178" s="253"/>
      <c r="D178" s="246" t="s">
        <v>368</v>
      </c>
      <c r="E178" s="254" t="s">
        <v>1</v>
      </c>
      <c r="F178" s="255" t="s">
        <v>9310</v>
      </c>
      <c r="G178" s="253"/>
      <c r="H178" s="256">
        <v>6.2999999999999998</v>
      </c>
      <c r="I178" s="257"/>
      <c r="J178" s="253"/>
      <c r="K178" s="253"/>
      <c r="L178" s="258"/>
      <c r="M178" s="259"/>
      <c r="N178" s="260"/>
      <c r="O178" s="260"/>
      <c r="P178" s="260"/>
      <c r="Q178" s="260"/>
      <c r="R178" s="260"/>
      <c r="S178" s="260"/>
      <c r="T178" s="261"/>
      <c r="AT178" s="262" t="s">
        <v>368</v>
      </c>
      <c r="AU178" s="262" t="s">
        <v>92</v>
      </c>
      <c r="AV178" s="12" t="s">
        <v>92</v>
      </c>
      <c r="AW178" s="12" t="s">
        <v>38</v>
      </c>
      <c r="AX178" s="12" t="s">
        <v>83</v>
      </c>
      <c r="AY178" s="262" t="s">
        <v>263</v>
      </c>
    </row>
    <row r="179" s="12" customFormat="1">
      <c r="B179" s="252"/>
      <c r="C179" s="253"/>
      <c r="D179" s="246" t="s">
        <v>368</v>
      </c>
      <c r="E179" s="254" t="s">
        <v>1</v>
      </c>
      <c r="F179" s="255" t="s">
        <v>9311</v>
      </c>
      <c r="G179" s="253"/>
      <c r="H179" s="256">
        <v>13.199999999999999</v>
      </c>
      <c r="I179" s="257"/>
      <c r="J179" s="253"/>
      <c r="K179" s="253"/>
      <c r="L179" s="258"/>
      <c r="M179" s="259"/>
      <c r="N179" s="260"/>
      <c r="O179" s="260"/>
      <c r="P179" s="260"/>
      <c r="Q179" s="260"/>
      <c r="R179" s="260"/>
      <c r="S179" s="260"/>
      <c r="T179" s="261"/>
      <c r="AT179" s="262" t="s">
        <v>368</v>
      </c>
      <c r="AU179" s="262" t="s">
        <v>92</v>
      </c>
      <c r="AV179" s="12" t="s">
        <v>92</v>
      </c>
      <c r="AW179" s="12" t="s">
        <v>38</v>
      </c>
      <c r="AX179" s="12" t="s">
        <v>83</v>
      </c>
      <c r="AY179" s="262" t="s">
        <v>263</v>
      </c>
    </row>
    <row r="180" s="12" customFormat="1">
      <c r="B180" s="252"/>
      <c r="C180" s="253"/>
      <c r="D180" s="246" t="s">
        <v>368</v>
      </c>
      <c r="E180" s="254" t="s">
        <v>1</v>
      </c>
      <c r="F180" s="255" t="s">
        <v>9312</v>
      </c>
      <c r="G180" s="253"/>
      <c r="H180" s="256">
        <v>104.40000000000001</v>
      </c>
      <c r="I180" s="257"/>
      <c r="J180" s="253"/>
      <c r="K180" s="253"/>
      <c r="L180" s="258"/>
      <c r="M180" s="259"/>
      <c r="N180" s="260"/>
      <c r="O180" s="260"/>
      <c r="P180" s="260"/>
      <c r="Q180" s="260"/>
      <c r="R180" s="260"/>
      <c r="S180" s="260"/>
      <c r="T180" s="261"/>
      <c r="AT180" s="262" t="s">
        <v>368</v>
      </c>
      <c r="AU180" s="262" t="s">
        <v>92</v>
      </c>
      <c r="AV180" s="12" t="s">
        <v>92</v>
      </c>
      <c r="AW180" s="12" t="s">
        <v>38</v>
      </c>
      <c r="AX180" s="12" t="s">
        <v>83</v>
      </c>
      <c r="AY180" s="262" t="s">
        <v>263</v>
      </c>
    </row>
    <row r="181" s="12" customFormat="1">
      <c r="B181" s="252"/>
      <c r="C181" s="253"/>
      <c r="D181" s="246" t="s">
        <v>368</v>
      </c>
      <c r="E181" s="254" t="s">
        <v>1</v>
      </c>
      <c r="F181" s="255" t="s">
        <v>9313</v>
      </c>
      <c r="G181" s="253"/>
      <c r="H181" s="256">
        <v>87.040000000000006</v>
      </c>
      <c r="I181" s="257"/>
      <c r="J181" s="253"/>
      <c r="K181" s="253"/>
      <c r="L181" s="258"/>
      <c r="M181" s="259"/>
      <c r="N181" s="260"/>
      <c r="O181" s="260"/>
      <c r="P181" s="260"/>
      <c r="Q181" s="260"/>
      <c r="R181" s="260"/>
      <c r="S181" s="260"/>
      <c r="T181" s="261"/>
      <c r="AT181" s="262" t="s">
        <v>368</v>
      </c>
      <c r="AU181" s="262" t="s">
        <v>92</v>
      </c>
      <c r="AV181" s="12" t="s">
        <v>92</v>
      </c>
      <c r="AW181" s="12" t="s">
        <v>38</v>
      </c>
      <c r="AX181" s="12" t="s">
        <v>83</v>
      </c>
      <c r="AY181" s="262" t="s">
        <v>263</v>
      </c>
    </row>
    <row r="182" s="12" customFormat="1">
      <c r="B182" s="252"/>
      <c r="C182" s="253"/>
      <c r="D182" s="246" t="s">
        <v>368</v>
      </c>
      <c r="E182" s="254" t="s">
        <v>1</v>
      </c>
      <c r="F182" s="255" t="s">
        <v>9314</v>
      </c>
      <c r="G182" s="253"/>
      <c r="H182" s="256">
        <v>37.759999999999998</v>
      </c>
      <c r="I182" s="257"/>
      <c r="J182" s="253"/>
      <c r="K182" s="253"/>
      <c r="L182" s="258"/>
      <c r="M182" s="259"/>
      <c r="N182" s="260"/>
      <c r="O182" s="260"/>
      <c r="P182" s="260"/>
      <c r="Q182" s="260"/>
      <c r="R182" s="260"/>
      <c r="S182" s="260"/>
      <c r="T182" s="261"/>
      <c r="AT182" s="262" t="s">
        <v>368</v>
      </c>
      <c r="AU182" s="262" t="s">
        <v>92</v>
      </c>
      <c r="AV182" s="12" t="s">
        <v>92</v>
      </c>
      <c r="AW182" s="12" t="s">
        <v>38</v>
      </c>
      <c r="AX182" s="12" t="s">
        <v>83</v>
      </c>
      <c r="AY182" s="262" t="s">
        <v>263</v>
      </c>
    </row>
    <row r="183" s="12" customFormat="1">
      <c r="B183" s="252"/>
      <c r="C183" s="253"/>
      <c r="D183" s="246" t="s">
        <v>368</v>
      </c>
      <c r="E183" s="254" t="s">
        <v>1</v>
      </c>
      <c r="F183" s="255" t="s">
        <v>9315</v>
      </c>
      <c r="G183" s="253"/>
      <c r="H183" s="256">
        <v>37.119999999999997</v>
      </c>
      <c r="I183" s="257"/>
      <c r="J183" s="253"/>
      <c r="K183" s="253"/>
      <c r="L183" s="258"/>
      <c r="M183" s="259"/>
      <c r="N183" s="260"/>
      <c r="O183" s="260"/>
      <c r="P183" s="260"/>
      <c r="Q183" s="260"/>
      <c r="R183" s="260"/>
      <c r="S183" s="260"/>
      <c r="T183" s="261"/>
      <c r="AT183" s="262" t="s">
        <v>368</v>
      </c>
      <c r="AU183" s="262" t="s">
        <v>92</v>
      </c>
      <c r="AV183" s="12" t="s">
        <v>92</v>
      </c>
      <c r="AW183" s="12" t="s">
        <v>38</v>
      </c>
      <c r="AX183" s="12" t="s">
        <v>83</v>
      </c>
      <c r="AY183" s="262" t="s">
        <v>263</v>
      </c>
    </row>
    <row r="184" s="15" customFormat="1">
      <c r="B184" s="284"/>
      <c r="C184" s="285"/>
      <c r="D184" s="246" t="s">
        <v>368</v>
      </c>
      <c r="E184" s="286" t="s">
        <v>1</v>
      </c>
      <c r="F184" s="287" t="s">
        <v>388</v>
      </c>
      <c r="G184" s="285"/>
      <c r="H184" s="288">
        <v>347.30000000000001</v>
      </c>
      <c r="I184" s="289"/>
      <c r="J184" s="285"/>
      <c r="K184" s="285"/>
      <c r="L184" s="290"/>
      <c r="M184" s="291"/>
      <c r="N184" s="292"/>
      <c r="O184" s="292"/>
      <c r="P184" s="292"/>
      <c r="Q184" s="292"/>
      <c r="R184" s="292"/>
      <c r="S184" s="292"/>
      <c r="T184" s="293"/>
      <c r="AT184" s="294" t="s">
        <v>368</v>
      </c>
      <c r="AU184" s="294" t="s">
        <v>92</v>
      </c>
      <c r="AV184" s="15" t="s">
        <v>112</v>
      </c>
      <c r="AW184" s="15" t="s">
        <v>38</v>
      </c>
      <c r="AX184" s="15" t="s">
        <v>83</v>
      </c>
      <c r="AY184" s="294" t="s">
        <v>263</v>
      </c>
    </row>
    <row r="185" s="14" customFormat="1">
      <c r="B185" s="274"/>
      <c r="C185" s="275"/>
      <c r="D185" s="246" t="s">
        <v>368</v>
      </c>
      <c r="E185" s="276" t="s">
        <v>1</v>
      </c>
      <c r="F185" s="277" t="s">
        <v>9290</v>
      </c>
      <c r="G185" s="275"/>
      <c r="H185" s="276" t="s">
        <v>1</v>
      </c>
      <c r="I185" s="278"/>
      <c r="J185" s="275"/>
      <c r="K185" s="275"/>
      <c r="L185" s="279"/>
      <c r="M185" s="280"/>
      <c r="N185" s="281"/>
      <c r="O185" s="281"/>
      <c r="P185" s="281"/>
      <c r="Q185" s="281"/>
      <c r="R185" s="281"/>
      <c r="S185" s="281"/>
      <c r="T185" s="282"/>
      <c r="AT185" s="283" t="s">
        <v>368</v>
      </c>
      <c r="AU185" s="283" t="s">
        <v>92</v>
      </c>
      <c r="AV185" s="14" t="s">
        <v>90</v>
      </c>
      <c r="AW185" s="14" t="s">
        <v>38</v>
      </c>
      <c r="AX185" s="14" t="s">
        <v>83</v>
      </c>
      <c r="AY185" s="283" t="s">
        <v>263</v>
      </c>
    </row>
    <row r="186" s="12" customFormat="1">
      <c r="B186" s="252"/>
      <c r="C186" s="253"/>
      <c r="D186" s="246" t="s">
        <v>368</v>
      </c>
      <c r="E186" s="254" t="s">
        <v>1</v>
      </c>
      <c r="F186" s="255" t="s">
        <v>9316</v>
      </c>
      <c r="G186" s="253"/>
      <c r="H186" s="256">
        <v>131.34</v>
      </c>
      <c r="I186" s="257"/>
      <c r="J186" s="253"/>
      <c r="K186" s="253"/>
      <c r="L186" s="258"/>
      <c r="M186" s="259"/>
      <c r="N186" s="260"/>
      <c r="O186" s="260"/>
      <c r="P186" s="260"/>
      <c r="Q186" s="260"/>
      <c r="R186" s="260"/>
      <c r="S186" s="260"/>
      <c r="T186" s="261"/>
      <c r="AT186" s="262" t="s">
        <v>368</v>
      </c>
      <c r="AU186" s="262" t="s">
        <v>92</v>
      </c>
      <c r="AV186" s="12" t="s">
        <v>92</v>
      </c>
      <c r="AW186" s="12" t="s">
        <v>38</v>
      </c>
      <c r="AX186" s="12" t="s">
        <v>83</v>
      </c>
      <c r="AY186" s="262" t="s">
        <v>263</v>
      </c>
    </row>
    <row r="187" s="12" customFormat="1">
      <c r="B187" s="252"/>
      <c r="C187" s="253"/>
      <c r="D187" s="246" t="s">
        <v>368</v>
      </c>
      <c r="E187" s="254" t="s">
        <v>1</v>
      </c>
      <c r="F187" s="255" t="s">
        <v>9317</v>
      </c>
      <c r="G187" s="253"/>
      <c r="H187" s="256">
        <v>163.34800000000001</v>
      </c>
      <c r="I187" s="257"/>
      <c r="J187" s="253"/>
      <c r="K187" s="253"/>
      <c r="L187" s="258"/>
      <c r="M187" s="259"/>
      <c r="N187" s="260"/>
      <c r="O187" s="260"/>
      <c r="P187" s="260"/>
      <c r="Q187" s="260"/>
      <c r="R187" s="260"/>
      <c r="S187" s="260"/>
      <c r="T187" s="261"/>
      <c r="AT187" s="262" t="s">
        <v>368</v>
      </c>
      <c r="AU187" s="262" t="s">
        <v>92</v>
      </c>
      <c r="AV187" s="12" t="s">
        <v>92</v>
      </c>
      <c r="AW187" s="12" t="s">
        <v>38</v>
      </c>
      <c r="AX187" s="12" t="s">
        <v>83</v>
      </c>
      <c r="AY187" s="262" t="s">
        <v>263</v>
      </c>
    </row>
    <row r="188" s="12" customFormat="1">
      <c r="B188" s="252"/>
      <c r="C188" s="253"/>
      <c r="D188" s="246" t="s">
        <v>368</v>
      </c>
      <c r="E188" s="254" t="s">
        <v>1</v>
      </c>
      <c r="F188" s="255" t="s">
        <v>9318</v>
      </c>
      <c r="G188" s="253"/>
      <c r="H188" s="256">
        <v>209.69200000000001</v>
      </c>
      <c r="I188" s="257"/>
      <c r="J188" s="253"/>
      <c r="K188" s="253"/>
      <c r="L188" s="258"/>
      <c r="M188" s="259"/>
      <c r="N188" s="260"/>
      <c r="O188" s="260"/>
      <c r="P188" s="260"/>
      <c r="Q188" s="260"/>
      <c r="R188" s="260"/>
      <c r="S188" s="260"/>
      <c r="T188" s="261"/>
      <c r="AT188" s="262" t="s">
        <v>368</v>
      </c>
      <c r="AU188" s="262" t="s">
        <v>92</v>
      </c>
      <c r="AV188" s="12" t="s">
        <v>92</v>
      </c>
      <c r="AW188" s="12" t="s">
        <v>38</v>
      </c>
      <c r="AX188" s="12" t="s">
        <v>83</v>
      </c>
      <c r="AY188" s="262" t="s">
        <v>263</v>
      </c>
    </row>
    <row r="189" s="13" customFormat="1">
      <c r="B189" s="263"/>
      <c r="C189" s="264"/>
      <c r="D189" s="246" t="s">
        <v>368</v>
      </c>
      <c r="E189" s="265" t="s">
        <v>1</v>
      </c>
      <c r="F189" s="266" t="s">
        <v>370</v>
      </c>
      <c r="G189" s="264"/>
      <c r="H189" s="267">
        <v>851.67999999999995</v>
      </c>
      <c r="I189" s="268"/>
      <c r="J189" s="264"/>
      <c r="K189" s="264"/>
      <c r="L189" s="269"/>
      <c r="M189" s="270"/>
      <c r="N189" s="271"/>
      <c r="O189" s="271"/>
      <c r="P189" s="271"/>
      <c r="Q189" s="271"/>
      <c r="R189" s="271"/>
      <c r="S189" s="271"/>
      <c r="T189" s="272"/>
      <c r="AT189" s="273" t="s">
        <v>368</v>
      </c>
      <c r="AU189" s="273" t="s">
        <v>92</v>
      </c>
      <c r="AV189" s="13" t="s">
        <v>125</v>
      </c>
      <c r="AW189" s="13" t="s">
        <v>38</v>
      </c>
      <c r="AX189" s="13" t="s">
        <v>83</v>
      </c>
      <c r="AY189" s="273" t="s">
        <v>263</v>
      </c>
    </row>
    <row r="190" s="12" customFormat="1">
      <c r="B190" s="252"/>
      <c r="C190" s="253"/>
      <c r="D190" s="246" t="s">
        <v>368</v>
      </c>
      <c r="E190" s="254" t="s">
        <v>1</v>
      </c>
      <c r="F190" s="255" t="s">
        <v>9319</v>
      </c>
      <c r="G190" s="253"/>
      <c r="H190" s="256">
        <v>851.67999999999995</v>
      </c>
      <c r="I190" s="257"/>
      <c r="J190" s="253"/>
      <c r="K190" s="253"/>
      <c r="L190" s="258"/>
      <c r="M190" s="259"/>
      <c r="N190" s="260"/>
      <c r="O190" s="260"/>
      <c r="P190" s="260"/>
      <c r="Q190" s="260"/>
      <c r="R190" s="260"/>
      <c r="S190" s="260"/>
      <c r="T190" s="261"/>
      <c r="AT190" s="262" t="s">
        <v>368</v>
      </c>
      <c r="AU190" s="262" t="s">
        <v>92</v>
      </c>
      <c r="AV190" s="12" t="s">
        <v>92</v>
      </c>
      <c r="AW190" s="12" t="s">
        <v>38</v>
      </c>
      <c r="AX190" s="12" t="s">
        <v>90</v>
      </c>
      <c r="AY190" s="262" t="s">
        <v>263</v>
      </c>
    </row>
    <row r="191" s="1" customFormat="1" ht="24" customHeight="1">
      <c r="B191" s="39"/>
      <c r="C191" s="233" t="s">
        <v>295</v>
      </c>
      <c r="D191" s="233" t="s">
        <v>266</v>
      </c>
      <c r="E191" s="234" t="s">
        <v>3482</v>
      </c>
      <c r="F191" s="235" t="s">
        <v>3483</v>
      </c>
      <c r="G191" s="236" t="s">
        <v>407</v>
      </c>
      <c r="H191" s="237">
        <v>832.5</v>
      </c>
      <c r="I191" s="238"/>
      <c r="J191" s="239">
        <f>ROUND(I191*H191,2)</f>
        <v>0</v>
      </c>
      <c r="K191" s="235" t="s">
        <v>270</v>
      </c>
      <c r="L191" s="44"/>
      <c r="M191" s="240" t="s">
        <v>1</v>
      </c>
      <c r="N191" s="241" t="s">
        <v>48</v>
      </c>
      <c r="O191" s="87"/>
      <c r="P191" s="242">
        <f>O191*H191</f>
        <v>0</v>
      </c>
      <c r="Q191" s="242">
        <v>0.00085132000000000003</v>
      </c>
      <c r="R191" s="242">
        <f>Q191*H191</f>
        <v>0.70872390000000007</v>
      </c>
      <c r="S191" s="242">
        <v>0</v>
      </c>
      <c r="T191" s="243">
        <f>S191*H191</f>
        <v>0</v>
      </c>
      <c r="AR191" s="244" t="s">
        <v>125</v>
      </c>
      <c r="AT191" s="244" t="s">
        <v>266</v>
      </c>
      <c r="AU191" s="244" t="s">
        <v>92</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9320</v>
      </c>
    </row>
    <row r="192" s="14" customFormat="1">
      <c r="B192" s="274"/>
      <c r="C192" s="275"/>
      <c r="D192" s="246" t="s">
        <v>368</v>
      </c>
      <c r="E192" s="276" t="s">
        <v>1</v>
      </c>
      <c r="F192" s="277" t="s">
        <v>9321</v>
      </c>
      <c r="G192" s="275"/>
      <c r="H192" s="276" t="s">
        <v>1</v>
      </c>
      <c r="I192" s="278"/>
      <c r="J192" s="275"/>
      <c r="K192" s="275"/>
      <c r="L192" s="279"/>
      <c r="M192" s="280"/>
      <c r="N192" s="281"/>
      <c r="O192" s="281"/>
      <c r="P192" s="281"/>
      <c r="Q192" s="281"/>
      <c r="R192" s="281"/>
      <c r="S192" s="281"/>
      <c r="T192" s="282"/>
      <c r="AT192" s="283" t="s">
        <v>368</v>
      </c>
      <c r="AU192" s="283" t="s">
        <v>92</v>
      </c>
      <c r="AV192" s="14" t="s">
        <v>90</v>
      </c>
      <c r="AW192" s="14" t="s">
        <v>38</v>
      </c>
      <c r="AX192" s="14" t="s">
        <v>83</v>
      </c>
      <c r="AY192" s="283" t="s">
        <v>263</v>
      </c>
    </row>
    <row r="193" s="12" customFormat="1">
      <c r="B193" s="252"/>
      <c r="C193" s="253"/>
      <c r="D193" s="246" t="s">
        <v>368</v>
      </c>
      <c r="E193" s="254" t="s">
        <v>1</v>
      </c>
      <c r="F193" s="255" t="s">
        <v>9322</v>
      </c>
      <c r="G193" s="253"/>
      <c r="H193" s="256">
        <v>13.02</v>
      </c>
      <c r="I193" s="257"/>
      <c r="J193" s="253"/>
      <c r="K193" s="253"/>
      <c r="L193" s="258"/>
      <c r="M193" s="259"/>
      <c r="N193" s="260"/>
      <c r="O193" s="260"/>
      <c r="P193" s="260"/>
      <c r="Q193" s="260"/>
      <c r="R193" s="260"/>
      <c r="S193" s="260"/>
      <c r="T193" s="261"/>
      <c r="AT193" s="262" t="s">
        <v>368</v>
      </c>
      <c r="AU193" s="262" t="s">
        <v>92</v>
      </c>
      <c r="AV193" s="12" t="s">
        <v>92</v>
      </c>
      <c r="AW193" s="12" t="s">
        <v>38</v>
      </c>
      <c r="AX193" s="12" t="s">
        <v>83</v>
      </c>
      <c r="AY193" s="262" t="s">
        <v>263</v>
      </c>
    </row>
    <row r="194" s="12" customFormat="1">
      <c r="B194" s="252"/>
      <c r="C194" s="253"/>
      <c r="D194" s="246" t="s">
        <v>368</v>
      </c>
      <c r="E194" s="254" t="s">
        <v>1</v>
      </c>
      <c r="F194" s="255" t="s">
        <v>9323</v>
      </c>
      <c r="G194" s="253"/>
      <c r="H194" s="256">
        <v>74.647999999999996</v>
      </c>
      <c r="I194" s="257"/>
      <c r="J194" s="253"/>
      <c r="K194" s="253"/>
      <c r="L194" s="258"/>
      <c r="M194" s="259"/>
      <c r="N194" s="260"/>
      <c r="O194" s="260"/>
      <c r="P194" s="260"/>
      <c r="Q194" s="260"/>
      <c r="R194" s="260"/>
      <c r="S194" s="260"/>
      <c r="T194" s="261"/>
      <c r="AT194" s="262" t="s">
        <v>368</v>
      </c>
      <c r="AU194" s="262" t="s">
        <v>92</v>
      </c>
      <c r="AV194" s="12" t="s">
        <v>92</v>
      </c>
      <c r="AW194" s="12" t="s">
        <v>38</v>
      </c>
      <c r="AX194" s="12" t="s">
        <v>83</v>
      </c>
      <c r="AY194" s="262" t="s">
        <v>263</v>
      </c>
    </row>
    <row r="195" s="12" customFormat="1">
      <c r="B195" s="252"/>
      <c r="C195" s="253"/>
      <c r="D195" s="246" t="s">
        <v>368</v>
      </c>
      <c r="E195" s="254" t="s">
        <v>1</v>
      </c>
      <c r="F195" s="255" t="s">
        <v>9324</v>
      </c>
      <c r="G195" s="253"/>
      <c r="H195" s="256">
        <v>13.199999999999999</v>
      </c>
      <c r="I195" s="257"/>
      <c r="J195" s="253"/>
      <c r="K195" s="253"/>
      <c r="L195" s="258"/>
      <c r="M195" s="259"/>
      <c r="N195" s="260"/>
      <c r="O195" s="260"/>
      <c r="P195" s="260"/>
      <c r="Q195" s="260"/>
      <c r="R195" s="260"/>
      <c r="S195" s="260"/>
      <c r="T195" s="261"/>
      <c r="AT195" s="262" t="s">
        <v>368</v>
      </c>
      <c r="AU195" s="262" t="s">
        <v>92</v>
      </c>
      <c r="AV195" s="12" t="s">
        <v>92</v>
      </c>
      <c r="AW195" s="12" t="s">
        <v>38</v>
      </c>
      <c r="AX195" s="12" t="s">
        <v>83</v>
      </c>
      <c r="AY195" s="262" t="s">
        <v>263</v>
      </c>
    </row>
    <row r="196" s="12" customFormat="1">
      <c r="B196" s="252"/>
      <c r="C196" s="253"/>
      <c r="D196" s="246" t="s">
        <v>368</v>
      </c>
      <c r="E196" s="254" t="s">
        <v>1</v>
      </c>
      <c r="F196" s="255" t="s">
        <v>9324</v>
      </c>
      <c r="G196" s="253"/>
      <c r="H196" s="256">
        <v>13.199999999999999</v>
      </c>
      <c r="I196" s="257"/>
      <c r="J196" s="253"/>
      <c r="K196" s="253"/>
      <c r="L196" s="258"/>
      <c r="M196" s="259"/>
      <c r="N196" s="260"/>
      <c r="O196" s="260"/>
      <c r="P196" s="260"/>
      <c r="Q196" s="260"/>
      <c r="R196" s="260"/>
      <c r="S196" s="260"/>
      <c r="T196" s="261"/>
      <c r="AT196" s="262" t="s">
        <v>368</v>
      </c>
      <c r="AU196" s="262" t="s">
        <v>92</v>
      </c>
      <c r="AV196" s="12" t="s">
        <v>92</v>
      </c>
      <c r="AW196" s="12" t="s">
        <v>38</v>
      </c>
      <c r="AX196" s="12" t="s">
        <v>83</v>
      </c>
      <c r="AY196" s="262" t="s">
        <v>263</v>
      </c>
    </row>
    <row r="197" s="15" customFormat="1">
      <c r="B197" s="284"/>
      <c r="C197" s="285"/>
      <c r="D197" s="246" t="s">
        <v>368</v>
      </c>
      <c r="E197" s="286" t="s">
        <v>1</v>
      </c>
      <c r="F197" s="287" t="s">
        <v>388</v>
      </c>
      <c r="G197" s="285"/>
      <c r="H197" s="288">
        <v>114.068</v>
      </c>
      <c r="I197" s="289"/>
      <c r="J197" s="285"/>
      <c r="K197" s="285"/>
      <c r="L197" s="290"/>
      <c r="M197" s="291"/>
      <c r="N197" s="292"/>
      <c r="O197" s="292"/>
      <c r="P197" s="292"/>
      <c r="Q197" s="292"/>
      <c r="R197" s="292"/>
      <c r="S197" s="292"/>
      <c r="T197" s="293"/>
      <c r="AT197" s="294" t="s">
        <v>368</v>
      </c>
      <c r="AU197" s="294" t="s">
        <v>92</v>
      </c>
      <c r="AV197" s="15" t="s">
        <v>112</v>
      </c>
      <c r="AW197" s="15" t="s">
        <v>38</v>
      </c>
      <c r="AX197" s="15" t="s">
        <v>83</v>
      </c>
      <c r="AY197" s="294" t="s">
        <v>263</v>
      </c>
    </row>
    <row r="198" s="14" customFormat="1">
      <c r="B198" s="274"/>
      <c r="C198" s="275"/>
      <c r="D198" s="246" t="s">
        <v>368</v>
      </c>
      <c r="E198" s="276" t="s">
        <v>1</v>
      </c>
      <c r="F198" s="277" t="s">
        <v>9290</v>
      </c>
      <c r="G198" s="275"/>
      <c r="H198" s="276" t="s">
        <v>1</v>
      </c>
      <c r="I198" s="278"/>
      <c r="J198" s="275"/>
      <c r="K198" s="275"/>
      <c r="L198" s="279"/>
      <c r="M198" s="280"/>
      <c r="N198" s="281"/>
      <c r="O198" s="281"/>
      <c r="P198" s="281"/>
      <c r="Q198" s="281"/>
      <c r="R198" s="281"/>
      <c r="S198" s="281"/>
      <c r="T198" s="282"/>
      <c r="AT198" s="283" t="s">
        <v>368</v>
      </c>
      <c r="AU198" s="283" t="s">
        <v>92</v>
      </c>
      <c r="AV198" s="14" t="s">
        <v>90</v>
      </c>
      <c r="AW198" s="14" t="s">
        <v>38</v>
      </c>
      <c r="AX198" s="14" t="s">
        <v>83</v>
      </c>
      <c r="AY198" s="283" t="s">
        <v>263</v>
      </c>
    </row>
    <row r="199" s="12" customFormat="1">
      <c r="B199" s="252"/>
      <c r="C199" s="253"/>
      <c r="D199" s="246" t="s">
        <v>368</v>
      </c>
      <c r="E199" s="254" t="s">
        <v>1</v>
      </c>
      <c r="F199" s="255" t="s">
        <v>9325</v>
      </c>
      <c r="G199" s="253"/>
      <c r="H199" s="256">
        <v>174.928</v>
      </c>
      <c r="I199" s="257"/>
      <c r="J199" s="253"/>
      <c r="K199" s="253"/>
      <c r="L199" s="258"/>
      <c r="M199" s="259"/>
      <c r="N199" s="260"/>
      <c r="O199" s="260"/>
      <c r="P199" s="260"/>
      <c r="Q199" s="260"/>
      <c r="R199" s="260"/>
      <c r="S199" s="260"/>
      <c r="T199" s="261"/>
      <c r="AT199" s="262" t="s">
        <v>368</v>
      </c>
      <c r="AU199" s="262" t="s">
        <v>92</v>
      </c>
      <c r="AV199" s="12" t="s">
        <v>92</v>
      </c>
      <c r="AW199" s="12" t="s">
        <v>38</v>
      </c>
      <c r="AX199" s="12" t="s">
        <v>83</v>
      </c>
      <c r="AY199" s="262" t="s">
        <v>263</v>
      </c>
    </row>
    <row r="200" s="12" customFormat="1">
      <c r="B200" s="252"/>
      <c r="C200" s="253"/>
      <c r="D200" s="246" t="s">
        <v>368</v>
      </c>
      <c r="E200" s="254" t="s">
        <v>1</v>
      </c>
      <c r="F200" s="255" t="s">
        <v>9326</v>
      </c>
      <c r="G200" s="253"/>
      <c r="H200" s="256">
        <v>49.305999999999997</v>
      </c>
      <c r="I200" s="257"/>
      <c r="J200" s="253"/>
      <c r="K200" s="253"/>
      <c r="L200" s="258"/>
      <c r="M200" s="259"/>
      <c r="N200" s="260"/>
      <c r="O200" s="260"/>
      <c r="P200" s="260"/>
      <c r="Q200" s="260"/>
      <c r="R200" s="260"/>
      <c r="S200" s="260"/>
      <c r="T200" s="261"/>
      <c r="AT200" s="262" t="s">
        <v>368</v>
      </c>
      <c r="AU200" s="262" t="s">
        <v>92</v>
      </c>
      <c r="AV200" s="12" t="s">
        <v>92</v>
      </c>
      <c r="AW200" s="12" t="s">
        <v>38</v>
      </c>
      <c r="AX200" s="12" t="s">
        <v>83</v>
      </c>
      <c r="AY200" s="262" t="s">
        <v>263</v>
      </c>
    </row>
    <row r="201" s="12" customFormat="1">
      <c r="B201" s="252"/>
      <c r="C201" s="253"/>
      <c r="D201" s="246" t="s">
        <v>368</v>
      </c>
      <c r="E201" s="254" t="s">
        <v>1</v>
      </c>
      <c r="F201" s="255" t="s">
        <v>9327</v>
      </c>
      <c r="G201" s="253"/>
      <c r="H201" s="256">
        <v>159.048</v>
      </c>
      <c r="I201" s="257"/>
      <c r="J201" s="253"/>
      <c r="K201" s="253"/>
      <c r="L201" s="258"/>
      <c r="M201" s="259"/>
      <c r="N201" s="260"/>
      <c r="O201" s="260"/>
      <c r="P201" s="260"/>
      <c r="Q201" s="260"/>
      <c r="R201" s="260"/>
      <c r="S201" s="260"/>
      <c r="T201" s="261"/>
      <c r="AT201" s="262" t="s">
        <v>368</v>
      </c>
      <c r="AU201" s="262" t="s">
        <v>92</v>
      </c>
      <c r="AV201" s="12" t="s">
        <v>92</v>
      </c>
      <c r="AW201" s="12" t="s">
        <v>38</v>
      </c>
      <c r="AX201" s="12" t="s">
        <v>83</v>
      </c>
      <c r="AY201" s="262" t="s">
        <v>263</v>
      </c>
    </row>
    <row r="202" s="12" customFormat="1">
      <c r="B202" s="252"/>
      <c r="C202" s="253"/>
      <c r="D202" s="246" t="s">
        <v>368</v>
      </c>
      <c r="E202" s="254" t="s">
        <v>1</v>
      </c>
      <c r="F202" s="255" t="s">
        <v>9328</v>
      </c>
      <c r="G202" s="253"/>
      <c r="H202" s="256">
        <v>27.440000000000001</v>
      </c>
      <c r="I202" s="257"/>
      <c r="J202" s="253"/>
      <c r="K202" s="253"/>
      <c r="L202" s="258"/>
      <c r="M202" s="259"/>
      <c r="N202" s="260"/>
      <c r="O202" s="260"/>
      <c r="P202" s="260"/>
      <c r="Q202" s="260"/>
      <c r="R202" s="260"/>
      <c r="S202" s="260"/>
      <c r="T202" s="261"/>
      <c r="AT202" s="262" t="s">
        <v>368</v>
      </c>
      <c r="AU202" s="262" t="s">
        <v>92</v>
      </c>
      <c r="AV202" s="12" t="s">
        <v>92</v>
      </c>
      <c r="AW202" s="12" t="s">
        <v>38</v>
      </c>
      <c r="AX202" s="12" t="s">
        <v>83</v>
      </c>
      <c r="AY202" s="262" t="s">
        <v>263</v>
      </c>
    </row>
    <row r="203" s="12" customFormat="1">
      <c r="B203" s="252"/>
      <c r="C203" s="253"/>
      <c r="D203" s="246" t="s">
        <v>368</v>
      </c>
      <c r="E203" s="254" t="s">
        <v>1</v>
      </c>
      <c r="F203" s="255" t="s">
        <v>9329</v>
      </c>
      <c r="G203" s="253"/>
      <c r="H203" s="256">
        <v>73.835999999999999</v>
      </c>
      <c r="I203" s="257"/>
      <c r="J203" s="253"/>
      <c r="K203" s="253"/>
      <c r="L203" s="258"/>
      <c r="M203" s="259"/>
      <c r="N203" s="260"/>
      <c r="O203" s="260"/>
      <c r="P203" s="260"/>
      <c r="Q203" s="260"/>
      <c r="R203" s="260"/>
      <c r="S203" s="260"/>
      <c r="T203" s="261"/>
      <c r="AT203" s="262" t="s">
        <v>368</v>
      </c>
      <c r="AU203" s="262" t="s">
        <v>92</v>
      </c>
      <c r="AV203" s="12" t="s">
        <v>92</v>
      </c>
      <c r="AW203" s="12" t="s">
        <v>38</v>
      </c>
      <c r="AX203" s="12" t="s">
        <v>83</v>
      </c>
      <c r="AY203" s="262" t="s">
        <v>263</v>
      </c>
    </row>
    <row r="204" s="12" customFormat="1">
      <c r="B204" s="252"/>
      <c r="C204" s="253"/>
      <c r="D204" s="246" t="s">
        <v>368</v>
      </c>
      <c r="E204" s="254" t="s">
        <v>1</v>
      </c>
      <c r="F204" s="255" t="s">
        <v>9330</v>
      </c>
      <c r="G204" s="253"/>
      <c r="H204" s="256">
        <v>143.84</v>
      </c>
      <c r="I204" s="257"/>
      <c r="J204" s="253"/>
      <c r="K204" s="253"/>
      <c r="L204" s="258"/>
      <c r="M204" s="259"/>
      <c r="N204" s="260"/>
      <c r="O204" s="260"/>
      <c r="P204" s="260"/>
      <c r="Q204" s="260"/>
      <c r="R204" s="260"/>
      <c r="S204" s="260"/>
      <c r="T204" s="261"/>
      <c r="AT204" s="262" t="s">
        <v>368</v>
      </c>
      <c r="AU204" s="262" t="s">
        <v>92</v>
      </c>
      <c r="AV204" s="12" t="s">
        <v>92</v>
      </c>
      <c r="AW204" s="12" t="s">
        <v>38</v>
      </c>
      <c r="AX204" s="12" t="s">
        <v>83</v>
      </c>
      <c r="AY204" s="262" t="s">
        <v>263</v>
      </c>
    </row>
    <row r="205" s="12" customFormat="1">
      <c r="B205" s="252"/>
      <c r="C205" s="253"/>
      <c r="D205" s="246" t="s">
        <v>368</v>
      </c>
      <c r="E205" s="254" t="s">
        <v>1</v>
      </c>
      <c r="F205" s="255" t="s">
        <v>9331</v>
      </c>
      <c r="G205" s="253"/>
      <c r="H205" s="256">
        <v>73.709999999999994</v>
      </c>
      <c r="I205" s="257"/>
      <c r="J205" s="253"/>
      <c r="K205" s="253"/>
      <c r="L205" s="258"/>
      <c r="M205" s="259"/>
      <c r="N205" s="260"/>
      <c r="O205" s="260"/>
      <c r="P205" s="260"/>
      <c r="Q205" s="260"/>
      <c r="R205" s="260"/>
      <c r="S205" s="260"/>
      <c r="T205" s="261"/>
      <c r="AT205" s="262" t="s">
        <v>368</v>
      </c>
      <c r="AU205" s="262" t="s">
        <v>92</v>
      </c>
      <c r="AV205" s="12" t="s">
        <v>92</v>
      </c>
      <c r="AW205" s="12" t="s">
        <v>38</v>
      </c>
      <c r="AX205" s="12" t="s">
        <v>83</v>
      </c>
      <c r="AY205" s="262" t="s">
        <v>263</v>
      </c>
    </row>
    <row r="206" s="12" customFormat="1">
      <c r="B206" s="252"/>
      <c r="C206" s="253"/>
      <c r="D206" s="246" t="s">
        <v>368</v>
      </c>
      <c r="E206" s="254" t="s">
        <v>1</v>
      </c>
      <c r="F206" s="255" t="s">
        <v>9332</v>
      </c>
      <c r="G206" s="253"/>
      <c r="H206" s="256">
        <v>15.84</v>
      </c>
      <c r="I206" s="257"/>
      <c r="J206" s="253"/>
      <c r="K206" s="253"/>
      <c r="L206" s="258"/>
      <c r="M206" s="259"/>
      <c r="N206" s="260"/>
      <c r="O206" s="260"/>
      <c r="P206" s="260"/>
      <c r="Q206" s="260"/>
      <c r="R206" s="260"/>
      <c r="S206" s="260"/>
      <c r="T206" s="261"/>
      <c r="AT206" s="262" t="s">
        <v>368</v>
      </c>
      <c r="AU206" s="262" t="s">
        <v>92</v>
      </c>
      <c r="AV206" s="12" t="s">
        <v>92</v>
      </c>
      <c r="AW206" s="12" t="s">
        <v>38</v>
      </c>
      <c r="AX206" s="12" t="s">
        <v>83</v>
      </c>
      <c r="AY206" s="262" t="s">
        <v>263</v>
      </c>
    </row>
    <row r="207" s="15" customFormat="1">
      <c r="B207" s="284"/>
      <c r="C207" s="285"/>
      <c r="D207" s="246" t="s">
        <v>368</v>
      </c>
      <c r="E207" s="286" t="s">
        <v>1</v>
      </c>
      <c r="F207" s="287" t="s">
        <v>388</v>
      </c>
      <c r="G207" s="285"/>
      <c r="H207" s="288">
        <v>717.94799999999998</v>
      </c>
      <c r="I207" s="289"/>
      <c r="J207" s="285"/>
      <c r="K207" s="285"/>
      <c r="L207" s="290"/>
      <c r="M207" s="291"/>
      <c r="N207" s="292"/>
      <c r="O207" s="292"/>
      <c r="P207" s="292"/>
      <c r="Q207" s="292"/>
      <c r="R207" s="292"/>
      <c r="S207" s="292"/>
      <c r="T207" s="293"/>
      <c r="AT207" s="294" t="s">
        <v>368</v>
      </c>
      <c r="AU207" s="294" t="s">
        <v>92</v>
      </c>
      <c r="AV207" s="15" t="s">
        <v>112</v>
      </c>
      <c r="AW207" s="15" t="s">
        <v>38</v>
      </c>
      <c r="AX207" s="15" t="s">
        <v>83</v>
      </c>
      <c r="AY207" s="294" t="s">
        <v>263</v>
      </c>
    </row>
    <row r="208" s="13" customFormat="1">
      <c r="B208" s="263"/>
      <c r="C208" s="264"/>
      <c r="D208" s="246" t="s">
        <v>368</v>
      </c>
      <c r="E208" s="265" t="s">
        <v>1</v>
      </c>
      <c r="F208" s="266" t="s">
        <v>370</v>
      </c>
      <c r="G208" s="264"/>
      <c r="H208" s="267">
        <v>832.01599999999996</v>
      </c>
      <c r="I208" s="268"/>
      <c r="J208" s="264"/>
      <c r="K208" s="264"/>
      <c r="L208" s="269"/>
      <c r="M208" s="270"/>
      <c r="N208" s="271"/>
      <c r="O208" s="271"/>
      <c r="P208" s="271"/>
      <c r="Q208" s="271"/>
      <c r="R208" s="271"/>
      <c r="S208" s="271"/>
      <c r="T208" s="272"/>
      <c r="AT208" s="273" t="s">
        <v>368</v>
      </c>
      <c r="AU208" s="273" t="s">
        <v>92</v>
      </c>
      <c r="AV208" s="13" t="s">
        <v>125</v>
      </c>
      <c r="AW208" s="13" t="s">
        <v>38</v>
      </c>
      <c r="AX208" s="13" t="s">
        <v>83</v>
      </c>
      <c r="AY208" s="273" t="s">
        <v>263</v>
      </c>
    </row>
    <row r="209" s="12" customFormat="1">
      <c r="B209" s="252"/>
      <c r="C209" s="253"/>
      <c r="D209" s="246" t="s">
        <v>368</v>
      </c>
      <c r="E209" s="254" t="s">
        <v>1</v>
      </c>
      <c r="F209" s="255" t="s">
        <v>9333</v>
      </c>
      <c r="G209" s="253"/>
      <c r="H209" s="256">
        <v>832.5</v>
      </c>
      <c r="I209" s="257"/>
      <c r="J209" s="253"/>
      <c r="K209" s="253"/>
      <c r="L209" s="258"/>
      <c r="M209" s="259"/>
      <c r="N209" s="260"/>
      <c r="O209" s="260"/>
      <c r="P209" s="260"/>
      <c r="Q209" s="260"/>
      <c r="R209" s="260"/>
      <c r="S209" s="260"/>
      <c r="T209" s="261"/>
      <c r="AT209" s="262" t="s">
        <v>368</v>
      </c>
      <c r="AU209" s="262" t="s">
        <v>92</v>
      </c>
      <c r="AV209" s="12" t="s">
        <v>92</v>
      </c>
      <c r="AW209" s="12" t="s">
        <v>38</v>
      </c>
      <c r="AX209" s="12" t="s">
        <v>90</v>
      </c>
      <c r="AY209" s="262" t="s">
        <v>263</v>
      </c>
    </row>
    <row r="210" s="1" customFormat="1" ht="24" customHeight="1">
      <c r="B210" s="39"/>
      <c r="C210" s="233" t="s">
        <v>299</v>
      </c>
      <c r="D210" s="233" t="s">
        <v>266</v>
      </c>
      <c r="E210" s="234" t="s">
        <v>9334</v>
      </c>
      <c r="F210" s="235" t="s">
        <v>9335</v>
      </c>
      <c r="G210" s="236" t="s">
        <v>407</v>
      </c>
      <c r="H210" s="237">
        <v>849.07399999999996</v>
      </c>
      <c r="I210" s="238"/>
      <c r="J210" s="239">
        <f>ROUND(I210*H210,2)</f>
        <v>0</v>
      </c>
      <c r="K210" s="235" t="s">
        <v>270</v>
      </c>
      <c r="L210" s="44"/>
      <c r="M210" s="240" t="s">
        <v>1</v>
      </c>
      <c r="N210" s="241" t="s">
        <v>48</v>
      </c>
      <c r="O210" s="87"/>
      <c r="P210" s="242">
        <f>O210*H210</f>
        <v>0</v>
      </c>
      <c r="Q210" s="242">
        <v>0.0011900000000000001</v>
      </c>
      <c r="R210" s="242">
        <f>Q210*H210</f>
        <v>1.01039806</v>
      </c>
      <c r="S210" s="242">
        <v>0</v>
      </c>
      <c r="T210" s="243">
        <f>S210*H210</f>
        <v>0</v>
      </c>
      <c r="AR210" s="244" t="s">
        <v>125</v>
      </c>
      <c r="AT210" s="244" t="s">
        <v>266</v>
      </c>
      <c r="AU210" s="244" t="s">
        <v>92</v>
      </c>
      <c r="AY210" s="17" t="s">
        <v>263</v>
      </c>
      <c r="BE210" s="245">
        <f>IF(N210="základní",J210,0)</f>
        <v>0</v>
      </c>
      <c r="BF210" s="245">
        <f>IF(N210="snížená",J210,0)</f>
        <v>0</v>
      </c>
      <c r="BG210" s="245">
        <f>IF(N210="zákl. přenesená",J210,0)</f>
        <v>0</v>
      </c>
      <c r="BH210" s="245">
        <f>IF(N210="sníž. přenesená",J210,0)</f>
        <v>0</v>
      </c>
      <c r="BI210" s="245">
        <f>IF(N210="nulová",J210,0)</f>
        <v>0</v>
      </c>
      <c r="BJ210" s="17" t="s">
        <v>90</v>
      </c>
      <c r="BK210" s="245">
        <f>ROUND(I210*H210,2)</f>
        <v>0</v>
      </c>
      <c r="BL210" s="17" t="s">
        <v>125</v>
      </c>
      <c r="BM210" s="244" t="s">
        <v>9336</v>
      </c>
    </row>
    <row r="211" s="14" customFormat="1">
      <c r="B211" s="274"/>
      <c r="C211" s="275"/>
      <c r="D211" s="246" t="s">
        <v>368</v>
      </c>
      <c r="E211" s="276" t="s">
        <v>1</v>
      </c>
      <c r="F211" s="277" t="s">
        <v>9290</v>
      </c>
      <c r="G211" s="275"/>
      <c r="H211" s="276" t="s">
        <v>1</v>
      </c>
      <c r="I211" s="278"/>
      <c r="J211" s="275"/>
      <c r="K211" s="275"/>
      <c r="L211" s="279"/>
      <c r="M211" s="280"/>
      <c r="N211" s="281"/>
      <c r="O211" s="281"/>
      <c r="P211" s="281"/>
      <c r="Q211" s="281"/>
      <c r="R211" s="281"/>
      <c r="S211" s="281"/>
      <c r="T211" s="282"/>
      <c r="AT211" s="283" t="s">
        <v>368</v>
      </c>
      <c r="AU211" s="283" t="s">
        <v>92</v>
      </c>
      <c r="AV211" s="14" t="s">
        <v>90</v>
      </c>
      <c r="AW211" s="14" t="s">
        <v>38</v>
      </c>
      <c r="AX211" s="14" t="s">
        <v>83</v>
      </c>
      <c r="AY211" s="283" t="s">
        <v>263</v>
      </c>
    </row>
    <row r="212" s="12" customFormat="1">
      <c r="B212" s="252"/>
      <c r="C212" s="253"/>
      <c r="D212" s="246" t="s">
        <v>368</v>
      </c>
      <c r="E212" s="254" t="s">
        <v>1</v>
      </c>
      <c r="F212" s="255" t="s">
        <v>9337</v>
      </c>
      <c r="G212" s="253"/>
      <c r="H212" s="256">
        <v>140.08000000000001</v>
      </c>
      <c r="I212" s="257"/>
      <c r="J212" s="253"/>
      <c r="K212" s="253"/>
      <c r="L212" s="258"/>
      <c r="M212" s="259"/>
      <c r="N212" s="260"/>
      <c r="O212" s="260"/>
      <c r="P212" s="260"/>
      <c r="Q212" s="260"/>
      <c r="R212" s="260"/>
      <c r="S212" s="260"/>
      <c r="T212" s="261"/>
      <c r="AT212" s="262" t="s">
        <v>368</v>
      </c>
      <c r="AU212" s="262" t="s">
        <v>92</v>
      </c>
      <c r="AV212" s="12" t="s">
        <v>92</v>
      </c>
      <c r="AW212" s="12" t="s">
        <v>38</v>
      </c>
      <c r="AX212" s="12" t="s">
        <v>83</v>
      </c>
      <c r="AY212" s="262" t="s">
        <v>263</v>
      </c>
    </row>
    <row r="213" s="12" customFormat="1">
      <c r="B213" s="252"/>
      <c r="C213" s="253"/>
      <c r="D213" s="246" t="s">
        <v>368</v>
      </c>
      <c r="E213" s="254" t="s">
        <v>1</v>
      </c>
      <c r="F213" s="255" t="s">
        <v>9338</v>
      </c>
      <c r="G213" s="253"/>
      <c r="H213" s="256">
        <v>129.68199999999999</v>
      </c>
      <c r="I213" s="257"/>
      <c r="J213" s="253"/>
      <c r="K213" s="253"/>
      <c r="L213" s="258"/>
      <c r="M213" s="259"/>
      <c r="N213" s="260"/>
      <c r="O213" s="260"/>
      <c r="P213" s="260"/>
      <c r="Q213" s="260"/>
      <c r="R213" s="260"/>
      <c r="S213" s="260"/>
      <c r="T213" s="261"/>
      <c r="AT213" s="262" t="s">
        <v>368</v>
      </c>
      <c r="AU213" s="262" t="s">
        <v>92</v>
      </c>
      <c r="AV213" s="12" t="s">
        <v>92</v>
      </c>
      <c r="AW213" s="12" t="s">
        <v>38</v>
      </c>
      <c r="AX213" s="12" t="s">
        <v>83</v>
      </c>
      <c r="AY213" s="262" t="s">
        <v>263</v>
      </c>
    </row>
    <row r="214" s="12" customFormat="1">
      <c r="B214" s="252"/>
      <c r="C214" s="253"/>
      <c r="D214" s="246" t="s">
        <v>368</v>
      </c>
      <c r="E214" s="254" t="s">
        <v>1</v>
      </c>
      <c r="F214" s="255" t="s">
        <v>9339</v>
      </c>
      <c r="G214" s="253"/>
      <c r="H214" s="256">
        <v>361.19999999999999</v>
      </c>
      <c r="I214" s="257"/>
      <c r="J214" s="253"/>
      <c r="K214" s="253"/>
      <c r="L214" s="258"/>
      <c r="M214" s="259"/>
      <c r="N214" s="260"/>
      <c r="O214" s="260"/>
      <c r="P214" s="260"/>
      <c r="Q214" s="260"/>
      <c r="R214" s="260"/>
      <c r="S214" s="260"/>
      <c r="T214" s="261"/>
      <c r="AT214" s="262" t="s">
        <v>368</v>
      </c>
      <c r="AU214" s="262" t="s">
        <v>92</v>
      </c>
      <c r="AV214" s="12" t="s">
        <v>92</v>
      </c>
      <c r="AW214" s="12" t="s">
        <v>38</v>
      </c>
      <c r="AX214" s="12" t="s">
        <v>83</v>
      </c>
      <c r="AY214" s="262" t="s">
        <v>263</v>
      </c>
    </row>
    <row r="215" s="12" customFormat="1">
      <c r="B215" s="252"/>
      <c r="C215" s="253"/>
      <c r="D215" s="246" t="s">
        <v>368</v>
      </c>
      <c r="E215" s="254" t="s">
        <v>1</v>
      </c>
      <c r="F215" s="255" t="s">
        <v>9340</v>
      </c>
      <c r="G215" s="253"/>
      <c r="H215" s="256">
        <v>218.112</v>
      </c>
      <c r="I215" s="257"/>
      <c r="J215" s="253"/>
      <c r="K215" s="253"/>
      <c r="L215" s="258"/>
      <c r="M215" s="259"/>
      <c r="N215" s="260"/>
      <c r="O215" s="260"/>
      <c r="P215" s="260"/>
      <c r="Q215" s="260"/>
      <c r="R215" s="260"/>
      <c r="S215" s="260"/>
      <c r="T215" s="261"/>
      <c r="AT215" s="262" t="s">
        <v>368</v>
      </c>
      <c r="AU215" s="262" t="s">
        <v>92</v>
      </c>
      <c r="AV215" s="12" t="s">
        <v>92</v>
      </c>
      <c r="AW215" s="12" t="s">
        <v>38</v>
      </c>
      <c r="AX215" s="12" t="s">
        <v>83</v>
      </c>
      <c r="AY215" s="262" t="s">
        <v>263</v>
      </c>
    </row>
    <row r="216" s="13" customFormat="1">
      <c r="B216" s="263"/>
      <c r="C216" s="264"/>
      <c r="D216" s="246" t="s">
        <v>368</v>
      </c>
      <c r="E216" s="265" t="s">
        <v>1</v>
      </c>
      <c r="F216" s="266" t="s">
        <v>370</v>
      </c>
      <c r="G216" s="264"/>
      <c r="H216" s="267">
        <v>849.07399999999996</v>
      </c>
      <c r="I216" s="268"/>
      <c r="J216" s="264"/>
      <c r="K216" s="264"/>
      <c r="L216" s="269"/>
      <c r="M216" s="270"/>
      <c r="N216" s="271"/>
      <c r="O216" s="271"/>
      <c r="P216" s="271"/>
      <c r="Q216" s="271"/>
      <c r="R216" s="271"/>
      <c r="S216" s="271"/>
      <c r="T216" s="272"/>
      <c r="AT216" s="273" t="s">
        <v>368</v>
      </c>
      <c r="AU216" s="273" t="s">
        <v>92</v>
      </c>
      <c r="AV216" s="13" t="s">
        <v>125</v>
      </c>
      <c r="AW216" s="13" t="s">
        <v>38</v>
      </c>
      <c r="AX216" s="13" t="s">
        <v>90</v>
      </c>
      <c r="AY216" s="273" t="s">
        <v>263</v>
      </c>
    </row>
    <row r="217" s="1" customFormat="1" ht="24" customHeight="1">
      <c r="B217" s="39"/>
      <c r="C217" s="233" t="s">
        <v>303</v>
      </c>
      <c r="D217" s="233" t="s">
        <v>266</v>
      </c>
      <c r="E217" s="234" t="s">
        <v>3486</v>
      </c>
      <c r="F217" s="235" t="s">
        <v>3487</v>
      </c>
      <c r="G217" s="236" t="s">
        <v>407</v>
      </c>
      <c r="H217" s="237">
        <v>851.67999999999995</v>
      </c>
      <c r="I217" s="238"/>
      <c r="J217" s="239">
        <f>ROUND(I217*H217,2)</f>
        <v>0</v>
      </c>
      <c r="K217" s="235" t="s">
        <v>270</v>
      </c>
      <c r="L217" s="44"/>
      <c r="M217" s="240" t="s">
        <v>1</v>
      </c>
      <c r="N217" s="241" t="s">
        <v>48</v>
      </c>
      <c r="O217" s="87"/>
      <c r="P217" s="242">
        <f>O217*H217</f>
        <v>0</v>
      </c>
      <c r="Q217" s="242">
        <v>0</v>
      </c>
      <c r="R217" s="242">
        <f>Q217*H217</f>
        <v>0</v>
      </c>
      <c r="S217" s="242">
        <v>0</v>
      </c>
      <c r="T217" s="243">
        <f>S217*H217</f>
        <v>0</v>
      </c>
      <c r="AR217" s="244" t="s">
        <v>125</v>
      </c>
      <c r="AT217" s="244" t="s">
        <v>266</v>
      </c>
      <c r="AU217" s="244" t="s">
        <v>92</v>
      </c>
      <c r="AY217" s="17" t="s">
        <v>263</v>
      </c>
      <c r="BE217" s="245">
        <f>IF(N217="základní",J217,0)</f>
        <v>0</v>
      </c>
      <c r="BF217" s="245">
        <f>IF(N217="snížená",J217,0)</f>
        <v>0</v>
      </c>
      <c r="BG217" s="245">
        <f>IF(N217="zákl. přenesená",J217,0)</f>
        <v>0</v>
      </c>
      <c r="BH217" s="245">
        <f>IF(N217="sníž. přenesená",J217,0)</f>
        <v>0</v>
      </c>
      <c r="BI217" s="245">
        <f>IF(N217="nulová",J217,0)</f>
        <v>0</v>
      </c>
      <c r="BJ217" s="17" t="s">
        <v>90</v>
      </c>
      <c r="BK217" s="245">
        <f>ROUND(I217*H217,2)</f>
        <v>0</v>
      </c>
      <c r="BL217" s="17" t="s">
        <v>125</v>
      </c>
      <c r="BM217" s="244" t="s">
        <v>9341</v>
      </c>
    </row>
    <row r="218" s="1" customFormat="1" ht="24" customHeight="1">
      <c r="B218" s="39"/>
      <c r="C218" s="233" t="s">
        <v>310</v>
      </c>
      <c r="D218" s="233" t="s">
        <v>266</v>
      </c>
      <c r="E218" s="234" t="s">
        <v>3489</v>
      </c>
      <c r="F218" s="235" t="s">
        <v>3490</v>
      </c>
      <c r="G218" s="236" t="s">
        <v>407</v>
      </c>
      <c r="H218" s="237">
        <v>832.5</v>
      </c>
      <c r="I218" s="238"/>
      <c r="J218" s="239">
        <f>ROUND(I218*H218,2)</f>
        <v>0</v>
      </c>
      <c r="K218" s="235" t="s">
        <v>270</v>
      </c>
      <c r="L218" s="44"/>
      <c r="M218" s="240" t="s">
        <v>1</v>
      </c>
      <c r="N218" s="241" t="s">
        <v>48</v>
      </c>
      <c r="O218" s="87"/>
      <c r="P218" s="242">
        <f>O218*H218</f>
        <v>0</v>
      </c>
      <c r="Q218" s="242">
        <v>0</v>
      </c>
      <c r="R218" s="242">
        <f>Q218*H218</f>
        <v>0</v>
      </c>
      <c r="S218" s="242">
        <v>0</v>
      </c>
      <c r="T218" s="243">
        <f>S218*H218</f>
        <v>0</v>
      </c>
      <c r="AR218" s="244" t="s">
        <v>125</v>
      </c>
      <c r="AT218" s="244" t="s">
        <v>266</v>
      </c>
      <c r="AU218" s="244" t="s">
        <v>92</v>
      </c>
      <c r="AY218" s="17" t="s">
        <v>263</v>
      </c>
      <c r="BE218" s="245">
        <f>IF(N218="základní",J218,0)</f>
        <v>0</v>
      </c>
      <c r="BF218" s="245">
        <f>IF(N218="snížená",J218,0)</f>
        <v>0</v>
      </c>
      <c r="BG218" s="245">
        <f>IF(N218="zákl. přenesená",J218,0)</f>
        <v>0</v>
      </c>
      <c r="BH218" s="245">
        <f>IF(N218="sníž. přenesená",J218,0)</f>
        <v>0</v>
      </c>
      <c r="BI218" s="245">
        <f>IF(N218="nulová",J218,0)</f>
        <v>0</v>
      </c>
      <c r="BJ218" s="17" t="s">
        <v>90</v>
      </c>
      <c r="BK218" s="245">
        <f>ROUND(I218*H218,2)</f>
        <v>0</v>
      </c>
      <c r="BL218" s="17" t="s">
        <v>125</v>
      </c>
      <c r="BM218" s="244" t="s">
        <v>9342</v>
      </c>
    </row>
    <row r="219" s="1" customFormat="1" ht="24" customHeight="1">
      <c r="B219" s="39"/>
      <c r="C219" s="233" t="s">
        <v>315</v>
      </c>
      <c r="D219" s="233" t="s">
        <v>266</v>
      </c>
      <c r="E219" s="234" t="s">
        <v>9343</v>
      </c>
      <c r="F219" s="235" t="s">
        <v>9344</v>
      </c>
      <c r="G219" s="236" t="s">
        <v>407</v>
      </c>
      <c r="H219" s="237">
        <v>849.07399999999996</v>
      </c>
      <c r="I219" s="238"/>
      <c r="J219" s="239">
        <f>ROUND(I219*H219,2)</f>
        <v>0</v>
      </c>
      <c r="K219" s="235" t="s">
        <v>270</v>
      </c>
      <c r="L219" s="44"/>
      <c r="M219" s="240" t="s">
        <v>1</v>
      </c>
      <c r="N219" s="241" t="s">
        <v>48</v>
      </c>
      <c r="O219" s="87"/>
      <c r="P219" s="242">
        <f>O219*H219</f>
        <v>0</v>
      </c>
      <c r="Q219" s="242">
        <v>0</v>
      </c>
      <c r="R219" s="242">
        <f>Q219*H219</f>
        <v>0</v>
      </c>
      <c r="S219" s="242">
        <v>0</v>
      </c>
      <c r="T219" s="243">
        <f>S219*H219</f>
        <v>0</v>
      </c>
      <c r="AR219" s="244" t="s">
        <v>125</v>
      </c>
      <c r="AT219" s="244" t="s">
        <v>266</v>
      </c>
      <c r="AU219" s="244" t="s">
        <v>92</v>
      </c>
      <c r="AY219" s="17" t="s">
        <v>263</v>
      </c>
      <c r="BE219" s="245">
        <f>IF(N219="základní",J219,0)</f>
        <v>0</v>
      </c>
      <c r="BF219" s="245">
        <f>IF(N219="snížená",J219,0)</f>
        <v>0</v>
      </c>
      <c r="BG219" s="245">
        <f>IF(N219="zákl. přenesená",J219,0)</f>
        <v>0</v>
      </c>
      <c r="BH219" s="245">
        <f>IF(N219="sníž. přenesená",J219,0)</f>
        <v>0</v>
      </c>
      <c r="BI219" s="245">
        <f>IF(N219="nulová",J219,0)</f>
        <v>0</v>
      </c>
      <c r="BJ219" s="17" t="s">
        <v>90</v>
      </c>
      <c r="BK219" s="245">
        <f>ROUND(I219*H219,2)</f>
        <v>0</v>
      </c>
      <c r="BL219" s="17" t="s">
        <v>125</v>
      </c>
      <c r="BM219" s="244" t="s">
        <v>9345</v>
      </c>
    </row>
    <row r="220" s="1" customFormat="1" ht="24" customHeight="1">
      <c r="B220" s="39"/>
      <c r="C220" s="233" t="s">
        <v>322</v>
      </c>
      <c r="D220" s="233" t="s">
        <v>266</v>
      </c>
      <c r="E220" s="234" t="s">
        <v>3492</v>
      </c>
      <c r="F220" s="235" t="s">
        <v>3493</v>
      </c>
      <c r="G220" s="236" t="s">
        <v>378</v>
      </c>
      <c r="H220" s="237">
        <v>2122.2069999999999</v>
      </c>
      <c r="I220" s="238"/>
      <c r="J220" s="239">
        <f>ROUND(I220*H220,2)</f>
        <v>0</v>
      </c>
      <c r="K220" s="235" t="s">
        <v>270</v>
      </c>
      <c r="L220" s="44"/>
      <c r="M220" s="240" t="s">
        <v>1</v>
      </c>
      <c r="N220" s="241" t="s">
        <v>48</v>
      </c>
      <c r="O220" s="87"/>
      <c r="P220" s="242">
        <f>O220*H220</f>
        <v>0</v>
      </c>
      <c r="Q220" s="242">
        <v>0</v>
      </c>
      <c r="R220" s="242">
        <f>Q220*H220</f>
        <v>0</v>
      </c>
      <c r="S220" s="242">
        <v>0</v>
      </c>
      <c r="T220" s="243">
        <f>S220*H220</f>
        <v>0</v>
      </c>
      <c r="AR220" s="244" t="s">
        <v>125</v>
      </c>
      <c r="AT220" s="244" t="s">
        <v>266</v>
      </c>
      <c r="AU220" s="244" t="s">
        <v>92</v>
      </c>
      <c r="AY220" s="17" t="s">
        <v>263</v>
      </c>
      <c r="BE220" s="245">
        <f>IF(N220="základní",J220,0)</f>
        <v>0</v>
      </c>
      <c r="BF220" s="245">
        <f>IF(N220="snížená",J220,0)</f>
        <v>0</v>
      </c>
      <c r="BG220" s="245">
        <f>IF(N220="zákl. přenesená",J220,0)</f>
        <v>0</v>
      </c>
      <c r="BH220" s="245">
        <f>IF(N220="sníž. přenesená",J220,0)</f>
        <v>0</v>
      </c>
      <c r="BI220" s="245">
        <f>IF(N220="nulová",J220,0)</f>
        <v>0</v>
      </c>
      <c r="BJ220" s="17" t="s">
        <v>90</v>
      </c>
      <c r="BK220" s="245">
        <f>ROUND(I220*H220,2)</f>
        <v>0</v>
      </c>
      <c r="BL220" s="17" t="s">
        <v>125</v>
      </c>
      <c r="BM220" s="244" t="s">
        <v>9346</v>
      </c>
    </row>
    <row r="221" s="14" customFormat="1">
      <c r="B221" s="274"/>
      <c r="C221" s="275"/>
      <c r="D221" s="246" t="s">
        <v>368</v>
      </c>
      <c r="E221" s="276" t="s">
        <v>1</v>
      </c>
      <c r="F221" s="277" t="s">
        <v>9347</v>
      </c>
      <c r="G221" s="275"/>
      <c r="H221" s="276" t="s">
        <v>1</v>
      </c>
      <c r="I221" s="278"/>
      <c r="J221" s="275"/>
      <c r="K221" s="275"/>
      <c r="L221" s="279"/>
      <c r="M221" s="280"/>
      <c r="N221" s="281"/>
      <c r="O221" s="281"/>
      <c r="P221" s="281"/>
      <c r="Q221" s="281"/>
      <c r="R221" s="281"/>
      <c r="S221" s="281"/>
      <c r="T221" s="282"/>
      <c r="AT221" s="283" t="s">
        <v>368</v>
      </c>
      <c r="AU221" s="283" t="s">
        <v>92</v>
      </c>
      <c r="AV221" s="14" t="s">
        <v>90</v>
      </c>
      <c r="AW221" s="14" t="s">
        <v>38</v>
      </c>
      <c r="AX221" s="14" t="s">
        <v>83</v>
      </c>
      <c r="AY221" s="283" t="s">
        <v>263</v>
      </c>
    </row>
    <row r="222" s="12" customFormat="1">
      <c r="B222" s="252"/>
      <c r="C222" s="253"/>
      <c r="D222" s="246" t="s">
        <v>368</v>
      </c>
      <c r="E222" s="254" t="s">
        <v>1</v>
      </c>
      <c r="F222" s="255" t="s">
        <v>9348</v>
      </c>
      <c r="G222" s="253"/>
      <c r="H222" s="256">
        <v>184.547</v>
      </c>
      <c r="I222" s="257"/>
      <c r="J222" s="253"/>
      <c r="K222" s="253"/>
      <c r="L222" s="258"/>
      <c r="M222" s="259"/>
      <c r="N222" s="260"/>
      <c r="O222" s="260"/>
      <c r="P222" s="260"/>
      <c r="Q222" s="260"/>
      <c r="R222" s="260"/>
      <c r="S222" s="260"/>
      <c r="T222" s="261"/>
      <c r="AT222" s="262" t="s">
        <v>368</v>
      </c>
      <c r="AU222" s="262" t="s">
        <v>92</v>
      </c>
      <c r="AV222" s="12" t="s">
        <v>92</v>
      </c>
      <c r="AW222" s="12" t="s">
        <v>38</v>
      </c>
      <c r="AX222" s="12" t="s">
        <v>83</v>
      </c>
      <c r="AY222" s="262" t="s">
        <v>263</v>
      </c>
    </row>
    <row r="223" s="15" customFormat="1">
      <c r="B223" s="284"/>
      <c r="C223" s="285"/>
      <c r="D223" s="246" t="s">
        <v>368</v>
      </c>
      <c r="E223" s="286" t="s">
        <v>1</v>
      </c>
      <c r="F223" s="287" t="s">
        <v>388</v>
      </c>
      <c r="G223" s="285"/>
      <c r="H223" s="288">
        <v>184.547</v>
      </c>
      <c r="I223" s="289"/>
      <c r="J223" s="285"/>
      <c r="K223" s="285"/>
      <c r="L223" s="290"/>
      <c r="M223" s="291"/>
      <c r="N223" s="292"/>
      <c r="O223" s="292"/>
      <c r="P223" s="292"/>
      <c r="Q223" s="292"/>
      <c r="R223" s="292"/>
      <c r="S223" s="292"/>
      <c r="T223" s="293"/>
      <c r="AT223" s="294" t="s">
        <v>368</v>
      </c>
      <c r="AU223" s="294" t="s">
        <v>92</v>
      </c>
      <c r="AV223" s="15" t="s">
        <v>112</v>
      </c>
      <c r="AW223" s="15" t="s">
        <v>38</v>
      </c>
      <c r="AX223" s="15" t="s">
        <v>83</v>
      </c>
      <c r="AY223" s="294" t="s">
        <v>263</v>
      </c>
    </row>
    <row r="224" s="14" customFormat="1">
      <c r="B224" s="274"/>
      <c r="C224" s="275"/>
      <c r="D224" s="246" t="s">
        <v>368</v>
      </c>
      <c r="E224" s="276" t="s">
        <v>1</v>
      </c>
      <c r="F224" s="277" t="s">
        <v>9290</v>
      </c>
      <c r="G224" s="275"/>
      <c r="H224" s="276" t="s">
        <v>1</v>
      </c>
      <c r="I224" s="278"/>
      <c r="J224" s="275"/>
      <c r="K224" s="275"/>
      <c r="L224" s="279"/>
      <c r="M224" s="280"/>
      <c r="N224" s="281"/>
      <c r="O224" s="281"/>
      <c r="P224" s="281"/>
      <c r="Q224" s="281"/>
      <c r="R224" s="281"/>
      <c r="S224" s="281"/>
      <c r="T224" s="282"/>
      <c r="AT224" s="283" t="s">
        <v>368</v>
      </c>
      <c r="AU224" s="283" t="s">
        <v>92</v>
      </c>
      <c r="AV224" s="14" t="s">
        <v>90</v>
      </c>
      <c r="AW224" s="14" t="s">
        <v>38</v>
      </c>
      <c r="AX224" s="14" t="s">
        <v>83</v>
      </c>
      <c r="AY224" s="283" t="s">
        <v>263</v>
      </c>
    </row>
    <row r="225" s="12" customFormat="1">
      <c r="B225" s="252"/>
      <c r="C225" s="253"/>
      <c r="D225" s="246" t="s">
        <v>368</v>
      </c>
      <c r="E225" s="254" t="s">
        <v>1</v>
      </c>
      <c r="F225" s="255" t="s">
        <v>9349</v>
      </c>
      <c r="G225" s="253"/>
      <c r="H225" s="256">
        <v>1046.47</v>
      </c>
      <c r="I225" s="257"/>
      <c r="J225" s="253"/>
      <c r="K225" s="253"/>
      <c r="L225" s="258"/>
      <c r="M225" s="259"/>
      <c r="N225" s="260"/>
      <c r="O225" s="260"/>
      <c r="P225" s="260"/>
      <c r="Q225" s="260"/>
      <c r="R225" s="260"/>
      <c r="S225" s="260"/>
      <c r="T225" s="261"/>
      <c r="AT225" s="262" t="s">
        <v>368</v>
      </c>
      <c r="AU225" s="262" t="s">
        <v>92</v>
      </c>
      <c r="AV225" s="12" t="s">
        <v>92</v>
      </c>
      <c r="AW225" s="12" t="s">
        <v>38</v>
      </c>
      <c r="AX225" s="12" t="s">
        <v>83</v>
      </c>
      <c r="AY225" s="262" t="s">
        <v>263</v>
      </c>
    </row>
    <row r="226" s="15" customFormat="1">
      <c r="B226" s="284"/>
      <c r="C226" s="285"/>
      <c r="D226" s="246" t="s">
        <v>368</v>
      </c>
      <c r="E226" s="286" t="s">
        <v>1</v>
      </c>
      <c r="F226" s="287" t="s">
        <v>388</v>
      </c>
      <c r="G226" s="285"/>
      <c r="H226" s="288">
        <v>1046.47</v>
      </c>
      <c r="I226" s="289"/>
      <c r="J226" s="285"/>
      <c r="K226" s="285"/>
      <c r="L226" s="290"/>
      <c r="M226" s="291"/>
      <c r="N226" s="292"/>
      <c r="O226" s="292"/>
      <c r="P226" s="292"/>
      <c r="Q226" s="292"/>
      <c r="R226" s="292"/>
      <c r="S226" s="292"/>
      <c r="T226" s="293"/>
      <c r="AT226" s="294" t="s">
        <v>368</v>
      </c>
      <c r="AU226" s="294" t="s">
        <v>92</v>
      </c>
      <c r="AV226" s="15" t="s">
        <v>112</v>
      </c>
      <c r="AW226" s="15" t="s">
        <v>38</v>
      </c>
      <c r="AX226" s="15" t="s">
        <v>83</v>
      </c>
      <c r="AY226" s="294" t="s">
        <v>263</v>
      </c>
    </row>
    <row r="227" s="14" customFormat="1">
      <c r="B227" s="274"/>
      <c r="C227" s="275"/>
      <c r="D227" s="246" t="s">
        <v>368</v>
      </c>
      <c r="E227" s="276" t="s">
        <v>1</v>
      </c>
      <c r="F227" s="277" t="s">
        <v>9273</v>
      </c>
      <c r="G227" s="275"/>
      <c r="H227" s="276" t="s">
        <v>1</v>
      </c>
      <c r="I227" s="278"/>
      <c r="J227" s="275"/>
      <c r="K227" s="275"/>
      <c r="L227" s="279"/>
      <c r="M227" s="280"/>
      <c r="N227" s="281"/>
      <c r="O227" s="281"/>
      <c r="P227" s="281"/>
      <c r="Q227" s="281"/>
      <c r="R227" s="281"/>
      <c r="S227" s="281"/>
      <c r="T227" s="282"/>
      <c r="AT227" s="283" t="s">
        <v>368</v>
      </c>
      <c r="AU227" s="283" t="s">
        <v>92</v>
      </c>
      <c r="AV227" s="14" t="s">
        <v>90</v>
      </c>
      <c r="AW227" s="14" t="s">
        <v>38</v>
      </c>
      <c r="AX227" s="14" t="s">
        <v>83</v>
      </c>
      <c r="AY227" s="283" t="s">
        <v>263</v>
      </c>
    </row>
    <row r="228" s="12" customFormat="1">
      <c r="B228" s="252"/>
      <c r="C228" s="253"/>
      <c r="D228" s="246" t="s">
        <v>368</v>
      </c>
      <c r="E228" s="254" t="s">
        <v>1</v>
      </c>
      <c r="F228" s="255" t="s">
        <v>9350</v>
      </c>
      <c r="G228" s="253"/>
      <c r="H228" s="256">
        <v>147.68000000000001</v>
      </c>
      <c r="I228" s="257"/>
      <c r="J228" s="253"/>
      <c r="K228" s="253"/>
      <c r="L228" s="258"/>
      <c r="M228" s="259"/>
      <c r="N228" s="260"/>
      <c r="O228" s="260"/>
      <c r="P228" s="260"/>
      <c r="Q228" s="260"/>
      <c r="R228" s="260"/>
      <c r="S228" s="260"/>
      <c r="T228" s="261"/>
      <c r="AT228" s="262" t="s">
        <v>368</v>
      </c>
      <c r="AU228" s="262" t="s">
        <v>92</v>
      </c>
      <c r="AV228" s="12" t="s">
        <v>92</v>
      </c>
      <c r="AW228" s="12" t="s">
        <v>38</v>
      </c>
      <c r="AX228" s="12" t="s">
        <v>83</v>
      </c>
      <c r="AY228" s="262" t="s">
        <v>263</v>
      </c>
    </row>
    <row r="229" s="15" customFormat="1">
      <c r="B229" s="284"/>
      <c r="C229" s="285"/>
      <c r="D229" s="246" t="s">
        <v>368</v>
      </c>
      <c r="E229" s="286" t="s">
        <v>1</v>
      </c>
      <c r="F229" s="287" t="s">
        <v>388</v>
      </c>
      <c r="G229" s="285"/>
      <c r="H229" s="288">
        <v>147.68000000000001</v>
      </c>
      <c r="I229" s="289"/>
      <c r="J229" s="285"/>
      <c r="K229" s="285"/>
      <c r="L229" s="290"/>
      <c r="M229" s="291"/>
      <c r="N229" s="292"/>
      <c r="O229" s="292"/>
      <c r="P229" s="292"/>
      <c r="Q229" s="292"/>
      <c r="R229" s="292"/>
      <c r="S229" s="292"/>
      <c r="T229" s="293"/>
      <c r="AT229" s="294" t="s">
        <v>368</v>
      </c>
      <c r="AU229" s="294" t="s">
        <v>92</v>
      </c>
      <c r="AV229" s="15" t="s">
        <v>112</v>
      </c>
      <c r="AW229" s="15" t="s">
        <v>38</v>
      </c>
      <c r="AX229" s="15" t="s">
        <v>83</v>
      </c>
      <c r="AY229" s="294" t="s">
        <v>263</v>
      </c>
    </row>
    <row r="230" s="14" customFormat="1">
      <c r="B230" s="274"/>
      <c r="C230" s="275"/>
      <c r="D230" s="246" t="s">
        <v>368</v>
      </c>
      <c r="E230" s="276" t="s">
        <v>1</v>
      </c>
      <c r="F230" s="277" t="s">
        <v>9351</v>
      </c>
      <c r="G230" s="275"/>
      <c r="H230" s="276" t="s">
        <v>1</v>
      </c>
      <c r="I230" s="278"/>
      <c r="J230" s="275"/>
      <c r="K230" s="275"/>
      <c r="L230" s="279"/>
      <c r="M230" s="280"/>
      <c r="N230" s="281"/>
      <c r="O230" s="281"/>
      <c r="P230" s="281"/>
      <c r="Q230" s="281"/>
      <c r="R230" s="281"/>
      <c r="S230" s="281"/>
      <c r="T230" s="282"/>
      <c r="AT230" s="283" t="s">
        <v>368</v>
      </c>
      <c r="AU230" s="283" t="s">
        <v>92</v>
      </c>
      <c r="AV230" s="14" t="s">
        <v>90</v>
      </c>
      <c r="AW230" s="14" t="s">
        <v>38</v>
      </c>
      <c r="AX230" s="14" t="s">
        <v>83</v>
      </c>
      <c r="AY230" s="283" t="s">
        <v>263</v>
      </c>
    </row>
    <row r="231" s="12" customFormat="1">
      <c r="B231" s="252"/>
      <c r="C231" s="253"/>
      <c r="D231" s="246" t="s">
        <v>368</v>
      </c>
      <c r="E231" s="254" t="s">
        <v>1</v>
      </c>
      <c r="F231" s="255" t="s">
        <v>9352</v>
      </c>
      <c r="G231" s="253"/>
      <c r="H231" s="256">
        <v>743.50999999999999</v>
      </c>
      <c r="I231" s="257"/>
      <c r="J231" s="253"/>
      <c r="K231" s="253"/>
      <c r="L231" s="258"/>
      <c r="M231" s="259"/>
      <c r="N231" s="260"/>
      <c r="O231" s="260"/>
      <c r="P231" s="260"/>
      <c r="Q231" s="260"/>
      <c r="R231" s="260"/>
      <c r="S231" s="260"/>
      <c r="T231" s="261"/>
      <c r="AT231" s="262" t="s">
        <v>368</v>
      </c>
      <c r="AU231" s="262" t="s">
        <v>92</v>
      </c>
      <c r="AV231" s="12" t="s">
        <v>92</v>
      </c>
      <c r="AW231" s="12" t="s">
        <v>38</v>
      </c>
      <c r="AX231" s="12" t="s">
        <v>83</v>
      </c>
      <c r="AY231" s="262" t="s">
        <v>263</v>
      </c>
    </row>
    <row r="232" s="15" customFormat="1">
      <c r="B232" s="284"/>
      <c r="C232" s="285"/>
      <c r="D232" s="246" t="s">
        <v>368</v>
      </c>
      <c r="E232" s="286" t="s">
        <v>1</v>
      </c>
      <c r="F232" s="287" t="s">
        <v>388</v>
      </c>
      <c r="G232" s="285"/>
      <c r="H232" s="288">
        <v>743.50999999999999</v>
      </c>
      <c r="I232" s="289"/>
      <c r="J232" s="285"/>
      <c r="K232" s="285"/>
      <c r="L232" s="290"/>
      <c r="M232" s="291"/>
      <c r="N232" s="292"/>
      <c r="O232" s="292"/>
      <c r="P232" s="292"/>
      <c r="Q232" s="292"/>
      <c r="R232" s="292"/>
      <c r="S232" s="292"/>
      <c r="T232" s="293"/>
      <c r="AT232" s="294" t="s">
        <v>368</v>
      </c>
      <c r="AU232" s="294" t="s">
        <v>92</v>
      </c>
      <c r="AV232" s="15" t="s">
        <v>112</v>
      </c>
      <c r="AW232" s="15" t="s">
        <v>38</v>
      </c>
      <c r="AX232" s="15" t="s">
        <v>83</v>
      </c>
      <c r="AY232" s="294" t="s">
        <v>263</v>
      </c>
    </row>
    <row r="233" s="13" customFormat="1">
      <c r="B233" s="263"/>
      <c r="C233" s="264"/>
      <c r="D233" s="246" t="s">
        <v>368</v>
      </c>
      <c r="E233" s="265" t="s">
        <v>1</v>
      </c>
      <c r="F233" s="266" t="s">
        <v>370</v>
      </c>
      <c r="G233" s="264"/>
      <c r="H233" s="267">
        <v>2122.2069999999999</v>
      </c>
      <c r="I233" s="268"/>
      <c r="J233" s="264"/>
      <c r="K233" s="264"/>
      <c r="L233" s="269"/>
      <c r="M233" s="270"/>
      <c r="N233" s="271"/>
      <c r="O233" s="271"/>
      <c r="P233" s="271"/>
      <c r="Q233" s="271"/>
      <c r="R233" s="271"/>
      <c r="S233" s="271"/>
      <c r="T233" s="272"/>
      <c r="AT233" s="273" t="s">
        <v>368</v>
      </c>
      <c r="AU233" s="273" t="s">
        <v>92</v>
      </c>
      <c r="AV233" s="13" t="s">
        <v>125</v>
      </c>
      <c r="AW233" s="13" t="s">
        <v>38</v>
      </c>
      <c r="AX233" s="13" t="s">
        <v>90</v>
      </c>
      <c r="AY233" s="273" t="s">
        <v>263</v>
      </c>
    </row>
    <row r="234" s="1" customFormat="1" ht="24" customHeight="1">
      <c r="B234" s="39"/>
      <c r="C234" s="233" t="s">
        <v>430</v>
      </c>
      <c r="D234" s="233" t="s">
        <v>266</v>
      </c>
      <c r="E234" s="234" t="s">
        <v>3495</v>
      </c>
      <c r="F234" s="235" t="s">
        <v>3496</v>
      </c>
      <c r="G234" s="236" t="s">
        <v>378</v>
      </c>
      <c r="H234" s="237">
        <v>210.40000000000001</v>
      </c>
      <c r="I234" s="238"/>
      <c r="J234" s="239">
        <f>ROUND(I234*H234,2)</f>
        <v>0</v>
      </c>
      <c r="K234" s="235" t="s">
        <v>270</v>
      </c>
      <c r="L234" s="44"/>
      <c r="M234" s="240" t="s">
        <v>1</v>
      </c>
      <c r="N234" s="241" t="s">
        <v>48</v>
      </c>
      <c r="O234" s="87"/>
      <c r="P234" s="242">
        <f>O234*H234</f>
        <v>0</v>
      </c>
      <c r="Q234" s="242">
        <v>0</v>
      </c>
      <c r="R234" s="242">
        <f>Q234*H234</f>
        <v>0</v>
      </c>
      <c r="S234" s="242">
        <v>0</v>
      </c>
      <c r="T234" s="243">
        <f>S234*H234</f>
        <v>0</v>
      </c>
      <c r="AR234" s="244" t="s">
        <v>125</v>
      </c>
      <c r="AT234" s="244" t="s">
        <v>266</v>
      </c>
      <c r="AU234" s="244" t="s">
        <v>92</v>
      </c>
      <c r="AY234" s="17" t="s">
        <v>263</v>
      </c>
      <c r="BE234" s="245">
        <f>IF(N234="základní",J234,0)</f>
        <v>0</v>
      </c>
      <c r="BF234" s="245">
        <f>IF(N234="snížená",J234,0)</f>
        <v>0</v>
      </c>
      <c r="BG234" s="245">
        <f>IF(N234="zákl. přenesená",J234,0)</f>
        <v>0</v>
      </c>
      <c r="BH234" s="245">
        <f>IF(N234="sníž. přenesená",J234,0)</f>
        <v>0</v>
      </c>
      <c r="BI234" s="245">
        <f>IF(N234="nulová",J234,0)</f>
        <v>0</v>
      </c>
      <c r="BJ234" s="17" t="s">
        <v>90</v>
      </c>
      <c r="BK234" s="245">
        <f>ROUND(I234*H234,2)</f>
        <v>0</v>
      </c>
      <c r="BL234" s="17" t="s">
        <v>125</v>
      </c>
      <c r="BM234" s="244" t="s">
        <v>9353</v>
      </c>
    </row>
    <row r="235" s="14" customFormat="1">
      <c r="B235" s="274"/>
      <c r="C235" s="275"/>
      <c r="D235" s="246" t="s">
        <v>368</v>
      </c>
      <c r="E235" s="276" t="s">
        <v>1</v>
      </c>
      <c r="F235" s="277" t="s">
        <v>9354</v>
      </c>
      <c r="G235" s="275"/>
      <c r="H235" s="276" t="s">
        <v>1</v>
      </c>
      <c r="I235" s="278"/>
      <c r="J235" s="275"/>
      <c r="K235" s="275"/>
      <c r="L235" s="279"/>
      <c r="M235" s="280"/>
      <c r="N235" s="281"/>
      <c r="O235" s="281"/>
      <c r="P235" s="281"/>
      <c r="Q235" s="281"/>
      <c r="R235" s="281"/>
      <c r="S235" s="281"/>
      <c r="T235" s="282"/>
      <c r="AT235" s="283" t="s">
        <v>368</v>
      </c>
      <c r="AU235" s="283" t="s">
        <v>92</v>
      </c>
      <c r="AV235" s="14" t="s">
        <v>90</v>
      </c>
      <c r="AW235" s="14" t="s">
        <v>38</v>
      </c>
      <c r="AX235" s="14" t="s">
        <v>83</v>
      </c>
      <c r="AY235" s="283" t="s">
        <v>263</v>
      </c>
    </row>
    <row r="236" s="12" customFormat="1">
      <c r="B236" s="252"/>
      <c r="C236" s="253"/>
      <c r="D236" s="246" t="s">
        <v>368</v>
      </c>
      <c r="E236" s="254" t="s">
        <v>1</v>
      </c>
      <c r="F236" s="255" t="s">
        <v>9355</v>
      </c>
      <c r="G236" s="253"/>
      <c r="H236" s="256">
        <v>210.40000000000001</v>
      </c>
      <c r="I236" s="257"/>
      <c r="J236" s="253"/>
      <c r="K236" s="253"/>
      <c r="L236" s="258"/>
      <c r="M236" s="259"/>
      <c r="N236" s="260"/>
      <c r="O236" s="260"/>
      <c r="P236" s="260"/>
      <c r="Q236" s="260"/>
      <c r="R236" s="260"/>
      <c r="S236" s="260"/>
      <c r="T236" s="261"/>
      <c r="AT236" s="262" t="s">
        <v>368</v>
      </c>
      <c r="AU236" s="262" t="s">
        <v>92</v>
      </c>
      <c r="AV236" s="12" t="s">
        <v>92</v>
      </c>
      <c r="AW236" s="12" t="s">
        <v>38</v>
      </c>
      <c r="AX236" s="12" t="s">
        <v>90</v>
      </c>
      <c r="AY236" s="262" t="s">
        <v>263</v>
      </c>
    </row>
    <row r="237" s="1" customFormat="1" ht="24" customHeight="1">
      <c r="B237" s="39"/>
      <c r="C237" s="233" t="s">
        <v>435</v>
      </c>
      <c r="D237" s="233" t="s">
        <v>266</v>
      </c>
      <c r="E237" s="234" t="s">
        <v>420</v>
      </c>
      <c r="F237" s="235" t="s">
        <v>3499</v>
      </c>
      <c r="G237" s="236" t="s">
        <v>378</v>
      </c>
      <c r="H237" s="237">
        <v>1587.402</v>
      </c>
      <c r="I237" s="238"/>
      <c r="J237" s="239">
        <f>ROUND(I237*H237,2)</f>
        <v>0</v>
      </c>
      <c r="K237" s="235" t="s">
        <v>270</v>
      </c>
      <c r="L237" s="44"/>
      <c r="M237" s="240" t="s">
        <v>1</v>
      </c>
      <c r="N237" s="241" t="s">
        <v>48</v>
      </c>
      <c r="O237" s="87"/>
      <c r="P237" s="242">
        <f>O237*H237</f>
        <v>0</v>
      </c>
      <c r="Q237" s="242">
        <v>0</v>
      </c>
      <c r="R237" s="242">
        <f>Q237*H237</f>
        <v>0</v>
      </c>
      <c r="S237" s="242">
        <v>0</v>
      </c>
      <c r="T237" s="243">
        <f>S237*H237</f>
        <v>0</v>
      </c>
      <c r="AR237" s="244" t="s">
        <v>125</v>
      </c>
      <c r="AT237" s="244" t="s">
        <v>266</v>
      </c>
      <c r="AU237" s="244" t="s">
        <v>92</v>
      </c>
      <c r="AY237" s="17" t="s">
        <v>263</v>
      </c>
      <c r="BE237" s="245">
        <f>IF(N237="základní",J237,0)</f>
        <v>0</v>
      </c>
      <c r="BF237" s="245">
        <f>IF(N237="snížená",J237,0)</f>
        <v>0</v>
      </c>
      <c r="BG237" s="245">
        <f>IF(N237="zákl. přenesená",J237,0)</f>
        <v>0</v>
      </c>
      <c r="BH237" s="245">
        <f>IF(N237="sníž. přenesená",J237,0)</f>
        <v>0</v>
      </c>
      <c r="BI237" s="245">
        <f>IF(N237="nulová",J237,0)</f>
        <v>0</v>
      </c>
      <c r="BJ237" s="17" t="s">
        <v>90</v>
      </c>
      <c r="BK237" s="245">
        <f>ROUND(I237*H237,2)</f>
        <v>0</v>
      </c>
      <c r="BL237" s="17" t="s">
        <v>125</v>
      </c>
      <c r="BM237" s="244" t="s">
        <v>9356</v>
      </c>
    </row>
    <row r="238" s="14" customFormat="1">
      <c r="B238" s="274"/>
      <c r="C238" s="275"/>
      <c r="D238" s="246" t="s">
        <v>368</v>
      </c>
      <c r="E238" s="276" t="s">
        <v>1</v>
      </c>
      <c r="F238" s="277" t="s">
        <v>9357</v>
      </c>
      <c r="G238" s="275"/>
      <c r="H238" s="276" t="s">
        <v>1</v>
      </c>
      <c r="I238" s="278"/>
      <c r="J238" s="275"/>
      <c r="K238" s="275"/>
      <c r="L238" s="279"/>
      <c r="M238" s="280"/>
      <c r="N238" s="281"/>
      <c r="O238" s="281"/>
      <c r="P238" s="281"/>
      <c r="Q238" s="281"/>
      <c r="R238" s="281"/>
      <c r="S238" s="281"/>
      <c r="T238" s="282"/>
      <c r="AT238" s="283" t="s">
        <v>368</v>
      </c>
      <c r="AU238" s="283" t="s">
        <v>92</v>
      </c>
      <c r="AV238" s="14" t="s">
        <v>90</v>
      </c>
      <c r="AW238" s="14" t="s">
        <v>38</v>
      </c>
      <c r="AX238" s="14" t="s">
        <v>83</v>
      </c>
      <c r="AY238" s="283" t="s">
        <v>263</v>
      </c>
    </row>
    <row r="239" s="12" customFormat="1">
      <c r="B239" s="252"/>
      <c r="C239" s="253"/>
      <c r="D239" s="246" t="s">
        <v>368</v>
      </c>
      <c r="E239" s="254" t="s">
        <v>1</v>
      </c>
      <c r="F239" s="255" t="s">
        <v>9348</v>
      </c>
      <c r="G239" s="253"/>
      <c r="H239" s="256">
        <v>184.547</v>
      </c>
      <c r="I239" s="257"/>
      <c r="J239" s="253"/>
      <c r="K239" s="253"/>
      <c r="L239" s="258"/>
      <c r="M239" s="259"/>
      <c r="N239" s="260"/>
      <c r="O239" s="260"/>
      <c r="P239" s="260"/>
      <c r="Q239" s="260"/>
      <c r="R239" s="260"/>
      <c r="S239" s="260"/>
      <c r="T239" s="261"/>
      <c r="AT239" s="262" t="s">
        <v>368</v>
      </c>
      <c r="AU239" s="262" t="s">
        <v>92</v>
      </c>
      <c r="AV239" s="12" t="s">
        <v>92</v>
      </c>
      <c r="AW239" s="12" t="s">
        <v>38</v>
      </c>
      <c r="AX239" s="12" t="s">
        <v>83</v>
      </c>
      <c r="AY239" s="262" t="s">
        <v>263</v>
      </c>
    </row>
    <row r="240" s="14" customFormat="1">
      <c r="B240" s="274"/>
      <c r="C240" s="275"/>
      <c r="D240" s="246" t="s">
        <v>368</v>
      </c>
      <c r="E240" s="276" t="s">
        <v>1</v>
      </c>
      <c r="F240" s="277" t="s">
        <v>9358</v>
      </c>
      <c r="G240" s="275"/>
      <c r="H240" s="276" t="s">
        <v>1</v>
      </c>
      <c r="I240" s="278"/>
      <c r="J240" s="275"/>
      <c r="K240" s="275"/>
      <c r="L240" s="279"/>
      <c r="M240" s="280"/>
      <c r="N240" s="281"/>
      <c r="O240" s="281"/>
      <c r="P240" s="281"/>
      <c r="Q240" s="281"/>
      <c r="R240" s="281"/>
      <c r="S240" s="281"/>
      <c r="T240" s="282"/>
      <c r="AT240" s="283" t="s">
        <v>368</v>
      </c>
      <c r="AU240" s="283" t="s">
        <v>92</v>
      </c>
      <c r="AV240" s="14" t="s">
        <v>90</v>
      </c>
      <c r="AW240" s="14" t="s">
        <v>38</v>
      </c>
      <c r="AX240" s="14" t="s">
        <v>83</v>
      </c>
      <c r="AY240" s="283" t="s">
        <v>263</v>
      </c>
    </row>
    <row r="241" s="12" customFormat="1">
      <c r="B241" s="252"/>
      <c r="C241" s="253"/>
      <c r="D241" s="246" t="s">
        <v>368</v>
      </c>
      <c r="E241" s="254" t="s">
        <v>1</v>
      </c>
      <c r="F241" s="255" t="s">
        <v>9359</v>
      </c>
      <c r="G241" s="253"/>
      <c r="H241" s="256">
        <v>1044.7750000000001</v>
      </c>
      <c r="I241" s="257"/>
      <c r="J241" s="253"/>
      <c r="K241" s="253"/>
      <c r="L241" s="258"/>
      <c r="M241" s="259"/>
      <c r="N241" s="260"/>
      <c r="O241" s="260"/>
      <c r="P241" s="260"/>
      <c r="Q241" s="260"/>
      <c r="R241" s="260"/>
      <c r="S241" s="260"/>
      <c r="T241" s="261"/>
      <c r="AT241" s="262" t="s">
        <v>368</v>
      </c>
      <c r="AU241" s="262" t="s">
        <v>92</v>
      </c>
      <c r="AV241" s="12" t="s">
        <v>92</v>
      </c>
      <c r="AW241" s="12" t="s">
        <v>38</v>
      </c>
      <c r="AX241" s="12" t="s">
        <v>83</v>
      </c>
      <c r="AY241" s="262" t="s">
        <v>263</v>
      </c>
    </row>
    <row r="242" s="14" customFormat="1">
      <c r="B242" s="274"/>
      <c r="C242" s="275"/>
      <c r="D242" s="246" t="s">
        <v>368</v>
      </c>
      <c r="E242" s="276" t="s">
        <v>1</v>
      </c>
      <c r="F242" s="277" t="s">
        <v>9360</v>
      </c>
      <c r="G242" s="275"/>
      <c r="H242" s="276" t="s">
        <v>1</v>
      </c>
      <c r="I242" s="278"/>
      <c r="J242" s="275"/>
      <c r="K242" s="275"/>
      <c r="L242" s="279"/>
      <c r="M242" s="280"/>
      <c r="N242" s="281"/>
      <c r="O242" s="281"/>
      <c r="P242" s="281"/>
      <c r="Q242" s="281"/>
      <c r="R242" s="281"/>
      <c r="S242" s="281"/>
      <c r="T242" s="282"/>
      <c r="AT242" s="283" t="s">
        <v>368</v>
      </c>
      <c r="AU242" s="283" t="s">
        <v>92</v>
      </c>
      <c r="AV242" s="14" t="s">
        <v>90</v>
      </c>
      <c r="AW242" s="14" t="s">
        <v>38</v>
      </c>
      <c r="AX242" s="14" t="s">
        <v>83</v>
      </c>
      <c r="AY242" s="283" t="s">
        <v>263</v>
      </c>
    </row>
    <row r="243" s="12" customFormat="1">
      <c r="B243" s="252"/>
      <c r="C243" s="253"/>
      <c r="D243" s="246" t="s">
        <v>368</v>
      </c>
      <c r="E243" s="254" t="s">
        <v>1</v>
      </c>
      <c r="F243" s="255" t="s">
        <v>9350</v>
      </c>
      <c r="G243" s="253"/>
      <c r="H243" s="256">
        <v>147.68000000000001</v>
      </c>
      <c r="I243" s="257"/>
      <c r="J243" s="253"/>
      <c r="K243" s="253"/>
      <c r="L243" s="258"/>
      <c r="M243" s="259"/>
      <c r="N243" s="260"/>
      <c r="O243" s="260"/>
      <c r="P243" s="260"/>
      <c r="Q243" s="260"/>
      <c r="R243" s="260"/>
      <c r="S243" s="260"/>
      <c r="T243" s="261"/>
      <c r="AT243" s="262" t="s">
        <v>368</v>
      </c>
      <c r="AU243" s="262" t="s">
        <v>92</v>
      </c>
      <c r="AV243" s="12" t="s">
        <v>92</v>
      </c>
      <c r="AW243" s="12" t="s">
        <v>38</v>
      </c>
      <c r="AX243" s="12" t="s">
        <v>83</v>
      </c>
      <c r="AY243" s="262" t="s">
        <v>263</v>
      </c>
    </row>
    <row r="244" s="14" customFormat="1">
      <c r="B244" s="274"/>
      <c r="C244" s="275"/>
      <c r="D244" s="246" t="s">
        <v>368</v>
      </c>
      <c r="E244" s="276" t="s">
        <v>1</v>
      </c>
      <c r="F244" s="277" t="s">
        <v>9361</v>
      </c>
      <c r="G244" s="275"/>
      <c r="H244" s="276" t="s">
        <v>1</v>
      </c>
      <c r="I244" s="278"/>
      <c r="J244" s="275"/>
      <c r="K244" s="275"/>
      <c r="L244" s="279"/>
      <c r="M244" s="280"/>
      <c r="N244" s="281"/>
      <c r="O244" s="281"/>
      <c r="P244" s="281"/>
      <c r="Q244" s="281"/>
      <c r="R244" s="281"/>
      <c r="S244" s="281"/>
      <c r="T244" s="282"/>
      <c r="AT244" s="283" t="s">
        <v>368</v>
      </c>
      <c r="AU244" s="283" t="s">
        <v>92</v>
      </c>
      <c r="AV244" s="14" t="s">
        <v>90</v>
      </c>
      <c r="AW244" s="14" t="s">
        <v>38</v>
      </c>
      <c r="AX244" s="14" t="s">
        <v>83</v>
      </c>
      <c r="AY244" s="283" t="s">
        <v>263</v>
      </c>
    </row>
    <row r="245" s="12" customFormat="1">
      <c r="B245" s="252"/>
      <c r="C245" s="253"/>
      <c r="D245" s="246" t="s">
        <v>368</v>
      </c>
      <c r="E245" s="254" t="s">
        <v>1</v>
      </c>
      <c r="F245" s="255" t="s">
        <v>9355</v>
      </c>
      <c r="G245" s="253"/>
      <c r="H245" s="256">
        <v>210.40000000000001</v>
      </c>
      <c r="I245" s="257"/>
      <c r="J245" s="253"/>
      <c r="K245" s="253"/>
      <c r="L245" s="258"/>
      <c r="M245" s="259"/>
      <c r="N245" s="260"/>
      <c r="O245" s="260"/>
      <c r="P245" s="260"/>
      <c r="Q245" s="260"/>
      <c r="R245" s="260"/>
      <c r="S245" s="260"/>
      <c r="T245" s="261"/>
      <c r="AT245" s="262" t="s">
        <v>368</v>
      </c>
      <c r="AU245" s="262" t="s">
        <v>92</v>
      </c>
      <c r="AV245" s="12" t="s">
        <v>92</v>
      </c>
      <c r="AW245" s="12" t="s">
        <v>38</v>
      </c>
      <c r="AX245" s="12" t="s">
        <v>83</v>
      </c>
      <c r="AY245" s="262" t="s">
        <v>263</v>
      </c>
    </row>
    <row r="246" s="13" customFormat="1">
      <c r="B246" s="263"/>
      <c r="C246" s="264"/>
      <c r="D246" s="246" t="s">
        <v>368</v>
      </c>
      <c r="E246" s="265" t="s">
        <v>1</v>
      </c>
      <c r="F246" s="266" t="s">
        <v>370</v>
      </c>
      <c r="G246" s="264"/>
      <c r="H246" s="267">
        <v>1587.402</v>
      </c>
      <c r="I246" s="268"/>
      <c r="J246" s="264"/>
      <c r="K246" s="264"/>
      <c r="L246" s="269"/>
      <c r="M246" s="270"/>
      <c r="N246" s="271"/>
      <c r="O246" s="271"/>
      <c r="P246" s="271"/>
      <c r="Q246" s="271"/>
      <c r="R246" s="271"/>
      <c r="S246" s="271"/>
      <c r="T246" s="272"/>
      <c r="AT246" s="273" t="s">
        <v>368</v>
      </c>
      <c r="AU246" s="273" t="s">
        <v>92</v>
      </c>
      <c r="AV246" s="13" t="s">
        <v>125</v>
      </c>
      <c r="AW246" s="13" t="s">
        <v>38</v>
      </c>
      <c r="AX246" s="13" t="s">
        <v>90</v>
      </c>
      <c r="AY246" s="273" t="s">
        <v>263</v>
      </c>
    </row>
    <row r="247" s="1" customFormat="1" ht="24" customHeight="1">
      <c r="B247" s="39"/>
      <c r="C247" s="233" t="s">
        <v>440</v>
      </c>
      <c r="D247" s="233" t="s">
        <v>266</v>
      </c>
      <c r="E247" s="234" t="s">
        <v>9174</v>
      </c>
      <c r="F247" s="235" t="s">
        <v>9175</v>
      </c>
      <c r="G247" s="236" t="s">
        <v>378</v>
      </c>
      <c r="H247" s="237">
        <v>1587.402</v>
      </c>
      <c r="I247" s="238"/>
      <c r="J247" s="239">
        <f>ROUND(I247*H247,2)</f>
        <v>0</v>
      </c>
      <c r="K247" s="235" t="s">
        <v>270</v>
      </c>
      <c r="L247" s="44"/>
      <c r="M247" s="240" t="s">
        <v>1</v>
      </c>
      <c r="N247" s="241" t="s">
        <v>48</v>
      </c>
      <c r="O247" s="87"/>
      <c r="P247" s="242">
        <f>O247*H247</f>
        <v>0</v>
      </c>
      <c r="Q247" s="242">
        <v>0</v>
      </c>
      <c r="R247" s="242">
        <f>Q247*H247</f>
        <v>0</v>
      </c>
      <c r="S247" s="242">
        <v>0</v>
      </c>
      <c r="T247" s="243">
        <f>S247*H247</f>
        <v>0</v>
      </c>
      <c r="AR247" s="244" t="s">
        <v>125</v>
      </c>
      <c r="AT247" s="244" t="s">
        <v>266</v>
      </c>
      <c r="AU247" s="244" t="s">
        <v>92</v>
      </c>
      <c r="AY247" s="17" t="s">
        <v>263</v>
      </c>
      <c r="BE247" s="245">
        <f>IF(N247="základní",J247,0)</f>
        <v>0</v>
      </c>
      <c r="BF247" s="245">
        <f>IF(N247="snížená",J247,0)</f>
        <v>0</v>
      </c>
      <c r="BG247" s="245">
        <f>IF(N247="zákl. přenesená",J247,0)</f>
        <v>0</v>
      </c>
      <c r="BH247" s="245">
        <f>IF(N247="sníž. přenesená",J247,0)</f>
        <v>0</v>
      </c>
      <c r="BI247" s="245">
        <f>IF(N247="nulová",J247,0)</f>
        <v>0</v>
      </c>
      <c r="BJ247" s="17" t="s">
        <v>90</v>
      </c>
      <c r="BK247" s="245">
        <f>ROUND(I247*H247,2)</f>
        <v>0</v>
      </c>
      <c r="BL247" s="17" t="s">
        <v>125</v>
      </c>
      <c r="BM247" s="244" t="s">
        <v>9362</v>
      </c>
    </row>
    <row r="248" s="1" customFormat="1" ht="24" customHeight="1">
      <c r="B248" s="39"/>
      <c r="C248" s="233" t="s">
        <v>8</v>
      </c>
      <c r="D248" s="233" t="s">
        <v>266</v>
      </c>
      <c r="E248" s="234" t="s">
        <v>3505</v>
      </c>
      <c r="F248" s="235" t="s">
        <v>3506</v>
      </c>
      <c r="G248" s="236" t="s">
        <v>403</v>
      </c>
      <c r="H248" s="237">
        <v>3174.8040000000001</v>
      </c>
      <c r="I248" s="238"/>
      <c r="J248" s="239">
        <f>ROUND(I248*H248,2)</f>
        <v>0</v>
      </c>
      <c r="K248" s="235" t="s">
        <v>270</v>
      </c>
      <c r="L248" s="44"/>
      <c r="M248" s="240" t="s">
        <v>1</v>
      </c>
      <c r="N248" s="241" t="s">
        <v>48</v>
      </c>
      <c r="O248" s="87"/>
      <c r="P248" s="242">
        <f>O248*H248</f>
        <v>0</v>
      </c>
      <c r="Q248" s="242">
        <v>0</v>
      </c>
      <c r="R248" s="242">
        <f>Q248*H248</f>
        <v>0</v>
      </c>
      <c r="S248" s="242">
        <v>0</v>
      </c>
      <c r="T248" s="243">
        <f>S248*H248</f>
        <v>0</v>
      </c>
      <c r="AR248" s="244" t="s">
        <v>125</v>
      </c>
      <c r="AT248" s="244" t="s">
        <v>266</v>
      </c>
      <c r="AU248" s="244" t="s">
        <v>92</v>
      </c>
      <c r="AY248" s="17" t="s">
        <v>263</v>
      </c>
      <c r="BE248" s="245">
        <f>IF(N248="základní",J248,0)</f>
        <v>0</v>
      </c>
      <c r="BF248" s="245">
        <f>IF(N248="snížená",J248,0)</f>
        <v>0</v>
      </c>
      <c r="BG248" s="245">
        <f>IF(N248="zákl. přenesená",J248,0)</f>
        <v>0</v>
      </c>
      <c r="BH248" s="245">
        <f>IF(N248="sníž. přenesená",J248,0)</f>
        <v>0</v>
      </c>
      <c r="BI248" s="245">
        <f>IF(N248="nulová",J248,0)</f>
        <v>0</v>
      </c>
      <c r="BJ248" s="17" t="s">
        <v>90</v>
      </c>
      <c r="BK248" s="245">
        <f>ROUND(I248*H248,2)</f>
        <v>0</v>
      </c>
      <c r="BL248" s="17" t="s">
        <v>125</v>
      </c>
      <c r="BM248" s="244" t="s">
        <v>9363</v>
      </c>
    </row>
    <row r="249" s="12" customFormat="1">
      <c r="B249" s="252"/>
      <c r="C249" s="253"/>
      <c r="D249" s="246" t="s">
        <v>368</v>
      </c>
      <c r="E249" s="254" t="s">
        <v>1</v>
      </c>
      <c r="F249" s="255" t="s">
        <v>9364</v>
      </c>
      <c r="G249" s="253"/>
      <c r="H249" s="256">
        <v>3174.8040000000001</v>
      </c>
      <c r="I249" s="257"/>
      <c r="J249" s="253"/>
      <c r="K249" s="253"/>
      <c r="L249" s="258"/>
      <c r="M249" s="259"/>
      <c r="N249" s="260"/>
      <c r="O249" s="260"/>
      <c r="P249" s="260"/>
      <c r="Q249" s="260"/>
      <c r="R249" s="260"/>
      <c r="S249" s="260"/>
      <c r="T249" s="261"/>
      <c r="AT249" s="262" t="s">
        <v>368</v>
      </c>
      <c r="AU249" s="262" t="s">
        <v>92</v>
      </c>
      <c r="AV249" s="12" t="s">
        <v>92</v>
      </c>
      <c r="AW249" s="12" t="s">
        <v>38</v>
      </c>
      <c r="AX249" s="12" t="s">
        <v>90</v>
      </c>
      <c r="AY249" s="262" t="s">
        <v>263</v>
      </c>
    </row>
    <row r="250" s="1" customFormat="1" ht="24" customHeight="1">
      <c r="B250" s="39"/>
      <c r="C250" s="233" t="s">
        <v>452</v>
      </c>
      <c r="D250" s="233" t="s">
        <v>266</v>
      </c>
      <c r="E250" s="234" t="s">
        <v>436</v>
      </c>
      <c r="F250" s="235" t="s">
        <v>3509</v>
      </c>
      <c r="G250" s="236" t="s">
        <v>378</v>
      </c>
      <c r="H250" s="237">
        <v>1482.0409999999999</v>
      </c>
      <c r="I250" s="238"/>
      <c r="J250" s="239">
        <f>ROUND(I250*H250,2)</f>
        <v>0</v>
      </c>
      <c r="K250" s="235" t="s">
        <v>270</v>
      </c>
      <c r="L250" s="44"/>
      <c r="M250" s="240" t="s">
        <v>1</v>
      </c>
      <c r="N250" s="241" t="s">
        <v>48</v>
      </c>
      <c r="O250" s="87"/>
      <c r="P250" s="242">
        <f>O250*H250</f>
        <v>0</v>
      </c>
      <c r="Q250" s="242">
        <v>0</v>
      </c>
      <c r="R250" s="242">
        <f>Q250*H250</f>
        <v>0</v>
      </c>
      <c r="S250" s="242">
        <v>0</v>
      </c>
      <c r="T250" s="243">
        <f>S250*H250</f>
        <v>0</v>
      </c>
      <c r="AR250" s="244" t="s">
        <v>125</v>
      </c>
      <c r="AT250" s="244" t="s">
        <v>266</v>
      </c>
      <c r="AU250" s="244" t="s">
        <v>92</v>
      </c>
      <c r="AY250" s="17" t="s">
        <v>263</v>
      </c>
      <c r="BE250" s="245">
        <f>IF(N250="základní",J250,0)</f>
        <v>0</v>
      </c>
      <c r="BF250" s="245">
        <f>IF(N250="snížená",J250,0)</f>
        <v>0</v>
      </c>
      <c r="BG250" s="245">
        <f>IF(N250="zákl. přenesená",J250,0)</f>
        <v>0</v>
      </c>
      <c r="BH250" s="245">
        <f>IF(N250="sníž. přenesená",J250,0)</f>
        <v>0</v>
      </c>
      <c r="BI250" s="245">
        <f>IF(N250="nulová",J250,0)</f>
        <v>0</v>
      </c>
      <c r="BJ250" s="17" t="s">
        <v>90</v>
      </c>
      <c r="BK250" s="245">
        <f>ROUND(I250*H250,2)</f>
        <v>0</v>
      </c>
      <c r="BL250" s="17" t="s">
        <v>125</v>
      </c>
      <c r="BM250" s="244" t="s">
        <v>9365</v>
      </c>
    </row>
    <row r="251" s="14" customFormat="1">
      <c r="B251" s="274"/>
      <c r="C251" s="275"/>
      <c r="D251" s="246" t="s">
        <v>368</v>
      </c>
      <c r="E251" s="276" t="s">
        <v>1</v>
      </c>
      <c r="F251" s="277" t="s">
        <v>9366</v>
      </c>
      <c r="G251" s="275"/>
      <c r="H251" s="276" t="s">
        <v>1</v>
      </c>
      <c r="I251" s="278"/>
      <c r="J251" s="275"/>
      <c r="K251" s="275"/>
      <c r="L251" s="279"/>
      <c r="M251" s="280"/>
      <c r="N251" s="281"/>
      <c r="O251" s="281"/>
      <c r="P251" s="281"/>
      <c r="Q251" s="281"/>
      <c r="R251" s="281"/>
      <c r="S251" s="281"/>
      <c r="T251" s="282"/>
      <c r="AT251" s="283" t="s">
        <v>368</v>
      </c>
      <c r="AU251" s="283" t="s">
        <v>92</v>
      </c>
      <c r="AV251" s="14" t="s">
        <v>90</v>
      </c>
      <c r="AW251" s="14" t="s">
        <v>38</v>
      </c>
      <c r="AX251" s="14" t="s">
        <v>83</v>
      </c>
      <c r="AY251" s="283" t="s">
        <v>263</v>
      </c>
    </row>
    <row r="252" s="12" customFormat="1">
      <c r="B252" s="252"/>
      <c r="C252" s="253"/>
      <c r="D252" s="246" t="s">
        <v>368</v>
      </c>
      <c r="E252" s="254" t="s">
        <v>1</v>
      </c>
      <c r="F252" s="255" t="s">
        <v>9367</v>
      </c>
      <c r="G252" s="253"/>
      <c r="H252" s="256">
        <v>120.765</v>
      </c>
      <c r="I252" s="257"/>
      <c r="J252" s="253"/>
      <c r="K252" s="253"/>
      <c r="L252" s="258"/>
      <c r="M252" s="259"/>
      <c r="N252" s="260"/>
      <c r="O252" s="260"/>
      <c r="P252" s="260"/>
      <c r="Q252" s="260"/>
      <c r="R252" s="260"/>
      <c r="S252" s="260"/>
      <c r="T252" s="261"/>
      <c r="AT252" s="262" t="s">
        <v>368</v>
      </c>
      <c r="AU252" s="262" t="s">
        <v>92</v>
      </c>
      <c r="AV252" s="12" t="s">
        <v>92</v>
      </c>
      <c r="AW252" s="12" t="s">
        <v>38</v>
      </c>
      <c r="AX252" s="12" t="s">
        <v>83</v>
      </c>
      <c r="AY252" s="262" t="s">
        <v>263</v>
      </c>
    </row>
    <row r="253" s="15" customFormat="1">
      <c r="B253" s="284"/>
      <c r="C253" s="285"/>
      <c r="D253" s="246" t="s">
        <v>368</v>
      </c>
      <c r="E253" s="286" t="s">
        <v>1</v>
      </c>
      <c r="F253" s="287" t="s">
        <v>388</v>
      </c>
      <c r="G253" s="285"/>
      <c r="H253" s="288">
        <v>120.765</v>
      </c>
      <c r="I253" s="289"/>
      <c r="J253" s="285"/>
      <c r="K253" s="285"/>
      <c r="L253" s="290"/>
      <c r="M253" s="291"/>
      <c r="N253" s="292"/>
      <c r="O253" s="292"/>
      <c r="P253" s="292"/>
      <c r="Q253" s="292"/>
      <c r="R253" s="292"/>
      <c r="S253" s="292"/>
      <c r="T253" s="293"/>
      <c r="AT253" s="294" t="s">
        <v>368</v>
      </c>
      <c r="AU253" s="294" t="s">
        <v>92</v>
      </c>
      <c r="AV253" s="15" t="s">
        <v>112</v>
      </c>
      <c r="AW253" s="15" t="s">
        <v>38</v>
      </c>
      <c r="AX253" s="15" t="s">
        <v>83</v>
      </c>
      <c r="AY253" s="294" t="s">
        <v>263</v>
      </c>
    </row>
    <row r="254" s="14" customFormat="1">
      <c r="B254" s="274"/>
      <c r="C254" s="275"/>
      <c r="D254" s="246" t="s">
        <v>368</v>
      </c>
      <c r="E254" s="276" t="s">
        <v>1</v>
      </c>
      <c r="F254" s="277" t="s">
        <v>9368</v>
      </c>
      <c r="G254" s="275"/>
      <c r="H254" s="276" t="s">
        <v>1</v>
      </c>
      <c r="I254" s="278"/>
      <c r="J254" s="275"/>
      <c r="K254" s="275"/>
      <c r="L254" s="279"/>
      <c r="M254" s="280"/>
      <c r="N254" s="281"/>
      <c r="O254" s="281"/>
      <c r="P254" s="281"/>
      <c r="Q254" s="281"/>
      <c r="R254" s="281"/>
      <c r="S254" s="281"/>
      <c r="T254" s="282"/>
      <c r="AT254" s="283" t="s">
        <v>368</v>
      </c>
      <c r="AU254" s="283" t="s">
        <v>92</v>
      </c>
      <c r="AV254" s="14" t="s">
        <v>90</v>
      </c>
      <c r="AW254" s="14" t="s">
        <v>38</v>
      </c>
      <c r="AX254" s="14" t="s">
        <v>83</v>
      </c>
      <c r="AY254" s="283" t="s">
        <v>263</v>
      </c>
    </row>
    <row r="255" s="12" customFormat="1">
      <c r="B255" s="252"/>
      <c r="C255" s="253"/>
      <c r="D255" s="246" t="s">
        <v>368</v>
      </c>
      <c r="E255" s="254" t="s">
        <v>1</v>
      </c>
      <c r="F255" s="255" t="s">
        <v>9369</v>
      </c>
      <c r="G255" s="253"/>
      <c r="H255" s="256">
        <v>809.29600000000005</v>
      </c>
      <c r="I255" s="257"/>
      <c r="J255" s="253"/>
      <c r="K255" s="253"/>
      <c r="L255" s="258"/>
      <c r="M255" s="259"/>
      <c r="N255" s="260"/>
      <c r="O255" s="260"/>
      <c r="P255" s="260"/>
      <c r="Q255" s="260"/>
      <c r="R255" s="260"/>
      <c r="S255" s="260"/>
      <c r="T255" s="261"/>
      <c r="AT255" s="262" t="s">
        <v>368</v>
      </c>
      <c r="AU255" s="262" t="s">
        <v>92</v>
      </c>
      <c r="AV255" s="12" t="s">
        <v>92</v>
      </c>
      <c r="AW255" s="12" t="s">
        <v>38</v>
      </c>
      <c r="AX255" s="12" t="s">
        <v>83</v>
      </c>
      <c r="AY255" s="262" t="s">
        <v>263</v>
      </c>
    </row>
    <row r="256" s="15" customFormat="1">
      <c r="B256" s="284"/>
      <c r="C256" s="285"/>
      <c r="D256" s="246" t="s">
        <v>368</v>
      </c>
      <c r="E256" s="286" t="s">
        <v>1</v>
      </c>
      <c r="F256" s="287" t="s">
        <v>388</v>
      </c>
      <c r="G256" s="285"/>
      <c r="H256" s="288">
        <v>809.29600000000005</v>
      </c>
      <c r="I256" s="289"/>
      <c r="J256" s="285"/>
      <c r="K256" s="285"/>
      <c r="L256" s="290"/>
      <c r="M256" s="291"/>
      <c r="N256" s="292"/>
      <c r="O256" s="292"/>
      <c r="P256" s="292"/>
      <c r="Q256" s="292"/>
      <c r="R256" s="292"/>
      <c r="S256" s="292"/>
      <c r="T256" s="293"/>
      <c r="AT256" s="294" t="s">
        <v>368</v>
      </c>
      <c r="AU256" s="294" t="s">
        <v>92</v>
      </c>
      <c r="AV256" s="15" t="s">
        <v>112</v>
      </c>
      <c r="AW256" s="15" t="s">
        <v>38</v>
      </c>
      <c r="AX256" s="15" t="s">
        <v>83</v>
      </c>
      <c r="AY256" s="294" t="s">
        <v>263</v>
      </c>
    </row>
    <row r="257" s="14" customFormat="1">
      <c r="B257" s="274"/>
      <c r="C257" s="275"/>
      <c r="D257" s="246" t="s">
        <v>368</v>
      </c>
      <c r="E257" s="276" t="s">
        <v>1</v>
      </c>
      <c r="F257" s="277" t="s">
        <v>9370</v>
      </c>
      <c r="G257" s="275"/>
      <c r="H257" s="276" t="s">
        <v>1</v>
      </c>
      <c r="I257" s="278"/>
      <c r="J257" s="275"/>
      <c r="K257" s="275"/>
      <c r="L257" s="279"/>
      <c r="M257" s="280"/>
      <c r="N257" s="281"/>
      <c r="O257" s="281"/>
      <c r="P257" s="281"/>
      <c r="Q257" s="281"/>
      <c r="R257" s="281"/>
      <c r="S257" s="281"/>
      <c r="T257" s="282"/>
      <c r="AT257" s="283" t="s">
        <v>368</v>
      </c>
      <c r="AU257" s="283" t="s">
        <v>92</v>
      </c>
      <c r="AV257" s="14" t="s">
        <v>90</v>
      </c>
      <c r="AW257" s="14" t="s">
        <v>38</v>
      </c>
      <c r="AX257" s="14" t="s">
        <v>83</v>
      </c>
      <c r="AY257" s="283" t="s">
        <v>263</v>
      </c>
    </row>
    <row r="258" s="12" customFormat="1">
      <c r="B258" s="252"/>
      <c r="C258" s="253"/>
      <c r="D258" s="246" t="s">
        <v>368</v>
      </c>
      <c r="E258" s="254" t="s">
        <v>1</v>
      </c>
      <c r="F258" s="255" t="s">
        <v>9355</v>
      </c>
      <c r="G258" s="253"/>
      <c r="H258" s="256">
        <v>210.40000000000001</v>
      </c>
      <c r="I258" s="257"/>
      <c r="J258" s="253"/>
      <c r="K258" s="253"/>
      <c r="L258" s="258"/>
      <c r="M258" s="259"/>
      <c r="N258" s="260"/>
      <c r="O258" s="260"/>
      <c r="P258" s="260"/>
      <c r="Q258" s="260"/>
      <c r="R258" s="260"/>
      <c r="S258" s="260"/>
      <c r="T258" s="261"/>
      <c r="AT258" s="262" t="s">
        <v>368</v>
      </c>
      <c r="AU258" s="262" t="s">
        <v>92</v>
      </c>
      <c r="AV258" s="12" t="s">
        <v>92</v>
      </c>
      <c r="AW258" s="12" t="s">
        <v>38</v>
      </c>
      <c r="AX258" s="12" t="s">
        <v>83</v>
      </c>
      <c r="AY258" s="262" t="s">
        <v>263</v>
      </c>
    </row>
    <row r="259" s="14" customFormat="1">
      <c r="B259" s="274"/>
      <c r="C259" s="275"/>
      <c r="D259" s="246" t="s">
        <v>368</v>
      </c>
      <c r="E259" s="276" t="s">
        <v>1</v>
      </c>
      <c r="F259" s="277" t="s">
        <v>9371</v>
      </c>
      <c r="G259" s="275"/>
      <c r="H259" s="276" t="s">
        <v>1</v>
      </c>
      <c r="I259" s="278"/>
      <c r="J259" s="275"/>
      <c r="K259" s="275"/>
      <c r="L259" s="279"/>
      <c r="M259" s="280"/>
      <c r="N259" s="281"/>
      <c r="O259" s="281"/>
      <c r="P259" s="281"/>
      <c r="Q259" s="281"/>
      <c r="R259" s="281"/>
      <c r="S259" s="281"/>
      <c r="T259" s="282"/>
      <c r="AT259" s="283" t="s">
        <v>368</v>
      </c>
      <c r="AU259" s="283" t="s">
        <v>92</v>
      </c>
      <c r="AV259" s="14" t="s">
        <v>90</v>
      </c>
      <c r="AW259" s="14" t="s">
        <v>38</v>
      </c>
      <c r="AX259" s="14" t="s">
        <v>83</v>
      </c>
      <c r="AY259" s="283" t="s">
        <v>263</v>
      </c>
    </row>
    <row r="260" s="12" customFormat="1">
      <c r="B260" s="252"/>
      <c r="C260" s="253"/>
      <c r="D260" s="246" t="s">
        <v>368</v>
      </c>
      <c r="E260" s="254" t="s">
        <v>1</v>
      </c>
      <c r="F260" s="255" t="s">
        <v>9355</v>
      </c>
      <c r="G260" s="253"/>
      <c r="H260" s="256">
        <v>210.40000000000001</v>
      </c>
      <c r="I260" s="257"/>
      <c r="J260" s="253"/>
      <c r="K260" s="253"/>
      <c r="L260" s="258"/>
      <c r="M260" s="259"/>
      <c r="N260" s="260"/>
      <c r="O260" s="260"/>
      <c r="P260" s="260"/>
      <c r="Q260" s="260"/>
      <c r="R260" s="260"/>
      <c r="S260" s="260"/>
      <c r="T260" s="261"/>
      <c r="AT260" s="262" t="s">
        <v>368</v>
      </c>
      <c r="AU260" s="262" t="s">
        <v>92</v>
      </c>
      <c r="AV260" s="12" t="s">
        <v>92</v>
      </c>
      <c r="AW260" s="12" t="s">
        <v>38</v>
      </c>
      <c r="AX260" s="12" t="s">
        <v>83</v>
      </c>
      <c r="AY260" s="262" t="s">
        <v>263</v>
      </c>
    </row>
    <row r="261" s="14" customFormat="1">
      <c r="B261" s="274"/>
      <c r="C261" s="275"/>
      <c r="D261" s="246" t="s">
        <v>368</v>
      </c>
      <c r="E261" s="276" t="s">
        <v>1</v>
      </c>
      <c r="F261" s="277" t="s">
        <v>9372</v>
      </c>
      <c r="G261" s="275"/>
      <c r="H261" s="276" t="s">
        <v>1</v>
      </c>
      <c r="I261" s="278"/>
      <c r="J261" s="275"/>
      <c r="K261" s="275"/>
      <c r="L261" s="279"/>
      <c r="M261" s="280"/>
      <c r="N261" s="281"/>
      <c r="O261" s="281"/>
      <c r="P261" s="281"/>
      <c r="Q261" s="281"/>
      <c r="R261" s="281"/>
      <c r="S261" s="281"/>
      <c r="T261" s="282"/>
      <c r="AT261" s="283" t="s">
        <v>368</v>
      </c>
      <c r="AU261" s="283" t="s">
        <v>92</v>
      </c>
      <c r="AV261" s="14" t="s">
        <v>90</v>
      </c>
      <c r="AW261" s="14" t="s">
        <v>38</v>
      </c>
      <c r="AX261" s="14" t="s">
        <v>83</v>
      </c>
      <c r="AY261" s="283" t="s">
        <v>263</v>
      </c>
    </row>
    <row r="262" s="12" customFormat="1">
      <c r="B262" s="252"/>
      <c r="C262" s="253"/>
      <c r="D262" s="246" t="s">
        <v>368</v>
      </c>
      <c r="E262" s="254" t="s">
        <v>1</v>
      </c>
      <c r="F262" s="255" t="s">
        <v>9373</v>
      </c>
      <c r="G262" s="253"/>
      <c r="H262" s="256">
        <v>131.18000000000001</v>
      </c>
      <c r="I262" s="257"/>
      <c r="J262" s="253"/>
      <c r="K262" s="253"/>
      <c r="L262" s="258"/>
      <c r="M262" s="259"/>
      <c r="N262" s="260"/>
      <c r="O262" s="260"/>
      <c r="P262" s="260"/>
      <c r="Q262" s="260"/>
      <c r="R262" s="260"/>
      <c r="S262" s="260"/>
      <c r="T262" s="261"/>
      <c r="AT262" s="262" t="s">
        <v>368</v>
      </c>
      <c r="AU262" s="262" t="s">
        <v>92</v>
      </c>
      <c r="AV262" s="12" t="s">
        <v>92</v>
      </c>
      <c r="AW262" s="12" t="s">
        <v>38</v>
      </c>
      <c r="AX262" s="12" t="s">
        <v>83</v>
      </c>
      <c r="AY262" s="262" t="s">
        <v>263</v>
      </c>
    </row>
    <row r="263" s="13" customFormat="1">
      <c r="B263" s="263"/>
      <c r="C263" s="264"/>
      <c r="D263" s="246" t="s">
        <v>368</v>
      </c>
      <c r="E263" s="265" t="s">
        <v>1</v>
      </c>
      <c r="F263" s="266" t="s">
        <v>370</v>
      </c>
      <c r="G263" s="264"/>
      <c r="H263" s="267">
        <v>1482.0409999999999</v>
      </c>
      <c r="I263" s="268"/>
      <c r="J263" s="264"/>
      <c r="K263" s="264"/>
      <c r="L263" s="269"/>
      <c r="M263" s="270"/>
      <c r="N263" s="271"/>
      <c r="O263" s="271"/>
      <c r="P263" s="271"/>
      <c r="Q263" s="271"/>
      <c r="R263" s="271"/>
      <c r="S263" s="271"/>
      <c r="T263" s="272"/>
      <c r="AT263" s="273" t="s">
        <v>368</v>
      </c>
      <c r="AU263" s="273" t="s">
        <v>92</v>
      </c>
      <c r="AV263" s="13" t="s">
        <v>125</v>
      </c>
      <c r="AW263" s="13" t="s">
        <v>38</v>
      </c>
      <c r="AX263" s="13" t="s">
        <v>90</v>
      </c>
      <c r="AY263" s="273" t="s">
        <v>263</v>
      </c>
    </row>
    <row r="264" s="1" customFormat="1" ht="16.5" customHeight="1">
      <c r="B264" s="39"/>
      <c r="C264" s="295" t="s">
        <v>460</v>
      </c>
      <c r="D264" s="295" t="s">
        <v>400</v>
      </c>
      <c r="E264" s="296" t="s">
        <v>9181</v>
      </c>
      <c r="F264" s="297" t="s">
        <v>9182</v>
      </c>
      <c r="G264" s="298" t="s">
        <v>403</v>
      </c>
      <c r="H264" s="299">
        <v>2225.3719999999998</v>
      </c>
      <c r="I264" s="300"/>
      <c r="J264" s="301">
        <f>ROUND(I264*H264,2)</f>
        <v>0</v>
      </c>
      <c r="K264" s="297" t="s">
        <v>270</v>
      </c>
      <c r="L264" s="302"/>
      <c r="M264" s="303" t="s">
        <v>1</v>
      </c>
      <c r="N264" s="304" t="s">
        <v>48</v>
      </c>
      <c r="O264" s="87"/>
      <c r="P264" s="242">
        <f>O264*H264</f>
        <v>0</v>
      </c>
      <c r="Q264" s="242">
        <v>0</v>
      </c>
      <c r="R264" s="242">
        <f>Q264*H264</f>
        <v>0</v>
      </c>
      <c r="S264" s="242">
        <v>0</v>
      </c>
      <c r="T264" s="243">
        <f>S264*H264</f>
        <v>0</v>
      </c>
      <c r="AR264" s="244" t="s">
        <v>303</v>
      </c>
      <c r="AT264" s="244" t="s">
        <v>400</v>
      </c>
      <c r="AU264" s="244" t="s">
        <v>92</v>
      </c>
      <c r="AY264" s="17" t="s">
        <v>263</v>
      </c>
      <c r="BE264" s="245">
        <f>IF(N264="základní",J264,0)</f>
        <v>0</v>
      </c>
      <c r="BF264" s="245">
        <f>IF(N264="snížená",J264,0)</f>
        <v>0</v>
      </c>
      <c r="BG264" s="245">
        <f>IF(N264="zákl. přenesená",J264,0)</f>
        <v>0</v>
      </c>
      <c r="BH264" s="245">
        <f>IF(N264="sníž. přenesená",J264,0)</f>
        <v>0</v>
      </c>
      <c r="BI264" s="245">
        <f>IF(N264="nulová",J264,0)</f>
        <v>0</v>
      </c>
      <c r="BJ264" s="17" t="s">
        <v>90</v>
      </c>
      <c r="BK264" s="245">
        <f>ROUND(I264*H264,2)</f>
        <v>0</v>
      </c>
      <c r="BL264" s="17" t="s">
        <v>125</v>
      </c>
      <c r="BM264" s="244" t="s">
        <v>9374</v>
      </c>
    </row>
    <row r="265" s="14" customFormat="1">
      <c r="B265" s="274"/>
      <c r="C265" s="275"/>
      <c r="D265" s="246" t="s">
        <v>368</v>
      </c>
      <c r="E265" s="276" t="s">
        <v>1</v>
      </c>
      <c r="F265" s="277" t="s">
        <v>9375</v>
      </c>
      <c r="G265" s="275"/>
      <c r="H265" s="276" t="s">
        <v>1</v>
      </c>
      <c r="I265" s="278"/>
      <c r="J265" s="275"/>
      <c r="K265" s="275"/>
      <c r="L265" s="279"/>
      <c r="M265" s="280"/>
      <c r="N265" s="281"/>
      <c r="O265" s="281"/>
      <c r="P265" s="281"/>
      <c r="Q265" s="281"/>
      <c r="R265" s="281"/>
      <c r="S265" s="281"/>
      <c r="T265" s="282"/>
      <c r="AT265" s="283" t="s">
        <v>368</v>
      </c>
      <c r="AU265" s="283" t="s">
        <v>92</v>
      </c>
      <c r="AV265" s="14" t="s">
        <v>90</v>
      </c>
      <c r="AW265" s="14" t="s">
        <v>38</v>
      </c>
      <c r="AX265" s="14" t="s">
        <v>83</v>
      </c>
      <c r="AY265" s="283" t="s">
        <v>263</v>
      </c>
    </row>
    <row r="266" s="12" customFormat="1">
      <c r="B266" s="252"/>
      <c r="C266" s="253"/>
      <c r="D266" s="246" t="s">
        <v>368</v>
      </c>
      <c r="E266" s="254" t="s">
        <v>1</v>
      </c>
      <c r="F266" s="255" t="s">
        <v>9376</v>
      </c>
      <c r="G266" s="253"/>
      <c r="H266" s="256">
        <v>120.765</v>
      </c>
      <c r="I266" s="257"/>
      <c r="J266" s="253"/>
      <c r="K266" s="253"/>
      <c r="L266" s="258"/>
      <c r="M266" s="259"/>
      <c r="N266" s="260"/>
      <c r="O266" s="260"/>
      <c r="P266" s="260"/>
      <c r="Q266" s="260"/>
      <c r="R266" s="260"/>
      <c r="S266" s="260"/>
      <c r="T266" s="261"/>
      <c r="AT266" s="262" t="s">
        <v>368</v>
      </c>
      <c r="AU266" s="262" t="s">
        <v>92</v>
      </c>
      <c r="AV266" s="12" t="s">
        <v>92</v>
      </c>
      <c r="AW266" s="12" t="s">
        <v>38</v>
      </c>
      <c r="AX266" s="12" t="s">
        <v>83</v>
      </c>
      <c r="AY266" s="262" t="s">
        <v>263</v>
      </c>
    </row>
    <row r="267" s="15" customFormat="1">
      <c r="B267" s="284"/>
      <c r="C267" s="285"/>
      <c r="D267" s="246" t="s">
        <v>368</v>
      </c>
      <c r="E267" s="286" t="s">
        <v>1</v>
      </c>
      <c r="F267" s="287" t="s">
        <v>388</v>
      </c>
      <c r="G267" s="285"/>
      <c r="H267" s="288">
        <v>120.765</v>
      </c>
      <c r="I267" s="289"/>
      <c r="J267" s="285"/>
      <c r="K267" s="285"/>
      <c r="L267" s="290"/>
      <c r="M267" s="291"/>
      <c r="N267" s="292"/>
      <c r="O267" s="292"/>
      <c r="P267" s="292"/>
      <c r="Q267" s="292"/>
      <c r="R267" s="292"/>
      <c r="S267" s="292"/>
      <c r="T267" s="293"/>
      <c r="AT267" s="294" t="s">
        <v>368</v>
      </c>
      <c r="AU267" s="294" t="s">
        <v>92</v>
      </c>
      <c r="AV267" s="15" t="s">
        <v>112</v>
      </c>
      <c r="AW267" s="15" t="s">
        <v>38</v>
      </c>
      <c r="AX267" s="15" t="s">
        <v>83</v>
      </c>
      <c r="AY267" s="294" t="s">
        <v>263</v>
      </c>
    </row>
    <row r="268" s="14" customFormat="1">
      <c r="B268" s="274"/>
      <c r="C268" s="275"/>
      <c r="D268" s="246" t="s">
        <v>368</v>
      </c>
      <c r="E268" s="276" t="s">
        <v>1</v>
      </c>
      <c r="F268" s="277" t="s">
        <v>9377</v>
      </c>
      <c r="G268" s="275"/>
      <c r="H268" s="276" t="s">
        <v>1</v>
      </c>
      <c r="I268" s="278"/>
      <c r="J268" s="275"/>
      <c r="K268" s="275"/>
      <c r="L268" s="279"/>
      <c r="M268" s="280"/>
      <c r="N268" s="281"/>
      <c r="O268" s="281"/>
      <c r="P268" s="281"/>
      <c r="Q268" s="281"/>
      <c r="R268" s="281"/>
      <c r="S268" s="281"/>
      <c r="T268" s="282"/>
      <c r="AT268" s="283" t="s">
        <v>368</v>
      </c>
      <c r="AU268" s="283" t="s">
        <v>92</v>
      </c>
      <c r="AV268" s="14" t="s">
        <v>90</v>
      </c>
      <c r="AW268" s="14" t="s">
        <v>38</v>
      </c>
      <c r="AX268" s="14" t="s">
        <v>83</v>
      </c>
      <c r="AY268" s="283" t="s">
        <v>263</v>
      </c>
    </row>
    <row r="269" s="12" customFormat="1">
      <c r="B269" s="252"/>
      <c r="C269" s="253"/>
      <c r="D269" s="246" t="s">
        <v>368</v>
      </c>
      <c r="E269" s="254" t="s">
        <v>1</v>
      </c>
      <c r="F269" s="255" t="s">
        <v>9378</v>
      </c>
      <c r="G269" s="253"/>
      <c r="H269" s="256">
        <v>809.29600000000005</v>
      </c>
      <c r="I269" s="257"/>
      <c r="J269" s="253"/>
      <c r="K269" s="253"/>
      <c r="L269" s="258"/>
      <c r="M269" s="259"/>
      <c r="N269" s="260"/>
      <c r="O269" s="260"/>
      <c r="P269" s="260"/>
      <c r="Q269" s="260"/>
      <c r="R269" s="260"/>
      <c r="S269" s="260"/>
      <c r="T269" s="261"/>
      <c r="AT269" s="262" t="s">
        <v>368</v>
      </c>
      <c r="AU269" s="262" t="s">
        <v>92</v>
      </c>
      <c r="AV269" s="12" t="s">
        <v>92</v>
      </c>
      <c r="AW269" s="12" t="s">
        <v>38</v>
      </c>
      <c r="AX269" s="12" t="s">
        <v>83</v>
      </c>
      <c r="AY269" s="262" t="s">
        <v>263</v>
      </c>
    </row>
    <row r="270" s="15" customFormat="1">
      <c r="B270" s="284"/>
      <c r="C270" s="285"/>
      <c r="D270" s="246" t="s">
        <v>368</v>
      </c>
      <c r="E270" s="286" t="s">
        <v>1</v>
      </c>
      <c r="F270" s="287" t="s">
        <v>388</v>
      </c>
      <c r="G270" s="285"/>
      <c r="H270" s="288">
        <v>809.29600000000005</v>
      </c>
      <c r="I270" s="289"/>
      <c r="J270" s="285"/>
      <c r="K270" s="285"/>
      <c r="L270" s="290"/>
      <c r="M270" s="291"/>
      <c r="N270" s="292"/>
      <c r="O270" s="292"/>
      <c r="P270" s="292"/>
      <c r="Q270" s="292"/>
      <c r="R270" s="292"/>
      <c r="S270" s="292"/>
      <c r="T270" s="293"/>
      <c r="AT270" s="294" t="s">
        <v>368</v>
      </c>
      <c r="AU270" s="294" t="s">
        <v>92</v>
      </c>
      <c r="AV270" s="15" t="s">
        <v>112</v>
      </c>
      <c r="AW270" s="15" t="s">
        <v>38</v>
      </c>
      <c r="AX270" s="15" t="s">
        <v>83</v>
      </c>
      <c r="AY270" s="294" t="s">
        <v>263</v>
      </c>
    </row>
    <row r="271" s="14" customFormat="1">
      <c r="B271" s="274"/>
      <c r="C271" s="275"/>
      <c r="D271" s="246" t="s">
        <v>368</v>
      </c>
      <c r="E271" s="276" t="s">
        <v>1</v>
      </c>
      <c r="F271" s="277" t="s">
        <v>9379</v>
      </c>
      <c r="G271" s="275"/>
      <c r="H271" s="276" t="s">
        <v>1</v>
      </c>
      <c r="I271" s="278"/>
      <c r="J271" s="275"/>
      <c r="K271" s="275"/>
      <c r="L271" s="279"/>
      <c r="M271" s="280"/>
      <c r="N271" s="281"/>
      <c r="O271" s="281"/>
      <c r="P271" s="281"/>
      <c r="Q271" s="281"/>
      <c r="R271" s="281"/>
      <c r="S271" s="281"/>
      <c r="T271" s="282"/>
      <c r="AT271" s="283" t="s">
        <v>368</v>
      </c>
      <c r="AU271" s="283" t="s">
        <v>92</v>
      </c>
      <c r="AV271" s="14" t="s">
        <v>90</v>
      </c>
      <c r="AW271" s="14" t="s">
        <v>38</v>
      </c>
      <c r="AX271" s="14" t="s">
        <v>83</v>
      </c>
      <c r="AY271" s="283" t="s">
        <v>263</v>
      </c>
    </row>
    <row r="272" s="12" customFormat="1">
      <c r="B272" s="252"/>
      <c r="C272" s="253"/>
      <c r="D272" s="246" t="s">
        <v>368</v>
      </c>
      <c r="E272" s="254" t="s">
        <v>1</v>
      </c>
      <c r="F272" s="255" t="s">
        <v>9373</v>
      </c>
      <c r="G272" s="253"/>
      <c r="H272" s="256">
        <v>131.18000000000001</v>
      </c>
      <c r="I272" s="257"/>
      <c r="J272" s="253"/>
      <c r="K272" s="253"/>
      <c r="L272" s="258"/>
      <c r="M272" s="259"/>
      <c r="N272" s="260"/>
      <c r="O272" s="260"/>
      <c r="P272" s="260"/>
      <c r="Q272" s="260"/>
      <c r="R272" s="260"/>
      <c r="S272" s="260"/>
      <c r="T272" s="261"/>
      <c r="AT272" s="262" t="s">
        <v>368</v>
      </c>
      <c r="AU272" s="262" t="s">
        <v>92</v>
      </c>
      <c r="AV272" s="12" t="s">
        <v>92</v>
      </c>
      <c r="AW272" s="12" t="s">
        <v>38</v>
      </c>
      <c r="AX272" s="12" t="s">
        <v>83</v>
      </c>
      <c r="AY272" s="262" t="s">
        <v>263</v>
      </c>
    </row>
    <row r="273" s="15" customFormat="1">
      <c r="B273" s="284"/>
      <c r="C273" s="285"/>
      <c r="D273" s="246" t="s">
        <v>368</v>
      </c>
      <c r="E273" s="286" t="s">
        <v>1</v>
      </c>
      <c r="F273" s="287" t="s">
        <v>388</v>
      </c>
      <c r="G273" s="285"/>
      <c r="H273" s="288">
        <v>131.18000000000001</v>
      </c>
      <c r="I273" s="289"/>
      <c r="J273" s="285"/>
      <c r="K273" s="285"/>
      <c r="L273" s="290"/>
      <c r="M273" s="291"/>
      <c r="N273" s="292"/>
      <c r="O273" s="292"/>
      <c r="P273" s="292"/>
      <c r="Q273" s="292"/>
      <c r="R273" s="292"/>
      <c r="S273" s="292"/>
      <c r="T273" s="293"/>
      <c r="AT273" s="294" t="s">
        <v>368</v>
      </c>
      <c r="AU273" s="294" t="s">
        <v>92</v>
      </c>
      <c r="AV273" s="15" t="s">
        <v>112</v>
      </c>
      <c r="AW273" s="15" t="s">
        <v>38</v>
      </c>
      <c r="AX273" s="15" t="s">
        <v>83</v>
      </c>
      <c r="AY273" s="294" t="s">
        <v>263</v>
      </c>
    </row>
    <row r="274" s="14" customFormat="1">
      <c r="B274" s="274"/>
      <c r="C274" s="275"/>
      <c r="D274" s="246" t="s">
        <v>368</v>
      </c>
      <c r="E274" s="276" t="s">
        <v>1</v>
      </c>
      <c r="F274" s="277" t="s">
        <v>9380</v>
      </c>
      <c r="G274" s="275"/>
      <c r="H274" s="276" t="s">
        <v>1</v>
      </c>
      <c r="I274" s="278"/>
      <c r="J274" s="275"/>
      <c r="K274" s="275"/>
      <c r="L274" s="279"/>
      <c r="M274" s="280"/>
      <c r="N274" s="281"/>
      <c r="O274" s="281"/>
      <c r="P274" s="281"/>
      <c r="Q274" s="281"/>
      <c r="R274" s="281"/>
      <c r="S274" s="281"/>
      <c r="T274" s="282"/>
      <c r="AT274" s="283" t="s">
        <v>368</v>
      </c>
      <c r="AU274" s="283" t="s">
        <v>92</v>
      </c>
      <c r="AV274" s="14" t="s">
        <v>90</v>
      </c>
      <c r="AW274" s="14" t="s">
        <v>38</v>
      </c>
      <c r="AX274" s="14" t="s">
        <v>83</v>
      </c>
      <c r="AY274" s="283" t="s">
        <v>263</v>
      </c>
    </row>
    <row r="275" s="12" customFormat="1">
      <c r="B275" s="252"/>
      <c r="C275" s="253"/>
      <c r="D275" s="246" t="s">
        <v>368</v>
      </c>
      <c r="E275" s="254" t="s">
        <v>1</v>
      </c>
      <c r="F275" s="255" t="s">
        <v>9355</v>
      </c>
      <c r="G275" s="253"/>
      <c r="H275" s="256">
        <v>210.40000000000001</v>
      </c>
      <c r="I275" s="257"/>
      <c r="J275" s="253"/>
      <c r="K275" s="253"/>
      <c r="L275" s="258"/>
      <c r="M275" s="259"/>
      <c r="N275" s="260"/>
      <c r="O275" s="260"/>
      <c r="P275" s="260"/>
      <c r="Q275" s="260"/>
      <c r="R275" s="260"/>
      <c r="S275" s="260"/>
      <c r="T275" s="261"/>
      <c r="AT275" s="262" t="s">
        <v>368</v>
      </c>
      <c r="AU275" s="262" t="s">
        <v>92</v>
      </c>
      <c r="AV275" s="12" t="s">
        <v>92</v>
      </c>
      <c r="AW275" s="12" t="s">
        <v>38</v>
      </c>
      <c r="AX275" s="12" t="s">
        <v>83</v>
      </c>
      <c r="AY275" s="262" t="s">
        <v>263</v>
      </c>
    </row>
    <row r="276" s="15" customFormat="1">
      <c r="B276" s="284"/>
      <c r="C276" s="285"/>
      <c r="D276" s="246" t="s">
        <v>368</v>
      </c>
      <c r="E276" s="286" t="s">
        <v>1</v>
      </c>
      <c r="F276" s="287" t="s">
        <v>388</v>
      </c>
      <c r="G276" s="285"/>
      <c r="H276" s="288">
        <v>210.40000000000001</v>
      </c>
      <c r="I276" s="289"/>
      <c r="J276" s="285"/>
      <c r="K276" s="285"/>
      <c r="L276" s="290"/>
      <c r="M276" s="291"/>
      <c r="N276" s="292"/>
      <c r="O276" s="292"/>
      <c r="P276" s="292"/>
      <c r="Q276" s="292"/>
      <c r="R276" s="292"/>
      <c r="S276" s="292"/>
      <c r="T276" s="293"/>
      <c r="AT276" s="294" t="s">
        <v>368</v>
      </c>
      <c r="AU276" s="294" t="s">
        <v>92</v>
      </c>
      <c r="AV276" s="15" t="s">
        <v>112</v>
      </c>
      <c r="AW276" s="15" t="s">
        <v>38</v>
      </c>
      <c r="AX276" s="15" t="s">
        <v>83</v>
      </c>
      <c r="AY276" s="294" t="s">
        <v>263</v>
      </c>
    </row>
    <row r="277" s="13" customFormat="1">
      <c r="B277" s="263"/>
      <c r="C277" s="264"/>
      <c r="D277" s="246" t="s">
        <v>368</v>
      </c>
      <c r="E277" s="265" t="s">
        <v>1</v>
      </c>
      <c r="F277" s="266" t="s">
        <v>370</v>
      </c>
      <c r="G277" s="264"/>
      <c r="H277" s="267">
        <v>1271.6410000000001</v>
      </c>
      <c r="I277" s="268"/>
      <c r="J277" s="264"/>
      <c r="K277" s="264"/>
      <c r="L277" s="269"/>
      <c r="M277" s="270"/>
      <c r="N277" s="271"/>
      <c r="O277" s="271"/>
      <c r="P277" s="271"/>
      <c r="Q277" s="271"/>
      <c r="R277" s="271"/>
      <c r="S277" s="271"/>
      <c r="T277" s="272"/>
      <c r="AT277" s="273" t="s">
        <v>368</v>
      </c>
      <c r="AU277" s="273" t="s">
        <v>92</v>
      </c>
      <c r="AV277" s="13" t="s">
        <v>125</v>
      </c>
      <c r="AW277" s="13" t="s">
        <v>38</v>
      </c>
      <c r="AX277" s="13" t="s">
        <v>83</v>
      </c>
      <c r="AY277" s="273" t="s">
        <v>263</v>
      </c>
    </row>
    <row r="278" s="12" customFormat="1">
      <c r="B278" s="252"/>
      <c r="C278" s="253"/>
      <c r="D278" s="246" t="s">
        <v>368</v>
      </c>
      <c r="E278" s="254" t="s">
        <v>1</v>
      </c>
      <c r="F278" s="255" t="s">
        <v>9381</v>
      </c>
      <c r="G278" s="253"/>
      <c r="H278" s="256">
        <v>2225.3719999999998</v>
      </c>
      <c r="I278" s="257"/>
      <c r="J278" s="253"/>
      <c r="K278" s="253"/>
      <c r="L278" s="258"/>
      <c r="M278" s="259"/>
      <c r="N278" s="260"/>
      <c r="O278" s="260"/>
      <c r="P278" s="260"/>
      <c r="Q278" s="260"/>
      <c r="R278" s="260"/>
      <c r="S278" s="260"/>
      <c r="T278" s="261"/>
      <c r="AT278" s="262" t="s">
        <v>368</v>
      </c>
      <c r="AU278" s="262" t="s">
        <v>92</v>
      </c>
      <c r="AV278" s="12" t="s">
        <v>92</v>
      </c>
      <c r="AW278" s="12" t="s">
        <v>38</v>
      </c>
      <c r="AX278" s="12" t="s">
        <v>90</v>
      </c>
      <c r="AY278" s="262" t="s">
        <v>263</v>
      </c>
    </row>
    <row r="279" s="1" customFormat="1" ht="24" customHeight="1">
      <c r="B279" s="39"/>
      <c r="C279" s="233" t="s">
        <v>465</v>
      </c>
      <c r="D279" s="233" t="s">
        <v>266</v>
      </c>
      <c r="E279" s="234" t="s">
        <v>3511</v>
      </c>
      <c r="F279" s="235" t="s">
        <v>3512</v>
      </c>
      <c r="G279" s="236" t="s">
        <v>378</v>
      </c>
      <c r="H279" s="237">
        <v>219.43299999999999</v>
      </c>
      <c r="I279" s="238"/>
      <c r="J279" s="239">
        <f>ROUND(I279*H279,2)</f>
        <v>0</v>
      </c>
      <c r="K279" s="235" t="s">
        <v>270</v>
      </c>
      <c r="L279" s="44"/>
      <c r="M279" s="240" t="s">
        <v>1</v>
      </c>
      <c r="N279" s="241" t="s">
        <v>48</v>
      </c>
      <c r="O279" s="87"/>
      <c r="P279" s="242">
        <f>O279*H279</f>
        <v>0</v>
      </c>
      <c r="Q279" s="242">
        <v>0</v>
      </c>
      <c r="R279" s="242">
        <f>Q279*H279</f>
        <v>0</v>
      </c>
      <c r="S279" s="242">
        <v>0</v>
      </c>
      <c r="T279" s="243">
        <f>S279*H279</f>
        <v>0</v>
      </c>
      <c r="AR279" s="244" t="s">
        <v>125</v>
      </c>
      <c r="AT279" s="244" t="s">
        <v>266</v>
      </c>
      <c r="AU279" s="244" t="s">
        <v>92</v>
      </c>
      <c r="AY279" s="17" t="s">
        <v>263</v>
      </c>
      <c r="BE279" s="245">
        <f>IF(N279="základní",J279,0)</f>
        <v>0</v>
      </c>
      <c r="BF279" s="245">
        <f>IF(N279="snížená",J279,0)</f>
        <v>0</v>
      </c>
      <c r="BG279" s="245">
        <f>IF(N279="zákl. přenesená",J279,0)</f>
        <v>0</v>
      </c>
      <c r="BH279" s="245">
        <f>IF(N279="sníž. přenesená",J279,0)</f>
        <v>0</v>
      </c>
      <c r="BI279" s="245">
        <f>IF(N279="nulová",J279,0)</f>
        <v>0</v>
      </c>
      <c r="BJ279" s="17" t="s">
        <v>90</v>
      </c>
      <c r="BK279" s="245">
        <f>ROUND(I279*H279,2)</f>
        <v>0</v>
      </c>
      <c r="BL279" s="17" t="s">
        <v>125</v>
      </c>
      <c r="BM279" s="244" t="s">
        <v>9382</v>
      </c>
    </row>
    <row r="280" s="14" customFormat="1">
      <c r="B280" s="274"/>
      <c r="C280" s="275"/>
      <c r="D280" s="246" t="s">
        <v>368</v>
      </c>
      <c r="E280" s="276" t="s">
        <v>1</v>
      </c>
      <c r="F280" s="277" t="s">
        <v>9383</v>
      </c>
      <c r="G280" s="275"/>
      <c r="H280" s="276" t="s">
        <v>1</v>
      </c>
      <c r="I280" s="278"/>
      <c r="J280" s="275"/>
      <c r="K280" s="275"/>
      <c r="L280" s="279"/>
      <c r="M280" s="280"/>
      <c r="N280" s="281"/>
      <c r="O280" s="281"/>
      <c r="P280" s="281"/>
      <c r="Q280" s="281"/>
      <c r="R280" s="281"/>
      <c r="S280" s="281"/>
      <c r="T280" s="282"/>
      <c r="AT280" s="283" t="s">
        <v>368</v>
      </c>
      <c r="AU280" s="283" t="s">
        <v>92</v>
      </c>
      <c r="AV280" s="14" t="s">
        <v>90</v>
      </c>
      <c r="AW280" s="14" t="s">
        <v>38</v>
      </c>
      <c r="AX280" s="14" t="s">
        <v>83</v>
      </c>
      <c r="AY280" s="283" t="s">
        <v>263</v>
      </c>
    </row>
    <row r="281" s="12" customFormat="1">
      <c r="B281" s="252"/>
      <c r="C281" s="253"/>
      <c r="D281" s="246" t="s">
        <v>368</v>
      </c>
      <c r="E281" s="254" t="s">
        <v>1</v>
      </c>
      <c r="F281" s="255" t="s">
        <v>9384</v>
      </c>
      <c r="G281" s="253"/>
      <c r="H281" s="256">
        <v>48.097999999999999</v>
      </c>
      <c r="I281" s="257"/>
      <c r="J281" s="253"/>
      <c r="K281" s="253"/>
      <c r="L281" s="258"/>
      <c r="M281" s="259"/>
      <c r="N281" s="260"/>
      <c r="O281" s="260"/>
      <c r="P281" s="260"/>
      <c r="Q281" s="260"/>
      <c r="R281" s="260"/>
      <c r="S281" s="260"/>
      <c r="T281" s="261"/>
      <c r="AT281" s="262" t="s">
        <v>368</v>
      </c>
      <c r="AU281" s="262" t="s">
        <v>92</v>
      </c>
      <c r="AV281" s="12" t="s">
        <v>92</v>
      </c>
      <c r="AW281" s="12" t="s">
        <v>38</v>
      </c>
      <c r="AX281" s="12" t="s">
        <v>83</v>
      </c>
      <c r="AY281" s="262" t="s">
        <v>263</v>
      </c>
    </row>
    <row r="282" s="15" customFormat="1">
      <c r="B282" s="284"/>
      <c r="C282" s="285"/>
      <c r="D282" s="246" t="s">
        <v>368</v>
      </c>
      <c r="E282" s="286" t="s">
        <v>1</v>
      </c>
      <c r="F282" s="287" t="s">
        <v>388</v>
      </c>
      <c r="G282" s="285"/>
      <c r="H282" s="288">
        <v>48.097999999999999</v>
      </c>
      <c r="I282" s="289"/>
      <c r="J282" s="285"/>
      <c r="K282" s="285"/>
      <c r="L282" s="290"/>
      <c r="M282" s="291"/>
      <c r="N282" s="292"/>
      <c r="O282" s="292"/>
      <c r="P282" s="292"/>
      <c r="Q282" s="292"/>
      <c r="R282" s="292"/>
      <c r="S282" s="292"/>
      <c r="T282" s="293"/>
      <c r="AT282" s="294" t="s">
        <v>368</v>
      </c>
      <c r="AU282" s="294" t="s">
        <v>92</v>
      </c>
      <c r="AV282" s="15" t="s">
        <v>112</v>
      </c>
      <c r="AW282" s="15" t="s">
        <v>38</v>
      </c>
      <c r="AX282" s="15" t="s">
        <v>83</v>
      </c>
      <c r="AY282" s="294" t="s">
        <v>263</v>
      </c>
    </row>
    <row r="283" s="14" customFormat="1">
      <c r="B283" s="274"/>
      <c r="C283" s="275"/>
      <c r="D283" s="246" t="s">
        <v>368</v>
      </c>
      <c r="E283" s="276" t="s">
        <v>1</v>
      </c>
      <c r="F283" s="277" t="s">
        <v>9290</v>
      </c>
      <c r="G283" s="275"/>
      <c r="H283" s="276" t="s">
        <v>1</v>
      </c>
      <c r="I283" s="278"/>
      <c r="J283" s="275"/>
      <c r="K283" s="275"/>
      <c r="L283" s="279"/>
      <c r="M283" s="280"/>
      <c r="N283" s="281"/>
      <c r="O283" s="281"/>
      <c r="P283" s="281"/>
      <c r="Q283" s="281"/>
      <c r="R283" s="281"/>
      <c r="S283" s="281"/>
      <c r="T283" s="282"/>
      <c r="AT283" s="283" t="s">
        <v>368</v>
      </c>
      <c r="AU283" s="283" t="s">
        <v>92</v>
      </c>
      <c r="AV283" s="14" t="s">
        <v>90</v>
      </c>
      <c r="AW283" s="14" t="s">
        <v>38</v>
      </c>
      <c r="AX283" s="14" t="s">
        <v>83</v>
      </c>
      <c r="AY283" s="283" t="s">
        <v>263</v>
      </c>
    </row>
    <row r="284" s="12" customFormat="1">
      <c r="B284" s="252"/>
      <c r="C284" s="253"/>
      <c r="D284" s="246" t="s">
        <v>368</v>
      </c>
      <c r="E284" s="254" t="s">
        <v>1</v>
      </c>
      <c r="F284" s="255" t="s">
        <v>9385</v>
      </c>
      <c r="G284" s="253"/>
      <c r="H284" s="256">
        <v>38.200000000000003</v>
      </c>
      <c r="I284" s="257"/>
      <c r="J284" s="253"/>
      <c r="K284" s="253"/>
      <c r="L284" s="258"/>
      <c r="M284" s="259"/>
      <c r="N284" s="260"/>
      <c r="O284" s="260"/>
      <c r="P284" s="260"/>
      <c r="Q284" s="260"/>
      <c r="R284" s="260"/>
      <c r="S284" s="260"/>
      <c r="T284" s="261"/>
      <c r="AT284" s="262" t="s">
        <v>368</v>
      </c>
      <c r="AU284" s="262" t="s">
        <v>92</v>
      </c>
      <c r="AV284" s="12" t="s">
        <v>92</v>
      </c>
      <c r="AW284" s="12" t="s">
        <v>38</v>
      </c>
      <c r="AX284" s="12" t="s">
        <v>83</v>
      </c>
      <c r="AY284" s="262" t="s">
        <v>263</v>
      </c>
    </row>
    <row r="285" s="12" customFormat="1">
      <c r="B285" s="252"/>
      <c r="C285" s="253"/>
      <c r="D285" s="246" t="s">
        <v>368</v>
      </c>
      <c r="E285" s="254" t="s">
        <v>1</v>
      </c>
      <c r="F285" s="255" t="s">
        <v>9386</v>
      </c>
      <c r="G285" s="253"/>
      <c r="H285" s="256">
        <v>109.98</v>
      </c>
      <c r="I285" s="257"/>
      <c r="J285" s="253"/>
      <c r="K285" s="253"/>
      <c r="L285" s="258"/>
      <c r="M285" s="259"/>
      <c r="N285" s="260"/>
      <c r="O285" s="260"/>
      <c r="P285" s="260"/>
      <c r="Q285" s="260"/>
      <c r="R285" s="260"/>
      <c r="S285" s="260"/>
      <c r="T285" s="261"/>
      <c r="AT285" s="262" t="s">
        <v>368</v>
      </c>
      <c r="AU285" s="262" t="s">
        <v>92</v>
      </c>
      <c r="AV285" s="12" t="s">
        <v>92</v>
      </c>
      <c r="AW285" s="12" t="s">
        <v>38</v>
      </c>
      <c r="AX285" s="12" t="s">
        <v>83</v>
      </c>
      <c r="AY285" s="262" t="s">
        <v>263</v>
      </c>
    </row>
    <row r="286" s="12" customFormat="1">
      <c r="B286" s="252"/>
      <c r="C286" s="253"/>
      <c r="D286" s="246" t="s">
        <v>368</v>
      </c>
      <c r="E286" s="254" t="s">
        <v>1</v>
      </c>
      <c r="F286" s="255" t="s">
        <v>9387</v>
      </c>
      <c r="G286" s="253"/>
      <c r="H286" s="256">
        <v>23.155000000000001</v>
      </c>
      <c r="I286" s="257"/>
      <c r="J286" s="253"/>
      <c r="K286" s="253"/>
      <c r="L286" s="258"/>
      <c r="M286" s="259"/>
      <c r="N286" s="260"/>
      <c r="O286" s="260"/>
      <c r="P286" s="260"/>
      <c r="Q286" s="260"/>
      <c r="R286" s="260"/>
      <c r="S286" s="260"/>
      <c r="T286" s="261"/>
      <c r="AT286" s="262" t="s">
        <v>368</v>
      </c>
      <c r="AU286" s="262" t="s">
        <v>92</v>
      </c>
      <c r="AV286" s="12" t="s">
        <v>92</v>
      </c>
      <c r="AW286" s="12" t="s">
        <v>38</v>
      </c>
      <c r="AX286" s="12" t="s">
        <v>83</v>
      </c>
      <c r="AY286" s="262" t="s">
        <v>263</v>
      </c>
    </row>
    <row r="287" s="15" customFormat="1">
      <c r="B287" s="284"/>
      <c r="C287" s="285"/>
      <c r="D287" s="246" t="s">
        <v>368</v>
      </c>
      <c r="E287" s="286" t="s">
        <v>1</v>
      </c>
      <c r="F287" s="287" t="s">
        <v>388</v>
      </c>
      <c r="G287" s="285"/>
      <c r="H287" s="288">
        <v>171.33500000000001</v>
      </c>
      <c r="I287" s="289"/>
      <c r="J287" s="285"/>
      <c r="K287" s="285"/>
      <c r="L287" s="290"/>
      <c r="M287" s="291"/>
      <c r="N287" s="292"/>
      <c r="O287" s="292"/>
      <c r="P287" s="292"/>
      <c r="Q287" s="292"/>
      <c r="R287" s="292"/>
      <c r="S287" s="292"/>
      <c r="T287" s="293"/>
      <c r="AT287" s="294" t="s">
        <v>368</v>
      </c>
      <c r="AU287" s="294" t="s">
        <v>92</v>
      </c>
      <c r="AV287" s="15" t="s">
        <v>112</v>
      </c>
      <c r="AW287" s="15" t="s">
        <v>38</v>
      </c>
      <c r="AX287" s="15" t="s">
        <v>83</v>
      </c>
      <c r="AY287" s="294" t="s">
        <v>263</v>
      </c>
    </row>
    <row r="288" s="13" customFormat="1">
      <c r="B288" s="263"/>
      <c r="C288" s="264"/>
      <c r="D288" s="246" t="s">
        <v>368</v>
      </c>
      <c r="E288" s="265" t="s">
        <v>1</v>
      </c>
      <c r="F288" s="266" t="s">
        <v>370</v>
      </c>
      <c r="G288" s="264"/>
      <c r="H288" s="267">
        <v>219.43299999999999</v>
      </c>
      <c r="I288" s="268"/>
      <c r="J288" s="264"/>
      <c r="K288" s="264"/>
      <c r="L288" s="269"/>
      <c r="M288" s="270"/>
      <c r="N288" s="271"/>
      <c r="O288" s="271"/>
      <c r="P288" s="271"/>
      <c r="Q288" s="271"/>
      <c r="R288" s="271"/>
      <c r="S288" s="271"/>
      <c r="T288" s="272"/>
      <c r="AT288" s="273" t="s">
        <v>368</v>
      </c>
      <c r="AU288" s="273" t="s">
        <v>92</v>
      </c>
      <c r="AV288" s="13" t="s">
        <v>125</v>
      </c>
      <c r="AW288" s="13" t="s">
        <v>38</v>
      </c>
      <c r="AX288" s="13" t="s">
        <v>90</v>
      </c>
      <c r="AY288" s="273" t="s">
        <v>263</v>
      </c>
    </row>
    <row r="289" s="1" customFormat="1" ht="16.5" customHeight="1">
      <c r="B289" s="39"/>
      <c r="C289" s="295" t="s">
        <v>470</v>
      </c>
      <c r="D289" s="295" t="s">
        <v>400</v>
      </c>
      <c r="E289" s="296" t="s">
        <v>3518</v>
      </c>
      <c r="F289" s="297" t="s">
        <v>3519</v>
      </c>
      <c r="G289" s="298" t="s">
        <v>403</v>
      </c>
      <c r="H289" s="299">
        <v>384.00799999999998</v>
      </c>
      <c r="I289" s="300"/>
      <c r="J289" s="301">
        <f>ROUND(I289*H289,2)</f>
        <v>0</v>
      </c>
      <c r="K289" s="297" t="s">
        <v>270</v>
      </c>
      <c r="L289" s="302"/>
      <c r="M289" s="303" t="s">
        <v>1</v>
      </c>
      <c r="N289" s="304" t="s">
        <v>48</v>
      </c>
      <c r="O289" s="87"/>
      <c r="P289" s="242">
        <f>O289*H289</f>
        <v>0</v>
      </c>
      <c r="Q289" s="242">
        <v>0</v>
      </c>
      <c r="R289" s="242">
        <f>Q289*H289</f>
        <v>0</v>
      </c>
      <c r="S289" s="242">
        <v>0</v>
      </c>
      <c r="T289" s="243">
        <f>S289*H289</f>
        <v>0</v>
      </c>
      <c r="AR289" s="244" t="s">
        <v>303</v>
      </c>
      <c r="AT289" s="244" t="s">
        <v>400</v>
      </c>
      <c r="AU289" s="244" t="s">
        <v>92</v>
      </c>
      <c r="AY289" s="17" t="s">
        <v>263</v>
      </c>
      <c r="BE289" s="245">
        <f>IF(N289="základní",J289,0)</f>
        <v>0</v>
      </c>
      <c r="BF289" s="245">
        <f>IF(N289="snížená",J289,0)</f>
        <v>0</v>
      </c>
      <c r="BG289" s="245">
        <f>IF(N289="zákl. přenesená",J289,0)</f>
        <v>0</v>
      </c>
      <c r="BH289" s="245">
        <f>IF(N289="sníž. přenesená",J289,0)</f>
        <v>0</v>
      </c>
      <c r="BI289" s="245">
        <f>IF(N289="nulová",J289,0)</f>
        <v>0</v>
      </c>
      <c r="BJ289" s="17" t="s">
        <v>90</v>
      </c>
      <c r="BK289" s="245">
        <f>ROUND(I289*H289,2)</f>
        <v>0</v>
      </c>
      <c r="BL289" s="17" t="s">
        <v>125</v>
      </c>
      <c r="BM289" s="244" t="s">
        <v>9388</v>
      </c>
    </row>
    <row r="290" s="12" customFormat="1">
      <c r="B290" s="252"/>
      <c r="C290" s="253"/>
      <c r="D290" s="246" t="s">
        <v>368</v>
      </c>
      <c r="E290" s="254" t="s">
        <v>1</v>
      </c>
      <c r="F290" s="255" t="s">
        <v>9389</v>
      </c>
      <c r="G290" s="253"/>
      <c r="H290" s="256">
        <v>219.43299999999999</v>
      </c>
      <c r="I290" s="257"/>
      <c r="J290" s="253"/>
      <c r="K290" s="253"/>
      <c r="L290" s="258"/>
      <c r="M290" s="259"/>
      <c r="N290" s="260"/>
      <c r="O290" s="260"/>
      <c r="P290" s="260"/>
      <c r="Q290" s="260"/>
      <c r="R290" s="260"/>
      <c r="S290" s="260"/>
      <c r="T290" s="261"/>
      <c r="AT290" s="262" t="s">
        <v>368</v>
      </c>
      <c r="AU290" s="262" t="s">
        <v>92</v>
      </c>
      <c r="AV290" s="12" t="s">
        <v>92</v>
      </c>
      <c r="AW290" s="12" t="s">
        <v>38</v>
      </c>
      <c r="AX290" s="12" t="s">
        <v>83</v>
      </c>
      <c r="AY290" s="262" t="s">
        <v>263</v>
      </c>
    </row>
    <row r="291" s="12" customFormat="1">
      <c r="B291" s="252"/>
      <c r="C291" s="253"/>
      <c r="D291" s="246" t="s">
        <v>368</v>
      </c>
      <c r="E291" s="254" t="s">
        <v>1</v>
      </c>
      <c r="F291" s="255" t="s">
        <v>9390</v>
      </c>
      <c r="G291" s="253"/>
      <c r="H291" s="256">
        <v>384.00799999999998</v>
      </c>
      <c r="I291" s="257"/>
      <c r="J291" s="253"/>
      <c r="K291" s="253"/>
      <c r="L291" s="258"/>
      <c r="M291" s="259"/>
      <c r="N291" s="260"/>
      <c r="O291" s="260"/>
      <c r="P291" s="260"/>
      <c r="Q291" s="260"/>
      <c r="R291" s="260"/>
      <c r="S291" s="260"/>
      <c r="T291" s="261"/>
      <c r="AT291" s="262" t="s">
        <v>368</v>
      </c>
      <c r="AU291" s="262" t="s">
        <v>92</v>
      </c>
      <c r="AV291" s="12" t="s">
        <v>92</v>
      </c>
      <c r="AW291" s="12" t="s">
        <v>38</v>
      </c>
      <c r="AX291" s="12" t="s">
        <v>90</v>
      </c>
      <c r="AY291" s="262" t="s">
        <v>263</v>
      </c>
    </row>
    <row r="292" s="1" customFormat="1" ht="36" customHeight="1">
      <c r="B292" s="39"/>
      <c r="C292" s="233" t="s">
        <v>475</v>
      </c>
      <c r="D292" s="233" t="s">
        <v>266</v>
      </c>
      <c r="E292" s="234" t="s">
        <v>3522</v>
      </c>
      <c r="F292" s="235" t="s">
        <v>3523</v>
      </c>
      <c r="G292" s="236" t="s">
        <v>378</v>
      </c>
      <c r="H292" s="237">
        <v>219.43299999999999</v>
      </c>
      <c r="I292" s="238"/>
      <c r="J292" s="239">
        <f>ROUND(I292*H292,2)</f>
        <v>0</v>
      </c>
      <c r="K292" s="235" t="s">
        <v>270</v>
      </c>
      <c r="L292" s="44"/>
      <c r="M292" s="240" t="s">
        <v>1</v>
      </c>
      <c r="N292" s="241" t="s">
        <v>48</v>
      </c>
      <c r="O292" s="87"/>
      <c r="P292" s="242">
        <f>O292*H292</f>
        <v>0</v>
      </c>
      <c r="Q292" s="242">
        <v>0</v>
      </c>
      <c r="R292" s="242">
        <f>Q292*H292</f>
        <v>0</v>
      </c>
      <c r="S292" s="242">
        <v>0</v>
      </c>
      <c r="T292" s="243">
        <f>S292*H292</f>
        <v>0</v>
      </c>
      <c r="AR292" s="244" t="s">
        <v>125</v>
      </c>
      <c r="AT292" s="244" t="s">
        <v>266</v>
      </c>
      <c r="AU292" s="244" t="s">
        <v>92</v>
      </c>
      <c r="AY292" s="17" t="s">
        <v>263</v>
      </c>
      <c r="BE292" s="245">
        <f>IF(N292="základní",J292,0)</f>
        <v>0</v>
      </c>
      <c r="BF292" s="245">
        <f>IF(N292="snížená",J292,0)</f>
        <v>0</v>
      </c>
      <c r="BG292" s="245">
        <f>IF(N292="zákl. přenesená",J292,0)</f>
        <v>0</v>
      </c>
      <c r="BH292" s="245">
        <f>IF(N292="sníž. přenesená",J292,0)</f>
        <v>0</v>
      </c>
      <c r="BI292" s="245">
        <f>IF(N292="nulová",J292,0)</f>
        <v>0</v>
      </c>
      <c r="BJ292" s="17" t="s">
        <v>90</v>
      </c>
      <c r="BK292" s="245">
        <f>ROUND(I292*H292,2)</f>
        <v>0</v>
      </c>
      <c r="BL292" s="17" t="s">
        <v>125</v>
      </c>
      <c r="BM292" s="244" t="s">
        <v>9391</v>
      </c>
    </row>
    <row r="293" s="11" customFormat="1" ht="22.8" customHeight="1">
      <c r="B293" s="217"/>
      <c r="C293" s="218"/>
      <c r="D293" s="219" t="s">
        <v>82</v>
      </c>
      <c r="E293" s="231" t="s">
        <v>92</v>
      </c>
      <c r="F293" s="231" t="s">
        <v>451</v>
      </c>
      <c r="G293" s="218"/>
      <c r="H293" s="218"/>
      <c r="I293" s="221"/>
      <c r="J293" s="232">
        <f>BK293</f>
        <v>0</v>
      </c>
      <c r="K293" s="218"/>
      <c r="L293" s="223"/>
      <c r="M293" s="224"/>
      <c r="N293" s="225"/>
      <c r="O293" s="225"/>
      <c r="P293" s="226">
        <f>SUM(P294:P306)</f>
        <v>0</v>
      </c>
      <c r="Q293" s="225"/>
      <c r="R293" s="226">
        <f>SUM(R294:R306)</f>
        <v>0</v>
      </c>
      <c r="S293" s="225"/>
      <c r="T293" s="227">
        <f>SUM(T294:T306)</f>
        <v>0</v>
      </c>
      <c r="AR293" s="228" t="s">
        <v>90</v>
      </c>
      <c r="AT293" s="229" t="s">
        <v>82</v>
      </c>
      <c r="AU293" s="229" t="s">
        <v>90</v>
      </c>
      <c r="AY293" s="228" t="s">
        <v>263</v>
      </c>
      <c r="BK293" s="230">
        <f>SUM(BK294:BK306)</f>
        <v>0</v>
      </c>
    </row>
    <row r="294" s="1" customFormat="1" ht="24" customHeight="1">
      <c r="B294" s="39"/>
      <c r="C294" s="233" t="s">
        <v>7</v>
      </c>
      <c r="D294" s="233" t="s">
        <v>266</v>
      </c>
      <c r="E294" s="234" t="s">
        <v>3525</v>
      </c>
      <c r="F294" s="235" t="s">
        <v>3526</v>
      </c>
      <c r="G294" s="236" t="s">
        <v>407</v>
      </c>
      <c r="H294" s="237">
        <v>406.36000000000001</v>
      </c>
      <c r="I294" s="238"/>
      <c r="J294" s="239">
        <f>ROUND(I294*H294,2)</f>
        <v>0</v>
      </c>
      <c r="K294" s="235" t="s">
        <v>270</v>
      </c>
      <c r="L294" s="44"/>
      <c r="M294" s="240" t="s">
        <v>1</v>
      </c>
      <c r="N294" s="241" t="s">
        <v>48</v>
      </c>
      <c r="O294" s="87"/>
      <c r="P294" s="242">
        <f>O294*H294</f>
        <v>0</v>
      </c>
      <c r="Q294" s="242">
        <v>0</v>
      </c>
      <c r="R294" s="242">
        <f>Q294*H294</f>
        <v>0</v>
      </c>
      <c r="S294" s="242">
        <v>0</v>
      </c>
      <c r="T294" s="243">
        <f>S294*H294</f>
        <v>0</v>
      </c>
      <c r="AR294" s="244" t="s">
        <v>125</v>
      </c>
      <c r="AT294" s="244" t="s">
        <v>266</v>
      </c>
      <c r="AU294" s="244" t="s">
        <v>92</v>
      </c>
      <c r="AY294" s="17" t="s">
        <v>263</v>
      </c>
      <c r="BE294" s="245">
        <f>IF(N294="základní",J294,0)</f>
        <v>0</v>
      </c>
      <c r="BF294" s="245">
        <f>IF(N294="snížená",J294,0)</f>
        <v>0</v>
      </c>
      <c r="BG294" s="245">
        <f>IF(N294="zákl. přenesená",J294,0)</f>
        <v>0</v>
      </c>
      <c r="BH294" s="245">
        <f>IF(N294="sníž. přenesená",J294,0)</f>
        <v>0</v>
      </c>
      <c r="BI294" s="245">
        <f>IF(N294="nulová",J294,0)</f>
        <v>0</v>
      </c>
      <c r="BJ294" s="17" t="s">
        <v>90</v>
      </c>
      <c r="BK294" s="245">
        <f>ROUND(I294*H294,2)</f>
        <v>0</v>
      </c>
      <c r="BL294" s="17" t="s">
        <v>125</v>
      </c>
      <c r="BM294" s="244" t="s">
        <v>9392</v>
      </c>
    </row>
    <row r="295" s="14" customFormat="1">
      <c r="B295" s="274"/>
      <c r="C295" s="275"/>
      <c r="D295" s="246" t="s">
        <v>368</v>
      </c>
      <c r="E295" s="276" t="s">
        <v>1</v>
      </c>
      <c r="F295" s="277" t="s">
        <v>9278</v>
      </c>
      <c r="G295" s="275"/>
      <c r="H295" s="276" t="s">
        <v>1</v>
      </c>
      <c r="I295" s="278"/>
      <c r="J295" s="275"/>
      <c r="K295" s="275"/>
      <c r="L295" s="279"/>
      <c r="M295" s="280"/>
      <c r="N295" s="281"/>
      <c r="O295" s="281"/>
      <c r="P295" s="281"/>
      <c r="Q295" s="281"/>
      <c r="R295" s="281"/>
      <c r="S295" s="281"/>
      <c r="T295" s="282"/>
      <c r="AT295" s="283" t="s">
        <v>368</v>
      </c>
      <c r="AU295" s="283" t="s">
        <v>92</v>
      </c>
      <c r="AV295" s="14" t="s">
        <v>90</v>
      </c>
      <c r="AW295" s="14" t="s">
        <v>38</v>
      </c>
      <c r="AX295" s="14" t="s">
        <v>83</v>
      </c>
      <c r="AY295" s="283" t="s">
        <v>263</v>
      </c>
    </row>
    <row r="296" s="12" customFormat="1">
      <c r="B296" s="252"/>
      <c r="C296" s="253"/>
      <c r="D296" s="246" t="s">
        <v>368</v>
      </c>
      <c r="E296" s="254" t="s">
        <v>1</v>
      </c>
      <c r="F296" s="255" t="s">
        <v>9393</v>
      </c>
      <c r="G296" s="253"/>
      <c r="H296" s="256">
        <v>104.56</v>
      </c>
      <c r="I296" s="257"/>
      <c r="J296" s="253"/>
      <c r="K296" s="253"/>
      <c r="L296" s="258"/>
      <c r="M296" s="259"/>
      <c r="N296" s="260"/>
      <c r="O296" s="260"/>
      <c r="P296" s="260"/>
      <c r="Q296" s="260"/>
      <c r="R296" s="260"/>
      <c r="S296" s="260"/>
      <c r="T296" s="261"/>
      <c r="AT296" s="262" t="s">
        <v>368</v>
      </c>
      <c r="AU296" s="262" t="s">
        <v>92</v>
      </c>
      <c r="AV296" s="12" t="s">
        <v>92</v>
      </c>
      <c r="AW296" s="12" t="s">
        <v>38</v>
      </c>
      <c r="AX296" s="12" t="s">
        <v>83</v>
      </c>
      <c r="AY296" s="262" t="s">
        <v>263</v>
      </c>
    </row>
    <row r="297" s="15" customFormat="1">
      <c r="B297" s="284"/>
      <c r="C297" s="285"/>
      <c r="D297" s="246" t="s">
        <v>368</v>
      </c>
      <c r="E297" s="286" t="s">
        <v>1</v>
      </c>
      <c r="F297" s="287" t="s">
        <v>388</v>
      </c>
      <c r="G297" s="285"/>
      <c r="H297" s="288">
        <v>104.56</v>
      </c>
      <c r="I297" s="289"/>
      <c r="J297" s="285"/>
      <c r="K297" s="285"/>
      <c r="L297" s="290"/>
      <c r="M297" s="291"/>
      <c r="N297" s="292"/>
      <c r="O297" s="292"/>
      <c r="P297" s="292"/>
      <c r="Q297" s="292"/>
      <c r="R297" s="292"/>
      <c r="S297" s="292"/>
      <c r="T297" s="293"/>
      <c r="AT297" s="294" t="s">
        <v>368</v>
      </c>
      <c r="AU297" s="294" t="s">
        <v>92</v>
      </c>
      <c r="AV297" s="15" t="s">
        <v>112</v>
      </c>
      <c r="AW297" s="15" t="s">
        <v>38</v>
      </c>
      <c r="AX297" s="15" t="s">
        <v>83</v>
      </c>
      <c r="AY297" s="294" t="s">
        <v>263</v>
      </c>
    </row>
    <row r="298" s="14" customFormat="1">
      <c r="B298" s="274"/>
      <c r="C298" s="275"/>
      <c r="D298" s="246" t="s">
        <v>368</v>
      </c>
      <c r="E298" s="276" t="s">
        <v>1</v>
      </c>
      <c r="F298" s="277" t="s">
        <v>9394</v>
      </c>
      <c r="G298" s="275"/>
      <c r="H298" s="276" t="s">
        <v>1</v>
      </c>
      <c r="I298" s="278"/>
      <c r="J298" s="275"/>
      <c r="K298" s="275"/>
      <c r="L298" s="279"/>
      <c r="M298" s="280"/>
      <c r="N298" s="281"/>
      <c r="O298" s="281"/>
      <c r="P298" s="281"/>
      <c r="Q298" s="281"/>
      <c r="R298" s="281"/>
      <c r="S298" s="281"/>
      <c r="T298" s="282"/>
      <c r="AT298" s="283" t="s">
        <v>368</v>
      </c>
      <c r="AU298" s="283" t="s">
        <v>92</v>
      </c>
      <c r="AV298" s="14" t="s">
        <v>90</v>
      </c>
      <c r="AW298" s="14" t="s">
        <v>38</v>
      </c>
      <c r="AX298" s="14" t="s">
        <v>83</v>
      </c>
      <c r="AY298" s="283" t="s">
        <v>263</v>
      </c>
    </row>
    <row r="299" s="12" customFormat="1">
      <c r="B299" s="252"/>
      <c r="C299" s="253"/>
      <c r="D299" s="246" t="s">
        <v>368</v>
      </c>
      <c r="E299" s="254" t="s">
        <v>1</v>
      </c>
      <c r="F299" s="255" t="s">
        <v>9395</v>
      </c>
      <c r="G299" s="253"/>
      <c r="H299" s="256">
        <v>301.80000000000001</v>
      </c>
      <c r="I299" s="257"/>
      <c r="J299" s="253"/>
      <c r="K299" s="253"/>
      <c r="L299" s="258"/>
      <c r="M299" s="259"/>
      <c r="N299" s="260"/>
      <c r="O299" s="260"/>
      <c r="P299" s="260"/>
      <c r="Q299" s="260"/>
      <c r="R299" s="260"/>
      <c r="S299" s="260"/>
      <c r="T299" s="261"/>
      <c r="AT299" s="262" t="s">
        <v>368</v>
      </c>
      <c r="AU299" s="262" t="s">
        <v>92</v>
      </c>
      <c r="AV299" s="12" t="s">
        <v>92</v>
      </c>
      <c r="AW299" s="12" t="s">
        <v>38</v>
      </c>
      <c r="AX299" s="12" t="s">
        <v>83</v>
      </c>
      <c r="AY299" s="262" t="s">
        <v>263</v>
      </c>
    </row>
    <row r="300" s="15" customFormat="1">
      <c r="B300" s="284"/>
      <c r="C300" s="285"/>
      <c r="D300" s="246" t="s">
        <v>368</v>
      </c>
      <c r="E300" s="286" t="s">
        <v>1</v>
      </c>
      <c r="F300" s="287" t="s">
        <v>388</v>
      </c>
      <c r="G300" s="285"/>
      <c r="H300" s="288">
        <v>301.80000000000001</v>
      </c>
      <c r="I300" s="289"/>
      <c r="J300" s="285"/>
      <c r="K300" s="285"/>
      <c r="L300" s="290"/>
      <c r="M300" s="291"/>
      <c r="N300" s="292"/>
      <c r="O300" s="292"/>
      <c r="P300" s="292"/>
      <c r="Q300" s="292"/>
      <c r="R300" s="292"/>
      <c r="S300" s="292"/>
      <c r="T300" s="293"/>
      <c r="AT300" s="294" t="s">
        <v>368</v>
      </c>
      <c r="AU300" s="294" t="s">
        <v>92</v>
      </c>
      <c r="AV300" s="15" t="s">
        <v>112</v>
      </c>
      <c r="AW300" s="15" t="s">
        <v>38</v>
      </c>
      <c r="AX300" s="15" t="s">
        <v>83</v>
      </c>
      <c r="AY300" s="294" t="s">
        <v>263</v>
      </c>
    </row>
    <row r="301" s="14" customFormat="1">
      <c r="B301" s="274"/>
      <c r="C301" s="275"/>
      <c r="D301" s="246" t="s">
        <v>368</v>
      </c>
      <c r="E301" s="276" t="s">
        <v>1</v>
      </c>
      <c r="F301" s="277" t="s">
        <v>9351</v>
      </c>
      <c r="G301" s="275"/>
      <c r="H301" s="276" t="s">
        <v>1</v>
      </c>
      <c r="I301" s="278"/>
      <c r="J301" s="275"/>
      <c r="K301" s="275"/>
      <c r="L301" s="279"/>
      <c r="M301" s="280"/>
      <c r="N301" s="281"/>
      <c r="O301" s="281"/>
      <c r="P301" s="281"/>
      <c r="Q301" s="281"/>
      <c r="R301" s="281"/>
      <c r="S301" s="281"/>
      <c r="T301" s="282"/>
      <c r="AT301" s="283" t="s">
        <v>368</v>
      </c>
      <c r="AU301" s="283" t="s">
        <v>92</v>
      </c>
      <c r="AV301" s="14" t="s">
        <v>90</v>
      </c>
      <c r="AW301" s="14" t="s">
        <v>38</v>
      </c>
      <c r="AX301" s="14" t="s">
        <v>83</v>
      </c>
      <c r="AY301" s="283" t="s">
        <v>263</v>
      </c>
    </row>
    <row r="302" s="15" customFormat="1">
      <c r="B302" s="284"/>
      <c r="C302" s="285"/>
      <c r="D302" s="246" t="s">
        <v>368</v>
      </c>
      <c r="E302" s="286" t="s">
        <v>1</v>
      </c>
      <c r="F302" s="287" t="s">
        <v>388</v>
      </c>
      <c r="G302" s="285"/>
      <c r="H302" s="288">
        <v>0</v>
      </c>
      <c r="I302" s="289"/>
      <c r="J302" s="285"/>
      <c r="K302" s="285"/>
      <c r="L302" s="290"/>
      <c r="M302" s="291"/>
      <c r="N302" s="292"/>
      <c r="O302" s="292"/>
      <c r="P302" s="292"/>
      <c r="Q302" s="292"/>
      <c r="R302" s="292"/>
      <c r="S302" s="292"/>
      <c r="T302" s="293"/>
      <c r="AT302" s="294" t="s">
        <v>368</v>
      </c>
      <c r="AU302" s="294" t="s">
        <v>92</v>
      </c>
      <c r="AV302" s="15" t="s">
        <v>112</v>
      </c>
      <c r="AW302" s="15" t="s">
        <v>38</v>
      </c>
      <c r="AX302" s="15" t="s">
        <v>83</v>
      </c>
      <c r="AY302" s="294" t="s">
        <v>263</v>
      </c>
    </row>
    <row r="303" s="14" customFormat="1">
      <c r="B303" s="274"/>
      <c r="C303" s="275"/>
      <c r="D303" s="246" t="s">
        <v>368</v>
      </c>
      <c r="E303" s="276" t="s">
        <v>1</v>
      </c>
      <c r="F303" s="277" t="s">
        <v>9273</v>
      </c>
      <c r="G303" s="275"/>
      <c r="H303" s="276" t="s">
        <v>1</v>
      </c>
      <c r="I303" s="278"/>
      <c r="J303" s="275"/>
      <c r="K303" s="275"/>
      <c r="L303" s="279"/>
      <c r="M303" s="280"/>
      <c r="N303" s="281"/>
      <c r="O303" s="281"/>
      <c r="P303" s="281"/>
      <c r="Q303" s="281"/>
      <c r="R303" s="281"/>
      <c r="S303" s="281"/>
      <c r="T303" s="282"/>
      <c r="AT303" s="283" t="s">
        <v>368</v>
      </c>
      <c r="AU303" s="283" t="s">
        <v>92</v>
      </c>
      <c r="AV303" s="14" t="s">
        <v>90</v>
      </c>
      <c r="AW303" s="14" t="s">
        <v>38</v>
      </c>
      <c r="AX303" s="14" t="s">
        <v>83</v>
      </c>
      <c r="AY303" s="283" t="s">
        <v>263</v>
      </c>
    </row>
    <row r="304" s="15" customFormat="1">
      <c r="B304" s="284"/>
      <c r="C304" s="285"/>
      <c r="D304" s="246" t="s">
        <v>368</v>
      </c>
      <c r="E304" s="286" t="s">
        <v>1</v>
      </c>
      <c r="F304" s="287" t="s">
        <v>388</v>
      </c>
      <c r="G304" s="285"/>
      <c r="H304" s="288">
        <v>0</v>
      </c>
      <c r="I304" s="289"/>
      <c r="J304" s="285"/>
      <c r="K304" s="285"/>
      <c r="L304" s="290"/>
      <c r="M304" s="291"/>
      <c r="N304" s="292"/>
      <c r="O304" s="292"/>
      <c r="P304" s="292"/>
      <c r="Q304" s="292"/>
      <c r="R304" s="292"/>
      <c r="S304" s="292"/>
      <c r="T304" s="293"/>
      <c r="AT304" s="294" t="s">
        <v>368</v>
      </c>
      <c r="AU304" s="294" t="s">
        <v>92</v>
      </c>
      <c r="AV304" s="15" t="s">
        <v>112</v>
      </c>
      <c r="AW304" s="15" t="s">
        <v>38</v>
      </c>
      <c r="AX304" s="15" t="s">
        <v>83</v>
      </c>
      <c r="AY304" s="294" t="s">
        <v>263</v>
      </c>
    </row>
    <row r="305" s="13" customFormat="1">
      <c r="B305" s="263"/>
      <c r="C305" s="264"/>
      <c r="D305" s="246" t="s">
        <v>368</v>
      </c>
      <c r="E305" s="265" t="s">
        <v>1</v>
      </c>
      <c r="F305" s="266" t="s">
        <v>370</v>
      </c>
      <c r="G305" s="264"/>
      <c r="H305" s="267">
        <v>406.36000000000001</v>
      </c>
      <c r="I305" s="268"/>
      <c r="J305" s="264"/>
      <c r="K305" s="264"/>
      <c r="L305" s="269"/>
      <c r="M305" s="270"/>
      <c r="N305" s="271"/>
      <c r="O305" s="271"/>
      <c r="P305" s="271"/>
      <c r="Q305" s="271"/>
      <c r="R305" s="271"/>
      <c r="S305" s="271"/>
      <c r="T305" s="272"/>
      <c r="AT305" s="273" t="s">
        <v>368</v>
      </c>
      <c r="AU305" s="273" t="s">
        <v>92</v>
      </c>
      <c r="AV305" s="13" t="s">
        <v>125</v>
      </c>
      <c r="AW305" s="13" t="s">
        <v>38</v>
      </c>
      <c r="AX305" s="13" t="s">
        <v>83</v>
      </c>
      <c r="AY305" s="273" t="s">
        <v>263</v>
      </c>
    </row>
    <row r="306" s="12" customFormat="1">
      <c r="B306" s="252"/>
      <c r="C306" s="253"/>
      <c r="D306" s="246" t="s">
        <v>368</v>
      </c>
      <c r="E306" s="254" t="s">
        <v>1</v>
      </c>
      <c r="F306" s="255" t="s">
        <v>9396</v>
      </c>
      <c r="G306" s="253"/>
      <c r="H306" s="256">
        <v>406.36000000000001</v>
      </c>
      <c r="I306" s="257"/>
      <c r="J306" s="253"/>
      <c r="K306" s="253"/>
      <c r="L306" s="258"/>
      <c r="M306" s="259"/>
      <c r="N306" s="260"/>
      <c r="O306" s="260"/>
      <c r="P306" s="260"/>
      <c r="Q306" s="260"/>
      <c r="R306" s="260"/>
      <c r="S306" s="260"/>
      <c r="T306" s="261"/>
      <c r="AT306" s="262" t="s">
        <v>368</v>
      </c>
      <c r="AU306" s="262" t="s">
        <v>92</v>
      </c>
      <c r="AV306" s="12" t="s">
        <v>92</v>
      </c>
      <c r="AW306" s="12" t="s">
        <v>38</v>
      </c>
      <c r="AX306" s="12" t="s">
        <v>90</v>
      </c>
      <c r="AY306" s="262" t="s">
        <v>263</v>
      </c>
    </row>
    <row r="307" s="11" customFormat="1" ht="22.8" customHeight="1">
      <c r="B307" s="217"/>
      <c r="C307" s="218"/>
      <c r="D307" s="219" t="s">
        <v>82</v>
      </c>
      <c r="E307" s="231" t="s">
        <v>112</v>
      </c>
      <c r="F307" s="231" t="s">
        <v>474</v>
      </c>
      <c r="G307" s="218"/>
      <c r="H307" s="218"/>
      <c r="I307" s="221"/>
      <c r="J307" s="232">
        <f>BK307</f>
        <v>0</v>
      </c>
      <c r="K307" s="218"/>
      <c r="L307" s="223"/>
      <c r="M307" s="224"/>
      <c r="N307" s="225"/>
      <c r="O307" s="225"/>
      <c r="P307" s="226">
        <f>SUM(P308:P315)</f>
        <v>0</v>
      </c>
      <c r="Q307" s="225"/>
      <c r="R307" s="226">
        <f>SUM(R308:R315)</f>
        <v>0</v>
      </c>
      <c r="S307" s="225"/>
      <c r="T307" s="227">
        <f>SUM(T308:T315)</f>
        <v>0</v>
      </c>
      <c r="AR307" s="228" t="s">
        <v>90</v>
      </c>
      <c r="AT307" s="229" t="s">
        <v>82</v>
      </c>
      <c r="AU307" s="229" t="s">
        <v>90</v>
      </c>
      <c r="AY307" s="228" t="s">
        <v>263</v>
      </c>
      <c r="BK307" s="230">
        <f>SUM(BK308:BK315)</f>
        <v>0</v>
      </c>
    </row>
    <row r="308" s="1" customFormat="1" ht="16.5" customHeight="1">
      <c r="B308" s="39"/>
      <c r="C308" s="233" t="s">
        <v>490</v>
      </c>
      <c r="D308" s="233" t="s">
        <v>266</v>
      </c>
      <c r="E308" s="234" t="s">
        <v>9194</v>
      </c>
      <c r="F308" s="235" t="s">
        <v>9195</v>
      </c>
      <c r="G308" s="236" t="s">
        <v>396</v>
      </c>
      <c r="H308" s="237">
        <v>572.5</v>
      </c>
      <c r="I308" s="238"/>
      <c r="J308" s="239">
        <f>ROUND(I308*H308,2)</f>
        <v>0</v>
      </c>
      <c r="K308" s="235" t="s">
        <v>270</v>
      </c>
      <c r="L308" s="44"/>
      <c r="M308" s="240" t="s">
        <v>1</v>
      </c>
      <c r="N308" s="241" t="s">
        <v>48</v>
      </c>
      <c r="O308" s="87"/>
      <c r="P308" s="242">
        <f>O308*H308</f>
        <v>0</v>
      </c>
      <c r="Q308" s="242">
        <v>0</v>
      </c>
      <c r="R308" s="242">
        <f>Q308*H308</f>
        <v>0</v>
      </c>
      <c r="S308" s="242">
        <v>0</v>
      </c>
      <c r="T308" s="243">
        <f>S308*H308</f>
        <v>0</v>
      </c>
      <c r="AR308" s="244" t="s">
        <v>125</v>
      </c>
      <c r="AT308" s="244" t="s">
        <v>266</v>
      </c>
      <c r="AU308" s="244" t="s">
        <v>92</v>
      </c>
      <c r="AY308" s="17" t="s">
        <v>263</v>
      </c>
      <c r="BE308" s="245">
        <f>IF(N308="základní",J308,0)</f>
        <v>0</v>
      </c>
      <c r="BF308" s="245">
        <f>IF(N308="snížená",J308,0)</f>
        <v>0</v>
      </c>
      <c r="BG308" s="245">
        <f>IF(N308="zákl. přenesená",J308,0)</f>
        <v>0</v>
      </c>
      <c r="BH308" s="245">
        <f>IF(N308="sníž. přenesená",J308,0)</f>
        <v>0</v>
      </c>
      <c r="BI308" s="245">
        <f>IF(N308="nulová",J308,0)</f>
        <v>0</v>
      </c>
      <c r="BJ308" s="17" t="s">
        <v>90</v>
      </c>
      <c r="BK308" s="245">
        <f>ROUND(I308*H308,2)</f>
        <v>0</v>
      </c>
      <c r="BL308" s="17" t="s">
        <v>125</v>
      </c>
      <c r="BM308" s="244" t="s">
        <v>9397</v>
      </c>
    </row>
    <row r="309" s="14" customFormat="1">
      <c r="B309" s="274"/>
      <c r="C309" s="275"/>
      <c r="D309" s="246" t="s">
        <v>368</v>
      </c>
      <c r="E309" s="276" t="s">
        <v>1</v>
      </c>
      <c r="F309" s="277" t="s">
        <v>9398</v>
      </c>
      <c r="G309" s="275"/>
      <c r="H309" s="276" t="s">
        <v>1</v>
      </c>
      <c r="I309" s="278"/>
      <c r="J309" s="275"/>
      <c r="K309" s="275"/>
      <c r="L309" s="279"/>
      <c r="M309" s="280"/>
      <c r="N309" s="281"/>
      <c r="O309" s="281"/>
      <c r="P309" s="281"/>
      <c r="Q309" s="281"/>
      <c r="R309" s="281"/>
      <c r="S309" s="281"/>
      <c r="T309" s="282"/>
      <c r="AT309" s="283" t="s">
        <v>368</v>
      </c>
      <c r="AU309" s="283" t="s">
        <v>92</v>
      </c>
      <c r="AV309" s="14" t="s">
        <v>90</v>
      </c>
      <c r="AW309" s="14" t="s">
        <v>38</v>
      </c>
      <c r="AX309" s="14" t="s">
        <v>83</v>
      </c>
      <c r="AY309" s="283" t="s">
        <v>263</v>
      </c>
    </row>
    <row r="310" s="12" customFormat="1">
      <c r="B310" s="252"/>
      <c r="C310" s="253"/>
      <c r="D310" s="246" t="s">
        <v>368</v>
      </c>
      <c r="E310" s="254" t="s">
        <v>1</v>
      </c>
      <c r="F310" s="255" t="s">
        <v>1199</v>
      </c>
      <c r="G310" s="253"/>
      <c r="H310" s="256">
        <v>143</v>
      </c>
      <c r="I310" s="257"/>
      <c r="J310" s="253"/>
      <c r="K310" s="253"/>
      <c r="L310" s="258"/>
      <c r="M310" s="259"/>
      <c r="N310" s="260"/>
      <c r="O310" s="260"/>
      <c r="P310" s="260"/>
      <c r="Q310" s="260"/>
      <c r="R310" s="260"/>
      <c r="S310" s="260"/>
      <c r="T310" s="261"/>
      <c r="AT310" s="262" t="s">
        <v>368</v>
      </c>
      <c r="AU310" s="262" t="s">
        <v>92</v>
      </c>
      <c r="AV310" s="12" t="s">
        <v>92</v>
      </c>
      <c r="AW310" s="12" t="s">
        <v>38</v>
      </c>
      <c r="AX310" s="12" t="s">
        <v>83</v>
      </c>
      <c r="AY310" s="262" t="s">
        <v>263</v>
      </c>
    </row>
    <row r="311" s="15" customFormat="1">
      <c r="B311" s="284"/>
      <c r="C311" s="285"/>
      <c r="D311" s="246" t="s">
        <v>368</v>
      </c>
      <c r="E311" s="286" t="s">
        <v>1</v>
      </c>
      <c r="F311" s="287" t="s">
        <v>388</v>
      </c>
      <c r="G311" s="285"/>
      <c r="H311" s="288">
        <v>143</v>
      </c>
      <c r="I311" s="289"/>
      <c r="J311" s="285"/>
      <c r="K311" s="285"/>
      <c r="L311" s="290"/>
      <c r="M311" s="291"/>
      <c r="N311" s="292"/>
      <c r="O311" s="292"/>
      <c r="P311" s="292"/>
      <c r="Q311" s="292"/>
      <c r="R311" s="292"/>
      <c r="S311" s="292"/>
      <c r="T311" s="293"/>
      <c r="AT311" s="294" t="s">
        <v>368</v>
      </c>
      <c r="AU311" s="294" t="s">
        <v>92</v>
      </c>
      <c r="AV311" s="15" t="s">
        <v>112</v>
      </c>
      <c r="AW311" s="15" t="s">
        <v>38</v>
      </c>
      <c r="AX311" s="15" t="s">
        <v>83</v>
      </c>
      <c r="AY311" s="294" t="s">
        <v>263</v>
      </c>
    </row>
    <row r="312" s="14" customFormat="1">
      <c r="B312" s="274"/>
      <c r="C312" s="275"/>
      <c r="D312" s="246" t="s">
        <v>368</v>
      </c>
      <c r="E312" s="276" t="s">
        <v>1</v>
      </c>
      <c r="F312" s="277" t="s">
        <v>9290</v>
      </c>
      <c r="G312" s="275"/>
      <c r="H312" s="276" t="s">
        <v>1</v>
      </c>
      <c r="I312" s="278"/>
      <c r="J312" s="275"/>
      <c r="K312" s="275"/>
      <c r="L312" s="279"/>
      <c r="M312" s="280"/>
      <c r="N312" s="281"/>
      <c r="O312" s="281"/>
      <c r="P312" s="281"/>
      <c r="Q312" s="281"/>
      <c r="R312" s="281"/>
      <c r="S312" s="281"/>
      <c r="T312" s="282"/>
      <c r="AT312" s="283" t="s">
        <v>368</v>
      </c>
      <c r="AU312" s="283" t="s">
        <v>92</v>
      </c>
      <c r="AV312" s="14" t="s">
        <v>90</v>
      </c>
      <c r="AW312" s="14" t="s">
        <v>38</v>
      </c>
      <c r="AX312" s="14" t="s">
        <v>83</v>
      </c>
      <c r="AY312" s="283" t="s">
        <v>263</v>
      </c>
    </row>
    <row r="313" s="12" customFormat="1">
      <c r="B313" s="252"/>
      <c r="C313" s="253"/>
      <c r="D313" s="246" t="s">
        <v>368</v>
      </c>
      <c r="E313" s="254" t="s">
        <v>1</v>
      </c>
      <c r="F313" s="255" t="s">
        <v>9399</v>
      </c>
      <c r="G313" s="253"/>
      <c r="H313" s="256">
        <v>429.5</v>
      </c>
      <c r="I313" s="257"/>
      <c r="J313" s="253"/>
      <c r="K313" s="253"/>
      <c r="L313" s="258"/>
      <c r="M313" s="259"/>
      <c r="N313" s="260"/>
      <c r="O313" s="260"/>
      <c r="P313" s="260"/>
      <c r="Q313" s="260"/>
      <c r="R313" s="260"/>
      <c r="S313" s="260"/>
      <c r="T313" s="261"/>
      <c r="AT313" s="262" t="s">
        <v>368</v>
      </c>
      <c r="AU313" s="262" t="s">
        <v>92</v>
      </c>
      <c r="AV313" s="12" t="s">
        <v>92</v>
      </c>
      <c r="AW313" s="12" t="s">
        <v>38</v>
      </c>
      <c r="AX313" s="12" t="s">
        <v>83</v>
      </c>
      <c r="AY313" s="262" t="s">
        <v>263</v>
      </c>
    </row>
    <row r="314" s="15" customFormat="1">
      <c r="B314" s="284"/>
      <c r="C314" s="285"/>
      <c r="D314" s="246" t="s">
        <v>368</v>
      </c>
      <c r="E314" s="286" t="s">
        <v>1</v>
      </c>
      <c r="F314" s="287" t="s">
        <v>388</v>
      </c>
      <c r="G314" s="285"/>
      <c r="H314" s="288">
        <v>429.5</v>
      </c>
      <c r="I314" s="289"/>
      <c r="J314" s="285"/>
      <c r="K314" s="285"/>
      <c r="L314" s="290"/>
      <c r="M314" s="291"/>
      <c r="N314" s="292"/>
      <c r="O314" s="292"/>
      <c r="P314" s="292"/>
      <c r="Q314" s="292"/>
      <c r="R314" s="292"/>
      <c r="S314" s="292"/>
      <c r="T314" s="293"/>
      <c r="AT314" s="294" t="s">
        <v>368</v>
      </c>
      <c r="AU314" s="294" t="s">
        <v>92</v>
      </c>
      <c r="AV314" s="15" t="s">
        <v>112</v>
      </c>
      <c r="AW314" s="15" t="s">
        <v>38</v>
      </c>
      <c r="AX314" s="15" t="s">
        <v>83</v>
      </c>
      <c r="AY314" s="294" t="s">
        <v>263</v>
      </c>
    </row>
    <row r="315" s="13" customFormat="1">
      <c r="B315" s="263"/>
      <c r="C315" s="264"/>
      <c r="D315" s="246" t="s">
        <v>368</v>
      </c>
      <c r="E315" s="265" t="s">
        <v>1</v>
      </c>
      <c r="F315" s="266" t="s">
        <v>370</v>
      </c>
      <c r="G315" s="264"/>
      <c r="H315" s="267">
        <v>572.5</v>
      </c>
      <c r="I315" s="268"/>
      <c r="J315" s="264"/>
      <c r="K315" s="264"/>
      <c r="L315" s="269"/>
      <c r="M315" s="270"/>
      <c r="N315" s="271"/>
      <c r="O315" s="271"/>
      <c r="P315" s="271"/>
      <c r="Q315" s="271"/>
      <c r="R315" s="271"/>
      <c r="S315" s="271"/>
      <c r="T315" s="272"/>
      <c r="AT315" s="273" t="s">
        <v>368</v>
      </c>
      <c r="AU315" s="273" t="s">
        <v>92</v>
      </c>
      <c r="AV315" s="13" t="s">
        <v>125</v>
      </c>
      <c r="AW315" s="13" t="s">
        <v>38</v>
      </c>
      <c r="AX315" s="13" t="s">
        <v>90</v>
      </c>
      <c r="AY315" s="273" t="s">
        <v>263</v>
      </c>
    </row>
    <row r="316" s="11" customFormat="1" ht="22.8" customHeight="1">
      <c r="B316" s="217"/>
      <c r="C316" s="218"/>
      <c r="D316" s="219" t="s">
        <v>82</v>
      </c>
      <c r="E316" s="231" t="s">
        <v>125</v>
      </c>
      <c r="F316" s="231" t="s">
        <v>562</v>
      </c>
      <c r="G316" s="218"/>
      <c r="H316" s="218"/>
      <c r="I316" s="221"/>
      <c r="J316" s="232">
        <f>BK316</f>
        <v>0</v>
      </c>
      <c r="K316" s="218"/>
      <c r="L316" s="223"/>
      <c r="M316" s="224"/>
      <c r="N316" s="225"/>
      <c r="O316" s="225"/>
      <c r="P316" s="226">
        <f>SUM(P317:P347)</f>
        <v>0</v>
      </c>
      <c r="Q316" s="225"/>
      <c r="R316" s="226">
        <f>SUM(R317:R347)</f>
        <v>220.21172370659997</v>
      </c>
      <c r="S316" s="225"/>
      <c r="T316" s="227">
        <f>SUM(T317:T347)</f>
        <v>0</v>
      </c>
      <c r="AR316" s="228" t="s">
        <v>90</v>
      </c>
      <c r="AT316" s="229" t="s">
        <v>82</v>
      </c>
      <c r="AU316" s="229" t="s">
        <v>90</v>
      </c>
      <c r="AY316" s="228" t="s">
        <v>263</v>
      </c>
      <c r="BK316" s="230">
        <f>SUM(BK317:BK347)</f>
        <v>0</v>
      </c>
    </row>
    <row r="317" s="1" customFormat="1" ht="16.5" customHeight="1">
      <c r="B317" s="39"/>
      <c r="C317" s="233" t="s">
        <v>500</v>
      </c>
      <c r="D317" s="233" t="s">
        <v>266</v>
      </c>
      <c r="E317" s="234" t="s">
        <v>3529</v>
      </c>
      <c r="F317" s="235" t="s">
        <v>3530</v>
      </c>
      <c r="G317" s="236" t="s">
        <v>378</v>
      </c>
      <c r="H317" s="237">
        <v>152.43000000000001</v>
      </c>
      <c r="I317" s="238"/>
      <c r="J317" s="239">
        <f>ROUND(I317*H317,2)</f>
        <v>0</v>
      </c>
      <c r="K317" s="235" t="s">
        <v>270</v>
      </c>
      <c r="L317" s="44"/>
      <c r="M317" s="240" t="s">
        <v>1</v>
      </c>
      <c r="N317" s="241" t="s">
        <v>48</v>
      </c>
      <c r="O317" s="87"/>
      <c r="P317" s="242">
        <f>O317*H317</f>
        <v>0</v>
      </c>
      <c r="Q317" s="242">
        <v>0</v>
      </c>
      <c r="R317" s="242">
        <f>Q317*H317</f>
        <v>0</v>
      </c>
      <c r="S317" s="242">
        <v>0</v>
      </c>
      <c r="T317" s="243">
        <f>S317*H317</f>
        <v>0</v>
      </c>
      <c r="AR317" s="244" t="s">
        <v>125</v>
      </c>
      <c r="AT317" s="244" t="s">
        <v>266</v>
      </c>
      <c r="AU317" s="244" t="s">
        <v>92</v>
      </c>
      <c r="AY317" s="17" t="s">
        <v>263</v>
      </c>
      <c r="BE317" s="245">
        <f>IF(N317="základní",J317,0)</f>
        <v>0</v>
      </c>
      <c r="BF317" s="245">
        <f>IF(N317="snížená",J317,0)</f>
        <v>0</v>
      </c>
      <c r="BG317" s="245">
        <f>IF(N317="zákl. přenesená",J317,0)</f>
        <v>0</v>
      </c>
      <c r="BH317" s="245">
        <f>IF(N317="sníž. přenesená",J317,0)</f>
        <v>0</v>
      </c>
      <c r="BI317" s="245">
        <f>IF(N317="nulová",J317,0)</f>
        <v>0</v>
      </c>
      <c r="BJ317" s="17" t="s">
        <v>90</v>
      </c>
      <c r="BK317" s="245">
        <f>ROUND(I317*H317,2)</f>
        <v>0</v>
      </c>
      <c r="BL317" s="17" t="s">
        <v>125</v>
      </c>
      <c r="BM317" s="244" t="s">
        <v>9400</v>
      </c>
    </row>
    <row r="318" s="14" customFormat="1">
      <c r="B318" s="274"/>
      <c r="C318" s="275"/>
      <c r="D318" s="246" t="s">
        <v>368</v>
      </c>
      <c r="E318" s="276" t="s">
        <v>1</v>
      </c>
      <c r="F318" s="277" t="s">
        <v>9398</v>
      </c>
      <c r="G318" s="275"/>
      <c r="H318" s="276" t="s">
        <v>1</v>
      </c>
      <c r="I318" s="278"/>
      <c r="J318" s="275"/>
      <c r="K318" s="275"/>
      <c r="L318" s="279"/>
      <c r="M318" s="280"/>
      <c r="N318" s="281"/>
      <c r="O318" s="281"/>
      <c r="P318" s="281"/>
      <c r="Q318" s="281"/>
      <c r="R318" s="281"/>
      <c r="S318" s="281"/>
      <c r="T318" s="282"/>
      <c r="AT318" s="283" t="s">
        <v>368</v>
      </c>
      <c r="AU318" s="283" t="s">
        <v>92</v>
      </c>
      <c r="AV318" s="14" t="s">
        <v>90</v>
      </c>
      <c r="AW318" s="14" t="s">
        <v>38</v>
      </c>
      <c r="AX318" s="14" t="s">
        <v>83</v>
      </c>
      <c r="AY318" s="283" t="s">
        <v>263</v>
      </c>
    </row>
    <row r="319" s="12" customFormat="1">
      <c r="B319" s="252"/>
      <c r="C319" s="253"/>
      <c r="D319" s="246" t="s">
        <v>368</v>
      </c>
      <c r="E319" s="254" t="s">
        <v>1</v>
      </c>
      <c r="F319" s="255" t="s">
        <v>9401</v>
      </c>
      <c r="G319" s="253"/>
      <c r="H319" s="256">
        <v>15.683999999999999</v>
      </c>
      <c r="I319" s="257"/>
      <c r="J319" s="253"/>
      <c r="K319" s="253"/>
      <c r="L319" s="258"/>
      <c r="M319" s="259"/>
      <c r="N319" s="260"/>
      <c r="O319" s="260"/>
      <c r="P319" s="260"/>
      <c r="Q319" s="260"/>
      <c r="R319" s="260"/>
      <c r="S319" s="260"/>
      <c r="T319" s="261"/>
      <c r="AT319" s="262" t="s">
        <v>368</v>
      </c>
      <c r="AU319" s="262" t="s">
        <v>92</v>
      </c>
      <c r="AV319" s="12" t="s">
        <v>92</v>
      </c>
      <c r="AW319" s="12" t="s">
        <v>38</v>
      </c>
      <c r="AX319" s="12" t="s">
        <v>83</v>
      </c>
      <c r="AY319" s="262" t="s">
        <v>263</v>
      </c>
    </row>
    <row r="320" s="15" customFormat="1">
      <c r="B320" s="284"/>
      <c r="C320" s="285"/>
      <c r="D320" s="246" t="s">
        <v>368</v>
      </c>
      <c r="E320" s="286" t="s">
        <v>1</v>
      </c>
      <c r="F320" s="287" t="s">
        <v>388</v>
      </c>
      <c r="G320" s="285"/>
      <c r="H320" s="288">
        <v>15.683999999999999</v>
      </c>
      <c r="I320" s="289"/>
      <c r="J320" s="285"/>
      <c r="K320" s="285"/>
      <c r="L320" s="290"/>
      <c r="M320" s="291"/>
      <c r="N320" s="292"/>
      <c r="O320" s="292"/>
      <c r="P320" s="292"/>
      <c r="Q320" s="292"/>
      <c r="R320" s="292"/>
      <c r="S320" s="292"/>
      <c r="T320" s="293"/>
      <c r="AT320" s="294" t="s">
        <v>368</v>
      </c>
      <c r="AU320" s="294" t="s">
        <v>92</v>
      </c>
      <c r="AV320" s="15" t="s">
        <v>112</v>
      </c>
      <c r="AW320" s="15" t="s">
        <v>38</v>
      </c>
      <c r="AX320" s="15" t="s">
        <v>83</v>
      </c>
      <c r="AY320" s="294" t="s">
        <v>263</v>
      </c>
    </row>
    <row r="321" s="14" customFormat="1">
      <c r="B321" s="274"/>
      <c r="C321" s="275"/>
      <c r="D321" s="246" t="s">
        <v>368</v>
      </c>
      <c r="E321" s="276" t="s">
        <v>1</v>
      </c>
      <c r="F321" s="277" t="s">
        <v>9290</v>
      </c>
      <c r="G321" s="275"/>
      <c r="H321" s="276" t="s">
        <v>1</v>
      </c>
      <c r="I321" s="278"/>
      <c r="J321" s="275"/>
      <c r="K321" s="275"/>
      <c r="L321" s="279"/>
      <c r="M321" s="280"/>
      <c r="N321" s="281"/>
      <c r="O321" s="281"/>
      <c r="P321" s="281"/>
      <c r="Q321" s="281"/>
      <c r="R321" s="281"/>
      <c r="S321" s="281"/>
      <c r="T321" s="282"/>
      <c r="AT321" s="283" t="s">
        <v>368</v>
      </c>
      <c r="AU321" s="283" t="s">
        <v>92</v>
      </c>
      <c r="AV321" s="14" t="s">
        <v>90</v>
      </c>
      <c r="AW321" s="14" t="s">
        <v>38</v>
      </c>
      <c r="AX321" s="14" t="s">
        <v>83</v>
      </c>
      <c r="AY321" s="283" t="s">
        <v>263</v>
      </c>
    </row>
    <row r="322" s="12" customFormat="1">
      <c r="B322" s="252"/>
      <c r="C322" s="253"/>
      <c r="D322" s="246" t="s">
        <v>368</v>
      </c>
      <c r="E322" s="254" t="s">
        <v>1</v>
      </c>
      <c r="F322" s="255" t="s">
        <v>9402</v>
      </c>
      <c r="G322" s="253"/>
      <c r="H322" s="256">
        <v>45.270000000000003</v>
      </c>
      <c r="I322" s="257"/>
      <c r="J322" s="253"/>
      <c r="K322" s="253"/>
      <c r="L322" s="258"/>
      <c r="M322" s="259"/>
      <c r="N322" s="260"/>
      <c r="O322" s="260"/>
      <c r="P322" s="260"/>
      <c r="Q322" s="260"/>
      <c r="R322" s="260"/>
      <c r="S322" s="260"/>
      <c r="T322" s="261"/>
      <c r="AT322" s="262" t="s">
        <v>368</v>
      </c>
      <c r="AU322" s="262" t="s">
        <v>92</v>
      </c>
      <c r="AV322" s="12" t="s">
        <v>92</v>
      </c>
      <c r="AW322" s="12" t="s">
        <v>38</v>
      </c>
      <c r="AX322" s="12" t="s">
        <v>83</v>
      </c>
      <c r="AY322" s="262" t="s">
        <v>263</v>
      </c>
    </row>
    <row r="323" s="12" customFormat="1">
      <c r="B323" s="252"/>
      <c r="C323" s="253"/>
      <c r="D323" s="246" t="s">
        <v>368</v>
      </c>
      <c r="E323" s="254" t="s">
        <v>1</v>
      </c>
      <c r="F323" s="255" t="s">
        <v>9403</v>
      </c>
      <c r="G323" s="253"/>
      <c r="H323" s="256">
        <v>4.8600000000000003</v>
      </c>
      <c r="I323" s="257"/>
      <c r="J323" s="253"/>
      <c r="K323" s="253"/>
      <c r="L323" s="258"/>
      <c r="M323" s="259"/>
      <c r="N323" s="260"/>
      <c r="O323" s="260"/>
      <c r="P323" s="260"/>
      <c r="Q323" s="260"/>
      <c r="R323" s="260"/>
      <c r="S323" s="260"/>
      <c r="T323" s="261"/>
      <c r="AT323" s="262" t="s">
        <v>368</v>
      </c>
      <c r="AU323" s="262" t="s">
        <v>92</v>
      </c>
      <c r="AV323" s="12" t="s">
        <v>92</v>
      </c>
      <c r="AW323" s="12" t="s">
        <v>38</v>
      </c>
      <c r="AX323" s="12" t="s">
        <v>83</v>
      </c>
      <c r="AY323" s="262" t="s">
        <v>263</v>
      </c>
    </row>
    <row r="324" s="15" customFormat="1">
      <c r="B324" s="284"/>
      <c r="C324" s="285"/>
      <c r="D324" s="246" t="s">
        <v>368</v>
      </c>
      <c r="E324" s="286" t="s">
        <v>1</v>
      </c>
      <c r="F324" s="287" t="s">
        <v>388</v>
      </c>
      <c r="G324" s="285"/>
      <c r="H324" s="288">
        <v>50.130000000000003</v>
      </c>
      <c r="I324" s="289"/>
      <c r="J324" s="285"/>
      <c r="K324" s="285"/>
      <c r="L324" s="290"/>
      <c r="M324" s="291"/>
      <c r="N324" s="292"/>
      <c r="O324" s="292"/>
      <c r="P324" s="292"/>
      <c r="Q324" s="292"/>
      <c r="R324" s="292"/>
      <c r="S324" s="292"/>
      <c r="T324" s="293"/>
      <c r="AT324" s="294" t="s">
        <v>368</v>
      </c>
      <c r="AU324" s="294" t="s">
        <v>92</v>
      </c>
      <c r="AV324" s="15" t="s">
        <v>112</v>
      </c>
      <c r="AW324" s="15" t="s">
        <v>38</v>
      </c>
      <c r="AX324" s="15" t="s">
        <v>83</v>
      </c>
      <c r="AY324" s="294" t="s">
        <v>263</v>
      </c>
    </row>
    <row r="325" s="14" customFormat="1">
      <c r="B325" s="274"/>
      <c r="C325" s="275"/>
      <c r="D325" s="246" t="s">
        <v>368</v>
      </c>
      <c r="E325" s="276" t="s">
        <v>1</v>
      </c>
      <c r="F325" s="277" t="s">
        <v>9404</v>
      </c>
      <c r="G325" s="275"/>
      <c r="H325" s="276" t="s">
        <v>1</v>
      </c>
      <c r="I325" s="278"/>
      <c r="J325" s="275"/>
      <c r="K325" s="275"/>
      <c r="L325" s="279"/>
      <c r="M325" s="280"/>
      <c r="N325" s="281"/>
      <c r="O325" s="281"/>
      <c r="P325" s="281"/>
      <c r="Q325" s="281"/>
      <c r="R325" s="281"/>
      <c r="S325" s="281"/>
      <c r="T325" s="282"/>
      <c r="AT325" s="283" t="s">
        <v>368</v>
      </c>
      <c r="AU325" s="283" t="s">
        <v>92</v>
      </c>
      <c r="AV325" s="14" t="s">
        <v>90</v>
      </c>
      <c r="AW325" s="14" t="s">
        <v>38</v>
      </c>
      <c r="AX325" s="14" t="s">
        <v>83</v>
      </c>
      <c r="AY325" s="283" t="s">
        <v>263</v>
      </c>
    </row>
    <row r="326" s="12" customFormat="1">
      <c r="B326" s="252"/>
      <c r="C326" s="253"/>
      <c r="D326" s="246" t="s">
        <v>368</v>
      </c>
      <c r="E326" s="254" t="s">
        <v>1</v>
      </c>
      <c r="F326" s="255" t="s">
        <v>9405</v>
      </c>
      <c r="G326" s="253"/>
      <c r="H326" s="256">
        <v>85.563000000000002</v>
      </c>
      <c r="I326" s="257"/>
      <c r="J326" s="253"/>
      <c r="K326" s="253"/>
      <c r="L326" s="258"/>
      <c r="M326" s="259"/>
      <c r="N326" s="260"/>
      <c r="O326" s="260"/>
      <c r="P326" s="260"/>
      <c r="Q326" s="260"/>
      <c r="R326" s="260"/>
      <c r="S326" s="260"/>
      <c r="T326" s="261"/>
      <c r="AT326" s="262" t="s">
        <v>368</v>
      </c>
      <c r="AU326" s="262" t="s">
        <v>92</v>
      </c>
      <c r="AV326" s="12" t="s">
        <v>92</v>
      </c>
      <c r="AW326" s="12" t="s">
        <v>38</v>
      </c>
      <c r="AX326" s="12" t="s">
        <v>83</v>
      </c>
      <c r="AY326" s="262" t="s">
        <v>263</v>
      </c>
    </row>
    <row r="327" s="15" customFormat="1">
      <c r="B327" s="284"/>
      <c r="C327" s="285"/>
      <c r="D327" s="246" t="s">
        <v>368</v>
      </c>
      <c r="E327" s="286" t="s">
        <v>1</v>
      </c>
      <c r="F327" s="287" t="s">
        <v>388</v>
      </c>
      <c r="G327" s="285"/>
      <c r="H327" s="288">
        <v>85.563000000000002</v>
      </c>
      <c r="I327" s="289"/>
      <c r="J327" s="285"/>
      <c r="K327" s="285"/>
      <c r="L327" s="290"/>
      <c r="M327" s="291"/>
      <c r="N327" s="292"/>
      <c r="O327" s="292"/>
      <c r="P327" s="292"/>
      <c r="Q327" s="292"/>
      <c r="R327" s="292"/>
      <c r="S327" s="292"/>
      <c r="T327" s="293"/>
      <c r="AT327" s="294" t="s">
        <v>368</v>
      </c>
      <c r="AU327" s="294" t="s">
        <v>92</v>
      </c>
      <c r="AV327" s="15" t="s">
        <v>112</v>
      </c>
      <c r="AW327" s="15" t="s">
        <v>38</v>
      </c>
      <c r="AX327" s="15" t="s">
        <v>83</v>
      </c>
      <c r="AY327" s="294" t="s">
        <v>263</v>
      </c>
    </row>
    <row r="328" s="14" customFormat="1">
      <c r="B328" s="274"/>
      <c r="C328" s="275"/>
      <c r="D328" s="246" t="s">
        <v>368</v>
      </c>
      <c r="E328" s="276" t="s">
        <v>1</v>
      </c>
      <c r="F328" s="277" t="s">
        <v>9273</v>
      </c>
      <c r="G328" s="275"/>
      <c r="H328" s="276" t="s">
        <v>1</v>
      </c>
      <c r="I328" s="278"/>
      <c r="J328" s="275"/>
      <c r="K328" s="275"/>
      <c r="L328" s="279"/>
      <c r="M328" s="280"/>
      <c r="N328" s="281"/>
      <c r="O328" s="281"/>
      <c r="P328" s="281"/>
      <c r="Q328" s="281"/>
      <c r="R328" s="281"/>
      <c r="S328" s="281"/>
      <c r="T328" s="282"/>
      <c r="AT328" s="283" t="s">
        <v>368</v>
      </c>
      <c r="AU328" s="283" t="s">
        <v>92</v>
      </c>
      <c r="AV328" s="14" t="s">
        <v>90</v>
      </c>
      <c r="AW328" s="14" t="s">
        <v>38</v>
      </c>
      <c r="AX328" s="14" t="s">
        <v>83</v>
      </c>
      <c r="AY328" s="283" t="s">
        <v>263</v>
      </c>
    </row>
    <row r="329" s="12" customFormat="1">
      <c r="B329" s="252"/>
      <c r="C329" s="253"/>
      <c r="D329" s="246" t="s">
        <v>368</v>
      </c>
      <c r="E329" s="254" t="s">
        <v>1</v>
      </c>
      <c r="F329" s="255" t="s">
        <v>9406</v>
      </c>
      <c r="G329" s="253"/>
      <c r="H329" s="256">
        <v>1.0529999999999999</v>
      </c>
      <c r="I329" s="257"/>
      <c r="J329" s="253"/>
      <c r="K329" s="253"/>
      <c r="L329" s="258"/>
      <c r="M329" s="259"/>
      <c r="N329" s="260"/>
      <c r="O329" s="260"/>
      <c r="P329" s="260"/>
      <c r="Q329" s="260"/>
      <c r="R329" s="260"/>
      <c r="S329" s="260"/>
      <c r="T329" s="261"/>
      <c r="AT329" s="262" t="s">
        <v>368</v>
      </c>
      <c r="AU329" s="262" t="s">
        <v>92</v>
      </c>
      <c r="AV329" s="12" t="s">
        <v>92</v>
      </c>
      <c r="AW329" s="12" t="s">
        <v>38</v>
      </c>
      <c r="AX329" s="12" t="s">
        <v>83</v>
      </c>
      <c r="AY329" s="262" t="s">
        <v>263</v>
      </c>
    </row>
    <row r="330" s="15" customFormat="1">
      <c r="B330" s="284"/>
      <c r="C330" s="285"/>
      <c r="D330" s="246" t="s">
        <v>368</v>
      </c>
      <c r="E330" s="286" t="s">
        <v>1</v>
      </c>
      <c r="F330" s="287" t="s">
        <v>388</v>
      </c>
      <c r="G330" s="285"/>
      <c r="H330" s="288">
        <v>1.0529999999999999</v>
      </c>
      <c r="I330" s="289"/>
      <c r="J330" s="285"/>
      <c r="K330" s="285"/>
      <c r="L330" s="290"/>
      <c r="M330" s="291"/>
      <c r="N330" s="292"/>
      <c r="O330" s="292"/>
      <c r="P330" s="292"/>
      <c r="Q330" s="292"/>
      <c r="R330" s="292"/>
      <c r="S330" s="292"/>
      <c r="T330" s="293"/>
      <c r="AT330" s="294" t="s">
        <v>368</v>
      </c>
      <c r="AU330" s="294" t="s">
        <v>92</v>
      </c>
      <c r="AV330" s="15" t="s">
        <v>112</v>
      </c>
      <c r="AW330" s="15" t="s">
        <v>38</v>
      </c>
      <c r="AX330" s="15" t="s">
        <v>83</v>
      </c>
      <c r="AY330" s="294" t="s">
        <v>263</v>
      </c>
    </row>
    <row r="331" s="13" customFormat="1">
      <c r="B331" s="263"/>
      <c r="C331" s="264"/>
      <c r="D331" s="246" t="s">
        <v>368</v>
      </c>
      <c r="E331" s="265" t="s">
        <v>1</v>
      </c>
      <c r="F331" s="266" t="s">
        <v>370</v>
      </c>
      <c r="G331" s="264"/>
      <c r="H331" s="267">
        <v>152.43000000000001</v>
      </c>
      <c r="I331" s="268"/>
      <c r="J331" s="264"/>
      <c r="K331" s="264"/>
      <c r="L331" s="269"/>
      <c r="M331" s="270"/>
      <c r="N331" s="271"/>
      <c r="O331" s="271"/>
      <c r="P331" s="271"/>
      <c r="Q331" s="271"/>
      <c r="R331" s="271"/>
      <c r="S331" s="271"/>
      <c r="T331" s="272"/>
      <c r="AT331" s="273" t="s">
        <v>368</v>
      </c>
      <c r="AU331" s="273" t="s">
        <v>92</v>
      </c>
      <c r="AV331" s="13" t="s">
        <v>125</v>
      </c>
      <c r="AW331" s="13" t="s">
        <v>38</v>
      </c>
      <c r="AX331" s="13" t="s">
        <v>90</v>
      </c>
      <c r="AY331" s="273" t="s">
        <v>263</v>
      </c>
    </row>
    <row r="332" s="1" customFormat="1" ht="24" customHeight="1">
      <c r="B332" s="39"/>
      <c r="C332" s="233" t="s">
        <v>506</v>
      </c>
      <c r="D332" s="233" t="s">
        <v>266</v>
      </c>
      <c r="E332" s="234" t="s">
        <v>9407</v>
      </c>
      <c r="F332" s="235" t="s">
        <v>9408</v>
      </c>
      <c r="G332" s="236" t="s">
        <v>378</v>
      </c>
      <c r="H332" s="237">
        <v>86.616</v>
      </c>
      <c r="I332" s="238"/>
      <c r="J332" s="239">
        <f>ROUND(I332*H332,2)</f>
        <v>0</v>
      </c>
      <c r="K332" s="235" t="s">
        <v>270</v>
      </c>
      <c r="L332" s="44"/>
      <c r="M332" s="240" t="s">
        <v>1</v>
      </c>
      <c r="N332" s="241" t="s">
        <v>48</v>
      </c>
      <c r="O332" s="87"/>
      <c r="P332" s="242">
        <f>O332*H332</f>
        <v>0</v>
      </c>
      <c r="Q332" s="242">
        <v>2.4289999999999998</v>
      </c>
      <c r="R332" s="242">
        <f>Q332*H332</f>
        <v>210.39026399999997</v>
      </c>
      <c r="S332" s="242">
        <v>0</v>
      </c>
      <c r="T332" s="243">
        <f>S332*H332</f>
        <v>0</v>
      </c>
      <c r="AR332" s="244" t="s">
        <v>125</v>
      </c>
      <c r="AT332" s="244" t="s">
        <v>266</v>
      </c>
      <c r="AU332" s="244" t="s">
        <v>92</v>
      </c>
      <c r="AY332" s="17" t="s">
        <v>263</v>
      </c>
      <c r="BE332" s="245">
        <f>IF(N332="základní",J332,0)</f>
        <v>0</v>
      </c>
      <c r="BF332" s="245">
        <f>IF(N332="snížená",J332,0)</f>
        <v>0</v>
      </c>
      <c r="BG332" s="245">
        <f>IF(N332="zákl. přenesená",J332,0)</f>
        <v>0</v>
      </c>
      <c r="BH332" s="245">
        <f>IF(N332="sníž. přenesená",J332,0)</f>
        <v>0</v>
      </c>
      <c r="BI332" s="245">
        <f>IF(N332="nulová",J332,0)</f>
        <v>0</v>
      </c>
      <c r="BJ332" s="17" t="s">
        <v>90</v>
      </c>
      <c r="BK332" s="245">
        <f>ROUND(I332*H332,2)</f>
        <v>0</v>
      </c>
      <c r="BL332" s="17" t="s">
        <v>125</v>
      </c>
      <c r="BM332" s="244" t="s">
        <v>9409</v>
      </c>
    </row>
    <row r="333" s="14" customFormat="1">
      <c r="B333" s="274"/>
      <c r="C333" s="275"/>
      <c r="D333" s="246" t="s">
        <v>368</v>
      </c>
      <c r="E333" s="276" t="s">
        <v>1</v>
      </c>
      <c r="F333" s="277" t="s">
        <v>9273</v>
      </c>
      <c r="G333" s="275"/>
      <c r="H333" s="276" t="s">
        <v>1</v>
      </c>
      <c r="I333" s="278"/>
      <c r="J333" s="275"/>
      <c r="K333" s="275"/>
      <c r="L333" s="279"/>
      <c r="M333" s="280"/>
      <c r="N333" s="281"/>
      <c r="O333" s="281"/>
      <c r="P333" s="281"/>
      <c r="Q333" s="281"/>
      <c r="R333" s="281"/>
      <c r="S333" s="281"/>
      <c r="T333" s="282"/>
      <c r="AT333" s="283" t="s">
        <v>368</v>
      </c>
      <c r="AU333" s="283" t="s">
        <v>92</v>
      </c>
      <c r="AV333" s="14" t="s">
        <v>90</v>
      </c>
      <c r="AW333" s="14" t="s">
        <v>38</v>
      </c>
      <c r="AX333" s="14" t="s">
        <v>83</v>
      </c>
      <c r="AY333" s="283" t="s">
        <v>263</v>
      </c>
    </row>
    <row r="334" s="12" customFormat="1">
      <c r="B334" s="252"/>
      <c r="C334" s="253"/>
      <c r="D334" s="246" t="s">
        <v>368</v>
      </c>
      <c r="E334" s="254" t="s">
        <v>1</v>
      </c>
      <c r="F334" s="255" t="s">
        <v>9406</v>
      </c>
      <c r="G334" s="253"/>
      <c r="H334" s="256">
        <v>1.0529999999999999</v>
      </c>
      <c r="I334" s="257"/>
      <c r="J334" s="253"/>
      <c r="K334" s="253"/>
      <c r="L334" s="258"/>
      <c r="M334" s="259"/>
      <c r="N334" s="260"/>
      <c r="O334" s="260"/>
      <c r="P334" s="260"/>
      <c r="Q334" s="260"/>
      <c r="R334" s="260"/>
      <c r="S334" s="260"/>
      <c r="T334" s="261"/>
      <c r="AT334" s="262" t="s">
        <v>368</v>
      </c>
      <c r="AU334" s="262" t="s">
        <v>92</v>
      </c>
      <c r="AV334" s="12" t="s">
        <v>92</v>
      </c>
      <c r="AW334" s="12" t="s">
        <v>38</v>
      </c>
      <c r="AX334" s="12" t="s">
        <v>83</v>
      </c>
      <c r="AY334" s="262" t="s">
        <v>263</v>
      </c>
    </row>
    <row r="335" s="14" customFormat="1">
      <c r="B335" s="274"/>
      <c r="C335" s="275"/>
      <c r="D335" s="246" t="s">
        <v>368</v>
      </c>
      <c r="E335" s="276" t="s">
        <v>1</v>
      </c>
      <c r="F335" s="277" t="s">
        <v>9351</v>
      </c>
      <c r="G335" s="275"/>
      <c r="H335" s="276" t="s">
        <v>1</v>
      </c>
      <c r="I335" s="278"/>
      <c r="J335" s="275"/>
      <c r="K335" s="275"/>
      <c r="L335" s="279"/>
      <c r="M335" s="280"/>
      <c r="N335" s="281"/>
      <c r="O335" s="281"/>
      <c r="P335" s="281"/>
      <c r="Q335" s="281"/>
      <c r="R335" s="281"/>
      <c r="S335" s="281"/>
      <c r="T335" s="282"/>
      <c r="AT335" s="283" t="s">
        <v>368</v>
      </c>
      <c r="AU335" s="283" t="s">
        <v>92</v>
      </c>
      <c r="AV335" s="14" t="s">
        <v>90</v>
      </c>
      <c r="AW335" s="14" t="s">
        <v>38</v>
      </c>
      <c r="AX335" s="14" t="s">
        <v>83</v>
      </c>
      <c r="AY335" s="283" t="s">
        <v>263</v>
      </c>
    </row>
    <row r="336" s="12" customFormat="1">
      <c r="B336" s="252"/>
      <c r="C336" s="253"/>
      <c r="D336" s="246" t="s">
        <v>368</v>
      </c>
      <c r="E336" s="254" t="s">
        <v>1</v>
      </c>
      <c r="F336" s="255" t="s">
        <v>9405</v>
      </c>
      <c r="G336" s="253"/>
      <c r="H336" s="256">
        <v>85.563000000000002</v>
      </c>
      <c r="I336" s="257"/>
      <c r="J336" s="253"/>
      <c r="K336" s="253"/>
      <c r="L336" s="258"/>
      <c r="M336" s="259"/>
      <c r="N336" s="260"/>
      <c r="O336" s="260"/>
      <c r="P336" s="260"/>
      <c r="Q336" s="260"/>
      <c r="R336" s="260"/>
      <c r="S336" s="260"/>
      <c r="T336" s="261"/>
      <c r="AT336" s="262" t="s">
        <v>368</v>
      </c>
      <c r="AU336" s="262" t="s">
        <v>92</v>
      </c>
      <c r="AV336" s="12" t="s">
        <v>92</v>
      </c>
      <c r="AW336" s="12" t="s">
        <v>38</v>
      </c>
      <c r="AX336" s="12" t="s">
        <v>83</v>
      </c>
      <c r="AY336" s="262" t="s">
        <v>263</v>
      </c>
    </row>
    <row r="337" s="13" customFormat="1">
      <c r="B337" s="263"/>
      <c r="C337" s="264"/>
      <c r="D337" s="246" t="s">
        <v>368</v>
      </c>
      <c r="E337" s="265" t="s">
        <v>1</v>
      </c>
      <c r="F337" s="266" t="s">
        <v>370</v>
      </c>
      <c r="G337" s="264"/>
      <c r="H337" s="267">
        <v>86.616</v>
      </c>
      <c r="I337" s="268"/>
      <c r="J337" s="264"/>
      <c r="K337" s="264"/>
      <c r="L337" s="269"/>
      <c r="M337" s="270"/>
      <c r="N337" s="271"/>
      <c r="O337" s="271"/>
      <c r="P337" s="271"/>
      <c r="Q337" s="271"/>
      <c r="R337" s="271"/>
      <c r="S337" s="271"/>
      <c r="T337" s="272"/>
      <c r="AT337" s="273" t="s">
        <v>368</v>
      </c>
      <c r="AU337" s="273" t="s">
        <v>92</v>
      </c>
      <c r="AV337" s="13" t="s">
        <v>125</v>
      </c>
      <c r="AW337" s="13" t="s">
        <v>38</v>
      </c>
      <c r="AX337" s="13" t="s">
        <v>90</v>
      </c>
      <c r="AY337" s="273" t="s">
        <v>263</v>
      </c>
    </row>
    <row r="338" s="1" customFormat="1" ht="24" customHeight="1">
      <c r="B338" s="39"/>
      <c r="C338" s="233" t="s">
        <v>511</v>
      </c>
      <c r="D338" s="233" t="s">
        <v>266</v>
      </c>
      <c r="E338" s="234" t="s">
        <v>9410</v>
      </c>
      <c r="F338" s="235" t="s">
        <v>9411</v>
      </c>
      <c r="G338" s="236" t="s">
        <v>407</v>
      </c>
      <c r="H338" s="237">
        <v>12.69</v>
      </c>
      <c r="I338" s="238"/>
      <c r="J338" s="239">
        <f>ROUND(I338*H338,2)</f>
        <v>0</v>
      </c>
      <c r="K338" s="235" t="s">
        <v>270</v>
      </c>
      <c r="L338" s="44"/>
      <c r="M338" s="240" t="s">
        <v>1</v>
      </c>
      <c r="N338" s="241" t="s">
        <v>48</v>
      </c>
      <c r="O338" s="87"/>
      <c r="P338" s="242">
        <f>O338*H338</f>
        <v>0</v>
      </c>
      <c r="Q338" s="242">
        <v>0.0063171399999999997</v>
      </c>
      <c r="R338" s="242">
        <f>Q338*H338</f>
        <v>0.080164506599999991</v>
      </c>
      <c r="S338" s="242">
        <v>0</v>
      </c>
      <c r="T338" s="243">
        <f>S338*H338</f>
        <v>0</v>
      </c>
      <c r="AR338" s="244" t="s">
        <v>125</v>
      </c>
      <c r="AT338" s="244" t="s">
        <v>266</v>
      </c>
      <c r="AU338" s="244" t="s">
        <v>92</v>
      </c>
      <c r="AY338" s="17" t="s">
        <v>263</v>
      </c>
      <c r="BE338" s="245">
        <f>IF(N338="základní",J338,0)</f>
        <v>0</v>
      </c>
      <c r="BF338" s="245">
        <f>IF(N338="snížená",J338,0)</f>
        <v>0</v>
      </c>
      <c r="BG338" s="245">
        <f>IF(N338="zákl. přenesená",J338,0)</f>
        <v>0</v>
      </c>
      <c r="BH338" s="245">
        <f>IF(N338="sníž. přenesená",J338,0)</f>
        <v>0</v>
      </c>
      <c r="BI338" s="245">
        <f>IF(N338="nulová",J338,0)</f>
        <v>0</v>
      </c>
      <c r="BJ338" s="17" t="s">
        <v>90</v>
      </c>
      <c r="BK338" s="245">
        <f>ROUND(I338*H338,2)</f>
        <v>0</v>
      </c>
      <c r="BL338" s="17" t="s">
        <v>125</v>
      </c>
      <c r="BM338" s="244" t="s">
        <v>9412</v>
      </c>
    </row>
    <row r="339" s="12" customFormat="1">
      <c r="B339" s="252"/>
      <c r="C339" s="253"/>
      <c r="D339" s="246" t="s">
        <v>368</v>
      </c>
      <c r="E339" s="254" t="s">
        <v>1</v>
      </c>
      <c r="F339" s="255" t="s">
        <v>9413</v>
      </c>
      <c r="G339" s="253"/>
      <c r="H339" s="256">
        <v>1.5900000000000001</v>
      </c>
      <c r="I339" s="257"/>
      <c r="J339" s="253"/>
      <c r="K339" s="253"/>
      <c r="L339" s="258"/>
      <c r="M339" s="259"/>
      <c r="N339" s="260"/>
      <c r="O339" s="260"/>
      <c r="P339" s="260"/>
      <c r="Q339" s="260"/>
      <c r="R339" s="260"/>
      <c r="S339" s="260"/>
      <c r="T339" s="261"/>
      <c r="AT339" s="262" t="s">
        <v>368</v>
      </c>
      <c r="AU339" s="262" t="s">
        <v>92</v>
      </c>
      <c r="AV339" s="12" t="s">
        <v>92</v>
      </c>
      <c r="AW339" s="12" t="s">
        <v>38</v>
      </c>
      <c r="AX339" s="12" t="s">
        <v>83</v>
      </c>
      <c r="AY339" s="262" t="s">
        <v>263</v>
      </c>
    </row>
    <row r="340" s="12" customFormat="1">
      <c r="B340" s="252"/>
      <c r="C340" s="253"/>
      <c r="D340" s="246" t="s">
        <v>368</v>
      </c>
      <c r="E340" s="254" t="s">
        <v>1</v>
      </c>
      <c r="F340" s="255" t="s">
        <v>9414</v>
      </c>
      <c r="G340" s="253"/>
      <c r="H340" s="256">
        <v>11.1</v>
      </c>
      <c r="I340" s="257"/>
      <c r="J340" s="253"/>
      <c r="K340" s="253"/>
      <c r="L340" s="258"/>
      <c r="M340" s="259"/>
      <c r="N340" s="260"/>
      <c r="O340" s="260"/>
      <c r="P340" s="260"/>
      <c r="Q340" s="260"/>
      <c r="R340" s="260"/>
      <c r="S340" s="260"/>
      <c r="T340" s="261"/>
      <c r="AT340" s="262" t="s">
        <v>368</v>
      </c>
      <c r="AU340" s="262" t="s">
        <v>92</v>
      </c>
      <c r="AV340" s="12" t="s">
        <v>92</v>
      </c>
      <c r="AW340" s="12" t="s">
        <v>38</v>
      </c>
      <c r="AX340" s="12" t="s">
        <v>83</v>
      </c>
      <c r="AY340" s="262" t="s">
        <v>263</v>
      </c>
    </row>
    <row r="341" s="13" customFormat="1">
      <c r="B341" s="263"/>
      <c r="C341" s="264"/>
      <c r="D341" s="246" t="s">
        <v>368</v>
      </c>
      <c r="E341" s="265" t="s">
        <v>1</v>
      </c>
      <c r="F341" s="266" t="s">
        <v>370</v>
      </c>
      <c r="G341" s="264"/>
      <c r="H341" s="267">
        <v>12.69</v>
      </c>
      <c r="I341" s="268"/>
      <c r="J341" s="264"/>
      <c r="K341" s="264"/>
      <c r="L341" s="269"/>
      <c r="M341" s="270"/>
      <c r="N341" s="271"/>
      <c r="O341" s="271"/>
      <c r="P341" s="271"/>
      <c r="Q341" s="271"/>
      <c r="R341" s="271"/>
      <c r="S341" s="271"/>
      <c r="T341" s="272"/>
      <c r="AT341" s="273" t="s">
        <v>368</v>
      </c>
      <c r="AU341" s="273" t="s">
        <v>92</v>
      </c>
      <c r="AV341" s="13" t="s">
        <v>125</v>
      </c>
      <c r="AW341" s="13" t="s">
        <v>38</v>
      </c>
      <c r="AX341" s="13" t="s">
        <v>90</v>
      </c>
      <c r="AY341" s="273" t="s">
        <v>263</v>
      </c>
    </row>
    <row r="342" s="1" customFormat="1" ht="16.5" customHeight="1">
      <c r="B342" s="39"/>
      <c r="C342" s="233" t="s">
        <v>515</v>
      </c>
      <c r="D342" s="233" t="s">
        <v>266</v>
      </c>
      <c r="E342" s="234" t="s">
        <v>9415</v>
      </c>
      <c r="F342" s="235" t="s">
        <v>9416</v>
      </c>
      <c r="G342" s="236" t="s">
        <v>403</v>
      </c>
      <c r="H342" s="237">
        <v>11.388</v>
      </c>
      <c r="I342" s="238"/>
      <c r="J342" s="239">
        <f>ROUND(I342*H342,2)</f>
        <v>0</v>
      </c>
      <c r="K342" s="235" t="s">
        <v>270</v>
      </c>
      <c r="L342" s="44"/>
      <c r="M342" s="240" t="s">
        <v>1</v>
      </c>
      <c r="N342" s="241" t="s">
        <v>48</v>
      </c>
      <c r="O342" s="87"/>
      <c r="P342" s="242">
        <f>O342*H342</f>
        <v>0</v>
      </c>
      <c r="Q342" s="242">
        <v>0.85540000000000005</v>
      </c>
      <c r="R342" s="242">
        <f>Q342*H342</f>
        <v>9.7412951999999997</v>
      </c>
      <c r="S342" s="242">
        <v>0</v>
      </c>
      <c r="T342" s="243">
        <f>S342*H342</f>
        <v>0</v>
      </c>
      <c r="AR342" s="244" t="s">
        <v>125</v>
      </c>
      <c r="AT342" s="244" t="s">
        <v>266</v>
      </c>
      <c r="AU342" s="244" t="s">
        <v>92</v>
      </c>
      <c r="AY342" s="17" t="s">
        <v>263</v>
      </c>
      <c r="BE342" s="245">
        <f>IF(N342="základní",J342,0)</f>
        <v>0</v>
      </c>
      <c r="BF342" s="245">
        <f>IF(N342="snížená",J342,0)</f>
        <v>0</v>
      </c>
      <c r="BG342" s="245">
        <f>IF(N342="zákl. přenesená",J342,0)</f>
        <v>0</v>
      </c>
      <c r="BH342" s="245">
        <f>IF(N342="sníž. přenesená",J342,0)</f>
        <v>0</v>
      </c>
      <c r="BI342" s="245">
        <f>IF(N342="nulová",J342,0)</f>
        <v>0</v>
      </c>
      <c r="BJ342" s="17" t="s">
        <v>90</v>
      </c>
      <c r="BK342" s="245">
        <f>ROUND(I342*H342,2)</f>
        <v>0</v>
      </c>
      <c r="BL342" s="17" t="s">
        <v>125</v>
      </c>
      <c r="BM342" s="244" t="s">
        <v>9417</v>
      </c>
    </row>
    <row r="343" s="14" customFormat="1">
      <c r="B343" s="274"/>
      <c r="C343" s="275"/>
      <c r="D343" s="246" t="s">
        <v>368</v>
      </c>
      <c r="E343" s="276" t="s">
        <v>1</v>
      </c>
      <c r="F343" s="277" t="s">
        <v>9273</v>
      </c>
      <c r="G343" s="275"/>
      <c r="H343" s="276" t="s">
        <v>1</v>
      </c>
      <c r="I343" s="278"/>
      <c r="J343" s="275"/>
      <c r="K343" s="275"/>
      <c r="L343" s="279"/>
      <c r="M343" s="280"/>
      <c r="N343" s="281"/>
      <c r="O343" s="281"/>
      <c r="P343" s="281"/>
      <c r="Q343" s="281"/>
      <c r="R343" s="281"/>
      <c r="S343" s="281"/>
      <c r="T343" s="282"/>
      <c r="AT343" s="283" t="s">
        <v>368</v>
      </c>
      <c r="AU343" s="283" t="s">
        <v>92</v>
      </c>
      <c r="AV343" s="14" t="s">
        <v>90</v>
      </c>
      <c r="AW343" s="14" t="s">
        <v>38</v>
      </c>
      <c r="AX343" s="14" t="s">
        <v>83</v>
      </c>
      <c r="AY343" s="283" t="s">
        <v>263</v>
      </c>
    </row>
    <row r="344" s="12" customFormat="1">
      <c r="B344" s="252"/>
      <c r="C344" s="253"/>
      <c r="D344" s="246" t="s">
        <v>368</v>
      </c>
      <c r="E344" s="254" t="s">
        <v>1</v>
      </c>
      <c r="F344" s="255" t="s">
        <v>9418</v>
      </c>
      <c r="G344" s="253"/>
      <c r="H344" s="256">
        <v>0.22900000000000001</v>
      </c>
      <c r="I344" s="257"/>
      <c r="J344" s="253"/>
      <c r="K344" s="253"/>
      <c r="L344" s="258"/>
      <c r="M344" s="259"/>
      <c r="N344" s="260"/>
      <c r="O344" s="260"/>
      <c r="P344" s="260"/>
      <c r="Q344" s="260"/>
      <c r="R344" s="260"/>
      <c r="S344" s="260"/>
      <c r="T344" s="261"/>
      <c r="AT344" s="262" t="s">
        <v>368</v>
      </c>
      <c r="AU344" s="262" t="s">
        <v>92</v>
      </c>
      <c r="AV344" s="12" t="s">
        <v>92</v>
      </c>
      <c r="AW344" s="12" t="s">
        <v>38</v>
      </c>
      <c r="AX344" s="12" t="s">
        <v>83</v>
      </c>
      <c r="AY344" s="262" t="s">
        <v>263</v>
      </c>
    </row>
    <row r="345" s="14" customFormat="1">
      <c r="B345" s="274"/>
      <c r="C345" s="275"/>
      <c r="D345" s="246" t="s">
        <v>368</v>
      </c>
      <c r="E345" s="276" t="s">
        <v>1</v>
      </c>
      <c r="F345" s="277" t="s">
        <v>9351</v>
      </c>
      <c r="G345" s="275"/>
      <c r="H345" s="276" t="s">
        <v>1</v>
      </c>
      <c r="I345" s="278"/>
      <c r="J345" s="275"/>
      <c r="K345" s="275"/>
      <c r="L345" s="279"/>
      <c r="M345" s="280"/>
      <c r="N345" s="281"/>
      <c r="O345" s="281"/>
      <c r="P345" s="281"/>
      <c r="Q345" s="281"/>
      <c r="R345" s="281"/>
      <c r="S345" s="281"/>
      <c r="T345" s="282"/>
      <c r="AT345" s="283" t="s">
        <v>368</v>
      </c>
      <c r="AU345" s="283" t="s">
        <v>92</v>
      </c>
      <c r="AV345" s="14" t="s">
        <v>90</v>
      </c>
      <c r="AW345" s="14" t="s">
        <v>38</v>
      </c>
      <c r="AX345" s="14" t="s">
        <v>83</v>
      </c>
      <c r="AY345" s="283" t="s">
        <v>263</v>
      </c>
    </row>
    <row r="346" s="12" customFormat="1">
      <c r="B346" s="252"/>
      <c r="C346" s="253"/>
      <c r="D346" s="246" t="s">
        <v>368</v>
      </c>
      <c r="E346" s="254" t="s">
        <v>1</v>
      </c>
      <c r="F346" s="255" t="s">
        <v>9419</v>
      </c>
      <c r="G346" s="253"/>
      <c r="H346" s="256">
        <v>11.159000000000001</v>
      </c>
      <c r="I346" s="257"/>
      <c r="J346" s="253"/>
      <c r="K346" s="253"/>
      <c r="L346" s="258"/>
      <c r="M346" s="259"/>
      <c r="N346" s="260"/>
      <c r="O346" s="260"/>
      <c r="P346" s="260"/>
      <c r="Q346" s="260"/>
      <c r="R346" s="260"/>
      <c r="S346" s="260"/>
      <c r="T346" s="261"/>
      <c r="AT346" s="262" t="s">
        <v>368</v>
      </c>
      <c r="AU346" s="262" t="s">
        <v>92</v>
      </c>
      <c r="AV346" s="12" t="s">
        <v>92</v>
      </c>
      <c r="AW346" s="12" t="s">
        <v>38</v>
      </c>
      <c r="AX346" s="12" t="s">
        <v>83</v>
      </c>
      <c r="AY346" s="262" t="s">
        <v>263</v>
      </c>
    </row>
    <row r="347" s="13" customFormat="1">
      <c r="B347" s="263"/>
      <c r="C347" s="264"/>
      <c r="D347" s="246" t="s">
        <v>368</v>
      </c>
      <c r="E347" s="265" t="s">
        <v>1</v>
      </c>
      <c r="F347" s="266" t="s">
        <v>370</v>
      </c>
      <c r="G347" s="264"/>
      <c r="H347" s="267">
        <v>11.388</v>
      </c>
      <c r="I347" s="268"/>
      <c r="J347" s="264"/>
      <c r="K347" s="264"/>
      <c r="L347" s="269"/>
      <c r="M347" s="270"/>
      <c r="N347" s="271"/>
      <c r="O347" s="271"/>
      <c r="P347" s="271"/>
      <c r="Q347" s="271"/>
      <c r="R347" s="271"/>
      <c r="S347" s="271"/>
      <c r="T347" s="272"/>
      <c r="AT347" s="273" t="s">
        <v>368</v>
      </c>
      <c r="AU347" s="273" t="s">
        <v>92</v>
      </c>
      <c r="AV347" s="13" t="s">
        <v>125</v>
      </c>
      <c r="AW347" s="13" t="s">
        <v>38</v>
      </c>
      <c r="AX347" s="13" t="s">
        <v>90</v>
      </c>
      <c r="AY347" s="273" t="s">
        <v>263</v>
      </c>
    </row>
    <row r="348" s="11" customFormat="1" ht="22.8" customHeight="1">
      <c r="B348" s="217"/>
      <c r="C348" s="218"/>
      <c r="D348" s="219" t="s">
        <v>82</v>
      </c>
      <c r="E348" s="231" t="s">
        <v>303</v>
      </c>
      <c r="F348" s="231" t="s">
        <v>3533</v>
      </c>
      <c r="G348" s="218"/>
      <c r="H348" s="218"/>
      <c r="I348" s="221"/>
      <c r="J348" s="232">
        <f>BK348</f>
        <v>0</v>
      </c>
      <c r="K348" s="218"/>
      <c r="L348" s="223"/>
      <c r="M348" s="224"/>
      <c r="N348" s="225"/>
      <c r="O348" s="225"/>
      <c r="P348" s="226">
        <f>SUM(P349:P555)</f>
        <v>0</v>
      </c>
      <c r="Q348" s="225"/>
      <c r="R348" s="226">
        <f>SUM(R349:R555)</f>
        <v>15.6952687673</v>
      </c>
      <c r="S348" s="225"/>
      <c r="T348" s="227">
        <f>SUM(T349:T555)</f>
        <v>0</v>
      </c>
      <c r="AR348" s="228" t="s">
        <v>90</v>
      </c>
      <c r="AT348" s="229" t="s">
        <v>82</v>
      </c>
      <c r="AU348" s="229" t="s">
        <v>90</v>
      </c>
      <c r="AY348" s="228" t="s">
        <v>263</v>
      </c>
      <c r="BK348" s="230">
        <f>SUM(BK349:BK555)</f>
        <v>0</v>
      </c>
    </row>
    <row r="349" s="1" customFormat="1" ht="24" customHeight="1">
      <c r="B349" s="39"/>
      <c r="C349" s="233" t="s">
        <v>523</v>
      </c>
      <c r="D349" s="233" t="s">
        <v>266</v>
      </c>
      <c r="E349" s="234" t="s">
        <v>9420</v>
      </c>
      <c r="F349" s="235" t="s">
        <v>9421</v>
      </c>
      <c r="G349" s="236" t="s">
        <v>396</v>
      </c>
      <c r="H349" s="237">
        <v>4</v>
      </c>
      <c r="I349" s="238"/>
      <c r="J349" s="239">
        <f>ROUND(I349*H349,2)</f>
        <v>0</v>
      </c>
      <c r="K349" s="235" t="s">
        <v>270</v>
      </c>
      <c r="L349" s="44"/>
      <c r="M349" s="240" t="s">
        <v>1</v>
      </c>
      <c r="N349" s="241" t="s">
        <v>48</v>
      </c>
      <c r="O349" s="87"/>
      <c r="P349" s="242">
        <f>O349*H349</f>
        <v>0</v>
      </c>
      <c r="Q349" s="242">
        <v>0.0027399999999999998</v>
      </c>
      <c r="R349" s="242">
        <f>Q349*H349</f>
        <v>0.010959999999999999</v>
      </c>
      <c r="S349" s="242">
        <v>0</v>
      </c>
      <c r="T349" s="243">
        <f>S349*H349</f>
        <v>0</v>
      </c>
      <c r="AR349" s="244" t="s">
        <v>125</v>
      </c>
      <c r="AT349" s="244" t="s">
        <v>266</v>
      </c>
      <c r="AU349" s="244" t="s">
        <v>92</v>
      </c>
      <c r="AY349" s="17" t="s">
        <v>263</v>
      </c>
      <c r="BE349" s="245">
        <f>IF(N349="základní",J349,0)</f>
        <v>0</v>
      </c>
      <c r="BF349" s="245">
        <f>IF(N349="snížená",J349,0)</f>
        <v>0</v>
      </c>
      <c r="BG349" s="245">
        <f>IF(N349="zákl. přenesená",J349,0)</f>
        <v>0</v>
      </c>
      <c r="BH349" s="245">
        <f>IF(N349="sníž. přenesená",J349,0)</f>
        <v>0</v>
      </c>
      <c r="BI349" s="245">
        <f>IF(N349="nulová",J349,0)</f>
        <v>0</v>
      </c>
      <c r="BJ349" s="17" t="s">
        <v>90</v>
      </c>
      <c r="BK349" s="245">
        <f>ROUND(I349*H349,2)</f>
        <v>0</v>
      </c>
      <c r="BL349" s="17" t="s">
        <v>125</v>
      </c>
      <c r="BM349" s="244" t="s">
        <v>9422</v>
      </c>
    </row>
    <row r="350" s="14" customFormat="1">
      <c r="B350" s="274"/>
      <c r="C350" s="275"/>
      <c r="D350" s="246" t="s">
        <v>368</v>
      </c>
      <c r="E350" s="276" t="s">
        <v>1</v>
      </c>
      <c r="F350" s="277" t="s">
        <v>9423</v>
      </c>
      <c r="G350" s="275"/>
      <c r="H350" s="276" t="s">
        <v>1</v>
      </c>
      <c r="I350" s="278"/>
      <c r="J350" s="275"/>
      <c r="K350" s="275"/>
      <c r="L350" s="279"/>
      <c r="M350" s="280"/>
      <c r="N350" s="281"/>
      <c r="O350" s="281"/>
      <c r="P350" s="281"/>
      <c r="Q350" s="281"/>
      <c r="R350" s="281"/>
      <c r="S350" s="281"/>
      <c r="T350" s="282"/>
      <c r="AT350" s="283" t="s">
        <v>368</v>
      </c>
      <c r="AU350" s="283" t="s">
        <v>92</v>
      </c>
      <c r="AV350" s="14" t="s">
        <v>90</v>
      </c>
      <c r="AW350" s="14" t="s">
        <v>38</v>
      </c>
      <c r="AX350" s="14" t="s">
        <v>83</v>
      </c>
      <c r="AY350" s="283" t="s">
        <v>263</v>
      </c>
    </row>
    <row r="351" s="12" customFormat="1">
      <c r="B351" s="252"/>
      <c r="C351" s="253"/>
      <c r="D351" s="246" t="s">
        <v>368</v>
      </c>
      <c r="E351" s="254" t="s">
        <v>1</v>
      </c>
      <c r="F351" s="255" t="s">
        <v>125</v>
      </c>
      <c r="G351" s="253"/>
      <c r="H351" s="256">
        <v>4</v>
      </c>
      <c r="I351" s="257"/>
      <c r="J351" s="253"/>
      <c r="K351" s="253"/>
      <c r="L351" s="258"/>
      <c r="M351" s="259"/>
      <c r="N351" s="260"/>
      <c r="O351" s="260"/>
      <c r="P351" s="260"/>
      <c r="Q351" s="260"/>
      <c r="R351" s="260"/>
      <c r="S351" s="260"/>
      <c r="T351" s="261"/>
      <c r="AT351" s="262" t="s">
        <v>368</v>
      </c>
      <c r="AU351" s="262" t="s">
        <v>92</v>
      </c>
      <c r="AV351" s="12" t="s">
        <v>92</v>
      </c>
      <c r="AW351" s="12" t="s">
        <v>38</v>
      </c>
      <c r="AX351" s="12" t="s">
        <v>90</v>
      </c>
      <c r="AY351" s="262" t="s">
        <v>263</v>
      </c>
    </row>
    <row r="352" s="1" customFormat="1" ht="24" customHeight="1">
      <c r="B352" s="39"/>
      <c r="C352" s="233" t="s">
        <v>529</v>
      </c>
      <c r="D352" s="233" t="s">
        <v>266</v>
      </c>
      <c r="E352" s="234" t="s">
        <v>9424</v>
      </c>
      <c r="F352" s="235" t="s">
        <v>9425</v>
      </c>
      <c r="G352" s="236" t="s">
        <v>396</v>
      </c>
      <c r="H352" s="237">
        <v>143</v>
      </c>
      <c r="I352" s="238"/>
      <c r="J352" s="239">
        <f>ROUND(I352*H352,2)</f>
        <v>0</v>
      </c>
      <c r="K352" s="235" t="s">
        <v>270</v>
      </c>
      <c r="L352" s="44"/>
      <c r="M352" s="240" t="s">
        <v>1</v>
      </c>
      <c r="N352" s="241" t="s">
        <v>48</v>
      </c>
      <c r="O352" s="87"/>
      <c r="P352" s="242">
        <f>O352*H352</f>
        <v>0</v>
      </c>
      <c r="Q352" s="242">
        <v>0.0026800000000000001</v>
      </c>
      <c r="R352" s="242">
        <f>Q352*H352</f>
        <v>0.38324000000000003</v>
      </c>
      <c r="S352" s="242">
        <v>0</v>
      </c>
      <c r="T352" s="243">
        <f>S352*H352</f>
        <v>0</v>
      </c>
      <c r="AR352" s="244" t="s">
        <v>125</v>
      </c>
      <c r="AT352" s="244" t="s">
        <v>266</v>
      </c>
      <c r="AU352" s="244" t="s">
        <v>92</v>
      </c>
      <c r="AY352" s="17" t="s">
        <v>263</v>
      </c>
      <c r="BE352" s="245">
        <f>IF(N352="základní",J352,0)</f>
        <v>0</v>
      </c>
      <c r="BF352" s="245">
        <f>IF(N352="snížená",J352,0)</f>
        <v>0</v>
      </c>
      <c r="BG352" s="245">
        <f>IF(N352="zákl. přenesená",J352,0)</f>
        <v>0</v>
      </c>
      <c r="BH352" s="245">
        <f>IF(N352="sníž. přenesená",J352,0)</f>
        <v>0</v>
      </c>
      <c r="BI352" s="245">
        <f>IF(N352="nulová",J352,0)</f>
        <v>0</v>
      </c>
      <c r="BJ352" s="17" t="s">
        <v>90</v>
      </c>
      <c r="BK352" s="245">
        <f>ROUND(I352*H352,2)</f>
        <v>0</v>
      </c>
      <c r="BL352" s="17" t="s">
        <v>125</v>
      </c>
      <c r="BM352" s="244" t="s">
        <v>9426</v>
      </c>
    </row>
    <row r="353" s="14" customFormat="1">
      <c r="B353" s="274"/>
      <c r="C353" s="275"/>
      <c r="D353" s="246" t="s">
        <v>368</v>
      </c>
      <c r="E353" s="276" t="s">
        <v>1</v>
      </c>
      <c r="F353" s="277" t="s">
        <v>9398</v>
      </c>
      <c r="G353" s="275"/>
      <c r="H353" s="276" t="s">
        <v>1</v>
      </c>
      <c r="I353" s="278"/>
      <c r="J353" s="275"/>
      <c r="K353" s="275"/>
      <c r="L353" s="279"/>
      <c r="M353" s="280"/>
      <c r="N353" s="281"/>
      <c r="O353" s="281"/>
      <c r="P353" s="281"/>
      <c r="Q353" s="281"/>
      <c r="R353" s="281"/>
      <c r="S353" s="281"/>
      <c r="T353" s="282"/>
      <c r="AT353" s="283" t="s">
        <v>368</v>
      </c>
      <c r="AU353" s="283" t="s">
        <v>92</v>
      </c>
      <c r="AV353" s="14" t="s">
        <v>90</v>
      </c>
      <c r="AW353" s="14" t="s">
        <v>38</v>
      </c>
      <c r="AX353" s="14" t="s">
        <v>83</v>
      </c>
      <c r="AY353" s="283" t="s">
        <v>263</v>
      </c>
    </row>
    <row r="354" s="12" customFormat="1">
      <c r="B354" s="252"/>
      <c r="C354" s="253"/>
      <c r="D354" s="246" t="s">
        <v>368</v>
      </c>
      <c r="E354" s="254" t="s">
        <v>1</v>
      </c>
      <c r="F354" s="255" t="s">
        <v>9427</v>
      </c>
      <c r="G354" s="253"/>
      <c r="H354" s="256">
        <v>142.46299999999999</v>
      </c>
      <c r="I354" s="257"/>
      <c r="J354" s="253"/>
      <c r="K354" s="253"/>
      <c r="L354" s="258"/>
      <c r="M354" s="259"/>
      <c r="N354" s="260"/>
      <c r="O354" s="260"/>
      <c r="P354" s="260"/>
      <c r="Q354" s="260"/>
      <c r="R354" s="260"/>
      <c r="S354" s="260"/>
      <c r="T354" s="261"/>
      <c r="AT354" s="262" t="s">
        <v>368</v>
      </c>
      <c r="AU354" s="262" t="s">
        <v>92</v>
      </c>
      <c r="AV354" s="12" t="s">
        <v>92</v>
      </c>
      <c r="AW354" s="12" t="s">
        <v>38</v>
      </c>
      <c r="AX354" s="12" t="s">
        <v>83</v>
      </c>
      <c r="AY354" s="262" t="s">
        <v>263</v>
      </c>
    </row>
    <row r="355" s="13" customFormat="1">
      <c r="B355" s="263"/>
      <c r="C355" s="264"/>
      <c r="D355" s="246" t="s">
        <v>368</v>
      </c>
      <c r="E355" s="265" t="s">
        <v>1</v>
      </c>
      <c r="F355" s="266" t="s">
        <v>370</v>
      </c>
      <c r="G355" s="264"/>
      <c r="H355" s="267">
        <v>142.46299999999999</v>
      </c>
      <c r="I355" s="268"/>
      <c r="J355" s="264"/>
      <c r="K355" s="264"/>
      <c r="L355" s="269"/>
      <c r="M355" s="270"/>
      <c r="N355" s="271"/>
      <c r="O355" s="271"/>
      <c r="P355" s="271"/>
      <c r="Q355" s="271"/>
      <c r="R355" s="271"/>
      <c r="S355" s="271"/>
      <c r="T355" s="272"/>
      <c r="AT355" s="273" t="s">
        <v>368</v>
      </c>
      <c r="AU355" s="273" t="s">
        <v>92</v>
      </c>
      <c r="AV355" s="13" t="s">
        <v>125</v>
      </c>
      <c r="AW355" s="13" t="s">
        <v>38</v>
      </c>
      <c r="AX355" s="13" t="s">
        <v>83</v>
      </c>
      <c r="AY355" s="273" t="s">
        <v>263</v>
      </c>
    </row>
    <row r="356" s="12" customFormat="1">
      <c r="B356" s="252"/>
      <c r="C356" s="253"/>
      <c r="D356" s="246" t="s">
        <v>368</v>
      </c>
      <c r="E356" s="254" t="s">
        <v>1</v>
      </c>
      <c r="F356" s="255" t="s">
        <v>1199</v>
      </c>
      <c r="G356" s="253"/>
      <c r="H356" s="256">
        <v>143</v>
      </c>
      <c r="I356" s="257"/>
      <c r="J356" s="253"/>
      <c r="K356" s="253"/>
      <c r="L356" s="258"/>
      <c r="M356" s="259"/>
      <c r="N356" s="260"/>
      <c r="O356" s="260"/>
      <c r="P356" s="260"/>
      <c r="Q356" s="260"/>
      <c r="R356" s="260"/>
      <c r="S356" s="260"/>
      <c r="T356" s="261"/>
      <c r="AT356" s="262" t="s">
        <v>368</v>
      </c>
      <c r="AU356" s="262" t="s">
        <v>92</v>
      </c>
      <c r="AV356" s="12" t="s">
        <v>92</v>
      </c>
      <c r="AW356" s="12" t="s">
        <v>38</v>
      </c>
      <c r="AX356" s="12" t="s">
        <v>90</v>
      </c>
      <c r="AY356" s="262" t="s">
        <v>263</v>
      </c>
    </row>
    <row r="357" s="1" customFormat="1" ht="24" customHeight="1">
      <c r="B357" s="39"/>
      <c r="C357" s="233" t="s">
        <v>538</v>
      </c>
      <c r="D357" s="233" t="s">
        <v>266</v>
      </c>
      <c r="E357" s="234" t="s">
        <v>9428</v>
      </c>
      <c r="F357" s="235" t="s">
        <v>9429</v>
      </c>
      <c r="G357" s="236" t="s">
        <v>396</v>
      </c>
      <c r="H357" s="237">
        <v>183.5</v>
      </c>
      <c r="I357" s="238"/>
      <c r="J357" s="239">
        <f>ROUND(I357*H357,2)</f>
        <v>0</v>
      </c>
      <c r="K357" s="235" t="s">
        <v>270</v>
      </c>
      <c r="L357" s="44"/>
      <c r="M357" s="240" t="s">
        <v>1</v>
      </c>
      <c r="N357" s="241" t="s">
        <v>48</v>
      </c>
      <c r="O357" s="87"/>
      <c r="P357" s="242">
        <f>O357*H357</f>
        <v>0</v>
      </c>
      <c r="Q357" s="242">
        <v>0.0042729999999999999</v>
      </c>
      <c r="R357" s="242">
        <f>Q357*H357</f>
        <v>0.78409549999999995</v>
      </c>
      <c r="S357" s="242">
        <v>0</v>
      </c>
      <c r="T357" s="243">
        <f>S357*H357</f>
        <v>0</v>
      </c>
      <c r="AR357" s="244" t="s">
        <v>125</v>
      </c>
      <c r="AT357" s="244" t="s">
        <v>266</v>
      </c>
      <c r="AU357" s="244" t="s">
        <v>92</v>
      </c>
      <c r="AY357" s="17" t="s">
        <v>263</v>
      </c>
      <c r="BE357" s="245">
        <f>IF(N357="základní",J357,0)</f>
        <v>0</v>
      </c>
      <c r="BF357" s="245">
        <f>IF(N357="snížená",J357,0)</f>
        <v>0</v>
      </c>
      <c r="BG357" s="245">
        <f>IF(N357="zákl. přenesená",J357,0)</f>
        <v>0</v>
      </c>
      <c r="BH357" s="245">
        <f>IF(N357="sníž. přenesená",J357,0)</f>
        <v>0</v>
      </c>
      <c r="BI357" s="245">
        <f>IF(N357="nulová",J357,0)</f>
        <v>0</v>
      </c>
      <c r="BJ357" s="17" t="s">
        <v>90</v>
      </c>
      <c r="BK357" s="245">
        <f>ROUND(I357*H357,2)</f>
        <v>0</v>
      </c>
      <c r="BL357" s="17" t="s">
        <v>125</v>
      </c>
      <c r="BM357" s="244" t="s">
        <v>9430</v>
      </c>
    </row>
    <row r="358" s="14" customFormat="1">
      <c r="B358" s="274"/>
      <c r="C358" s="275"/>
      <c r="D358" s="246" t="s">
        <v>368</v>
      </c>
      <c r="E358" s="276" t="s">
        <v>1</v>
      </c>
      <c r="F358" s="277" t="s">
        <v>9431</v>
      </c>
      <c r="G358" s="275"/>
      <c r="H358" s="276" t="s">
        <v>1</v>
      </c>
      <c r="I358" s="278"/>
      <c r="J358" s="275"/>
      <c r="K358" s="275"/>
      <c r="L358" s="279"/>
      <c r="M358" s="280"/>
      <c r="N358" s="281"/>
      <c r="O358" s="281"/>
      <c r="P358" s="281"/>
      <c r="Q358" s="281"/>
      <c r="R358" s="281"/>
      <c r="S358" s="281"/>
      <c r="T358" s="282"/>
      <c r="AT358" s="283" t="s">
        <v>368</v>
      </c>
      <c r="AU358" s="283" t="s">
        <v>92</v>
      </c>
      <c r="AV358" s="14" t="s">
        <v>90</v>
      </c>
      <c r="AW358" s="14" t="s">
        <v>38</v>
      </c>
      <c r="AX358" s="14" t="s">
        <v>83</v>
      </c>
      <c r="AY358" s="283" t="s">
        <v>263</v>
      </c>
    </row>
    <row r="359" s="12" customFormat="1">
      <c r="B359" s="252"/>
      <c r="C359" s="253"/>
      <c r="D359" s="246" t="s">
        <v>368</v>
      </c>
      <c r="E359" s="254" t="s">
        <v>1</v>
      </c>
      <c r="F359" s="255" t="s">
        <v>9432</v>
      </c>
      <c r="G359" s="253"/>
      <c r="H359" s="256">
        <v>83.275999999999996</v>
      </c>
      <c r="I359" s="257"/>
      <c r="J359" s="253"/>
      <c r="K359" s="253"/>
      <c r="L359" s="258"/>
      <c r="M359" s="259"/>
      <c r="N359" s="260"/>
      <c r="O359" s="260"/>
      <c r="P359" s="260"/>
      <c r="Q359" s="260"/>
      <c r="R359" s="260"/>
      <c r="S359" s="260"/>
      <c r="T359" s="261"/>
      <c r="AT359" s="262" t="s">
        <v>368</v>
      </c>
      <c r="AU359" s="262" t="s">
        <v>92</v>
      </c>
      <c r="AV359" s="12" t="s">
        <v>92</v>
      </c>
      <c r="AW359" s="12" t="s">
        <v>38</v>
      </c>
      <c r="AX359" s="12" t="s">
        <v>83</v>
      </c>
      <c r="AY359" s="262" t="s">
        <v>263</v>
      </c>
    </row>
    <row r="360" s="13" customFormat="1">
      <c r="B360" s="263"/>
      <c r="C360" s="264"/>
      <c r="D360" s="246" t="s">
        <v>368</v>
      </c>
      <c r="E360" s="265" t="s">
        <v>1</v>
      </c>
      <c r="F360" s="266" t="s">
        <v>370</v>
      </c>
      <c r="G360" s="264"/>
      <c r="H360" s="267">
        <v>83.275999999999996</v>
      </c>
      <c r="I360" s="268"/>
      <c r="J360" s="264"/>
      <c r="K360" s="264"/>
      <c r="L360" s="269"/>
      <c r="M360" s="270"/>
      <c r="N360" s="271"/>
      <c r="O360" s="271"/>
      <c r="P360" s="271"/>
      <c r="Q360" s="271"/>
      <c r="R360" s="271"/>
      <c r="S360" s="271"/>
      <c r="T360" s="272"/>
      <c r="AT360" s="273" t="s">
        <v>368</v>
      </c>
      <c r="AU360" s="273" t="s">
        <v>92</v>
      </c>
      <c r="AV360" s="13" t="s">
        <v>125</v>
      </c>
      <c r="AW360" s="13" t="s">
        <v>38</v>
      </c>
      <c r="AX360" s="13" t="s">
        <v>83</v>
      </c>
      <c r="AY360" s="273" t="s">
        <v>263</v>
      </c>
    </row>
    <row r="361" s="12" customFormat="1">
      <c r="B361" s="252"/>
      <c r="C361" s="253"/>
      <c r="D361" s="246" t="s">
        <v>368</v>
      </c>
      <c r="E361" s="254" t="s">
        <v>1</v>
      </c>
      <c r="F361" s="255" t="s">
        <v>9433</v>
      </c>
      <c r="G361" s="253"/>
      <c r="H361" s="256">
        <v>183.5</v>
      </c>
      <c r="I361" s="257"/>
      <c r="J361" s="253"/>
      <c r="K361" s="253"/>
      <c r="L361" s="258"/>
      <c r="M361" s="259"/>
      <c r="N361" s="260"/>
      <c r="O361" s="260"/>
      <c r="P361" s="260"/>
      <c r="Q361" s="260"/>
      <c r="R361" s="260"/>
      <c r="S361" s="260"/>
      <c r="T361" s="261"/>
      <c r="AT361" s="262" t="s">
        <v>368</v>
      </c>
      <c r="AU361" s="262" t="s">
        <v>92</v>
      </c>
      <c r="AV361" s="12" t="s">
        <v>92</v>
      </c>
      <c r="AW361" s="12" t="s">
        <v>38</v>
      </c>
      <c r="AX361" s="12" t="s">
        <v>90</v>
      </c>
      <c r="AY361" s="262" t="s">
        <v>263</v>
      </c>
    </row>
    <row r="362" s="1" customFormat="1" ht="24" customHeight="1">
      <c r="B362" s="39"/>
      <c r="C362" s="233" t="s">
        <v>547</v>
      </c>
      <c r="D362" s="233" t="s">
        <v>266</v>
      </c>
      <c r="E362" s="234" t="s">
        <v>9434</v>
      </c>
      <c r="F362" s="235" t="s">
        <v>9435</v>
      </c>
      <c r="G362" s="236" t="s">
        <v>396</v>
      </c>
      <c r="H362" s="237">
        <v>46</v>
      </c>
      <c r="I362" s="238"/>
      <c r="J362" s="239">
        <f>ROUND(I362*H362,2)</f>
        <v>0</v>
      </c>
      <c r="K362" s="235" t="s">
        <v>270</v>
      </c>
      <c r="L362" s="44"/>
      <c r="M362" s="240" t="s">
        <v>1</v>
      </c>
      <c r="N362" s="241" t="s">
        <v>48</v>
      </c>
      <c r="O362" s="87"/>
      <c r="P362" s="242">
        <f>O362*H362</f>
        <v>0</v>
      </c>
      <c r="Q362" s="242">
        <v>0.0072560000000000003</v>
      </c>
      <c r="R362" s="242">
        <f>Q362*H362</f>
        <v>0.33377600000000002</v>
      </c>
      <c r="S362" s="242">
        <v>0</v>
      </c>
      <c r="T362" s="243">
        <f>S362*H362</f>
        <v>0</v>
      </c>
      <c r="AR362" s="244" t="s">
        <v>125</v>
      </c>
      <c r="AT362" s="244" t="s">
        <v>266</v>
      </c>
      <c r="AU362" s="244" t="s">
        <v>92</v>
      </c>
      <c r="AY362" s="17" t="s">
        <v>263</v>
      </c>
      <c r="BE362" s="245">
        <f>IF(N362="základní",J362,0)</f>
        <v>0</v>
      </c>
      <c r="BF362" s="245">
        <f>IF(N362="snížená",J362,0)</f>
        <v>0</v>
      </c>
      <c r="BG362" s="245">
        <f>IF(N362="zákl. přenesená",J362,0)</f>
        <v>0</v>
      </c>
      <c r="BH362" s="245">
        <f>IF(N362="sníž. přenesená",J362,0)</f>
        <v>0</v>
      </c>
      <c r="BI362" s="245">
        <f>IF(N362="nulová",J362,0)</f>
        <v>0</v>
      </c>
      <c r="BJ362" s="17" t="s">
        <v>90</v>
      </c>
      <c r="BK362" s="245">
        <f>ROUND(I362*H362,2)</f>
        <v>0</v>
      </c>
      <c r="BL362" s="17" t="s">
        <v>125</v>
      </c>
      <c r="BM362" s="244" t="s">
        <v>9436</v>
      </c>
    </row>
    <row r="363" s="14" customFormat="1">
      <c r="B363" s="274"/>
      <c r="C363" s="275"/>
      <c r="D363" s="246" t="s">
        <v>368</v>
      </c>
      <c r="E363" s="276" t="s">
        <v>1</v>
      </c>
      <c r="F363" s="277" t="s">
        <v>9431</v>
      </c>
      <c r="G363" s="275"/>
      <c r="H363" s="276" t="s">
        <v>1</v>
      </c>
      <c r="I363" s="278"/>
      <c r="J363" s="275"/>
      <c r="K363" s="275"/>
      <c r="L363" s="279"/>
      <c r="M363" s="280"/>
      <c r="N363" s="281"/>
      <c r="O363" s="281"/>
      <c r="P363" s="281"/>
      <c r="Q363" s="281"/>
      <c r="R363" s="281"/>
      <c r="S363" s="281"/>
      <c r="T363" s="282"/>
      <c r="AT363" s="283" t="s">
        <v>368</v>
      </c>
      <c r="AU363" s="283" t="s">
        <v>92</v>
      </c>
      <c r="AV363" s="14" t="s">
        <v>90</v>
      </c>
      <c r="AW363" s="14" t="s">
        <v>38</v>
      </c>
      <c r="AX363" s="14" t="s">
        <v>83</v>
      </c>
      <c r="AY363" s="283" t="s">
        <v>263</v>
      </c>
    </row>
    <row r="364" s="12" customFormat="1">
      <c r="B364" s="252"/>
      <c r="C364" s="253"/>
      <c r="D364" s="246" t="s">
        <v>368</v>
      </c>
      <c r="E364" s="254" t="s">
        <v>1</v>
      </c>
      <c r="F364" s="255" t="s">
        <v>9437</v>
      </c>
      <c r="G364" s="253"/>
      <c r="H364" s="256">
        <v>45.889000000000003</v>
      </c>
      <c r="I364" s="257"/>
      <c r="J364" s="253"/>
      <c r="K364" s="253"/>
      <c r="L364" s="258"/>
      <c r="M364" s="259"/>
      <c r="N364" s="260"/>
      <c r="O364" s="260"/>
      <c r="P364" s="260"/>
      <c r="Q364" s="260"/>
      <c r="R364" s="260"/>
      <c r="S364" s="260"/>
      <c r="T364" s="261"/>
      <c r="AT364" s="262" t="s">
        <v>368</v>
      </c>
      <c r="AU364" s="262" t="s">
        <v>92</v>
      </c>
      <c r="AV364" s="12" t="s">
        <v>92</v>
      </c>
      <c r="AW364" s="12" t="s">
        <v>38</v>
      </c>
      <c r="AX364" s="12" t="s">
        <v>83</v>
      </c>
      <c r="AY364" s="262" t="s">
        <v>263</v>
      </c>
    </row>
    <row r="365" s="13" customFormat="1">
      <c r="B365" s="263"/>
      <c r="C365" s="264"/>
      <c r="D365" s="246" t="s">
        <v>368</v>
      </c>
      <c r="E365" s="265" t="s">
        <v>1</v>
      </c>
      <c r="F365" s="266" t="s">
        <v>370</v>
      </c>
      <c r="G365" s="264"/>
      <c r="H365" s="267">
        <v>45.889000000000003</v>
      </c>
      <c r="I365" s="268"/>
      <c r="J365" s="264"/>
      <c r="K365" s="264"/>
      <c r="L365" s="269"/>
      <c r="M365" s="270"/>
      <c r="N365" s="271"/>
      <c r="O365" s="271"/>
      <c r="P365" s="271"/>
      <c r="Q365" s="271"/>
      <c r="R365" s="271"/>
      <c r="S365" s="271"/>
      <c r="T365" s="272"/>
      <c r="AT365" s="273" t="s">
        <v>368</v>
      </c>
      <c r="AU365" s="273" t="s">
        <v>92</v>
      </c>
      <c r="AV365" s="13" t="s">
        <v>125</v>
      </c>
      <c r="AW365" s="13" t="s">
        <v>38</v>
      </c>
      <c r="AX365" s="13" t="s">
        <v>83</v>
      </c>
      <c r="AY365" s="273" t="s">
        <v>263</v>
      </c>
    </row>
    <row r="366" s="12" customFormat="1">
      <c r="B366" s="252"/>
      <c r="C366" s="253"/>
      <c r="D366" s="246" t="s">
        <v>368</v>
      </c>
      <c r="E366" s="254" t="s">
        <v>1</v>
      </c>
      <c r="F366" s="255" t="s">
        <v>643</v>
      </c>
      <c r="G366" s="253"/>
      <c r="H366" s="256">
        <v>46</v>
      </c>
      <c r="I366" s="257"/>
      <c r="J366" s="253"/>
      <c r="K366" s="253"/>
      <c r="L366" s="258"/>
      <c r="M366" s="259"/>
      <c r="N366" s="260"/>
      <c r="O366" s="260"/>
      <c r="P366" s="260"/>
      <c r="Q366" s="260"/>
      <c r="R366" s="260"/>
      <c r="S366" s="260"/>
      <c r="T366" s="261"/>
      <c r="AT366" s="262" t="s">
        <v>368</v>
      </c>
      <c r="AU366" s="262" t="s">
        <v>92</v>
      </c>
      <c r="AV366" s="12" t="s">
        <v>92</v>
      </c>
      <c r="AW366" s="12" t="s">
        <v>38</v>
      </c>
      <c r="AX366" s="12" t="s">
        <v>90</v>
      </c>
      <c r="AY366" s="262" t="s">
        <v>263</v>
      </c>
    </row>
    <row r="367" s="1" customFormat="1" ht="24" customHeight="1">
      <c r="B367" s="39"/>
      <c r="C367" s="233" t="s">
        <v>556</v>
      </c>
      <c r="D367" s="233" t="s">
        <v>266</v>
      </c>
      <c r="E367" s="234" t="s">
        <v>9438</v>
      </c>
      <c r="F367" s="235" t="s">
        <v>9439</v>
      </c>
      <c r="G367" s="236" t="s">
        <v>396</v>
      </c>
      <c r="H367" s="237">
        <v>200</v>
      </c>
      <c r="I367" s="238"/>
      <c r="J367" s="239">
        <f>ROUND(I367*H367,2)</f>
        <v>0</v>
      </c>
      <c r="K367" s="235" t="s">
        <v>270</v>
      </c>
      <c r="L367" s="44"/>
      <c r="M367" s="240" t="s">
        <v>1</v>
      </c>
      <c r="N367" s="241" t="s">
        <v>48</v>
      </c>
      <c r="O367" s="87"/>
      <c r="P367" s="242">
        <f>O367*H367</f>
        <v>0</v>
      </c>
      <c r="Q367" s="242">
        <v>0.011478</v>
      </c>
      <c r="R367" s="242">
        <f>Q367*H367</f>
        <v>2.2955999999999999</v>
      </c>
      <c r="S367" s="242">
        <v>0</v>
      </c>
      <c r="T367" s="243">
        <f>S367*H367</f>
        <v>0</v>
      </c>
      <c r="AR367" s="244" t="s">
        <v>125</v>
      </c>
      <c r="AT367" s="244" t="s">
        <v>266</v>
      </c>
      <c r="AU367" s="244" t="s">
        <v>92</v>
      </c>
      <c r="AY367" s="17" t="s">
        <v>263</v>
      </c>
      <c r="BE367" s="245">
        <f>IF(N367="základní",J367,0)</f>
        <v>0</v>
      </c>
      <c r="BF367" s="245">
        <f>IF(N367="snížená",J367,0)</f>
        <v>0</v>
      </c>
      <c r="BG367" s="245">
        <f>IF(N367="zákl. přenesená",J367,0)</f>
        <v>0</v>
      </c>
      <c r="BH367" s="245">
        <f>IF(N367="sníž. přenesená",J367,0)</f>
        <v>0</v>
      </c>
      <c r="BI367" s="245">
        <f>IF(N367="nulová",J367,0)</f>
        <v>0</v>
      </c>
      <c r="BJ367" s="17" t="s">
        <v>90</v>
      </c>
      <c r="BK367" s="245">
        <f>ROUND(I367*H367,2)</f>
        <v>0</v>
      </c>
      <c r="BL367" s="17" t="s">
        <v>125</v>
      </c>
      <c r="BM367" s="244" t="s">
        <v>9440</v>
      </c>
    </row>
    <row r="368" s="14" customFormat="1">
      <c r="B368" s="274"/>
      <c r="C368" s="275"/>
      <c r="D368" s="246" t="s">
        <v>368</v>
      </c>
      <c r="E368" s="276" t="s">
        <v>1</v>
      </c>
      <c r="F368" s="277" t="s">
        <v>9431</v>
      </c>
      <c r="G368" s="275"/>
      <c r="H368" s="276" t="s">
        <v>1</v>
      </c>
      <c r="I368" s="278"/>
      <c r="J368" s="275"/>
      <c r="K368" s="275"/>
      <c r="L368" s="279"/>
      <c r="M368" s="280"/>
      <c r="N368" s="281"/>
      <c r="O368" s="281"/>
      <c r="P368" s="281"/>
      <c r="Q368" s="281"/>
      <c r="R368" s="281"/>
      <c r="S368" s="281"/>
      <c r="T368" s="282"/>
      <c r="AT368" s="283" t="s">
        <v>368</v>
      </c>
      <c r="AU368" s="283" t="s">
        <v>92</v>
      </c>
      <c r="AV368" s="14" t="s">
        <v>90</v>
      </c>
      <c r="AW368" s="14" t="s">
        <v>38</v>
      </c>
      <c r="AX368" s="14" t="s">
        <v>83</v>
      </c>
      <c r="AY368" s="283" t="s">
        <v>263</v>
      </c>
    </row>
    <row r="369" s="12" customFormat="1">
      <c r="B369" s="252"/>
      <c r="C369" s="253"/>
      <c r="D369" s="246" t="s">
        <v>368</v>
      </c>
      <c r="E369" s="254" t="s">
        <v>1</v>
      </c>
      <c r="F369" s="255" t="s">
        <v>9441</v>
      </c>
      <c r="G369" s="253"/>
      <c r="H369" s="256">
        <v>199.797</v>
      </c>
      <c r="I369" s="257"/>
      <c r="J369" s="253"/>
      <c r="K369" s="253"/>
      <c r="L369" s="258"/>
      <c r="M369" s="259"/>
      <c r="N369" s="260"/>
      <c r="O369" s="260"/>
      <c r="P369" s="260"/>
      <c r="Q369" s="260"/>
      <c r="R369" s="260"/>
      <c r="S369" s="260"/>
      <c r="T369" s="261"/>
      <c r="AT369" s="262" t="s">
        <v>368</v>
      </c>
      <c r="AU369" s="262" t="s">
        <v>92</v>
      </c>
      <c r="AV369" s="12" t="s">
        <v>92</v>
      </c>
      <c r="AW369" s="12" t="s">
        <v>38</v>
      </c>
      <c r="AX369" s="12" t="s">
        <v>83</v>
      </c>
      <c r="AY369" s="262" t="s">
        <v>263</v>
      </c>
    </row>
    <row r="370" s="13" customFormat="1">
      <c r="B370" s="263"/>
      <c r="C370" s="264"/>
      <c r="D370" s="246" t="s">
        <v>368</v>
      </c>
      <c r="E370" s="265" t="s">
        <v>1</v>
      </c>
      <c r="F370" s="266" t="s">
        <v>370</v>
      </c>
      <c r="G370" s="264"/>
      <c r="H370" s="267">
        <v>199.797</v>
      </c>
      <c r="I370" s="268"/>
      <c r="J370" s="264"/>
      <c r="K370" s="264"/>
      <c r="L370" s="269"/>
      <c r="M370" s="270"/>
      <c r="N370" s="271"/>
      <c r="O370" s="271"/>
      <c r="P370" s="271"/>
      <c r="Q370" s="271"/>
      <c r="R370" s="271"/>
      <c r="S370" s="271"/>
      <c r="T370" s="272"/>
      <c r="AT370" s="273" t="s">
        <v>368</v>
      </c>
      <c r="AU370" s="273" t="s">
        <v>92</v>
      </c>
      <c r="AV370" s="13" t="s">
        <v>125</v>
      </c>
      <c r="AW370" s="13" t="s">
        <v>38</v>
      </c>
      <c r="AX370" s="13" t="s">
        <v>83</v>
      </c>
      <c r="AY370" s="273" t="s">
        <v>263</v>
      </c>
    </row>
    <row r="371" s="12" customFormat="1">
      <c r="B371" s="252"/>
      <c r="C371" s="253"/>
      <c r="D371" s="246" t="s">
        <v>368</v>
      </c>
      <c r="E371" s="254" t="s">
        <v>1</v>
      </c>
      <c r="F371" s="255" t="s">
        <v>1497</v>
      </c>
      <c r="G371" s="253"/>
      <c r="H371" s="256">
        <v>200</v>
      </c>
      <c r="I371" s="257"/>
      <c r="J371" s="253"/>
      <c r="K371" s="253"/>
      <c r="L371" s="258"/>
      <c r="M371" s="259"/>
      <c r="N371" s="260"/>
      <c r="O371" s="260"/>
      <c r="P371" s="260"/>
      <c r="Q371" s="260"/>
      <c r="R371" s="260"/>
      <c r="S371" s="260"/>
      <c r="T371" s="261"/>
      <c r="AT371" s="262" t="s">
        <v>368</v>
      </c>
      <c r="AU371" s="262" t="s">
        <v>92</v>
      </c>
      <c r="AV371" s="12" t="s">
        <v>92</v>
      </c>
      <c r="AW371" s="12" t="s">
        <v>38</v>
      </c>
      <c r="AX371" s="12" t="s">
        <v>90</v>
      </c>
      <c r="AY371" s="262" t="s">
        <v>263</v>
      </c>
    </row>
    <row r="372" s="1" customFormat="1" ht="24" customHeight="1">
      <c r="B372" s="39"/>
      <c r="C372" s="233" t="s">
        <v>563</v>
      </c>
      <c r="D372" s="233" t="s">
        <v>266</v>
      </c>
      <c r="E372" s="234" t="s">
        <v>9442</v>
      </c>
      <c r="F372" s="235" t="s">
        <v>9443</v>
      </c>
      <c r="G372" s="236" t="s">
        <v>503</v>
      </c>
      <c r="H372" s="237">
        <v>51</v>
      </c>
      <c r="I372" s="238"/>
      <c r="J372" s="239">
        <f>ROUND(I372*H372,2)</f>
        <v>0</v>
      </c>
      <c r="K372" s="235" t="s">
        <v>270</v>
      </c>
      <c r="L372" s="44"/>
      <c r="M372" s="240" t="s">
        <v>1</v>
      </c>
      <c r="N372" s="241" t="s">
        <v>48</v>
      </c>
      <c r="O372" s="87"/>
      <c r="P372" s="242">
        <f>O372*H372</f>
        <v>0</v>
      </c>
      <c r="Q372" s="242">
        <v>0</v>
      </c>
      <c r="R372" s="242">
        <f>Q372*H372</f>
        <v>0</v>
      </c>
      <c r="S372" s="242">
        <v>0</v>
      </c>
      <c r="T372" s="243">
        <f>S372*H372</f>
        <v>0</v>
      </c>
      <c r="AR372" s="244" t="s">
        <v>125</v>
      </c>
      <c r="AT372" s="244" t="s">
        <v>266</v>
      </c>
      <c r="AU372" s="244" t="s">
        <v>92</v>
      </c>
      <c r="AY372" s="17" t="s">
        <v>263</v>
      </c>
      <c r="BE372" s="245">
        <f>IF(N372="základní",J372,0)</f>
        <v>0</v>
      </c>
      <c r="BF372" s="245">
        <f>IF(N372="snížená",J372,0)</f>
        <v>0</v>
      </c>
      <c r="BG372" s="245">
        <f>IF(N372="zákl. přenesená",J372,0)</f>
        <v>0</v>
      </c>
      <c r="BH372" s="245">
        <f>IF(N372="sníž. přenesená",J372,0)</f>
        <v>0</v>
      </c>
      <c r="BI372" s="245">
        <f>IF(N372="nulová",J372,0)</f>
        <v>0</v>
      </c>
      <c r="BJ372" s="17" t="s">
        <v>90</v>
      </c>
      <c r="BK372" s="245">
        <f>ROUND(I372*H372,2)</f>
        <v>0</v>
      </c>
      <c r="BL372" s="17" t="s">
        <v>125</v>
      </c>
      <c r="BM372" s="244" t="s">
        <v>9444</v>
      </c>
    </row>
    <row r="373" s="14" customFormat="1">
      <c r="B373" s="274"/>
      <c r="C373" s="275"/>
      <c r="D373" s="246" t="s">
        <v>368</v>
      </c>
      <c r="E373" s="276" t="s">
        <v>1</v>
      </c>
      <c r="F373" s="277" t="s">
        <v>9445</v>
      </c>
      <c r="G373" s="275"/>
      <c r="H373" s="276" t="s">
        <v>1</v>
      </c>
      <c r="I373" s="278"/>
      <c r="J373" s="275"/>
      <c r="K373" s="275"/>
      <c r="L373" s="279"/>
      <c r="M373" s="280"/>
      <c r="N373" s="281"/>
      <c r="O373" s="281"/>
      <c r="P373" s="281"/>
      <c r="Q373" s="281"/>
      <c r="R373" s="281"/>
      <c r="S373" s="281"/>
      <c r="T373" s="282"/>
      <c r="AT373" s="283" t="s">
        <v>368</v>
      </c>
      <c r="AU373" s="283" t="s">
        <v>92</v>
      </c>
      <c r="AV373" s="14" t="s">
        <v>90</v>
      </c>
      <c r="AW373" s="14" t="s">
        <v>38</v>
      </c>
      <c r="AX373" s="14" t="s">
        <v>83</v>
      </c>
      <c r="AY373" s="283" t="s">
        <v>263</v>
      </c>
    </row>
    <row r="374" s="12" customFormat="1">
      <c r="B374" s="252"/>
      <c r="C374" s="253"/>
      <c r="D374" s="246" t="s">
        <v>368</v>
      </c>
      <c r="E374" s="254" t="s">
        <v>1</v>
      </c>
      <c r="F374" s="255" t="s">
        <v>9446</v>
      </c>
      <c r="G374" s="253"/>
      <c r="H374" s="256">
        <v>51</v>
      </c>
      <c r="I374" s="257"/>
      <c r="J374" s="253"/>
      <c r="K374" s="253"/>
      <c r="L374" s="258"/>
      <c r="M374" s="259"/>
      <c r="N374" s="260"/>
      <c r="O374" s="260"/>
      <c r="P374" s="260"/>
      <c r="Q374" s="260"/>
      <c r="R374" s="260"/>
      <c r="S374" s="260"/>
      <c r="T374" s="261"/>
      <c r="AT374" s="262" t="s">
        <v>368</v>
      </c>
      <c r="AU374" s="262" t="s">
        <v>92</v>
      </c>
      <c r="AV374" s="12" t="s">
        <v>92</v>
      </c>
      <c r="AW374" s="12" t="s">
        <v>38</v>
      </c>
      <c r="AX374" s="12" t="s">
        <v>90</v>
      </c>
      <c r="AY374" s="262" t="s">
        <v>263</v>
      </c>
    </row>
    <row r="375" s="1" customFormat="1" ht="16.5" customHeight="1">
      <c r="B375" s="39"/>
      <c r="C375" s="295" t="s">
        <v>570</v>
      </c>
      <c r="D375" s="295" t="s">
        <v>400</v>
      </c>
      <c r="E375" s="296" t="s">
        <v>9447</v>
      </c>
      <c r="F375" s="297" t="s">
        <v>9448</v>
      </c>
      <c r="G375" s="298" t="s">
        <v>503</v>
      </c>
      <c r="H375" s="299">
        <v>1</v>
      </c>
      <c r="I375" s="300"/>
      <c r="J375" s="301">
        <f>ROUND(I375*H375,2)</f>
        <v>0</v>
      </c>
      <c r="K375" s="297" t="s">
        <v>270</v>
      </c>
      <c r="L375" s="302"/>
      <c r="M375" s="303" t="s">
        <v>1</v>
      </c>
      <c r="N375" s="304" t="s">
        <v>48</v>
      </c>
      <c r="O375" s="87"/>
      <c r="P375" s="242">
        <f>O375*H375</f>
        <v>0</v>
      </c>
      <c r="Q375" s="242">
        <v>0.00064000000000000005</v>
      </c>
      <c r="R375" s="242">
        <f>Q375*H375</f>
        <v>0.00064000000000000005</v>
      </c>
      <c r="S375" s="242">
        <v>0</v>
      </c>
      <c r="T375" s="243">
        <f>S375*H375</f>
        <v>0</v>
      </c>
      <c r="AR375" s="244" t="s">
        <v>303</v>
      </c>
      <c r="AT375" s="244" t="s">
        <v>400</v>
      </c>
      <c r="AU375" s="244" t="s">
        <v>92</v>
      </c>
      <c r="AY375" s="17" t="s">
        <v>263</v>
      </c>
      <c r="BE375" s="245">
        <f>IF(N375="základní",J375,0)</f>
        <v>0</v>
      </c>
      <c r="BF375" s="245">
        <f>IF(N375="snížená",J375,0)</f>
        <v>0</v>
      </c>
      <c r="BG375" s="245">
        <f>IF(N375="zákl. přenesená",J375,0)</f>
        <v>0</v>
      </c>
      <c r="BH375" s="245">
        <f>IF(N375="sníž. přenesená",J375,0)</f>
        <v>0</v>
      </c>
      <c r="BI375" s="245">
        <f>IF(N375="nulová",J375,0)</f>
        <v>0</v>
      </c>
      <c r="BJ375" s="17" t="s">
        <v>90</v>
      </c>
      <c r="BK375" s="245">
        <f>ROUND(I375*H375,2)</f>
        <v>0</v>
      </c>
      <c r="BL375" s="17" t="s">
        <v>125</v>
      </c>
      <c r="BM375" s="244" t="s">
        <v>9449</v>
      </c>
    </row>
    <row r="376" s="1" customFormat="1" ht="16.5" customHeight="1">
      <c r="B376" s="39"/>
      <c r="C376" s="295" t="s">
        <v>576</v>
      </c>
      <c r="D376" s="295" t="s">
        <v>400</v>
      </c>
      <c r="E376" s="296" t="s">
        <v>9450</v>
      </c>
      <c r="F376" s="297" t="s">
        <v>9451</v>
      </c>
      <c r="G376" s="298" t="s">
        <v>503</v>
      </c>
      <c r="H376" s="299">
        <v>48</v>
      </c>
      <c r="I376" s="300"/>
      <c r="J376" s="301">
        <f>ROUND(I376*H376,2)</f>
        <v>0</v>
      </c>
      <c r="K376" s="297" t="s">
        <v>270</v>
      </c>
      <c r="L376" s="302"/>
      <c r="M376" s="303" t="s">
        <v>1</v>
      </c>
      <c r="N376" s="304" t="s">
        <v>48</v>
      </c>
      <c r="O376" s="87"/>
      <c r="P376" s="242">
        <f>O376*H376</f>
        <v>0</v>
      </c>
      <c r="Q376" s="242">
        <v>0.00064999999999999997</v>
      </c>
      <c r="R376" s="242">
        <f>Q376*H376</f>
        <v>0.031199999999999999</v>
      </c>
      <c r="S376" s="242">
        <v>0</v>
      </c>
      <c r="T376" s="243">
        <f>S376*H376</f>
        <v>0</v>
      </c>
      <c r="AR376" s="244" t="s">
        <v>303</v>
      </c>
      <c r="AT376" s="244" t="s">
        <v>400</v>
      </c>
      <c r="AU376" s="244" t="s">
        <v>92</v>
      </c>
      <c r="AY376" s="17" t="s">
        <v>263</v>
      </c>
      <c r="BE376" s="245">
        <f>IF(N376="základní",J376,0)</f>
        <v>0</v>
      </c>
      <c r="BF376" s="245">
        <f>IF(N376="snížená",J376,0)</f>
        <v>0</v>
      </c>
      <c r="BG376" s="245">
        <f>IF(N376="zákl. přenesená",J376,0)</f>
        <v>0</v>
      </c>
      <c r="BH376" s="245">
        <f>IF(N376="sníž. přenesená",J376,0)</f>
        <v>0</v>
      </c>
      <c r="BI376" s="245">
        <f>IF(N376="nulová",J376,0)</f>
        <v>0</v>
      </c>
      <c r="BJ376" s="17" t="s">
        <v>90</v>
      </c>
      <c r="BK376" s="245">
        <f>ROUND(I376*H376,2)</f>
        <v>0</v>
      </c>
      <c r="BL376" s="17" t="s">
        <v>125</v>
      </c>
      <c r="BM376" s="244" t="s">
        <v>9452</v>
      </c>
    </row>
    <row r="377" s="1" customFormat="1" ht="16.5" customHeight="1">
      <c r="B377" s="39"/>
      <c r="C377" s="295" t="s">
        <v>581</v>
      </c>
      <c r="D377" s="295" t="s">
        <v>400</v>
      </c>
      <c r="E377" s="296" t="s">
        <v>9453</v>
      </c>
      <c r="F377" s="297" t="s">
        <v>9454</v>
      </c>
      <c r="G377" s="298" t="s">
        <v>503</v>
      </c>
      <c r="H377" s="299">
        <v>1</v>
      </c>
      <c r="I377" s="300"/>
      <c r="J377" s="301">
        <f>ROUND(I377*H377,2)</f>
        <v>0</v>
      </c>
      <c r="K377" s="297" t="s">
        <v>270</v>
      </c>
      <c r="L377" s="302"/>
      <c r="M377" s="303" t="s">
        <v>1</v>
      </c>
      <c r="N377" s="304" t="s">
        <v>48</v>
      </c>
      <c r="O377" s="87"/>
      <c r="P377" s="242">
        <f>O377*H377</f>
        <v>0</v>
      </c>
      <c r="Q377" s="242">
        <v>0.00055000000000000003</v>
      </c>
      <c r="R377" s="242">
        <f>Q377*H377</f>
        <v>0.00055000000000000003</v>
      </c>
      <c r="S377" s="242">
        <v>0</v>
      </c>
      <c r="T377" s="243">
        <f>S377*H377</f>
        <v>0</v>
      </c>
      <c r="AR377" s="244" t="s">
        <v>303</v>
      </c>
      <c r="AT377" s="244" t="s">
        <v>400</v>
      </c>
      <c r="AU377" s="244" t="s">
        <v>92</v>
      </c>
      <c r="AY377" s="17" t="s">
        <v>263</v>
      </c>
      <c r="BE377" s="245">
        <f>IF(N377="základní",J377,0)</f>
        <v>0</v>
      </c>
      <c r="BF377" s="245">
        <f>IF(N377="snížená",J377,0)</f>
        <v>0</v>
      </c>
      <c r="BG377" s="245">
        <f>IF(N377="zákl. přenesená",J377,0)</f>
        <v>0</v>
      </c>
      <c r="BH377" s="245">
        <f>IF(N377="sníž. přenesená",J377,0)</f>
        <v>0</v>
      </c>
      <c r="BI377" s="245">
        <f>IF(N377="nulová",J377,0)</f>
        <v>0</v>
      </c>
      <c r="BJ377" s="17" t="s">
        <v>90</v>
      </c>
      <c r="BK377" s="245">
        <f>ROUND(I377*H377,2)</f>
        <v>0</v>
      </c>
      <c r="BL377" s="17" t="s">
        <v>125</v>
      </c>
      <c r="BM377" s="244" t="s">
        <v>9455</v>
      </c>
    </row>
    <row r="378" s="1" customFormat="1" ht="16.5" customHeight="1">
      <c r="B378" s="39"/>
      <c r="C378" s="295" t="s">
        <v>585</v>
      </c>
      <c r="D378" s="295" t="s">
        <v>400</v>
      </c>
      <c r="E378" s="296" t="s">
        <v>9456</v>
      </c>
      <c r="F378" s="297" t="s">
        <v>9457</v>
      </c>
      <c r="G378" s="298" t="s">
        <v>503</v>
      </c>
      <c r="H378" s="299">
        <v>1</v>
      </c>
      <c r="I378" s="300"/>
      <c r="J378" s="301">
        <f>ROUND(I378*H378,2)</f>
        <v>0</v>
      </c>
      <c r="K378" s="297" t="s">
        <v>270</v>
      </c>
      <c r="L378" s="302"/>
      <c r="M378" s="303" t="s">
        <v>1</v>
      </c>
      <c r="N378" s="304" t="s">
        <v>48</v>
      </c>
      <c r="O378" s="87"/>
      <c r="P378" s="242">
        <f>O378*H378</f>
        <v>0</v>
      </c>
      <c r="Q378" s="242">
        <v>0.00029</v>
      </c>
      <c r="R378" s="242">
        <f>Q378*H378</f>
        <v>0.00029</v>
      </c>
      <c r="S378" s="242">
        <v>0</v>
      </c>
      <c r="T378" s="243">
        <f>S378*H378</f>
        <v>0</v>
      </c>
      <c r="AR378" s="244" t="s">
        <v>303</v>
      </c>
      <c r="AT378" s="244" t="s">
        <v>400</v>
      </c>
      <c r="AU378" s="244" t="s">
        <v>92</v>
      </c>
      <c r="AY378" s="17" t="s">
        <v>263</v>
      </c>
      <c r="BE378" s="245">
        <f>IF(N378="základní",J378,0)</f>
        <v>0</v>
      </c>
      <c r="BF378" s="245">
        <f>IF(N378="snížená",J378,0)</f>
        <v>0</v>
      </c>
      <c r="BG378" s="245">
        <f>IF(N378="zákl. přenesená",J378,0)</f>
        <v>0</v>
      </c>
      <c r="BH378" s="245">
        <f>IF(N378="sníž. přenesená",J378,0)</f>
        <v>0</v>
      </c>
      <c r="BI378" s="245">
        <f>IF(N378="nulová",J378,0)</f>
        <v>0</v>
      </c>
      <c r="BJ378" s="17" t="s">
        <v>90</v>
      </c>
      <c r="BK378" s="245">
        <f>ROUND(I378*H378,2)</f>
        <v>0</v>
      </c>
      <c r="BL378" s="17" t="s">
        <v>125</v>
      </c>
      <c r="BM378" s="244" t="s">
        <v>9458</v>
      </c>
    </row>
    <row r="379" s="1" customFormat="1" ht="24" customHeight="1">
      <c r="B379" s="39"/>
      <c r="C379" s="233" t="s">
        <v>593</v>
      </c>
      <c r="D379" s="233" t="s">
        <v>266</v>
      </c>
      <c r="E379" s="234" t="s">
        <v>9459</v>
      </c>
      <c r="F379" s="235" t="s">
        <v>9460</v>
      </c>
      <c r="G379" s="236" t="s">
        <v>503</v>
      </c>
      <c r="H379" s="237">
        <v>1</v>
      </c>
      <c r="I379" s="238"/>
      <c r="J379" s="239">
        <f>ROUND(I379*H379,2)</f>
        <v>0</v>
      </c>
      <c r="K379" s="235" t="s">
        <v>270</v>
      </c>
      <c r="L379" s="44"/>
      <c r="M379" s="240" t="s">
        <v>1</v>
      </c>
      <c r="N379" s="241" t="s">
        <v>48</v>
      </c>
      <c r="O379" s="87"/>
      <c r="P379" s="242">
        <f>O379*H379</f>
        <v>0</v>
      </c>
      <c r="Q379" s="242">
        <v>1.0000000000000001E-05</v>
      </c>
      <c r="R379" s="242">
        <f>Q379*H379</f>
        <v>1.0000000000000001E-05</v>
      </c>
      <c r="S379" s="242">
        <v>0</v>
      </c>
      <c r="T379" s="243">
        <f>S379*H379</f>
        <v>0</v>
      </c>
      <c r="AR379" s="244" t="s">
        <v>125</v>
      </c>
      <c r="AT379" s="244" t="s">
        <v>266</v>
      </c>
      <c r="AU379" s="244" t="s">
        <v>92</v>
      </c>
      <c r="AY379" s="17" t="s">
        <v>263</v>
      </c>
      <c r="BE379" s="245">
        <f>IF(N379="základní",J379,0)</f>
        <v>0</v>
      </c>
      <c r="BF379" s="245">
        <f>IF(N379="snížená",J379,0)</f>
        <v>0</v>
      </c>
      <c r="BG379" s="245">
        <f>IF(N379="zákl. přenesená",J379,0)</f>
        <v>0</v>
      </c>
      <c r="BH379" s="245">
        <f>IF(N379="sníž. přenesená",J379,0)</f>
        <v>0</v>
      </c>
      <c r="BI379" s="245">
        <f>IF(N379="nulová",J379,0)</f>
        <v>0</v>
      </c>
      <c r="BJ379" s="17" t="s">
        <v>90</v>
      </c>
      <c r="BK379" s="245">
        <f>ROUND(I379*H379,2)</f>
        <v>0</v>
      </c>
      <c r="BL379" s="17" t="s">
        <v>125</v>
      </c>
      <c r="BM379" s="244" t="s">
        <v>9461</v>
      </c>
    </row>
    <row r="380" s="14" customFormat="1">
      <c r="B380" s="274"/>
      <c r="C380" s="275"/>
      <c r="D380" s="246" t="s">
        <v>368</v>
      </c>
      <c r="E380" s="276" t="s">
        <v>1</v>
      </c>
      <c r="F380" s="277" t="s">
        <v>9445</v>
      </c>
      <c r="G380" s="275"/>
      <c r="H380" s="276" t="s">
        <v>1</v>
      </c>
      <c r="I380" s="278"/>
      <c r="J380" s="275"/>
      <c r="K380" s="275"/>
      <c r="L380" s="279"/>
      <c r="M380" s="280"/>
      <c r="N380" s="281"/>
      <c r="O380" s="281"/>
      <c r="P380" s="281"/>
      <c r="Q380" s="281"/>
      <c r="R380" s="281"/>
      <c r="S380" s="281"/>
      <c r="T380" s="282"/>
      <c r="AT380" s="283" t="s">
        <v>368</v>
      </c>
      <c r="AU380" s="283" t="s">
        <v>92</v>
      </c>
      <c r="AV380" s="14" t="s">
        <v>90</v>
      </c>
      <c r="AW380" s="14" t="s">
        <v>38</v>
      </c>
      <c r="AX380" s="14" t="s">
        <v>83</v>
      </c>
      <c r="AY380" s="283" t="s">
        <v>263</v>
      </c>
    </row>
    <row r="381" s="12" customFormat="1">
      <c r="B381" s="252"/>
      <c r="C381" s="253"/>
      <c r="D381" s="246" t="s">
        <v>368</v>
      </c>
      <c r="E381" s="254" t="s">
        <v>1</v>
      </c>
      <c r="F381" s="255" t="s">
        <v>90</v>
      </c>
      <c r="G381" s="253"/>
      <c r="H381" s="256">
        <v>1</v>
      </c>
      <c r="I381" s="257"/>
      <c r="J381" s="253"/>
      <c r="K381" s="253"/>
      <c r="L381" s="258"/>
      <c r="M381" s="259"/>
      <c r="N381" s="260"/>
      <c r="O381" s="260"/>
      <c r="P381" s="260"/>
      <c r="Q381" s="260"/>
      <c r="R381" s="260"/>
      <c r="S381" s="260"/>
      <c r="T381" s="261"/>
      <c r="AT381" s="262" t="s">
        <v>368</v>
      </c>
      <c r="AU381" s="262" t="s">
        <v>92</v>
      </c>
      <c r="AV381" s="12" t="s">
        <v>92</v>
      </c>
      <c r="AW381" s="12" t="s">
        <v>38</v>
      </c>
      <c r="AX381" s="12" t="s">
        <v>90</v>
      </c>
      <c r="AY381" s="262" t="s">
        <v>263</v>
      </c>
    </row>
    <row r="382" s="1" customFormat="1" ht="16.5" customHeight="1">
      <c r="B382" s="39"/>
      <c r="C382" s="295" t="s">
        <v>600</v>
      </c>
      <c r="D382" s="295" t="s">
        <v>400</v>
      </c>
      <c r="E382" s="296" t="s">
        <v>9462</v>
      </c>
      <c r="F382" s="297" t="s">
        <v>9463</v>
      </c>
      <c r="G382" s="298" t="s">
        <v>503</v>
      </c>
      <c r="H382" s="299">
        <v>1</v>
      </c>
      <c r="I382" s="300"/>
      <c r="J382" s="301">
        <f>ROUND(I382*H382,2)</f>
        <v>0</v>
      </c>
      <c r="K382" s="297" t="s">
        <v>270</v>
      </c>
      <c r="L382" s="302"/>
      <c r="M382" s="303" t="s">
        <v>1</v>
      </c>
      <c r="N382" s="304" t="s">
        <v>48</v>
      </c>
      <c r="O382" s="87"/>
      <c r="P382" s="242">
        <f>O382*H382</f>
        <v>0</v>
      </c>
      <c r="Q382" s="242">
        <v>0.0015399999999999999</v>
      </c>
      <c r="R382" s="242">
        <f>Q382*H382</f>
        <v>0.0015399999999999999</v>
      </c>
      <c r="S382" s="242">
        <v>0</v>
      </c>
      <c r="T382" s="243">
        <f>S382*H382</f>
        <v>0</v>
      </c>
      <c r="AR382" s="244" t="s">
        <v>303</v>
      </c>
      <c r="AT382" s="244" t="s">
        <v>400</v>
      </c>
      <c r="AU382" s="244" t="s">
        <v>92</v>
      </c>
      <c r="AY382" s="17" t="s">
        <v>263</v>
      </c>
      <c r="BE382" s="245">
        <f>IF(N382="základní",J382,0)</f>
        <v>0</v>
      </c>
      <c r="BF382" s="245">
        <f>IF(N382="snížená",J382,0)</f>
        <v>0</v>
      </c>
      <c r="BG382" s="245">
        <f>IF(N382="zákl. přenesená",J382,0)</f>
        <v>0</v>
      </c>
      <c r="BH382" s="245">
        <f>IF(N382="sníž. přenesená",J382,0)</f>
        <v>0</v>
      </c>
      <c r="BI382" s="245">
        <f>IF(N382="nulová",J382,0)</f>
        <v>0</v>
      </c>
      <c r="BJ382" s="17" t="s">
        <v>90</v>
      </c>
      <c r="BK382" s="245">
        <f>ROUND(I382*H382,2)</f>
        <v>0</v>
      </c>
      <c r="BL382" s="17" t="s">
        <v>125</v>
      </c>
      <c r="BM382" s="244" t="s">
        <v>9464</v>
      </c>
    </row>
    <row r="383" s="1" customFormat="1" ht="24" customHeight="1">
      <c r="B383" s="39"/>
      <c r="C383" s="233" t="s">
        <v>605</v>
      </c>
      <c r="D383" s="233" t="s">
        <v>266</v>
      </c>
      <c r="E383" s="234" t="s">
        <v>9465</v>
      </c>
      <c r="F383" s="235" t="s">
        <v>9466</v>
      </c>
      <c r="G383" s="236" t="s">
        <v>503</v>
      </c>
      <c r="H383" s="237">
        <v>10</v>
      </c>
      <c r="I383" s="238"/>
      <c r="J383" s="239">
        <f>ROUND(I383*H383,2)</f>
        <v>0</v>
      </c>
      <c r="K383" s="235" t="s">
        <v>270</v>
      </c>
      <c r="L383" s="44"/>
      <c r="M383" s="240" t="s">
        <v>1</v>
      </c>
      <c r="N383" s="241" t="s">
        <v>48</v>
      </c>
      <c r="O383" s="87"/>
      <c r="P383" s="242">
        <f>O383*H383</f>
        <v>0</v>
      </c>
      <c r="Q383" s="242">
        <v>1.0000000000000001E-05</v>
      </c>
      <c r="R383" s="242">
        <f>Q383*H383</f>
        <v>0.00010000000000000001</v>
      </c>
      <c r="S383" s="242">
        <v>0</v>
      </c>
      <c r="T383" s="243">
        <f>S383*H383</f>
        <v>0</v>
      </c>
      <c r="AR383" s="244" t="s">
        <v>125</v>
      </c>
      <c r="AT383" s="244" t="s">
        <v>266</v>
      </c>
      <c r="AU383" s="244" t="s">
        <v>92</v>
      </c>
      <c r="AY383" s="17" t="s">
        <v>263</v>
      </c>
      <c r="BE383" s="245">
        <f>IF(N383="základní",J383,0)</f>
        <v>0</v>
      </c>
      <c r="BF383" s="245">
        <f>IF(N383="snížená",J383,0)</f>
        <v>0</v>
      </c>
      <c r="BG383" s="245">
        <f>IF(N383="zákl. přenesená",J383,0)</f>
        <v>0</v>
      </c>
      <c r="BH383" s="245">
        <f>IF(N383="sníž. přenesená",J383,0)</f>
        <v>0</v>
      </c>
      <c r="BI383" s="245">
        <f>IF(N383="nulová",J383,0)</f>
        <v>0</v>
      </c>
      <c r="BJ383" s="17" t="s">
        <v>90</v>
      </c>
      <c r="BK383" s="245">
        <f>ROUND(I383*H383,2)</f>
        <v>0</v>
      </c>
      <c r="BL383" s="17" t="s">
        <v>125</v>
      </c>
      <c r="BM383" s="244" t="s">
        <v>9467</v>
      </c>
    </row>
    <row r="384" s="14" customFormat="1">
      <c r="B384" s="274"/>
      <c r="C384" s="275"/>
      <c r="D384" s="246" t="s">
        <v>368</v>
      </c>
      <c r="E384" s="276" t="s">
        <v>1</v>
      </c>
      <c r="F384" s="277" t="s">
        <v>9431</v>
      </c>
      <c r="G384" s="275"/>
      <c r="H384" s="276" t="s">
        <v>1</v>
      </c>
      <c r="I384" s="278"/>
      <c r="J384" s="275"/>
      <c r="K384" s="275"/>
      <c r="L384" s="279"/>
      <c r="M384" s="280"/>
      <c r="N384" s="281"/>
      <c r="O384" s="281"/>
      <c r="P384" s="281"/>
      <c r="Q384" s="281"/>
      <c r="R384" s="281"/>
      <c r="S384" s="281"/>
      <c r="T384" s="282"/>
      <c r="AT384" s="283" t="s">
        <v>368</v>
      </c>
      <c r="AU384" s="283" t="s">
        <v>92</v>
      </c>
      <c r="AV384" s="14" t="s">
        <v>90</v>
      </c>
      <c r="AW384" s="14" t="s">
        <v>38</v>
      </c>
      <c r="AX384" s="14" t="s">
        <v>83</v>
      </c>
      <c r="AY384" s="283" t="s">
        <v>263</v>
      </c>
    </row>
    <row r="385" s="12" customFormat="1">
      <c r="B385" s="252"/>
      <c r="C385" s="253"/>
      <c r="D385" s="246" t="s">
        <v>368</v>
      </c>
      <c r="E385" s="254" t="s">
        <v>1</v>
      </c>
      <c r="F385" s="255" t="s">
        <v>9468</v>
      </c>
      <c r="G385" s="253"/>
      <c r="H385" s="256">
        <v>10</v>
      </c>
      <c r="I385" s="257"/>
      <c r="J385" s="253"/>
      <c r="K385" s="253"/>
      <c r="L385" s="258"/>
      <c r="M385" s="259"/>
      <c r="N385" s="260"/>
      <c r="O385" s="260"/>
      <c r="P385" s="260"/>
      <c r="Q385" s="260"/>
      <c r="R385" s="260"/>
      <c r="S385" s="260"/>
      <c r="T385" s="261"/>
      <c r="AT385" s="262" t="s">
        <v>368</v>
      </c>
      <c r="AU385" s="262" t="s">
        <v>92</v>
      </c>
      <c r="AV385" s="12" t="s">
        <v>92</v>
      </c>
      <c r="AW385" s="12" t="s">
        <v>38</v>
      </c>
      <c r="AX385" s="12" t="s">
        <v>90</v>
      </c>
      <c r="AY385" s="262" t="s">
        <v>263</v>
      </c>
    </row>
    <row r="386" s="1" customFormat="1" ht="16.5" customHeight="1">
      <c r="B386" s="39"/>
      <c r="C386" s="295" t="s">
        <v>609</v>
      </c>
      <c r="D386" s="295" t="s">
        <v>400</v>
      </c>
      <c r="E386" s="296" t="s">
        <v>9469</v>
      </c>
      <c r="F386" s="297" t="s">
        <v>9470</v>
      </c>
      <c r="G386" s="298" t="s">
        <v>503</v>
      </c>
      <c r="H386" s="299">
        <v>10</v>
      </c>
      <c r="I386" s="300"/>
      <c r="J386" s="301">
        <f>ROUND(I386*H386,2)</f>
        <v>0</v>
      </c>
      <c r="K386" s="297" t="s">
        <v>270</v>
      </c>
      <c r="L386" s="302"/>
      <c r="M386" s="303" t="s">
        <v>1</v>
      </c>
      <c r="N386" s="304" t="s">
        <v>48</v>
      </c>
      <c r="O386" s="87"/>
      <c r="P386" s="242">
        <f>O386*H386</f>
        <v>0</v>
      </c>
      <c r="Q386" s="242">
        <v>0.00132</v>
      </c>
      <c r="R386" s="242">
        <f>Q386*H386</f>
        <v>0.0132</v>
      </c>
      <c r="S386" s="242">
        <v>0</v>
      </c>
      <c r="T386" s="243">
        <f>S386*H386</f>
        <v>0</v>
      </c>
      <c r="AR386" s="244" t="s">
        <v>303</v>
      </c>
      <c r="AT386" s="244" t="s">
        <v>400</v>
      </c>
      <c r="AU386" s="244" t="s">
        <v>92</v>
      </c>
      <c r="AY386" s="17" t="s">
        <v>263</v>
      </c>
      <c r="BE386" s="245">
        <f>IF(N386="základní",J386,0)</f>
        <v>0</v>
      </c>
      <c r="BF386" s="245">
        <f>IF(N386="snížená",J386,0)</f>
        <v>0</v>
      </c>
      <c r="BG386" s="245">
        <f>IF(N386="zákl. přenesená",J386,0)</f>
        <v>0</v>
      </c>
      <c r="BH386" s="245">
        <f>IF(N386="sníž. přenesená",J386,0)</f>
        <v>0</v>
      </c>
      <c r="BI386" s="245">
        <f>IF(N386="nulová",J386,0)</f>
        <v>0</v>
      </c>
      <c r="BJ386" s="17" t="s">
        <v>90</v>
      </c>
      <c r="BK386" s="245">
        <f>ROUND(I386*H386,2)</f>
        <v>0</v>
      </c>
      <c r="BL386" s="17" t="s">
        <v>125</v>
      </c>
      <c r="BM386" s="244" t="s">
        <v>9471</v>
      </c>
    </row>
    <row r="387" s="14" customFormat="1">
      <c r="B387" s="274"/>
      <c r="C387" s="275"/>
      <c r="D387" s="246" t="s">
        <v>368</v>
      </c>
      <c r="E387" s="276" t="s">
        <v>1</v>
      </c>
      <c r="F387" s="277" t="s">
        <v>9431</v>
      </c>
      <c r="G387" s="275"/>
      <c r="H387" s="276" t="s">
        <v>1</v>
      </c>
      <c r="I387" s="278"/>
      <c r="J387" s="275"/>
      <c r="K387" s="275"/>
      <c r="L387" s="279"/>
      <c r="M387" s="280"/>
      <c r="N387" s="281"/>
      <c r="O387" s="281"/>
      <c r="P387" s="281"/>
      <c r="Q387" s="281"/>
      <c r="R387" s="281"/>
      <c r="S387" s="281"/>
      <c r="T387" s="282"/>
      <c r="AT387" s="283" t="s">
        <v>368</v>
      </c>
      <c r="AU387" s="283" t="s">
        <v>92</v>
      </c>
      <c r="AV387" s="14" t="s">
        <v>90</v>
      </c>
      <c r="AW387" s="14" t="s">
        <v>38</v>
      </c>
      <c r="AX387" s="14" t="s">
        <v>83</v>
      </c>
      <c r="AY387" s="283" t="s">
        <v>263</v>
      </c>
    </row>
    <row r="388" s="12" customFormat="1">
      <c r="B388" s="252"/>
      <c r="C388" s="253"/>
      <c r="D388" s="246" t="s">
        <v>368</v>
      </c>
      <c r="E388" s="254" t="s">
        <v>1</v>
      </c>
      <c r="F388" s="255" t="s">
        <v>9472</v>
      </c>
      <c r="G388" s="253"/>
      <c r="H388" s="256">
        <v>10</v>
      </c>
      <c r="I388" s="257"/>
      <c r="J388" s="253"/>
      <c r="K388" s="253"/>
      <c r="L388" s="258"/>
      <c r="M388" s="259"/>
      <c r="N388" s="260"/>
      <c r="O388" s="260"/>
      <c r="P388" s="260"/>
      <c r="Q388" s="260"/>
      <c r="R388" s="260"/>
      <c r="S388" s="260"/>
      <c r="T388" s="261"/>
      <c r="AT388" s="262" t="s">
        <v>368</v>
      </c>
      <c r="AU388" s="262" t="s">
        <v>92</v>
      </c>
      <c r="AV388" s="12" t="s">
        <v>92</v>
      </c>
      <c r="AW388" s="12" t="s">
        <v>38</v>
      </c>
      <c r="AX388" s="12" t="s">
        <v>90</v>
      </c>
      <c r="AY388" s="262" t="s">
        <v>263</v>
      </c>
    </row>
    <row r="389" s="1" customFormat="1" ht="24" customHeight="1">
      <c r="B389" s="39"/>
      <c r="C389" s="233" t="s">
        <v>616</v>
      </c>
      <c r="D389" s="233" t="s">
        <v>266</v>
      </c>
      <c r="E389" s="234" t="s">
        <v>9473</v>
      </c>
      <c r="F389" s="235" t="s">
        <v>9474</v>
      </c>
      <c r="G389" s="236" t="s">
        <v>503</v>
      </c>
      <c r="H389" s="237">
        <v>1</v>
      </c>
      <c r="I389" s="238"/>
      <c r="J389" s="239">
        <f>ROUND(I389*H389,2)</f>
        <v>0</v>
      </c>
      <c r="K389" s="235" t="s">
        <v>270</v>
      </c>
      <c r="L389" s="44"/>
      <c r="M389" s="240" t="s">
        <v>1</v>
      </c>
      <c r="N389" s="241" t="s">
        <v>48</v>
      </c>
      <c r="O389" s="87"/>
      <c r="P389" s="242">
        <f>O389*H389</f>
        <v>0</v>
      </c>
      <c r="Q389" s="242">
        <v>1.0000000000000001E-05</v>
      </c>
      <c r="R389" s="242">
        <f>Q389*H389</f>
        <v>1.0000000000000001E-05</v>
      </c>
      <c r="S389" s="242">
        <v>0</v>
      </c>
      <c r="T389" s="243">
        <f>S389*H389</f>
        <v>0</v>
      </c>
      <c r="AR389" s="244" t="s">
        <v>125</v>
      </c>
      <c r="AT389" s="244" t="s">
        <v>266</v>
      </c>
      <c r="AU389" s="244" t="s">
        <v>92</v>
      </c>
      <c r="AY389" s="17" t="s">
        <v>263</v>
      </c>
      <c r="BE389" s="245">
        <f>IF(N389="základní",J389,0)</f>
        <v>0</v>
      </c>
      <c r="BF389" s="245">
        <f>IF(N389="snížená",J389,0)</f>
        <v>0</v>
      </c>
      <c r="BG389" s="245">
        <f>IF(N389="zákl. přenesená",J389,0)</f>
        <v>0</v>
      </c>
      <c r="BH389" s="245">
        <f>IF(N389="sníž. přenesená",J389,0)</f>
        <v>0</v>
      </c>
      <c r="BI389" s="245">
        <f>IF(N389="nulová",J389,0)</f>
        <v>0</v>
      </c>
      <c r="BJ389" s="17" t="s">
        <v>90</v>
      </c>
      <c r="BK389" s="245">
        <f>ROUND(I389*H389,2)</f>
        <v>0</v>
      </c>
      <c r="BL389" s="17" t="s">
        <v>125</v>
      </c>
      <c r="BM389" s="244" t="s">
        <v>9475</v>
      </c>
    </row>
    <row r="390" s="14" customFormat="1">
      <c r="B390" s="274"/>
      <c r="C390" s="275"/>
      <c r="D390" s="246" t="s">
        <v>368</v>
      </c>
      <c r="E390" s="276" t="s">
        <v>1</v>
      </c>
      <c r="F390" s="277" t="s">
        <v>9431</v>
      </c>
      <c r="G390" s="275"/>
      <c r="H390" s="276" t="s">
        <v>1</v>
      </c>
      <c r="I390" s="278"/>
      <c r="J390" s="275"/>
      <c r="K390" s="275"/>
      <c r="L390" s="279"/>
      <c r="M390" s="280"/>
      <c r="N390" s="281"/>
      <c r="O390" s="281"/>
      <c r="P390" s="281"/>
      <c r="Q390" s="281"/>
      <c r="R390" s="281"/>
      <c r="S390" s="281"/>
      <c r="T390" s="282"/>
      <c r="AT390" s="283" t="s">
        <v>368</v>
      </c>
      <c r="AU390" s="283" t="s">
        <v>92</v>
      </c>
      <c r="AV390" s="14" t="s">
        <v>90</v>
      </c>
      <c r="AW390" s="14" t="s">
        <v>38</v>
      </c>
      <c r="AX390" s="14" t="s">
        <v>83</v>
      </c>
      <c r="AY390" s="283" t="s">
        <v>263</v>
      </c>
    </row>
    <row r="391" s="12" customFormat="1">
      <c r="B391" s="252"/>
      <c r="C391" s="253"/>
      <c r="D391" s="246" t="s">
        <v>368</v>
      </c>
      <c r="E391" s="254" t="s">
        <v>1</v>
      </c>
      <c r="F391" s="255" t="s">
        <v>90</v>
      </c>
      <c r="G391" s="253"/>
      <c r="H391" s="256">
        <v>1</v>
      </c>
      <c r="I391" s="257"/>
      <c r="J391" s="253"/>
      <c r="K391" s="253"/>
      <c r="L391" s="258"/>
      <c r="M391" s="259"/>
      <c r="N391" s="260"/>
      <c r="O391" s="260"/>
      <c r="P391" s="260"/>
      <c r="Q391" s="260"/>
      <c r="R391" s="260"/>
      <c r="S391" s="260"/>
      <c r="T391" s="261"/>
      <c r="AT391" s="262" t="s">
        <v>368</v>
      </c>
      <c r="AU391" s="262" t="s">
        <v>92</v>
      </c>
      <c r="AV391" s="12" t="s">
        <v>92</v>
      </c>
      <c r="AW391" s="12" t="s">
        <v>38</v>
      </c>
      <c r="AX391" s="12" t="s">
        <v>90</v>
      </c>
      <c r="AY391" s="262" t="s">
        <v>263</v>
      </c>
    </row>
    <row r="392" s="1" customFormat="1" ht="16.5" customHeight="1">
      <c r="B392" s="39"/>
      <c r="C392" s="295" t="s">
        <v>625</v>
      </c>
      <c r="D392" s="295" t="s">
        <v>400</v>
      </c>
      <c r="E392" s="296" t="s">
        <v>9476</v>
      </c>
      <c r="F392" s="297" t="s">
        <v>9477</v>
      </c>
      <c r="G392" s="298" t="s">
        <v>503</v>
      </c>
      <c r="H392" s="299">
        <v>1</v>
      </c>
      <c r="I392" s="300"/>
      <c r="J392" s="301">
        <f>ROUND(I392*H392,2)</f>
        <v>0</v>
      </c>
      <c r="K392" s="297" t="s">
        <v>270</v>
      </c>
      <c r="L392" s="302"/>
      <c r="M392" s="303" t="s">
        <v>1</v>
      </c>
      <c r="N392" s="304" t="s">
        <v>48</v>
      </c>
      <c r="O392" s="87"/>
      <c r="P392" s="242">
        <f>O392*H392</f>
        <v>0</v>
      </c>
      <c r="Q392" s="242">
        <v>0.0033999999999999998</v>
      </c>
      <c r="R392" s="242">
        <f>Q392*H392</f>
        <v>0.0033999999999999998</v>
      </c>
      <c r="S392" s="242">
        <v>0</v>
      </c>
      <c r="T392" s="243">
        <f>S392*H392</f>
        <v>0</v>
      </c>
      <c r="AR392" s="244" t="s">
        <v>303</v>
      </c>
      <c r="AT392" s="244" t="s">
        <v>400</v>
      </c>
      <c r="AU392" s="244" t="s">
        <v>92</v>
      </c>
      <c r="AY392" s="17" t="s">
        <v>263</v>
      </c>
      <c r="BE392" s="245">
        <f>IF(N392="základní",J392,0)</f>
        <v>0</v>
      </c>
      <c r="BF392" s="245">
        <f>IF(N392="snížená",J392,0)</f>
        <v>0</v>
      </c>
      <c r="BG392" s="245">
        <f>IF(N392="zákl. přenesená",J392,0)</f>
        <v>0</v>
      </c>
      <c r="BH392" s="245">
        <f>IF(N392="sníž. přenesená",J392,0)</f>
        <v>0</v>
      </c>
      <c r="BI392" s="245">
        <f>IF(N392="nulová",J392,0)</f>
        <v>0</v>
      </c>
      <c r="BJ392" s="17" t="s">
        <v>90</v>
      </c>
      <c r="BK392" s="245">
        <f>ROUND(I392*H392,2)</f>
        <v>0</v>
      </c>
      <c r="BL392" s="17" t="s">
        <v>125</v>
      </c>
      <c r="BM392" s="244" t="s">
        <v>9478</v>
      </c>
    </row>
    <row r="393" s="14" customFormat="1">
      <c r="B393" s="274"/>
      <c r="C393" s="275"/>
      <c r="D393" s="246" t="s">
        <v>368</v>
      </c>
      <c r="E393" s="276" t="s">
        <v>1</v>
      </c>
      <c r="F393" s="277" t="s">
        <v>9431</v>
      </c>
      <c r="G393" s="275"/>
      <c r="H393" s="276" t="s">
        <v>1</v>
      </c>
      <c r="I393" s="278"/>
      <c r="J393" s="275"/>
      <c r="K393" s="275"/>
      <c r="L393" s="279"/>
      <c r="M393" s="280"/>
      <c r="N393" s="281"/>
      <c r="O393" s="281"/>
      <c r="P393" s="281"/>
      <c r="Q393" s="281"/>
      <c r="R393" s="281"/>
      <c r="S393" s="281"/>
      <c r="T393" s="282"/>
      <c r="AT393" s="283" t="s">
        <v>368</v>
      </c>
      <c r="AU393" s="283" t="s">
        <v>92</v>
      </c>
      <c r="AV393" s="14" t="s">
        <v>90</v>
      </c>
      <c r="AW393" s="14" t="s">
        <v>38</v>
      </c>
      <c r="AX393" s="14" t="s">
        <v>83</v>
      </c>
      <c r="AY393" s="283" t="s">
        <v>263</v>
      </c>
    </row>
    <row r="394" s="12" customFormat="1">
      <c r="B394" s="252"/>
      <c r="C394" s="253"/>
      <c r="D394" s="246" t="s">
        <v>368</v>
      </c>
      <c r="E394" s="254" t="s">
        <v>1</v>
      </c>
      <c r="F394" s="255" t="s">
        <v>90</v>
      </c>
      <c r="G394" s="253"/>
      <c r="H394" s="256">
        <v>1</v>
      </c>
      <c r="I394" s="257"/>
      <c r="J394" s="253"/>
      <c r="K394" s="253"/>
      <c r="L394" s="258"/>
      <c r="M394" s="259"/>
      <c r="N394" s="260"/>
      <c r="O394" s="260"/>
      <c r="P394" s="260"/>
      <c r="Q394" s="260"/>
      <c r="R394" s="260"/>
      <c r="S394" s="260"/>
      <c r="T394" s="261"/>
      <c r="AT394" s="262" t="s">
        <v>368</v>
      </c>
      <c r="AU394" s="262" t="s">
        <v>92</v>
      </c>
      <c r="AV394" s="12" t="s">
        <v>92</v>
      </c>
      <c r="AW394" s="12" t="s">
        <v>38</v>
      </c>
      <c r="AX394" s="12" t="s">
        <v>90</v>
      </c>
      <c r="AY394" s="262" t="s">
        <v>263</v>
      </c>
    </row>
    <row r="395" s="1" customFormat="1" ht="24" customHeight="1">
      <c r="B395" s="39"/>
      <c r="C395" s="233" t="s">
        <v>629</v>
      </c>
      <c r="D395" s="233" t="s">
        <v>266</v>
      </c>
      <c r="E395" s="234" t="s">
        <v>9479</v>
      </c>
      <c r="F395" s="235" t="s">
        <v>9480</v>
      </c>
      <c r="G395" s="236" t="s">
        <v>503</v>
      </c>
      <c r="H395" s="237">
        <v>7</v>
      </c>
      <c r="I395" s="238"/>
      <c r="J395" s="239">
        <f>ROUND(I395*H395,2)</f>
        <v>0</v>
      </c>
      <c r="K395" s="235" t="s">
        <v>270</v>
      </c>
      <c r="L395" s="44"/>
      <c r="M395" s="240" t="s">
        <v>1</v>
      </c>
      <c r="N395" s="241" t="s">
        <v>48</v>
      </c>
      <c r="O395" s="87"/>
      <c r="P395" s="242">
        <f>O395*H395</f>
        <v>0</v>
      </c>
      <c r="Q395" s="242">
        <v>1.0000000000000001E-05</v>
      </c>
      <c r="R395" s="242">
        <f>Q395*H395</f>
        <v>7.0000000000000007E-05</v>
      </c>
      <c r="S395" s="242">
        <v>0</v>
      </c>
      <c r="T395" s="243">
        <f>S395*H395</f>
        <v>0</v>
      </c>
      <c r="AR395" s="244" t="s">
        <v>125</v>
      </c>
      <c r="AT395" s="244" t="s">
        <v>266</v>
      </c>
      <c r="AU395" s="244" t="s">
        <v>92</v>
      </c>
      <c r="AY395" s="17" t="s">
        <v>263</v>
      </c>
      <c r="BE395" s="245">
        <f>IF(N395="základní",J395,0)</f>
        <v>0</v>
      </c>
      <c r="BF395" s="245">
        <f>IF(N395="snížená",J395,0)</f>
        <v>0</v>
      </c>
      <c r="BG395" s="245">
        <f>IF(N395="zákl. přenesená",J395,0)</f>
        <v>0</v>
      </c>
      <c r="BH395" s="245">
        <f>IF(N395="sníž. přenesená",J395,0)</f>
        <v>0</v>
      </c>
      <c r="BI395" s="245">
        <f>IF(N395="nulová",J395,0)</f>
        <v>0</v>
      </c>
      <c r="BJ395" s="17" t="s">
        <v>90</v>
      </c>
      <c r="BK395" s="245">
        <f>ROUND(I395*H395,2)</f>
        <v>0</v>
      </c>
      <c r="BL395" s="17" t="s">
        <v>125</v>
      </c>
      <c r="BM395" s="244" t="s">
        <v>9481</v>
      </c>
    </row>
    <row r="396" s="14" customFormat="1">
      <c r="B396" s="274"/>
      <c r="C396" s="275"/>
      <c r="D396" s="246" t="s">
        <v>368</v>
      </c>
      <c r="E396" s="276" t="s">
        <v>1</v>
      </c>
      <c r="F396" s="277" t="s">
        <v>9431</v>
      </c>
      <c r="G396" s="275"/>
      <c r="H396" s="276" t="s">
        <v>1</v>
      </c>
      <c r="I396" s="278"/>
      <c r="J396" s="275"/>
      <c r="K396" s="275"/>
      <c r="L396" s="279"/>
      <c r="M396" s="280"/>
      <c r="N396" s="281"/>
      <c r="O396" s="281"/>
      <c r="P396" s="281"/>
      <c r="Q396" s="281"/>
      <c r="R396" s="281"/>
      <c r="S396" s="281"/>
      <c r="T396" s="282"/>
      <c r="AT396" s="283" t="s">
        <v>368</v>
      </c>
      <c r="AU396" s="283" t="s">
        <v>92</v>
      </c>
      <c r="AV396" s="14" t="s">
        <v>90</v>
      </c>
      <c r="AW396" s="14" t="s">
        <v>38</v>
      </c>
      <c r="AX396" s="14" t="s">
        <v>83</v>
      </c>
      <c r="AY396" s="283" t="s">
        <v>263</v>
      </c>
    </row>
    <row r="397" s="12" customFormat="1">
      <c r="B397" s="252"/>
      <c r="C397" s="253"/>
      <c r="D397" s="246" t="s">
        <v>368</v>
      </c>
      <c r="E397" s="254" t="s">
        <v>1</v>
      </c>
      <c r="F397" s="255" t="s">
        <v>4194</v>
      </c>
      <c r="G397" s="253"/>
      <c r="H397" s="256">
        <v>7</v>
      </c>
      <c r="I397" s="257"/>
      <c r="J397" s="253"/>
      <c r="K397" s="253"/>
      <c r="L397" s="258"/>
      <c r="M397" s="259"/>
      <c r="N397" s="260"/>
      <c r="O397" s="260"/>
      <c r="P397" s="260"/>
      <c r="Q397" s="260"/>
      <c r="R397" s="260"/>
      <c r="S397" s="260"/>
      <c r="T397" s="261"/>
      <c r="AT397" s="262" t="s">
        <v>368</v>
      </c>
      <c r="AU397" s="262" t="s">
        <v>92</v>
      </c>
      <c r="AV397" s="12" t="s">
        <v>92</v>
      </c>
      <c r="AW397" s="12" t="s">
        <v>38</v>
      </c>
      <c r="AX397" s="12" t="s">
        <v>90</v>
      </c>
      <c r="AY397" s="262" t="s">
        <v>263</v>
      </c>
    </row>
    <row r="398" s="1" customFormat="1" ht="16.5" customHeight="1">
      <c r="B398" s="39"/>
      <c r="C398" s="295" t="s">
        <v>633</v>
      </c>
      <c r="D398" s="295" t="s">
        <v>400</v>
      </c>
      <c r="E398" s="296" t="s">
        <v>9482</v>
      </c>
      <c r="F398" s="297" t="s">
        <v>9483</v>
      </c>
      <c r="G398" s="298" t="s">
        <v>503</v>
      </c>
      <c r="H398" s="299">
        <v>7</v>
      </c>
      <c r="I398" s="300"/>
      <c r="J398" s="301">
        <f>ROUND(I398*H398,2)</f>
        <v>0</v>
      </c>
      <c r="K398" s="297" t="s">
        <v>270</v>
      </c>
      <c r="L398" s="302"/>
      <c r="M398" s="303" t="s">
        <v>1</v>
      </c>
      <c r="N398" s="304" t="s">
        <v>48</v>
      </c>
      <c r="O398" s="87"/>
      <c r="P398" s="242">
        <f>O398*H398</f>
        <v>0</v>
      </c>
      <c r="Q398" s="242">
        <v>0.00165</v>
      </c>
      <c r="R398" s="242">
        <f>Q398*H398</f>
        <v>0.01155</v>
      </c>
      <c r="S398" s="242">
        <v>0</v>
      </c>
      <c r="T398" s="243">
        <f>S398*H398</f>
        <v>0</v>
      </c>
      <c r="AR398" s="244" t="s">
        <v>303</v>
      </c>
      <c r="AT398" s="244" t="s">
        <v>400</v>
      </c>
      <c r="AU398" s="244" t="s">
        <v>92</v>
      </c>
      <c r="AY398" s="17" t="s">
        <v>263</v>
      </c>
      <c r="BE398" s="245">
        <f>IF(N398="základní",J398,0)</f>
        <v>0</v>
      </c>
      <c r="BF398" s="245">
        <f>IF(N398="snížená",J398,0)</f>
        <v>0</v>
      </c>
      <c r="BG398" s="245">
        <f>IF(N398="zákl. přenesená",J398,0)</f>
        <v>0</v>
      </c>
      <c r="BH398" s="245">
        <f>IF(N398="sníž. přenesená",J398,0)</f>
        <v>0</v>
      </c>
      <c r="BI398" s="245">
        <f>IF(N398="nulová",J398,0)</f>
        <v>0</v>
      </c>
      <c r="BJ398" s="17" t="s">
        <v>90</v>
      </c>
      <c r="BK398" s="245">
        <f>ROUND(I398*H398,2)</f>
        <v>0</v>
      </c>
      <c r="BL398" s="17" t="s">
        <v>125</v>
      </c>
      <c r="BM398" s="244" t="s">
        <v>9484</v>
      </c>
    </row>
    <row r="399" s="14" customFormat="1">
      <c r="B399" s="274"/>
      <c r="C399" s="275"/>
      <c r="D399" s="246" t="s">
        <v>368</v>
      </c>
      <c r="E399" s="276" t="s">
        <v>1</v>
      </c>
      <c r="F399" s="277" t="s">
        <v>9431</v>
      </c>
      <c r="G399" s="275"/>
      <c r="H399" s="276" t="s">
        <v>1</v>
      </c>
      <c r="I399" s="278"/>
      <c r="J399" s="275"/>
      <c r="K399" s="275"/>
      <c r="L399" s="279"/>
      <c r="M399" s="280"/>
      <c r="N399" s="281"/>
      <c r="O399" s="281"/>
      <c r="P399" s="281"/>
      <c r="Q399" s="281"/>
      <c r="R399" s="281"/>
      <c r="S399" s="281"/>
      <c r="T399" s="282"/>
      <c r="AT399" s="283" t="s">
        <v>368</v>
      </c>
      <c r="AU399" s="283" t="s">
        <v>92</v>
      </c>
      <c r="AV399" s="14" t="s">
        <v>90</v>
      </c>
      <c r="AW399" s="14" t="s">
        <v>38</v>
      </c>
      <c r="AX399" s="14" t="s">
        <v>83</v>
      </c>
      <c r="AY399" s="283" t="s">
        <v>263</v>
      </c>
    </row>
    <row r="400" s="12" customFormat="1">
      <c r="B400" s="252"/>
      <c r="C400" s="253"/>
      <c r="D400" s="246" t="s">
        <v>368</v>
      </c>
      <c r="E400" s="254" t="s">
        <v>1</v>
      </c>
      <c r="F400" s="255" t="s">
        <v>4194</v>
      </c>
      <c r="G400" s="253"/>
      <c r="H400" s="256">
        <v>7</v>
      </c>
      <c r="I400" s="257"/>
      <c r="J400" s="253"/>
      <c r="K400" s="253"/>
      <c r="L400" s="258"/>
      <c r="M400" s="259"/>
      <c r="N400" s="260"/>
      <c r="O400" s="260"/>
      <c r="P400" s="260"/>
      <c r="Q400" s="260"/>
      <c r="R400" s="260"/>
      <c r="S400" s="260"/>
      <c r="T400" s="261"/>
      <c r="AT400" s="262" t="s">
        <v>368</v>
      </c>
      <c r="AU400" s="262" t="s">
        <v>92</v>
      </c>
      <c r="AV400" s="12" t="s">
        <v>92</v>
      </c>
      <c r="AW400" s="12" t="s">
        <v>38</v>
      </c>
      <c r="AX400" s="12" t="s">
        <v>90</v>
      </c>
      <c r="AY400" s="262" t="s">
        <v>263</v>
      </c>
    </row>
    <row r="401" s="1" customFormat="1" ht="16.5" customHeight="1">
      <c r="B401" s="39"/>
      <c r="C401" s="295" t="s">
        <v>638</v>
      </c>
      <c r="D401" s="295" t="s">
        <v>400</v>
      </c>
      <c r="E401" s="296" t="s">
        <v>9485</v>
      </c>
      <c r="F401" s="297" t="s">
        <v>9486</v>
      </c>
      <c r="G401" s="298" t="s">
        <v>503</v>
      </c>
      <c r="H401" s="299">
        <v>1</v>
      </c>
      <c r="I401" s="300"/>
      <c r="J401" s="301">
        <f>ROUND(I401*H401,2)</f>
        <v>0</v>
      </c>
      <c r="K401" s="297" t="s">
        <v>3544</v>
      </c>
      <c r="L401" s="302"/>
      <c r="M401" s="303" t="s">
        <v>1</v>
      </c>
      <c r="N401" s="304" t="s">
        <v>48</v>
      </c>
      <c r="O401" s="87"/>
      <c r="P401" s="242">
        <f>O401*H401</f>
        <v>0</v>
      </c>
      <c r="Q401" s="242">
        <v>0.00165</v>
      </c>
      <c r="R401" s="242">
        <f>Q401*H401</f>
        <v>0.00165</v>
      </c>
      <c r="S401" s="242">
        <v>0</v>
      </c>
      <c r="T401" s="243">
        <f>S401*H401</f>
        <v>0</v>
      </c>
      <c r="AR401" s="244" t="s">
        <v>303</v>
      </c>
      <c r="AT401" s="244" t="s">
        <v>400</v>
      </c>
      <c r="AU401" s="244" t="s">
        <v>92</v>
      </c>
      <c r="AY401" s="17" t="s">
        <v>263</v>
      </c>
      <c r="BE401" s="245">
        <f>IF(N401="základní",J401,0)</f>
        <v>0</v>
      </c>
      <c r="BF401" s="245">
        <f>IF(N401="snížená",J401,0)</f>
        <v>0</v>
      </c>
      <c r="BG401" s="245">
        <f>IF(N401="zákl. přenesená",J401,0)</f>
        <v>0</v>
      </c>
      <c r="BH401" s="245">
        <f>IF(N401="sníž. přenesená",J401,0)</f>
        <v>0</v>
      </c>
      <c r="BI401" s="245">
        <f>IF(N401="nulová",J401,0)</f>
        <v>0</v>
      </c>
      <c r="BJ401" s="17" t="s">
        <v>90</v>
      </c>
      <c r="BK401" s="245">
        <f>ROUND(I401*H401,2)</f>
        <v>0</v>
      </c>
      <c r="BL401" s="17" t="s">
        <v>125</v>
      </c>
      <c r="BM401" s="244" t="s">
        <v>9487</v>
      </c>
    </row>
    <row r="402" s="14" customFormat="1">
      <c r="B402" s="274"/>
      <c r="C402" s="275"/>
      <c r="D402" s="246" t="s">
        <v>368</v>
      </c>
      <c r="E402" s="276" t="s">
        <v>1</v>
      </c>
      <c r="F402" s="277" t="s">
        <v>9431</v>
      </c>
      <c r="G402" s="275"/>
      <c r="H402" s="276" t="s">
        <v>1</v>
      </c>
      <c r="I402" s="278"/>
      <c r="J402" s="275"/>
      <c r="K402" s="275"/>
      <c r="L402" s="279"/>
      <c r="M402" s="280"/>
      <c r="N402" s="281"/>
      <c r="O402" s="281"/>
      <c r="P402" s="281"/>
      <c r="Q402" s="281"/>
      <c r="R402" s="281"/>
      <c r="S402" s="281"/>
      <c r="T402" s="282"/>
      <c r="AT402" s="283" t="s">
        <v>368</v>
      </c>
      <c r="AU402" s="283" t="s">
        <v>92</v>
      </c>
      <c r="AV402" s="14" t="s">
        <v>90</v>
      </c>
      <c r="AW402" s="14" t="s">
        <v>38</v>
      </c>
      <c r="AX402" s="14" t="s">
        <v>83</v>
      </c>
      <c r="AY402" s="283" t="s">
        <v>263</v>
      </c>
    </row>
    <row r="403" s="12" customFormat="1">
      <c r="B403" s="252"/>
      <c r="C403" s="253"/>
      <c r="D403" s="246" t="s">
        <v>368</v>
      </c>
      <c r="E403" s="254" t="s">
        <v>1</v>
      </c>
      <c r="F403" s="255" t="s">
        <v>90</v>
      </c>
      <c r="G403" s="253"/>
      <c r="H403" s="256">
        <v>1</v>
      </c>
      <c r="I403" s="257"/>
      <c r="J403" s="253"/>
      <c r="K403" s="253"/>
      <c r="L403" s="258"/>
      <c r="M403" s="259"/>
      <c r="N403" s="260"/>
      <c r="O403" s="260"/>
      <c r="P403" s="260"/>
      <c r="Q403" s="260"/>
      <c r="R403" s="260"/>
      <c r="S403" s="260"/>
      <c r="T403" s="261"/>
      <c r="AT403" s="262" t="s">
        <v>368</v>
      </c>
      <c r="AU403" s="262" t="s">
        <v>92</v>
      </c>
      <c r="AV403" s="12" t="s">
        <v>92</v>
      </c>
      <c r="AW403" s="12" t="s">
        <v>38</v>
      </c>
      <c r="AX403" s="12" t="s">
        <v>90</v>
      </c>
      <c r="AY403" s="262" t="s">
        <v>263</v>
      </c>
    </row>
    <row r="404" s="1" customFormat="1" ht="24" customHeight="1">
      <c r="B404" s="39"/>
      <c r="C404" s="233" t="s">
        <v>643</v>
      </c>
      <c r="D404" s="233" t="s">
        <v>266</v>
      </c>
      <c r="E404" s="234" t="s">
        <v>9488</v>
      </c>
      <c r="F404" s="235" t="s">
        <v>9489</v>
      </c>
      <c r="G404" s="236" t="s">
        <v>503</v>
      </c>
      <c r="H404" s="237">
        <v>5</v>
      </c>
      <c r="I404" s="238"/>
      <c r="J404" s="239">
        <f>ROUND(I404*H404,2)</f>
        <v>0</v>
      </c>
      <c r="K404" s="235" t="s">
        <v>270</v>
      </c>
      <c r="L404" s="44"/>
      <c r="M404" s="240" t="s">
        <v>1</v>
      </c>
      <c r="N404" s="241" t="s">
        <v>48</v>
      </c>
      <c r="O404" s="87"/>
      <c r="P404" s="242">
        <f>O404*H404</f>
        <v>0</v>
      </c>
      <c r="Q404" s="242">
        <v>2.0000000000000002E-05</v>
      </c>
      <c r="R404" s="242">
        <f>Q404*H404</f>
        <v>0.00010000000000000001</v>
      </c>
      <c r="S404" s="242">
        <v>0</v>
      </c>
      <c r="T404" s="243">
        <f>S404*H404</f>
        <v>0</v>
      </c>
      <c r="AR404" s="244" t="s">
        <v>125</v>
      </c>
      <c r="AT404" s="244" t="s">
        <v>266</v>
      </c>
      <c r="AU404" s="244" t="s">
        <v>92</v>
      </c>
      <c r="AY404" s="17" t="s">
        <v>263</v>
      </c>
      <c r="BE404" s="245">
        <f>IF(N404="základní",J404,0)</f>
        <v>0</v>
      </c>
      <c r="BF404" s="245">
        <f>IF(N404="snížená",J404,0)</f>
        <v>0</v>
      </c>
      <c r="BG404" s="245">
        <f>IF(N404="zákl. přenesená",J404,0)</f>
        <v>0</v>
      </c>
      <c r="BH404" s="245">
        <f>IF(N404="sníž. přenesená",J404,0)</f>
        <v>0</v>
      </c>
      <c r="BI404" s="245">
        <f>IF(N404="nulová",J404,0)</f>
        <v>0</v>
      </c>
      <c r="BJ404" s="17" t="s">
        <v>90</v>
      </c>
      <c r="BK404" s="245">
        <f>ROUND(I404*H404,2)</f>
        <v>0</v>
      </c>
      <c r="BL404" s="17" t="s">
        <v>125</v>
      </c>
      <c r="BM404" s="244" t="s">
        <v>9490</v>
      </c>
    </row>
    <row r="405" s="14" customFormat="1">
      <c r="B405" s="274"/>
      <c r="C405" s="275"/>
      <c r="D405" s="246" t="s">
        <v>368</v>
      </c>
      <c r="E405" s="276" t="s">
        <v>1</v>
      </c>
      <c r="F405" s="277" t="s">
        <v>9431</v>
      </c>
      <c r="G405" s="275"/>
      <c r="H405" s="276" t="s">
        <v>1</v>
      </c>
      <c r="I405" s="278"/>
      <c r="J405" s="275"/>
      <c r="K405" s="275"/>
      <c r="L405" s="279"/>
      <c r="M405" s="280"/>
      <c r="N405" s="281"/>
      <c r="O405" s="281"/>
      <c r="P405" s="281"/>
      <c r="Q405" s="281"/>
      <c r="R405" s="281"/>
      <c r="S405" s="281"/>
      <c r="T405" s="282"/>
      <c r="AT405" s="283" t="s">
        <v>368</v>
      </c>
      <c r="AU405" s="283" t="s">
        <v>92</v>
      </c>
      <c r="AV405" s="14" t="s">
        <v>90</v>
      </c>
      <c r="AW405" s="14" t="s">
        <v>38</v>
      </c>
      <c r="AX405" s="14" t="s">
        <v>83</v>
      </c>
      <c r="AY405" s="283" t="s">
        <v>263</v>
      </c>
    </row>
    <row r="406" s="12" customFormat="1">
      <c r="B406" s="252"/>
      <c r="C406" s="253"/>
      <c r="D406" s="246" t="s">
        <v>368</v>
      </c>
      <c r="E406" s="254" t="s">
        <v>1</v>
      </c>
      <c r="F406" s="255" t="s">
        <v>262</v>
      </c>
      <c r="G406" s="253"/>
      <c r="H406" s="256">
        <v>5</v>
      </c>
      <c r="I406" s="257"/>
      <c r="J406" s="253"/>
      <c r="K406" s="253"/>
      <c r="L406" s="258"/>
      <c r="M406" s="259"/>
      <c r="N406" s="260"/>
      <c r="O406" s="260"/>
      <c r="P406" s="260"/>
      <c r="Q406" s="260"/>
      <c r="R406" s="260"/>
      <c r="S406" s="260"/>
      <c r="T406" s="261"/>
      <c r="AT406" s="262" t="s">
        <v>368</v>
      </c>
      <c r="AU406" s="262" t="s">
        <v>92</v>
      </c>
      <c r="AV406" s="12" t="s">
        <v>92</v>
      </c>
      <c r="AW406" s="12" t="s">
        <v>38</v>
      </c>
      <c r="AX406" s="12" t="s">
        <v>90</v>
      </c>
      <c r="AY406" s="262" t="s">
        <v>263</v>
      </c>
    </row>
    <row r="407" s="1" customFormat="1" ht="16.5" customHeight="1">
      <c r="B407" s="39"/>
      <c r="C407" s="295" t="s">
        <v>676</v>
      </c>
      <c r="D407" s="295" t="s">
        <v>400</v>
      </c>
      <c r="E407" s="296" t="s">
        <v>9491</v>
      </c>
      <c r="F407" s="297" t="s">
        <v>9492</v>
      </c>
      <c r="G407" s="298" t="s">
        <v>503</v>
      </c>
      <c r="H407" s="299">
        <v>5</v>
      </c>
      <c r="I407" s="300"/>
      <c r="J407" s="301">
        <f>ROUND(I407*H407,2)</f>
        <v>0</v>
      </c>
      <c r="K407" s="297" t="s">
        <v>270</v>
      </c>
      <c r="L407" s="302"/>
      <c r="M407" s="303" t="s">
        <v>1</v>
      </c>
      <c r="N407" s="304" t="s">
        <v>48</v>
      </c>
      <c r="O407" s="87"/>
      <c r="P407" s="242">
        <f>O407*H407</f>
        <v>0</v>
      </c>
      <c r="Q407" s="242">
        <v>0.0071799999999999998</v>
      </c>
      <c r="R407" s="242">
        <f>Q407*H407</f>
        <v>0.035900000000000001</v>
      </c>
      <c r="S407" s="242">
        <v>0</v>
      </c>
      <c r="T407" s="243">
        <f>S407*H407</f>
        <v>0</v>
      </c>
      <c r="AR407" s="244" t="s">
        <v>303</v>
      </c>
      <c r="AT407" s="244" t="s">
        <v>400</v>
      </c>
      <c r="AU407" s="244" t="s">
        <v>92</v>
      </c>
      <c r="AY407" s="17" t="s">
        <v>263</v>
      </c>
      <c r="BE407" s="245">
        <f>IF(N407="základní",J407,0)</f>
        <v>0</v>
      </c>
      <c r="BF407" s="245">
        <f>IF(N407="snížená",J407,0)</f>
        <v>0</v>
      </c>
      <c r="BG407" s="245">
        <f>IF(N407="zákl. přenesená",J407,0)</f>
        <v>0</v>
      </c>
      <c r="BH407" s="245">
        <f>IF(N407="sníž. přenesená",J407,0)</f>
        <v>0</v>
      </c>
      <c r="BI407" s="245">
        <f>IF(N407="nulová",J407,0)</f>
        <v>0</v>
      </c>
      <c r="BJ407" s="17" t="s">
        <v>90</v>
      </c>
      <c r="BK407" s="245">
        <f>ROUND(I407*H407,2)</f>
        <v>0</v>
      </c>
      <c r="BL407" s="17" t="s">
        <v>125</v>
      </c>
      <c r="BM407" s="244" t="s">
        <v>9493</v>
      </c>
    </row>
    <row r="408" s="1" customFormat="1" ht="24" customHeight="1">
      <c r="B408" s="39"/>
      <c r="C408" s="233" t="s">
        <v>680</v>
      </c>
      <c r="D408" s="233" t="s">
        <v>266</v>
      </c>
      <c r="E408" s="234" t="s">
        <v>9494</v>
      </c>
      <c r="F408" s="235" t="s">
        <v>9495</v>
      </c>
      <c r="G408" s="236" t="s">
        <v>503</v>
      </c>
      <c r="H408" s="237">
        <v>5</v>
      </c>
      <c r="I408" s="238"/>
      <c r="J408" s="239">
        <f>ROUND(I408*H408,2)</f>
        <v>0</v>
      </c>
      <c r="K408" s="235" t="s">
        <v>270</v>
      </c>
      <c r="L408" s="44"/>
      <c r="M408" s="240" t="s">
        <v>1</v>
      </c>
      <c r="N408" s="241" t="s">
        <v>48</v>
      </c>
      <c r="O408" s="87"/>
      <c r="P408" s="242">
        <f>O408*H408</f>
        <v>0</v>
      </c>
      <c r="Q408" s="242">
        <v>1.0000000000000001E-05</v>
      </c>
      <c r="R408" s="242">
        <f>Q408*H408</f>
        <v>5.0000000000000002E-05</v>
      </c>
      <c r="S408" s="242">
        <v>0</v>
      </c>
      <c r="T408" s="243">
        <f>S408*H408</f>
        <v>0</v>
      </c>
      <c r="AR408" s="244" t="s">
        <v>125</v>
      </c>
      <c r="AT408" s="244" t="s">
        <v>266</v>
      </c>
      <c r="AU408" s="244" t="s">
        <v>92</v>
      </c>
      <c r="AY408" s="17" t="s">
        <v>263</v>
      </c>
      <c r="BE408" s="245">
        <f>IF(N408="základní",J408,0)</f>
        <v>0</v>
      </c>
      <c r="BF408" s="245">
        <f>IF(N408="snížená",J408,0)</f>
        <v>0</v>
      </c>
      <c r="BG408" s="245">
        <f>IF(N408="zákl. přenesená",J408,0)</f>
        <v>0</v>
      </c>
      <c r="BH408" s="245">
        <f>IF(N408="sníž. přenesená",J408,0)</f>
        <v>0</v>
      </c>
      <c r="BI408" s="245">
        <f>IF(N408="nulová",J408,0)</f>
        <v>0</v>
      </c>
      <c r="BJ408" s="17" t="s">
        <v>90</v>
      </c>
      <c r="BK408" s="245">
        <f>ROUND(I408*H408,2)</f>
        <v>0</v>
      </c>
      <c r="BL408" s="17" t="s">
        <v>125</v>
      </c>
      <c r="BM408" s="244" t="s">
        <v>9496</v>
      </c>
    </row>
    <row r="409" s="14" customFormat="1">
      <c r="B409" s="274"/>
      <c r="C409" s="275"/>
      <c r="D409" s="246" t="s">
        <v>368</v>
      </c>
      <c r="E409" s="276" t="s">
        <v>1</v>
      </c>
      <c r="F409" s="277" t="s">
        <v>9431</v>
      </c>
      <c r="G409" s="275"/>
      <c r="H409" s="276" t="s">
        <v>1</v>
      </c>
      <c r="I409" s="278"/>
      <c r="J409" s="275"/>
      <c r="K409" s="275"/>
      <c r="L409" s="279"/>
      <c r="M409" s="280"/>
      <c r="N409" s="281"/>
      <c r="O409" s="281"/>
      <c r="P409" s="281"/>
      <c r="Q409" s="281"/>
      <c r="R409" s="281"/>
      <c r="S409" s="281"/>
      <c r="T409" s="282"/>
      <c r="AT409" s="283" t="s">
        <v>368</v>
      </c>
      <c r="AU409" s="283" t="s">
        <v>92</v>
      </c>
      <c r="AV409" s="14" t="s">
        <v>90</v>
      </c>
      <c r="AW409" s="14" t="s">
        <v>38</v>
      </c>
      <c r="AX409" s="14" t="s">
        <v>83</v>
      </c>
      <c r="AY409" s="283" t="s">
        <v>263</v>
      </c>
    </row>
    <row r="410" s="12" customFormat="1">
      <c r="B410" s="252"/>
      <c r="C410" s="253"/>
      <c r="D410" s="246" t="s">
        <v>368</v>
      </c>
      <c r="E410" s="254" t="s">
        <v>1</v>
      </c>
      <c r="F410" s="255" t="s">
        <v>9497</v>
      </c>
      <c r="G410" s="253"/>
      <c r="H410" s="256">
        <v>5</v>
      </c>
      <c r="I410" s="257"/>
      <c r="J410" s="253"/>
      <c r="K410" s="253"/>
      <c r="L410" s="258"/>
      <c r="M410" s="259"/>
      <c r="N410" s="260"/>
      <c r="O410" s="260"/>
      <c r="P410" s="260"/>
      <c r="Q410" s="260"/>
      <c r="R410" s="260"/>
      <c r="S410" s="260"/>
      <c r="T410" s="261"/>
      <c r="AT410" s="262" t="s">
        <v>368</v>
      </c>
      <c r="AU410" s="262" t="s">
        <v>92</v>
      </c>
      <c r="AV410" s="12" t="s">
        <v>92</v>
      </c>
      <c r="AW410" s="12" t="s">
        <v>38</v>
      </c>
      <c r="AX410" s="12" t="s">
        <v>90</v>
      </c>
      <c r="AY410" s="262" t="s">
        <v>263</v>
      </c>
    </row>
    <row r="411" s="1" customFormat="1" ht="16.5" customHeight="1">
      <c r="B411" s="39"/>
      <c r="C411" s="295" t="s">
        <v>684</v>
      </c>
      <c r="D411" s="295" t="s">
        <v>400</v>
      </c>
      <c r="E411" s="296" t="s">
        <v>9498</v>
      </c>
      <c r="F411" s="297" t="s">
        <v>9499</v>
      </c>
      <c r="G411" s="298" t="s">
        <v>503</v>
      </c>
      <c r="H411" s="299">
        <v>4</v>
      </c>
      <c r="I411" s="300"/>
      <c r="J411" s="301">
        <f>ROUND(I411*H411,2)</f>
        <v>0</v>
      </c>
      <c r="K411" s="297" t="s">
        <v>270</v>
      </c>
      <c r="L411" s="302"/>
      <c r="M411" s="303" t="s">
        <v>1</v>
      </c>
      <c r="N411" s="304" t="s">
        <v>48</v>
      </c>
      <c r="O411" s="87"/>
      <c r="P411" s="242">
        <f>O411*H411</f>
        <v>0</v>
      </c>
      <c r="Q411" s="242">
        <v>0.0030500000000000002</v>
      </c>
      <c r="R411" s="242">
        <f>Q411*H411</f>
        <v>0.012200000000000001</v>
      </c>
      <c r="S411" s="242">
        <v>0</v>
      </c>
      <c r="T411" s="243">
        <f>S411*H411</f>
        <v>0</v>
      </c>
      <c r="AR411" s="244" t="s">
        <v>303</v>
      </c>
      <c r="AT411" s="244" t="s">
        <v>400</v>
      </c>
      <c r="AU411" s="244" t="s">
        <v>92</v>
      </c>
      <c r="AY411" s="17" t="s">
        <v>263</v>
      </c>
      <c r="BE411" s="245">
        <f>IF(N411="základní",J411,0)</f>
        <v>0</v>
      </c>
      <c r="BF411" s="245">
        <f>IF(N411="snížená",J411,0)</f>
        <v>0</v>
      </c>
      <c r="BG411" s="245">
        <f>IF(N411="zákl. přenesená",J411,0)</f>
        <v>0</v>
      </c>
      <c r="BH411" s="245">
        <f>IF(N411="sníž. přenesená",J411,0)</f>
        <v>0</v>
      </c>
      <c r="BI411" s="245">
        <f>IF(N411="nulová",J411,0)</f>
        <v>0</v>
      </c>
      <c r="BJ411" s="17" t="s">
        <v>90</v>
      </c>
      <c r="BK411" s="245">
        <f>ROUND(I411*H411,2)</f>
        <v>0</v>
      </c>
      <c r="BL411" s="17" t="s">
        <v>125</v>
      </c>
      <c r="BM411" s="244" t="s">
        <v>9500</v>
      </c>
    </row>
    <row r="412" s="12" customFormat="1">
      <c r="B412" s="252"/>
      <c r="C412" s="253"/>
      <c r="D412" s="246" t="s">
        <v>368</v>
      </c>
      <c r="E412" s="254" t="s">
        <v>1</v>
      </c>
      <c r="F412" s="255" t="s">
        <v>125</v>
      </c>
      <c r="G412" s="253"/>
      <c r="H412" s="256">
        <v>4</v>
      </c>
      <c r="I412" s="257"/>
      <c r="J412" s="253"/>
      <c r="K412" s="253"/>
      <c r="L412" s="258"/>
      <c r="M412" s="259"/>
      <c r="N412" s="260"/>
      <c r="O412" s="260"/>
      <c r="P412" s="260"/>
      <c r="Q412" s="260"/>
      <c r="R412" s="260"/>
      <c r="S412" s="260"/>
      <c r="T412" s="261"/>
      <c r="AT412" s="262" t="s">
        <v>368</v>
      </c>
      <c r="AU412" s="262" t="s">
        <v>92</v>
      </c>
      <c r="AV412" s="12" t="s">
        <v>92</v>
      </c>
      <c r="AW412" s="12" t="s">
        <v>38</v>
      </c>
      <c r="AX412" s="12" t="s">
        <v>90</v>
      </c>
      <c r="AY412" s="262" t="s">
        <v>263</v>
      </c>
    </row>
    <row r="413" s="1" customFormat="1" ht="16.5" customHeight="1">
      <c r="B413" s="39"/>
      <c r="C413" s="295" t="s">
        <v>688</v>
      </c>
      <c r="D413" s="295" t="s">
        <v>400</v>
      </c>
      <c r="E413" s="296" t="s">
        <v>9501</v>
      </c>
      <c r="F413" s="297" t="s">
        <v>9502</v>
      </c>
      <c r="G413" s="298" t="s">
        <v>503</v>
      </c>
      <c r="H413" s="299">
        <v>1</v>
      </c>
      <c r="I413" s="300"/>
      <c r="J413" s="301">
        <f>ROUND(I413*H413,2)</f>
        <v>0</v>
      </c>
      <c r="K413" s="297" t="s">
        <v>270</v>
      </c>
      <c r="L413" s="302"/>
      <c r="M413" s="303" t="s">
        <v>1</v>
      </c>
      <c r="N413" s="304" t="s">
        <v>48</v>
      </c>
      <c r="O413" s="87"/>
      <c r="P413" s="242">
        <f>O413*H413</f>
        <v>0</v>
      </c>
      <c r="Q413" s="242">
        <v>0.0020300000000000001</v>
      </c>
      <c r="R413" s="242">
        <f>Q413*H413</f>
        <v>0.0020300000000000001</v>
      </c>
      <c r="S413" s="242">
        <v>0</v>
      </c>
      <c r="T413" s="243">
        <f>S413*H413</f>
        <v>0</v>
      </c>
      <c r="AR413" s="244" t="s">
        <v>303</v>
      </c>
      <c r="AT413" s="244" t="s">
        <v>400</v>
      </c>
      <c r="AU413" s="244" t="s">
        <v>92</v>
      </c>
      <c r="AY413" s="17" t="s">
        <v>263</v>
      </c>
      <c r="BE413" s="245">
        <f>IF(N413="základní",J413,0)</f>
        <v>0</v>
      </c>
      <c r="BF413" s="245">
        <f>IF(N413="snížená",J413,0)</f>
        <v>0</v>
      </c>
      <c r="BG413" s="245">
        <f>IF(N413="zákl. přenesená",J413,0)</f>
        <v>0</v>
      </c>
      <c r="BH413" s="245">
        <f>IF(N413="sníž. přenesená",J413,0)</f>
        <v>0</v>
      </c>
      <c r="BI413" s="245">
        <f>IF(N413="nulová",J413,0)</f>
        <v>0</v>
      </c>
      <c r="BJ413" s="17" t="s">
        <v>90</v>
      </c>
      <c r="BK413" s="245">
        <f>ROUND(I413*H413,2)</f>
        <v>0</v>
      </c>
      <c r="BL413" s="17" t="s">
        <v>125</v>
      </c>
      <c r="BM413" s="244" t="s">
        <v>9503</v>
      </c>
    </row>
    <row r="414" s="12" customFormat="1">
      <c r="B414" s="252"/>
      <c r="C414" s="253"/>
      <c r="D414" s="246" t="s">
        <v>368</v>
      </c>
      <c r="E414" s="254" t="s">
        <v>1</v>
      </c>
      <c r="F414" s="255" t="s">
        <v>90</v>
      </c>
      <c r="G414" s="253"/>
      <c r="H414" s="256">
        <v>1</v>
      </c>
      <c r="I414" s="257"/>
      <c r="J414" s="253"/>
      <c r="K414" s="253"/>
      <c r="L414" s="258"/>
      <c r="M414" s="259"/>
      <c r="N414" s="260"/>
      <c r="O414" s="260"/>
      <c r="P414" s="260"/>
      <c r="Q414" s="260"/>
      <c r="R414" s="260"/>
      <c r="S414" s="260"/>
      <c r="T414" s="261"/>
      <c r="AT414" s="262" t="s">
        <v>368</v>
      </c>
      <c r="AU414" s="262" t="s">
        <v>92</v>
      </c>
      <c r="AV414" s="12" t="s">
        <v>92</v>
      </c>
      <c r="AW414" s="12" t="s">
        <v>38</v>
      </c>
      <c r="AX414" s="12" t="s">
        <v>90</v>
      </c>
      <c r="AY414" s="262" t="s">
        <v>263</v>
      </c>
    </row>
    <row r="415" s="1" customFormat="1" ht="16.5" customHeight="1">
      <c r="B415" s="39"/>
      <c r="C415" s="295" t="s">
        <v>693</v>
      </c>
      <c r="D415" s="295" t="s">
        <v>400</v>
      </c>
      <c r="E415" s="296" t="s">
        <v>9504</v>
      </c>
      <c r="F415" s="297" t="s">
        <v>9505</v>
      </c>
      <c r="G415" s="298" t="s">
        <v>503</v>
      </c>
      <c r="H415" s="299">
        <v>1</v>
      </c>
      <c r="I415" s="300"/>
      <c r="J415" s="301">
        <f>ROUND(I415*H415,2)</f>
        <v>0</v>
      </c>
      <c r="K415" s="297" t="s">
        <v>3544</v>
      </c>
      <c r="L415" s="302"/>
      <c r="M415" s="303" t="s">
        <v>1</v>
      </c>
      <c r="N415" s="304" t="s">
        <v>48</v>
      </c>
      <c r="O415" s="87"/>
      <c r="P415" s="242">
        <f>O415*H415</f>
        <v>0</v>
      </c>
      <c r="Q415" s="242">
        <v>0</v>
      </c>
      <c r="R415" s="242">
        <f>Q415*H415</f>
        <v>0</v>
      </c>
      <c r="S415" s="242">
        <v>0</v>
      </c>
      <c r="T415" s="243">
        <f>S415*H415</f>
        <v>0</v>
      </c>
      <c r="AR415" s="244" t="s">
        <v>303</v>
      </c>
      <c r="AT415" s="244" t="s">
        <v>400</v>
      </c>
      <c r="AU415" s="244" t="s">
        <v>92</v>
      </c>
      <c r="AY415" s="17" t="s">
        <v>263</v>
      </c>
      <c r="BE415" s="245">
        <f>IF(N415="základní",J415,0)</f>
        <v>0</v>
      </c>
      <c r="BF415" s="245">
        <f>IF(N415="snížená",J415,0)</f>
        <v>0</v>
      </c>
      <c r="BG415" s="245">
        <f>IF(N415="zákl. přenesená",J415,0)</f>
        <v>0</v>
      </c>
      <c r="BH415" s="245">
        <f>IF(N415="sníž. přenesená",J415,0)</f>
        <v>0</v>
      </c>
      <c r="BI415" s="245">
        <f>IF(N415="nulová",J415,0)</f>
        <v>0</v>
      </c>
      <c r="BJ415" s="17" t="s">
        <v>90</v>
      </c>
      <c r="BK415" s="245">
        <f>ROUND(I415*H415,2)</f>
        <v>0</v>
      </c>
      <c r="BL415" s="17" t="s">
        <v>125</v>
      </c>
      <c r="BM415" s="244" t="s">
        <v>9506</v>
      </c>
    </row>
    <row r="416" s="14" customFormat="1">
      <c r="B416" s="274"/>
      <c r="C416" s="275"/>
      <c r="D416" s="246" t="s">
        <v>368</v>
      </c>
      <c r="E416" s="276" t="s">
        <v>1</v>
      </c>
      <c r="F416" s="277" t="s">
        <v>9431</v>
      </c>
      <c r="G416" s="275"/>
      <c r="H416" s="276" t="s">
        <v>1</v>
      </c>
      <c r="I416" s="278"/>
      <c r="J416" s="275"/>
      <c r="K416" s="275"/>
      <c r="L416" s="279"/>
      <c r="M416" s="280"/>
      <c r="N416" s="281"/>
      <c r="O416" s="281"/>
      <c r="P416" s="281"/>
      <c r="Q416" s="281"/>
      <c r="R416" s="281"/>
      <c r="S416" s="281"/>
      <c r="T416" s="282"/>
      <c r="AT416" s="283" t="s">
        <v>368</v>
      </c>
      <c r="AU416" s="283" t="s">
        <v>92</v>
      </c>
      <c r="AV416" s="14" t="s">
        <v>90</v>
      </c>
      <c r="AW416" s="14" t="s">
        <v>38</v>
      </c>
      <c r="AX416" s="14" t="s">
        <v>83</v>
      </c>
      <c r="AY416" s="283" t="s">
        <v>263</v>
      </c>
    </row>
    <row r="417" s="14" customFormat="1">
      <c r="B417" s="274"/>
      <c r="C417" s="275"/>
      <c r="D417" s="246" t="s">
        <v>368</v>
      </c>
      <c r="E417" s="276" t="s">
        <v>1</v>
      </c>
      <c r="F417" s="277" t="s">
        <v>9505</v>
      </c>
      <c r="G417" s="275"/>
      <c r="H417" s="276" t="s">
        <v>1</v>
      </c>
      <c r="I417" s="278"/>
      <c r="J417" s="275"/>
      <c r="K417" s="275"/>
      <c r="L417" s="279"/>
      <c r="M417" s="280"/>
      <c r="N417" s="281"/>
      <c r="O417" s="281"/>
      <c r="P417" s="281"/>
      <c r="Q417" s="281"/>
      <c r="R417" s="281"/>
      <c r="S417" s="281"/>
      <c r="T417" s="282"/>
      <c r="AT417" s="283" t="s">
        <v>368</v>
      </c>
      <c r="AU417" s="283" t="s">
        <v>92</v>
      </c>
      <c r="AV417" s="14" t="s">
        <v>90</v>
      </c>
      <c r="AW417" s="14" t="s">
        <v>38</v>
      </c>
      <c r="AX417" s="14" t="s">
        <v>83</v>
      </c>
      <c r="AY417" s="283" t="s">
        <v>263</v>
      </c>
    </row>
    <row r="418" s="12" customFormat="1">
      <c r="B418" s="252"/>
      <c r="C418" s="253"/>
      <c r="D418" s="246" t="s">
        <v>368</v>
      </c>
      <c r="E418" s="254" t="s">
        <v>1</v>
      </c>
      <c r="F418" s="255" t="s">
        <v>90</v>
      </c>
      <c r="G418" s="253"/>
      <c r="H418" s="256">
        <v>1</v>
      </c>
      <c r="I418" s="257"/>
      <c r="J418" s="253"/>
      <c r="K418" s="253"/>
      <c r="L418" s="258"/>
      <c r="M418" s="259"/>
      <c r="N418" s="260"/>
      <c r="O418" s="260"/>
      <c r="P418" s="260"/>
      <c r="Q418" s="260"/>
      <c r="R418" s="260"/>
      <c r="S418" s="260"/>
      <c r="T418" s="261"/>
      <c r="AT418" s="262" t="s">
        <v>368</v>
      </c>
      <c r="AU418" s="262" t="s">
        <v>92</v>
      </c>
      <c r="AV418" s="12" t="s">
        <v>92</v>
      </c>
      <c r="AW418" s="12" t="s">
        <v>38</v>
      </c>
      <c r="AX418" s="12" t="s">
        <v>90</v>
      </c>
      <c r="AY418" s="262" t="s">
        <v>263</v>
      </c>
    </row>
    <row r="419" s="1" customFormat="1" ht="16.5" customHeight="1">
      <c r="B419" s="39"/>
      <c r="C419" s="295" t="s">
        <v>697</v>
      </c>
      <c r="D419" s="295" t="s">
        <v>400</v>
      </c>
      <c r="E419" s="296" t="s">
        <v>9507</v>
      </c>
      <c r="F419" s="297" t="s">
        <v>9508</v>
      </c>
      <c r="G419" s="298" t="s">
        <v>503</v>
      </c>
      <c r="H419" s="299">
        <v>1</v>
      </c>
      <c r="I419" s="300"/>
      <c r="J419" s="301">
        <f>ROUND(I419*H419,2)</f>
        <v>0</v>
      </c>
      <c r="K419" s="297" t="s">
        <v>3544</v>
      </c>
      <c r="L419" s="302"/>
      <c r="M419" s="303" t="s">
        <v>1</v>
      </c>
      <c r="N419" s="304" t="s">
        <v>48</v>
      </c>
      <c r="O419" s="87"/>
      <c r="P419" s="242">
        <f>O419*H419</f>
        <v>0</v>
      </c>
      <c r="Q419" s="242">
        <v>0</v>
      </c>
      <c r="R419" s="242">
        <f>Q419*H419</f>
        <v>0</v>
      </c>
      <c r="S419" s="242">
        <v>0</v>
      </c>
      <c r="T419" s="243">
        <f>S419*H419</f>
        <v>0</v>
      </c>
      <c r="AR419" s="244" t="s">
        <v>303</v>
      </c>
      <c r="AT419" s="244" t="s">
        <v>400</v>
      </c>
      <c r="AU419" s="244" t="s">
        <v>92</v>
      </c>
      <c r="AY419" s="17" t="s">
        <v>263</v>
      </c>
      <c r="BE419" s="245">
        <f>IF(N419="základní",J419,0)</f>
        <v>0</v>
      </c>
      <c r="BF419" s="245">
        <f>IF(N419="snížená",J419,0)</f>
        <v>0</v>
      </c>
      <c r="BG419" s="245">
        <f>IF(N419="zákl. přenesená",J419,0)</f>
        <v>0</v>
      </c>
      <c r="BH419" s="245">
        <f>IF(N419="sníž. přenesená",J419,0)</f>
        <v>0</v>
      </c>
      <c r="BI419" s="245">
        <f>IF(N419="nulová",J419,0)</f>
        <v>0</v>
      </c>
      <c r="BJ419" s="17" t="s">
        <v>90</v>
      </c>
      <c r="BK419" s="245">
        <f>ROUND(I419*H419,2)</f>
        <v>0</v>
      </c>
      <c r="BL419" s="17" t="s">
        <v>125</v>
      </c>
      <c r="BM419" s="244" t="s">
        <v>9509</v>
      </c>
    </row>
    <row r="420" s="14" customFormat="1">
      <c r="B420" s="274"/>
      <c r="C420" s="275"/>
      <c r="D420" s="246" t="s">
        <v>368</v>
      </c>
      <c r="E420" s="276" t="s">
        <v>1</v>
      </c>
      <c r="F420" s="277" t="s">
        <v>9431</v>
      </c>
      <c r="G420" s="275"/>
      <c r="H420" s="276" t="s">
        <v>1</v>
      </c>
      <c r="I420" s="278"/>
      <c r="J420" s="275"/>
      <c r="K420" s="275"/>
      <c r="L420" s="279"/>
      <c r="M420" s="280"/>
      <c r="N420" s="281"/>
      <c r="O420" s="281"/>
      <c r="P420" s="281"/>
      <c r="Q420" s="281"/>
      <c r="R420" s="281"/>
      <c r="S420" s="281"/>
      <c r="T420" s="282"/>
      <c r="AT420" s="283" t="s">
        <v>368</v>
      </c>
      <c r="AU420" s="283" t="s">
        <v>92</v>
      </c>
      <c r="AV420" s="14" t="s">
        <v>90</v>
      </c>
      <c r="AW420" s="14" t="s">
        <v>38</v>
      </c>
      <c r="AX420" s="14" t="s">
        <v>83</v>
      </c>
      <c r="AY420" s="283" t="s">
        <v>263</v>
      </c>
    </row>
    <row r="421" s="12" customFormat="1">
      <c r="B421" s="252"/>
      <c r="C421" s="253"/>
      <c r="D421" s="246" t="s">
        <v>368</v>
      </c>
      <c r="E421" s="254" t="s">
        <v>1</v>
      </c>
      <c r="F421" s="255" t="s">
        <v>90</v>
      </c>
      <c r="G421" s="253"/>
      <c r="H421" s="256">
        <v>1</v>
      </c>
      <c r="I421" s="257"/>
      <c r="J421" s="253"/>
      <c r="K421" s="253"/>
      <c r="L421" s="258"/>
      <c r="M421" s="259"/>
      <c r="N421" s="260"/>
      <c r="O421" s="260"/>
      <c r="P421" s="260"/>
      <c r="Q421" s="260"/>
      <c r="R421" s="260"/>
      <c r="S421" s="260"/>
      <c r="T421" s="261"/>
      <c r="AT421" s="262" t="s">
        <v>368</v>
      </c>
      <c r="AU421" s="262" t="s">
        <v>92</v>
      </c>
      <c r="AV421" s="12" t="s">
        <v>92</v>
      </c>
      <c r="AW421" s="12" t="s">
        <v>38</v>
      </c>
      <c r="AX421" s="12" t="s">
        <v>90</v>
      </c>
      <c r="AY421" s="262" t="s">
        <v>263</v>
      </c>
    </row>
    <row r="422" s="1" customFormat="1" ht="24" customHeight="1">
      <c r="B422" s="39"/>
      <c r="C422" s="233" t="s">
        <v>701</v>
      </c>
      <c r="D422" s="233" t="s">
        <v>266</v>
      </c>
      <c r="E422" s="234" t="s">
        <v>9510</v>
      </c>
      <c r="F422" s="235" t="s">
        <v>9511</v>
      </c>
      <c r="G422" s="236" t="s">
        <v>503</v>
      </c>
      <c r="H422" s="237">
        <v>1</v>
      </c>
      <c r="I422" s="238"/>
      <c r="J422" s="239">
        <f>ROUND(I422*H422,2)</f>
        <v>0</v>
      </c>
      <c r="K422" s="235" t="s">
        <v>270</v>
      </c>
      <c r="L422" s="44"/>
      <c r="M422" s="240" t="s">
        <v>1</v>
      </c>
      <c r="N422" s="241" t="s">
        <v>48</v>
      </c>
      <c r="O422" s="87"/>
      <c r="P422" s="242">
        <f>O422*H422</f>
        <v>0</v>
      </c>
      <c r="Q422" s="242">
        <v>2.0000000000000002E-05</v>
      </c>
      <c r="R422" s="242">
        <f>Q422*H422</f>
        <v>2.0000000000000002E-05</v>
      </c>
      <c r="S422" s="242">
        <v>0</v>
      </c>
      <c r="T422" s="243">
        <f>S422*H422</f>
        <v>0</v>
      </c>
      <c r="AR422" s="244" t="s">
        <v>125</v>
      </c>
      <c r="AT422" s="244" t="s">
        <v>266</v>
      </c>
      <c r="AU422" s="244" t="s">
        <v>92</v>
      </c>
      <c r="AY422" s="17" t="s">
        <v>263</v>
      </c>
      <c r="BE422" s="245">
        <f>IF(N422="základní",J422,0)</f>
        <v>0</v>
      </c>
      <c r="BF422" s="245">
        <f>IF(N422="snížená",J422,0)</f>
        <v>0</v>
      </c>
      <c r="BG422" s="245">
        <f>IF(N422="zákl. přenesená",J422,0)</f>
        <v>0</v>
      </c>
      <c r="BH422" s="245">
        <f>IF(N422="sníž. přenesená",J422,0)</f>
        <v>0</v>
      </c>
      <c r="BI422" s="245">
        <f>IF(N422="nulová",J422,0)</f>
        <v>0</v>
      </c>
      <c r="BJ422" s="17" t="s">
        <v>90</v>
      </c>
      <c r="BK422" s="245">
        <f>ROUND(I422*H422,2)</f>
        <v>0</v>
      </c>
      <c r="BL422" s="17" t="s">
        <v>125</v>
      </c>
      <c r="BM422" s="244" t="s">
        <v>9512</v>
      </c>
    </row>
    <row r="423" s="14" customFormat="1">
      <c r="B423" s="274"/>
      <c r="C423" s="275"/>
      <c r="D423" s="246" t="s">
        <v>368</v>
      </c>
      <c r="E423" s="276" t="s">
        <v>1</v>
      </c>
      <c r="F423" s="277" t="s">
        <v>9431</v>
      </c>
      <c r="G423" s="275"/>
      <c r="H423" s="276" t="s">
        <v>1</v>
      </c>
      <c r="I423" s="278"/>
      <c r="J423" s="275"/>
      <c r="K423" s="275"/>
      <c r="L423" s="279"/>
      <c r="M423" s="280"/>
      <c r="N423" s="281"/>
      <c r="O423" s="281"/>
      <c r="P423" s="281"/>
      <c r="Q423" s="281"/>
      <c r="R423" s="281"/>
      <c r="S423" s="281"/>
      <c r="T423" s="282"/>
      <c r="AT423" s="283" t="s">
        <v>368</v>
      </c>
      <c r="AU423" s="283" t="s">
        <v>92</v>
      </c>
      <c r="AV423" s="14" t="s">
        <v>90</v>
      </c>
      <c r="AW423" s="14" t="s">
        <v>38</v>
      </c>
      <c r="AX423" s="14" t="s">
        <v>83</v>
      </c>
      <c r="AY423" s="283" t="s">
        <v>263</v>
      </c>
    </row>
    <row r="424" s="12" customFormat="1">
      <c r="B424" s="252"/>
      <c r="C424" s="253"/>
      <c r="D424" s="246" t="s">
        <v>368</v>
      </c>
      <c r="E424" s="254" t="s">
        <v>1</v>
      </c>
      <c r="F424" s="255" t="s">
        <v>90</v>
      </c>
      <c r="G424" s="253"/>
      <c r="H424" s="256">
        <v>1</v>
      </c>
      <c r="I424" s="257"/>
      <c r="J424" s="253"/>
      <c r="K424" s="253"/>
      <c r="L424" s="258"/>
      <c r="M424" s="259"/>
      <c r="N424" s="260"/>
      <c r="O424" s="260"/>
      <c r="P424" s="260"/>
      <c r="Q424" s="260"/>
      <c r="R424" s="260"/>
      <c r="S424" s="260"/>
      <c r="T424" s="261"/>
      <c r="AT424" s="262" t="s">
        <v>368</v>
      </c>
      <c r="AU424" s="262" t="s">
        <v>92</v>
      </c>
      <c r="AV424" s="12" t="s">
        <v>92</v>
      </c>
      <c r="AW424" s="12" t="s">
        <v>38</v>
      </c>
      <c r="AX424" s="12" t="s">
        <v>90</v>
      </c>
      <c r="AY424" s="262" t="s">
        <v>263</v>
      </c>
    </row>
    <row r="425" s="1" customFormat="1" ht="16.5" customHeight="1">
      <c r="B425" s="39"/>
      <c r="C425" s="295" t="s">
        <v>706</v>
      </c>
      <c r="D425" s="295" t="s">
        <v>400</v>
      </c>
      <c r="E425" s="296" t="s">
        <v>9513</v>
      </c>
      <c r="F425" s="297" t="s">
        <v>9514</v>
      </c>
      <c r="G425" s="298" t="s">
        <v>503</v>
      </c>
      <c r="H425" s="299">
        <v>1</v>
      </c>
      <c r="I425" s="300"/>
      <c r="J425" s="301">
        <f>ROUND(I425*H425,2)</f>
        <v>0</v>
      </c>
      <c r="K425" s="297" t="s">
        <v>270</v>
      </c>
      <c r="L425" s="302"/>
      <c r="M425" s="303" t="s">
        <v>1</v>
      </c>
      <c r="N425" s="304" t="s">
        <v>48</v>
      </c>
      <c r="O425" s="87"/>
      <c r="P425" s="242">
        <f>O425*H425</f>
        <v>0</v>
      </c>
      <c r="Q425" s="242">
        <v>0.0071999999999999998</v>
      </c>
      <c r="R425" s="242">
        <f>Q425*H425</f>
        <v>0.0071999999999999998</v>
      </c>
      <c r="S425" s="242">
        <v>0</v>
      </c>
      <c r="T425" s="243">
        <f>S425*H425</f>
        <v>0</v>
      </c>
      <c r="AR425" s="244" t="s">
        <v>303</v>
      </c>
      <c r="AT425" s="244" t="s">
        <v>400</v>
      </c>
      <c r="AU425" s="244" t="s">
        <v>92</v>
      </c>
      <c r="AY425" s="17" t="s">
        <v>263</v>
      </c>
      <c r="BE425" s="245">
        <f>IF(N425="základní",J425,0)</f>
        <v>0</v>
      </c>
      <c r="BF425" s="245">
        <f>IF(N425="snížená",J425,0)</f>
        <v>0</v>
      </c>
      <c r="BG425" s="245">
        <f>IF(N425="zákl. přenesená",J425,0)</f>
        <v>0</v>
      </c>
      <c r="BH425" s="245">
        <f>IF(N425="sníž. přenesená",J425,0)</f>
        <v>0</v>
      </c>
      <c r="BI425" s="245">
        <f>IF(N425="nulová",J425,0)</f>
        <v>0</v>
      </c>
      <c r="BJ425" s="17" t="s">
        <v>90</v>
      </c>
      <c r="BK425" s="245">
        <f>ROUND(I425*H425,2)</f>
        <v>0</v>
      </c>
      <c r="BL425" s="17" t="s">
        <v>125</v>
      </c>
      <c r="BM425" s="244" t="s">
        <v>9515</v>
      </c>
    </row>
    <row r="426" s="14" customFormat="1">
      <c r="B426" s="274"/>
      <c r="C426" s="275"/>
      <c r="D426" s="246" t="s">
        <v>368</v>
      </c>
      <c r="E426" s="276" t="s">
        <v>1</v>
      </c>
      <c r="F426" s="277" t="s">
        <v>9431</v>
      </c>
      <c r="G426" s="275"/>
      <c r="H426" s="276" t="s">
        <v>1</v>
      </c>
      <c r="I426" s="278"/>
      <c r="J426" s="275"/>
      <c r="K426" s="275"/>
      <c r="L426" s="279"/>
      <c r="M426" s="280"/>
      <c r="N426" s="281"/>
      <c r="O426" s="281"/>
      <c r="P426" s="281"/>
      <c r="Q426" s="281"/>
      <c r="R426" s="281"/>
      <c r="S426" s="281"/>
      <c r="T426" s="282"/>
      <c r="AT426" s="283" t="s">
        <v>368</v>
      </c>
      <c r="AU426" s="283" t="s">
        <v>92</v>
      </c>
      <c r="AV426" s="14" t="s">
        <v>90</v>
      </c>
      <c r="AW426" s="14" t="s">
        <v>38</v>
      </c>
      <c r="AX426" s="14" t="s">
        <v>83</v>
      </c>
      <c r="AY426" s="283" t="s">
        <v>263</v>
      </c>
    </row>
    <row r="427" s="12" customFormat="1">
      <c r="B427" s="252"/>
      <c r="C427" s="253"/>
      <c r="D427" s="246" t="s">
        <v>368</v>
      </c>
      <c r="E427" s="254" t="s">
        <v>1</v>
      </c>
      <c r="F427" s="255" t="s">
        <v>90</v>
      </c>
      <c r="G427" s="253"/>
      <c r="H427" s="256">
        <v>1</v>
      </c>
      <c r="I427" s="257"/>
      <c r="J427" s="253"/>
      <c r="K427" s="253"/>
      <c r="L427" s="258"/>
      <c r="M427" s="259"/>
      <c r="N427" s="260"/>
      <c r="O427" s="260"/>
      <c r="P427" s="260"/>
      <c r="Q427" s="260"/>
      <c r="R427" s="260"/>
      <c r="S427" s="260"/>
      <c r="T427" s="261"/>
      <c r="AT427" s="262" t="s">
        <v>368</v>
      </c>
      <c r="AU427" s="262" t="s">
        <v>92</v>
      </c>
      <c r="AV427" s="12" t="s">
        <v>92</v>
      </c>
      <c r="AW427" s="12" t="s">
        <v>38</v>
      </c>
      <c r="AX427" s="12" t="s">
        <v>90</v>
      </c>
      <c r="AY427" s="262" t="s">
        <v>263</v>
      </c>
    </row>
    <row r="428" s="1" customFormat="1" ht="16.5" customHeight="1">
      <c r="B428" s="39"/>
      <c r="C428" s="233" t="s">
        <v>715</v>
      </c>
      <c r="D428" s="233" t="s">
        <v>266</v>
      </c>
      <c r="E428" s="234" t="s">
        <v>9216</v>
      </c>
      <c r="F428" s="235" t="s">
        <v>9217</v>
      </c>
      <c r="G428" s="236" t="s">
        <v>396</v>
      </c>
      <c r="H428" s="237">
        <v>715.5</v>
      </c>
      <c r="I428" s="238"/>
      <c r="J428" s="239">
        <f>ROUND(I428*H428,2)</f>
        <v>0</v>
      </c>
      <c r="K428" s="235" t="s">
        <v>270</v>
      </c>
      <c r="L428" s="44"/>
      <c r="M428" s="240" t="s">
        <v>1</v>
      </c>
      <c r="N428" s="241" t="s">
        <v>48</v>
      </c>
      <c r="O428" s="87"/>
      <c r="P428" s="242">
        <f>O428*H428</f>
        <v>0</v>
      </c>
      <c r="Q428" s="242">
        <v>0</v>
      </c>
      <c r="R428" s="242">
        <f>Q428*H428</f>
        <v>0</v>
      </c>
      <c r="S428" s="242">
        <v>0</v>
      </c>
      <c r="T428" s="243">
        <f>S428*H428</f>
        <v>0</v>
      </c>
      <c r="AR428" s="244" t="s">
        <v>125</v>
      </c>
      <c r="AT428" s="244" t="s">
        <v>266</v>
      </c>
      <c r="AU428" s="244" t="s">
        <v>92</v>
      </c>
      <c r="AY428" s="17" t="s">
        <v>263</v>
      </c>
      <c r="BE428" s="245">
        <f>IF(N428="základní",J428,0)</f>
        <v>0</v>
      </c>
      <c r="BF428" s="245">
        <f>IF(N428="snížená",J428,0)</f>
        <v>0</v>
      </c>
      <c r="BG428" s="245">
        <f>IF(N428="zákl. přenesená",J428,0)</f>
        <v>0</v>
      </c>
      <c r="BH428" s="245">
        <f>IF(N428="sníž. přenesená",J428,0)</f>
        <v>0</v>
      </c>
      <c r="BI428" s="245">
        <f>IF(N428="nulová",J428,0)</f>
        <v>0</v>
      </c>
      <c r="BJ428" s="17" t="s">
        <v>90</v>
      </c>
      <c r="BK428" s="245">
        <f>ROUND(I428*H428,2)</f>
        <v>0</v>
      </c>
      <c r="BL428" s="17" t="s">
        <v>125</v>
      </c>
      <c r="BM428" s="244" t="s">
        <v>9516</v>
      </c>
    </row>
    <row r="429" s="14" customFormat="1">
      <c r="B429" s="274"/>
      <c r="C429" s="275"/>
      <c r="D429" s="246" t="s">
        <v>368</v>
      </c>
      <c r="E429" s="276" t="s">
        <v>1</v>
      </c>
      <c r="F429" s="277" t="s">
        <v>9398</v>
      </c>
      <c r="G429" s="275"/>
      <c r="H429" s="276" t="s">
        <v>1</v>
      </c>
      <c r="I429" s="278"/>
      <c r="J429" s="275"/>
      <c r="K429" s="275"/>
      <c r="L429" s="279"/>
      <c r="M429" s="280"/>
      <c r="N429" s="281"/>
      <c r="O429" s="281"/>
      <c r="P429" s="281"/>
      <c r="Q429" s="281"/>
      <c r="R429" s="281"/>
      <c r="S429" s="281"/>
      <c r="T429" s="282"/>
      <c r="AT429" s="283" t="s">
        <v>368</v>
      </c>
      <c r="AU429" s="283" t="s">
        <v>92</v>
      </c>
      <c r="AV429" s="14" t="s">
        <v>90</v>
      </c>
      <c r="AW429" s="14" t="s">
        <v>38</v>
      </c>
      <c r="AX429" s="14" t="s">
        <v>83</v>
      </c>
      <c r="AY429" s="283" t="s">
        <v>263</v>
      </c>
    </row>
    <row r="430" s="12" customFormat="1">
      <c r="B430" s="252"/>
      <c r="C430" s="253"/>
      <c r="D430" s="246" t="s">
        <v>368</v>
      </c>
      <c r="E430" s="254" t="s">
        <v>1</v>
      </c>
      <c r="F430" s="255" t="s">
        <v>1199</v>
      </c>
      <c r="G430" s="253"/>
      <c r="H430" s="256">
        <v>143</v>
      </c>
      <c r="I430" s="257"/>
      <c r="J430" s="253"/>
      <c r="K430" s="253"/>
      <c r="L430" s="258"/>
      <c r="M430" s="259"/>
      <c r="N430" s="260"/>
      <c r="O430" s="260"/>
      <c r="P430" s="260"/>
      <c r="Q430" s="260"/>
      <c r="R430" s="260"/>
      <c r="S430" s="260"/>
      <c r="T430" s="261"/>
      <c r="AT430" s="262" t="s">
        <v>368</v>
      </c>
      <c r="AU430" s="262" t="s">
        <v>92</v>
      </c>
      <c r="AV430" s="12" t="s">
        <v>92</v>
      </c>
      <c r="AW430" s="12" t="s">
        <v>38</v>
      </c>
      <c r="AX430" s="12" t="s">
        <v>83</v>
      </c>
      <c r="AY430" s="262" t="s">
        <v>263</v>
      </c>
    </row>
    <row r="431" s="14" customFormat="1">
      <c r="B431" s="274"/>
      <c r="C431" s="275"/>
      <c r="D431" s="246" t="s">
        <v>368</v>
      </c>
      <c r="E431" s="276" t="s">
        <v>1</v>
      </c>
      <c r="F431" s="277" t="s">
        <v>9290</v>
      </c>
      <c r="G431" s="275"/>
      <c r="H431" s="276" t="s">
        <v>1</v>
      </c>
      <c r="I431" s="278"/>
      <c r="J431" s="275"/>
      <c r="K431" s="275"/>
      <c r="L431" s="279"/>
      <c r="M431" s="280"/>
      <c r="N431" s="281"/>
      <c r="O431" s="281"/>
      <c r="P431" s="281"/>
      <c r="Q431" s="281"/>
      <c r="R431" s="281"/>
      <c r="S431" s="281"/>
      <c r="T431" s="282"/>
      <c r="AT431" s="283" t="s">
        <v>368</v>
      </c>
      <c r="AU431" s="283" t="s">
        <v>92</v>
      </c>
      <c r="AV431" s="14" t="s">
        <v>90</v>
      </c>
      <c r="AW431" s="14" t="s">
        <v>38</v>
      </c>
      <c r="AX431" s="14" t="s">
        <v>83</v>
      </c>
      <c r="AY431" s="283" t="s">
        <v>263</v>
      </c>
    </row>
    <row r="432" s="12" customFormat="1">
      <c r="B432" s="252"/>
      <c r="C432" s="253"/>
      <c r="D432" s="246" t="s">
        <v>368</v>
      </c>
      <c r="E432" s="254" t="s">
        <v>1</v>
      </c>
      <c r="F432" s="255" t="s">
        <v>9517</v>
      </c>
      <c r="G432" s="253"/>
      <c r="H432" s="256">
        <v>572.5</v>
      </c>
      <c r="I432" s="257"/>
      <c r="J432" s="253"/>
      <c r="K432" s="253"/>
      <c r="L432" s="258"/>
      <c r="M432" s="259"/>
      <c r="N432" s="260"/>
      <c r="O432" s="260"/>
      <c r="P432" s="260"/>
      <c r="Q432" s="260"/>
      <c r="R432" s="260"/>
      <c r="S432" s="260"/>
      <c r="T432" s="261"/>
      <c r="AT432" s="262" t="s">
        <v>368</v>
      </c>
      <c r="AU432" s="262" t="s">
        <v>92</v>
      </c>
      <c r="AV432" s="12" t="s">
        <v>92</v>
      </c>
      <c r="AW432" s="12" t="s">
        <v>38</v>
      </c>
      <c r="AX432" s="12" t="s">
        <v>83</v>
      </c>
      <c r="AY432" s="262" t="s">
        <v>263</v>
      </c>
    </row>
    <row r="433" s="13" customFormat="1">
      <c r="B433" s="263"/>
      <c r="C433" s="264"/>
      <c r="D433" s="246" t="s">
        <v>368</v>
      </c>
      <c r="E433" s="265" t="s">
        <v>1</v>
      </c>
      <c r="F433" s="266" t="s">
        <v>370</v>
      </c>
      <c r="G433" s="264"/>
      <c r="H433" s="267">
        <v>715.5</v>
      </c>
      <c r="I433" s="268"/>
      <c r="J433" s="264"/>
      <c r="K433" s="264"/>
      <c r="L433" s="269"/>
      <c r="M433" s="270"/>
      <c r="N433" s="271"/>
      <c r="O433" s="271"/>
      <c r="P433" s="271"/>
      <c r="Q433" s="271"/>
      <c r="R433" s="271"/>
      <c r="S433" s="271"/>
      <c r="T433" s="272"/>
      <c r="AT433" s="273" t="s">
        <v>368</v>
      </c>
      <c r="AU433" s="273" t="s">
        <v>92</v>
      </c>
      <c r="AV433" s="13" t="s">
        <v>125</v>
      </c>
      <c r="AW433" s="13" t="s">
        <v>38</v>
      </c>
      <c r="AX433" s="13" t="s">
        <v>90</v>
      </c>
      <c r="AY433" s="273" t="s">
        <v>263</v>
      </c>
    </row>
    <row r="434" s="1" customFormat="1" ht="16.5" customHeight="1">
      <c r="B434" s="39"/>
      <c r="C434" s="233" t="s">
        <v>726</v>
      </c>
      <c r="D434" s="233" t="s">
        <v>266</v>
      </c>
      <c r="E434" s="234" t="s">
        <v>9518</v>
      </c>
      <c r="F434" s="235" t="s">
        <v>9519</v>
      </c>
      <c r="G434" s="236" t="s">
        <v>503</v>
      </c>
      <c r="H434" s="237">
        <v>4</v>
      </c>
      <c r="I434" s="238"/>
      <c r="J434" s="239">
        <f>ROUND(I434*H434,2)</f>
        <v>0</v>
      </c>
      <c r="K434" s="235" t="s">
        <v>270</v>
      </c>
      <c r="L434" s="44"/>
      <c r="M434" s="240" t="s">
        <v>1</v>
      </c>
      <c r="N434" s="241" t="s">
        <v>48</v>
      </c>
      <c r="O434" s="87"/>
      <c r="P434" s="242">
        <f>O434*H434</f>
        <v>0</v>
      </c>
      <c r="Q434" s="242">
        <v>0.0091800000000000007</v>
      </c>
      <c r="R434" s="242">
        <f>Q434*H434</f>
        <v>0.036720000000000003</v>
      </c>
      <c r="S434" s="242">
        <v>0</v>
      </c>
      <c r="T434" s="243">
        <f>S434*H434</f>
        <v>0</v>
      </c>
      <c r="AR434" s="244" t="s">
        <v>125</v>
      </c>
      <c r="AT434" s="244" t="s">
        <v>266</v>
      </c>
      <c r="AU434" s="244" t="s">
        <v>92</v>
      </c>
      <c r="AY434" s="17" t="s">
        <v>263</v>
      </c>
      <c r="BE434" s="245">
        <f>IF(N434="základní",J434,0)</f>
        <v>0</v>
      </c>
      <c r="BF434" s="245">
        <f>IF(N434="snížená",J434,0)</f>
        <v>0</v>
      </c>
      <c r="BG434" s="245">
        <f>IF(N434="zákl. přenesená",J434,0)</f>
        <v>0</v>
      </c>
      <c r="BH434" s="245">
        <f>IF(N434="sníž. přenesená",J434,0)</f>
        <v>0</v>
      </c>
      <c r="BI434" s="245">
        <f>IF(N434="nulová",J434,0)</f>
        <v>0</v>
      </c>
      <c r="BJ434" s="17" t="s">
        <v>90</v>
      </c>
      <c r="BK434" s="245">
        <f>ROUND(I434*H434,2)</f>
        <v>0</v>
      </c>
      <c r="BL434" s="17" t="s">
        <v>125</v>
      </c>
      <c r="BM434" s="244" t="s">
        <v>9520</v>
      </c>
    </row>
    <row r="435" s="14" customFormat="1">
      <c r="B435" s="274"/>
      <c r="C435" s="275"/>
      <c r="D435" s="246" t="s">
        <v>368</v>
      </c>
      <c r="E435" s="276" t="s">
        <v>1</v>
      </c>
      <c r="F435" s="277" t="s">
        <v>9521</v>
      </c>
      <c r="G435" s="275"/>
      <c r="H435" s="276" t="s">
        <v>1</v>
      </c>
      <c r="I435" s="278"/>
      <c r="J435" s="275"/>
      <c r="K435" s="275"/>
      <c r="L435" s="279"/>
      <c r="M435" s="280"/>
      <c r="N435" s="281"/>
      <c r="O435" s="281"/>
      <c r="P435" s="281"/>
      <c r="Q435" s="281"/>
      <c r="R435" s="281"/>
      <c r="S435" s="281"/>
      <c r="T435" s="282"/>
      <c r="AT435" s="283" t="s">
        <v>368</v>
      </c>
      <c r="AU435" s="283" t="s">
        <v>92</v>
      </c>
      <c r="AV435" s="14" t="s">
        <v>90</v>
      </c>
      <c r="AW435" s="14" t="s">
        <v>38</v>
      </c>
      <c r="AX435" s="14" t="s">
        <v>83</v>
      </c>
      <c r="AY435" s="283" t="s">
        <v>263</v>
      </c>
    </row>
    <row r="436" s="12" customFormat="1">
      <c r="B436" s="252"/>
      <c r="C436" s="253"/>
      <c r="D436" s="246" t="s">
        <v>368</v>
      </c>
      <c r="E436" s="254" t="s">
        <v>1</v>
      </c>
      <c r="F436" s="255" t="s">
        <v>9522</v>
      </c>
      <c r="G436" s="253"/>
      <c r="H436" s="256">
        <v>4</v>
      </c>
      <c r="I436" s="257"/>
      <c r="J436" s="253"/>
      <c r="K436" s="253"/>
      <c r="L436" s="258"/>
      <c r="M436" s="259"/>
      <c r="N436" s="260"/>
      <c r="O436" s="260"/>
      <c r="P436" s="260"/>
      <c r="Q436" s="260"/>
      <c r="R436" s="260"/>
      <c r="S436" s="260"/>
      <c r="T436" s="261"/>
      <c r="AT436" s="262" t="s">
        <v>368</v>
      </c>
      <c r="AU436" s="262" t="s">
        <v>92</v>
      </c>
      <c r="AV436" s="12" t="s">
        <v>92</v>
      </c>
      <c r="AW436" s="12" t="s">
        <v>38</v>
      </c>
      <c r="AX436" s="12" t="s">
        <v>90</v>
      </c>
      <c r="AY436" s="262" t="s">
        <v>263</v>
      </c>
    </row>
    <row r="437" s="1" customFormat="1" ht="16.5" customHeight="1">
      <c r="B437" s="39"/>
      <c r="C437" s="295" t="s">
        <v>731</v>
      </c>
      <c r="D437" s="295" t="s">
        <v>400</v>
      </c>
      <c r="E437" s="296" t="s">
        <v>9523</v>
      </c>
      <c r="F437" s="297" t="s">
        <v>9524</v>
      </c>
      <c r="G437" s="298" t="s">
        <v>503</v>
      </c>
      <c r="H437" s="299">
        <v>2</v>
      </c>
      <c r="I437" s="300"/>
      <c r="J437" s="301">
        <f>ROUND(I437*H437,2)</f>
        <v>0</v>
      </c>
      <c r="K437" s="297" t="s">
        <v>270</v>
      </c>
      <c r="L437" s="302"/>
      <c r="M437" s="303" t="s">
        <v>1</v>
      </c>
      <c r="N437" s="304" t="s">
        <v>48</v>
      </c>
      <c r="O437" s="87"/>
      <c r="P437" s="242">
        <f>O437*H437</f>
        <v>0</v>
      </c>
      <c r="Q437" s="242">
        <v>0.26200000000000001</v>
      </c>
      <c r="R437" s="242">
        <f>Q437*H437</f>
        <v>0.52400000000000002</v>
      </c>
      <c r="S437" s="242">
        <v>0</v>
      </c>
      <c r="T437" s="243">
        <f>S437*H437</f>
        <v>0</v>
      </c>
      <c r="AR437" s="244" t="s">
        <v>303</v>
      </c>
      <c r="AT437" s="244" t="s">
        <v>400</v>
      </c>
      <c r="AU437" s="244" t="s">
        <v>92</v>
      </c>
      <c r="AY437" s="17" t="s">
        <v>263</v>
      </c>
      <c r="BE437" s="245">
        <f>IF(N437="základní",J437,0)</f>
        <v>0</v>
      </c>
      <c r="BF437" s="245">
        <f>IF(N437="snížená",J437,0)</f>
        <v>0</v>
      </c>
      <c r="BG437" s="245">
        <f>IF(N437="zákl. přenesená",J437,0)</f>
        <v>0</v>
      </c>
      <c r="BH437" s="245">
        <f>IF(N437="sníž. přenesená",J437,0)</f>
        <v>0</v>
      </c>
      <c r="BI437" s="245">
        <f>IF(N437="nulová",J437,0)</f>
        <v>0</v>
      </c>
      <c r="BJ437" s="17" t="s">
        <v>90</v>
      </c>
      <c r="BK437" s="245">
        <f>ROUND(I437*H437,2)</f>
        <v>0</v>
      </c>
      <c r="BL437" s="17" t="s">
        <v>125</v>
      </c>
      <c r="BM437" s="244" t="s">
        <v>9525</v>
      </c>
    </row>
    <row r="438" s="14" customFormat="1">
      <c r="B438" s="274"/>
      <c r="C438" s="275"/>
      <c r="D438" s="246" t="s">
        <v>368</v>
      </c>
      <c r="E438" s="276" t="s">
        <v>1</v>
      </c>
      <c r="F438" s="277" t="s">
        <v>9521</v>
      </c>
      <c r="G438" s="275"/>
      <c r="H438" s="276" t="s">
        <v>1</v>
      </c>
      <c r="I438" s="278"/>
      <c r="J438" s="275"/>
      <c r="K438" s="275"/>
      <c r="L438" s="279"/>
      <c r="M438" s="280"/>
      <c r="N438" s="281"/>
      <c r="O438" s="281"/>
      <c r="P438" s="281"/>
      <c r="Q438" s="281"/>
      <c r="R438" s="281"/>
      <c r="S438" s="281"/>
      <c r="T438" s="282"/>
      <c r="AT438" s="283" t="s">
        <v>368</v>
      </c>
      <c r="AU438" s="283" t="s">
        <v>92</v>
      </c>
      <c r="AV438" s="14" t="s">
        <v>90</v>
      </c>
      <c r="AW438" s="14" t="s">
        <v>38</v>
      </c>
      <c r="AX438" s="14" t="s">
        <v>83</v>
      </c>
      <c r="AY438" s="283" t="s">
        <v>263</v>
      </c>
    </row>
    <row r="439" s="12" customFormat="1">
      <c r="B439" s="252"/>
      <c r="C439" s="253"/>
      <c r="D439" s="246" t="s">
        <v>368</v>
      </c>
      <c r="E439" s="254" t="s">
        <v>1</v>
      </c>
      <c r="F439" s="255" t="s">
        <v>92</v>
      </c>
      <c r="G439" s="253"/>
      <c r="H439" s="256">
        <v>2</v>
      </c>
      <c r="I439" s="257"/>
      <c r="J439" s="253"/>
      <c r="K439" s="253"/>
      <c r="L439" s="258"/>
      <c r="M439" s="259"/>
      <c r="N439" s="260"/>
      <c r="O439" s="260"/>
      <c r="P439" s="260"/>
      <c r="Q439" s="260"/>
      <c r="R439" s="260"/>
      <c r="S439" s="260"/>
      <c r="T439" s="261"/>
      <c r="AT439" s="262" t="s">
        <v>368</v>
      </c>
      <c r="AU439" s="262" t="s">
        <v>92</v>
      </c>
      <c r="AV439" s="12" t="s">
        <v>92</v>
      </c>
      <c r="AW439" s="12" t="s">
        <v>38</v>
      </c>
      <c r="AX439" s="12" t="s">
        <v>90</v>
      </c>
      <c r="AY439" s="262" t="s">
        <v>263</v>
      </c>
    </row>
    <row r="440" s="1" customFormat="1" ht="16.5" customHeight="1">
      <c r="B440" s="39"/>
      <c r="C440" s="295" t="s">
        <v>737</v>
      </c>
      <c r="D440" s="295" t="s">
        <v>400</v>
      </c>
      <c r="E440" s="296" t="s">
        <v>9526</v>
      </c>
      <c r="F440" s="297" t="s">
        <v>9527</v>
      </c>
      <c r="G440" s="298" t="s">
        <v>503</v>
      </c>
      <c r="H440" s="299">
        <v>2</v>
      </c>
      <c r="I440" s="300"/>
      <c r="J440" s="301">
        <f>ROUND(I440*H440,2)</f>
        <v>0</v>
      </c>
      <c r="K440" s="297" t="s">
        <v>270</v>
      </c>
      <c r="L440" s="302"/>
      <c r="M440" s="303" t="s">
        <v>1</v>
      </c>
      <c r="N440" s="304" t="s">
        <v>48</v>
      </c>
      <c r="O440" s="87"/>
      <c r="P440" s="242">
        <f>O440*H440</f>
        <v>0</v>
      </c>
      <c r="Q440" s="242">
        <v>0.52600000000000002</v>
      </c>
      <c r="R440" s="242">
        <f>Q440*H440</f>
        <v>1.0520000000000001</v>
      </c>
      <c r="S440" s="242">
        <v>0</v>
      </c>
      <c r="T440" s="243">
        <f>S440*H440</f>
        <v>0</v>
      </c>
      <c r="AR440" s="244" t="s">
        <v>303</v>
      </c>
      <c r="AT440" s="244" t="s">
        <v>400</v>
      </c>
      <c r="AU440" s="244" t="s">
        <v>92</v>
      </c>
      <c r="AY440" s="17" t="s">
        <v>263</v>
      </c>
      <c r="BE440" s="245">
        <f>IF(N440="základní",J440,0)</f>
        <v>0</v>
      </c>
      <c r="BF440" s="245">
        <f>IF(N440="snížená",J440,0)</f>
        <v>0</v>
      </c>
      <c r="BG440" s="245">
        <f>IF(N440="zákl. přenesená",J440,0)</f>
        <v>0</v>
      </c>
      <c r="BH440" s="245">
        <f>IF(N440="sníž. přenesená",J440,0)</f>
        <v>0</v>
      </c>
      <c r="BI440" s="245">
        <f>IF(N440="nulová",J440,0)</f>
        <v>0</v>
      </c>
      <c r="BJ440" s="17" t="s">
        <v>90</v>
      </c>
      <c r="BK440" s="245">
        <f>ROUND(I440*H440,2)</f>
        <v>0</v>
      </c>
      <c r="BL440" s="17" t="s">
        <v>125</v>
      </c>
      <c r="BM440" s="244" t="s">
        <v>9528</v>
      </c>
    </row>
    <row r="441" s="14" customFormat="1">
      <c r="B441" s="274"/>
      <c r="C441" s="275"/>
      <c r="D441" s="246" t="s">
        <v>368</v>
      </c>
      <c r="E441" s="276" t="s">
        <v>1</v>
      </c>
      <c r="F441" s="277" t="s">
        <v>9521</v>
      </c>
      <c r="G441" s="275"/>
      <c r="H441" s="276" t="s">
        <v>1</v>
      </c>
      <c r="I441" s="278"/>
      <c r="J441" s="275"/>
      <c r="K441" s="275"/>
      <c r="L441" s="279"/>
      <c r="M441" s="280"/>
      <c r="N441" s="281"/>
      <c r="O441" s="281"/>
      <c r="P441" s="281"/>
      <c r="Q441" s="281"/>
      <c r="R441" s="281"/>
      <c r="S441" s="281"/>
      <c r="T441" s="282"/>
      <c r="AT441" s="283" t="s">
        <v>368</v>
      </c>
      <c r="AU441" s="283" t="s">
        <v>92</v>
      </c>
      <c r="AV441" s="14" t="s">
        <v>90</v>
      </c>
      <c r="AW441" s="14" t="s">
        <v>38</v>
      </c>
      <c r="AX441" s="14" t="s">
        <v>83</v>
      </c>
      <c r="AY441" s="283" t="s">
        <v>263</v>
      </c>
    </row>
    <row r="442" s="12" customFormat="1">
      <c r="B442" s="252"/>
      <c r="C442" s="253"/>
      <c r="D442" s="246" t="s">
        <v>368</v>
      </c>
      <c r="E442" s="254" t="s">
        <v>1</v>
      </c>
      <c r="F442" s="255" t="s">
        <v>92</v>
      </c>
      <c r="G442" s="253"/>
      <c r="H442" s="256">
        <v>2</v>
      </c>
      <c r="I442" s="257"/>
      <c r="J442" s="253"/>
      <c r="K442" s="253"/>
      <c r="L442" s="258"/>
      <c r="M442" s="259"/>
      <c r="N442" s="260"/>
      <c r="O442" s="260"/>
      <c r="P442" s="260"/>
      <c r="Q442" s="260"/>
      <c r="R442" s="260"/>
      <c r="S442" s="260"/>
      <c r="T442" s="261"/>
      <c r="AT442" s="262" t="s">
        <v>368</v>
      </c>
      <c r="AU442" s="262" t="s">
        <v>92</v>
      </c>
      <c r="AV442" s="12" t="s">
        <v>92</v>
      </c>
      <c r="AW442" s="12" t="s">
        <v>38</v>
      </c>
      <c r="AX442" s="12" t="s">
        <v>90</v>
      </c>
      <c r="AY442" s="262" t="s">
        <v>263</v>
      </c>
    </row>
    <row r="443" s="1" customFormat="1" ht="16.5" customHeight="1">
      <c r="B443" s="39"/>
      <c r="C443" s="233" t="s">
        <v>742</v>
      </c>
      <c r="D443" s="233" t="s">
        <v>266</v>
      </c>
      <c r="E443" s="234" t="s">
        <v>9529</v>
      </c>
      <c r="F443" s="235" t="s">
        <v>9530</v>
      </c>
      <c r="G443" s="236" t="s">
        <v>503</v>
      </c>
      <c r="H443" s="237">
        <v>2</v>
      </c>
      <c r="I443" s="238"/>
      <c r="J443" s="239">
        <f>ROUND(I443*H443,2)</f>
        <v>0</v>
      </c>
      <c r="K443" s="235" t="s">
        <v>270</v>
      </c>
      <c r="L443" s="44"/>
      <c r="M443" s="240" t="s">
        <v>1</v>
      </c>
      <c r="N443" s="241" t="s">
        <v>48</v>
      </c>
      <c r="O443" s="87"/>
      <c r="P443" s="242">
        <f>O443*H443</f>
        <v>0</v>
      </c>
      <c r="Q443" s="242">
        <v>0.011469999999999999</v>
      </c>
      <c r="R443" s="242">
        <f>Q443*H443</f>
        <v>0.022939999999999999</v>
      </c>
      <c r="S443" s="242">
        <v>0</v>
      </c>
      <c r="T443" s="243">
        <f>S443*H443</f>
        <v>0</v>
      </c>
      <c r="AR443" s="244" t="s">
        <v>125</v>
      </c>
      <c r="AT443" s="244" t="s">
        <v>266</v>
      </c>
      <c r="AU443" s="244" t="s">
        <v>92</v>
      </c>
      <c r="AY443" s="17" t="s">
        <v>263</v>
      </c>
      <c r="BE443" s="245">
        <f>IF(N443="základní",J443,0)</f>
        <v>0</v>
      </c>
      <c r="BF443" s="245">
        <f>IF(N443="snížená",J443,0)</f>
        <v>0</v>
      </c>
      <c r="BG443" s="245">
        <f>IF(N443="zákl. přenesená",J443,0)</f>
        <v>0</v>
      </c>
      <c r="BH443" s="245">
        <f>IF(N443="sníž. přenesená",J443,0)</f>
        <v>0</v>
      </c>
      <c r="BI443" s="245">
        <f>IF(N443="nulová",J443,0)</f>
        <v>0</v>
      </c>
      <c r="BJ443" s="17" t="s">
        <v>90</v>
      </c>
      <c r="BK443" s="245">
        <f>ROUND(I443*H443,2)</f>
        <v>0</v>
      </c>
      <c r="BL443" s="17" t="s">
        <v>125</v>
      </c>
      <c r="BM443" s="244" t="s">
        <v>9531</v>
      </c>
    </row>
    <row r="444" s="14" customFormat="1">
      <c r="B444" s="274"/>
      <c r="C444" s="275"/>
      <c r="D444" s="246" t="s">
        <v>368</v>
      </c>
      <c r="E444" s="276" t="s">
        <v>1</v>
      </c>
      <c r="F444" s="277" t="s">
        <v>9521</v>
      </c>
      <c r="G444" s="275"/>
      <c r="H444" s="276" t="s">
        <v>1</v>
      </c>
      <c r="I444" s="278"/>
      <c r="J444" s="275"/>
      <c r="K444" s="275"/>
      <c r="L444" s="279"/>
      <c r="M444" s="280"/>
      <c r="N444" s="281"/>
      <c r="O444" s="281"/>
      <c r="P444" s="281"/>
      <c r="Q444" s="281"/>
      <c r="R444" s="281"/>
      <c r="S444" s="281"/>
      <c r="T444" s="282"/>
      <c r="AT444" s="283" t="s">
        <v>368</v>
      </c>
      <c r="AU444" s="283" t="s">
        <v>92</v>
      </c>
      <c r="AV444" s="14" t="s">
        <v>90</v>
      </c>
      <c r="AW444" s="14" t="s">
        <v>38</v>
      </c>
      <c r="AX444" s="14" t="s">
        <v>83</v>
      </c>
      <c r="AY444" s="283" t="s">
        <v>263</v>
      </c>
    </row>
    <row r="445" s="12" customFormat="1">
      <c r="B445" s="252"/>
      <c r="C445" s="253"/>
      <c r="D445" s="246" t="s">
        <v>368</v>
      </c>
      <c r="E445" s="254" t="s">
        <v>1</v>
      </c>
      <c r="F445" s="255" t="s">
        <v>92</v>
      </c>
      <c r="G445" s="253"/>
      <c r="H445" s="256">
        <v>2</v>
      </c>
      <c r="I445" s="257"/>
      <c r="J445" s="253"/>
      <c r="K445" s="253"/>
      <c r="L445" s="258"/>
      <c r="M445" s="259"/>
      <c r="N445" s="260"/>
      <c r="O445" s="260"/>
      <c r="P445" s="260"/>
      <c r="Q445" s="260"/>
      <c r="R445" s="260"/>
      <c r="S445" s="260"/>
      <c r="T445" s="261"/>
      <c r="AT445" s="262" t="s">
        <v>368</v>
      </c>
      <c r="AU445" s="262" t="s">
        <v>92</v>
      </c>
      <c r="AV445" s="12" t="s">
        <v>92</v>
      </c>
      <c r="AW445" s="12" t="s">
        <v>38</v>
      </c>
      <c r="AX445" s="12" t="s">
        <v>90</v>
      </c>
      <c r="AY445" s="262" t="s">
        <v>263</v>
      </c>
    </row>
    <row r="446" s="1" customFormat="1" ht="16.5" customHeight="1">
      <c r="B446" s="39"/>
      <c r="C446" s="295" t="s">
        <v>746</v>
      </c>
      <c r="D446" s="295" t="s">
        <v>400</v>
      </c>
      <c r="E446" s="296" t="s">
        <v>9532</v>
      </c>
      <c r="F446" s="297" t="s">
        <v>9533</v>
      </c>
      <c r="G446" s="298" t="s">
        <v>503</v>
      </c>
      <c r="H446" s="299">
        <v>2</v>
      </c>
      <c r="I446" s="300"/>
      <c r="J446" s="301">
        <f>ROUND(I446*H446,2)</f>
        <v>0</v>
      </c>
      <c r="K446" s="297" t="s">
        <v>270</v>
      </c>
      <c r="L446" s="302"/>
      <c r="M446" s="303" t="s">
        <v>1</v>
      </c>
      <c r="N446" s="304" t="s">
        <v>48</v>
      </c>
      <c r="O446" s="87"/>
      <c r="P446" s="242">
        <f>O446*H446</f>
        <v>0</v>
      </c>
      <c r="Q446" s="242">
        <v>0.56999999999999995</v>
      </c>
      <c r="R446" s="242">
        <f>Q446*H446</f>
        <v>1.1399999999999999</v>
      </c>
      <c r="S446" s="242">
        <v>0</v>
      </c>
      <c r="T446" s="243">
        <f>S446*H446</f>
        <v>0</v>
      </c>
      <c r="AR446" s="244" t="s">
        <v>303</v>
      </c>
      <c r="AT446" s="244" t="s">
        <v>400</v>
      </c>
      <c r="AU446" s="244" t="s">
        <v>92</v>
      </c>
      <c r="AY446" s="17" t="s">
        <v>263</v>
      </c>
      <c r="BE446" s="245">
        <f>IF(N446="základní",J446,0)</f>
        <v>0</v>
      </c>
      <c r="BF446" s="245">
        <f>IF(N446="snížená",J446,0)</f>
        <v>0</v>
      </c>
      <c r="BG446" s="245">
        <f>IF(N446="zákl. přenesená",J446,0)</f>
        <v>0</v>
      </c>
      <c r="BH446" s="245">
        <f>IF(N446="sníž. přenesená",J446,0)</f>
        <v>0</v>
      </c>
      <c r="BI446" s="245">
        <f>IF(N446="nulová",J446,0)</f>
        <v>0</v>
      </c>
      <c r="BJ446" s="17" t="s">
        <v>90</v>
      </c>
      <c r="BK446" s="245">
        <f>ROUND(I446*H446,2)</f>
        <v>0</v>
      </c>
      <c r="BL446" s="17" t="s">
        <v>125</v>
      </c>
      <c r="BM446" s="244" t="s">
        <v>9534</v>
      </c>
    </row>
    <row r="447" s="14" customFormat="1">
      <c r="B447" s="274"/>
      <c r="C447" s="275"/>
      <c r="D447" s="246" t="s">
        <v>368</v>
      </c>
      <c r="E447" s="276" t="s">
        <v>1</v>
      </c>
      <c r="F447" s="277" t="s">
        <v>9521</v>
      </c>
      <c r="G447" s="275"/>
      <c r="H447" s="276" t="s">
        <v>1</v>
      </c>
      <c r="I447" s="278"/>
      <c r="J447" s="275"/>
      <c r="K447" s="275"/>
      <c r="L447" s="279"/>
      <c r="M447" s="280"/>
      <c r="N447" s="281"/>
      <c r="O447" s="281"/>
      <c r="P447" s="281"/>
      <c r="Q447" s="281"/>
      <c r="R447" s="281"/>
      <c r="S447" s="281"/>
      <c r="T447" s="282"/>
      <c r="AT447" s="283" t="s">
        <v>368</v>
      </c>
      <c r="AU447" s="283" t="s">
        <v>92</v>
      </c>
      <c r="AV447" s="14" t="s">
        <v>90</v>
      </c>
      <c r="AW447" s="14" t="s">
        <v>38</v>
      </c>
      <c r="AX447" s="14" t="s">
        <v>83</v>
      </c>
      <c r="AY447" s="283" t="s">
        <v>263</v>
      </c>
    </row>
    <row r="448" s="12" customFormat="1">
      <c r="B448" s="252"/>
      <c r="C448" s="253"/>
      <c r="D448" s="246" t="s">
        <v>368</v>
      </c>
      <c r="E448" s="254" t="s">
        <v>1</v>
      </c>
      <c r="F448" s="255" t="s">
        <v>92</v>
      </c>
      <c r="G448" s="253"/>
      <c r="H448" s="256">
        <v>2</v>
      </c>
      <c r="I448" s="257"/>
      <c r="J448" s="253"/>
      <c r="K448" s="253"/>
      <c r="L448" s="258"/>
      <c r="M448" s="259"/>
      <c r="N448" s="260"/>
      <c r="O448" s="260"/>
      <c r="P448" s="260"/>
      <c r="Q448" s="260"/>
      <c r="R448" s="260"/>
      <c r="S448" s="260"/>
      <c r="T448" s="261"/>
      <c r="AT448" s="262" t="s">
        <v>368</v>
      </c>
      <c r="AU448" s="262" t="s">
        <v>92</v>
      </c>
      <c r="AV448" s="12" t="s">
        <v>92</v>
      </c>
      <c r="AW448" s="12" t="s">
        <v>38</v>
      </c>
      <c r="AX448" s="12" t="s">
        <v>90</v>
      </c>
      <c r="AY448" s="262" t="s">
        <v>263</v>
      </c>
    </row>
    <row r="449" s="1" customFormat="1" ht="24" customHeight="1">
      <c r="B449" s="39"/>
      <c r="C449" s="233" t="s">
        <v>751</v>
      </c>
      <c r="D449" s="233" t="s">
        <v>266</v>
      </c>
      <c r="E449" s="234" t="s">
        <v>9535</v>
      </c>
      <c r="F449" s="235" t="s">
        <v>9536</v>
      </c>
      <c r="G449" s="236" t="s">
        <v>503</v>
      </c>
      <c r="H449" s="237">
        <v>2</v>
      </c>
      <c r="I449" s="238"/>
      <c r="J449" s="239">
        <f>ROUND(I449*H449,2)</f>
        <v>0</v>
      </c>
      <c r="K449" s="235" t="s">
        <v>270</v>
      </c>
      <c r="L449" s="44"/>
      <c r="M449" s="240" t="s">
        <v>1</v>
      </c>
      <c r="N449" s="241" t="s">
        <v>48</v>
      </c>
      <c r="O449" s="87"/>
      <c r="P449" s="242">
        <f>O449*H449</f>
        <v>0</v>
      </c>
      <c r="Q449" s="242">
        <v>0.064049999999999996</v>
      </c>
      <c r="R449" s="242">
        <f>Q449*H449</f>
        <v>0.12809999999999999</v>
      </c>
      <c r="S449" s="242">
        <v>0</v>
      </c>
      <c r="T449" s="243">
        <f>S449*H449</f>
        <v>0</v>
      </c>
      <c r="AR449" s="244" t="s">
        <v>125</v>
      </c>
      <c r="AT449" s="244" t="s">
        <v>266</v>
      </c>
      <c r="AU449" s="244" t="s">
        <v>92</v>
      </c>
      <c r="AY449" s="17" t="s">
        <v>263</v>
      </c>
      <c r="BE449" s="245">
        <f>IF(N449="základní",J449,0)</f>
        <v>0</v>
      </c>
      <c r="BF449" s="245">
        <f>IF(N449="snížená",J449,0)</f>
        <v>0</v>
      </c>
      <c r="BG449" s="245">
        <f>IF(N449="zákl. přenesená",J449,0)</f>
        <v>0</v>
      </c>
      <c r="BH449" s="245">
        <f>IF(N449="sníž. přenesená",J449,0)</f>
        <v>0</v>
      </c>
      <c r="BI449" s="245">
        <f>IF(N449="nulová",J449,0)</f>
        <v>0</v>
      </c>
      <c r="BJ449" s="17" t="s">
        <v>90</v>
      </c>
      <c r="BK449" s="245">
        <f>ROUND(I449*H449,2)</f>
        <v>0</v>
      </c>
      <c r="BL449" s="17" t="s">
        <v>125</v>
      </c>
      <c r="BM449" s="244" t="s">
        <v>9537</v>
      </c>
    </row>
    <row r="450" s="14" customFormat="1">
      <c r="B450" s="274"/>
      <c r="C450" s="275"/>
      <c r="D450" s="246" t="s">
        <v>368</v>
      </c>
      <c r="E450" s="276" t="s">
        <v>1</v>
      </c>
      <c r="F450" s="277" t="s">
        <v>9445</v>
      </c>
      <c r="G450" s="275"/>
      <c r="H450" s="276" t="s">
        <v>1</v>
      </c>
      <c r="I450" s="278"/>
      <c r="J450" s="275"/>
      <c r="K450" s="275"/>
      <c r="L450" s="279"/>
      <c r="M450" s="280"/>
      <c r="N450" s="281"/>
      <c r="O450" s="281"/>
      <c r="P450" s="281"/>
      <c r="Q450" s="281"/>
      <c r="R450" s="281"/>
      <c r="S450" s="281"/>
      <c r="T450" s="282"/>
      <c r="AT450" s="283" t="s">
        <v>368</v>
      </c>
      <c r="AU450" s="283" t="s">
        <v>92</v>
      </c>
      <c r="AV450" s="14" t="s">
        <v>90</v>
      </c>
      <c r="AW450" s="14" t="s">
        <v>38</v>
      </c>
      <c r="AX450" s="14" t="s">
        <v>83</v>
      </c>
      <c r="AY450" s="283" t="s">
        <v>263</v>
      </c>
    </row>
    <row r="451" s="12" customFormat="1">
      <c r="B451" s="252"/>
      <c r="C451" s="253"/>
      <c r="D451" s="246" t="s">
        <v>368</v>
      </c>
      <c r="E451" s="254" t="s">
        <v>1</v>
      </c>
      <c r="F451" s="255" t="s">
        <v>92</v>
      </c>
      <c r="G451" s="253"/>
      <c r="H451" s="256">
        <v>2</v>
      </c>
      <c r="I451" s="257"/>
      <c r="J451" s="253"/>
      <c r="K451" s="253"/>
      <c r="L451" s="258"/>
      <c r="M451" s="259"/>
      <c r="N451" s="260"/>
      <c r="O451" s="260"/>
      <c r="P451" s="260"/>
      <c r="Q451" s="260"/>
      <c r="R451" s="260"/>
      <c r="S451" s="260"/>
      <c r="T451" s="261"/>
      <c r="AT451" s="262" t="s">
        <v>368</v>
      </c>
      <c r="AU451" s="262" t="s">
        <v>92</v>
      </c>
      <c r="AV451" s="12" t="s">
        <v>92</v>
      </c>
      <c r="AW451" s="12" t="s">
        <v>38</v>
      </c>
      <c r="AX451" s="12" t="s">
        <v>90</v>
      </c>
      <c r="AY451" s="262" t="s">
        <v>263</v>
      </c>
    </row>
    <row r="452" s="1" customFormat="1" ht="24" customHeight="1">
      <c r="B452" s="39"/>
      <c r="C452" s="233" t="s">
        <v>755</v>
      </c>
      <c r="D452" s="233" t="s">
        <v>266</v>
      </c>
      <c r="E452" s="234" t="s">
        <v>9538</v>
      </c>
      <c r="F452" s="235" t="s">
        <v>9539</v>
      </c>
      <c r="G452" s="236" t="s">
        <v>503</v>
      </c>
      <c r="H452" s="237">
        <v>2</v>
      </c>
      <c r="I452" s="238"/>
      <c r="J452" s="239">
        <f>ROUND(I452*H452,2)</f>
        <v>0</v>
      </c>
      <c r="K452" s="235" t="s">
        <v>270</v>
      </c>
      <c r="L452" s="44"/>
      <c r="M452" s="240" t="s">
        <v>1</v>
      </c>
      <c r="N452" s="241" t="s">
        <v>48</v>
      </c>
      <c r="O452" s="87"/>
      <c r="P452" s="242">
        <f>O452*H452</f>
        <v>0</v>
      </c>
      <c r="Q452" s="242">
        <v>0.011950000000000001</v>
      </c>
      <c r="R452" s="242">
        <f>Q452*H452</f>
        <v>0.023900000000000001</v>
      </c>
      <c r="S452" s="242">
        <v>0</v>
      </c>
      <c r="T452" s="243">
        <f>S452*H452</f>
        <v>0</v>
      </c>
      <c r="AR452" s="244" t="s">
        <v>125</v>
      </c>
      <c r="AT452" s="244" t="s">
        <v>266</v>
      </c>
      <c r="AU452" s="244" t="s">
        <v>92</v>
      </c>
      <c r="AY452" s="17" t="s">
        <v>263</v>
      </c>
      <c r="BE452" s="245">
        <f>IF(N452="základní",J452,0)</f>
        <v>0</v>
      </c>
      <c r="BF452" s="245">
        <f>IF(N452="snížená",J452,0)</f>
        <v>0</v>
      </c>
      <c r="BG452" s="245">
        <f>IF(N452="zákl. přenesená",J452,0)</f>
        <v>0</v>
      </c>
      <c r="BH452" s="245">
        <f>IF(N452="sníž. přenesená",J452,0)</f>
        <v>0</v>
      </c>
      <c r="BI452" s="245">
        <f>IF(N452="nulová",J452,0)</f>
        <v>0</v>
      </c>
      <c r="BJ452" s="17" t="s">
        <v>90</v>
      </c>
      <c r="BK452" s="245">
        <f>ROUND(I452*H452,2)</f>
        <v>0</v>
      </c>
      <c r="BL452" s="17" t="s">
        <v>125</v>
      </c>
      <c r="BM452" s="244" t="s">
        <v>9540</v>
      </c>
    </row>
    <row r="453" s="14" customFormat="1">
      <c r="B453" s="274"/>
      <c r="C453" s="275"/>
      <c r="D453" s="246" t="s">
        <v>368</v>
      </c>
      <c r="E453" s="276" t="s">
        <v>1</v>
      </c>
      <c r="F453" s="277" t="s">
        <v>9445</v>
      </c>
      <c r="G453" s="275"/>
      <c r="H453" s="276" t="s">
        <v>1</v>
      </c>
      <c r="I453" s="278"/>
      <c r="J453" s="275"/>
      <c r="K453" s="275"/>
      <c r="L453" s="279"/>
      <c r="M453" s="280"/>
      <c r="N453" s="281"/>
      <c r="O453" s="281"/>
      <c r="P453" s="281"/>
      <c r="Q453" s="281"/>
      <c r="R453" s="281"/>
      <c r="S453" s="281"/>
      <c r="T453" s="282"/>
      <c r="AT453" s="283" t="s">
        <v>368</v>
      </c>
      <c r="AU453" s="283" t="s">
        <v>92</v>
      </c>
      <c r="AV453" s="14" t="s">
        <v>90</v>
      </c>
      <c r="AW453" s="14" t="s">
        <v>38</v>
      </c>
      <c r="AX453" s="14" t="s">
        <v>83</v>
      </c>
      <c r="AY453" s="283" t="s">
        <v>263</v>
      </c>
    </row>
    <row r="454" s="12" customFormat="1">
      <c r="B454" s="252"/>
      <c r="C454" s="253"/>
      <c r="D454" s="246" t="s">
        <v>368</v>
      </c>
      <c r="E454" s="254" t="s">
        <v>1</v>
      </c>
      <c r="F454" s="255" t="s">
        <v>92</v>
      </c>
      <c r="G454" s="253"/>
      <c r="H454" s="256">
        <v>2</v>
      </c>
      <c r="I454" s="257"/>
      <c r="J454" s="253"/>
      <c r="K454" s="253"/>
      <c r="L454" s="258"/>
      <c r="M454" s="259"/>
      <c r="N454" s="260"/>
      <c r="O454" s="260"/>
      <c r="P454" s="260"/>
      <c r="Q454" s="260"/>
      <c r="R454" s="260"/>
      <c r="S454" s="260"/>
      <c r="T454" s="261"/>
      <c r="AT454" s="262" t="s">
        <v>368</v>
      </c>
      <c r="AU454" s="262" t="s">
        <v>92</v>
      </c>
      <c r="AV454" s="12" t="s">
        <v>92</v>
      </c>
      <c r="AW454" s="12" t="s">
        <v>38</v>
      </c>
      <c r="AX454" s="12" t="s">
        <v>90</v>
      </c>
      <c r="AY454" s="262" t="s">
        <v>263</v>
      </c>
    </row>
    <row r="455" s="1" customFormat="1" ht="24" customHeight="1">
      <c r="B455" s="39"/>
      <c r="C455" s="233" t="s">
        <v>760</v>
      </c>
      <c r="D455" s="233" t="s">
        <v>266</v>
      </c>
      <c r="E455" s="234" t="s">
        <v>9541</v>
      </c>
      <c r="F455" s="235" t="s">
        <v>9542</v>
      </c>
      <c r="G455" s="236" t="s">
        <v>503</v>
      </c>
      <c r="H455" s="237">
        <v>2</v>
      </c>
      <c r="I455" s="238"/>
      <c r="J455" s="239">
        <f>ROUND(I455*H455,2)</f>
        <v>0</v>
      </c>
      <c r="K455" s="235" t="s">
        <v>270</v>
      </c>
      <c r="L455" s="44"/>
      <c r="M455" s="240" t="s">
        <v>1</v>
      </c>
      <c r="N455" s="241" t="s">
        <v>48</v>
      </c>
      <c r="O455" s="87"/>
      <c r="P455" s="242">
        <f>O455*H455</f>
        <v>0</v>
      </c>
      <c r="Q455" s="242">
        <v>0</v>
      </c>
      <c r="R455" s="242">
        <f>Q455*H455</f>
        <v>0</v>
      </c>
      <c r="S455" s="242">
        <v>0</v>
      </c>
      <c r="T455" s="243">
        <f>S455*H455</f>
        <v>0</v>
      </c>
      <c r="AR455" s="244" t="s">
        <v>125</v>
      </c>
      <c r="AT455" s="244" t="s">
        <v>266</v>
      </c>
      <c r="AU455" s="244" t="s">
        <v>92</v>
      </c>
      <c r="AY455" s="17" t="s">
        <v>263</v>
      </c>
      <c r="BE455" s="245">
        <f>IF(N455="základní",J455,0)</f>
        <v>0</v>
      </c>
      <c r="BF455" s="245">
        <f>IF(N455="snížená",J455,0)</f>
        <v>0</v>
      </c>
      <c r="BG455" s="245">
        <f>IF(N455="zákl. přenesená",J455,0)</f>
        <v>0</v>
      </c>
      <c r="BH455" s="245">
        <f>IF(N455="sníž. přenesená",J455,0)</f>
        <v>0</v>
      </c>
      <c r="BI455" s="245">
        <f>IF(N455="nulová",J455,0)</f>
        <v>0</v>
      </c>
      <c r="BJ455" s="17" t="s">
        <v>90</v>
      </c>
      <c r="BK455" s="245">
        <f>ROUND(I455*H455,2)</f>
        <v>0</v>
      </c>
      <c r="BL455" s="17" t="s">
        <v>125</v>
      </c>
      <c r="BM455" s="244" t="s">
        <v>9543</v>
      </c>
    </row>
    <row r="456" s="14" customFormat="1">
      <c r="B456" s="274"/>
      <c r="C456" s="275"/>
      <c r="D456" s="246" t="s">
        <v>368</v>
      </c>
      <c r="E456" s="276" t="s">
        <v>1</v>
      </c>
      <c r="F456" s="277" t="s">
        <v>9445</v>
      </c>
      <c r="G456" s="275"/>
      <c r="H456" s="276" t="s">
        <v>1</v>
      </c>
      <c r="I456" s="278"/>
      <c r="J456" s="275"/>
      <c r="K456" s="275"/>
      <c r="L456" s="279"/>
      <c r="M456" s="280"/>
      <c r="N456" s="281"/>
      <c r="O456" s="281"/>
      <c r="P456" s="281"/>
      <c r="Q456" s="281"/>
      <c r="R456" s="281"/>
      <c r="S456" s="281"/>
      <c r="T456" s="282"/>
      <c r="AT456" s="283" t="s">
        <v>368</v>
      </c>
      <c r="AU456" s="283" t="s">
        <v>92</v>
      </c>
      <c r="AV456" s="14" t="s">
        <v>90</v>
      </c>
      <c r="AW456" s="14" t="s">
        <v>38</v>
      </c>
      <c r="AX456" s="14" t="s">
        <v>83</v>
      </c>
      <c r="AY456" s="283" t="s">
        <v>263</v>
      </c>
    </row>
    <row r="457" s="12" customFormat="1">
      <c r="B457" s="252"/>
      <c r="C457" s="253"/>
      <c r="D457" s="246" t="s">
        <v>368</v>
      </c>
      <c r="E457" s="254" t="s">
        <v>1</v>
      </c>
      <c r="F457" s="255" t="s">
        <v>92</v>
      </c>
      <c r="G457" s="253"/>
      <c r="H457" s="256">
        <v>2</v>
      </c>
      <c r="I457" s="257"/>
      <c r="J457" s="253"/>
      <c r="K457" s="253"/>
      <c r="L457" s="258"/>
      <c r="M457" s="259"/>
      <c r="N457" s="260"/>
      <c r="O457" s="260"/>
      <c r="P457" s="260"/>
      <c r="Q457" s="260"/>
      <c r="R457" s="260"/>
      <c r="S457" s="260"/>
      <c r="T457" s="261"/>
      <c r="AT457" s="262" t="s">
        <v>368</v>
      </c>
      <c r="AU457" s="262" t="s">
        <v>92</v>
      </c>
      <c r="AV457" s="12" t="s">
        <v>92</v>
      </c>
      <c r="AW457" s="12" t="s">
        <v>38</v>
      </c>
      <c r="AX457" s="12" t="s">
        <v>90</v>
      </c>
      <c r="AY457" s="262" t="s">
        <v>263</v>
      </c>
    </row>
    <row r="458" s="1" customFormat="1" ht="24" customHeight="1">
      <c r="B458" s="39"/>
      <c r="C458" s="233" t="s">
        <v>771</v>
      </c>
      <c r="D458" s="233" t="s">
        <v>266</v>
      </c>
      <c r="E458" s="234" t="s">
        <v>9544</v>
      </c>
      <c r="F458" s="235" t="s">
        <v>9545</v>
      </c>
      <c r="G458" s="236" t="s">
        <v>503</v>
      </c>
      <c r="H458" s="237">
        <v>2</v>
      </c>
      <c r="I458" s="238"/>
      <c r="J458" s="239">
        <f>ROUND(I458*H458,2)</f>
        <v>0</v>
      </c>
      <c r="K458" s="235" t="s">
        <v>270</v>
      </c>
      <c r="L458" s="44"/>
      <c r="M458" s="240" t="s">
        <v>1</v>
      </c>
      <c r="N458" s="241" t="s">
        <v>48</v>
      </c>
      <c r="O458" s="87"/>
      <c r="P458" s="242">
        <f>O458*H458</f>
        <v>0</v>
      </c>
      <c r="Q458" s="242">
        <v>0.027150000000000001</v>
      </c>
      <c r="R458" s="242">
        <f>Q458*H458</f>
        <v>0.054300000000000001</v>
      </c>
      <c r="S458" s="242">
        <v>0</v>
      </c>
      <c r="T458" s="243">
        <f>S458*H458</f>
        <v>0</v>
      </c>
      <c r="AR458" s="244" t="s">
        <v>125</v>
      </c>
      <c r="AT458" s="244" t="s">
        <v>266</v>
      </c>
      <c r="AU458" s="244" t="s">
        <v>92</v>
      </c>
      <c r="AY458" s="17" t="s">
        <v>263</v>
      </c>
      <c r="BE458" s="245">
        <f>IF(N458="základní",J458,0)</f>
        <v>0</v>
      </c>
      <c r="BF458" s="245">
        <f>IF(N458="snížená",J458,0)</f>
        <v>0</v>
      </c>
      <c r="BG458" s="245">
        <f>IF(N458="zákl. přenesená",J458,0)</f>
        <v>0</v>
      </c>
      <c r="BH458" s="245">
        <f>IF(N458="sníž. přenesená",J458,0)</f>
        <v>0</v>
      </c>
      <c r="BI458" s="245">
        <f>IF(N458="nulová",J458,0)</f>
        <v>0</v>
      </c>
      <c r="BJ458" s="17" t="s">
        <v>90</v>
      </c>
      <c r="BK458" s="245">
        <f>ROUND(I458*H458,2)</f>
        <v>0</v>
      </c>
      <c r="BL458" s="17" t="s">
        <v>125</v>
      </c>
      <c r="BM458" s="244" t="s">
        <v>9546</v>
      </c>
    </row>
    <row r="459" s="14" customFormat="1">
      <c r="B459" s="274"/>
      <c r="C459" s="275"/>
      <c r="D459" s="246" t="s">
        <v>368</v>
      </c>
      <c r="E459" s="276" t="s">
        <v>1</v>
      </c>
      <c r="F459" s="277" t="s">
        <v>9445</v>
      </c>
      <c r="G459" s="275"/>
      <c r="H459" s="276" t="s">
        <v>1</v>
      </c>
      <c r="I459" s="278"/>
      <c r="J459" s="275"/>
      <c r="K459" s="275"/>
      <c r="L459" s="279"/>
      <c r="M459" s="280"/>
      <c r="N459" s="281"/>
      <c r="O459" s="281"/>
      <c r="P459" s="281"/>
      <c r="Q459" s="281"/>
      <c r="R459" s="281"/>
      <c r="S459" s="281"/>
      <c r="T459" s="282"/>
      <c r="AT459" s="283" t="s">
        <v>368</v>
      </c>
      <c r="AU459" s="283" t="s">
        <v>92</v>
      </c>
      <c r="AV459" s="14" t="s">
        <v>90</v>
      </c>
      <c r="AW459" s="14" t="s">
        <v>38</v>
      </c>
      <c r="AX459" s="14" t="s">
        <v>83</v>
      </c>
      <c r="AY459" s="283" t="s">
        <v>263</v>
      </c>
    </row>
    <row r="460" s="12" customFormat="1">
      <c r="B460" s="252"/>
      <c r="C460" s="253"/>
      <c r="D460" s="246" t="s">
        <v>368</v>
      </c>
      <c r="E460" s="254" t="s">
        <v>1</v>
      </c>
      <c r="F460" s="255" t="s">
        <v>92</v>
      </c>
      <c r="G460" s="253"/>
      <c r="H460" s="256">
        <v>2</v>
      </c>
      <c r="I460" s="257"/>
      <c r="J460" s="253"/>
      <c r="K460" s="253"/>
      <c r="L460" s="258"/>
      <c r="M460" s="259"/>
      <c r="N460" s="260"/>
      <c r="O460" s="260"/>
      <c r="P460" s="260"/>
      <c r="Q460" s="260"/>
      <c r="R460" s="260"/>
      <c r="S460" s="260"/>
      <c r="T460" s="261"/>
      <c r="AT460" s="262" t="s">
        <v>368</v>
      </c>
      <c r="AU460" s="262" t="s">
        <v>92</v>
      </c>
      <c r="AV460" s="12" t="s">
        <v>92</v>
      </c>
      <c r="AW460" s="12" t="s">
        <v>38</v>
      </c>
      <c r="AX460" s="12" t="s">
        <v>90</v>
      </c>
      <c r="AY460" s="262" t="s">
        <v>263</v>
      </c>
    </row>
    <row r="461" s="1" customFormat="1" ht="24" customHeight="1">
      <c r="B461" s="39"/>
      <c r="C461" s="233" t="s">
        <v>776</v>
      </c>
      <c r="D461" s="233" t="s">
        <v>266</v>
      </c>
      <c r="E461" s="234" t="s">
        <v>9547</v>
      </c>
      <c r="F461" s="235" t="s">
        <v>9548</v>
      </c>
      <c r="G461" s="236" t="s">
        <v>503</v>
      </c>
      <c r="H461" s="237">
        <v>1</v>
      </c>
      <c r="I461" s="238"/>
      <c r="J461" s="239">
        <f>ROUND(I461*H461,2)</f>
        <v>0</v>
      </c>
      <c r="K461" s="235" t="s">
        <v>270</v>
      </c>
      <c r="L461" s="44"/>
      <c r="M461" s="240" t="s">
        <v>1</v>
      </c>
      <c r="N461" s="241" t="s">
        <v>48</v>
      </c>
      <c r="O461" s="87"/>
      <c r="P461" s="242">
        <f>O461*H461</f>
        <v>0</v>
      </c>
      <c r="Q461" s="242">
        <v>0.039059999999999998</v>
      </c>
      <c r="R461" s="242">
        <f>Q461*H461</f>
        <v>0.039059999999999998</v>
      </c>
      <c r="S461" s="242">
        <v>0</v>
      </c>
      <c r="T461" s="243">
        <f>S461*H461</f>
        <v>0</v>
      </c>
      <c r="AR461" s="244" t="s">
        <v>125</v>
      </c>
      <c r="AT461" s="244" t="s">
        <v>266</v>
      </c>
      <c r="AU461" s="244" t="s">
        <v>92</v>
      </c>
      <c r="AY461" s="17" t="s">
        <v>263</v>
      </c>
      <c r="BE461" s="245">
        <f>IF(N461="základní",J461,0)</f>
        <v>0</v>
      </c>
      <c r="BF461" s="245">
        <f>IF(N461="snížená",J461,0)</f>
        <v>0</v>
      </c>
      <c r="BG461" s="245">
        <f>IF(N461="zákl. přenesená",J461,0)</f>
        <v>0</v>
      </c>
      <c r="BH461" s="245">
        <f>IF(N461="sníž. přenesená",J461,0)</f>
        <v>0</v>
      </c>
      <c r="BI461" s="245">
        <f>IF(N461="nulová",J461,0)</f>
        <v>0</v>
      </c>
      <c r="BJ461" s="17" t="s">
        <v>90</v>
      </c>
      <c r="BK461" s="245">
        <f>ROUND(I461*H461,2)</f>
        <v>0</v>
      </c>
      <c r="BL461" s="17" t="s">
        <v>125</v>
      </c>
      <c r="BM461" s="244" t="s">
        <v>9549</v>
      </c>
    </row>
    <row r="462" s="14" customFormat="1">
      <c r="B462" s="274"/>
      <c r="C462" s="275"/>
      <c r="D462" s="246" t="s">
        <v>368</v>
      </c>
      <c r="E462" s="276" t="s">
        <v>1</v>
      </c>
      <c r="F462" s="277" t="s">
        <v>9550</v>
      </c>
      <c r="G462" s="275"/>
      <c r="H462" s="276" t="s">
        <v>1</v>
      </c>
      <c r="I462" s="278"/>
      <c r="J462" s="275"/>
      <c r="K462" s="275"/>
      <c r="L462" s="279"/>
      <c r="M462" s="280"/>
      <c r="N462" s="281"/>
      <c r="O462" s="281"/>
      <c r="P462" s="281"/>
      <c r="Q462" s="281"/>
      <c r="R462" s="281"/>
      <c r="S462" s="281"/>
      <c r="T462" s="282"/>
      <c r="AT462" s="283" t="s">
        <v>368</v>
      </c>
      <c r="AU462" s="283" t="s">
        <v>92</v>
      </c>
      <c r="AV462" s="14" t="s">
        <v>90</v>
      </c>
      <c r="AW462" s="14" t="s">
        <v>38</v>
      </c>
      <c r="AX462" s="14" t="s">
        <v>83</v>
      </c>
      <c r="AY462" s="283" t="s">
        <v>263</v>
      </c>
    </row>
    <row r="463" s="12" customFormat="1">
      <c r="B463" s="252"/>
      <c r="C463" s="253"/>
      <c r="D463" s="246" t="s">
        <v>368</v>
      </c>
      <c r="E463" s="254" t="s">
        <v>1</v>
      </c>
      <c r="F463" s="255" t="s">
        <v>90</v>
      </c>
      <c r="G463" s="253"/>
      <c r="H463" s="256">
        <v>1</v>
      </c>
      <c r="I463" s="257"/>
      <c r="J463" s="253"/>
      <c r="K463" s="253"/>
      <c r="L463" s="258"/>
      <c r="M463" s="259"/>
      <c r="N463" s="260"/>
      <c r="O463" s="260"/>
      <c r="P463" s="260"/>
      <c r="Q463" s="260"/>
      <c r="R463" s="260"/>
      <c r="S463" s="260"/>
      <c r="T463" s="261"/>
      <c r="AT463" s="262" t="s">
        <v>368</v>
      </c>
      <c r="AU463" s="262" t="s">
        <v>92</v>
      </c>
      <c r="AV463" s="12" t="s">
        <v>92</v>
      </c>
      <c r="AW463" s="12" t="s">
        <v>38</v>
      </c>
      <c r="AX463" s="12" t="s">
        <v>90</v>
      </c>
      <c r="AY463" s="262" t="s">
        <v>263</v>
      </c>
    </row>
    <row r="464" s="1" customFormat="1" ht="24" customHeight="1">
      <c r="B464" s="39"/>
      <c r="C464" s="233" t="s">
        <v>785</v>
      </c>
      <c r="D464" s="233" t="s">
        <v>266</v>
      </c>
      <c r="E464" s="234" t="s">
        <v>9551</v>
      </c>
      <c r="F464" s="235" t="s">
        <v>9552</v>
      </c>
      <c r="G464" s="236" t="s">
        <v>503</v>
      </c>
      <c r="H464" s="237">
        <v>1</v>
      </c>
      <c r="I464" s="238"/>
      <c r="J464" s="239">
        <f>ROUND(I464*H464,2)</f>
        <v>0</v>
      </c>
      <c r="K464" s="235" t="s">
        <v>270</v>
      </c>
      <c r="L464" s="44"/>
      <c r="M464" s="240" t="s">
        <v>1</v>
      </c>
      <c r="N464" s="241" t="s">
        <v>48</v>
      </c>
      <c r="O464" s="87"/>
      <c r="P464" s="242">
        <f>O464*H464</f>
        <v>0</v>
      </c>
      <c r="Q464" s="242">
        <v>0.01541</v>
      </c>
      <c r="R464" s="242">
        <f>Q464*H464</f>
        <v>0.01541</v>
      </c>
      <c r="S464" s="242">
        <v>0</v>
      </c>
      <c r="T464" s="243">
        <f>S464*H464</f>
        <v>0</v>
      </c>
      <c r="AR464" s="244" t="s">
        <v>125</v>
      </c>
      <c r="AT464" s="244" t="s">
        <v>266</v>
      </c>
      <c r="AU464" s="244" t="s">
        <v>92</v>
      </c>
      <c r="AY464" s="17" t="s">
        <v>263</v>
      </c>
      <c r="BE464" s="245">
        <f>IF(N464="základní",J464,0)</f>
        <v>0</v>
      </c>
      <c r="BF464" s="245">
        <f>IF(N464="snížená",J464,0)</f>
        <v>0</v>
      </c>
      <c r="BG464" s="245">
        <f>IF(N464="zákl. přenesená",J464,0)</f>
        <v>0</v>
      </c>
      <c r="BH464" s="245">
        <f>IF(N464="sníž. přenesená",J464,0)</f>
        <v>0</v>
      </c>
      <c r="BI464" s="245">
        <f>IF(N464="nulová",J464,0)</f>
        <v>0</v>
      </c>
      <c r="BJ464" s="17" t="s">
        <v>90</v>
      </c>
      <c r="BK464" s="245">
        <f>ROUND(I464*H464,2)</f>
        <v>0</v>
      </c>
      <c r="BL464" s="17" t="s">
        <v>125</v>
      </c>
      <c r="BM464" s="244" t="s">
        <v>9553</v>
      </c>
    </row>
    <row r="465" s="14" customFormat="1">
      <c r="B465" s="274"/>
      <c r="C465" s="275"/>
      <c r="D465" s="246" t="s">
        <v>368</v>
      </c>
      <c r="E465" s="276" t="s">
        <v>1</v>
      </c>
      <c r="F465" s="277" t="s">
        <v>9550</v>
      </c>
      <c r="G465" s="275"/>
      <c r="H465" s="276" t="s">
        <v>1</v>
      </c>
      <c r="I465" s="278"/>
      <c r="J465" s="275"/>
      <c r="K465" s="275"/>
      <c r="L465" s="279"/>
      <c r="M465" s="280"/>
      <c r="N465" s="281"/>
      <c r="O465" s="281"/>
      <c r="P465" s="281"/>
      <c r="Q465" s="281"/>
      <c r="R465" s="281"/>
      <c r="S465" s="281"/>
      <c r="T465" s="282"/>
      <c r="AT465" s="283" t="s">
        <v>368</v>
      </c>
      <c r="AU465" s="283" t="s">
        <v>92</v>
      </c>
      <c r="AV465" s="14" t="s">
        <v>90</v>
      </c>
      <c r="AW465" s="14" t="s">
        <v>38</v>
      </c>
      <c r="AX465" s="14" t="s">
        <v>83</v>
      </c>
      <c r="AY465" s="283" t="s">
        <v>263</v>
      </c>
    </row>
    <row r="466" s="12" customFormat="1">
      <c r="B466" s="252"/>
      <c r="C466" s="253"/>
      <c r="D466" s="246" t="s">
        <v>368</v>
      </c>
      <c r="E466" s="254" t="s">
        <v>1</v>
      </c>
      <c r="F466" s="255" t="s">
        <v>90</v>
      </c>
      <c r="G466" s="253"/>
      <c r="H466" s="256">
        <v>1</v>
      </c>
      <c r="I466" s="257"/>
      <c r="J466" s="253"/>
      <c r="K466" s="253"/>
      <c r="L466" s="258"/>
      <c r="M466" s="259"/>
      <c r="N466" s="260"/>
      <c r="O466" s="260"/>
      <c r="P466" s="260"/>
      <c r="Q466" s="260"/>
      <c r="R466" s="260"/>
      <c r="S466" s="260"/>
      <c r="T466" s="261"/>
      <c r="AT466" s="262" t="s">
        <v>368</v>
      </c>
      <c r="AU466" s="262" t="s">
        <v>92</v>
      </c>
      <c r="AV466" s="12" t="s">
        <v>92</v>
      </c>
      <c r="AW466" s="12" t="s">
        <v>38</v>
      </c>
      <c r="AX466" s="12" t="s">
        <v>90</v>
      </c>
      <c r="AY466" s="262" t="s">
        <v>263</v>
      </c>
    </row>
    <row r="467" s="1" customFormat="1" ht="24" customHeight="1">
      <c r="B467" s="39"/>
      <c r="C467" s="233" t="s">
        <v>788</v>
      </c>
      <c r="D467" s="233" t="s">
        <v>266</v>
      </c>
      <c r="E467" s="234" t="s">
        <v>9554</v>
      </c>
      <c r="F467" s="235" t="s">
        <v>9555</v>
      </c>
      <c r="G467" s="236" t="s">
        <v>503</v>
      </c>
      <c r="H467" s="237">
        <v>1</v>
      </c>
      <c r="I467" s="238"/>
      <c r="J467" s="239">
        <f>ROUND(I467*H467,2)</f>
        <v>0</v>
      </c>
      <c r="K467" s="235" t="s">
        <v>270</v>
      </c>
      <c r="L467" s="44"/>
      <c r="M467" s="240" t="s">
        <v>1</v>
      </c>
      <c r="N467" s="241" t="s">
        <v>48</v>
      </c>
      <c r="O467" s="87"/>
      <c r="P467" s="242">
        <f>O467*H467</f>
        <v>0</v>
      </c>
      <c r="Q467" s="242">
        <v>0.0037200000000000002</v>
      </c>
      <c r="R467" s="242">
        <f>Q467*H467</f>
        <v>0.0037200000000000002</v>
      </c>
      <c r="S467" s="242">
        <v>0</v>
      </c>
      <c r="T467" s="243">
        <f>S467*H467</f>
        <v>0</v>
      </c>
      <c r="AR467" s="244" t="s">
        <v>125</v>
      </c>
      <c r="AT467" s="244" t="s">
        <v>266</v>
      </c>
      <c r="AU467" s="244" t="s">
        <v>92</v>
      </c>
      <c r="AY467" s="17" t="s">
        <v>263</v>
      </c>
      <c r="BE467" s="245">
        <f>IF(N467="základní",J467,0)</f>
        <v>0</v>
      </c>
      <c r="BF467" s="245">
        <f>IF(N467="snížená",J467,0)</f>
        <v>0</v>
      </c>
      <c r="BG467" s="245">
        <f>IF(N467="zákl. přenesená",J467,0)</f>
        <v>0</v>
      </c>
      <c r="BH467" s="245">
        <f>IF(N467="sníž. přenesená",J467,0)</f>
        <v>0</v>
      </c>
      <c r="BI467" s="245">
        <f>IF(N467="nulová",J467,0)</f>
        <v>0</v>
      </c>
      <c r="BJ467" s="17" t="s">
        <v>90</v>
      </c>
      <c r="BK467" s="245">
        <f>ROUND(I467*H467,2)</f>
        <v>0</v>
      </c>
      <c r="BL467" s="17" t="s">
        <v>125</v>
      </c>
      <c r="BM467" s="244" t="s">
        <v>9556</v>
      </c>
    </row>
    <row r="468" s="14" customFormat="1">
      <c r="B468" s="274"/>
      <c r="C468" s="275"/>
      <c r="D468" s="246" t="s">
        <v>368</v>
      </c>
      <c r="E468" s="276" t="s">
        <v>1</v>
      </c>
      <c r="F468" s="277" t="s">
        <v>9550</v>
      </c>
      <c r="G468" s="275"/>
      <c r="H468" s="276" t="s">
        <v>1</v>
      </c>
      <c r="I468" s="278"/>
      <c r="J468" s="275"/>
      <c r="K468" s="275"/>
      <c r="L468" s="279"/>
      <c r="M468" s="280"/>
      <c r="N468" s="281"/>
      <c r="O468" s="281"/>
      <c r="P468" s="281"/>
      <c r="Q468" s="281"/>
      <c r="R468" s="281"/>
      <c r="S468" s="281"/>
      <c r="T468" s="282"/>
      <c r="AT468" s="283" t="s">
        <v>368</v>
      </c>
      <c r="AU468" s="283" t="s">
        <v>92</v>
      </c>
      <c r="AV468" s="14" t="s">
        <v>90</v>
      </c>
      <c r="AW468" s="14" t="s">
        <v>38</v>
      </c>
      <c r="AX468" s="14" t="s">
        <v>83</v>
      </c>
      <c r="AY468" s="283" t="s">
        <v>263</v>
      </c>
    </row>
    <row r="469" s="12" customFormat="1">
      <c r="B469" s="252"/>
      <c r="C469" s="253"/>
      <c r="D469" s="246" t="s">
        <v>368</v>
      </c>
      <c r="E469" s="254" t="s">
        <v>1</v>
      </c>
      <c r="F469" s="255" t="s">
        <v>90</v>
      </c>
      <c r="G469" s="253"/>
      <c r="H469" s="256">
        <v>1</v>
      </c>
      <c r="I469" s="257"/>
      <c r="J469" s="253"/>
      <c r="K469" s="253"/>
      <c r="L469" s="258"/>
      <c r="M469" s="259"/>
      <c r="N469" s="260"/>
      <c r="O469" s="260"/>
      <c r="P469" s="260"/>
      <c r="Q469" s="260"/>
      <c r="R469" s="260"/>
      <c r="S469" s="260"/>
      <c r="T469" s="261"/>
      <c r="AT469" s="262" t="s">
        <v>368</v>
      </c>
      <c r="AU469" s="262" t="s">
        <v>92</v>
      </c>
      <c r="AV469" s="12" t="s">
        <v>92</v>
      </c>
      <c r="AW469" s="12" t="s">
        <v>38</v>
      </c>
      <c r="AX469" s="12" t="s">
        <v>90</v>
      </c>
      <c r="AY469" s="262" t="s">
        <v>263</v>
      </c>
    </row>
    <row r="470" s="1" customFormat="1" ht="24" customHeight="1">
      <c r="B470" s="39"/>
      <c r="C470" s="233" t="s">
        <v>794</v>
      </c>
      <c r="D470" s="233" t="s">
        <v>266</v>
      </c>
      <c r="E470" s="234" t="s">
        <v>9557</v>
      </c>
      <c r="F470" s="235" t="s">
        <v>9558</v>
      </c>
      <c r="G470" s="236" t="s">
        <v>503</v>
      </c>
      <c r="H470" s="237">
        <v>1</v>
      </c>
      <c r="I470" s="238"/>
      <c r="J470" s="239">
        <f>ROUND(I470*H470,2)</f>
        <v>0</v>
      </c>
      <c r="K470" s="235" t="s">
        <v>270</v>
      </c>
      <c r="L470" s="44"/>
      <c r="M470" s="240" t="s">
        <v>1</v>
      </c>
      <c r="N470" s="241" t="s">
        <v>48</v>
      </c>
      <c r="O470" s="87"/>
      <c r="P470" s="242">
        <f>O470*H470</f>
        <v>0</v>
      </c>
      <c r="Q470" s="242">
        <v>0</v>
      </c>
      <c r="R470" s="242">
        <f>Q470*H470</f>
        <v>0</v>
      </c>
      <c r="S470" s="242">
        <v>0</v>
      </c>
      <c r="T470" s="243">
        <f>S470*H470</f>
        <v>0</v>
      </c>
      <c r="AR470" s="244" t="s">
        <v>125</v>
      </c>
      <c r="AT470" s="244" t="s">
        <v>266</v>
      </c>
      <c r="AU470" s="244" t="s">
        <v>92</v>
      </c>
      <c r="AY470" s="17" t="s">
        <v>263</v>
      </c>
      <c r="BE470" s="245">
        <f>IF(N470="základní",J470,0)</f>
        <v>0</v>
      </c>
      <c r="BF470" s="245">
        <f>IF(N470="snížená",J470,0)</f>
        <v>0</v>
      </c>
      <c r="BG470" s="245">
        <f>IF(N470="zákl. přenesená",J470,0)</f>
        <v>0</v>
      </c>
      <c r="BH470" s="245">
        <f>IF(N470="sníž. přenesená",J470,0)</f>
        <v>0</v>
      </c>
      <c r="BI470" s="245">
        <f>IF(N470="nulová",J470,0)</f>
        <v>0</v>
      </c>
      <c r="BJ470" s="17" t="s">
        <v>90</v>
      </c>
      <c r="BK470" s="245">
        <f>ROUND(I470*H470,2)</f>
        <v>0</v>
      </c>
      <c r="BL470" s="17" t="s">
        <v>125</v>
      </c>
      <c r="BM470" s="244" t="s">
        <v>9559</v>
      </c>
    </row>
    <row r="471" s="14" customFormat="1">
      <c r="B471" s="274"/>
      <c r="C471" s="275"/>
      <c r="D471" s="246" t="s">
        <v>368</v>
      </c>
      <c r="E471" s="276" t="s">
        <v>1</v>
      </c>
      <c r="F471" s="277" t="s">
        <v>9550</v>
      </c>
      <c r="G471" s="275"/>
      <c r="H471" s="276" t="s">
        <v>1</v>
      </c>
      <c r="I471" s="278"/>
      <c r="J471" s="275"/>
      <c r="K471" s="275"/>
      <c r="L471" s="279"/>
      <c r="M471" s="280"/>
      <c r="N471" s="281"/>
      <c r="O471" s="281"/>
      <c r="P471" s="281"/>
      <c r="Q471" s="281"/>
      <c r="R471" s="281"/>
      <c r="S471" s="281"/>
      <c r="T471" s="282"/>
      <c r="AT471" s="283" t="s">
        <v>368</v>
      </c>
      <c r="AU471" s="283" t="s">
        <v>92</v>
      </c>
      <c r="AV471" s="14" t="s">
        <v>90</v>
      </c>
      <c r="AW471" s="14" t="s">
        <v>38</v>
      </c>
      <c r="AX471" s="14" t="s">
        <v>83</v>
      </c>
      <c r="AY471" s="283" t="s">
        <v>263</v>
      </c>
    </row>
    <row r="472" s="12" customFormat="1">
      <c r="B472" s="252"/>
      <c r="C472" s="253"/>
      <c r="D472" s="246" t="s">
        <v>368</v>
      </c>
      <c r="E472" s="254" t="s">
        <v>1</v>
      </c>
      <c r="F472" s="255" t="s">
        <v>90</v>
      </c>
      <c r="G472" s="253"/>
      <c r="H472" s="256">
        <v>1</v>
      </c>
      <c r="I472" s="257"/>
      <c r="J472" s="253"/>
      <c r="K472" s="253"/>
      <c r="L472" s="258"/>
      <c r="M472" s="259"/>
      <c r="N472" s="260"/>
      <c r="O472" s="260"/>
      <c r="P472" s="260"/>
      <c r="Q472" s="260"/>
      <c r="R472" s="260"/>
      <c r="S472" s="260"/>
      <c r="T472" s="261"/>
      <c r="AT472" s="262" t="s">
        <v>368</v>
      </c>
      <c r="AU472" s="262" t="s">
        <v>92</v>
      </c>
      <c r="AV472" s="12" t="s">
        <v>92</v>
      </c>
      <c r="AW472" s="12" t="s">
        <v>38</v>
      </c>
      <c r="AX472" s="12" t="s">
        <v>90</v>
      </c>
      <c r="AY472" s="262" t="s">
        <v>263</v>
      </c>
    </row>
    <row r="473" s="1" customFormat="1" ht="24" customHeight="1">
      <c r="B473" s="39"/>
      <c r="C473" s="233" t="s">
        <v>798</v>
      </c>
      <c r="D473" s="233" t="s">
        <v>266</v>
      </c>
      <c r="E473" s="234" t="s">
        <v>9560</v>
      </c>
      <c r="F473" s="235" t="s">
        <v>9561</v>
      </c>
      <c r="G473" s="236" t="s">
        <v>503</v>
      </c>
      <c r="H473" s="237">
        <v>1</v>
      </c>
      <c r="I473" s="238"/>
      <c r="J473" s="239">
        <f>ROUND(I473*H473,2)</f>
        <v>0</v>
      </c>
      <c r="K473" s="235" t="s">
        <v>270</v>
      </c>
      <c r="L473" s="44"/>
      <c r="M473" s="240" t="s">
        <v>1</v>
      </c>
      <c r="N473" s="241" t="s">
        <v>48</v>
      </c>
      <c r="O473" s="87"/>
      <c r="P473" s="242">
        <f>O473*H473</f>
        <v>0</v>
      </c>
      <c r="Q473" s="242">
        <v>0.025250000000000002</v>
      </c>
      <c r="R473" s="242">
        <f>Q473*H473</f>
        <v>0.025250000000000002</v>
      </c>
      <c r="S473" s="242">
        <v>0</v>
      </c>
      <c r="T473" s="243">
        <f>S473*H473</f>
        <v>0</v>
      </c>
      <c r="AR473" s="244" t="s">
        <v>125</v>
      </c>
      <c r="AT473" s="244" t="s">
        <v>266</v>
      </c>
      <c r="AU473" s="244" t="s">
        <v>92</v>
      </c>
      <c r="AY473" s="17" t="s">
        <v>263</v>
      </c>
      <c r="BE473" s="245">
        <f>IF(N473="základní",J473,0)</f>
        <v>0</v>
      </c>
      <c r="BF473" s="245">
        <f>IF(N473="snížená",J473,0)</f>
        <v>0</v>
      </c>
      <c r="BG473" s="245">
        <f>IF(N473="zákl. přenesená",J473,0)</f>
        <v>0</v>
      </c>
      <c r="BH473" s="245">
        <f>IF(N473="sníž. přenesená",J473,0)</f>
        <v>0</v>
      </c>
      <c r="BI473" s="245">
        <f>IF(N473="nulová",J473,0)</f>
        <v>0</v>
      </c>
      <c r="BJ473" s="17" t="s">
        <v>90</v>
      </c>
      <c r="BK473" s="245">
        <f>ROUND(I473*H473,2)</f>
        <v>0</v>
      </c>
      <c r="BL473" s="17" t="s">
        <v>125</v>
      </c>
      <c r="BM473" s="244" t="s">
        <v>9562</v>
      </c>
    </row>
    <row r="474" s="14" customFormat="1">
      <c r="B474" s="274"/>
      <c r="C474" s="275"/>
      <c r="D474" s="246" t="s">
        <v>368</v>
      </c>
      <c r="E474" s="276" t="s">
        <v>1</v>
      </c>
      <c r="F474" s="277" t="s">
        <v>9550</v>
      </c>
      <c r="G474" s="275"/>
      <c r="H474" s="276" t="s">
        <v>1</v>
      </c>
      <c r="I474" s="278"/>
      <c r="J474" s="275"/>
      <c r="K474" s="275"/>
      <c r="L474" s="279"/>
      <c r="M474" s="280"/>
      <c r="N474" s="281"/>
      <c r="O474" s="281"/>
      <c r="P474" s="281"/>
      <c r="Q474" s="281"/>
      <c r="R474" s="281"/>
      <c r="S474" s="281"/>
      <c r="T474" s="282"/>
      <c r="AT474" s="283" t="s">
        <v>368</v>
      </c>
      <c r="AU474" s="283" t="s">
        <v>92</v>
      </c>
      <c r="AV474" s="14" t="s">
        <v>90</v>
      </c>
      <c r="AW474" s="14" t="s">
        <v>38</v>
      </c>
      <c r="AX474" s="14" t="s">
        <v>83</v>
      </c>
      <c r="AY474" s="283" t="s">
        <v>263</v>
      </c>
    </row>
    <row r="475" s="12" customFormat="1">
      <c r="B475" s="252"/>
      <c r="C475" s="253"/>
      <c r="D475" s="246" t="s">
        <v>368</v>
      </c>
      <c r="E475" s="254" t="s">
        <v>1</v>
      </c>
      <c r="F475" s="255" t="s">
        <v>90</v>
      </c>
      <c r="G475" s="253"/>
      <c r="H475" s="256">
        <v>1</v>
      </c>
      <c r="I475" s="257"/>
      <c r="J475" s="253"/>
      <c r="K475" s="253"/>
      <c r="L475" s="258"/>
      <c r="M475" s="259"/>
      <c r="N475" s="260"/>
      <c r="O475" s="260"/>
      <c r="P475" s="260"/>
      <c r="Q475" s="260"/>
      <c r="R475" s="260"/>
      <c r="S475" s="260"/>
      <c r="T475" s="261"/>
      <c r="AT475" s="262" t="s">
        <v>368</v>
      </c>
      <c r="AU475" s="262" t="s">
        <v>92</v>
      </c>
      <c r="AV475" s="12" t="s">
        <v>92</v>
      </c>
      <c r="AW475" s="12" t="s">
        <v>38</v>
      </c>
      <c r="AX475" s="12" t="s">
        <v>90</v>
      </c>
      <c r="AY475" s="262" t="s">
        <v>263</v>
      </c>
    </row>
    <row r="476" s="1" customFormat="1" ht="24" customHeight="1">
      <c r="B476" s="39"/>
      <c r="C476" s="233" t="s">
        <v>800</v>
      </c>
      <c r="D476" s="233" t="s">
        <v>266</v>
      </c>
      <c r="E476" s="234" t="s">
        <v>9223</v>
      </c>
      <c r="F476" s="235" t="s">
        <v>9224</v>
      </c>
      <c r="G476" s="236" t="s">
        <v>503</v>
      </c>
      <c r="H476" s="237">
        <v>2</v>
      </c>
      <c r="I476" s="238"/>
      <c r="J476" s="239">
        <f>ROUND(I476*H476,2)</f>
        <v>0</v>
      </c>
      <c r="K476" s="235" t="s">
        <v>270</v>
      </c>
      <c r="L476" s="44"/>
      <c r="M476" s="240" t="s">
        <v>1</v>
      </c>
      <c r="N476" s="241" t="s">
        <v>48</v>
      </c>
      <c r="O476" s="87"/>
      <c r="P476" s="242">
        <f>O476*H476</f>
        <v>0</v>
      </c>
      <c r="Q476" s="242">
        <v>0.10661</v>
      </c>
      <c r="R476" s="242">
        <f>Q476*H476</f>
        <v>0.21321999999999999</v>
      </c>
      <c r="S476" s="242">
        <v>0</v>
      </c>
      <c r="T476" s="243">
        <f>S476*H476</f>
        <v>0</v>
      </c>
      <c r="AR476" s="244" t="s">
        <v>125</v>
      </c>
      <c r="AT476" s="244" t="s">
        <v>266</v>
      </c>
      <c r="AU476" s="244" t="s">
        <v>92</v>
      </c>
      <c r="AY476" s="17" t="s">
        <v>263</v>
      </c>
      <c r="BE476" s="245">
        <f>IF(N476="základní",J476,0)</f>
        <v>0</v>
      </c>
      <c r="BF476" s="245">
        <f>IF(N476="snížená",J476,0)</f>
        <v>0</v>
      </c>
      <c r="BG476" s="245">
        <f>IF(N476="zákl. přenesená",J476,0)</f>
        <v>0</v>
      </c>
      <c r="BH476" s="245">
        <f>IF(N476="sníž. přenesená",J476,0)</f>
        <v>0</v>
      </c>
      <c r="BI476" s="245">
        <f>IF(N476="nulová",J476,0)</f>
        <v>0</v>
      </c>
      <c r="BJ476" s="17" t="s">
        <v>90</v>
      </c>
      <c r="BK476" s="245">
        <f>ROUND(I476*H476,2)</f>
        <v>0</v>
      </c>
      <c r="BL476" s="17" t="s">
        <v>125</v>
      </c>
      <c r="BM476" s="244" t="s">
        <v>9563</v>
      </c>
    </row>
    <row r="477" s="14" customFormat="1">
      <c r="B477" s="274"/>
      <c r="C477" s="275"/>
      <c r="D477" s="246" t="s">
        <v>368</v>
      </c>
      <c r="E477" s="276" t="s">
        <v>1</v>
      </c>
      <c r="F477" s="277" t="s">
        <v>9564</v>
      </c>
      <c r="G477" s="275"/>
      <c r="H477" s="276" t="s">
        <v>1</v>
      </c>
      <c r="I477" s="278"/>
      <c r="J477" s="275"/>
      <c r="K477" s="275"/>
      <c r="L477" s="279"/>
      <c r="M477" s="280"/>
      <c r="N477" s="281"/>
      <c r="O477" s="281"/>
      <c r="P477" s="281"/>
      <c r="Q477" s="281"/>
      <c r="R477" s="281"/>
      <c r="S477" s="281"/>
      <c r="T477" s="282"/>
      <c r="AT477" s="283" t="s">
        <v>368</v>
      </c>
      <c r="AU477" s="283" t="s">
        <v>92</v>
      </c>
      <c r="AV477" s="14" t="s">
        <v>90</v>
      </c>
      <c r="AW477" s="14" t="s">
        <v>38</v>
      </c>
      <c r="AX477" s="14" t="s">
        <v>83</v>
      </c>
      <c r="AY477" s="283" t="s">
        <v>263</v>
      </c>
    </row>
    <row r="478" s="12" customFormat="1">
      <c r="B478" s="252"/>
      <c r="C478" s="253"/>
      <c r="D478" s="246" t="s">
        <v>368</v>
      </c>
      <c r="E478" s="254" t="s">
        <v>1</v>
      </c>
      <c r="F478" s="255" t="s">
        <v>92</v>
      </c>
      <c r="G478" s="253"/>
      <c r="H478" s="256">
        <v>2</v>
      </c>
      <c r="I478" s="257"/>
      <c r="J478" s="253"/>
      <c r="K478" s="253"/>
      <c r="L478" s="258"/>
      <c r="M478" s="259"/>
      <c r="N478" s="260"/>
      <c r="O478" s="260"/>
      <c r="P478" s="260"/>
      <c r="Q478" s="260"/>
      <c r="R478" s="260"/>
      <c r="S478" s="260"/>
      <c r="T478" s="261"/>
      <c r="AT478" s="262" t="s">
        <v>368</v>
      </c>
      <c r="AU478" s="262" t="s">
        <v>92</v>
      </c>
      <c r="AV478" s="12" t="s">
        <v>92</v>
      </c>
      <c r="AW478" s="12" t="s">
        <v>38</v>
      </c>
      <c r="AX478" s="12" t="s">
        <v>90</v>
      </c>
      <c r="AY478" s="262" t="s">
        <v>263</v>
      </c>
    </row>
    <row r="479" s="1" customFormat="1" ht="24" customHeight="1">
      <c r="B479" s="39"/>
      <c r="C479" s="233" t="s">
        <v>804</v>
      </c>
      <c r="D479" s="233" t="s">
        <v>266</v>
      </c>
      <c r="E479" s="234" t="s">
        <v>9227</v>
      </c>
      <c r="F479" s="235" t="s">
        <v>9228</v>
      </c>
      <c r="G479" s="236" t="s">
        <v>503</v>
      </c>
      <c r="H479" s="237">
        <v>2</v>
      </c>
      <c r="I479" s="238"/>
      <c r="J479" s="239">
        <f>ROUND(I479*H479,2)</f>
        <v>0</v>
      </c>
      <c r="K479" s="235" t="s">
        <v>270</v>
      </c>
      <c r="L479" s="44"/>
      <c r="M479" s="240" t="s">
        <v>1</v>
      </c>
      <c r="N479" s="241" t="s">
        <v>48</v>
      </c>
      <c r="O479" s="87"/>
      <c r="P479" s="242">
        <f>O479*H479</f>
        <v>0</v>
      </c>
      <c r="Q479" s="242">
        <v>0.10761999999999999</v>
      </c>
      <c r="R479" s="242">
        <f>Q479*H479</f>
        <v>0.21523999999999999</v>
      </c>
      <c r="S479" s="242">
        <v>0</v>
      </c>
      <c r="T479" s="243">
        <f>S479*H479</f>
        <v>0</v>
      </c>
      <c r="AR479" s="244" t="s">
        <v>125</v>
      </c>
      <c r="AT479" s="244" t="s">
        <v>266</v>
      </c>
      <c r="AU479" s="244" t="s">
        <v>92</v>
      </c>
      <c r="AY479" s="17" t="s">
        <v>263</v>
      </c>
      <c r="BE479" s="245">
        <f>IF(N479="základní",J479,0)</f>
        <v>0</v>
      </c>
      <c r="BF479" s="245">
        <f>IF(N479="snížená",J479,0)</f>
        <v>0</v>
      </c>
      <c r="BG479" s="245">
        <f>IF(N479="zákl. přenesená",J479,0)</f>
        <v>0</v>
      </c>
      <c r="BH479" s="245">
        <f>IF(N479="sníž. přenesená",J479,0)</f>
        <v>0</v>
      </c>
      <c r="BI479" s="245">
        <f>IF(N479="nulová",J479,0)</f>
        <v>0</v>
      </c>
      <c r="BJ479" s="17" t="s">
        <v>90</v>
      </c>
      <c r="BK479" s="245">
        <f>ROUND(I479*H479,2)</f>
        <v>0</v>
      </c>
      <c r="BL479" s="17" t="s">
        <v>125</v>
      </c>
      <c r="BM479" s="244" t="s">
        <v>9565</v>
      </c>
    </row>
    <row r="480" s="14" customFormat="1">
      <c r="B480" s="274"/>
      <c r="C480" s="275"/>
      <c r="D480" s="246" t="s">
        <v>368</v>
      </c>
      <c r="E480" s="276" t="s">
        <v>1</v>
      </c>
      <c r="F480" s="277" t="s">
        <v>9566</v>
      </c>
      <c r="G480" s="275"/>
      <c r="H480" s="276" t="s">
        <v>1</v>
      </c>
      <c r="I480" s="278"/>
      <c r="J480" s="275"/>
      <c r="K480" s="275"/>
      <c r="L480" s="279"/>
      <c r="M480" s="280"/>
      <c r="N480" s="281"/>
      <c r="O480" s="281"/>
      <c r="P480" s="281"/>
      <c r="Q480" s="281"/>
      <c r="R480" s="281"/>
      <c r="S480" s="281"/>
      <c r="T480" s="282"/>
      <c r="AT480" s="283" t="s">
        <v>368</v>
      </c>
      <c r="AU480" s="283" t="s">
        <v>92</v>
      </c>
      <c r="AV480" s="14" t="s">
        <v>90</v>
      </c>
      <c r="AW480" s="14" t="s">
        <v>38</v>
      </c>
      <c r="AX480" s="14" t="s">
        <v>83</v>
      </c>
      <c r="AY480" s="283" t="s">
        <v>263</v>
      </c>
    </row>
    <row r="481" s="12" customFormat="1">
      <c r="B481" s="252"/>
      <c r="C481" s="253"/>
      <c r="D481" s="246" t="s">
        <v>368</v>
      </c>
      <c r="E481" s="254" t="s">
        <v>1</v>
      </c>
      <c r="F481" s="255" t="s">
        <v>92</v>
      </c>
      <c r="G481" s="253"/>
      <c r="H481" s="256">
        <v>2</v>
      </c>
      <c r="I481" s="257"/>
      <c r="J481" s="253"/>
      <c r="K481" s="253"/>
      <c r="L481" s="258"/>
      <c r="M481" s="259"/>
      <c r="N481" s="260"/>
      <c r="O481" s="260"/>
      <c r="P481" s="260"/>
      <c r="Q481" s="260"/>
      <c r="R481" s="260"/>
      <c r="S481" s="260"/>
      <c r="T481" s="261"/>
      <c r="AT481" s="262" t="s">
        <v>368</v>
      </c>
      <c r="AU481" s="262" t="s">
        <v>92</v>
      </c>
      <c r="AV481" s="12" t="s">
        <v>92</v>
      </c>
      <c r="AW481" s="12" t="s">
        <v>38</v>
      </c>
      <c r="AX481" s="12" t="s">
        <v>90</v>
      </c>
      <c r="AY481" s="262" t="s">
        <v>263</v>
      </c>
    </row>
    <row r="482" s="1" customFormat="1" ht="24" customHeight="1">
      <c r="B482" s="39"/>
      <c r="C482" s="233" t="s">
        <v>808</v>
      </c>
      <c r="D482" s="233" t="s">
        <v>266</v>
      </c>
      <c r="E482" s="234" t="s">
        <v>9567</v>
      </c>
      <c r="F482" s="235" t="s">
        <v>9568</v>
      </c>
      <c r="G482" s="236" t="s">
        <v>503</v>
      </c>
      <c r="H482" s="237">
        <v>1</v>
      </c>
      <c r="I482" s="238"/>
      <c r="J482" s="239">
        <f>ROUND(I482*H482,2)</f>
        <v>0</v>
      </c>
      <c r="K482" s="235" t="s">
        <v>270</v>
      </c>
      <c r="L482" s="44"/>
      <c r="M482" s="240" t="s">
        <v>1</v>
      </c>
      <c r="N482" s="241" t="s">
        <v>48</v>
      </c>
      <c r="O482" s="87"/>
      <c r="P482" s="242">
        <f>O482*H482</f>
        <v>0</v>
      </c>
      <c r="Q482" s="242">
        <v>0.10832700000000001</v>
      </c>
      <c r="R482" s="242">
        <f>Q482*H482</f>
        <v>0.10832700000000001</v>
      </c>
      <c r="S482" s="242">
        <v>0</v>
      </c>
      <c r="T482" s="243">
        <f>S482*H482</f>
        <v>0</v>
      </c>
      <c r="AR482" s="244" t="s">
        <v>125</v>
      </c>
      <c r="AT482" s="244" t="s">
        <v>266</v>
      </c>
      <c r="AU482" s="244" t="s">
        <v>92</v>
      </c>
      <c r="AY482" s="17" t="s">
        <v>263</v>
      </c>
      <c r="BE482" s="245">
        <f>IF(N482="základní",J482,0)</f>
        <v>0</v>
      </c>
      <c r="BF482" s="245">
        <f>IF(N482="snížená",J482,0)</f>
        <v>0</v>
      </c>
      <c r="BG482" s="245">
        <f>IF(N482="zákl. přenesená",J482,0)</f>
        <v>0</v>
      </c>
      <c r="BH482" s="245">
        <f>IF(N482="sníž. přenesená",J482,0)</f>
        <v>0</v>
      </c>
      <c r="BI482" s="245">
        <f>IF(N482="nulová",J482,0)</f>
        <v>0</v>
      </c>
      <c r="BJ482" s="17" t="s">
        <v>90</v>
      </c>
      <c r="BK482" s="245">
        <f>ROUND(I482*H482,2)</f>
        <v>0</v>
      </c>
      <c r="BL482" s="17" t="s">
        <v>125</v>
      </c>
      <c r="BM482" s="244" t="s">
        <v>9569</v>
      </c>
    </row>
    <row r="483" s="14" customFormat="1">
      <c r="B483" s="274"/>
      <c r="C483" s="275"/>
      <c r="D483" s="246" t="s">
        <v>368</v>
      </c>
      <c r="E483" s="276" t="s">
        <v>1</v>
      </c>
      <c r="F483" s="277" t="s">
        <v>9570</v>
      </c>
      <c r="G483" s="275"/>
      <c r="H483" s="276" t="s">
        <v>1</v>
      </c>
      <c r="I483" s="278"/>
      <c r="J483" s="275"/>
      <c r="K483" s="275"/>
      <c r="L483" s="279"/>
      <c r="M483" s="280"/>
      <c r="N483" s="281"/>
      <c r="O483" s="281"/>
      <c r="P483" s="281"/>
      <c r="Q483" s="281"/>
      <c r="R483" s="281"/>
      <c r="S483" s="281"/>
      <c r="T483" s="282"/>
      <c r="AT483" s="283" t="s">
        <v>368</v>
      </c>
      <c r="AU483" s="283" t="s">
        <v>92</v>
      </c>
      <c r="AV483" s="14" t="s">
        <v>90</v>
      </c>
      <c r="AW483" s="14" t="s">
        <v>38</v>
      </c>
      <c r="AX483" s="14" t="s">
        <v>83</v>
      </c>
      <c r="AY483" s="283" t="s">
        <v>263</v>
      </c>
    </row>
    <row r="484" s="12" customFormat="1">
      <c r="B484" s="252"/>
      <c r="C484" s="253"/>
      <c r="D484" s="246" t="s">
        <v>368</v>
      </c>
      <c r="E484" s="254" t="s">
        <v>1</v>
      </c>
      <c r="F484" s="255" t="s">
        <v>90</v>
      </c>
      <c r="G484" s="253"/>
      <c r="H484" s="256">
        <v>1</v>
      </c>
      <c r="I484" s="257"/>
      <c r="J484" s="253"/>
      <c r="K484" s="253"/>
      <c r="L484" s="258"/>
      <c r="M484" s="259"/>
      <c r="N484" s="260"/>
      <c r="O484" s="260"/>
      <c r="P484" s="260"/>
      <c r="Q484" s="260"/>
      <c r="R484" s="260"/>
      <c r="S484" s="260"/>
      <c r="T484" s="261"/>
      <c r="AT484" s="262" t="s">
        <v>368</v>
      </c>
      <c r="AU484" s="262" t="s">
        <v>92</v>
      </c>
      <c r="AV484" s="12" t="s">
        <v>92</v>
      </c>
      <c r="AW484" s="12" t="s">
        <v>38</v>
      </c>
      <c r="AX484" s="12" t="s">
        <v>90</v>
      </c>
      <c r="AY484" s="262" t="s">
        <v>263</v>
      </c>
    </row>
    <row r="485" s="1" customFormat="1" ht="24" customHeight="1">
      <c r="B485" s="39"/>
      <c r="C485" s="233" t="s">
        <v>812</v>
      </c>
      <c r="D485" s="233" t="s">
        <v>266</v>
      </c>
      <c r="E485" s="234" t="s">
        <v>9571</v>
      </c>
      <c r="F485" s="235" t="s">
        <v>9572</v>
      </c>
      <c r="G485" s="236" t="s">
        <v>503</v>
      </c>
      <c r="H485" s="237">
        <v>1</v>
      </c>
      <c r="I485" s="238"/>
      <c r="J485" s="239">
        <f>ROUND(I485*H485,2)</f>
        <v>0</v>
      </c>
      <c r="K485" s="235" t="s">
        <v>270</v>
      </c>
      <c r="L485" s="44"/>
      <c r="M485" s="240" t="s">
        <v>1</v>
      </c>
      <c r="N485" s="241" t="s">
        <v>48</v>
      </c>
      <c r="O485" s="87"/>
      <c r="P485" s="242">
        <f>O485*H485</f>
        <v>0</v>
      </c>
      <c r="Q485" s="242">
        <v>0.11217000000000001</v>
      </c>
      <c r="R485" s="242">
        <f>Q485*H485</f>
        <v>0.11217000000000001</v>
      </c>
      <c r="S485" s="242">
        <v>0</v>
      </c>
      <c r="T485" s="243">
        <f>S485*H485</f>
        <v>0</v>
      </c>
      <c r="AR485" s="244" t="s">
        <v>125</v>
      </c>
      <c r="AT485" s="244" t="s">
        <v>266</v>
      </c>
      <c r="AU485" s="244" t="s">
        <v>92</v>
      </c>
      <c r="AY485" s="17" t="s">
        <v>263</v>
      </c>
      <c r="BE485" s="245">
        <f>IF(N485="základní",J485,0)</f>
        <v>0</v>
      </c>
      <c r="BF485" s="245">
        <f>IF(N485="snížená",J485,0)</f>
        <v>0</v>
      </c>
      <c r="BG485" s="245">
        <f>IF(N485="zákl. přenesená",J485,0)</f>
        <v>0</v>
      </c>
      <c r="BH485" s="245">
        <f>IF(N485="sníž. přenesená",J485,0)</f>
        <v>0</v>
      </c>
      <c r="BI485" s="245">
        <f>IF(N485="nulová",J485,0)</f>
        <v>0</v>
      </c>
      <c r="BJ485" s="17" t="s">
        <v>90</v>
      </c>
      <c r="BK485" s="245">
        <f>ROUND(I485*H485,2)</f>
        <v>0</v>
      </c>
      <c r="BL485" s="17" t="s">
        <v>125</v>
      </c>
      <c r="BM485" s="244" t="s">
        <v>9573</v>
      </c>
    </row>
    <row r="486" s="14" customFormat="1">
      <c r="B486" s="274"/>
      <c r="C486" s="275"/>
      <c r="D486" s="246" t="s">
        <v>368</v>
      </c>
      <c r="E486" s="276" t="s">
        <v>1</v>
      </c>
      <c r="F486" s="277" t="s">
        <v>9574</v>
      </c>
      <c r="G486" s="275"/>
      <c r="H486" s="276" t="s">
        <v>1</v>
      </c>
      <c r="I486" s="278"/>
      <c r="J486" s="275"/>
      <c r="K486" s="275"/>
      <c r="L486" s="279"/>
      <c r="M486" s="280"/>
      <c r="N486" s="281"/>
      <c r="O486" s="281"/>
      <c r="P486" s="281"/>
      <c r="Q486" s="281"/>
      <c r="R486" s="281"/>
      <c r="S486" s="281"/>
      <c r="T486" s="282"/>
      <c r="AT486" s="283" t="s">
        <v>368</v>
      </c>
      <c r="AU486" s="283" t="s">
        <v>92</v>
      </c>
      <c r="AV486" s="14" t="s">
        <v>90</v>
      </c>
      <c r="AW486" s="14" t="s">
        <v>38</v>
      </c>
      <c r="AX486" s="14" t="s">
        <v>83</v>
      </c>
      <c r="AY486" s="283" t="s">
        <v>263</v>
      </c>
    </row>
    <row r="487" s="12" customFormat="1">
      <c r="B487" s="252"/>
      <c r="C487" s="253"/>
      <c r="D487" s="246" t="s">
        <v>368</v>
      </c>
      <c r="E487" s="254" t="s">
        <v>1</v>
      </c>
      <c r="F487" s="255" t="s">
        <v>90</v>
      </c>
      <c r="G487" s="253"/>
      <c r="H487" s="256">
        <v>1</v>
      </c>
      <c r="I487" s="257"/>
      <c r="J487" s="253"/>
      <c r="K487" s="253"/>
      <c r="L487" s="258"/>
      <c r="M487" s="259"/>
      <c r="N487" s="260"/>
      <c r="O487" s="260"/>
      <c r="P487" s="260"/>
      <c r="Q487" s="260"/>
      <c r="R487" s="260"/>
      <c r="S487" s="260"/>
      <c r="T487" s="261"/>
      <c r="AT487" s="262" t="s">
        <v>368</v>
      </c>
      <c r="AU487" s="262" t="s">
        <v>92</v>
      </c>
      <c r="AV487" s="12" t="s">
        <v>92</v>
      </c>
      <c r="AW487" s="12" t="s">
        <v>38</v>
      </c>
      <c r="AX487" s="12" t="s">
        <v>90</v>
      </c>
      <c r="AY487" s="262" t="s">
        <v>263</v>
      </c>
    </row>
    <row r="488" s="1" customFormat="1" ht="24" customHeight="1">
      <c r="B488" s="39"/>
      <c r="C488" s="233" t="s">
        <v>816</v>
      </c>
      <c r="D488" s="233" t="s">
        <v>266</v>
      </c>
      <c r="E488" s="234" t="s">
        <v>9575</v>
      </c>
      <c r="F488" s="235" t="s">
        <v>9576</v>
      </c>
      <c r="G488" s="236" t="s">
        <v>503</v>
      </c>
      <c r="H488" s="237">
        <v>1</v>
      </c>
      <c r="I488" s="238"/>
      <c r="J488" s="239">
        <f>ROUND(I488*H488,2)</f>
        <v>0</v>
      </c>
      <c r="K488" s="235" t="s">
        <v>270</v>
      </c>
      <c r="L488" s="44"/>
      <c r="M488" s="240" t="s">
        <v>1</v>
      </c>
      <c r="N488" s="241" t="s">
        <v>48</v>
      </c>
      <c r="O488" s="87"/>
      <c r="P488" s="242">
        <f>O488*H488</f>
        <v>0</v>
      </c>
      <c r="Q488" s="242">
        <v>0.11045000000000001</v>
      </c>
      <c r="R488" s="242">
        <f>Q488*H488</f>
        <v>0.11045000000000001</v>
      </c>
      <c r="S488" s="242">
        <v>0</v>
      </c>
      <c r="T488" s="243">
        <f>S488*H488</f>
        <v>0</v>
      </c>
      <c r="AR488" s="244" t="s">
        <v>125</v>
      </c>
      <c r="AT488" s="244" t="s">
        <v>266</v>
      </c>
      <c r="AU488" s="244" t="s">
        <v>92</v>
      </c>
      <c r="AY488" s="17" t="s">
        <v>263</v>
      </c>
      <c r="BE488" s="245">
        <f>IF(N488="základní",J488,0)</f>
        <v>0</v>
      </c>
      <c r="BF488" s="245">
        <f>IF(N488="snížená",J488,0)</f>
        <v>0</v>
      </c>
      <c r="BG488" s="245">
        <f>IF(N488="zákl. přenesená",J488,0)</f>
        <v>0</v>
      </c>
      <c r="BH488" s="245">
        <f>IF(N488="sníž. přenesená",J488,0)</f>
        <v>0</v>
      </c>
      <c r="BI488" s="245">
        <f>IF(N488="nulová",J488,0)</f>
        <v>0</v>
      </c>
      <c r="BJ488" s="17" t="s">
        <v>90</v>
      </c>
      <c r="BK488" s="245">
        <f>ROUND(I488*H488,2)</f>
        <v>0</v>
      </c>
      <c r="BL488" s="17" t="s">
        <v>125</v>
      </c>
      <c r="BM488" s="244" t="s">
        <v>9577</v>
      </c>
    </row>
    <row r="489" s="14" customFormat="1">
      <c r="B489" s="274"/>
      <c r="C489" s="275"/>
      <c r="D489" s="246" t="s">
        <v>368</v>
      </c>
      <c r="E489" s="276" t="s">
        <v>1</v>
      </c>
      <c r="F489" s="277" t="s">
        <v>9578</v>
      </c>
      <c r="G489" s="275"/>
      <c r="H489" s="276" t="s">
        <v>1</v>
      </c>
      <c r="I489" s="278"/>
      <c r="J489" s="275"/>
      <c r="K489" s="275"/>
      <c r="L489" s="279"/>
      <c r="M489" s="280"/>
      <c r="N489" s="281"/>
      <c r="O489" s="281"/>
      <c r="P489" s="281"/>
      <c r="Q489" s="281"/>
      <c r="R489" s="281"/>
      <c r="S489" s="281"/>
      <c r="T489" s="282"/>
      <c r="AT489" s="283" t="s">
        <v>368</v>
      </c>
      <c r="AU489" s="283" t="s">
        <v>92</v>
      </c>
      <c r="AV489" s="14" t="s">
        <v>90</v>
      </c>
      <c r="AW489" s="14" t="s">
        <v>38</v>
      </c>
      <c r="AX489" s="14" t="s">
        <v>83</v>
      </c>
      <c r="AY489" s="283" t="s">
        <v>263</v>
      </c>
    </row>
    <row r="490" s="12" customFormat="1">
      <c r="B490" s="252"/>
      <c r="C490" s="253"/>
      <c r="D490" s="246" t="s">
        <v>368</v>
      </c>
      <c r="E490" s="254" t="s">
        <v>1</v>
      </c>
      <c r="F490" s="255" t="s">
        <v>90</v>
      </c>
      <c r="G490" s="253"/>
      <c r="H490" s="256">
        <v>1</v>
      </c>
      <c r="I490" s="257"/>
      <c r="J490" s="253"/>
      <c r="K490" s="253"/>
      <c r="L490" s="258"/>
      <c r="M490" s="259"/>
      <c r="N490" s="260"/>
      <c r="O490" s="260"/>
      <c r="P490" s="260"/>
      <c r="Q490" s="260"/>
      <c r="R490" s="260"/>
      <c r="S490" s="260"/>
      <c r="T490" s="261"/>
      <c r="AT490" s="262" t="s">
        <v>368</v>
      </c>
      <c r="AU490" s="262" t="s">
        <v>92</v>
      </c>
      <c r="AV490" s="12" t="s">
        <v>92</v>
      </c>
      <c r="AW490" s="12" t="s">
        <v>38</v>
      </c>
      <c r="AX490" s="12" t="s">
        <v>90</v>
      </c>
      <c r="AY490" s="262" t="s">
        <v>263</v>
      </c>
    </row>
    <row r="491" s="1" customFormat="1" ht="24" customHeight="1">
      <c r="B491" s="39"/>
      <c r="C491" s="233" t="s">
        <v>819</v>
      </c>
      <c r="D491" s="233" t="s">
        <v>266</v>
      </c>
      <c r="E491" s="234" t="s">
        <v>9579</v>
      </c>
      <c r="F491" s="235" t="s">
        <v>9580</v>
      </c>
      <c r="G491" s="236" t="s">
        <v>503</v>
      </c>
      <c r="H491" s="237">
        <v>2</v>
      </c>
      <c r="I491" s="238"/>
      <c r="J491" s="239">
        <f>ROUND(I491*H491,2)</f>
        <v>0</v>
      </c>
      <c r="K491" s="235" t="s">
        <v>270</v>
      </c>
      <c r="L491" s="44"/>
      <c r="M491" s="240" t="s">
        <v>1</v>
      </c>
      <c r="N491" s="241" t="s">
        <v>48</v>
      </c>
      <c r="O491" s="87"/>
      <c r="P491" s="242">
        <f>O491*H491</f>
        <v>0</v>
      </c>
      <c r="Q491" s="242">
        <v>0.11044800000000001</v>
      </c>
      <c r="R491" s="242">
        <f>Q491*H491</f>
        <v>0.22089600000000001</v>
      </c>
      <c r="S491" s="242">
        <v>0</v>
      </c>
      <c r="T491" s="243">
        <f>S491*H491</f>
        <v>0</v>
      </c>
      <c r="AR491" s="244" t="s">
        <v>125</v>
      </c>
      <c r="AT491" s="244" t="s">
        <v>266</v>
      </c>
      <c r="AU491" s="244" t="s">
        <v>92</v>
      </c>
      <c r="AY491" s="17" t="s">
        <v>263</v>
      </c>
      <c r="BE491" s="245">
        <f>IF(N491="základní",J491,0)</f>
        <v>0</v>
      </c>
      <c r="BF491" s="245">
        <f>IF(N491="snížená",J491,0)</f>
        <v>0</v>
      </c>
      <c r="BG491" s="245">
        <f>IF(N491="zákl. přenesená",J491,0)</f>
        <v>0</v>
      </c>
      <c r="BH491" s="245">
        <f>IF(N491="sníž. přenesená",J491,0)</f>
        <v>0</v>
      </c>
      <c r="BI491" s="245">
        <f>IF(N491="nulová",J491,0)</f>
        <v>0</v>
      </c>
      <c r="BJ491" s="17" t="s">
        <v>90</v>
      </c>
      <c r="BK491" s="245">
        <f>ROUND(I491*H491,2)</f>
        <v>0</v>
      </c>
      <c r="BL491" s="17" t="s">
        <v>125</v>
      </c>
      <c r="BM491" s="244" t="s">
        <v>9581</v>
      </c>
    </row>
    <row r="492" s="14" customFormat="1">
      <c r="B492" s="274"/>
      <c r="C492" s="275"/>
      <c r="D492" s="246" t="s">
        <v>368</v>
      </c>
      <c r="E492" s="276" t="s">
        <v>1</v>
      </c>
      <c r="F492" s="277" t="s">
        <v>9582</v>
      </c>
      <c r="G492" s="275"/>
      <c r="H492" s="276" t="s">
        <v>1</v>
      </c>
      <c r="I492" s="278"/>
      <c r="J492" s="275"/>
      <c r="K492" s="275"/>
      <c r="L492" s="279"/>
      <c r="M492" s="280"/>
      <c r="N492" s="281"/>
      <c r="O492" s="281"/>
      <c r="P492" s="281"/>
      <c r="Q492" s="281"/>
      <c r="R492" s="281"/>
      <c r="S492" s="281"/>
      <c r="T492" s="282"/>
      <c r="AT492" s="283" t="s">
        <v>368</v>
      </c>
      <c r="AU492" s="283" t="s">
        <v>92</v>
      </c>
      <c r="AV492" s="14" t="s">
        <v>90</v>
      </c>
      <c r="AW492" s="14" t="s">
        <v>38</v>
      </c>
      <c r="AX492" s="14" t="s">
        <v>83</v>
      </c>
      <c r="AY492" s="283" t="s">
        <v>263</v>
      </c>
    </row>
    <row r="493" s="12" customFormat="1">
      <c r="B493" s="252"/>
      <c r="C493" s="253"/>
      <c r="D493" s="246" t="s">
        <v>368</v>
      </c>
      <c r="E493" s="254" t="s">
        <v>1</v>
      </c>
      <c r="F493" s="255" t="s">
        <v>92</v>
      </c>
      <c r="G493" s="253"/>
      <c r="H493" s="256">
        <v>2</v>
      </c>
      <c r="I493" s="257"/>
      <c r="J493" s="253"/>
      <c r="K493" s="253"/>
      <c r="L493" s="258"/>
      <c r="M493" s="259"/>
      <c r="N493" s="260"/>
      <c r="O493" s="260"/>
      <c r="P493" s="260"/>
      <c r="Q493" s="260"/>
      <c r="R493" s="260"/>
      <c r="S493" s="260"/>
      <c r="T493" s="261"/>
      <c r="AT493" s="262" t="s">
        <v>368</v>
      </c>
      <c r="AU493" s="262" t="s">
        <v>92</v>
      </c>
      <c r="AV493" s="12" t="s">
        <v>92</v>
      </c>
      <c r="AW493" s="12" t="s">
        <v>38</v>
      </c>
      <c r="AX493" s="12" t="s">
        <v>90</v>
      </c>
      <c r="AY493" s="262" t="s">
        <v>263</v>
      </c>
    </row>
    <row r="494" s="1" customFormat="1" ht="24" customHeight="1">
      <c r="B494" s="39"/>
      <c r="C494" s="233" t="s">
        <v>830</v>
      </c>
      <c r="D494" s="233" t="s">
        <v>266</v>
      </c>
      <c r="E494" s="234" t="s">
        <v>9583</v>
      </c>
      <c r="F494" s="235" t="s">
        <v>9584</v>
      </c>
      <c r="G494" s="236" t="s">
        <v>503</v>
      </c>
      <c r="H494" s="237">
        <v>4</v>
      </c>
      <c r="I494" s="238"/>
      <c r="J494" s="239">
        <f>ROUND(I494*H494,2)</f>
        <v>0</v>
      </c>
      <c r="K494" s="235" t="s">
        <v>270</v>
      </c>
      <c r="L494" s="44"/>
      <c r="M494" s="240" t="s">
        <v>1</v>
      </c>
      <c r="N494" s="241" t="s">
        <v>48</v>
      </c>
      <c r="O494" s="87"/>
      <c r="P494" s="242">
        <f>O494*H494</f>
        <v>0</v>
      </c>
      <c r="Q494" s="242">
        <v>0.11338</v>
      </c>
      <c r="R494" s="242">
        <f>Q494*H494</f>
        <v>0.45351999999999998</v>
      </c>
      <c r="S494" s="242">
        <v>0</v>
      </c>
      <c r="T494" s="243">
        <f>S494*H494</f>
        <v>0</v>
      </c>
      <c r="AR494" s="244" t="s">
        <v>125</v>
      </c>
      <c r="AT494" s="244" t="s">
        <v>266</v>
      </c>
      <c r="AU494" s="244" t="s">
        <v>92</v>
      </c>
      <c r="AY494" s="17" t="s">
        <v>263</v>
      </c>
      <c r="BE494" s="245">
        <f>IF(N494="základní",J494,0)</f>
        <v>0</v>
      </c>
      <c r="BF494" s="245">
        <f>IF(N494="snížená",J494,0)</f>
        <v>0</v>
      </c>
      <c r="BG494" s="245">
        <f>IF(N494="zákl. přenesená",J494,0)</f>
        <v>0</v>
      </c>
      <c r="BH494" s="245">
        <f>IF(N494="sníž. přenesená",J494,0)</f>
        <v>0</v>
      </c>
      <c r="BI494" s="245">
        <f>IF(N494="nulová",J494,0)</f>
        <v>0</v>
      </c>
      <c r="BJ494" s="17" t="s">
        <v>90</v>
      </c>
      <c r="BK494" s="245">
        <f>ROUND(I494*H494,2)</f>
        <v>0</v>
      </c>
      <c r="BL494" s="17" t="s">
        <v>125</v>
      </c>
      <c r="BM494" s="244" t="s">
        <v>9585</v>
      </c>
    </row>
    <row r="495" s="14" customFormat="1">
      <c r="B495" s="274"/>
      <c r="C495" s="275"/>
      <c r="D495" s="246" t="s">
        <v>368</v>
      </c>
      <c r="E495" s="276" t="s">
        <v>1</v>
      </c>
      <c r="F495" s="277" t="s">
        <v>9586</v>
      </c>
      <c r="G495" s="275"/>
      <c r="H495" s="276" t="s">
        <v>1</v>
      </c>
      <c r="I495" s="278"/>
      <c r="J495" s="275"/>
      <c r="K495" s="275"/>
      <c r="L495" s="279"/>
      <c r="M495" s="280"/>
      <c r="N495" s="281"/>
      <c r="O495" s="281"/>
      <c r="P495" s="281"/>
      <c r="Q495" s="281"/>
      <c r="R495" s="281"/>
      <c r="S495" s="281"/>
      <c r="T495" s="282"/>
      <c r="AT495" s="283" t="s">
        <v>368</v>
      </c>
      <c r="AU495" s="283" t="s">
        <v>92</v>
      </c>
      <c r="AV495" s="14" t="s">
        <v>90</v>
      </c>
      <c r="AW495" s="14" t="s">
        <v>38</v>
      </c>
      <c r="AX495" s="14" t="s">
        <v>83</v>
      </c>
      <c r="AY495" s="283" t="s">
        <v>263</v>
      </c>
    </row>
    <row r="496" s="12" customFormat="1">
      <c r="B496" s="252"/>
      <c r="C496" s="253"/>
      <c r="D496" s="246" t="s">
        <v>368</v>
      </c>
      <c r="E496" s="254" t="s">
        <v>1</v>
      </c>
      <c r="F496" s="255" t="s">
        <v>125</v>
      </c>
      <c r="G496" s="253"/>
      <c r="H496" s="256">
        <v>4</v>
      </c>
      <c r="I496" s="257"/>
      <c r="J496" s="253"/>
      <c r="K496" s="253"/>
      <c r="L496" s="258"/>
      <c r="M496" s="259"/>
      <c r="N496" s="260"/>
      <c r="O496" s="260"/>
      <c r="P496" s="260"/>
      <c r="Q496" s="260"/>
      <c r="R496" s="260"/>
      <c r="S496" s="260"/>
      <c r="T496" s="261"/>
      <c r="AT496" s="262" t="s">
        <v>368</v>
      </c>
      <c r="AU496" s="262" t="s">
        <v>92</v>
      </c>
      <c r="AV496" s="12" t="s">
        <v>92</v>
      </c>
      <c r="AW496" s="12" t="s">
        <v>38</v>
      </c>
      <c r="AX496" s="12" t="s">
        <v>90</v>
      </c>
      <c r="AY496" s="262" t="s">
        <v>263</v>
      </c>
    </row>
    <row r="497" s="1" customFormat="1" ht="24" customHeight="1">
      <c r="B497" s="39"/>
      <c r="C497" s="233" t="s">
        <v>836</v>
      </c>
      <c r="D497" s="233" t="s">
        <v>266</v>
      </c>
      <c r="E497" s="234" t="s">
        <v>9587</v>
      </c>
      <c r="F497" s="235" t="s">
        <v>9588</v>
      </c>
      <c r="G497" s="236" t="s">
        <v>503</v>
      </c>
      <c r="H497" s="237">
        <v>2</v>
      </c>
      <c r="I497" s="238"/>
      <c r="J497" s="239">
        <f>ROUND(I497*H497,2)</f>
        <v>0</v>
      </c>
      <c r="K497" s="235" t="s">
        <v>270</v>
      </c>
      <c r="L497" s="44"/>
      <c r="M497" s="240" t="s">
        <v>1</v>
      </c>
      <c r="N497" s="241" t="s">
        <v>48</v>
      </c>
      <c r="O497" s="87"/>
      <c r="P497" s="242">
        <f>O497*H497</f>
        <v>0</v>
      </c>
      <c r="Q497" s="242">
        <v>0.024240000000000001</v>
      </c>
      <c r="R497" s="242">
        <f>Q497*H497</f>
        <v>0.048480000000000002</v>
      </c>
      <c r="S497" s="242">
        <v>0</v>
      </c>
      <c r="T497" s="243">
        <f>S497*H497</f>
        <v>0</v>
      </c>
      <c r="AR497" s="244" t="s">
        <v>125</v>
      </c>
      <c r="AT497" s="244" t="s">
        <v>266</v>
      </c>
      <c r="AU497" s="244" t="s">
        <v>92</v>
      </c>
      <c r="AY497" s="17" t="s">
        <v>263</v>
      </c>
      <c r="BE497" s="245">
        <f>IF(N497="základní",J497,0)</f>
        <v>0</v>
      </c>
      <c r="BF497" s="245">
        <f>IF(N497="snížená",J497,0)</f>
        <v>0</v>
      </c>
      <c r="BG497" s="245">
        <f>IF(N497="zákl. přenesená",J497,0)</f>
        <v>0</v>
      </c>
      <c r="BH497" s="245">
        <f>IF(N497="sníž. přenesená",J497,0)</f>
        <v>0</v>
      </c>
      <c r="BI497" s="245">
        <f>IF(N497="nulová",J497,0)</f>
        <v>0</v>
      </c>
      <c r="BJ497" s="17" t="s">
        <v>90</v>
      </c>
      <c r="BK497" s="245">
        <f>ROUND(I497*H497,2)</f>
        <v>0</v>
      </c>
      <c r="BL497" s="17" t="s">
        <v>125</v>
      </c>
      <c r="BM497" s="244" t="s">
        <v>9589</v>
      </c>
    </row>
    <row r="498" s="14" customFormat="1">
      <c r="B498" s="274"/>
      <c r="C498" s="275"/>
      <c r="D498" s="246" t="s">
        <v>368</v>
      </c>
      <c r="E498" s="276" t="s">
        <v>1</v>
      </c>
      <c r="F498" s="277" t="s">
        <v>9431</v>
      </c>
      <c r="G498" s="275"/>
      <c r="H498" s="276" t="s">
        <v>1</v>
      </c>
      <c r="I498" s="278"/>
      <c r="J498" s="275"/>
      <c r="K498" s="275"/>
      <c r="L498" s="279"/>
      <c r="M498" s="280"/>
      <c r="N498" s="281"/>
      <c r="O498" s="281"/>
      <c r="P498" s="281"/>
      <c r="Q498" s="281"/>
      <c r="R498" s="281"/>
      <c r="S498" s="281"/>
      <c r="T498" s="282"/>
      <c r="AT498" s="283" t="s">
        <v>368</v>
      </c>
      <c r="AU498" s="283" t="s">
        <v>92</v>
      </c>
      <c r="AV498" s="14" t="s">
        <v>90</v>
      </c>
      <c r="AW498" s="14" t="s">
        <v>38</v>
      </c>
      <c r="AX498" s="14" t="s">
        <v>83</v>
      </c>
      <c r="AY498" s="283" t="s">
        <v>263</v>
      </c>
    </row>
    <row r="499" s="12" customFormat="1">
      <c r="B499" s="252"/>
      <c r="C499" s="253"/>
      <c r="D499" s="246" t="s">
        <v>368</v>
      </c>
      <c r="E499" s="254" t="s">
        <v>1</v>
      </c>
      <c r="F499" s="255" t="s">
        <v>92</v>
      </c>
      <c r="G499" s="253"/>
      <c r="H499" s="256">
        <v>2</v>
      </c>
      <c r="I499" s="257"/>
      <c r="J499" s="253"/>
      <c r="K499" s="253"/>
      <c r="L499" s="258"/>
      <c r="M499" s="259"/>
      <c r="N499" s="260"/>
      <c r="O499" s="260"/>
      <c r="P499" s="260"/>
      <c r="Q499" s="260"/>
      <c r="R499" s="260"/>
      <c r="S499" s="260"/>
      <c r="T499" s="261"/>
      <c r="AT499" s="262" t="s">
        <v>368</v>
      </c>
      <c r="AU499" s="262" t="s">
        <v>92</v>
      </c>
      <c r="AV499" s="12" t="s">
        <v>92</v>
      </c>
      <c r="AW499" s="12" t="s">
        <v>38</v>
      </c>
      <c r="AX499" s="12" t="s">
        <v>90</v>
      </c>
      <c r="AY499" s="262" t="s">
        <v>263</v>
      </c>
    </row>
    <row r="500" s="1" customFormat="1" ht="24" customHeight="1">
      <c r="B500" s="39"/>
      <c r="C500" s="233" t="s">
        <v>852</v>
      </c>
      <c r="D500" s="233" t="s">
        <v>266</v>
      </c>
      <c r="E500" s="234" t="s">
        <v>9231</v>
      </c>
      <c r="F500" s="235" t="s">
        <v>9232</v>
      </c>
      <c r="G500" s="236" t="s">
        <v>503</v>
      </c>
      <c r="H500" s="237">
        <v>9</v>
      </c>
      <c r="I500" s="238"/>
      <c r="J500" s="239">
        <f>ROUND(I500*H500,2)</f>
        <v>0</v>
      </c>
      <c r="K500" s="235" t="s">
        <v>270</v>
      </c>
      <c r="L500" s="44"/>
      <c r="M500" s="240" t="s">
        <v>1</v>
      </c>
      <c r="N500" s="241" t="s">
        <v>48</v>
      </c>
      <c r="O500" s="87"/>
      <c r="P500" s="242">
        <f>O500*H500</f>
        <v>0</v>
      </c>
      <c r="Q500" s="242">
        <v>0.036366029699999997</v>
      </c>
      <c r="R500" s="242">
        <f>Q500*H500</f>
        <v>0.3272942673</v>
      </c>
      <c r="S500" s="242">
        <v>0</v>
      </c>
      <c r="T500" s="243">
        <f>S500*H500</f>
        <v>0</v>
      </c>
      <c r="AR500" s="244" t="s">
        <v>125</v>
      </c>
      <c r="AT500" s="244" t="s">
        <v>266</v>
      </c>
      <c r="AU500" s="244" t="s">
        <v>92</v>
      </c>
      <c r="AY500" s="17" t="s">
        <v>263</v>
      </c>
      <c r="BE500" s="245">
        <f>IF(N500="základní",J500,0)</f>
        <v>0</v>
      </c>
      <c r="BF500" s="245">
        <f>IF(N500="snížená",J500,0)</f>
        <v>0</v>
      </c>
      <c r="BG500" s="245">
        <f>IF(N500="zákl. přenesená",J500,0)</f>
        <v>0</v>
      </c>
      <c r="BH500" s="245">
        <f>IF(N500="sníž. přenesená",J500,0)</f>
        <v>0</v>
      </c>
      <c r="BI500" s="245">
        <f>IF(N500="nulová",J500,0)</f>
        <v>0</v>
      </c>
      <c r="BJ500" s="17" t="s">
        <v>90</v>
      </c>
      <c r="BK500" s="245">
        <f>ROUND(I500*H500,2)</f>
        <v>0</v>
      </c>
      <c r="BL500" s="17" t="s">
        <v>125</v>
      </c>
      <c r="BM500" s="244" t="s">
        <v>9590</v>
      </c>
    </row>
    <row r="501" s="14" customFormat="1">
      <c r="B501" s="274"/>
      <c r="C501" s="275"/>
      <c r="D501" s="246" t="s">
        <v>368</v>
      </c>
      <c r="E501" s="276" t="s">
        <v>1</v>
      </c>
      <c r="F501" s="277" t="s">
        <v>9431</v>
      </c>
      <c r="G501" s="275"/>
      <c r="H501" s="276" t="s">
        <v>1</v>
      </c>
      <c r="I501" s="278"/>
      <c r="J501" s="275"/>
      <c r="K501" s="275"/>
      <c r="L501" s="279"/>
      <c r="M501" s="280"/>
      <c r="N501" s="281"/>
      <c r="O501" s="281"/>
      <c r="P501" s="281"/>
      <c r="Q501" s="281"/>
      <c r="R501" s="281"/>
      <c r="S501" s="281"/>
      <c r="T501" s="282"/>
      <c r="AT501" s="283" t="s">
        <v>368</v>
      </c>
      <c r="AU501" s="283" t="s">
        <v>92</v>
      </c>
      <c r="AV501" s="14" t="s">
        <v>90</v>
      </c>
      <c r="AW501" s="14" t="s">
        <v>38</v>
      </c>
      <c r="AX501" s="14" t="s">
        <v>83</v>
      </c>
      <c r="AY501" s="283" t="s">
        <v>263</v>
      </c>
    </row>
    <row r="502" s="12" customFormat="1">
      <c r="B502" s="252"/>
      <c r="C502" s="253"/>
      <c r="D502" s="246" t="s">
        <v>368</v>
      </c>
      <c r="E502" s="254" t="s">
        <v>1</v>
      </c>
      <c r="F502" s="255" t="s">
        <v>310</v>
      </c>
      <c r="G502" s="253"/>
      <c r="H502" s="256">
        <v>9</v>
      </c>
      <c r="I502" s="257"/>
      <c r="J502" s="253"/>
      <c r="K502" s="253"/>
      <c r="L502" s="258"/>
      <c r="M502" s="259"/>
      <c r="N502" s="260"/>
      <c r="O502" s="260"/>
      <c r="P502" s="260"/>
      <c r="Q502" s="260"/>
      <c r="R502" s="260"/>
      <c r="S502" s="260"/>
      <c r="T502" s="261"/>
      <c r="AT502" s="262" t="s">
        <v>368</v>
      </c>
      <c r="AU502" s="262" t="s">
        <v>92</v>
      </c>
      <c r="AV502" s="12" t="s">
        <v>92</v>
      </c>
      <c r="AW502" s="12" t="s">
        <v>38</v>
      </c>
      <c r="AX502" s="12" t="s">
        <v>90</v>
      </c>
      <c r="AY502" s="262" t="s">
        <v>263</v>
      </c>
    </row>
    <row r="503" s="1" customFormat="1" ht="24" customHeight="1">
      <c r="B503" s="39"/>
      <c r="C503" s="233" t="s">
        <v>856</v>
      </c>
      <c r="D503" s="233" t="s">
        <v>266</v>
      </c>
      <c r="E503" s="234" t="s">
        <v>9591</v>
      </c>
      <c r="F503" s="235" t="s">
        <v>9592</v>
      </c>
      <c r="G503" s="236" t="s">
        <v>503</v>
      </c>
      <c r="H503" s="237">
        <v>2</v>
      </c>
      <c r="I503" s="238"/>
      <c r="J503" s="239">
        <f>ROUND(I503*H503,2)</f>
        <v>0</v>
      </c>
      <c r="K503" s="235" t="s">
        <v>9240</v>
      </c>
      <c r="L503" s="44"/>
      <c r="M503" s="240" t="s">
        <v>1</v>
      </c>
      <c r="N503" s="241" t="s">
        <v>48</v>
      </c>
      <c r="O503" s="87"/>
      <c r="P503" s="242">
        <f>O503*H503</f>
        <v>0</v>
      </c>
      <c r="Q503" s="242">
        <v>0.048480000000000002</v>
      </c>
      <c r="R503" s="242">
        <f>Q503*H503</f>
        <v>0.096960000000000005</v>
      </c>
      <c r="S503" s="242">
        <v>0</v>
      </c>
      <c r="T503" s="243">
        <f>S503*H503</f>
        <v>0</v>
      </c>
      <c r="AR503" s="244" t="s">
        <v>125</v>
      </c>
      <c r="AT503" s="244" t="s">
        <v>266</v>
      </c>
      <c r="AU503" s="244" t="s">
        <v>92</v>
      </c>
      <c r="AY503" s="17" t="s">
        <v>263</v>
      </c>
      <c r="BE503" s="245">
        <f>IF(N503="základní",J503,0)</f>
        <v>0</v>
      </c>
      <c r="BF503" s="245">
        <f>IF(N503="snížená",J503,0)</f>
        <v>0</v>
      </c>
      <c r="BG503" s="245">
        <f>IF(N503="zákl. přenesená",J503,0)</f>
        <v>0</v>
      </c>
      <c r="BH503" s="245">
        <f>IF(N503="sníž. přenesená",J503,0)</f>
        <v>0</v>
      </c>
      <c r="BI503" s="245">
        <f>IF(N503="nulová",J503,0)</f>
        <v>0</v>
      </c>
      <c r="BJ503" s="17" t="s">
        <v>90</v>
      </c>
      <c r="BK503" s="245">
        <f>ROUND(I503*H503,2)</f>
        <v>0</v>
      </c>
      <c r="BL503" s="17" t="s">
        <v>125</v>
      </c>
      <c r="BM503" s="244" t="s">
        <v>9593</v>
      </c>
    </row>
    <row r="504" s="14" customFormat="1">
      <c r="B504" s="274"/>
      <c r="C504" s="275"/>
      <c r="D504" s="246" t="s">
        <v>368</v>
      </c>
      <c r="E504" s="276" t="s">
        <v>1</v>
      </c>
      <c r="F504" s="277" t="s">
        <v>9431</v>
      </c>
      <c r="G504" s="275"/>
      <c r="H504" s="276" t="s">
        <v>1</v>
      </c>
      <c r="I504" s="278"/>
      <c r="J504" s="275"/>
      <c r="K504" s="275"/>
      <c r="L504" s="279"/>
      <c r="M504" s="280"/>
      <c r="N504" s="281"/>
      <c r="O504" s="281"/>
      <c r="P504" s="281"/>
      <c r="Q504" s="281"/>
      <c r="R504" s="281"/>
      <c r="S504" s="281"/>
      <c r="T504" s="282"/>
      <c r="AT504" s="283" t="s">
        <v>368</v>
      </c>
      <c r="AU504" s="283" t="s">
        <v>92</v>
      </c>
      <c r="AV504" s="14" t="s">
        <v>90</v>
      </c>
      <c r="AW504" s="14" t="s">
        <v>38</v>
      </c>
      <c r="AX504" s="14" t="s">
        <v>83</v>
      </c>
      <c r="AY504" s="283" t="s">
        <v>263</v>
      </c>
    </row>
    <row r="505" s="12" customFormat="1">
      <c r="B505" s="252"/>
      <c r="C505" s="253"/>
      <c r="D505" s="246" t="s">
        <v>368</v>
      </c>
      <c r="E505" s="254" t="s">
        <v>1</v>
      </c>
      <c r="F505" s="255" t="s">
        <v>92</v>
      </c>
      <c r="G505" s="253"/>
      <c r="H505" s="256">
        <v>2</v>
      </c>
      <c r="I505" s="257"/>
      <c r="J505" s="253"/>
      <c r="K505" s="253"/>
      <c r="L505" s="258"/>
      <c r="M505" s="259"/>
      <c r="N505" s="260"/>
      <c r="O505" s="260"/>
      <c r="P505" s="260"/>
      <c r="Q505" s="260"/>
      <c r="R505" s="260"/>
      <c r="S505" s="260"/>
      <c r="T505" s="261"/>
      <c r="AT505" s="262" t="s">
        <v>368</v>
      </c>
      <c r="AU505" s="262" t="s">
        <v>92</v>
      </c>
      <c r="AV505" s="12" t="s">
        <v>92</v>
      </c>
      <c r="AW505" s="12" t="s">
        <v>38</v>
      </c>
      <c r="AX505" s="12" t="s">
        <v>90</v>
      </c>
      <c r="AY505" s="262" t="s">
        <v>263</v>
      </c>
    </row>
    <row r="506" s="1" customFormat="1" ht="24" customHeight="1">
      <c r="B506" s="39"/>
      <c r="C506" s="233" t="s">
        <v>862</v>
      </c>
      <c r="D506" s="233" t="s">
        <v>266</v>
      </c>
      <c r="E506" s="234" t="s">
        <v>9235</v>
      </c>
      <c r="F506" s="235" t="s">
        <v>9236</v>
      </c>
      <c r="G506" s="236" t="s">
        <v>503</v>
      </c>
      <c r="H506" s="237">
        <v>13</v>
      </c>
      <c r="I506" s="238"/>
      <c r="J506" s="239">
        <f>ROUND(I506*H506,2)</f>
        <v>0</v>
      </c>
      <c r="K506" s="235" t="s">
        <v>270</v>
      </c>
      <c r="L506" s="44"/>
      <c r="M506" s="240" t="s">
        <v>1</v>
      </c>
      <c r="N506" s="241" t="s">
        <v>48</v>
      </c>
      <c r="O506" s="87"/>
      <c r="P506" s="242">
        <f>O506*H506</f>
        <v>0</v>
      </c>
      <c r="Q506" s="242">
        <v>0</v>
      </c>
      <c r="R506" s="242">
        <f>Q506*H506</f>
        <v>0</v>
      </c>
      <c r="S506" s="242">
        <v>0</v>
      </c>
      <c r="T506" s="243">
        <f>S506*H506</f>
        <v>0</v>
      </c>
      <c r="AR506" s="244" t="s">
        <v>125</v>
      </c>
      <c r="AT506" s="244" t="s">
        <v>266</v>
      </c>
      <c r="AU506" s="244" t="s">
        <v>92</v>
      </c>
      <c r="AY506" s="17" t="s">
        <v>263</v>
      </c>
      <c r="BE506" s="245">
        <f>IF(N506="základní",J506,0)</f>
        <v>0</v>
      </c>
      <c r="BF506" s="245">
        <f>IF(N506="snížená",J506,0)</f>
        <v>0</v>
      </c>
      <c r="BG506" s="245">
        <f>IF(N506="zákl. přenesená",J506,0)</f>
        <v>0</v>
      </c>
      <c r="BH506" s="245">
        <f>IF(N506="sníž. přenesená",J506,0)</f>
        <v>0</v>
      </c>
      <c r="BI506" s="245">
        <f>IF(N506="nulová",J506,0)</f>
        <v>0</v>
      </c>
      <c r="BJ506" s="17" t="s">
        <v>90</v>
      </c>
      <c r="BK506" s="245">
        <f>ROUND(I506*H506,2)</f>
        <v>0</v>
      </c>
      <c r="BL506" s="17" t="s">
        <v>125</v>
      </c>
      <c r="BM506" s="244" t="s">
        <v>9594</v>
      </c>
    </row>
    <row r="507" s="14" customFormat="1">
      <c r="B507" s="274"/>
      <c r="C507" s="275"/>
      <c r="D507" s="246" t="s">
        <v>368</v>
      </c>
      <c r="E507" s="276" t="s">
        <v>1</v>
      </c>
      <c r="F507" s="277" t="s">
        <v>9431</v>
      </c>
      <c r="G507" s="275"/>
      <c r="H507" s="276" t="s">
        <v>1</v>
      </c>
      <c r="I507" s="278"/>
      <c r="J507" s="275"/>
      <c r="K507" s="275"/>
      <c r="L507" s="279"/>
      <c r="M507" s="280"/>
      <c r="N507" s="281"/>
      <c r="O507" s="281"/>
      <c r="P507" s="281"/>
      <c r="Q507" s="281"/>
      <c r="R507" s="281"/>
      <c r="S507" s="281"/>
      <c r="T507" s="282"/>
      <c r="AT507" s="283" t="s">
        <v>368</v>
      </c>
      <c r="AU507" s="283" t="s">
        <v>92</v>
      </c>
      <c r="AV507" s="14" t="s">
        <v>90</v>
      </c>
      <c r="AW507" s="14" t="s">
        <v>38</v>
      </c>
      <c r="AX507" s="14" t="s">
        <v>83</v>
      </c>
      <c r="AY507" s="283" t="s">
        <v>263</v>
      </c>
    </row>
    <row r="508" s="12" customFormat="1">
      <c r="B508" s="252"/>
      <c r="C508" s="253"/>
      <c r="D508" s="246" t="s">
        <v>368</v>
      </c>
      <c r="E508" s="254" t="s">
        <v>1</v>
      </c>
      <c r="F508" s="255" t="s">
        <v>435</v>
      </c>
      <c r="G508" s="253"/>
      <c r="H508" s="256">
        <v>13</v>
      </c>
      <c r="I508" s="257"/>
      <c r="J508" s="253"/>
      <c r="K508" s="253"/>
      <c r="L508" s="258"/>
      <c r="M508" s="259"/>
      <c r="N508" s="260"/>
      <c r="O508" s="260"/>
      <c r="P508" s="260"/>
      <c r="Q508" s="260"/>
      <c r="R508" s="260"/>
      <c r="S508" s="260"/>
      <c r="T508" s="261"/>
      <c r="AT508" s="262" t="s">
        <v>368</v>
      </c>
      <c r="AU508" s="262" t="s">
        <v>92</v>
      </c>
      <c r="AV508" s="12" t="s">
        <v>92</v>
      </c>
      <c r="AW508" s="12" t="s">
        <v>38</v>
      </c>
      <c r="AX508" s="12" t="s">
        <v>90</v>
      </c>
      <c r="AY508" s="262" t="s">
        <v>263</v>
      </c>
    </row>
    <row r="509" s="1" customFormat="1" ht="24" customHeight="1">
      <c r="B509" s="39"/>
      <c r="C509" s="233" t="s">
        <v>868</v>
      </c>
      <c r="D509" s="233" t="s">
        <v>266</v>
      </c>
      <c r="E509" s="234" t="s">
        <v>9238</v>
      </c>
      <c r="F509" s="235" t="s">
        <v>9239</v>
      </c>
      <c r="G509" s="236" t="s">
        <v>503</v>
      </c>
      <c r="H509" s="237">
        <v>13</v>
      </c>
      <c r="I509" s="238"/>
      <c r="J509" s="239">
        <f>ROUND(I509*H509,2)</f>
        <v>0</v>
      </c>
      <c r="K509" s="235" t="s">
        <v>9240</v>
      </c>
      <c r="L509" s="44"/>
      <c r="M509" s="240" t="s">
        <v>1</v>
      </c>
      <c r="N509" s="241" t="s">
        <v>48</v>
      </c>
      <c r="O509" s="87"/>
      <c r="P509" s="242">
        <f>O509*H509</f>
        <v>0</v>
      </c>
      <c r="Q509" s="242">
        <v>0.35248000000000002</v>
      </c>
      <c r="R509" s="242">
        <f>Q509*H509</f>
        <v>4.5822400000000005</v>
      </c>
      <c r="S509" s="242">
        <v>0</v>
      </c>
      <c r="T509" s="243">
        <f>S509*H509</f>
        <v>0</v>
      </c>
      <c r="AR509" s="244" t="s">
        <v>125</v>
      </c>
      <c r="AT509" s="244" t="s">
        <v>266</v>
      </c>
      <c r="AU509" s="244" t="s">
        <v>92</v>
      </c>
      <c r="AY509" s="17" t="s">
        <v>263</v>
      </c>
      <c r="BE509" s="245">
        <f>IF(N509="základní",J509,0)</f>
        <v>0</v>
      </c>
      <c r="BF509" s="245">
        <f>IF(N509="snížená",J509,0)</f>
        <v>0</v>
      </c>
      <c r="BG509" s="245">
        <f>IF(N509="zákl. přenesená",J509,0)</f>
        <v>0</v>
      </c>
      <c r="BH509" s="245">
        <f>IF(N509="sníž. přenesená",J509,0)</f>
        <v>0</v>
      </c>
      <c r="BI509" s="245">
        <f>IF(N509="nulová",J509,0)</f>
        <v>0</v>
      </c>
      <c r="BJ509" s="17" t="s">
        <v>90</v>
      </c>
      <c r="BK509" s="245">
        <f>ROUND(I509*H509,2)</f>
        <v>0</v>
      </c>
      <c r="BL509" s="17" t="s">
        <v>125</v>
      </c>
      <c r="BM509" s="244" t="s">
        <v>9595</v>
      </c>
    </row>
    <row r="510" s="14" customFormat="1">
      <c r="B510" s="274"/>
      <c r="C510" s="275"/>
      <c r="D510" s="246" t="s">
        <v>368</v>
      </c>
      <c r="E510" s="276" t="s">
        <v>1</v>
      </c>
      <c r="F510" s="277" t="s">
        <v>9431</v>
      </c>
      <c r="G510" s="275"/>
      <c r="H510" s="276" t="s">
        <v>1</v>
      </c>
      <c r="I510" s="278"/>
      <c r="J510" s="275"/>
      <c r="K510" s="275"/>
      <c r="L510" s="279"/>
      <c r="M510" s="280"/>
      <c r="N510" s="281"/>
      <c r="O510" s="281"/>
      <c r="P510" s="281"/>
      <c r="Q510" s="281"/>
      <c r="R510" s="281"/>
      <c r="S510" s="281"/>
      <c r="T510" s="282"/>
      <c r="AT510" s="283" t="s">
        <v>368</v>
      </c>
      <c r="AU510" s="283" t="s">
        <v>92</v>
      </c>
      <c r="AV510" s="14" t="s">
        <v>90</v>
      </c>
      <c r="AW510" s="14" t="s">
        <v>38</v>
      </c>
      <c r="AX510" s="14" t="s">
        <v>83</v>
      </c>
      <c r="AY510" s="283" t="s">
        <v>263</v>
      </c>
    </row>
    <row r="511" s="12" customFormat="1">
      <c r="B511" s="252"/>
      <c r="C511" s="253"/>
      <c r="D511" s="246" t="s">
        <v>368</v>
      </c>
      <c r="E511" s="254" t="s">
        <v>1</v>
      </c>
      <c r="F511" s="255" t="s">
        <v>435</v>
      </c>
      <c r="G511" s="253"/>
      <c r="H511" s="256">
        <v>13</v>
      </c>
      <c r="I511" s="257"/>
      <c r="J511" s="253"/>
      <c r="K511" s="253"/>
      <c r="L511" s="258"/>
      <c r="M511" s="259"/>
      <c r="N511" s="260"/>
      <c r="O511" s="260"/>
      <c r="P511" s="260"/>
      <c r="Q511" s="260"/>
      <c r="R511" s="260"/>
      <c r="S511" s="260"/>
      <c r="T511" s="261"/>
      <c r="AT511" s="262" t="s">
        <v>368</v>
      </c>
      <c r="AU511" s="262" t="s">
        <v>92</v>
      </c>
      <c r="AV511" s="12" t="s">
        <v>92</v>
      </c>
      <c r="AW511" s="12" t="s">
        <v>38</v>
      </c>
      <c r="AX511" s="12" t="s">
        <v>90</v>
      </c>
      <c r="AY511" s="262" t="s">
        <v>263</v>
      </c>
    </row>
    <row r="512" s="1" customFormat="1" ht="16.5" customHeight="1">
      <c r="B512" s="39"/>
      <c r="C512" s="233" t="s">
        <v>873</v>
      </c>
      <c r="D512" s="233" t="s">
        <v>266</v>
      </c>
      <c r="E512" s="234" t="s">
        <v>9596</v>
      </c>
      <c r="F512" s="235" t="s">
        <v>9597</v>
      </c>
      <c r="G512" s="236" t="s">
        <v>407</v>
      </c>
      <c r="H512" s="237">
        <v>214.94</v>
      </c>
      <c r="I512" s="238"/>
      <c r="J512" s="239">
        <f>ROUND(I512*H512,2)</f>
        <v>0</v>
      </c>
      <c r="K512" s="235" t="s">
        <v>1</v>
      </c>
      <c r="L512" s="44"/>
      <c r="M512" s="240" t="s">
        <v>1</v>
      </c>
      <c r="N512" s="241" t="s">
        <v>48</v>
      </c>
      <c r="O512" s="87"/>
      <c r="P512" s="242">
        <f>O512*H512</f>
        <v>0</v>
      </c>
      <c r="Q512" s="242">
        <v>0</v>
      </c>
      <c r="R512" s="242">
        <f>Q512*H512</f>
        <v>0</v>
      </c>
      <c r="S512" s="242">
        <v>0</v>
      </c>
      <c r="T512" s="243">
        <f>S512*H512</f>
        <v>0</v>
      </c>
      <c r="AR512" s="244" t="s">
        <v>125</v>
      </c>
      <c r="AT512" s="244" t="s">
        <v>266</v>
      </c>
      <c r="AU512" s="244" t="s">
        <v>92</v>
      </c>
      <c r="AY512" s="17" t="s">
        <v>263</v>
      </c>
      <c r="BE512" s="245">
        <f>IF(N512="základní",J512,0)</f>
        <v>0</v>
      </c>
      <c r="BF512" s="245">
        <f>IF(N512="snížená",J512,0)</f>
        <v>0</v>
      </c>
      <c r="BG512" s="245">
        <f>IF(N512="zákl. přenesená",J512,0)</f>
        <v>0</v>
      </c>
      <c r="BH512" s="245">
        <f>IF(N512="sníž. přenesená",J512,0)</f>
        <v>0</v>
      </c>
      <c r="BI512" s="245">
        <f>IF(N512="nulová",J512,0)</f>
        <v>0</v>
      </c>
      <c r="BJ512" s="17" t="s">
        <v>90</v>
      </c>
      <c r="BK512" s="245">
        <f>ROUND(I512*H512,2)</f>
        <v>0</v>
      </c>
      <c r="BL512" s="17" t="s">
        <v>125</v>
      </c>
      <c r="BM512" s="244" t="s">
        <v>9598</v>
      </c>
    </row>
    <row r="513" s="14" customFormat="1">
      <c r="B513" s="274"/>
      <c r="C513" s="275"/>
      <c r="D513" s="246" t="s">
        <v>368</v>
      </c>
      <c r="E513" s="276" t="s">
        <v>1</v>
      </c>
      <c r="F513" s="277" t="s">
        <v>9599</v>
      </c>
      <c r="G513" s="275"/>
      <c r="H513" s="276" t="s">
        <v>1</v>
      </c>
      <c r="I513" s="278"/>
      <c r="J513" s="275"/>
      <c r="K513" s="275"/>
      <c r="L513" s="279"/>
      <c r="M513" s="280"/>
      <c r="N513" s="281"/>
      <c r="O513" s="281"/>
      <c r="P513" s="281"/>
      <c r="Q513" s="281"/>
      <c r="R513" s="281"/>
      <c r="S513" s="281"/>
      <c r="T513" s="282"/>
      <c r="AT513" s="283" t="s">
        <v>368</v>
      </c>
      <c r="AU513" s="283" t="s">
        <v>92</v>
      </c>
      <c r="AV513" s="14" t="s">
        <v>90</v>
      </c>
      <c r="AW513" s="14" t="s">
        <v>38</v>
      </c>
      <c r="AX513" s="14" t="s">
        <v>83</v>
      </c>
      <c r="AY513" s="283" t="s">
        <v>263</v>
      </c>
    </row>
    <row r="514" s="14" customFormat="1">
      <c r="B514" s="274"/>
      <c r="C514" s="275"/>
      <c r="D514" s="246" t="s">
        <v>368</v>
      </c>
      <c r="E514" s="276" t="s">
        <v>1</v>
      </c>
      <c r="F514" s="277" t="s">
        <v>9600</v>
      </c>
      <c r="G514" s="275"/>
      <c r="H514" s="276" t="s">
        <v>1</v>
      </c>
      <c r="I514" s="278"/>
      <c r="J514" s="275"/>
      <c r="K514" s="275"/>
      <c r="L514" s="279"/>
      <c r="M514" s="280"/>
      <c r="N514" s="281"/>
      <c r="O514" s="281"/>
      <c r="P514" s="281"/>
      <c r="Q514" s="281"/>
      <c r="R514" s="281"/>
      <c r="S514" s="281"/>
      <c r="T514" s="282"/>
      <c r="AT514" s="283" t="s">
        <v>368</v>
      </c>
      <c r="AU514" s="283" t="s">
        <v>92</v>
      </c>
      <c r="AV514" s="14" t="s">
        <v>90</v>
      </c>
      <c r="AW514" s="14" t="s">
        <v>38</v>
      </c>
      <c r="AX514" s="14" t="s">
        <v>83</v>
      </c>
      <c r="AY514" s="283" t="s">
        <v>263</v>
      </c>
    </row>
    <row r="515" s="12" customFormat="1">
      <c r="B515" s="252"/>
      <c r="C515" s="253"/>
      <c r="D515" s="246" t="s">
        <v>368</v>
      </c>
      <c r="E515" s="254" t="s">
        <v>1</v>
      </c>
      <c r="F515" s="255" t="s">
        <v>9601</v>
      </c>
      <c r="G515" s="253"/>
      <c r="H515" s="256">
        <v>64.439999999999998</v>
      </c>
      <c r="I515" s="257"/>
      <c r="J515" s="253"/>
      <c r="K515" s="253"/>
      <c r="L515" s="258"/>
      <c r="M515" s="259"/>
      <c r="N515" s="260"/>
      <c r="O515" s="260"/>
      <c r="P515" s="260"/>
      <c r="Q515" s="260"/>
      <c r="R515" s="260"/>
      <c r="S515" s="260"/>
      <c r="T515" s="261"/>
      <c r="AT515" s="262" t="s">
        <v>368</v>
      </c>
      <c r="AU515" s="262" t="s">
        <v>92</v>
      </c>
      <c r="AV515" s="12" t="s">
        <v>92</v>
      </c>
      <c r="AW515" s="12" t="s">
        <v>38</v>
      </c>
      <c r="AX515" s="12" t="s">
        <v>83</v>
      </c>
      <c r="AY515" s="262" t="s">
        <v>263</v>
      </c>
    </row>
    <row r="516" s="14" customFormat="1">
      <c r="B516" s="274"/>
      <c r="C516" s="275"/>
      <c r="D516" s="246" t="s">
        <v>368</v>
      </c>
      <c r="E516" s="276" t="s">
        <v>1</v>
      </c>
      <c r="F516" s="277" t="s">
        <v>9602</v>
      </c>
      <c r="G516" s="275"/>
      <c r="H516" s="276" t="s">
        <v>1</v>
      </c>
      <c r="I516" s="278"/>
      <c r="J516" s="275"/>
      <c r="K516" s="275"/>
      <c r="L516" s="279"/>
      <c r="M516" s="280"/>
      <c r="N516" s="281"/>
      <c r="O516" s="281"/>
      <c r="P516" s="281"/>
      <c r="Q516" s="281"/>
      <c r="R516" s="281"/>
      <c r="S516" s="281"/>
      <c r="T516" s="282"/>
      <c r="AT516" s="283" t="s">
        <v>368</v>
      </c>
      <c r="AU516" s="283" t="s">
        <v>92</v>
      </c>
      <c r="AV516" s="14" t="s">
        <v>90</v>
      </c>
      <c r="AW516" s="14" t="s">
        <v>38</v>
      </c>
      <c r="AX516" s="14" t="s">
        <v>83</v>
      </c>
      <c r="AY516" s="283" t="s">
        <v>263</v>
      </c>
    </row>
    <row r="517" s="12" customFormat="1">
      <c r="B517" s="252"/>
      <c r="C517" s="253"/>
      <c r="D517" s="246" t="s">
        <v>368</v>
      </c>
      <c r="E517" s="254" t="s">
        <v>1</v>
      </c>
      <c r="F517" s="255" t="s">
        <v>9603</v>
      </c>
      <c r="G517" s="253"/>
      <c r="H517" s="256">
        <v>150.5</v>
      </c>
      <c r="I517" s="257"/>
      <c r="J517" s="253"/>
      <c r="K517" s="253"/>
      <c r="L517" s="258"/>
      <c r="M517" s="259"/>
      <c r="N517" s="260"/>
      <c r="O517" s="260"/>
      <c r="P517" s="260"/>
      <c r="Q517" s="260"/>
      <c r="R517" s="260"/>
      <c r="S517" s="260"/>
      <c r="T517" s="261"/>
      <c r="AT517" s="262" t="s">
        <v>368</v>
      </c>
      <c r="AU517" s="262" t="s">
        <v>92</v>
      </c>
      <c r="AV517" s="12" t="s">
        <v>92</v>
      </c>
      <c r="AW517" s="12" t="s">
        <v>38</v>
      </c>
      <c r="AX517" s="12" t="s">
        <v>83</v>
      </c>
      <c r="AY517" s="262" t="s">
        <v>263</v>
      </c>
    </row>
    <row r="518" s="13" customFormat="1">
      <c r="B518" s="263"/>
      <c r="C518" s="264"/>
      <c r="D518" s="246" t="s">
        <v>368</v>
      </c>
      <c r="E518" s="265" t="s">
        <v>1</v>
      </c>
      <c r="F518" s="266" t="s">
        <v>370</v>
      </c>
      <c r="G518" s="264"/>
      <c r="H518" s="267">
        <v>214.94</v>
      </c>
      <c r="I518" s="268"/>
      <c r="J518" s="264"/>
      <c r="K518" s="264"/>
      <c r="L518" s="269"/>
      <c r="M518" s="270"/>
      <c r="N518" s="271"/>
      <c r="O518" s="271"/>
      <c r="P518" s="271"/>
      <c r="Q518" s="271"/>
      <c r="R518" s="271"/>
      <c r="S518" s="271"/>
      <c r="T518" s="272"/>
      <c r="AT518" s="273" t="s">
        <v>368</v>
      </c>
      <c r="AU518" s="273" t="s">
        <v>92</v>
      </c>
      <c r="AV518" s="13" t="s">
        <v>125</v>
      </c>
      <c r="AW518" s="13" t="s">
        <v>38</v>
      </c>
      <c r="AX518" s="13" t="s">
        <v>90</v>
      </c>
      <c r="AY518" s="273" t="s">
        <v>263</v>
      </c>
    </row>
    <row r="519" s="1" customFormat="1" ht="16.5" customHeight="1">
      <c r="B519" s="39"/>
      <c r="C519" s="233" t="s">
        <v>888</v>
      </c>
      <c r="D519" s="233" t="s">
        <v>266</v>
      </c>
      <c r="E519" s="234" t="s">
        <v>9242</v>
      </c>
      <c r="F519" s="235" t="s">
        <v>9243</v>
      </c>
      <c r="G519" s="236" t="s">
        <v>503</v>
      </c>
      <c r="H519" s="237">
        <v>5</v>
      </c>
      <c r="I519" s="238"/>
      <c r="J519" s="239">
        <f>ROUND(I519*H519,2)</f>
        <v>0</v>
      </c>
      <c r="K519" s="235" t="s">
        <v>270</v>
      </c>
      <c r="L519" s="44"/>
      <c r="M519" s="240" t="s">
        <v>1</v>
      </c>
      <c r="N519" s="241" t="s">
        <v>48</v>
      </c>
      <c r="O519" s="87"/>
      <c r="P519" s="242">
        <f>O519*H519</f>
        <v>0</v>
      </c>
      <c r="Q519" s="242">
        <v>0.217338</v>
      </c>
      <c r="R519" s="242">
        <f>Q519*H519</f>
        <v>1.0866899999999999</v>
      </c>
      <c r="S519" s="242">
        <v>0</v>
      </c>
      <c r="T519" s="243">
        <f>S519*H519</f>
        <v>0</v>
      </c>
      <c r="AR519" s="244" t="s">
        <v>125</v>
      </c>
      <c r="AT519" s="244" t="s">
        <v>266</v>
      </c>
      <c r="AU519" s="244" t="s">
        <v>92</v>
      </c>
      <c r="AY519" s="17" t="s">
        <v>263</v>
      </c>
      <c r="BE519" s="245">
        <f>IF(N519="základní",J519,0)</f>
        <v>0</v>
      </c>
      <c r="BF519" s="245">
        <f>IF(N519="snížená",J519,0)</f>
        <v>0</v>
      </c>
      <c r="BG519" s="245">
        <f>IF(N519="zákl. přenesená",J519,0)</f>
        <v>0</v>
      </c>
      <c r="BH519" s="245">
        <f>IF(N519="sníž. přenesená",J519,0)</f>
        <v>0</v>
      </c>
      <c r="BI519" s="245">
        <f>IF(N519="nulová",J519,0)</f>
        <v>0</v>
      </c>
      <c r="BJ519" s="17" t="s">
        <v>90</v>
      </c>
      <c r="BK519" s="245">
        <f>ROUND(I519*H519,2)</f>
        <v>0</v>
      </c>
      <c r="BL519" s="17" t="s">
        <v>125</v>
      </c>
      <c r="BM519" s="244" t="s">
        <v>9604</v>
      </c>
    </row>
    <row r="520" s="14" customFormat="1">
      <c r="B520" s="274"/>
      <c r="C520" s="275"/>
      <c r="D520" s="246" t="s">
        <v>368</v>
      </c>
      <c r="E520" s="276" t="s">
        <v>1</v>
      </c>
      <c r="F520" s="277" t="s">
        <v>9431</v>
      </c>
      <c r="G520" s="275"/>
      <c r="H520" s="276" t="s">
        <v>1</v>
      </c>
      <c r="I520" s="278"/>
      <c r="J520" s="275"/>
      <c r="K520" s="275"/>
      <c r="L520" s="279"/>
      <c r="M520" s="280"/>
      <c r="N520" s="281"/>
      <c r="O520" s="281"/>
      <c r="P520" s="281"/>
      <c r="Q520" s="281"/>
      <c r="R520" s="281"/>
      <c r="S520" s="281"/>
      <c r="T520" s="282"/>
      <c r="AT520" s="283" t="s">
        <v>368</v>
      </c>
      <c r="AU520" s="283" t="s">
        <v>92</v>
      </c>
      <c r="AV520" s="14" t="s">
        <v>90</v>
      </c>
      <c r="AW520" s="14" t="s">
        <v>38</v>
      </c>
      <c r="AX520" s="14" t="s">
        <v>83</v>
      </c>
      <c r="AY520" s="283" t="s">
        <v>263</v>
      </c>
    </row>
    <row r="521" s="14" customFormat="1">
      <c r="B521" s="274"/>
      <c r="C521" s="275"/>
      <c r="D521" s="246" t="s">
        <v>368</v>
      </c>
      <c r="E521" s="276" t="s">
        <v>1</v>
      </c>
      <c r="F521" s="277" t="s">
        <v>9605</v>
      </c>
      <c r="G521" s="275"/>
      <c r="H521" s="276" t="s">
        <v>1</v>
      </c>
      <c r="I521" s="278"/>
      <c r="J521" s="275"/>
      <c r="K521" s="275"/>
      <c r="L521" s="279"/>
      <c r="M521" s="280"/>
      <c r="N521" s="281"/>
      <c r="O521" s="281"/>
      <c r="P521" s="281"/>
      <c r="Q521" s="281"/>
      <c r="R521" s="281"/>
      <c r="S521" s="281"/>
      <c r="T521" s="282"/>
      <c r="AT521" s="283" t="s">
        <v>368</v>
      </c>
      <c r="AU521" s="283" t="s">
        <v>92</v>
      </c>
      <c r="AV521" s="14" t="s">
        <v>90</v>
      </c>
      <c r="AW521" s="14" t="s">
        <v>38</v>
      </c>
      <c r="AX521" s="14" t="s">
        <v>83</v>
      </c>
      <c r="AY521" s="283" t="s">
        <v>263</v>
      </c>
    </row>
    <row r="522" s="12" customFormat="1">
      <c r="B522" s="252"/>
      <c r="C522" s="253"/>
      <c r="D522" s="246" t="s">
        <v>368</v>
      </c>
      <c r="E522" s="254" t="s">
        <v>1</v>
      </c>
      <c r="F522" s="255" t="s">
        <v>9606</v>
      </c>
      <c r="G522" s="253"/>
      <c r="H522" s="256">
        <v>3</v>
      </c>
      <c r="I522" s="257"/>
      <c r="J522" s="253"/>
      <c r="K522" s="253"/>
      <c r="L522" s="258"/>
      <c r="M522" s="259"/>
      <c r="N522" s="260"/>
      <c r="O522" s="260"/>
      <c r="P522" s="260"/>
      <c r="Q522" s="260"/>
      <c r="R522" s="260"/>
      <c r="S522" s="260"/>
      <c r="T522" s="261"/>
      <c r="AT522" s="262" t="s">
        <v>368</v>
      </c>
      <c r="AU522" s="262" t="s">
        <v>92</v>
      </c>
      <c r="AV522" s="12" t="s">
        <v>92</v>
      </c>
      <c r="AW522" s="12" t="s">
        <v>38</v>
      </c>
      <c r="AX522" s="12" t="s">
        <v>83</v>
      </c>
      <c r="AY522" s="262" t="s">
        <v>263</v>
      </c>
    </row>
    <row r="523" s="14" customFormat="1">
      <c r="B523" s="274"/>
      <c r="C523" s="275"/>
      <c r="D523" s="246" t="s">
        <v>368</v>
      </c>
      <c r="E523" s="276" t="s">
        <v>1</v>
      </c>
      <c r="F523" s="277" t="s">
        <v>9607</v>
      </c>
      <c r="G523" s="275"/>
      <c r="H523" s="276" t="s">
        <v>1</v>
      </c>
      <c r="I523" s="278"/>
      <c r="J523" s="275"/>
      <c r="K523" s="275"/>
      <c r="L523" s="279"/>
      <c r="M523" s="280"/>
      <c r="N523" s="281"/>
      <c r="O523" s="281"/>
      <c r="P523" s="281"/>
      <c r="Q523" s="281"/>
      <c r="R523" s="281"/>
      <c r="S523" s="281"/>
      <c r="T523" s="282"/>
      <c r="AT523" s="283" t="s">
        <v>368</v>
      </c>
      <c r="AU523" s="283" t="s">
        <v>92</v>
      </c>
      <c r="AV523" s="14" t="s">
        <v>90</v>
      </c>
      <c r="AW523" s="14" t="s">
        <v>38</v>
      </c>
      <c r="AX523" s="14" t="s">
        <v>83</v>
      </c>
      <c r="AY523" s="283" t="s">
        <v>263</v>
      </c>
    </row>
    <row r="524" s="12" customFormat="1">
      <c r="B524" s="252"/>
      <c r="C524" s="253"/>
      <c r="D524" s="246" t="s">
        <v>368</v>
      </c>
      <c r="E524" s="254" t="s">
        <v>1</v>
      </c>
      <c r="F524" s="255" t="s">
        <v>92</v>
      </c>
      <c r="G524" s="253"/>
      <c r="H524" s="256">
        <v>2</v>
      </c>
      <c r="I524" s="257"/>
      <c r="J524" s="253"/>
      <c r="K524" s="253"/>
      <c r="L524" s="258"/>
      <c r="M524" s="259"/>
      <c r="N524" s="260"/>
      <c r="O524" s="260"/>
      <c r="P524" s="260"/>
      <c r="Q524" s="260"/>
      <c r="R524" s="260"/>
      <c r="S524" s="260"/>
      <c r="T524" s="261"/>
      <c r="AT524" s="262" t="s">
        <v>368</v>
      </c>
      <c r="AU524" s="262" t="s">
        <v>92</v>
      </c>
      <c r="AV524" s="12" t="s">
        <v>92</v>
      </c>
      <c r="AW524" s="12" t="s">
        <v>38</v>
      </c>
      <c r="AX524" s="12" t="s">
        <v>83</v>
      </c>
      <c r="AY524" s="262" t="s">
        <v>263</v>
      </c>
    </row>
    <row r="525" s="13" customFormat="1">
      <c r="B525" s="263"/>
      <c r="C525" s="264"/>
      <c r="D525" s="246" t="s">
        <v>368</v>
      </c>
      <c r="E525" s="265" t="s">
        <v>1</v>
      </c>
      <c r="F525" s="266" t="s">
        <v>370</v>
      </c>
      <c r="G525" s="264"/>
      <c r="H525" s="267">
        <v>5</v>
      </c>
      <c r="I525" s="268"/>
      <c r="J525" s="264"/>
      <c r="K525" s="264"/>
      <c r="L525" s="269"/>
      <c r="M525" s="270"/>
      <c r="N525" s="271"/>
      <c r="O525" s="271"/>
      <c r="P525" s="271"/>
      <c r="Q525" s="271"/>
      <c r="R525" s="271"/>
      <c r="S525" s="271"/>
      <c r="T525" s="272"/>
      <c r="AT525" s="273" t="s">
        <v>368</v>
      </c>
      <c r="AU525" s="273" t="s">
        <v>92</v>
      </c>
      <c r="AV525" s="13" t="s">
        <v>125</v>
      </c>
      <c r="AW525" s="13" t="s">
        <v>38</v>
      </c>
      <c r="AX525" s="13" t="s">
        <v>90</v>
      </c>
      <c r="AY525" s="273" t="s">
        <v>263</v>
      </c>
    </row>
    <row r="526" s="1" customFormat="1" ht="16.5" customHeight="1">
      <c r="B526" s="39"/>
      <c r="C526" s="295" t="s">
        <v>895</v>
      </c>
      <c r="D526" s="295" t="s">
        <v>400</v>
      </c>
      <c r="E526" s="296" t="s">
        <v>9245</v>
      </c>
      <c r="F526" s="297" t="s">
        <v>9246</v>
      </c>
      <c r="G526" s="298" t="s">
        <v>503</v>
      </c>
      <c r="H526" s="299">
        <v>5</v>
      </c>
      <c r="I526" s="300"/>
      <c r="J526" s="301">
        <f>ROUND(I526*H526,2)</f>
        <v>0</v>
      </c>
      <c r="K526" s="297" t="s">
        <v>270</v>
      </c>
      <c r="L526" s="302"/>
      <c r="M526" s="303" t="s">
        <v>1</v>
      </c>
      <c r="N526" s="304" t="s">
        <v>48</v>
      </c>
      <c r="O526" s="87"/>
      <c r="P526" s="242">
        <f>O526*H526</f>
        <v>0</v>
      </c>
      <c r="Q526" s="242">
        <v>0.16500000000000001</v>
      </c>
      <c r="R526" s="242">
        <f>Q526*H526</f>
        <v>0.82500000000000007</v>
      </c>
      <c r="S526" s="242">
        <v>0</v>
      </c>
      <c r="T526" s="243">
        <f>S526*H526</f>
        <v>0</v>
      </c>
      <c r="AR526" s="244" t="s">
        <v>303</v>
      </c>
      <c r="AT526" s="244" t="s">
        <v>400</v>
      </c>
      <c r="AU526" s="244" t="s">
        <v>92</v>
      </c>
      <c r="AY526" s="17" t="s">
        <v>263</v>
      </c>
      <c r="BE526" s="245">
        <f>IF(N526="základní",J526,0)</f>
        <v>0</v>
      </c>
      <c r="BF526" s="245">
        <f>IF(N526="snížená",J526,0)</f>
        <v>0</v>
      </c>
      <c r="BG526" s="245">
        <f>IF(N526="zákl. přenesená",J526,0)</f>
        <v>0</v>
      </c>
      <c r="BH526" s="245">
        <f>IF(N526="sníž. přenesená",J526,0)</f>
        <v>0</v>
      </c>
      <c r="BI526" s="245">
        <f>IF(N526="nulová",J526,0)</f>
        <v>0</v>
      </c>
      <c r="BJ526" s="17" t="s">
        <v>90</v>
      </c>
      <c r="BK526" s="245">
        <f>ROUND(I526*H526,2)</f>
        <v>0</v>
      </c>
      <c r="BL526" s="17" t="s">
        <v>125</v>
      </c>
      <c r="BM526" s="244" t="s">
        <v>9608</v>
      </c>
    </row>
    <row r="527" s="14" customFormat="1">
      <c r="B527" s="274"/>
      <c r="C527" s="275"/>
      <c r="D527" s="246" t="s">
        <v>368</v>
      </c>
      <c r="E527" s="276" t="s">
        <v>1</v>
      </c>
      <c r="F527" s="277" t="s">
        <v>9609</v>
      </c>
      <c r="G527" s="275"/>
      <c r="H527" s="276" t="s">
        <v>1</v>
      </c>
      <c r="I527" s="278"/>
      <c r="J527" s="275"/>
      <c r="K527" s="275"/>
      <c r="L527" s="279"/>
      <c r="M527" s="280"/>
      <c r="N527" s="281"/>
      <c r="O527" s="281"/>
      <c r="P527" s="281"/>
      <c r="Q527" s="281"/>
      <c r="R527" s="281"/>
      <c r="S527" s="281"/>
      <c r="T527" s="282"/>
      <c r="AT527" s="283" t="s">
        <v>368</v>
      </c>
      <c r="AU527" s="283" t="s">
        <v>92</v>
      </c>
      <c r="AV527" s="14" t="s">
        <v>90</v>
      </c>
      <c r="AW527" s="14" t="s">
        <v>38</v>
      </c>
      <c r="AX527" s="14" t="s">
        <v>83</v>
      </c>
      <c r="AY527" s="283" t="s">
        <v>263</v>
      </c>
    </row>
    <row r="528" s="12" customFormat="1">
      <c r="B528" s="252"/>
      <c r="C528" s="253"/>
      <c r="D528" s="246" t="s">
        <v>368</v>
      </c>
      <c r="E528" s="254" t="s">
        <v>1</v>
      </c>
      <c r="F528" s="255" t="s">
        <v>9610</v>
      </c>
      <c r="G528" s="253"/>
      <c r="H528" s="256">
        <v>5</v>
      </c>
      <c r="I528" s="257"/>
      <c r="J528" s="253"/>
      <c r="K528" s="253"/>
      <c r="L528" s="258"/>
      <c r="M528" s="259"/>
      <c r="N528" s="260"/>
      <c r="O528" s="260"/>
      <c r="P528" s="260"/>
      <c r="Q528" s="260"/>
      <c r="R528" s="260"/>
      <c r="S528" s="260"/>
      <c r="T528" s="261"/>
      <c r="AT528" s="262" t="s">
        <v>368</v>
      </c>
      <c r="AU528" s="262" t="s">
        <v>92</v>
      </c>
      <c r="AV528" s="12" t="s">
        <v>92</v>
      </c>
      <c r="AW528" s="12" t="s">
        <v>38</v>
      </c>
      <c r="AX528" s="12" t="s">
        <v>90</v>
      </c>
      <c r="AY528" s="262" t="s">
        <v>263</v>
      </c>
    </row>
    <row r="529" s="1" customFormat="1" ht="16.5" customHeight="1">
      <c r="B529" s="39"/>
      <c r="C529" s="295" t="s">
        <v>901</v>
      </c>
      <c r="D529" s="295" t="s">
        <v>400</v>
      </c>
      <c r="E529" s="296" t="s">
        <v>9248</v>
      </c>
      <c r="F529" s="297" t="s">
        <v>9249</v>
      </c>
      <c r="G529" s="298" t="s">
        <v>503</v>
      </c>
      <c r="H529" s="299">
        <v>5</v>
      </c>
      <c r="I529" s="300"/>
      <c r="J529" s="301">
        <f>ROUND(I529*H529,2)</f>
        <v>0</v>
      </c>
      <c r="K529" s="297" t="s">
        <v>270</v>
      </c>
      <c r="L529" s="302"/>
      <c r="M529" s="303" t="s">
        <v>1</v>
      </c>
      <c r="N529" s="304" t="s">
        <v>48</v>
      </c>
      <c r="O529" s="87"/>
      <c r="P529" s="242">
        <f>O529*H529</f>
        <v>0</v>
      </c>
      <c r="Q529" s="242">
        <v>0.059999999999999998</v>
      </c>
      <c r="R529" s="242">
        <f>Q529*H529</f>
        <v>0.29999999999999999</v>
      </c>
      <c r="S529" s="242">
        <v>0</v>
      </c>
      <c r="T529" s="243">
        <f>S529*H529</f>
        <v>0</v>
      </c>
      <c r="AR529" s="244" t="s">
        <v>303</v>
      </c>
      <c r="AT529" s="244" t="s">
        <v>400</v>
      </c>
      <c r="AU529" s="244" t="s">
        <v>92</v>
      </c>
      <c r="AY529" s="17" t="s">
        <v>263</v>
      </c>
      <c r="BE529" s="245">
        <f>IF(N529="základní",J529,0)</f>
        <v>0</v>
      </c>
      <c r="BF529" s="245">
        <f>IF(N529="snížená",J529,0)</f>
        <v>0</v>
      </c>
      <c r="BG529" s="245">
        <f>IF(N529="zákl. přenesená",J529,0)</f>
        <v>0</v>
      </c>
      <c r="BH529" s="245">
        <f>IF(N529="sníž. přenesená",J529,0)</f>
        <v>0</v>
      </c>
      <c r="BI529" s="245">
        <f>IF(N529="nulová",J529,0)</f>
        <v>0</v>
      </c>
      <c r="BJ529" s="17" t="s">
        <v>90</v>
      </c>
      <c r="BK529" s="245">
        <f>ROUND(I529*H529,2)</f>
        <v>0</v>
      </c>
      <c r="BL529" s="17" t="s">
        <v>125</v>
      </c>
      <c r="BM529" s="244" t="s">
        <v>9611</v>
      </c>
    </row>
    <row r="530" s="14" customFormat="1">
      <c r="B530" s="274"/>
      <c r="C530" s="275"/>
      <c r="D530" s="246" t="s">
        <v>368</v>
      </c>
      <c r="E530" s="276" t="s">
        <v>1</v>
      </c>
      <c r="F530" s="277" t="s">
        <v>9609</v>
      </c>
      <c r="G530" s="275"/>
      <c r="H530" s="276" t="s">
        <v>1</v>
      </c>
      <c r="I530" s="278"/>
      <c r="J530" s="275"/>
      <c r="K530" s="275"/>
      <c r="L530" s="279"/>
      <c r="M530" s="280"/>
      <c r="N530" s="281"/>
      <c r="O530" s="281"/>
      <c r="P530" s="281"/>
      <c r="Q530" s="281"/>
      <c r="R530" s="281"/>
      <c r="S530" s="281"/>
      <c r="T530" s="282"/>
      <c r="AT530" s="283" t="s">
        <v>368</v>
      </c>
      <c r="AU530" s="283" t="s">
        <v>92</v>
      </c>
      <c r="AV530" s="14" t="s">
        <v>90</v>
      </c>
      <c r="AW530" s="14" t="s">
        <v>38</v>
      </c>
      <c r="AX530" s="14" t="s">
        <v>83</v>
      </c>
      <c r="AY530" s="283" t="s">
        <v>263</v>
      </c>
    </row>
    <row r="531" s="12" customFormat="1">
      <c r="B531" s="252"/>
      <c r="C531" s="253"/>
      <c r="D531" s="246" t="s">
        <v>368</v>
      </c>
      <c r="E531" s="254" t="s">
        <v>1</v>
      </c>
      <c r="F531" s="255" t="s">
        <v>9610</v>
      </c>
      <c r="G531" s="253"/>
      <c r="H531" s="256">
        <v>5</v>
      </c>
      <c r="I531" s="257"/>
      <c r="J531" s="253"/>
      <c r="K531" s="253"/>
      <c r="L531" s="258"/>
      <c r="M531" s="259"/>
      <c r="N531" s="260"/>
      <c r="O531" s="260"/>
      <c r="P531" s="260"/>
      <c r="Q531" s="260"/>
      <c r="R531" s="260"/>
      <c r="S531" s="260"/>
      <c r="T531" s="261"/>
      <c r="AT531" s="262" t="s">
        <v>368</v>
      </c>
      <c r="AU531" s="262" t="s">
        <v>92</v>
      </c>
      <c r="AV531" s="12" t="s">
        <v>92</v>
      </c>
      <c r="AW531" s="12" t="s">
        <v>38</v>
      </c>
      <c r="AX531" s="12" t="s">
        <v>90</v>
      </c>
      <c r="AY531" s="262" t="s">
        <v>263</v>
      </c>
    </row>
    <row r="532" s="1" customFormat="1" ht="16.5" customHeight="1">
      <c r="B532" s="39"/>
      <c r="C532" s="233" t="s">
        <v>906</v>
      </c>
      <c r="D532" s="233" t="s">
        <v>266</v>
      </c>
      <c r="E532" s="234" t="s">
        <v>9612</v>
      </c>
      <c r="F532" s="235" t="s">
        <v>9613</v>
      </c>
      <c r="G532" s="236" t="s">
        <v>2216</v>
      </c>
      <c r="H532" s="237">
        <v>1</v>
      </c>
      <c r="I532" s="238"/>
      <c r="J532" s="239">
        <f>ROUND(I532*H532,2)</f>
        <v>0</v>
      </c>
      <c r="K532" s="235" t="s">
        <v>3544</v>
      </c>
      <c r="L532" s="44"/>
      <c r="M532" s="240" t="s">
        <v>1</v>
      </c>
      <c r="N532" s="241" t="s">
        <v>48</v>
      </c>
      <c r="O532" s="87"/>
      <c r="P532" s="242">
        <f>O532*H532</f>
        <v>0</v>
      </c>
      <c r="Q532" s="242">
        <v>0</v>
      </c>
      <c r="R532" s="242">
        <f>Q532*H532</f>
        <v>0</v>
      </c>
      <c r="S532" s="242">
        <v>0</v>
      </c>
      <c r="T532" s="243">
        <f>S532*H532</f>
        <v>0</v>
      </c>
      <c r="AR532" s="244" t="s">
        <v>125</v>
      </c>
      <c r="AT532" s="244" t="s">
        <v>266</v>
      </c>
      <c r="AU532" s="244" t="s">
        <v>92</v>
      </c>
      <c r="AY532" s="17" t="s">
        <v>263</v>
      </c>
      <c r="BE532" s="245">
        <f>IF(N532="základní",J532,0)</f>
        <v>0</v>
      </c>
      <c r="BF532" s="245">
        <f>IF(N532="snížená",J532,0)</f>
        <v>0</v>
      </c>
      <c r="BG532" s="245">
        <f>IF(N532="zákl. přenesená",J532,0)</f>
        <v>0</v>
      </c>
      <c r="BH532" s="245">
        <f>IF(N532="sníž. přenesená",J532,0)</f>
        <v>0</v>
      </c>
      <c r="BI532" s="245">
        <f>IF(N532="nulová",J532,0)</f>
        <v>0</v>
      </c>
      <c r="BJ532" s="17" t="s">
        <v>90</v>
      </c>
      <c r="BK532" s="245">
        <f>ROUND(I532*H532,2)</f>
        <v>0</v>
      </c>
      <c r="BL532" s="17" t="s">
        <v>125</v>
      </c>
      <c r="BM532" s="244" t="s">
        <v>9614</v>
      </c>
    </row>
    <row r="533" s="14" customFormat="1">
      <c r="B533" s="274"/>
      <c r="C533" s="275"/>
      <c r="D533" s="246" t="s">
        <v>368</v>
      </c>
      <c r="E533" s="276" t="s">
        <v>1</v>
      </c>
      <c r="F533" s="277" t="s">
        <v>9615</v>
      </c>
      <c r="G533" s="275"/>
      <c r="H533" s="276" t="s">
        <v>1</v>
      </c>
      <c r="I533" s="278"/>
      <c r="J533" s="275"/>
      <c r="K533" s="275"/>
      <c r="L533" s="279"/>
      <c r="M533" s="280"/>
      <c r="N533" s="281"/>
      <c r="O533" s="281"/>
      <c r="P533" s="281"/>
      <c r="Q533" s="281"/>
      <c r="R533" s="281"/>
      <c r="S533" s="281"/>
      <c r="T533" s="282"/>
      <c r="AT533" s="283" t="s">
        <v>368</v>
      </c>
      <c r="AU533" s="283" t="s">
        <v>92</v>
      </c>
      <c r="AV533" s="14" t="s">
        <v>90</v>
      </c>
      <c r="AW533" s="14" t="s">
        <v>38</v>
      </c>
      <c r="AX533" s="14" t="s">
        <v>83</v>
      </c>
      <c r="AY533" s="283" t="s">
        <v>263</v>
      </c>
    </row>
    <row r="534" s="12" customFormat="1">
      <c r="B534" s="252"/>
      <c r="C534" s="253"/>
      <c r="D534" s="246" t="s">
        <v>368</v>
      </c>
      <c r="E534" s="254" t="s">
        <v>1</v>
      </c>
      <c r="F534" s="255" t="s">
        <v>90</v>
      </c>
      <c r="G534" s="253"/>
      <c r="H534" s="256">
        <v>1</v>
      </c>
      <c r="I534" s="257"/>
      <c r="J534" s="253"/>
      <c r="K534" s="253"/>
      <c r="L534" s="258"/>
      <c r="M534" s="259"/>
      <c r="N534" s="260"/>
      <c r="O534" s="260"/>
      <c r="P534" s="260"/>
      <c r="Q534" s="260"/>
      <c r="R534" s="260"/>
      <c r="S534" s="260"/>
      <c r="T534" s="261"/>
      <c r="AT534" s="262" t="s">
        <v>368</v>
      </c>
      <c r="AU534" s="262" t="s">
        <v>92</v>
      </c>
      <c r="AV534" s="12" t="s">
        <v>92</v>
      </c>
      <c r="AW534" s="12" t="s">
        <v>38</v>
      </c>
      <c r="AX534" s="12" t="s">
        <v>90</v>
      </c>
      <c r="AY534" s="262" t="s">
        <v>263</v>
      </c>
    </row>
    <row r="535" s="1" customFormat="1" ht="16.5" customHeight="1">
      <c r="B535" s="39"/>
      <c r="C535" s="233" t="s">
        <v>910</v>
      </c>
      <c r="D535" s="233" t="s">
        <v>266</v>
      </c>
      <c r="E535" s="234" t="s">
        <v>9616</v>
      </c>
      <c r="F535" s="235" t="s">
        <v>9617</v>
      </c>
      <c r="G535" s="236" t="s">
        <v>2216</v>
      </c>
      <c r="H535" s="237">
        <v>1</v>
      </c>
      <c r="I535" s="238"/>
      <c r="J535" s="239">
        <f>ROUND(I535*H535,2)</f>
        <v>0</v>
      </c>
      <c r="K535" s="235" t="s">
        <v>3544</v>
      </c>
      <c r="L535" s="44"/>
      <c r="M535" s="240" t="s">
        <v>1</v>
      </c>
      <c r="N535" s="241" t="s">
        <v>48</v>
      </c>
      <c r="O535" s="87"/>
      <c r="P535" s="242">
        <f>O535*H535</f>
        <v>0</v>
      </c>
      <c r="Q535" s="242">
        <v>0</v>
      </c>
      <c r="R535" s="242">
        <f>Q535*H535</f>
        <v>0</v>
      </c>
      <c r="S535" s="242">
        <v>0</v>
      </c>
      <c r="T535" s="243">
        <f>S535*H535</f>
        <v>0</v>
      </c>
      <c r="AR535" s="244" t="s">
        <v>125</v>
      </c>
      <c r="AT535" s="244" t="s">
        <v>266</v>
      </c>
      <c r="AU535" s="244" t="s">
        <v>92</v>
      </c>
      <c r="AY535" s="17" t="s">
        <v>263</v>
      </c>
      <c r="BE535" s="245">
        <f>IF(N535="základní",J535,0)</f>
        <v>0</v>
      </c>
      <c r="BF535" s="245">
        <f>IF(N535="snížená",J535,0)</f>
        <v>0</v>
      </c>
      <c r="BG535" s="245">
        <f>IF(N535="zákl. přenesená",J535,0)</f>
        <v>0</v>
      </c>
      <c r="BH535" s="245">
        <f>IF(N535="sníž. přenesená",J535,0)</f>
        <v>0</v>
      </c>
      <c r="BI535" s="245">
        <f>IF(N535="nulová",J535,0)</f>
        <v>0</v>
      </c>
      <c r="BJ535" s="17" t="s">
        <v>90</v>
      </c>
      <c r="BK535" s="245">
        <f>ROUND(I535*H535,2)</f>
        <v>0</v>
      </c>
      <c r="BL535" s="17" t="s">
        <v>125</v>
      </c>
      <c r="BM535" s="244" t="s">
        <v>9618</v>
      </c>
    </row>
    <row r="536" s="14" customFormat="1">
      <c r="B536" s="274"/>
      <c r="C536" s="275"/>
      <c r="D536" s="246" t="s">
        <v>368</v>
      </c>
      <c r="E536" s="276" t="s">
        <v>1</v>
      </c>
      <c r="F536" s="277" t="s">
        <v>9619</v>
      </c>
      <c r="G536" s="275"/>
      <c r="H536" s="276" t="s">
        <v>1</v>
      </c>
      <c r="I536" s="278"/>
      <c r="J536" s="275"/>
      <c r="K536" s="275"/>
      <c r="L536" s="279"/>
      <c r="M536" s="280"/>
      <c r="N536" s="281"/>
      <c r="O536" s="281"/>
      <c r="P536" s="281"/>
      <c r="Q536" s="281"/>
      <c r="R536" s="281"/>
      <c r="S536" s="281"/>
      <c r="T536" s="282"/>
      <c r="AT536" s="283" t="s">
        <v>368</v>
      </c>
      <c r="AU536" s="283" t="s">
        <v>92</v>
      </c>
      <c r="AV536" s="14" t="s">
        <v>90</v>
      </c>
      <c r="AW536" s="14" t="s">
        <v>38</v>
      </c>
      <c r="AX536" s="14" t="s">
        <v>83</v>
      </c>
      <c r="AY536" s="283" t="s">
        <v>263</v>
      </c>
    </row>
    <row r="537" s="14" customFormat="1">
      <c r="B537" s="274"/>
      <c r="C537" s="275"/>
      <c r="D537" s="246" t="s">
        <v>368</v>
      </c>
      <c r="E537" s="276" t="s">
        <v>1</v>
      </c>
      <c r="F537" s="277" t="s">
        <v>9620</v>
      </c>
      <c r="G537" s="275"/>
      <c r="H537" s="276" t="s">
        <v>1</v>
      </c>
      <c r="I537" s="278"/>
      <c r="J537" s="275"/>
      <c r="K537" s="275"/>
      <c r="L537" s="279"/>
      <c r="M537" s="280"/>
      <c r="N537" s="281"/>
      <c r="O537" s="281"/>
      <c r="P537" s="281"/>
      <c r="Q537" s="281"/>
      <c r="R537" s="281"/>
      <c r="S537" s="281"/>
      <c r="T537" s="282"/>
      <c r="AT537" s="283" t="s">
        <v>368</v>
      </c>
      <c r="AU537" s="283" t="s">
        <v>92</v>
      </c>
      <c r="AV537" s="14" t="s">
        <v>90</v>
      </c>
      <c r="AW537" s="14" t="s">
        <v>38</v>
      </c>
      <c r="AX537" s="14" t="s">
        <v>83</v>
      </c>
      <c r="AY537" s="283" t="s">
        <v>263</v>
      </c>
    </row>
    <row r="538" s="14" customFormat="1">
      <c r="B538" s="274"/>
      <c r="C538" s="275"/>
      <c r="D538" s="246" t="s">
        <v>368</v>
      </c>
      <c r="E538" s="276" t="s">
        <v>1</v>
      </c>
      <c r="F538" s="277" t="s">
        <v>9621</v>
      </c>
      <c r="G538" s="275"/>
      <c r="H538" s="276" t="s">
        <v>1</v>
      </c>
      <c r="I538" s="278"/>
      <c r="J538" s="275"/>
      <c r="K538" s="275"/>
      <c r="L538" s="279"/>
      <c r="M538" s="280"/>
      <c r="N538" s="281"/>
      <c r="O538" s="281"/>
      <c r="P538" s="281"/>
      <c r="Q538" s="281"/>
      <c r="R538" s="281"/>
      <c r="S538" s="281"/>
      <c r="T538" s="282"/>
      <c r="AT538" s="283" t="s">
        <v>368</v>
      </c>
      <c r="AU538" s="283" t="s">
        <v>92</v>
      </c>
      <c r="AV538" s="14" t="s">
        <v>90</v>
      </c>
      <c r="AW538" s="14" t="s">
        <v>38</v>
      </c>
      <c r="AX538" s="14" t="s">
        <v>83</v>
      </c>
      <c r="AY538" s="283" t="s">
        <v>263</v>
      </c>
    </row>
    <row r="539" s="14" customFormat="1">
      <c r="B539" s="274"/>
      <c r="C539" s="275"/>
      <c r="D539" s="246" t="s">
        <v>368</v>
      </c>
      <c r="E539" s="276" t="s">
        <v>1</v>
      </c>
      <c r="F539" s="277" t="s">
        <v>9622</v>
      </c>
      <c r="G539" s="275"/>
      <c r="H539" s="276" t="s">
        <v>1</v>
      </c>
      <c r="I539" s="278"/>
      <c r="J539" s="275"/>
      <c r="K539" s="275"/>
      <c r="L539" s="279"/>
      <c r="M539" s="280"/>
      <c r="N539" s="281"/>
      <c r="O539" s="281"/>
      <c r="P539" s="281"/>
      <c r="Q539" s="281"/>
      <c r="R539" s="281"/>
      <c r="S539" s="281"/>
      <c r="T539" s="282"/>
      <c r="AT539" s="283" t="s">
        <v>368</v>
      </c>
      <c r="AU539" s="283" t="s">
        <v>92</v>
      </c>
      <c r="AV539" s="14" t="s">
        <v>90</v>
      </c>
      <c r="AW539" s="14" t="s">
        <v>38</v>
      </c>
      <c r="AX539" s="14" t="s">
        <v>83</v>
      </c>
      <c r="AY539" s="283" t="s">
        <v>263</v>
      </c>
    </row>
    <row r="540" s="14" customFormat="1">
      <c r="B540" s="274"/>
      <c r="C540" s="275"/>
      <c r="D540" s="246" t="s">
        <v>368</v>
      </c>
      <c r="E540" s="276" t="s">
        <v>1</v>
      </c>
      <c r="F540" s="277" t="s">
        <v>9623</v>
      </c>
      <c r="G540" s="275"/>
      <c r="H540" s="276" t="s">
        <v>1</v>
      </c>
      <c r="I540" s="278"/>
      <c r="J540" s="275"/>
      <c r="K540" s="275"/>
      <c r="L540" s="279"/>
      <c r="M540" s="280"/>
      <c r="N540" s="281"/>
      <c r="O540" s="281"/>
      <c r="P540" s="281"/>
      <c r="Q540" s="281"/>
      <c r="R540" s="281"/>
      <c r="S540" s="281"/>
      <c r="T540" s="282"/>
      <c r="AT540" s="283" t="s">
        <v>368</v>
      </c>
      <c r="AU540" s="283" t="s">
        <v>92</v>
      </c>
      <c r="AV540" s="14" t="s">
        <v>90</v>
      </c>
      <c r="AW540" s="14" t="s">
        <v>38</v>
      </c>
      <c r="AX540" s="14" t="s">
        <v>83</v>
      </c>
      <c r="AY540" s="283" t="s">
        <v>263</v>
      </c>
    </row>
    <row r="541" s="14" customFormat="1">
      <c r="B541" s="274"/>
      <c r="C541" s="275"/>
      <c r="D541" s="246" t="s">
        <v>368</v>
      </c>
      <c r="E541" s="276" t="s">
        <v>1</v>
      </c>
      <c r="F541" s="277" t="s">
        <v>9624</v>
      </c>
      <c r="G541" s="275"/>
      <c r="H541" s="276" t="s">
        <v>1</v>
      </c>
      <c r="I541" s="278"/>
      <c r="J541" s="275"/>
      <c r="K541" s="275"/>
      <c r="L541" s="279"/>
      <c r="M541" s="280"/>
      <c r="N541" s="281"/>
      <c r="O541" s="281"/>
      <c r="P541" s="281"/>
      <c r="Q541" s="281"/>
      <c r="R541" s="281"/>
      <c r="S541" s="281"/>
      <c r="T541" s="282"/>
      <c r="AT541" s="283" t="s">
        <v>368</v>
      </c>
      <c r="AU541" s="283" t="s">
        <v>92</v>
      </c>
      <c r="AV541" s="14" t="s">
        <v>90</v>
      </c>
      <c r="AW541" s="14" t="s">
        <v>38</v>
      </c>
      <c r="AX541" s="14" t="s">
        <v>83</v>
      </c>
      <c r="AY541" s="283" t="s">
        <v>263</v>
      </c>
    </row>
    <row r="542" s="14" customFormat="1">
      <c r="B542" s="274"/>
      <c r="C542" s="275"/>
      <c r="D542" s="246" t="s">
        <v>368</v>
      </c>
      <c r="E542" s="276" t="s">
        <v>1</v>
      </c>
      <c r="F542" s="277" t="s">
        <v>9625</v>
      </c>
      <c r="G542" s="275"/>
      <c r="H542" s="276" t="s">
        <v>1</v>
      </c>
      <c r="I542" s="278"/>
      <c r="J542" s="275"/>
      <c r="K542" s="275"/>
      <c r="L542" s="279"/>
      <c r="M542" s="280"/>
      <c r="N542" s="281"/>
      <c r="O542" s="281"/>
      <c r="P542" s="281"/>
      <c r="Q542" s="281"/>
      <c r="R542" s="281"/>
      <c r="S542" s="281"/>
      <c r="T542" s="282"/>
      <c r="AT542" s="283" t="s">
        <v>368</v>
      </c>
      <c r="AU542" s="283" t="s">
        <v>92</v>
      </c>
      <c r="AV542" s="14" t="s">
        <v>90</v>
      </c>
      <c r="AW542" s="14" t="s">
        <v>38</v>
      </c>
      <c r="AX542" s="14" t="s">
        <v>83</v>
      </c>
      <c r="AY542" s="283" t="s">
        <v>263</v>
      </c>
    </row>
    <row r="543" s="12" customFormat="1">
      <c r="B543" s="252"/>
      <c r="C543" s="253"/>
      <c r="D543" s="246" t="s">
        <v>368</v>
      </c>
      <c r="E543" s="254" t="s">
        <v>1</v>
      </c>
      <c r="F543" s="255" t="s">
        <v>90</v>
      </c>
      <c r="G543" s="253"/>
      <c r="H543" s="256">
        <v>1</v>
      </c>
      <c r="I543" s="257"/>
      <c r="J543" s="253"/>
      <c r="K543" s="253"/>
      <c r="L543" s="258"/>
      <c r="M543" s="259"/>
      <c r="N543" s="260"/>
      <c r="O543" s="260"/>
      <c r="P543" s="260"/>
      <c r="Q543" s="260"/>
      <c r="R543" s="260"/>
      <c r="S543" s="260"/>
      <c r="T543" s="261"/>
      <c r="AT543" s="262" t="s">
        <v>368</v>
      </c>
      <c r="AU543" s="262" t="s">
        <v>92</v>
      </c>
      <c r="AV543" s="12" t="s">
        <v>92</v>
      </c>
      <c r="AW543" s="12" t="s">
        <v>38</v>
      </c>
      <c r="AX543" s="12" t="s">
        <v>90</v>
      </c>
      <c r="AY543" s="262" t="s">
        <v>263</v>
      </c>
    </row>
    <row r="544" s="1" customFormat="1" ht="16.5" customHeight="1">
      <c r="B544" s="39"/>
      <c r="C544" s="233" t="s">
        <v>917</v>
      </c>
      <c r="D544" s="233" t="s">
        <v>266</v>
      </c>
      <c r="E544" s="234" t="s">
        <v>9251</v>
      </c>
      <c r="F544" s="235" t="s">
        <v>9626</v>
      </c>
      <c r="G544" s="236" t="s">
        <v>503</v>
      </c>
      <c r="H544" s="237">
        <v>1</v>
      </c>
      <c r="I544" s="238"/>
      <c r="J544" s="239">
        <f>ROUND(I544*H544,2)</f>
        <v>0</v>
      </c>
      <c r="K544" s="235" t="s">
        <v>3544</v>
      </c>
      <c r="L544" s="44"/>
      <c r="M544" s="240" t="s">
        <v>1</v>
      </c>
      <c r="N544" s="241" t="s">
        <v>48</v>
      </c>
      <c r="O544" s="87"/>
      <c r="P544" s="242">
        <f>O544*H544</f>
        <v>0</v>
      </c>
      <c r="Q544" s="242">
        <v>0</v>
      </c>
      <c r="R544" s="242">
        <f>Q544*H544</f>
        <v>0</v>
      </c>
      <c r="S544" s="242">
        <v>0</v>
      </c>
      <c r="T544" s="243">
        <f>S544*H544</f>
        <v>0</v>
      </c>
      <c r="AR544" s="244" t="s">
        <v>125</v>
      </c>
      <c r="AT544" s="244" t="s">
        <v>266</v>
      </c>
      <c r="AU544" s="244" t="s">
        <v>92</v>
      </c>
      <c r="AY544" s="17" t="s">
        <v>263</v>
      </c>
      <c r="BE544" s="245">
        <f>IF(N544="základní",J544,0)</f>
        <v>0</v>
      </c>
      <c r="BF544" s="245">
        <f>IF(N544="snížená",J544,0)</f>
        <v>0</v>
      </c>
      <c r="BG544" s="245">
        <f>IF(N544="zákl. přenesená",J544,0)</f>
        <v>0</v>
      </c>
      <c r="BH544" s="245">
        <f>IF(N544="sníž. přenesená",J544,0)</f>
        <v>0</v>
      </c>
      <c r="BI544" s="245">
        <f>IF(N544="nulová",J544,0)</f>
        <v>0</v>
      </c>
      <c r="BJ544" s="17" t="s">
        <v>90</v>
      </c>
      <c r="BK544" s="245">
        <f>ROUND(I544*H544,2)</f>
        <v>0</v>
      </c>
      <c r="BL544" s="17" t="s">
        <v>125</v>
      </c>
      <c r="BM544" s="244" t="s">
        <v>9627</v>
      </c>
    </row>
    <row r="545" s="12" customFormat="1">
      <c r="B545" s="252"/>
      <c r="C545" s="253"/>
      <c r="D545" s="246" t="s">
        <v>368</v>
      </c>
      <c r="E545" s="254" t="s">
        <v>1</v>
      </c>
      <c r="F545" s="255" t="s">
        <v>90</v>
      </c>
      <c r="G545" s="253"/>
      <c r="H545" s="256">
        <v>1</v>
      </c>
      <c r="I545" s="257"/>
      <c r="J545" s="253"/>
      <c r="K545" s="253"/>
      <c r="L545" s="258"/>
      <c r="M545" s="259"/>
      <c r="N545" s="260"/>
      <c r="O545" s="260"/>
      <c r="P545" s="260"/>
      <c r="Q545" s="260"/>
      <c r="R545" s="260"/>
      <c r="S545" s="260"/>
      <c r="T545" s="261"/>
      <c r="AT545" s="262" t="s">
        <v>368</v>
      </c>
      <c r="AU545" s="262" t="s">
        <v>92</v>
      </c>
      <c r="AV545" s="12" t="s">
        <v>92</v>
      </c>
      <c r="AW545" s="12" t="s">
        <v>38</v>
      </c>
      <c r="AX545" s="12" t="s">
        <v>90</v>
      </c>
      <c r="AY545" s="262" t="s">
        <v>263</v>
      </c>
    </row>
    <row r="546" s="1" customFormat="1" ht="16.5" customHeight="1">
      <c r="B546" s="39"/>
      <c r="C546" s="233" t="s">
        <v>923</v>
      </c>
      <c r="D546" s="233" t="s">
        <v>266</v>
      </c>
      <c r="E546" s="234" t="s">
        <v>9628</v>
      </c>
      <c r="F546" s="235" t="s">
        <v>9629</v>
      </c>
      <c r="G546" s="236" t="s">
        <v>503</v>
      </c>
      <c r="H546" s="237">
        <v>1</v>
      </c>
      <c r="I546" s="238"/>
      <c r="J546" s="239">
        <f>ROUND(I546*H546,2)</f>
        <v>0</v>
      </c>
      <c r="K546" s="235" t="s">
        <v>3544</v>
      </c>
      <c r="L546" s="44"/>
      <c r="M546" s="240" t="s">
        <v>1</v>
      </c>
      <c r="N546" s="241" t="s">
        <v>48</v>
      </c>
      <c r="O546" s="87"/>
      <c r="P546" s="242">
        <f>O546*H546</f>
        <v>0</v>
      </c>
      <c r="Q546" s="242">
        <v>0</v>
      </c>
      <c r="R546" s="242">
        <f>Q546*H546</f>
        <v>0</v>
      </c>
      <c r="S546" s="242">
        <v>0</v>
      </c>
      <c r="T546" s="243">
        <f>S546*H546</f>
        <v>0</v>
      </c>
      <c r="AR546" s="244" t="s">
        <v>125</v>
      </c>
      <c r="AT546" s="244" t="s">
        <v>266</v>
      </c>
      <c r="AU546" s="244" t="s">
        <v>92</v>
      </c>
      <c r="AY546" s="17" t="s">
        <v>263</v>
      </c>
      <c r="BE546" s="245">
        <f>IF(N546="základní",J546,0)</f>
        <v>0</v>
      </c>
      <c r="BF546" s="245">
        <f>IF(N546="snížená",J546,0)</f>
        <v>0</v>
      </c>
      <c r="BG546" s="245">
        <f>IF(N546="zákl. přenesená",J546,0)</f>
        <v>0</v>
      </c>
      <c r="BH546" s="245">
        <f>IF(N546="sníž. přenesená",J546,0)</f>
        <v>0</v>
      </c>
      <c r="BI546" s="245">
        <f>IF(N546="nulová",J546,0)</f>
        <v>0</v>
      </c>
      <c r="BJ546" s="17" t="s">
        <v>90</v>
      </c>
      <c r="BK546" s="245">
        <f>ROUND(I546*H546,2)</f>
        <v>0</v>
      </c>
      <c r="BL546" s="17" t="s">
        <v>125</v>
      </c>
      <c r="BM546" s="244" t="s">
        <v>9630</v>
      </c>
    </row>
    <row r="547" s="12" customFormat="1">
      <c r="B547" s="252"/>
      <c r="C547" s="253"/>
      <c r="D547" s="246" t="s">
        <v>368</v>
      </c>
      <c r="E547" s="254" t="s">
        <v>1</v>
      </c>
      <c r="F547" s="255" t="s">
        <v>90</v>
      </c>
      <c r="G547" s="253"/>
      <c r="H547" s="256">
        <v>1</v>
      </c>
      <c r="I547" s="257"/>
      <c r="J547" s="253"/>
      <c r="K547" s="253"/>
      <c r="L547" s="258"/>
      <c r="M547" s="259"/>
      <c r="N547" s="260"/>
      <c r="O547" s="260"/>
      <c r="P547" s="260"/>
      <c r="Q547" s="260"/>
      <c r="R547" s="260"/>
      <c r="S547" s="260"/>
      <c r="T547" s="261"/>
      <c r="AT547" s="262" t="s">
        <v>368</v>
      </c>
      <c r="AU547" s="262" t="s">
        <v>92</v>
      </c>
      <c r="AV547" s="12" t="s">
        <v>92</v>
      </c>
      <c r="AW547" s="12" t="s">
        <v>38</v>
      </c>
      <c r="AX547" s="12" t="s">
        <v>90</v>
      </c>
      <c r="AY547" s="262" t="s">
        <v>263</v>
      </c>
    </row>
    <row r="548" s="1" customFormat="1" ht="16.5" customHeight="1">
      <c r="B548" s="39"/>
      <c r="C548" s="233" t="s">
        <v>927</v>
      </c>
      <c r="D548" s="233" t="s">
        <v>266</v>
      </c>
      <c r="E548" s="234" t="s">
        <v>9631</v>
      </c>
      <c r="F548" s="235" t="s">
        <v>9632</v>
      </c>
      <c r="G548" s="236" t="s">
        <v>503</v>
      </c>
      <c r="H548" s="237">
        <v>3</v>
      </c>
      <c r="I548" s="238"/>
      <c r="J548" s="239">
        <f>ROUND(I548*H548,2)</f>
        <v>0</v>
      </c>
      <c r="K548" s="235" t="s">
        <v>3544</v>
      </c>
      <c r="L548" s="44"/>
      <c r="M548" s="240" t="s">
        <v>1</v>
      </c>
      <c r="N548" s="241" t="s">
        <v>48</v>
      </c>
      <c r="O548" s="87"/>
      <c r="P548" s="242">
        <f>O548*H548</f>
        <v>0</v>
      </c>
      <c r="Q548" s="242">
        <v>0</v>
      </c>
      <c r="R548" s="242">
        <f>Q548*H548</f>
        <v>0</v>
      </c>
      <c r="S548" s="242">
        <v>0</v>
      </c>
      <c r="T548" s="243">
        <f>S548*H548</f>
        <v>0</v>
      </c>
      <c r="AR548" s="244" t="s">
        <v>125</v>
      </c>
      <c r="AT548" s="244" t="s">
        <v>266</v>
      </c>
      <c r="AU548" s="244" t="s">
        <v>92</v>
      </c>
      <c r="AY548" s="17" t="s">
        <v>263</v>
      </c>
      <c r="BE548" s="245">
        <f>IF(N548="základní",J548,0)</f>
        <v>0</v>
      </c>
      <c r="BF548" s="245">
        <f>IF(N548="snížená",J548,0)</f>
        <v>0</v>
      </c>
      <c r="BG548" s="245">
        <f>IF(N548="zákl. přenesená",J548,0)</f>
        <v>0</v>
      </c>
      <c r="BH548" s="245">
        <f>IF(N548="sníž. přenesená",J548,0)</f>
        <v>0</v>
      </c>
      <c r="BI548" s="245">
        <f>IF(N548="nulová",J548,0)</f>
        <v>0</v>
      </c>
      <c r="BJ548" s="17" t="s">
        <v>90</v>
      </c>
      <c r="BK548" s="245">
        <f>ROUND(I548*H548,2)</f>
        <v>0</v>
      </c>
      <c r="BL548" s="17" t="s">
        <v>125</v>
      </c>
      <c r="BM548" s="244" t="s">
        <v>9633</v>
      </c>
    </row>
    <row r="549" s="12" customFormat="1">
      <c r="B549" s="252"/>
      <c r="C549" s="253"/>
      <c r="D549" s="246" t="s">
        <v>368</v>
      </c>
      <c r="E549" s="254" t="s">
        <v>1</v>
      </c>
      <c r="F549" s="255" t="s">
        <v>112</v>
      </c>
      <c r="G549" s="253"/>
      <c r="H549" s="256">
        <v>3</v>
      </c>
      <c r="I549" s="257"/>
      <c r="J549" s="253"/>
      <c r="K549" s="253"/>
      <c r="L549" s="258"/>
      <c r="M549" s="259"/>
      <c r="N549" s="260"/>
      <c r="O549" s="260"/>
      <c r="P549" s="260"/>
      <c r="Q549" s="260"/>
      <c r="R549" s="260"/>
      <c r="S549" s="260"/>
      <c r="T549" s="261"/>
      <c r="AT549" s="262" t="s">
        <v>368</v>
      </c>
      <c r="AU549" s="262" t="s">
        <v>92</v>
      </c>
      <c r="AV549" s="12" t="s">
        <v>92</v>
      </c>
      <c r="AW549" s="12" t="s">
        <v>38</v>
      </c>
      <c r="AX549" s="12" t="s">
        <v>90</v>
      </c>
      <c r="AY549" s="262" t="s">
        <v>263</v>
      </c>
    </row>
    <row r="550" s="1" customFormat="1" ht="24" customHeight="1">
      <c r="B550" s="39"/>
      <c r="C550" s="233" t="s">
        <v>931</v>
      </c>
      <c r="D550" s="233" t="s">
        <v>266</v>
      </c>
      <c r="E550" s="234" t="s">
        <v>9254</v>
      </c>
      <c r="F550" s="235" t="s">
        <v>9634</v>
      </c>
      <c r="G550" s="236" t="s">
        <v>503</v>
      </c>
      <c r="H550" s="237">
        <v>3</v>
      </c>
      <c r="I550" s="238"/>
      <c r="J550" s="239">
        <f>ROUND(I550*H550,2)</f>
        <v>0</v>
      </c>
      <c r="K550" s="235" t="s">
        <v>3544</v>
      </c>
      <c r="L550" s="44"/>
      <c r="M550" s="240" t="s">
        <v>1</v>
      </c>
      <c r="N550" s="241" t="s">
        <v>48</v>
      </c>
      <c r="O550" s="87"/>
      <c r="P550" s="242">
        <f>O550*H550</f>
        <v>0</v>
      </c>
      <c r="Q550" s="242">
        <v>0</v>
      </c>
      <c r="R550" s="242">
        <f>Q550*H550</f>
        <v>0</v>
      </c>
      <c r="S550" s="242">
        <v>0</v>
      </c>
      <c r="T550" s="243">
        <f>S550*H550</f>
        <v>0</v>
      </c>
      <c r="AR550" s="244" t="s">
        <v>125</v>
      </c>
      <c r="AT550" s="244" t="s">
        <v>266</v>
      </c>
      <c r="AU550" s="244" t="s">
        <v>92</v>
      </c>
      <c r="AY550" s="17" t="s">
        <v>263</v>
      </c>
      <c r="BE550" s="245">
        <f>IF(N550="základní",J550,0)</f>
        <v>0</v>
      </c>
      <c r="BF550" s="245">
        <f>IF(N550="snížená",J550,0)</f>
        <v>0</v>
      </c>
      <c r="BG550" s="245">
        <f>IF(N550="zákl. přenesená",J550,0)</f>
        <v>0</v>
      </c>
      <c r="BH550" s="245">
        <f>IF(N550="sníž. přenesená",J550,0)</f>
        <v>0</v>
      </c>
      <c r="BI550" s="245">
        <f>IF(N550="nulová",J550,0)</f>
        <v>0</v>
      </c>
      <c r="BJ550" s="17" t="s">
        <v>90</v>
      </c>
      <c r="BK550" s="245">
        <f>ROUND(I550*H550,2)</f>
        <v>0</v>
      </c>
      <c r="BL550" s="17" t="s">
        <v>125</v>
      </c>
      <c r="BM550" s="244" t="s">
        <v>9635</v>
      </c>
    </row>
    <row r="551" s="14" customFormat="1">
      <c r="B551" s="274"/>
      <c r="C551" s="275"/>
      <c r="D551" s="246" t="s">
        <v>368</v>
      </c>
      <c r="E551" s="276" t="s">
        <v>1</v>
      </c>
      <c r="F551" s="277" t="s">
        <v>9636</v>
      </c>
      <c r="G551" s="275"/>
      <c r="H551" s="276" t="s">
        <v>1</v>
      </c>
      <c r="I551" s="278"/>
      <c r="J551" s="275"/>
      <c r="K551" s="275"/>
      <c r="L551" s="279"/>
      <c r="M551" s="280"/>
      <c r="N551" s="281"/>
      <c r="O551" s="281"/>
      <c r="P551" s="281"/>
      <c r="Q551" s="281"/>
      <c r="R551" s="281"/>
      <c r="S551" s="281"/>
      <c r="T551" s="282"/>
      <c r="AT551" s="283" t="s">
        <v>368</v>
      </c>
      <c r="AU551" s="283" t="s">
        <v>92</v>
      </c>
      <c r="AV551" s="14" t="s">
        <v>90</v>
      </c>
      <c r="AW551" s="14" t="s">
        <v>38</v>
      </c>
      <c r="AX551" s="14" t="s">
        <v>83</v>
      </c>
      <c r="AY551" s="283" t="s">
        <v>263</v>
      </c>
    </row>
    <row r="552" s="14" customFormat="1">
      <c r="B552" s="274"/>
      <c r="C552" s="275"/>
      <c r="D552" s="246" t="s">
        <v>368</v>
      </c>
      <c r="E552" s="276" t="s">
        <v>1</v>
      </c>
      <c r="F552" s="277" t="s">
        <v>9637</v>
      </c>
      <c r="G552" s="275"/>
      <c r="H552" s="276" t="s">
        <v>1</v>
      </c>
      <c r="I552" s="278"/>
      <c r="J552" s="275"/>
      <c r="K552" s="275"/>
      <c r="L552" s="279"/>
      <c r="M552" s="280"/>
      <c r="N552" s="281"/>
      <c r="O552" s="281"/>
      <c r="P552" s="281"/>
      <c r="Q552" s="281"/>
      <c r="R552" s="281"/>
      <c r="S552" s="281"/>
      <c r="T552" s="282"/>
      <c r="AT552" s="283" t="s">
        <v>368</v>
      </c>
      <c r="AU552" s="283" t="s">
        <v>92</v>
      </c>
      <c r="AV552" s="14" t="s">
        <v>90</v>
      </c>
      <c r="AW552" s="14" t="s">
        <v>38</v>
      </c>
      <c r="AX552" s="14" t="s">
        <v>83</v>
      </c>
      <c r="AY552" s="283" t="s">
        <v>263</v>
      </c>
    </row>
    <row r="553" s="14" customFormat="1">
      <c r="B553" s="274"/>
      <c r="C553" s="275"/>
      <c r="D553" s="246" t="s">
        <v>368</v>
      </c>
      <c r="E553" s="276" t="s">
        <v>1</v>
      </c>
      <c r="F553" s="277" t="s">
        <v>9638</v>
      </c>
      <c r="G553" s="275"/>
      <c r="H553" s="276" t="s">
        <v>1</v>
      </c>
      <c r="I553" s="278"/>
      <c r="J553" s="275"/>
      <c r="K553" s="275"/>
      <c r="L553" s="279"/>
      <c r="M553" s="280"/>
      <c r="N553" s="281"/>
      <c r="O553" s="281"/>
      <c r="P553" s="281"/>
      <c r="Q553" s="281"/>
      <c r="R553" s="281"/>
      <c r="S553" s="281"/>
      <c r="T553" s="282"/>
      <c r="AT553" s="283" t="s">
        <v>368</v>
      </c>
      <c r="AU553" s="283" t="s">
        <v>92</v>
      </c>
      <c r="AV553" s="14" t="s">
        <v>90</v>
      </c>
      <c r="AW553" s="14" t="s">
        <v>38</v>
      </c>
      <c r="AX553" s="14" t="s">
        <v>83</v>
      </c>
      <c r="AY553" s="283" t="s">
        <v>263</v>
      </c>
    </row>
    <row r="554" s="12" customFormat="1">
      <c r="B554" s="252"/>
      <c r="C554" s="253"/>
      <c r="D554" s="246" t="s">
        <v>368</v>
      </c>
      <c r="E554" s="254" t="s">
        <v>1</v>
      </c>
      <c r="F554" s="255" t="s">
        <v>112</v>
      </c>
      <c r="G554" s="253"/>
      <c r="H554" s="256">
        <v>3</v>
      </c>
      <c r="I554" s="257"/>
      <c r="J554" s="253"/>
      <c r="K554" s="253"/>
      <c r="L554" s="258"/>
      <c r="M554" s="259"/>
      <c r="N554" s="260"/>
      <c r="O554" s="260"/>
      <c r="P554" s="260"/>
      <c r="Q554" s="260"/>
      <c r="R554" s="260"/>
      <c r="S554" s="260"/>
      <c r="T554" s="261"/>
      <c r="AT554" s="262" t="s">
        <v>368</v>
      </c>
      <c r="AU554" s="262" t="s">
        <v>92</v>
      </c>
      <c r="AV554" s="12" t="s">
        <v>92</v>
      </c>
      <c r="AW554" s="12" t="s">
        <v>38</v>
      </c>
      <c r="AX554" s="12" t="s">
        <v>90</v>
      </c>
      <c r="AY554" s="262" t="s">
        <v>263</v>
      </c>
    </row>
    <row r="555" s="1" customFormat="1" ht="16.5" customHeight="1">
      <c r="B555" s="39"/>
      <c r="C555" s="233" t="s">
        <v>943</v>
      </c>
      <c r="D555" s="233" t="s">
        <v>266</v>
      </c>
      <c r="E555" s="234" t="s">
        <v>9262</v>
      </c>
      <c r="F555" s="235" t="s">
        <v>9263</v>
      </c>
      <c r="G555" s="236" t="s">
        <v>503</v>
      </c>
      <c r="H555" s="237">
        <v>1</v>
      </c>
      <c r="I555" s="238"/>
      <c r="J555" s="239">
        <f>ROUND(I555*H555,2)</f>
        <v>0</v>
      </c>
      <c r="K555" s="235" t="s">
        <v>3544</v>
      </c>
      <c r="L555" s="44"/>
      <c r="M555" s="240" t="s">
        <v>1</v>
      </c>
      <c r="N555" s="241" t="s">
        <v>48</v>
      </c>
      <c r="O555" s="87"/>
      <c r="P555" s="242">
        <f>O555*H555</f>
        <v>0</v>
      </c>
      <c r="Q555" s="242">
        <v>0</v>
      </c>
      <c r="R555" s="242">
        <f>Q555*H555</f>
        <v>0</v>
      </c>
      <c r="S555" s="242">
        <v>0</v>
      </c>
      <c r="T555" s="243">
        <f>S555*H555</f>
        <v>0</v>
      </c>
      <c r="AR555" s="244" t="s">
        <v>125</v>
      </c>
      <c r="AT555" s="244" t="s">
        <v>266</v>
      </c>
      <c r="AU555" s="244" t="s">
        <v>92</v>
      </c>
      <c r="AY555" s="17" t="s">
        <v>263</v>
      </c>
      <c r="BE555" s="245">
        <f>IF(N555="základní",J555,0)</f>
        <v>0</v>
      </c>
      <c r="BF555" s="245">
        <f>IF(N555="snížená",J555,0)</f>
        <v>0</v>
      </c>
      <c r="BG555" s="245">
        <f>IF(N555="zákl. přenesená",J555,0)</f>
        <v>0</v>
      </c>
      <c r="BH555" s="245">
        <f>IF(N555="sníž. přenesená",J555,0)</f>
        <v>0</v>
      </c>
      <c r="BI555" s="245">
        <f>IF(N555="nulová",J555,0)</f>
        <v>0</v>
      </c>
      <c r="BJ555" s="17" t="s">
        <v>90</v>
      </c>
      <c r="BK555" s="245">
        <f>ROUND(I555*H555,2)</f>
        <v>0</v>
      </c>
      <c r="BL555" s="17" t="s">
        <v>125</v>
      </c>
      <c r="BM555" s="244" t="s">
        <v>9639</v>
      </c>
    </row>
    <row r="556" s="11" customFormat="1" ht="22.8" customHeight="1">
      <c r="B556" s="217"/>
      <c r="C556" s="218"/>
      <c r="D556" s="219" t="s">
        <v>82</v>
      </c>
      <c r="E556" s="231" t="s">
        <v>1053</v>
      </c>
      <c r="F556" s="231" t="s">
        <v>1054</v>
      </c>
      <c r="G556" s="218"/>
      <c r="H556" s="218"/>
      <c r="I556" s="221"/>
      <c r="J556" s="232">
        <f>BK556</f>
        <v>0</v>
      </c>
      <c r="K556" s="218"/>
      <c r="L556" s="223"/>
      <c r="M556" s="224"/>
      <c r="N556" s="225"/>
      <c r="O556" s="225"/>
      <c r="P556" s="226">
        <f>P557</f>
        <v>0</v>
      </c>
      <c r="Q556" s="225"/>
      <c r="R556" s="226">
        <f>R557</f>
        <v>0</v>
      </c>
      <c r="S556" s="225"/>
      <c r="T556" s="227">
        <f>T557</f>
        <v>0</v>
      </c>
      <c r="AR556" s="228" t="s">
        <v>90</v>
      </c>
      <c r="AT556" s="229" t="s">
        <v>82</v>
      </c>
      <c r="AU556" s="229" t="s">
        <v>90</v>
      </c>
      <c r="AY556" s="228" t="s">
        <v>263</v>
      </c>
      <c r="BK556" s="230">
        <f>BK557</f>
        <v>0</v>
      </c>
    </row>
    <row r="557" s="1" customFormat="1" ht="24" customHeight="1">
      <c r="B557" s="39"/>
      <c r="C557" s="233" t="s">
        <v>948</v>
      </c>
      <c r="D557" s="233" t="s">
        <v>266</v>
      </c>
      <c r="E557" s="234" t="s">
        <v>3563</v>
      </c>
      <c r="F557" s="235" t="s">
        <v>3564</v>
      </c>
      <c r="G557" s="236" t="s">
        <v>403</v>
      </c>
      <c r="H557" s="237">
        <v>238.39599999999999</v>
      </c>
      <c r="I557" s="238"/>
      <c r="J557" s="239">
        <f>ROUND(I557*H557,2)</f>
        <v>0</v>
      </c>
      <c r="K557" s="235" t="s">
        <v>270</v>
      </c>
      <c r="L557" s="44"/>
      <c r="M557" s="314" t="s">
        <v>1</v>
      </c>
      <c r="N557" s="315" t="s">
        <v>48</v>
      </c>
      <c r="O557" s="250"/>
      <c r="P557" s="316">
        <f>O557*H557</f>
        <v>0</v>
      </c>
      <c r="Q557" s="316">
        <v>0</v>
      </c>
      <c r="R557" s="316">
        <f>Q557*H557</f>
        <v>0</v>
      </c>
      <c r="S557" s="316">
        <v>0</v>
      </c>
      <c r="T557" s="317">
        <f>S557*H557</f>
        <v>0</v>
      </c>
      <c r="AR557" s="244" t="s">
        <v>125</v>
      </c>
      <c r="AT557" s="244" t="s">
        <v>266</v>
      </c>
      <c r="AU557" s="244" t="s">
        <v>92</v>
      </c>
      <c r="AY557" s="17" t="s">
        <v>263</v>
      </c>
      <c r="BE557" s="245">
        <f>IF(N557="základní",J557,0)</f>
        <v>0</v>
      </c>
      <c r="BF557" s="245">
        <f>IF(N557="snížená",J557,0)</f>
        <v>0</v>
      </c>
      <c r="BG557" s="245">
        <f>IF(N557="zákl. přenesená",J557,0)</f>
        <v>0</v>
      </c>
      <c r="BH557" s="245">
        <f>IF(N557="sníž. přenesená",J557,0)</f>
        <v>0</v>
      </c>
      <c r="BI557" s="245">
        <f>IF(N557="nulová",J557,0)</f>
        <v>0</v>
      </c>
      <c r="BJ557" s="17" t="s">
        <v>90</v>
      </c>
      <c r="BK557" s="245">
        <f>ROUND(I557*H557,2)</f>
        <v>0</v>
      </c>
      <c r="BL557" s="17" t="s">
        <v>125</v>
      </c>
      <c r="BM557" s="244" t="s">
        <v>9640</v>
      </c>
    </row>
    <row r="558" s="1" customFormat="1" ht="6.96" customHeight="1">
      <c r="B558" s="62"/>
      <c r="C558" s="63"/>
      <c r="D558" s="63"/>
      <c r="E558" s="63"/>
      <c r="F558" s="63"/>
      <c r="G558" s="63"/>
      <c r="H558" s="63"/>
      <c r="I558" s="184"/>
      <c r="J558" s="63"/>
      <c r="K558" s="63"/>
      <c r="L558" s="44"/>
    </row>
  </sheetData>
  <sheetProtection sheet="1" autoFilter="0" formatColumns="0" formatRows="0" objects="1" scenarios="1" spinCount="100000" saltValue="0cQ2IsTI6jPccOsZlMHfDCQSCPq6q7mLNyKrMIxEMBh2Zr7V6lKYsU3Z75zwEb+BYtYISAmcpt+jDqDj155RFw==" hashValue="1VRoX5oEBgyeMl+x1NaMzg6CIxe98mOWgBJTSGvfHUBbMv9RyZdVVBTvzVTHLt/7xolF6Xpg8vl6OKl0/JEwKA==" algorithmName="SHA-512" password="E785"/>
  <autoFilter ref="C126:K557"/>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220</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8672</v>
      </c>
      <c r="F9" s="1"/>
      <c r="G9" s="1"/>
      <c r="H9" s="1"/>
      <c r="I9" s="151"/>
      <c r="L9" s="44"/>
    </row>
    <row r="10" s="1" customFormat="1" ht="12" customHeight="1">
      <c r="B10" s="44"/>
      <c r="D10" s="149" t="s">
        <v>327</v>
      </c>
      <c r="I10" s="151"/>
      <c r="L10" s="44"/>
    </row>
    <row r="11" s="1" customFormat="1" ht="36.96" customHeight="1">
      <c r="B11" s="44"/>
      <c r="E11" s="152" t="s">
        <v>9641</v>
      </c>
      <c r="F11" s="1"/>
      <c r="G11" s="1"/>
      <c r="H11" s="1"/>
      <c r="I11" s="151"/>
      <c r="L11" s="44"/>
    </row>
    <row r="12" s="1" customFormat="1">
      <c r="B12" s="44"/>
      <c r="I12" s="151"/>
      <c r="L12" s="44"/>
    </row>
    <row r="13" s="1" customFormat="1" ht="12" customHeight="1">
      <c r="B13" s="44"/>
      <c r="D13" s="149" t="s">
        <v>18</v>
      </c>
      <c r="F13" s="137" t="s">
        <v>1</v>
      </c>
      <c r="I13" s="153" t="s">
        <v>20</v>
      </c>
      <c r="J13" s="137" t="s">
        <v>1</v>
      </c>
      <c r="L13" s="44"/>
    </row>
    <row r="14" s="1" customFormat="1" ht="12" customHeight="1">
      <c r="B14" s="44"/>
      <c r="D14" s="149" t="s">
        <v>22</v>
      </c>
      <c r="F14" s="137" t="s">
        <v>23</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
        <v>1</v>
      </c>
      <c r="L16" s="44"/>
    </row>
    <row r="17" s="1" customFormat="1" ht="18" customHeight="1">
      <c r="B17" s="44"/>
      <c r="E17" s="137" t="s">
        <v>40</v>
      </c>
      <c r="I17" s="153" t="s">
        <v>33</v>
      </c>
      <c r="J17" s="137" t="s">
        <v>1</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
        <v>1</v>
      </c>
      <c r="L22" s="44"/>
    </row>
    <row r="23" s="1" customFormat="1" ht="18" customHeight="1">
      <c r="B23" s="44"/>
      <c r="E23" s="137" t="s">
        <v>3445</v>
      </c>
      <c r="I23" s="153" t="s">
        <v>33</v>
      </c>
      <c r="J23" s="137" t="s">
        <v>1</v>
      </c>
      <c r="L23" s="44"/>
    </row>
    <row r="24" s="1" customFormat="1" ht="6.96" customHeight="1">
      <c r="B24" s="44"/>
      <c r="I24" s="151"/>
      <c r="L24" s="44"/>
    </row>
    <row r="25" s="1" customFormat="1" ht="12" customHeight="1">
      <c r="B25" s="44"/>
      <c r="D25" s="149" t="s">
        <v>39</v>
      </c>
      <c r="I25" s="153" t="s">
        <v>31</v>
      </c>
      <c r="J25" s="137" t="s">
        <v>1</v>
      </c>
      <c r="L25" s="44"/>
    </row>
    <row r="26" s="1" customFormat="1" ht="18" customHeight="1">
      <c r="B26" s="44"/>
      <c r="E26" s="137" t="s">
        <v>3446</v>
      </c>
      <c r="I26" s="153" t="s">
        <v>33</v>
      </c>
      <c r="J26" s="137" t="s">
        <v>1</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ROUND(J128,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ROUND((SUM(BE128:BE215)),  2)</f>
        <v>0</v>
      </c>
      <c r="I35" s="165">
        <v>0.20999999999999999</v>
      </c>
      <c r="J35" s="164">
        <f>ROUND(((SUM(BE128:BE215))*I35),  2)</f>
        <v>0</v>
      </c>
      <c r="L35" s="44"/>
    </row>
    <row r="36" s="1" customFormat="1" ht="14.4" customHeight="1">
      <c r="B36" s="44"/>
      <c r="E36" s="149" t="s">
        <v>49</v>
      </c>
      <c r="F36" s="164">
        <f>ROUND((SUM(BF128:BF215)),  2)</f>
        <v>0</v>
      </c>
      <c r="I36" s="165">
        <v>0.14999999999999999</v>
      </c>
      <c r="J36" s="164">
        <f>ROUND(((SUM(BF128:BF215))*I36),  2)</f>
        <v>0</v>
      </c>
      <c r="L36" s="44"/>
    </row>
    <row r="37" hidden="1" s="1" customFormat="1" ht="14.4" customHeight="1">
      <c r="B37" s="44"/>
      <c r="E37" s="149" t="s">
        <v>50</v>
      </c>
      <c r="F37" s="164">
        <f>ROUND((SUM(BG128:BG215)),  2)</f>
        <v>0</v>
      </c>
      <c r="I37" s="165">
        <v>0.20999999999999999</v>
      </c>
      <c r="J37" s="164">
        <f>0</f>
        <v>0</v>
      </c>
      <c r="L37" s="44"/>
    </row>
    <row r="38" hidden="1" s="1" customFormat="1" ht="14.4" customHeight="1">
      <c r="B38" s="44"/>
      <c r="E38" s="149" t="s">
        <v>51</v>
      </c>
      <c r="F38" s="164">
        <f>ROUND((SUM(BH128:BH215)),  2)</f>
        <v>0</v>
      </c>
      <c r="I38" s="165">
        <v>0.14999999999999999</v>
      </c>
      <c r="J38" s="164">
        <f>0</f>
        <v>0</v>
      </c>
      <c r="L38" s="44"/>
    </row>
    <row r="39" hidden="1" s="1" customFormat="1" ht="14.4" customHeight="1">
      <c r="B39" s="44"/>
      <c r="E39" s="149" t="s">
        <v>52</v>
      </c>
      <c r="F39" s="164">
        <f>ROUND((SUM(BI128:BI215)),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8672</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IO 06 - Přípojka vodovodu</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Ostrava</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15.15" customHeight="1">
      <c r="B93" s="39"/>
      <c r="C93" s="32" t="s">
        <v>30</v>
      </c>
      <c r="D93" s="40"/>
      <c r="E93" s="40"/>
      <c r="F93" s="27" t="str">
        <f>E17</f>
        <v xml:space="preserve"> </v>
      </c>
      <c r="G93" s="40"/>
      <c r="H93" s="40"/>
      <c r="I93" s="153" t="s">
        <v>36</v>
      </c>
      <c r="J93" s="37" t="str">
        <f>E23</f>
        <v>Ing.Petr Kudlík</v>
      </c>
      <c r="K93" s="40"/>
      <c r="L93" s="44"/>
    </row>
    <row r="94" s="1" customFormat="1" ht="15.15" customHeight="1">
      <c r="B94" s="39"/>
      <c r="C94" s="32" t="s">
        <v>34</v>
      </c>
      <c r="D94" s="40"/>
      <c r="E94" s="40"/>
      <c r="F94" s="27" t="str">
        <f>IF(E20="","",E20)</f>
        <v>Vyplň údaj</v>
      </c>
      <c r="G94" s="40"/>
      <c r="H94" s="40"/>
      <c r="I94" s="153" t="s">
        <v>39</v>
      </c>
      <c r="J94" s="37" t="str">
        <f>E26</f>
        <v>Lenka Jugová</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J128</f>
        <v>0</v>
      </c>
      <c r="K98" s="40"/>
      <c r="L98" s="44"/>
      <c r="AU98" s="17" t="s">
        <v>241</v>
      </c>
    </row>
    <row r="99" s="8" customFormat="1" ht="24.96" customHeight="1">
      <c r="B99" s="194"/>
      <c r="C99" s="195"/>
      <c r="D99" s="196" t="s">
        <v>329</v>
      </c>
      <c r="E99" s="197"/>
      <c r="F99" s="197"/>
      <c r="G99" s="197"/>
      <c r="H99" s="197"/>
      <c r="I99" s="198"/>
      <c r="J99" s="199">
        <f>J129</f>
        <v>0</v>
      </c>
      <c r="K99" s="195"/>
      <c r="L99" s="200"/>
    </row>
    <row r="100" s="9" customFormat="1" ht="19.92" customHeight="1">
      <c r="B100" s="201"/>
      <c r="C100" s="129"/>
      <c r="D100" s="202" t="s">
        <v>330</v>
      </c>
      <c r="E100" s="203"/>
      <c r="F100" s="203"/>
      <c r="G100" s="203"/>
      <c r="H100" s="203"/>
      <c r="I100" s="204"/>
      <c r="J100" s="205">
        <f>J130</f>
        <v>0</v>
      </c>
      <c r="K100" s="129"/>
      <c r="L100" s="206"/>
    </row>
    <row r="101" s="9" customFormat="1" ht="19.92" customHeight="1">
      <c r="B101" s="201"/>
      <c r="C101" s="129"/>
      <c r="D101" s="202" t="s">
        <v>331</v>
      </c>
      <c r="E101" s="203"/>
      <c r="F101" s="203"/>
      <c r="G101" s="203"/>
      <c r="H101" s="203"/>
      <c r="I101" s="204"/>
      <c r="J101" s="205">
        <f>J167</f>
        <v>0</v>
      </c>
      <c r="K101" s="129"/>
      <c r="L101" s="206"/>
    </row>
    <row r="102" s="9" customFormat="1" ht="19.92" customHeight="1">
      <c r="B102" s="201"/>
      <c r="C102" s="129"/>
      <c r="D102" s="202" t="s">
        <v>333</v>
      </c>
      <c r="E102" s="203"/>
      <c r="F102" s="203"/>
      <c r="G102" s="203"/>
      <c r="H102" s="203"/>
      <c r="I102" s="204"/>
      <c r="J102" s="205">
        <f>J172</f>
        <v>0</v>
      </c>
      <c r="K102" s="129"/>
      <c r="L102" s="206"/>
    </row>
    <row r="103" s="9" customFormat="1" ht="19.92" customHeight="1">
      <c r="B103" s="201"/>
      <c r="C103" s="129"/>
      <c r="D103" s="202" t="s">
        <v>3447</v>
      </c>
      <c r="E103" s="203"/>
      <c r="F103" s="203"/>
      <c r="G103" s="203"/>
      <c r="H103" s="203"/>
      <c r="I103" s="204"/>
      <c r="J103" s="205">
        <f>J177</f>
        <v>0</v>
      </c>
      <c r="K103" s="129"/>
      <c r="L103" s="206"/>
    </row>
    <row r="104" s="9" customFormat="1" ht="19.92" customHeight="1">
      <c r="B104" s="201"/>
      <c r="C104" s="129"/>
      <c r="D104" s="202" t="s">
        <v>338</v>
      </c>
      <c r="E104" s="203"/>
      <c r="F104" s="203"/>
      <c r="G104" s="203"/>
      <c r="H104" s="203"/>
      <c r="I104" s="204"/>
      <c r="J104" s="205">
        <f>J211</f>
        <v>0</v>
      </c>
      <c r="K104" s="129"/>
      <c r="L104" s="206"/>
    </row>
    <row r="105" s="8" customFormat="1" ht="24.96" customHeight="1">
      <c r="B105" s="194"/>
      <c r="C105" s="195"/>
      <c r="D105" s="196" t="s">
        <v>339</v>
      </c>
      <c r="E105" s="197"/>
      <c r="F105" s="197"/>
      <c r="G105" s="197"/>
      <c r="H105" s="197"/>
      <c r="I105" s="198"/>
      <c r="J105" s="199">
        <f>J213</f>
        <v>0</v>
      </c>
      <c r="K105" s="195"/>
      <c r="L105" s="200"/>
    </row>
    <row r="106" s="9" customFormat="1" ht="19.92" customHeight="1">
      <c r="B106" s="201"/>
      <c r="C106" s="129"/>
      <c r="D106" s="202" t="s">
        <v>3448</v>
      </c>
      <c r="E106" s="203"/>
      <c r="F106" s="203"/>
      <c r="G106" s="203"/>
      <c r="H106" s="203"/>
      <c r="I106" s="204"/>
      <c r="J106" s="205">
        <f>J214</f>
        <v>0</v>
      </c>
      <c r="K106" s="129"/>
      <c r="L106" s="206"/>
    </row>
    <row r="107" s="1" customFormat="1" ht="21.84" customHeight="1">
      <c r="B107" s="39"/>
      <c r="C107" s="40"/>
      <c r="D107" s="40"/>
      <c r="E107" s="40"/>
      <c r="F107" s="40"/>
      <c r="G107" s="40"/>
      <c r="H107" s="40"/>
      <c r="I107" s="151"/>
      <c r="J107" s="40"/>
      <c r="K107" s="40"/>
      <c r="L107" s="44"/>
    </row>
    <row r="108" s="1" customFormat="1" ht="6.96" customHeight="1">
      <c r="B108" s="62"/>
      <c r="C108" s="63"/>
      <c r="D108" s="63"/>
      <c r="E108" s="63"/>
      <c r="F108" s="63"/>
      <c r="G108" s="63"/>
      <c r="H108" s="63"/>
      <c r="I108" s="184"/>
      <c r="J108" s="63"/>
      <c r="K108" s="63"/>
      <c r="L108" s="44"/>
    </row>
    <row r="112" s="1" customFormat="1" ht="6.96" customHeight="1">
      <c r="B112" s="64"/>
      <c r="C112" s="65"/>
      <c r="D112" s="65"/>
      <c r="E112" s="65"/>
      <c r="F112" s="65"/>
      <c r="G112" s="65"/>
      <c r="H112" s="65"/>
      <c r="I112" s="187"/>
      <c r="J112" s="65"/>
      <c r="K112" s="65"/>
      <c r="L112" s="44"/>
    </row>
    <row r="113" s="1" customFormat="1" ht="24.96" customHeight="1">
      <c r="B113" s="39"/>
      <c r="C113" s="23" t="s">
        <v>248</v>
      </c>
      <c r="D113" s="40"/>
      <c r="E113" s="40"/>
      <c r="F113" s="40"/>
      <c r="G113" s="40"/>
      <c r="H113" s="40"/>
      <c r="I113" s="151"/>
      <c r="J113" s="40"/>
      <c r="K113" s="40"/>
      <c r="L113" s="44"/>
    </row>
    <row r="114" s="1" customFormat="1" ht="6.96" customHeight="1">
      <c r="B114" s="39"/>
      <c r="C114" s="40"/>
      <c r="D114" s="40"/>
      <c r="E114" s="40"/>
      <c r="F114" s="40"/>
      <c r="G114" s="40"/>
      <c r="H114" s="40"/>
      <c r="I114" s="151"/>
      <c r="J114" s="40"/>
      <c r="K114" s="40"/>
      <c r="L114" s="44"/>
    </row>
    <row r="115" s="1" customFormat="1" ht="12" customHeight="1">
      <c r="B115" s="39"/>
      <c r="C115" s="32" t="s">
        <v>16</v>
      </c>
      <c r="D115" s="40"/>
      <c r="E115" s="40"/>
      <c r="F115" s="40"/>
      <c r="G115" s="40"/>
      <c r="H115" s="40"/>
      <c r="I115" s="151"/>
      <c r="J115" s="40"/>
      <c r="K115" s="40"/>
      <c r="L115" s="44"/>
    </row>
    <row r="116" s="1" customFormat="1" ht="16.5" customHeight="1">
      <c r="B116" s="39"/>
      <c r="C116" s="40"/>
      <c r="D116" s="40"/>
      <c r="E116" s="188" t="str">
        <f>E7</f>
        <v>R4 - Nová budova fakulty umění</v>
      </c>
      <c r="F116" s="32"/>
      <c r="G116" s="32"/>
      <c r="H116" s="32"/>
      <c r="I116" s="151"/>
      <c r="J116" s="40"/>
      <c r="K116" s="40"/>
      <c r="L116" s="44"/>
    </row>
    <row r="117" ht="12" customHeight="1">
      <c r="B117" s="21"/>
      <c r="C117" s="32" t="s">
        <v>235</v>
      </c>
      <c r="D117" s="22"/>
      <c r="E117" s="22"/>
      <c r="F117" s="22"/>
      <c r="G117" s="22"/>
      <c r="H117" s="22"/>
      <c r="I117" s="143"/>
      <c r="J117" s="22"/>
      <c r="K117" s="22"/>
      <c r="L117" s="20"/>
    </row>
    <row r="118" s="1" customFormat="1" ht="16.5" customHeight="1">
      <c r="B118" s="39"/>
      <c r="C118" s="40"/>
      <c r="D118" s="40"/>
      <c r="E118" s="188" t="s">
        <v>8672</v>
      </c>
      <c r="F118" s="40"/>
      <c r="G118" s="40"/>
      <c r="H118" s="40"/>
      <c r="I118" s="151"/>
      <c r="J118" s="40"/>
      <c r="K118" s="40"/>
      <c r="L118" s="44"/>
    </row>
    <row r="119" s="1" customFormat="1" ht="12" customHeight="1">
      <c r="B119" s="39"/>
      <c r="C119" s="32" t="s">
        <v>327</v>
      </c>
      <c r="D119" s="40"/>
      <c r="E119" s="40"/>
      <c r="F119" s="40"/>
      <c r="G119" s="40"/>
      <c r="H119" s="40"/>
      <c r="I119" s="151"/>
      <c r="J119" s="40"/>
      <c r="K119" s="40"/>
      <c r="L119" s="44"/>
    </row>
    <row r="120" s="1" customFormat="1" ht="16.5" customHeight="1">
      <c r="B120" s="39"/>
      <c r="C120" s="40"/>
      <c r="D120" s="40"/>
      <c r="E120" s="72" t="str">
        <f>E11</f>
        <v>IO 06 - Přípojka vodovodu</v>
      </c>
      <c r="F120" s="40"/>
      <c r="G120" s="40"/>
      <c r="H120" s="40"/>
      <c r="I120" s="151"/>
      <c r="J120" s="40"/>
      <c r="K120" s="40"/>
      <c r="L120" s="44"/>
    </row>
    <row r="121" s="1" customFormat="1" ht="6.96" customHeight="1">
      <c r="B121" s="39"/>
      <c r="C121" s="40"/>
      <c r="D121" s="40"/>
      <c r="E121" s="40"/>
      <c r="F121" s="40"/>
      <c r="G121" s="40"/>
      <c r="H121" s="40"/>
      <c r="I121" s="151"/>
      <c r="J121" s="40"/>
      <c r="K121" s="40"/>
      <c r="L121" s="44"/>
    </row>
    <row r="122" s="1" customFormat="1" ht="12" customHeight="1">
      <c r="B122" s="39"/>
      <c r="C122" s="32" t="s">
        <v>22</v>
      </c>
      <c r="D122" s="40"/>
      <c r="E122" s="40"/>
      <c r="F122" s="27" t="str">
        <f>F14</f>
        <v>Ostrava</v>
      </c>
      <c r="G122" s="40"/>
      <c r="H122" s="40"/>
      <c r="I122" s="153" t="s">
        <v>24</v>
      </c>
      <c r="J122" s="75" t="str">
        <f>IF(J14="","",J14)</f>
        <v>16. 10. 2019</v>
      </c>
      <c r="K122" s="40"/>
      <c r="L122" s="44"/>
    </row>
    <row r="123" s="1" customFormat="1" ht="6.96" customHeight="1">
      <c r="B123" s="39"/>
      <c r="C123" s="40"/>
      <c r="D123" s="40"/>
      <c r="E123" s="40"/>
      <c r="F123" s="40"/>
      <c r="G123" s="40"/>
      <c r="H123" s="40"/>
      <c r="I123" s="151"/>
      <c r="J123" s="40"/>
      <c r="K123" s="40"/>
      <c r="L123" s="44"/>
    </row>
    <row r="124" s="1" customFormat="1" ht="15.15" customHeight="1">
      <c r="B124" s="39"/>
      <c r="C124" s="32" t="s">
        <v>30</v>
      </c>
      <c r="D124" s="40"/>
      <c r="E124" s="40"/>
      <c r="F124" s="27" t="str">
        <f>E17</f>
        <v xml:space="preserve"> </v>
      </c>
      <c r="G124" s="40"/>
      <c r="H124" s="40"/>
      <c r="I124" s="153" t="s">
        <v>36</v>
      </c>
      <c r="J124" s="37" t="str">
        <f>E23</f>
        <v>Ing.Petr Kudlík</v>
      </c>
      <c r="K124" s="40"/>
      <c r="L124" s="44"/>
    </row>
    <row r="125" s="1" customFormat="1" ht="15.15" customHeight="1">
      <c r="B125" s="39"/>
      <c r="C125" s="32" t="s">
        <v>34</v>
      </c>
      <c r="D125" s="40"/>
      <c r="E125" s="40"/>
      <c r="F125" s="27" t="str">
        <f>IF(E20="","",E20)</f>
        <v>Vyplň údaj</v>
      </c>
      <c r="G125" s="40"/>
      <c r="H125" s="40"/>
      <c r="I125" s="153" t="s">
        <v>39</v>
      </c>
      <c r="J125" s="37" t="str">
        <f>E26</f>
        <v>Lenka Jugová</v>
      </c>
      <c r="K125" s="40"/>
      <c r="L125" s="44"/>
    </row>
    <row r="126" s="1" customFormat="1" ht="10.32" customHeight="1">
      <c r="B126" s="39"/>
      <c r="C126" s="40"/>
      <c r="D126" s="40"/>
      <c r="E126" s="40"/>
      <c r="F126" s="40"/>
      <c r="G126" s="40"/>
      <c r="H126" s="40"/>
      <c r="I126" s="151"/>
      <c r="J126" s="40"/>
      <c r="K126" s="40"/>
      <c r="L126" s="44"/>
    </row>
    <row r="127" s="10" customFormat="1" ht="29.28" customHeight="1">
      <c r="B127" s="207"/>
      <c r="C127" s="208" t="s">
        <v>249</v>
      </c>
      <c r="D127" s="209" t="s">
        <v>68</v>
      </c>
      <c r="E127" s="209" t="s">
        <v>64</v>
      </c>
      <c r="F127" s="209" t="s">
        <v>65</v>
      </c>
      <c r="G127" s="209" t="s">
        <v>250</v>
      </c>
      <c r="H127" s="209" t="s">
        <v>251</v>
      </c>
      <c r="I127" s="210" t="s">
        <v>252</v>
      </c>
      <c r="J127" s="209" t="s">
        <v>239</v>
      </c>
      <c r="K127" s="211" t="s">
        <v>253</v>
      </c>
      <c r="L127" s="212"/>
      <c r="M127" s="96" t="s">
        <v>1</v>
      </c>
      <c r="N127" s="97" t="s">
        <v>47</v>
      </c>
      <c r="O127" s="97" t="s">
        <v>254</v>
      </c>
      <c r="P127" s="97" t="s">
        <v>255</v>
      </c>
      <c r="Q127" s="97" t="s">
        <v>256</v>
      </c>
      <c r="R127" s="97" t="s">
        <v>257</v>
      </c>
      <c r="S127" s="97" t="s">
        <v>258</v>
      </c>
      <c r="T127" s="98" t="s">
        <v>259</v>
      </c>
    </row>
    <row r="128" s="1" customFormat="1" ht="22.8" customHeight="1">
      <c r="B128" s="39"/>
      <c r="C128" s="103" t="s">
        <v>260</v>
      </c>
      <c r="D128" s="40"/>
      <c r="E128" s="40"/>
      <c r="F128" s="40"/>
      <c r="G128" s="40"/>
      <c r="H128" s="40"/>
      <c r="I128" s="151"/>
      <c r="J128" s="213">
        <f>BK128</f>
        <v>0</v>
      </c>
      <c r="K128" s="40"/>
      <c r="L128" s="44"/>
      <c r="M128" s="99"/>
      <c r="N128" s="100"/>
      <c r="O128" s="100"/>
      <c r="P128" s="214">
        <f>P129+P213</f>
        <v>0</v>
      </c>
      <c r="Q128" s="100"/>
      <c r="R128" s="214">
        <f>R129+R213</f>
        <v>0.43207856409999995</v>
      </c>
      <c r="S128" s="100"/>
      <c r="T128" s="215">
        <f>T129+T213</f>
        <v>0</v>
      </c>
      <c r="AT128" s="17" t="s">
        <v>82</v>
      </c>
      <c r="AU128" s="17" t="s">
        <v>241</v>
      </c>
      <c r="BK128" s="216">
        <f>BK129+BK213</f>
        <v>0</v>
      </c>
    </row>
    <row r="129" s="11" customFormat="1" ht="25.92" customHeight="1">
      <c r="B129" s="217"/>
      <c r="C129" s="218"/>
      <c r="D129" s="219" t="s">
        <v>82</v>
      </c>
      <c r="E129" s="220" t="s">
        <v>361</v>
      </c>
      <c r="F129" s="220" t="s">
        <v>362</v>
      </c>
      <c r="G129" s="218"/>
      <c r="H129" s="218"/>
      <c r="I129" s="221"/>
      <c r="J129" s="222">
        <f>BK129</f>
        <v>0</v>
      </c>
      <c r="K129" s="218"/>
      <c r="L129" s="223"/>
      <c r="M129" s="224"/>
      <c r="N129" s="225"/>
      <c r="O129" s="225"/>
      <c r="P129" s="226">
        <f>P130+P167+P172+P177+P211</f>
        <v>0</v>
      </c>
      <c r="Q129" s="225"/>
      <c r="R129" s="226">
        <f>R130+R167+R172+R177+R211</f>
        <v>0.42775851559999994</v>
      </c>
      <c r="S129" s="225"/>
      <c r="T129" s="227">
        <f>T130+T167+T172+T177+T211</f>
        <v>0</v>
      </c>
      <c r="AR129" s="228" t="s">
        <v>90</v>
      </c>
      <c r="AT129" s="229" t="s">
        <v>82</v>
      </c>
      <c r="AU129" s="229" t="s">
        <v>83</v>
      </c>
      <c r="AY129" s="228" t="s">
        <v>263</v>
      </c>
      <c r="BK129" s="230">
        <f>BK130+BK167+BK172+BK177+BK211</f>
        <v>0</v>
      </c>
    </row>
    <row r="130" s="11" customFormat="1" ht="22.8" customHeight="1">
      <c r="B130" s="217"/>
      <c r="C130" s="218"/>
      <c r="D130" s="219" t="s">
        <v>82</v>
      </c>
      <c r="E130" s="231" t="s">
        <v>90</v>
      </c>
      <c r="F130" s="231" t="s">
        <v>363</v>
      </c>
      <c r="G130" s="218"/>
      <c r="H130" s="218"/>
      <c r="I130" s="221"/>
      <c r="J130" s="232">
        <f>BK130</f>
        <v>0</v>
      </c>
      <c r="K130" s="218"/>
      <c r="L130" s="223"/>
      <c r="M130" s="224"/>
      <c r="N130" s="225"/>
      <c r="O130" s="225"/>
      <c r="P130" s="226">
        <f>SUM(P131:P166)</f>
        <v>0</v>
      </c>
      <c r="Q130" s="225"/>
      <c r="R130" s="226">
        <f>SUM(R131:R166)</f>
        <v>0.13457391000000002</v>
      </c>
      <c r="S130" s="225"/>
      <c r="T130" s="227">
        <f>SUM(T131:T166)</f>
        <v>0</v>
      </c>
      <c r="AR130" s="228" t="s">
        <v>90</v>
      </c>
      <c r="AT130" s="229" t="s">
        <v>82</v>
      </c>
      <c r="AU130" s="229" t="s">
        <v>90</v>
      </c>
      <c r="AY130" s="228" t="s">
        <v>263</v>
      </c>
      <c r="BK130" s="230">
        <f>SUM(BK131:BK166)</f>
        <v>0</v>
      </c>
    </row>
    <row r="131" s="1" customFormat="1" ht="36" customHeight="1">
      <c r="B131" s="39"/>
      <c r="C131" s="233" t="s">
        <v>90</v>
      </c>
      <c r="D131" s="233" t="s">
        <v>266</v>
      </c>
      <c r="E131" s="234" t="s">
        <v>9642</v>
      </c>
      <c r="F131" s="235" t="s">
        <v>9152</v>
      </c>
      <c r="G131" s="236" t="s">
        <v>396</v>
      </c>
      <c r="H131" s="237">
        <v>1</v>
      </c>
      <c r="I131" s="238"/>
      <c r="J131" s="239">
        <f>ROUND(I131*H131,2)</f>
        <v>0</v>
      </c>
      <c r="K131" s="235" t="s">
        <v>270</v>
      </c>
      <c r="L131" s="44"/>
      <c r="M131" s="240" t="s">
        <v>1</v>
      </c>
      <c r="N131" s="241" t="s">
        <v>48</v>
      </c>
      <c r="O131" s="87"/>
      <c r="P131" s="242">
        <f>O131*H131</f>
        <v>0</v>
      </c>
      <c r="Q131" s="242">
        <v>0.0086767000000000007</v>
      </c>
      <c r="R131" s="242">
        <f>Q131*H131</f>
        <v>0.0086767000000000007</v>
      </c>
      <c r="S131" s="242">
        <v>0</v>
      </c>
      <c r="T131" s="243">
        <f>S131*H131</f>
        <v>0</v>
      </c>
      <c r="AR131" s="244" t="s">
        <v>125</v>
      </c>
      <c r="AT131" s="244" t="s">
        <v>266</v>
      </c>
      <c r="AU131" s="244" t="s">
        <v>92</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9643</v>
      </c>
    </row>
    <row r="132" s="1" customFormat="1" ht="36" customHeight="1">
      <c r="B132" s="39"/>
      <c r="C132" s="233" t="s">
        <v>92</v>
      </c>
      <c r="D132" s="233" t="s">
        <v>266</v>
      </c>
      <c r="E132" s="234" t="s">
        <v>9644</v>
      </c>
      <c r="F132" s="235" t="s">
        <v>9152</v>
      </c>
      <c r="G132" s="236" t="s">
        <v>396</v>
      </c>
      <c r="H132" s="237">
        <v>1</v>
      </c>
      <c r="I132" s="238"/>
      <c r="J132" s="239">
        <f>ROUND(I132*H132,2)</f>
        <v>0</v>
      </c>
      <c r="K132" s="235" t="s">
        <v>270</v>
      </c>
      <c r="L132" s="44"/>
      <c r="M132" s="240" t="s">
        <v>1</v>
      </c>
      <c r="N132" s="241" t="s">
        <v>48</v>
      </c>
      <c r="O132" s="87"/>
      <c r="P132" s="242">
        <f>O132*H132</f>
        <v>0</v>
      </c>
      <c r="Q132" s="242">
        <v>0.0126885</v>
      </c>
      <c r="R132" s="242">
        <f>Q132*H132</f>
        <v>0.0126885</v>
      </c>
      <c r="S132" s="242">
        <v>0</v>
      </c>
      <c r="T132" s="243">
        <f>S132*H132</f>
        <v>0</v>
      </c>
      <c r="AR132" s="244" t="s">
        <v>125</v>
      </c>
      <c r="AT132" s="244" t="s">
        <v>266</v>
      </c>
      <c r="AU132" s="244" t="s">
        <v>92</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9645</v>
      </c>
    </row>
    <row r="133" s="1" customFormat="1" ht="36" customHeight="1">
      <c r="B133" s="39"/>
      <c r="C133" s="233" t="s">
        <v>112</v>
      </c>
      <c r="D133" s="233" t="s">
        <v>266</v>
      </c>
      <c r="E133" s="234" t="s">
        <v>9151</v>
      </c>
      <c r="F133" s="235" t="s">
        <v>9152</v>
      </c>
      <c r="G133" s="236" t="s">
        <v>396</v>
      </c>
      <c r="H133" s="237">
        <v>1</v>
      </c>
      <c r="I133" s="238"/>
      <c r="J133" s="239">
        <f>ROUND(I133*H133,2)</f>
        <v>0</v>
      </c>
      <c r="K133" s="235" t="s">
        <v>270</v>
      </c>
      <c r="L133" s="44"/>
      <c r="M133" s="240" t="s">
        <v>1</v>
      </c>
      <c r="N133" s="241" t="s">
        <v>48</v>
      </c>
      <c r="O133" s="87"/>
      <c r="P133" s="242">
        <f>O133*H133</f>
        <v>0</v>
      </c>
      <c r="Q133" s="242">
        <v>0.036904300000000001</v>
      </c>
      <c r="R133" s="242">
        <f>Q133*H133</f>
        <v>0.036904300000000001</v>
      </c>
      <c r="S133" s="242">
        <v>0</v>
      </c>
      <c r="T133" s="243">
        <f>S133*H133</f>
        <v>0</v>
      </c>
      <c r="AR133" s="244" t="s">
        <v>125</v>
      </c>
      <c r="AT133" s="244" t="s">
        <v>266</v>
      </c>
      <c r="AU133" s="244" t="s">
        <v>92</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9646</v>
      </c>
    </row>
    <row r="134" s="12" customFormat="1">
      <c r="B134" s="252"/>
      <c r="C134" s="253"/>
      <c r="D134" s="246" t="s">
        <v>368</v>
      </c>
      <c r="E134" s="254" t="s">
        <v>1</v>
      </c>
      <c r="F134" s="255" t="s">
        <v>90</v>
      </c>
      <c r="G134" s="253"/>
      <c r="H134" s="256">
        <v>1</v>
      </c>
      <c r="I134" s="257"/>
      <c r="J134" s="253"/>
      <c r="K134" s="253"/>
      <c r="L134" s="258"/>
      <c r="M134" s="259"/>
      <c r="N134" s="260"/>
      <c r="O134" s="260"/>
      <c r="P134" s="260"/>
      <c r="Q134" s="260"/>
      <c r="R134" s="260"/>
      <c r="S134" s="260"/>
      <c r="T134" s="261"/>
      <c r="AT134" s="262" t="s">
        <v>368</v>
      </c>
      <c r="AU134" s="262" t="s">
        <v>92</v>
      </c>
      <c r="AV134" s="12" t="s">
        <v>92</v>
      </c>
      <c r="AW134" s="12" t="s">
        <v>38</v>
      </c>
      <c r="AX134" s="12" t="s">
        <v>90</v>
      </c>
      <c r="AY134" s="262" t="s">
        <v>263</v>
      </c>
    </row>
    <row r="135" s="1" customFormat="1" ht="24" customHeight="1">
      <c r="B135" s="39"/>
      <c r="C135" s="233" t="s">
        <v>125</v>
      </c>
      <c r="D135" s="233" t="s">
        <v>266</v>
      </c>
      <c r="E135" s="234" t="s">
        <v>9154</v>
      </c>
      <c r="F135" s="235" t="s">
        <v>9155</v>
      </c>
      <c r="G135" s="236" t="s">
        <v>378</v>
      </c>
      <c r="H135" s="237">
        <v>5</v>
      </c>
      <c r="I135" s="238"/>
      <c r="J135" s="239">
        <f>ROUND(I135*H135,2)</f>
        <v>0</v>
      </c>
      <c r="K135" s="235" t="s">
        <v>270</v>
      </c>
      <c r="L135" s="44"/>
      <c r="M135" s="240" t="s">
        <v>1</v>
      </c>
      <c r="N135" s="241" t="s">
        <v>48</v>
      </c>
      <c r="O135" s="87"/>
      <c r="P135" s="242">
        <f>O135*H135</f>
        <v>0</v>
      </c>
      <c r="Q135" s="242">
        <v>0</v>
      </c>
      <c r="R135" s="242">
        <f>Q135*H135</f>
        <v>0</v>
      </c>
      <c r="S135" s="242">
        <v>0</v>
      </c>
      <c r="T135" s="243">
        <f>S135*H135</f>
        <v>0</v>
      </c>
      <c r="AR135" s="244" t="s">
        <v>125</v>
      </c>
      <c r="AT135" s="244" t="s">
        <v>266</v>
      </c>
      <c r="AU135" s="244" t="s">
        <v>92</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9647</v>
      </c>
    </row>
    <row r="136" s="1" customFormat="1" ht="24" customHeight="1">
      <c r="B136" s="39"/>
      <c r="C136" s="233" t="s">
        <v>262</v>
      </c>
      <c r="D136" s="233" t="s">
        <v>266</v>
      </c>
      <c r="E136" s="234" t="s">
        <v>3459</v>
      </c>
      <c r="F136" s="235" t="s">
        <v>3460</v>
      </c>
      <c r="G136" s="236" t="s">
        <v>378</v>
      </c>
      <c r="H136" s="237">
        <v>45.5</v>
      </c>
      <c r="I136" s="238"/>
      <c r="J136" s="239">
        <f>ROUND(I136*H136,2)</f>
        <v>0</v>
      </c>
      <c r="K136" s="235" t="s">
        <v>270</v>
      </c>
      <c r="L136" s="44"/>
      <c r="M136" s="240" t="s">
        <v>1</v>
      </c>
      <c r="N136" s="241" t="s">
        <v>48</v>
      </c>
      <c r="O136" s="87"/>
      <c r="P136" s="242">
        <f>O136*H136</f>
        <v>0</v>
      </c>
      <c r="Q136" s="242">
        <v>0</v>
      </c>
      <c r="R136" s="242">
        <f>Q136*H136</f>
        <v>0</v>
      </c>
      <c r="S136" s="242">
        <v>0</v>
      </c>
      <c r="T136" s="243">
        <f>S136*H136</f>
        <v>0</v>
      </c>
      <c r="AR136" s="244" t="s">
        <v>125</v>
      </c>
      <c r="AT136" s="244" t="s">
        <v>266</v>
      </c>
      <c r="AU136" s="244" t="s">
        <v>92</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9648</v>
      </c>
    </row>
    <row r="137" s="12" customFormat="1">
      <c r="B137" s="252"/>
      <c r="C137" s="253"/>
      <c r="D137" s="246" t="s">
        <v>368</v>
      </c>
      <c r="E137" s="254" t="s">
        <v>1</v>
      </c>
      <c r="F137" s="255" t="s">
        <v>9649</v>
      </c>
      <c r="G137" s="253"/>
      <c r="H137" s="256">
        <v>45.259999999999998</v>
      </c>
      <c r="I137" s="257"/>
      <c r="J137" s="253"/>
      <c r="K137" s="253"/>
      <c r="L137" s="258"/>
      <c r="M137" s="259"/>
      <c r="N137" s="260"/>
      <c r="O137" s="260"/>
      <c r="P137" s="260"/>
      <c r="Q137" s="260"/>
      <c r="R137" s="260"/>
      <c r="S137" s="260"/>
      <c r="T137" s="261"/>
      <c r="AT137" s="262" t="s">
        <v>368</v>
      </c>
      <c r="AU137" s="262" t="s">
        <v>92</v>
      </c>
      <c r="AV137" s="12" t="s">
        <v>92</v>
      </c>
      <c r="AW137" s="12" t="s">
        <v>38</v>
      </c>
      <c r="AX137" s="12" t="s">
        <v>83</v>
      </c>
      <c r="AY137" s="262" t="s">
        <v>263</v>
      </c>
    </row>
    <row r="138" s="13" customFormat="1">
      <c r="B138" s="263"/>
      <c r="C138" s="264"/>
      <c r="D138" s="246" t="s">
        <v>368</v>
      </c>
      <c r="E138" s="265" t="s">
        <v>1</v>
      </c>
      <c r="F138" s="266" t="s">
        <v>370</v>
      </c>
      <c r="G138" s="264"/>
      <c r="H138" s="267">
        <v>45.259999999999998</v>
      </c>
      <c r="I138" s="268"/>
      <c r="J138" s="264"/>
      <c r="K138" s="264"/>
      <c r="L138" s="269"/>
      <c r="M138" s="270"/>
      <c r="N138" s="271"/>
      <c r="O138" s="271"/>
      <c r="P138" s="271"/>
      <c r="Q138" s="271"/>
      <c r="R138" s="271"/>
      <c r="S138" s="271"/>
      <c r="T138" s="272"/>
      <c r="AT138" s="273" t="s">
        <v>368</v>
      </c>
      <c r="AU138" s="273" t="s">
        <v>92</v>
      </c>
      <c r="AV138" s="13" t="s">
        <v>125</v>
      </c>
      <c r="AW138" s="13" t="s">
        <v>38</v>
      </c>
      <c r="AX138" s="13" t="s">
        <v>83</v>
      </c>
      <c r="AY138" s="273" t="s">
        <v>263</v>
      </c>
    </row>
    <row r="139" s="12" customFormat="1">
      <c r="B139" s="252"/>
      <c r="C139" s="253"/>
      <c r="D139" s="246" t="s">
        <v>368</v>
      </c>
      <c r="E139" s="254" t="s">
        <v>1</v>
      </c>
      <c r="F139" s="255" t="s">
        <v>3688</v>
      </c>
      <c r="G139" s="253"/>
      <c r="H139" s="256">
        <v>45.5</v>
      </c>
      <c r="I139" s="257"/>
      <c r="J139" s="253"/>
      <c r="K139" s="253"/>
      <c r="L139" s="258"/>
      <c r="M139" s="259"/>
      <c r="N139" s="260"/>
      <c r="O139" s="260"/>
      <c r="P139" s="260"/>
      <c r="Q139" s="260"/>
      <c r="R139" s="260"/>
      <c r="S139" s="260"/>
      <c r="T139" s="261"/>
      <c r="AT139" s="262" t="s">
        <v>368</v>
      </c>
      <c r="AU139" s="262" t="s">
        <v>92</v>
      </c>
      <c r="AV139" s="12" t="s">
        <v>92</v>
      </c>
      <c r="AW139" s="12" t="s">
        <v>38</v>
      </c>
      <c r="AX139" s="12" t="s">
        <v>90</v>
      </c>
      <c r="AY139" s="262" t="s">
        <v>263</v>
      </c>
    </row>
    <row r="140" s="1" customFormat="1" ht="24" customHeight="1">
      <c r="B140" s="39"/>
      <c r="C140" s="233" t="s">
        <v>295</v>
      </c>
      <c r="D140" s="233" t="s">
        <v>266</v>
      </c>
      <c r="E140" s="234" t="s">
        <v>3478</v>
      </c>
      <c r="F140" s="235" t="s">
        <v>3479</v>
      </c>
      <c r="G140" s="236" t="s">
        <v>407</v>
      </c>
      <c r="H140" s="237">
        <v>91</v>
      </c>
      <c r="I140" s="238"/>
      <c r="J140" s="239">
        <f>ROUND(I140*H140,2)</f>
        <v>0</v>
      </c>
      <c r="K140" s="235" t="s">
        <v>270</v>
      </c>
      <c r="L140" s="44"/>
      <c r="M140" s="240" t="s">
        <v>1</v>
      </c>
      <c r="N140" s="241" t="s">
        <v>48</v>
      </c>
      <c r="O140" s="87"/>
      <c r="P140" s="242">
        <f>O140*H140</f>
        <v>0</v>
      </c>
      <c r="Q140" s="242">
        <v>0.00083850999999999999</v>
      </c>
      <c r="R140" s="242">
        <f>Q140*H140</f>
        <v>0.076304410000000003</v>
      </c>
      <c r="S140" s="242">
        <v>0</v>
      </c>
      <c r="T140" s="243">
        <f>S140*H140</f>
        <v>0</v>
      </c>
      <c r="AR140" s="244" t="s">
        <v>125</v>
      </c>
      <c r="AT140" s="244" t="s">
        <v>266</v>
      </c>
      <c r="AU140" s="244" t="s">
        <v>92</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9650</v>
      </c>
    </row>
    <row r="141" s="12" customFormat="1">
      <c r="B141" s="252"/>
      <c r="C141" s="253"/>
      <c r="D141" s="246" t="s">
        <v>368</v>
      </c>
      <c r="E141" s="254" t="s">
        <v>1</v>
      </c>
      <c r="F141" s="255" t="s">
        <v>9651</v>
      </c>
      <c r="G141" s="253"/>
      <c r="H141" s="256">
        <v>90.519999999999996</v>
      </c>
      <c r="I141" s="257"/>
      <c r="J141" s="253"/>
      <c r="K141" s="253"/>
      <c r="L141" s="258"/>
      <c r="M141" s="259"/>
      <c r="N141" s="260"/>
      <c r="O141" s="260"/>
      <c r="P141" s="260"/>
      <c r="Q141" s="260"/>
      <c r="R141" s="260"/>
      <c r="S141" s="260"/>
      <c r="T141" s="261"/>
      <c r="AT141" s="262" t="s">
        <v>368</v>
      </c>
      <c r="AU141" s="262" t="s">
        <v>92</v>
      </c>
      <c r="AV141" s="12" t="s">
        <v>92</v>
      </c>
      <c r="AW141" s="12" t="s">
        <v>38</v>
      </c>
      <c r="AX141" s="12" t="s">
        <v>83</v>
      </c>
      <c r="AY141" s="262" t="s">
        <v>263</v>
      </c>
    </row>
    <row r="142" s="13" customFormat="1">
      <c r="B142" s="263"/>
      <c r="C142" s="264"/>
      <c r="D142" s="246" t="s">
        <v>368</v>
      </c>
      <c r="E142" s="265" t="s">
        <v>1</v>
      </c>
      <c r="F142" s="266" t="s">
        <v>370</v>
      </c>
      <c r="G142" s="264"/>
      <c r="H142" s="267">
        <v>90.519999999999996</v>
      </c>
      <c r="I142" s="268"/>
      <c r="J142" s="264"/>
      <c r="K142" s="264"/>
      <c r="L142" s="269"/>
      <c r="M142" s="270"/>
      <c r="N142" s="271"/>
      <c r="O142" s="271"/>
      <c r="P142" s="271"/>
      <c r="Q142" s="271"/>
      <c r="R142" s="271"/>
      <c r="S142" s="271"/>
      <c r="T142" s="272"/>
      <c r="AT142" s="273" t="s">
        <v>368</v>
      </c>
      <c r="AU142" s="273" t="s">
        <v>92</v>
      </c>
      <c r="AV142" s="13" t="s">
        <v>125</v>
      </c>
      <c r="AW142" s="13" t="s">
        <v>38</v>
      </c>
      <c r="AX142" s="13" t="s">
        <v>83</v>
      </c>
      <c r="AY142" s="273" t="s">
        <v>263</v>
      </c>
    </row>
    <row r="143" s="12" customFormat="1">
      <c r="B143" s="252"/>
      <c r="C143" s="253"/>
      <c r="D143" s="246" t="s">
        <v>368</v>
      </c>
      <c r="E143" s="254" t="s">
        <v>1</v>
      </c>
      <c r="F143" s="255" t="s">
        <v>931</v>
      </c>
      <c r="G143" s="253"/>
      <c r="H143" s="256">
        <v>91</v>
      </c>
      <c r="I143" s="257"/>
      <c r="J143" s="253"/>
      <c r="K143" s="253"/>
      <c r="L143" s="258"/>
      <c r="M143" s="259"/>
      <c r="N143" s="260"/>
      <c r="O143" s="260"/>
      <c r="P143" s="260"/>
      <c r="Q143" s="260"/>
      <c r="R143" s="260"/>
      <c r="S143" s="260"/>
      <c r="T143" s="261"/>
      <c r="AT143" s="262" t="s">
        <v>368</v>
      </c>
      <c r="AU143" s="262" t="s">
        <v>92</v>
      </c>
      <c r="AV143" s="12" t="s">
        <v>92</v>
      </c>
      <c r="AW143" s="12" t="s">
        <v>38</v>
      </c>
      <c r="AX143" s="12" t="s">
        <v>90</v>
      </c>
      <c r="AY143" s="262" t="s">
        <v>263</v>
      </c>
    </row>
    <row r="144" s="1" customFormat="1" ht="24" customHeight="1">
      <c r="B144" s="39"/>
      <c r="C144" s="233" t="s">
        <v>299</v>
      </c>
      <c r="D144" s="233" t="s">
        <v>266</v>
      </c>
      <c r="E144" s="234" t="s">
        <v>3486</v>
      </c>
      <c r="F144" s="235" t="s">
        <v>3487</v>
      </c>
      <c r="G144" s="236" t="s">
        <v>407</v>
      </c>
      <c r="H144" s="237">
        <v>91</v>
      </c>
      <c r="I144" s="238"/>
      <c r="J144" s="239">
        <f>ROUND(I144*H144,2)</f>
        <v>0</v>
      </c>
      <c r="K144" s="235" t="s">
        <v>270</v>
      </c>
      <c r="L144" s="44"/>
      <c r="M144" s="240" t="s">
        <v>1</v>
      </c>
      <c r="N144" s="241" t="s">
        <v>48</v>
      </c>
      <c r="O144" s="87"/>
      <c r="P144" s="242">
        <f>O144*H144</f>
        <v>0</v>
      </c>
      <c r="Q144" s="242">
        <v>0</v>
      </c>
      <c r="R144" s="242">
        <f>Q144*H144</f>
        <v>0</v>
      </c>
      <c r="S144" s="242">
        <v>0</v>
      </c>
      <c r="T144" s="243">
        <f>S144*H144</f>
        <v>0</v>
      </c>
      <c r="AR144" s="244" t="s">
        <v>125</v>
      </c>
      <c r="AT144" s="244" t="s">
        <v>266</v>
      </c>
      <c r="AU144" s="244" t="s">
        <v>92</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9652</v>
      </c>
    </row>
    <row r="145" s="1" customFormat="1" ht="24" customHeight="1">
      <c r="B145" s="39"/>
      <c r="C145" s="233" t="s">
        <v>303</v>
      </c>
      <c r="D145" s="233" t="s">
        <v>266</v>
      </c>
      <c r="E145" s="234" t="s">
        <v>3492</v>
      </c>
      <c r="F145" s="235" t="s">
        <v>3493</v>
      </c>
      <c r="G145" s="236" t="s">
        <v>378</v>
      </c>
      <c r="H145" s="237">
        <v>45.5</v>
      </c>
      <c r="I145" s="238"/>
      <c r="J145" s="239">
        <f>ROUND(I145*H145,2)</f>
        <v>0</v>
      </c>
      <c r="K145" s="235" t="s">
        <v>270</v>
      </c>
      <c r="L145" s="44"/>
      <c r="M145" s="240" t="s">
        <v>1</v>
      </c>
      <c r="N145" s="241" t="s">
        <v>48</v>
      </c>
      <c r="O145" s="87"/>
      <c r="P145" s="242">
        <f>O145*H145</f>
        <v>0</v>
      </c>
      <c r="Q145" s="242">
        <v>0</v>
      </c>
      <c r="R145" s="242">
        <f>Q145*H145</f>
        <v>0</v>
      </c>
      <c r="S145" s="242">
        <v>0</v>
      </c>
      <c r="T145" s="243">
        <f>S145*H145</f>
        <v>0</v>
      </c>
      <c r="AR145" s="244" t="s">
        <v>125</v>
      </c>
      <c r="AT145" s="244" t="s">
        <v>266</v>
      </c>
      <c r="AU145" s="244" t="s">
        <v>92</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9653</v>
      </c>
    </row>
    <row r="146" s="1" customFormat="1" ht="24" customHeight="1">
      <c r="B146" s="39"/>
      <c r="C146" s="233" t="s">
        <v>310</v>
      </c>
      <c r="D146" s="233" t="s">
        <v>266</v>
      </c>
      <c r="E146" s="234" t="s">
        <v>420</v>
      </c>
      <c r="F146" s="235" t="s">
        <v>3499</v>
      </c>
      <c r="G146" s="236" t="s">
        <v>378</v>
      </c>
      <c r="H146" s="237">
        <v>45.5</v>
      </c>
      <c r="I146" s="238"/>
      <c r="J146" s="239">
        <f>ROUND(I146*H146,2)</f>
        <v>0</v>
      </c>
      <c r="K146" s="235" t="s">
        <v>270</v>
      </c>
      <c r="L146" s="44"/>
      <c r="M146" s="240" t="s">
        <v>1</v>
      </c>
      <c r="N146" s="241" t="s">
        <v>48</v>
      </c>
      <c r="O146" s="87"/>
      <c r="P146" s="242">
        <f>O146*H146</f>
        <v>0</v>
      </c>
      <c r="Q146" s="242">
        <v>0</v>
      </c>
      <c r="R146" s="242">
        <f>Q146*H146</f>
        <v>0</v>
      </c>
      <c r="S146" s="242">
        <v>0</v>
      </c>
      <c r="T146" s="243">
        <f>S146*H146</f>
        <v>0</v>
      </c>
      <c r="AR146" s="244" t="s">
        <v>125</v>
      </c>
      <c r="AT146" s="244" t="s">
        <v>266</v>
      </c>
      <c r="AU146" s="244" t="s">
        <v>92</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9654</v>
      </c>
    </row>
    <row r="147" s="12" customFormat="1">
      <c r="B147" s="252"/>
      <c r="C147" s="253"/>
      <c r="D147" s="246" t="s">
        <v>368</v>
      </c>
      <c r="E147" s="254" t="s">
        <v>1</v>
      </c>
      <c r="F147" s="255" t="s">
        <v>3688</v>
      </c>
      <c r="G147" s="253"/>
      <c r="H147" s="256">
        <v>45.5</v>
      </c>
      <c r="I147" s="257"/>
      <c r="J147" s="253"/>
      <c r="K147" s="253"/>
      <c r="L147" s="258"/>
      <c r="M147" s="259"/>
      <c r="N147" s="260"/>
      <c r="O147" s="260"/>
      <c r="P147" s="260"/>
      <c r="Q147" s="260"/>
      <c r="R147" s="260"/>
      <c r="S147" s="260"/>
      <c r="T147" s="261"/>
      <c r="AT147" s="262" t="s">
        <v>368</v>
      </c>
      <c r="AU147" s="262" t="s">
        <v>92</v>
      </c>
      <c r="AV147" s="12" t="s">
        <v>92</v>
      </c>
      <c r="AW147" s="12" t="s">
        <v>38</v>
      </c>
      <c r="AX147" s="12" t="s">
        <v>90</v>
      </c>
      <c r="AY147" s="262" t="s">
        <v>263</v>
      </c>
    </row>
    <row r="148" s="1" customFormat="1" ht="24" customHeight="1">
      <c r="B148" s="39"/>
      <c r="C148" s="233" t="s">
        <v>315</v>
      </c>
      <c r="D148" s="233" t="s">
        <v>266</v>
      </c>
      <c r="E148" s="234" t="s">
        <v>9174</v>
      </c>
      <c r="F148" s="235" t="s">
        <v>9175</v>
      </c>
      <c r="G148" s="236" t="s">
        <v>378</v>
      </c>
      <c r="H148" s="237">
        <v>45.5</v>
      </c>
      <c r="I148" s="238"/>
      <c r="J148" s="239">
        <f>ROUND(I148*H148,2)</f>
        <v>0</v>
      </c>
      <c r="K148" s="235" t="s">
        <v>270</v>
      </c>
      <c r="L148" s="44"/>
      <c r="M148" s="240" t="s">
        <v>1</v>
      </c>
      <c r="N148" s="241" t="s">
        <v>48</v>
      </c>
      <c r="O148" s="87"/>
      <c r="P148" s="242">
        <f>O148*H148</f>
        <v>0</v>
      </c>
      <c r="Q148" s="242">
        <v>0</v>
      </c>
      <c r="R148" s="242">
        <f>Q148*H148</f>
        <v>0</v>
      </c>
      <c r="S148" s="242">
        <v>0</v>
      </c>
      <c r="T148" s="243">
        <f>S148*H148</f>
        <v>0</v>
      </c>
      <c r="AR148" s="244" t="s">
        <v>125</v>
      </c>
      <c r="AT148" s="244" t="s">
        <v>266</v>
      </c>
      <c r="AU148" s="244" t="s">
        <v>92</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125</v>
      </c>
      <c r="BM148" s="244" t="s">
        <v>9655</v>
      </c>
    </row>
    <row r="149" s="1" customFormat="1" ht="24" customHeight="1">
      <c r="B149" s="39"/>
      <c r="C149" s="233" t="s">
        <v>322</v>
      </c>
      <c r="D149" s="233" t="s">
        <v>266</v>
      </c>
      <c r="E149" s="234" t="s">
        <v>3505</v>
      </c>
      <c r="F149" s="235" t="s">
        <v>3506</v>
      </c>
      <c r="G149" s="236" t="s">
        <v>403</v>
      </c>
      <c r="H149" s="237">
        <v>91</v>
      </c>
      <c r="I149" s="238"/>
      <c r="J149" s="239">
        <f>ROUND(I149*H149,2)</f>
        <v>0</v>
      </c>
      <c r="K149" s="235" t="s">
        <v>270</v>
      </c>
      <c r="L149" s="44"/>
      <c r="M149" s="240" t="s">
        <v>1</v>
      </c>
      <c r="N149" s="241" t="s">
        <v>48</v>
      </c>
      <c r="O149" s="87"/>
      <c r="P149" s="242">
        <f>O149*H149</f>
        <v>0</v>
      </c>
      <c r="Q149" s="242">
        <v>0</v>
      </c>
      <c r="R149" s="242">
        <f>Q149*H149</f>
        <v>0</v>
      </c>
      <c r="S149" s="242">
        <v>0</v>
      </c>
      <c r="T149" s="243">
        <f>S149*H149</f>
        <v>0</v>
      </c>
      <c r="AR149" s="244" t="s">
        <v>125</v>
      </c>
      <c r="AT149" s="244" t="s">
        <v>266</v>
      </c>
      <c r="AU149" s="244" t="s">
        <v>92</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9656</v>
      </c>
    </row>
    <row r="150" s="12" customFormat="1">
      <c r="B150" s="252"/>
      <c r="C150" s="253"/>
      <c r="D150" s="246" t="s">
        <v>368</v>
      </c>
      <c r="E150" s="254" t="s">
        <v>1</v>
      </c>
      <c r="F150" s="255" t="s">
        <v>9657</v>
      </c>
      <c r="G150" s="253"/>
      <c r="H150" s="256">
        <v>91</v>
      </c>
      <c r="I150" s="257"/>
      <c r="J150" s="253"/>
      <c r="K150" s="253"/>
      <c r="L150" s="258"/>
      <c r="M150" s="259"/>
      <c r="N150" s="260"/>
      <c r="O150" s="260"/>
      <c r="P150" s="260"/>
      <c r="Q150" s="260"/>
      <c r="R150" s="260"/>
      <c r="S150" s="260"/>
      <c r="T150" s="261"/>
      <c r="AT150" s="262" t="s">
        <v>368</v>
      </c>
      <c r="AU150" s="262" t="s">
        <v>92</v>
      </c>
      <c r="AV150" s="12" t="s">
        <v>92</v>
      </c>
      <c r="AW150" s="12" t="s">
        <v>38</v>
      </c>
      <c r="AX150" s="12" t="s">
        <v>90</v>
      </c>
      <c r="AY150" s="262" t="s">
        <v>263</v>
      </c>
    </row>
    <row r="151" s="1" customFormat="1" ht="24" customHeight="1">
      <c r="B151" s="39"/>
      <c r="C151" s="233" t="s">
        <v>430</v>
      </c>
      <c r="D151" s="233" t="s">
        <v>266</v>
      </c>
      <c r="E151" s="234" t="s">
        <v>436</v>
      </c>
      <c r="F151" s="235" t="s">
        <v>3509</v>
      </c>
      <c r="G151" s="236" t="s">
        <v>378</v>
      </c>
      <c r="H151" s="237">
        <v>29.800000000000001</v>
      </c>
      <c r="I151" s="238"/>
      <c r="J151" s="239">
        <f>ROUND(I151*H151,2)</f>
        <v>0</v>
      </c>
      <c r="K151" s="235" t="s">
        <v>270</v>
      </c>
      <c r="L151" s="44"/>
      <c r="M151" s="240" t="s">
        <v>1</v>
      </c>
      <c r="N151" s="241" t="s">
        <v>48</v>
      </c>
      <c r="O151" s="87"/>
      <c r="P151" s="242">
        <f>O151*H151</f>
        <v>0</v>
      </c>
      <c r="Q151" s="242">
        <v>0</v>
      </c>
      <c r="R151" s="242">
        <f>Q151*H151</f>
        <v>0</v>
      </c>
      <c r="S151" s="242">
        <v>0</v>
      </c>
      <c r="T151" s="243">
        <f>S151*H151</f>
        <v>0</v>
      </c>
      <c r="AR151" s="244" t="s">
        <v>125</v>
      </c>
      <c r="AT151" s="244" t="s">
        <v>266</v>
      </c>
      <c r="AU151" s="244" t="s">
        <v>92</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9658</v>
      </c>
    </row>
    <row r="152" s="12" customFormat="1">
      <c r="B152" s="252"/>
      <c r="C152" s="253"/>
      <c r="D152" s="246" t="s">
        <v>368</v>
      </c>
      <c r="E152" s="254" t="s">
        <v>1</v>
      </c>
      <c r="F152" s="255" t="s">
        <v>9659</v>
      </c>
      <c r="G152" s="253"/>
      <c r="H152" s="256">
        <v>29.731999999999999</v>
      </c>
      <c r="I152" s="257"/>
      <c r="J152" s="253"/>
      <c r="K152" s="253"/>
      <c r="L152" s="258"/>
      <c r="M152" s="259"/>
      <c r="N152" s="260"/>
      <c r="O152" s="260"/>
      <c r="P152" s="260"/>
      <c r="Q152" s="260"/>
      <c r="R152" s="260"/>
      <c r="S152" s="260"/>
      <c r="T152" s="261"/>
      <c r="AT152" s="262" t="s">
        <v>368</v>
      </c>
      <c r="AU152" s="262" t="s">
        <v>92</v>
      </c>
      <c r="AV152" s="12" t="s">
        <v>92</v>
      </c>
      <c r="AW152" s="12" t="s">
        <v>38</v>
      </c>
      <c r="AX152" s="12" t="s">
        <v>83</v>
      </c>
      <c r="AY152" s="262" t="s">
        <v>263</v>
      </c>
    </row>
    <row r="153" s="13" customFormat="1">
      <c r="B153" s="263"/>
      <c r="C153" s="264"/>
      <c r="D153" s="246" t="s">
        <v>368</v>
      </c>
      <c r="E153" s="265" t="s">
        <v>1</v>
      </c>
      <c r="F153" s="266" t="s">
        <v>370</v>
      </c>
      <c r="G153" s="264"/>
      <c r="H153" s="267">
        <v>29.731999999999999</v>
      </c>
      <c r="I153" s="268"/>
      <c r="J153" s="264"/>
      <c r="K153" s="264"/>
      <c r="L153" s="269"/>
      <c r="M153" s="270"/>
      <c r="N153" s="271"/>
      <c r="O153" s="271"/>
      <c r="P153" s="271"/>
      <c r="Q153" s="271"/>
      <c r="R153" s="271"/>
      <c r="S153" s="271"/>
      <c r="T153" s="272"/>
      <c r="AT153" s="273" t="s">
        <v>368</v>
      </c>
      <c r="AU153" s="273" t="s">
        <v>92</v>
      </c>
      <c r="AV153" s="13" t="s">
        <v>125</v>
      </c>
      <c r="AW153" s="13" t="s">
        <v>38</v>
      </c>
      <c r="AX153" s="13" t="s">
        <v>83</v>
      </c>
      <c r="AY153" s="273" t="s">
        <v>263</v>
      </c>
    </row>
    <row r="154" s="12" customFormat="1">
      <c r="B154" s="252"/>
      <c r="C154" s="253"/>
      <c r="D154" s="246" t="s">
        <v>368</v>
      </c>
      <c r="E154" s="254" t="s">
        <v>1</v>
      </c>
      <c r="F154" s="255" t="s">
        <v>9660</v>
      </c>
      <c r="G154" s="253"/>
      <c r="H154" s="256">
        <v>29.800000000000001</v>
      </c>
      <c r="I154" s="257"/>
      <c r="J154" s="253"/>
      <c r="K154" s="253"/>
      <c r="L154" s="258"/>
      <c r="M154" s="259"/>
      <c r="N154" s="260"/>
      <c r="O154" s="260"/>
      <c r="P154" s="260"/>
      <c r="Q154" s="260"/>
      <c r="R154" s="260"/>
      <c r="S154" s="260"/>
      <c r="T154" s="261"/>
      <c r="AT154" s="262" t="s">
        <v>368</v>
      </c>
      <c r="AU154" s="262" t="s">
        <v>92</v>
      </c>
      <c r="AV154" s="12" t="s">
        <v>92</v>
      </c>
      <c r="AW154" s="12" t="s">
        <v>38</v>
      </c>
      <c r="AX154" s="12" t="s">
        <v>90</v>
      </c>
      <c r="AY154" s="262" t="s">
        <v>263</v>
      </c>
    </row>
    <row r="155" s="1" customFormat="1" ht="16.5" customHeight="1">
      <c r="B155" s="39"/>
      <c r="C155" s="295" t="s">
        <v>435</v>
      </c>
      <c r="D155" s="295" t="s">
        <v>400</v>
      </c>
      <c r="E155" s="296" t="s">
        <v>9181</v>
      </c>
      <c r="F155" s="297" t="s">
        <v>9182</v>
      </c>
      <c r="G155" s="298" t="s">
        <v>403</v>
      </c>
      <c r="H155" s="299">
        <v>60</v>
      </c>
      <c r="I155" s="300"/>
      <c r="J155" s="301">
        <f>ROUND(I155*H155,2)</f>
        <v>0</v>
      </c>
      <c r="K155" s="297" t="s">
        <v>270</v>
      </c>
      <c r="L155" s="302"/>
      <c r="M155" s="303" t="s">
        <v>1</v>
      </c>
      <c r="N155" s="304" t="s">
        <v>48</v>
      </c>
      <c r="O155" s="87"/>
      <c r="P155" s="242">
        <f>O155*H155</f>
        <v>0</v>
      </c>
      <c r="Q155" s="242">
        <v>0</v>
      </c>
      <c r="R155" s="242">
        <f>Q155*H155</f>
        <v>0</v>
      </c>
      <c r="S155" s="242">
        <v>0</v>
      </c>
      <c r="T155" s="243">
        <f>S155*H155</f>
        <v>0</v>
      </c>
      <c r="AR155" s="244" t="s">
        <v>303</v>
      </c>
      <c r="AT155" s="244" t="s">
        <v>400</v>
      </c>
      <c r="AU155" s="244" t="s">
        <v>92</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9661</v>
      </c>
    </row>
    <row r="156" s="12" customFormat="1">
      <c r="B156" s="252"/>
      <c r="C156" s="253"/>
      <c r="D156" s="246" t="s">
        <v>368</v>
      </c>
      <c r="E156" s="254" t="s">
        <v>1</v>
      </c>
      <c r="F156" s="255" t="s">
        <v>9662</v>
      </c>
      <c r="G156" s="253"/>
      <c r="H156" s="256">
        <v>52.149999999999999</v>
      </c>
      <c r="I156" s="257"/>
      <c r="J156" s="253"/>
      <c r="K156" s="253"/>
      <c r="L156" s="258"/>
      <c r="M156" s="259"/>
      <c r="N156" s="260"/>
      <c r="O156" s="260"/>
      <c r="P156" s="260"/>
      <c r="Q156" s="260"/>
      <c r="R156" s="260"/>
      <c r="S156" s="260"/>
      <c r="T156" s="261"/>
      <c r="AT156" s="262" t="s">
        <v>368</v>
      </c>
      <c r="AU156" s="262" t="s">
        <v>92</v>
      </c>
      <c r="AV156" s="12" t="s">
        <v>92</v>
      </c>
      <c r="AW156" s="12" t="s">
        <v>38</v>
      </c>
      <c r="AX156" s="12" t="s">
        <v>83</v>
      </c>
      <c r="AY156" s="262" t="s">
        <v>263</v>
      </c>
    </row>
    <row r="157" s="13" customFormat="1">
      <c r="B157" s="263"/>
      <c r="C157" s="264"/>
      <c r="D157" s="246" t="s">
        <v>368</v>
      </c>
      <c r="E157" s="265" t="s">
        <v>1</v>
      </c>
      <c r="F157" s="266" t="s">
        <v>370</v>
      </c>
      <c r="G157" s="264"/>
      <c r="H157" s="267">
        <v>52.149999999999999</v>
      </c>
      <c r="I157" s="268"/>
      <c r="J157" s="264"/>
      <c r="K157" s="264"/>
      <c r="L157" s="269"/>
      <c r="M157" s="270"/>
      <c r="N157" s="271"/>
      <c r="O157" s="271"/>
      <c r="P157" s="271"/>
      <c r="Q157" s="271"/>
      <c r="R157" s="271"/>
      <c r="S157" s="271"/>
      <c r="T157" s="272"/>
      <c r="AT157" s="273" t="s">
        <v>368</v>
      </c>
      <c r="AU157" s="273" t="s">
        <v>92</v>
      </c>
      <c r="AV157" s="13" t="s">
        <v>125</v>
      </c>
      <c r="AW157" s="13" t="s">
        <v>38</v>
      </c>
      <c r="AX157" s="13" t="s">
        <v>83</v>
      </c>
      <c r="AY157" s="273" t="s">
        <v>263</v>
      </c>
    </row>
    <row r="158" s="12" customFormat="1">
      <c r="B158" s="252"/>
      <c r="C158" s="253"/>
      <c r="D158" s="246" t="s">
        <v>368</v>
      </c>
      <c r="E158" s="254" t="s">
        <v>1</v>
      </c>
      <c r="F158" s="255" t="s">
        <v>746</v>
      </c>
      <c r="G158" s="253"/>
      <c r="H158" s="256">
        <v>60</v>
      </c>
      <c r="I158" s="257"/>
      <c r="J158" s="253"/>
      <c r="K158" s="253"/>
      <c r="L158" s="258"/>
      <c r="M158" s="259"/>
      <c r="N158" s="260"/>
      <c r="O158" s="260"/>
      <c r="P158" s="260"/>
      <c r="Q158" s="260"/>
      <c r="R158" s="260"/>
      <c r="S158" s="260"/>
      <c r="T158" s="261"/>
      <c r="AT158" s="262" t="s">
        <v>368</v>
      </c>
      <c r="AU158" s="262" t="s">
        <v>92</v>
      </c>
      <c r="AV158" s="12" t="s">
        <v>92</v>
      </c>
      <c r="AW158" s="12" t="s">
        <v>38</v>
      </c>
      <c r="AX158" s="12" t="s">
        <v>90</v>
      </c>
      <c r="AY158" s="262" t="s">
        <v>263</v>
      </c>
    </row>
    <row r="159" s="1" customFormat="1" ht="24" customHeight="1">
      <c r="B159" s="39"/>
      <c r="C159" s="233" t="s">
        <v>440</v>
      </c>
      <c r="D159" s="233" t="s">
        <v>266</v>
      </c>
      <c r="E159" s="234" t="s">
        <v>3511</v>
      </c>
      <c r="F159" s="235" t="s">
        <v>3512</v>
      </c>
      <c r="G159" s="236" t="s">
        <v>378</v>
      </c>
      <c r="H159" s="237">
        <v>11.4</v>
      </c>
      <c r="I159" s="238"/>
      <c r="J159" s="239">
        <f>ROUND(I159*H159,2)</f>
        <v>0</v>
      </c>
      <c r="K159" s="235" t="s">
        <v>270</v>
      </c>
      <c r="L159" s="44"/>
      <c r="M159" s="240" t="s">
        <v>1</v>
      </c>
      <c r="N159" s="241" t="s">
        <v>48</v>
      </c>
      <c r="O159" s="87"/>
      <c r="P159" s="242">
        <f>O159*H159</f>
        <v>0</v>
      </c>
      <c r="Q159" s="242">
        <v>0</v>
      </c>
      <c r="R159" s="242">
        <f>Q159*H159</f>
        <v>0</v>
      </c>
      <c r="S159" s="242">
        <v>0</v>
      </c>
      <c r="T159" s="243">
        <f>S159*H159</f>
        <v>0</v>
      </c>
      <c r="AR159" s="244" t="s">
        <v>125</v>
      </c>
      <c r="AT159" s="244" t="s">
        <v>266</v>
      </c>
      <c r="AU159" s="244" t="s">
        <v>92</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9663</v>
      </c>
    </row>
    <row r="160" s="12" customFormat="1">
      <c r="B160" s="252"/>
      <c r="C160" s="253"/>
      <c r="D160" s="246" t="s">
        <v>368</v>
      </c>
      <c r="E160" s="254" t="s">
        <v>1</v>
      </c>
      <c r="F160" s="255" t="s">
        <v>9664</v>
      </c>
      <c r="G160" s="253"/>
      <c r="H160" s="256">
        <v>11.388</v>
      </c>
      <c r="I160" s="257"/>
      <c r="J160" s="253"/>
      <c r="K160" s="253"/>
      <c r="L160" s="258"/>
      <c r="M160" s="259"/>
      <c r="N160" s="260"/>
      <c r="O160" s="260"/>
      <c r="P160" s="260"/>
      <c r="Q160" s="260"/>
      <c r="R160" s="260"/>
      <c r="S160" s="260"/>
      <c r="T160" s="261"/>
      <c r="AT160" s="262" t="s">
        <v>368</v>
      </c>
      <c r="AU160" s="262" t="s">
        <v>92</v>
      </c>
      <c r="AV160" s="12" t="s">
        <v>92</v>
      </c>
      <c r="AW160" s="12" t="s">
        <v>38</v>
      </c>
      <c r="AX160" s="12" t="s">
        <v>83</v>
      </c>
      <c r="AY160" s="262" t="s">
        <v>263</v>
      </c>
    </row>
    <row r="161" s="13" customFormat="1">
      <c r="B161" s="263"/>
      <c r="C161" s="264"/>
      <c r="D161" s="246" t="s">
        <v>368</v>
      </c>
      <c r="E161" s="265" t="s">
        <v>1</v>
      </c>
      <c r="F161" s="266" t="s">
        <v>370</v>
      </c>
      <c r="G161" s="264"/>
      <c r="H161" s="267">
        <v>11.388</v>
      </c>
      <c r="I161" s="268"/>
      <c r="J161" s="264"/>
      <c r="K161" s="264"/>
      <c r="L161" s="269"/>
      <c r="M161" s="270"/>
      <c r="N161" s="271"/>
      <c r="O161" s="271"/>
      <c r="P161" s="271"/>
      <c r="Q161" s="271"/>
      <c r="R161" s="271"/>
      <c r="S161" s="271"/>
      <c r="T161" s="272"/>
      <c r="AT161" s="273" t="s">
        <v>368</v>
      </c>
      <c r="AU161" s="273" t="s">
        <v>92</v>
      </c>
      <c r="AV161" s="13" t="s">
        <v>125</v>
      </c>
      <c r="AW161" s="13" t="s">
        <v>38</v>
      </c>
      <c r="AX161" s="13" t="s">
        <v>83</v>
      </c>
      <c r="AY161" s="273" t="s">
        <v>263</v>
      </c>
    </row>
    <row r="162" s="12" customFormat="1">
      <c r="B162" s="252"/>
      <c r="C162" s="253"/>
      <c r="D162" s="246" t="s">
        <v>368</v>
      </c>
      <c r="E162" s="254" t="s">
        <v>1</v>
      </c>
      <c r="F162" s="255" t="s">
        <v>9665</v>
      </c>
      <c r="G162" s="253"/>
      <c r="H162" s="256">
        <v>11.4</v>
      </c>
      <c r="I162" s="257"/>
      <c r="J162" s="253"/>
      <c r="K162" s="253"/>
      <c r="L162" s="258"/>
      <c r="M162" s="259"/>
      <c r="N162" s="260"/>
      <c r="O162" s="260"/>
      <c r="P162" s="260"/>
      <c r="Q162" s="260"/>
      <c r="R162" s="260"/>
      <c r="S162" s="260"/>
      <c r="T162" s="261"/>
      <c r="AT162" s="262" t="s">
        <v>368</v>
      </c>
      <c r="AU162" s="262" t="s">
        <v>92</v>
      </c>
      <c r="AV162" s="12" t="s">
        <v>92</v>
      </c>
      <c r="AW162" s="12" t="s">
        <v>38</v>
      </c>
      <c r="AX162" s="12" t="s">
        <v>90</v>
      </c>
      <c r="AY162" s="262" t="s">
        <v>263</v>
      </c>
    </row>
    <row r="163" s="1" customFormat="1" ht="16.5" customHeight="1">
      <c r="B163" s="39"/>
      <c r="C163" s="295" t="s">
        <v>8</v>
      </c>
      <c r="D163" s="295" t="s">
        <v>400</v>
      </c>
      <c r="E163" s="296" t="s">
        <v>3518</v>
      </c>
      <c r="F163" s="297" t="s">
        <v>3519</v>
      </c>
      <c r="G163" s="298" t="s">
        <v>403</v>
      </c>
      <c r="H163" s="299">
        <v>19.949999999999999</v>
      </c>
      <c r="I163" s="300"/>
      <c r="J163" s="301">
        <f>ROUND(I163*H163,2)</f>
        <v>0</v>
      </c>
      <c r="K163" s="297" t="s">
        <v>270</v>
      </c>
      <c r="L163" s="302"/>
      <c r="M163" s="303" t="s">
        <v>1</v>
      </c>
      <c r="N163" s="304" t="s">
        <v>48</v>
      </c>
      <c r="O163" s="87"/>
      <c r="P163" s="242">
        <f>O163*H163</f>
        <v>0</v>
      </c>
      <c r="Q163" s="242">
        <v>0</v>
      </c>
      <c r="R163" s="242">
        <f>Q163*H163</f>
        <v>0</v>
      </c>
      <c r="S163" s="242">
        <v>0</v>
      </c>
      <c r="T163" s="243">
        <f>S163*H163</f>
        <v>0</v>
      </c>
      <c r="AR163" s="244" t="s">
        <v>303</v>
      </c>
      <c r="AT163" s="244" t="s">
        <v>400</v>
      </c>
      <c r="AU163" s="244" t="s">
        <v>92</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9666</v>
      </c>
    </row>
    <row r="164" s="12" customFormat="1">
      <c r="B164" s="252"/>
      <c r="C164" s="253"/>
      <c r="D164" s="246" t="s">
        <v>368</v>
      </c>
      <c r="E164" s="254" t="s">
        <v>1</v>
      </c>
      <c r="F164" s="255" t="s">
        <v>9665</v>
      </c>
      <c r="G164" s="253"/>
      <c r="H164" s="256">
        <v>11.4</v>
      </c>
      <c r="I164" s="257"/>
      <c r="J164" s="253"/>
      <c r="K164" s="253"/>
      <c r="L164" s="258"/>
      <c r="M164" s="259"/>
      <c r="N164" s="260"/>
      <c r="O164" s="260"/>
      <c r="P164" s="260"/>
      <c r="Q164" s="260"/>
      <c r="R164" s="260"/>
      <c r="S164" s="260"/>
      <c r="T164" s="261"/>
      <c r="AT164" s="262" t="s">
        <v>368</v>
      </c>
      <c r="AU164" s="262" t="s">
        <v>92</v>
      </c>
      <c r="AV164" s="12" t="s">
        <v>92</v>
      </c>
      <c r="AW164" s="12" t="s">
        <v>38</v>
      </c>
      <c r="AX164" s="12" t="s">
        <v>83</v>
      </c>
      <c r="AY164" s="262" t="s">
        <v>263</v>
      </c>
    </row>
    <row r="165" s="12" customFormat="1">
      <c r="B165" s="252"/>
      <c r="C165" s="253"/>
      <c r="D165" s="246" t="s">
        <v>368</v>
      </c>
      <c r="E165" s="254" t="s">
        <v>1</v>
      </c>
      <c r="F165" s="255" t="s">
        <v>9667</v>
      </c>
      <c r="G165" s="253"/>
      <c r="H165" s="256">
        <v>19.949999999999999</v>
      </c>
      <c r="I165" s="257"/>
      <c r="J165" s="253"/>
      <c r="K165" s="253"/>
      <c r="L165" s="258"/>
      <c r="M165" s="259"/>
      <c r="N165" s="260"/>
      <c r="O165" s="260"/>
      <c r="P165" s="260"/>
      <c r="Q165" s="260"/>
      <c r="R165" s="260"/>
      <c r="S165" s="260"/>
      <c r="T165" s="261"/>
      <c r="AT165" s="262" t="s">
        <v>368</v>
      </c>
      <c r="AU165" s="262" t="s">
        <v>92</v>
      </c>
      <c r="AV165" s="12" t="s">
        <v>92</v>
      </c>
      <c r="AW165" s="12" t="s">
        <v>38</v>
      </c>
      <c r="AX165" s="12" t="s">
        <v>90</v>
      </c>
      <c r="AY165" s="262" t="s">
        <v>263</v>
      </c>
    </row>
    <row r="166" s="1" customFormat="1" ht="36" customHeight="1">
      <c r="B166" s="39"/>
      <c r="C166" s="233" t="s">
        <v>452</v>
      </c>
      <c r="D166" s="233" t="s">
        <v>266</v>
      </c>
      <c r="E166" s="234" t="s">
        <v>3522</v>
      </c>
      <c r="F166" s="235" t="s">
        <v>3523</v>
      </c>
      <c r="G166" s="236" t="s">
        <v>378</v>
      </c>
      <c r="H166" s="237">
        <v>11.4</v>
      </c>
      <c r="I166" s="238"/>
      <c r="J166" s="239">
        <f>ROUND(I166*H166,2)</f>
        <v>0</v>
      </c>
      <c r="K166" s="235" t="s">
        <v>270</v>
      </c>
      <c r="L166" s="44"/>
      <c r="M166" s="240" t="s">
        <v>1</v>
      </c>
      <c r="N166" s="241" t="s">
        <v>48</v>
      </c>
      <c r="O166" s="87"/>
      <c r="P166" s="242">
        <f>O166*H166</f>
        <v>0</v>
      </c>
      <c r="Q166" s="242">
        <v>0</v>
      </c>
      <c r="R166" s="242">
        <f>Q166*H166</f>
        <v>0</v>
      </c>
      <c r="S166" s="242">
        <v>0</v>
      </c>
      <c r="T166" s="243">
        <f>S166*H166</f>
        <v>0</v>
      </c>
      <c r="AR166" s="244" t="s">
        <v>125</v>
      </c>
      <c r="AT166" s="244" t="s">
        <v>266</v>
      </c>
      <c r="AU166" s="244" t="s">
        <v>92</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9668</v>
      </c>
    </row>
    <row r="167" s="11" customFormat="1" ht="22.8" customHeight="1">
      <c r="B167" s="217"/>
      <c r="C167" s="218"/>
      <c r="D167" s="219" t="s">
        <v>82</v>
      </c>
      <c r="E167" s="231" t="s">
        <v>92</v>
      </c>
      <c r="F167" s="231" t="s">
        <v>451</v>
      </c>
      <c r="G167" s="218"/>
      <c r="H167" s="218"/>
      <c r="I167" s="221"/>
      <c r="J167" s="232">
        <f>BK167</f>
        <v>0</v>
      </c>
      <c r="K167" s="218"/>
      <c r="L167" s="223"/>
      <c r="M167" s="224"/>
      <c r="N167" s="225"/>
      <c r="O167" s="225"/>
      <c r="P167" s="226">
        <f>SUM(P168:P171)</f>
        <v>0</v>
      </c>
      <c r="Q167" s="225"/>
      <c r="R167" s="226">
        <f>SUM(R168:R171)</f>
        <v>0</v>
      </c>
      <c r="S167" s="225"/>
      <c r="T167" s="227">
        <f>SUM(T168:T171)</f>
        <v>0</v>
      </c>
      <c r="AR167" s="228" t="s">
        <v>90</v>
      </c>
      <c r="AT167" s="229" t="s">
        <v>82</v>
      </c>
      <c r="AU167" s="229" t="s">
        <v>90</v>
      </c>
      <c r="AY167" s="228" t="s">
        <v>263</v>
      </c>
      <c r="BK167" s="230">
        <f>SUM(BK168:BK171)</f>
        <v>0</v>
      </c>
    </row>
    <row r="168" s="1" customFormat="1" ht="24" customHeight="1">
      <c r="B168" s="39"/>
      <c r="C168" s="233" t="s">
        <v>460</v>
      </c>
      <c r="D168" s="233" t="s">
        <v>266</v>
      </c>
      <c r="E168" s="234" t="s">
        <v>3525</v>
      </c>
      <c r="F168" s="235" t="s">
        <v>3526</v>
      </c>
      <c r="G168" s="236" t="s">
        <v>407</v>
      </c>
      <c r="H168" s="237">
        <v>29.5</v>
      </c>
      <c r="I168" s="238"/>
      <c r="J168" s="239">
        <f>ROUND(I168*H168,2)</f>
        <v>0</v>
      </c>
      <c r="K168" s="235" t="s">
        <v>270</v>
      </c>
      <c r="L168" s="44"/>
      <c r="M168" s="240" t="s">
        <v>1</v>
      </c>
      <c r="N168" s="241" t="s">
        <v>48</v>
      </c>
      <c r="O168" s="87"/>
      <c r="P168" s="242">
        <f>O168*H168</f>
        <v>0</v>
      </c>
      <c r="Q168" s="242">
        <v>0</v>
      </c>
      <c r="R168" s="242">
        <f>Q168*H168</f>
        <v>0</v>
      </c>
      <c r="S168" s="242">
        <v>0</v>
      </c>
      <c r="T168" s="243">
        <f>S168*H168</f>
        <v>0</v>
      </c>
      <c r="AR168" s="244" t="s">
        <v>125</v>
      </c>
      <c r="AT168" s="244" t="s">
        <v>266</v>
      </c>
      <c r="AU168" s="244" t="s">
        <v>92</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9669</v>
      </c>
    </row>
    <row r="169" s="12" customFormat="1">
      <c r="B169" s="252"/>
      <c r="C169" s="253"/>
      <c r="D169" s="246" t="s">
        <v>368</v>
      </c>
      <c r="E169" s="254" t="s">
        <v>1</v>
      </c>
      <c r="F169" s="255" t="s">
        <v>9670</v>
      </c>
      <c r="G169" s="253"/>
      <c r="H169" s="256">
        <v>29.199999999999999</v>
      </c>
      <c r="I169" s="257"/>
      <c r="J169" s="253"/>
      <c r="K169" s="253"/>
      <c r="L169" s="258"/>
      <c r="M169" s="259"/>
      <c r="N169" s="260"/>
      <c r="O169" s="260"/>
      <c r="P169" s="260"/>
      <c r="Q169" s="260"/>
      <c r="R169" s="260"/>
      <c r="S169" s="260"/>
      <c r="T169" s="261"/>
      <c r="AT169" s="262" t="s">
        <v>368</v>
      </c>
      <c r="AU169" s="262" t="s">
        <v>92</v>
      </c>
      <c r="AV169" s="12" t="s">
        <v>92</v>
      </c>
      <c r="AW169" s="12" t="s">
        <v>38</v>
      </c>
      <c r="AX169" s="12" t="s">
        <v>83</v>
      </c>
      <c r="AY169" s="262" t="s">
        <v>263</v>
      </c>
    </row>
    <row r="170" s="13" customFormat="1">
      <c r="B170" s="263"/>
      <c r="C170" s="264"/>
      <c r="D170" s="246" t="s">
        <v>368</v>
      </c>
      <c r="E170" s="265" t="s">
        <v>1</v>
      </c>
      <c r="F170" s="266" t="s">
        <v>370</v>
      </c>
      <c r="G170" s="264"/>
      <c r="H170" s="267">
        <v>29.199999999999999</v>
      </c>
      <c r="I170" s="268"/>
      <c r="J170" s="264"/>
      <c r="K170" s="264"/>
      <c r="L170" s="269"/>
      <c r="M170" s="270"/>
      <c r="N170" s="271"/>
      <c r="O170" s="271"/>
      <c r="P170" s="271"/>
      <c r="Q170" s="271"/>
      <c r="R170" s="271"/>
      <c r="S170" s="271"/>
      <c r="T170" s="272"/>
      <c r="AT170" s="273" t="s">
        <v>368</v>
      </c>
      <c r="AU170" s="273" t="s">
        <v>92</v>
      </c>
      <c r="AV170" s="13" t="s">
        <v>125</v>
      </c>
      <c r="AW170" s="13" t="s">
        <v>38</v>
      </c>
      <c r="AX170" s="13" t="s">
        <v>83</v>
      </c>
      <c r="AY170" s="273" t="s">
        <v>263</v>
      </c>
    </row>
    <row r="171" s="12" customFormat="1">
      <c r="B171" s="252"/>
      <c r="C171" s="253"/>
      <c r="D171" s="246" t="s">
        <v>368</v>
      </c>
      <c r="E171" s="254" t="s">
        <v>1</v>
      </c>
      <c r="F171" s="255" t="s">
        <v>9671</v>
      </c>
      <c r="G171" s="253"/>
      <c r="H171" s="256">
        <v>29.5</v>
      </c>
      <c r="I171" s="257"/>
      <c r="J171" s="253"/>
      <c r="K171" s="253"/>
      <c r="L171" s="258"/>
      <c r="M171" s="259"/>
      <c r="N171" s="260"/>
      <c r="O171" s="260"/>
      <c r="P171" s="260"/>
      <c r="Q171" s="260"/>
      <c r="R171" s="260"/>
      <c r="S171" s="260"/>
      <c r="T171" s="261"/>
      <c r="AT171" s="262" t="s">
        <v>368</v>
      </c>
      <c r="AU171" s="262" t="s">
        <v>92</v>
      </c>
      <c r="AV171" s="12" t="s">
        <v>92</v>
      </c>
      <c r="AW171" s="12" t="s">
        <v>38</v>
      </c>
      <c r="AX171" s="12" t="s">
        <v>90</v>
      </c>
      <c r="AY171" s="262" t="s">
        <v>263</v>
      </c>
    </row>
    <row r="172" s="11" customFormat="1" ht="22.8" customHeight="1">
      <c r="B172" s="217"/>
      <c r="C172" s="218"/>
      <c r="D172" s="219" t="s">
        <v>82</v>
      </c>
      <c r="E172" s="231" t="s">
        <v>125</v>
      </c>
      <c r="F172" s="231" t="s">
        <v>562</v>
      </c>
      <c r="G172" s="218"/>
      <c r="H172" s="218"/>
      <c r="I172" s="221"/>
      <c r="J172" s="232">
        <f>BK172</f>
        <v>0</v>
      </c>
      <c r="K172" s="218"/>
      <c r="L172" s="223"/>
      <c r="M172" s="224"/>
      <c r="N172" s="225"/>
      <c r="O172" s="225"/>
      <c r="P172" s="226">
        <f>SUM(P173:P176)</f>
        <v>0</v>
      </c>
      <c r="Q172" s="225"/>
      <c r="R172" s="226">
        <f>SUM(R173:R176)</f>
        <v>0</v>
      </c>
      <c r="S172" s="225"/>
      <c r="T172" s="227">
        <f>SUM(T173:T176)</f>
        <v>0</v>
      </c>
      <c r="AR172" s="228" t="s">
        <v>90</v>
      </c>
      <c r="AT172" s="229" t="s">
        <v>82</v>
      </c>
      <c r="AU172" s="229" t="s">
        <v>90</v>
      </c>
      <c r="AY172" s="228" t="s">
        <v>263</v>
      </c>
      <c r="BK172" s="230">
        <f>SUM(BK173:BK176)</f>
        <v>0</v>
      </c>
    </row>
    <row r="173" s="1" customFormat="1" ht="16.5" customHeight="1">
      <c r="B173" s="39"/>
      <c r="C173" s="233" t="s">
        <v>465</v>
      </c>
      <c r="D173" s="233" t="s">
        <v>266</v>
      </c>
      <c r="E173" s="234" t="s">
        <v>3529</v>
      </c>
      <c r="F173" s="235" t="s">
        <v>3530</v>
      </c>
      <c r="G173" s="236" t="s">
        <v>378</v>
      </c>
      <c r="H173" s="237">
        <v>4.4000000000000004</v>
      </c>
      <c r="I173" s="238"/>
      <c r="J173" s="239">
        <f>ROUND(I173*H173,2)</f>
        <v>0</v>
      </c>
      <c r="K173" s="235" t="s">
        <v>270</v>
      </c>
      <c r="L173" s="44"/>
      <c r="M173" s="240" t="s">
        <v>1</v>
      </c>
      <c r="N173" s="241" t="s">
        <v>48</v>
      </c>
      <c r="O173" s="87"/>
      <c r="P173" s="242">
        <f>O173*H173</f>
        <v>0</v>
      </c>
      <c r="Q173" s="242">
        <v>0</v>
      </c>
      <c r="R173" s="242">
        <f>Q173*H173</f>
        <v>0</v>
      </c>
      <c r="S173" s="242">
        <v>0</v>
      </c>
      <c r="T173" s="243">
        <f>S173*H173</f>
        <v>0</v>
      </c>
      <c r="AR173" s="244" t="s">
        <v>125</v>
      </c>
      <c r="AT173" s="244" t="s">
        <v>266</v>
      </c>
      <c r="AU173" s="244" t="s">
        <v>92</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9672</v>
      </c>
    </row>
    <row r="174" s="12" customFormat="1">
      <c r="B174" s="252"/>
      <c r="C174" s="253"/>
      <c r="D174" s="246" t="s">
        <v>368</v>
      </c>
      <c r="E174" s="254" t="s">
        <v>1</v>
      </c>
      <c r="F174" s="255" t="s">
        <v>9673</v>
      </c>
      <c r="G174" s="253"/>
      <c r="H174" s="256">
        <v>4.3799999999999999</v>
      </c>
      <c r="I174" s="257"/>
      <c r="J174" s="253"/>
      <c r="K174" s="253"/>
      <c r="L174" s="258"/>
      <c r="M174" s="259"/>
      <c r="N174" s="260"/>
      <c r="O174" s="260"/>
      <c r="P174" s="260"/>
      <c r="Q174" s="260"/>
      <c r="R174" s="260"/>
      <c r="S174" s="260"/>
      <c r="T174" s="261"/>
      <c r="AT174" s="262" t="s">
        <v>368</v>
      </c>
      <c r="AU174" s="262" t="s">
        <v>92</v>
      </c>
      <c r="AV174" s="12" t="s">
        <v>92</v>
      </c>
      <c r="AW174" s="12" t="s">
        <v>38</v>
      </c>
      <c r="AX174" s="12" t="s">
        <v>83</v>
      </c>
      <c r="AY174" s="262" t="s">
        <v>263</v>
      </c>
    </row>
    <row r="175" s="13" customFormat="1">
      <c r="B175" s="263"/>
      <c r="C175" s="264"/>
      <c r="D175" s="246" t="s">
        <v>368</v>
      </c>
      <c r="E175" s="265" t="s">
        <v>1</v>
      </c>
      <c r="F175" s="266" t="s">
        <v>370</v>
      </c>
      <c r="G175" s="264"/>
      <c r="H175" s="267">
        <v>4.3799999999999999</v>
      </c>
      <c r="I175" s="268"/>
      <c r="J175" s="264"/>
      <c r="K175" s="264"/>
      <c r="L175" s="269"/>
      <c r="M175" s="270"/>
      <c r="N175" s="271"/>
      <c r="O175" s="271"/>
      <c r="P175" s="271"/>
      <c r="Q175" s="271"/>
      <c r="R175" s="271"/>
      <c r="S175" s="271"/>
      <c r="T175" s="272"/>
      <c r="AT175" s="273" t="s">
        <v>368</v>
      </c>
      <c r="AU175" s="273" t="s">
        <v>92</v>
      </c>
      <c r="AV175" s="13" t="s">
        <v>125</v>
      </c>
      <c r="AW175" s="13" t="s">
        <v>38</v>
      </c>
      <c r="AX175" s="13" t="s">
        <v>83</v>
      </c>
      <c r="AY175" s="273" t="s">
        <v>263</v>
      </c>
    </row>
    <row r="176" s="12" customFormat="1">
      <c r="B176" s="252"/>
      <c r="C176" s="253"/>
      <c r="D176" s="246" t="s">
        <v>368</v>
      </c>
      <c r="E176" s="254" t="s">
        <v>1</v>
      </c>
      <c r="F176" s="255" t="s">
        <v>9674</v>
      </c>
      <c r="G176" s="253"/>
      <c r="H176" s="256">
        <v>4.4000000000000004</v>
      </c>
      <c r="I176" s="257"/>
      <c r="J176" s="253"/>
      <c r="K176" s="253"/>
      <c r="L176" s="258"/>
      <c r="M176" s="259"/>
      <c r="N176" s="260"/>
      <c r="O176" s="260"/>
      <c r="P176" s="260"/>
      <c r="Q176" s="260"/>
      <c r="R176" s="260"/>
      <c r="S176" s="260"/>
      <c r="T176" s="261"/>
      <c r="AT176" s="262" t="s">
        <v>368</v>
      </c>
      <c r="AU176" s="262" t="s">
        <v>92</v>
      </c>
      <c r="AV176" s="12" t="s">
        <v>92</v>
      </c>
      <c r="AW176" s="12" t="s">
        <v>38</v>
      </c>
      <c r="AX176" s="12" t="s">
        <v>90</v>
      </c>
      <c r="AY176" s="262" t="s">
        <v>263</v>
      </c>
    </row>
    <row r="177" s="11" customFormat="1" ht="22.8" customHeight="1">
      <c r="B177" s="217"/>
      <c r="C177" s="218"/>
      <c r="D177" s="219" t="s">
        <v>82</v>
      </c>
      <c r="E177" s="231" t="s">
        <v>303</v>
      </c>
      <c r="F177" s="231" t="s">
        <v>3533</v>
      </c>
      <c r="G177" s="218"/>
      <c r="H177" s="218"/>
      <c r="I177" s="221"/>
      <c r="J177" s="232">
        <f>BK177</f>
        <v>0</v>
      </c>
      <c r="K177" s="218"/>
      <c r="L177" s="223"/>
      <c r="M177" s="224"/>
      <c r="N177" s="225"/>
      <c r="O177" s="225"/>
      <c r="P177" s="226">
        <f>SUM(P178:P210)</f>
        <v>0</v>
      </c>
      <c r="Q177" s="225"/>
      <c r="R177" s="226">
        <f>SUM(R178:R210)</f>
        <v>0.29318460559999993</v>
      </c>
      <c r="S177" s="225"/>
      <c r="T177" s="227">
        <f>SUM(T178:T210)</f>
        <v>0</v>
      </c>
      <c r="AR177" s="228" t="s">
        <v>90</v>
      </c>
      <c r="AT177" s="229" t="s">
        <v>82</v>
      </c>
      <c r="AU177" s="229" t="s">
        <v>90</v>
      </c>
      <c r="AY177" s="228" t="s">
        <v>263</v>
      </c>
      <c r="BK177" s="230">
        <f>SUM(BK178:BK210)</f>
        <v>0</v>
      </c>
    </row>
    <row r="178" s="1" customFormat="1" ht="24" customHeight="1">
      <c r="B178" s="39"/>
      <c r="C178" s="233" t="s">
        <v>470</v>
      </c>
      <c r="D178" s="233" t="s">
        <v>266</v>
      </c>
      <c r="E178" s="234" t="s">
        <v>9675</v>
      </c>
      <c r="F178" s="235" t="s">
        <v>9676</v>
      </c>
      <c r="G178" s="236" t="s">
        <v>396</v>
      </c>
      <c r="H178" s="237">
        <v>34</v>
      </c>
      <c r="I178" s="238"/>
      <c r="J178" s="239">
        <f>ROUND(I178*H178,2)</f>
        <v>0</v>
      </c>
      <c r="K178" s="235" t="s">
        <v>270</v>
      </c>
      <c r="L178" s="44"/>
      <c r="M178" s="240" t="s">
        <v>1</v>
      </c>
      <c r="N178" s="241" t="s">
        <v>48</v>
      </c>
      <c r="O178" s="87"/>
      <c r="P178" s="242">
        <f>O178*H178</f>
        <v>0</v>
      </c>
      <c r="Q178" s="242">
        <v>0</v>
      </c>
      <c r="R178" s="242">
        <f>Q178*H178</f>
        <v>0</v>
      </c>
      <c r="S178" s="242">
        <v>0</v>
      </c>
      <c r="T178" s="243">
        <f>S178*H178</f>
        <v>0</v>
      </c>
      <c r="AR178" s="244" t="s">
        <v>125</v>
      </c>
      <c r="AT178" s="244" t="s">
        <v>266</v>
      </c>
      <c r="AU178" s="244" t="s">
        <v>92</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9677</v>
      </c>
    </row>
    <row r="179" s="12" customFormat="1">
      <c r="B179" s="252"/>
      <c r="C179" s="253"/>
      <c r="D179" s="246" t="s">
        <v>368</v>
      </c>
      <c r="E179" s="254" t="s">
        <v>1</v>
      </c>
      <c r="F179" s="255" t="s">
        <v>9678</v>
      </c>
      <c r="G179" s="253"/>
      <c r="H179" s="256">
        <v>33.579999999999998</v>
      </c>
      <c r="I179" s="257"/>
      <c r="J179" s="253"/>
      <c r="K179" s="253"/>
      <c r="L179" s="258"/>
      <c r="M179" s="259"/>
      <c r="N179" s="260"/>
      <c r="O179" s="260"/>
      <c r="P179" s="260"/>
      <c r="Q179" s="260"/>
      <c r="R179" s="260"/>
      <c r="S179" s="260"/>
      <c r="T179" s="261"/>
      <c r="AT179" s="262" t="s">
        <v>368</v>
      </c>
      <c r="AU179" s="262" t="s">
        <v>92</v>
      </c>
      <c r="AV179" s="12" t="s">
        <v>92</v>
      </c>
      <c r="AW179" s="12" t="s">
        <v>38</v>
      </c>
      <c r="AX179" s="12" t="s">
        <v>83</v>
      </c>
      <c r="AY179" s="262" t="s">
        <v>263</v>
      </c>
    </row>
    <row r="180" s="13" customFormat="1">
      <c r="B180" s="263"/>
      <c r="C180" s="264"/>
      <c r="D180" s="246" t="s">
        <v>368</v>
      </c>
      <c r="E180" s="265" t="s">
        <v>1</v>
      </c>
      <c r="F180" s="266" t="s">
        <v>370</v>
      </c>
      <c r="G180" s="264"/>
      <c r="H180" s="267">
        <v>33.579999999999998</v>
      </c>
      <c r="I180" s="268"/>
      <c r="J180" s="264"/>
      <c r="K180" s="264"/>
      <c r="L180" s="269"/>
      <c r="M180" s="270"/>
      <c r="N180" s="271"/>
      <c r="O180" s="271"/>
      <c r="P180" s="271"/>
      <c r="Q180" s="271"/>
      <c r="R180" s="271"/>
      <c r="S180" s="271"/>
      <c r="T180" s="272"/>
      <c r="AT180" s="273" t="s">
        <v>368</v>
      </c>
      <c r="AU180" s="273" t="s">
        <v>92</v>
      </c>
      <c r="AV180" s="13" t="s">
        <v>125</v>
      </c>
      <c r="AW180" s="13" t="s">
        <v>38</v>
      </c>
      <c r="AX180" s="13" t="s">
        <v>83</v>
      </c>
      <c r="AY180" s="273" t="s">
        <v>263</v>
      </c>
    </row>
    <row r="181" s="12" customFormat="1">
      <c r="B181" s="252"/>
      <c r="C181" s="253"/>
      <c r="D181" s="246" t="s">
        <v>368</v>
      </c>
      <c r="E181" s="254" t="s">
        <v>1</v>
      </c>
      <c r="F181" s="255" t="s">
        <v>576</v>
      </c>
      <c r="G181" s="253"/>
      <c r="H181" s="256">
        <v>34</v>
      </c>
      <c r="I181" s="257"/>
      <c r="J181" s="253"/>
      <c r="K181" s="253"/>
      <c r="L181" s="258"/>
      <c r="M181" s="259"/>
      <c r="N181" s="260"/>
      <c r="O181" s="260"/>
      <c r="P181" s="260"/>
      <c r="Q181" s="260"/>
      <c r="R181" s="260"/>
      <c r="S181" s="260"/>
      <c r="T181" s="261"/>
      <c r="AT181" s="262" t="s">
        <v>368</v>
      </c>
      <c r="AU181" s="262" t="s">
        <v>92</v>
      </c>
      <c r="AV181" s="12" t="s">
        <v>92</v>
      </c>
      <c r="AW181" s="12" t="s">
        <v>38</v>
      </c>
      <c r="AX181" s="12" t="s">
        <v>90</v>
      </c>
      <c r="AY181" s="262" t="s">
        <v>263</v>
      </c>
    </row>
    <row r="182" s="1" customFormat="1" ht="16.5" customHeight="1">
      <c r="B182" s="39"/>
      <c r="C182" s="295" t="s">
        <v>475</v>
      </c>
      <c r="D182" s="295" t="s">
        <v>400</v>
      </c>
      <c r="E182" s="296" t="s">
        <v>9679</v>
      </c>
      <c r="F182" s="297" t="s">
        <v>9680</v>
      </c>
      <c r="G182" s="298" t="s">
        <v>396</v>
      </c>
      <c r="H182" s="299">
        <v>34</v>
      </c>
      <c r="I182" s="300"/>
      <c r="J182" s="301">
        <f>ROUND(I182*H182,2)</f>
        <v>0</v>
      </c>
      <c r="K182" s="297" t="s">
        <v>270</v>
      </c>
      <c r="L182" s="302"/>
      <c r="M182" s="303" t="s">
        <v>1</v>
      </c>
      <c r="N182" s="304" t="s">
        <v>48</v>
      </c>
      <c r="O182" s="87"/>
      <c r="P182" s="242">
        <f>O182*H182</f>
        <v>0</v>
      </c>
      <c r="Q182" s="242">
        <v>0.00214</v>
      </c>
      <c r="R182" s="242">
        <f>Q182*H182</f>
        <v>0.072760000000000005</v>
      </c>
      <c r="S182" s="242">
        <v>0</v>
      </c>
      <c r="T182" s="243">
        <f>S182*H182</f>
        <v>0</v>
      </c>
      <c r="AR182" s="244" t="s">
        <v>303</v>
      </c>
      <c r="AT182" s="244" t="s">
        <v>400</v>
      </c>
      <c r="AU182" s="244" t="s">
        <v>92</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9681</v>
      </c>
    </row>
    <row r="183" s="12" customFormat="1">
      <c r="B183" s="252"/>
      <c r="C183" s="253"/>
      <c r="D183" s="246" t="s">
        <v>368</v>
      </c>
      <c r="E183" s="254" t="s">
        <v>1</v>
      </c>
      <c r="F183" s="255" t="s">
        <v>576</v>
      </c>
      <c r="G183" s="253"/>
      <c r="H183" s="256">
        <v>34</v>
      </c>
      <c r="I183" s="257"/>
      <c r="J183" s="253"/>
      <c r="K183" s="253"/>
      <c r="L183" s="258"/>
      <c r="M183" s="259"/>
      <c r="N183" s="260"/>
      <c r="O183" s="260"/>
      <c r="P183" s="260"/>
      <c r="Q183" s="260"/>
      <c r="R183" s="260"/>
      <c r="S183" s="260"/>
      <c r="T183" s="261"/>
      <c r="AT183" s="262" t="s">
        <v>368</v>
      </c>
      <c r="AU183" s="262" t="s">
        <v>92</v>
      </c>
      <c r="AV183" s="12" t="s">
        <v>92</v>
      </c>
      <c r="AW183" s="12" t="s">
        <v>38</v>
      </c>
      <c r="AX183" s="12" t="s">
        <v>90</v>
      </c>
      <c r="AY183" s="262" t="s">
        <v>263</v>
      </c>
    </row>
    <row r="184" s="1" customFormat="1" ht="24" customHeight="1">
      <c r="B184" s="39"/>
      <c r="C184" s="233" t="s">
        <v>7</v>
      </c>
      <c r="D184" s="233" t="s">
        <v>266</v>
      </c>
      <c r="E184" s="234" t="s">
        <v>9682</v>
      </c>
      <c r="F184" s="235" t="s">
        <v>9683</v>
      </c>
      <c r="G184" s="236" t="s">
        <v>503</v>
      </c>
      <c r="H184" s="237">
        <v>5</v>
      </c>
      <c r="I184" s="238"/>
      <c r="J184" s="239">
        <f>ROUND(I184*H184,2)</f>
        <v>0</v>
      </c>
      <c r="K184" s="235" t="s">
        <v>270</v>
      </c>
      <c r="L184" s="44"/>
      <c r="M184" s="240" t="s">
        <v>1</v>
      </c>
      <c r="N184" s="241" t="s">
        <v>48</v>
      </c>
      <c r="O184" s="87"/>
      <c r="P184" s="242">
        <f>O184*H184</f>
        <v>0</v>
      </c>
      <c r="Q184" s="242">
        <v>0</v>
      </c>
      <c r="R184" s="242">
        <f>Q184*H184</f>
        <v>0</v>
      </c>
      <c r="S184" s="242">
        <v>0</v>
      </c>
      <c r="T184" s="243">
        <f>S184*H184</f>
        <v>0</v>
      </c>
      <c r="AR184" s="244" t="s">
        <v>125</v>
      </c>
      <c r="AT184" s="244" t="s">
        <v>266</v>
      </c>
      <c r="AU184" s="244" t="s">
        <v>92</v>
      </c>
      <c r="AY184" s="17" t="s">
        <v>263</v>
      </c>
      <c r="BE184" s="245">
        <f>IF(N184="základní",J184,0)</f>
        <v>0</v>
      </c>
      <c r="BF184" s="245">
        <f>IF(N184="snížená",J184,0)</f>
        <v>0</v>
      </c>
      <c r="BG184" s="245">
        <f>IF(N184="zákl. přenesená",J184,0)</f>
        <v>0</v>
      </c>
      <c r="BH184" s="245">
        <f>IF(N184="sníž. přenesená",J184,0)</f>
        <v>0</v>
      </c>
      <c r="BI184" s="245">
        <f>IF(N184="nulová",J184,0)</f>
        <v>0</v>
      </c>
      <c r="BJ184" s="17" t="s">
        <v>90</v>
      </c>
      <c r="BK184" s="245">
        <f>ROUND(I184*H184,2)</f>
        <v>0</v>
      </c>
      <c r="BL184" s="17" t="s">
        <v>125</v>
      </c>
      <c r="BM184" s="244" t="s">
        <v>9684</v>
      </c>
    </row>
    <row r="185" s="1" customFormat="1" ht="16.5" customHeight="1">
      <c r="B185" s="39"/>
      <c r="C185" s="295" t="s">
        <v>490</v>
      </c>
      <c r="D185" s="295" t="s">
        <v>400</v>
      </c>
      <c r="E185" s="296" t="s">
        <v>9685</v>
      </c>
      <c r="F185" s="297" t="s">
        <v>9686</v>
      </c>
      <c r="G185" s="298" t="s">
        <v>503</v>
      </c>
      <c r="H185" s="299">
        <v>5</v>
      </c>
      <c r="I185" s="300"/>
      <c r="J185" s="301">
        <f>ROUND(I185*H185,2)</f>
        <v>0</v>
      </c>
      <c r="K185" s="297" t="s">
        <v>270</v>
      </c>
      <c r="L185" s="302"/>
      <c r="M185" s="303" t="s">
        <v>1</v>
      </c>
      <c r="N185" s="304" t="s">
        <v>48</v>
      </c>
      <c r="O185" s="87"/>
      <c r="P185" s="242">
        <f>O185*H185</f>
        <v>0</v>
      </c>
      <c r="Q185" s="242">
        <v>0.00038999999999999999</v>
      </c>
      <c r="R185" s="242">
        <f>Q185*H185</f>
        <v>0.0019499999999999999</v>
      </c>
      <c r="S185" s="242">
        <v>0</v>
      </c>
      <c r="T185" s="243">
        <f>S185*H185</f>
        <v>0</v>
      </c>
      <c r="AR185" s="244" t="s">
        <v>303</v>
      </c>
      <c r="AT185" s="244" t="s">
        <v>400</v>
      </c>
      <c r="AU185" s="244" t="s">
        <v>92</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9687</v>
      </c>
    </row>
    <row r="186" s="1" customFormat="1" ht="24" customHeight="1">
      <c r="B186" s="39"/>
      <c r="C186" s="233" t="s">
        <v>500</v>
      </c>
      <c r="D186" s="233" t="s">
        <v>266</v>
      </c>
      <c r="E186" s="234" t="s">
        <v>9688</v>
      </c>
      <c r="F186" s="235" t="s">
        <v>9689</v>
      </c>
      <c r="G186" s="236" t="s">
        <v>503</v>
      </c>
      <c r="H186" s="237">
        <v>3</v>
      </c>
      <c r="I186" s="238"/>
      <c r="J186" s="239">
        <f>ROUND(I186*H186,2)</f>
        <v>0</v>
      </c>
      <c r="K186" s="235" t="s">
        <v>270</v>
      </c>
      <c r="L186" s="44"/>
      <c r="M186" s="240" t="s">
        <v>1</v>
      </c>
      <c r="N186" s="241" t="s">
        <v>48</v>
      </c>
      <c r="O186" s="87"/>
      <c r="P186" s="242">
        <f>O186*H186</f>
        <v>0</v>
      </c>
      <c r="Q186" s="242">
        <v>0</v>
      </c>
      <c r="R186" s="242">
        <f>Q186*H186</f>
        <v>0</v>
      </c>
      <c r="S186" s="242">
        <v>0</v>
      </c>
      <c r="T186" s="243">
        <f>S186*H186</f>
        <v>0</v>
      </c>
      <c r="AR186" s="244" t="s">
        <v>125</v>
      </c>
      <c r="AT186" s="244" t="s">
        <v>266</v>
      </c>
      <c r="AU186" s="244" t="s">
        <v>92</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125</v>
      </c>
      <c r="BM186" s="244" t="s">
        <v>9690</v>
      </c>
    </row>
    <row r="187" s="1" customFormat="1" ht="16.5" customHeight="1">
      <c r="B187" s="39"/>
      <c r="C187" s="295" t="s">
        <v>506</v>
      </c>
      <c r="D187" s="295" t="s">
        <v>400</v>
      </c>
      <c r="E187" s="296" t="s">
        <v>9691</v>
      </c>
      <c r="F187" s="297" t="s">
        <v>9692</v>
      </c>
      <c r="G187" s="298" t="s">
        <v>503</v>
      </c>
      <c r="H187" s="299">
        <v>1</v>
      </c>
      <c r="I187" s="300"/>
      <c r="J187" s="301">
        <f>ROUND(I187*H187,2)</f>
        <v>0</v>
      </c>
      <c r="K187" s="297" t="s">
        <v>3544</v>
      </c>
      <c r="L187" s="302"/>
      <c r="M187" s="303" t="s">
        <v>1</v>
      </c>
      <c r="N187" s="304" t="s">
        <v>48</v>
      </c>
      <c r="O187" s="87"/>
      <c r="P187" s="242">
        <f>O187*H187</f>
        <v>0</v>
      </c>
      <c r="Q187" s="242">
        <v>0.00068000000000000005</v>
      </c>
      <c r="R187" s="242">
        <f>Q187*H187</f>
        <v>0.00068000000000000005</v>
      </c>
      <c r="S187" s="242">
        <v>0</v>
      </c>
      <c r="T187" s="243">
        <f>S187*H187</f>
        <v>0</v>
      </c>
      <c r="AR187" s="244" t="s">
        <v>303</v>
      </c>
      <c r="AT187" s="244" t="s">
        <v>400</v>
      </c>
      <c r="AU187" s="244" t="s">
        <v>92</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125</v>
      </c>
      <c r="BM187" s="244" t="s">
        <v>9693</v>
      </c>
    </row>
    <row r="188" s="1" customFormat="1" ht="16.5" customHeight="1">
      <c r="B188" s="39"/>
      <c r="C188" s="295" t="s">
        <v>511</v>
      </c>
      <c r="D188" s="295" t="s">
        <v>400</v>
      </c>
      <c r="E188" s="296" t="s">
        <v>9694</v>
      </c>
      <c r="F188" s="297" t="s">
        <v>9692</v>
      </c>
      <c r="G188" s="298" t="s">
        <v>503</v>
      </c>
      <c r="H188" s="299">
        <v>2</v>
      </c>
      <c r="I188" s="300"/>
      <c r="J188" s="301">
        <f>ROUND(I188*H188,2)</f>
        <v>0</v>
      </c>
      <c r="K188" s="297" t="s">
        <v>3544</v>
      </c>
      <c r="L188" s="302"/>
      <c r="M188" s="303" t="s">
        <v>1</v>
      </c>
      <c r="N188" s="304" t="s">
        <v>48</v>
      </c>
      <c r="O188" s="87"/>
      <c r="P188" s="242">
        <f>O188*H188</f>
        <v>0</v>
      </c>
      <c r="Q188" s="242">
        <v>0.00068000000000000005</v>
      </c>
      <c r="R188" s="242">
        <f>Q188*H188</f>
        <v>0.0013600000000000001</v>
      </c>
      <c r="S188" s="242">
        <v>0</v>
      </c>
      <c r="T188" s="243">
        <f>S188*H188</f>
        <v>0</v>
      </c>
      <c r="AR188" s="244" t="s">
        <v>303</v>
      </c>
      <c r="AT188" s="244" t="s">
        <v>400</v>
      </c>
      <c r="AU188" s="244" t="s">
        <v>92</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9695</v>
      </c>
    </row>
    <row r="189" s="1" customFormat="1" ht="16.5" customHeight="1">
      <c r="B189" s="39"/>
      <c r="C189" s="233" t="s">
        <v>515</v>
      </c>
      <c r="D189" s="233" t="s">
        <v>266</v>
      </c>
      <c r="E189" s="234" t="s">
        <v>9696</v>
      </c>
      <c r="F189" s="235" t="s">
        <v>9697</v>
      </c>
      <c r="G189" s="236" t="s">
        <v>503</v>
      </c>
      <c r="H189" s="237">
        <v>1</v>
      </c>
      <c r="I189" s="238"/>
      <c r="J189" s="239">
        <f>ROUND(I189*H189,2)</f>
        <v>0</v>
      </c>
      <c r="K189" s="235" t="s">
        <v>3544</v>
      </c>
      <c r="L189" s="44"/>
      <c r="M189" s="240" t="s">
        <v>1</v>
      </c>
      <c r="N189" s="241" t="s">
        <v>48</v>
      </c>
      <c r="O189" s="87"/>
      <c r="P189" s="242">
        <f>O189*H189</f>
        <v>0</v>
      </c>
      <c r="Q189" s="242">
        <v>0</v>
      </c>
      <c r="R189" s="242">
        <f>Q189*H189</f>
        <v>0</v>
      </c>
      <c r="S189" s="242">
        <v>0</v>
      </c>
      <c r="T189" s="243">
        <f>S189*H189</f>
        <v>0</v>
      </c>
      <c r="AR189" s="244" t="s">
        <v>125</v>
      </c>
      <c r="AT189" s="244" t="s">
        <v>266</v>
      </c>
      <c r="AU189" s="244" t="s">
        <v>92</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9698</v>
      </c>
    </row>
    <row r="190" s="1" customFormat="1" ht="24" customHeight="1">
      <c r="B190" s="39"/>
      <c r="C190" s="233" t="s">
        <v>523</v>
      </c>
      <c r="D190" s="233" t="s">
        <v>266</v>
      </c>
      <c r="E190" s="234" t="s">
        <v>9699</v>
      </c>
      <c r="F190" s="235" t="s">
        <v>9700</v>
      </c>
      <c r="G190" s="236" t="s">
        <v>503</v>
      </c>
      <c r="H190" s="237">
        <v>1</v>
      </c>
      <c r="I190" s="238"/>
      <c r="J190" s="239">
        <f>ROUND(I190*H190,2)</f>
        <v>0</v>
      </c>
      <c r="K190" s="235" t="s">
        <v>270</v>
      </c>
      <c r="L190" s="44"/>
      <c r="M190" s="240" t="s">
        <v>1</v>
      </c>
      <c r="N190" s="241" t="s">
        <v>48</v>
      </c>
      <c r="O190" s="87"/>
      <c r="P190" s="242">
        <f>O190*H190</f>
        <v>0</v>
      </c>
      <c r="Q190" s="242">
        <v>0.00161652</v>
      </c>
      <c r="R190" s="242">
        <f>Q190*H190</f>
        <v>0.00161652</v>
      </c>
      <c r="S190" s="242">
        <v>0</v>
      </c>
      <c r="T190" s="243">
        <f>S190*H190</f>
        <v>0</v>
      </c>
      <c r="AR190" s="244" t="s">
        <v>125</v>
      </c>
      <c r="AT190" s="244" t="s">
        <v>266</v>
      </c>
      <c r="AU190" s="244" t="s">
        <v>92</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9701</v>
      </c>
    </row>
    <row r="191" s="1" customFormat="1" ht="16.5" customHeight="1">
      <c r="B191" s="39"/>
      <c r="C191" s="295" t="s">
        <v>529</v>
      </c>
      <c r="D191" s="295" t="s">
        <v>400</v>
      </c>
      <c r="E191" s="296" t="s">
        <v>9702</v>
      </c>
      <c r="F191" s="297" t="s">
        <v>9703</v>
      </c>
      <c r="G191" s="298" t="s">
        <v>8629</v>
      </c>
      <c r="H191" s="299">
        <v>1</v>
      </c>
      <c r="I191" s="300"/>
      <c r="J191" s="301">
        <f>ROUND(I191*H191,2)</f>
        <v>0</v>
      </c>
      <c r="K191" s="297" t="s">
        <v>3544</v>
      </c>
      <c r="L191" s="302"/>
      <c r="M191" s="303" t="s">
        <v>1</v>
      </c>
      <c r="N191" s="304" t="s">
        <v>48</v>
      </c>
      <c r="O191" s="87"/>
      <c r="P191" s="242">
        <f>O191*H191</f>
        <v>0</v>
      </c>
      <c r="Q191" s="242">
        <v>0.0147</v>
      </c>
      <c r="R191" s="242">
        <f>Q191*H191</f>
        <v>0.0147</v>
      </c>
      <c r="S191" s="242">
        <v>0</v>
      </c>
      <c r="T191" s="243">
        <f>S191*H191</f>
        <v>0</v>
      </c>
      <c r="AR191" s="244" t="s">
        <v>303</v>
      </c>
      <c r="AT191" s="244" t="s">
        <v>400</v>
      </c>
      <c r="AU191" s="244" t="s">
        <v>92</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9704</v>
      </c>
    </row>
    <row r="192" s="1" customFormat="1" ht="16.5" customHeight="1">
      <c r="B192" s="39"/>
      <c r="C192" s="295" t="s">
        <v>538</v>
      </c>
      <c r="D192" s="295" t="s">
        <v>400</v>
      </c>
      <c r="E192" s="296" t="s">
        <v>9705</v>
      </c>
      <c r="F192" s="297" t="s">
        <v>9706</v>
      </c>
      <c r="G192" s="298" t="s">
        <v>8629</v>
      </c>
      <c r="H192" s="299">
        <v>1</v>
      </c>
      <c r="I192" s="300"/>
      <c r="J192" s="301">
        <f>ROUND(I192*H192,2)</f>
        <v>0</v>
      </c>
      <c r="K192" s="297" t="s">
        <v>3544</v>
      </c>
      <c r="L192" s="302"/>
      <c r="M192" s="303" t="s">
        <v>1</v>
      </c>
      <c r="N192" s="304" t="s">
        <v>48</v>
      </c>
      <c r="O192" s="87"/>
      <c r="P192" s="242">
        <f>O192*H192</f>
        <v>0</v>
      </c>
      <c r="Q192" s="242">
        <v>0.0073000000000000001</v>
      </c>
      <c r="R192" s="242">
        <f>Q192*H192</f>
        <v>0.0073000000000000001</v>
      </c>
      <c r="S192" s="242">
        <v>0</v>
      </c>
      <c r="T192" s="243">
        <f>S192*H192</f>
        <v>0</v>
      </c>
      <c r="AR192" s="244" t="s">
        <v>303</v>
      </c>
      <c r="AT192" s="244" t="s">
        <v>400</v>
      </c>
      <c r="AU192" s="244" t="s">
        <v>92</v>
      </c>
      <c r="AY192" s="17" t="s">
        <v>263</v>
      </c>
      <c r="BE192" s="245">
        <f>IF(N192="základní",J192,0)</f>
        <v>0</v>
      </c>
      <c r="BF192" s="245">
        <f>IF(N192="snížená",J192,0)</f>
        <v>0</v>
      </c>
      <c r="BG192" s="245">
        <f>IF(N192="zákl. přenesená",J192,0)</f>
        <v>0</v>
      </c>
      <c r="BH192" s="245">
        <f>IF(N192="sníž. přenesená",J192,0)</f>
        <v>0</v>
      </c>
      <c r="BI192" s="245">
        <f>IF(N192="nulová",J192,0)</f>
        <v>0</v>
      </c>
      <c r="BJ192" s="17" t="s">
        <v>90</v>
      </c>
      <c r="BK192" s="245">
        <f>ROUND(I192*H192,2)</f>
        <v>0</v>
      </c>
      <c r="BL192" s="17" t="s">
        <v>125</v>
      </c>
      <c r="BM192" s="244" t="s">
        <v>9707</v>
      </c>
    </row>
    <row r="193" s="1" customFormat="1" ht="24" customHeight="1">
      <c r="B193" s="39"/>
      <c r="C193" s="233" t="s">
        <v>547</v>
      </c>
      <c r="D193" s="233" t="s">
        <v>266</v>
      </c>
      <c r="E193" s="234" t="s">
        <v>9708</v>
      </c>
      <c r="F193" s="235" t="s">
        <v>9709</v>
      </c>
      <c r="G193" s="236" t="s">
        <v>503</v>
      </c>
      <c r="H193" s="237">
        <v>1</v>
      </c>
      <c r="I193" s="238"/>
      <c r="J193" s="239">
        <f>ROUND(I193*H193,2)</f>
        <v>0</v>
      </c>
      <c r="K193" s="235" t="s">
        <v>270</v>
      </c>
      <c r="L193" s="44"/>
      <c r="M193" s="240" t="s">
        <v>1</v>
      </c>
      <c r="N193" s="241" t="s">
        <v>48</v>
      </c>
      <c r="O193" s="87"/>
      <c r="P193" s="242">
        <f>O193*H193</f>
        <v>0</v>
      </c>
      <c r="Q193" s="242">
        <v>0</v>
      </c>
      <c r="R193" s="242">
        <f>Q193*H193</f>
        <v>0</v>
      </c>
      <c r="S193" s="242">
        <v>0</v>
      </c>
      <c r="T193" s="243">
        <f>S193*H193</f>
        <v>0</v>
      </c>
      <c r="AR193" s="244" t="s">
        <v>125</v>
      </c>
      <c r="AT193" s="244" t="s">
        <v>266</v>
      </c>
      <c r="AU193" s="244" t="s">
        <v>92</v>
      </c>
      <c r="AY193" s="17" t="s">
        <v>263</v>
      </c>
      <c r="BE193" s="245">
        <f>IF(N193="základní",J193,0)</f>
        <v>0</v>
      </c>
      <c r="BF193" s="245">
        <f>IF(N193="snížená",J193,0)</f>
        <v>0</v>
      </c>
      <c r="BG193" s="245">
        <f>IF(N193="zákl. přenesená",J193,0)</f>
        <v>0</v>
      </c>
      <c r="BH193" s="245">
        <f>IF(N193="sníž. přenesená",J193,0)</f>
        <v>0</v>
      </c>
      <c r="BI193" s="245">
        <f>IF(N193="nulová",J193,0)</f>
        <v>0</v>
      </c>
      <c r="BJ193" s="17" t="s">
        <v>90</v>
      </c>
      <c r="BK193" s="245">
        <f>ROUND(I193*H193,2)</f>
        <v>0</v>
      </c>
      <c r="BL193" s="17" t="s">
        <v>125</v>
      </c>
      <c r="BM193" s="244" t="s">
        <v>9710</v>
      </c>
    </row>
    <row r="194" s="1" customFormat="1" ht="16.5" customHeight="1">
      <c r="B194" s="39"/>
      <c r="C194" s="295" t="s">
        <v>556</v>
      </c>
      <c r="D194" s="295" t="s">
        <v>400</v>
      </c>
      <c r="E194" s="296" t="s">
        <v>9711</v>
      </c>
      <c r="F194" s="297" t="s">
        <v>9712</v>
      </c>
      <c r="G194" s="298" t="s">
        <v>503</v>
      </c>
      <c r="H194" s="299">
        <v>1</v>
      </c>
      <c r="I194" s="300"/>
      <c r="J194" s="301">
        <f>ROUND(I194*H194,2)</f>
        <v>0</v>
      </c>
      <c r="K194" s="297" t="s">
        <v>270</v>
      </c>
      <c r="L194" s="302"/>
      <c r="M194" s="303" t="s">
        <v>1</v>
      </c>
      <c r="N194" s="304" t="s">
        <v>48</v>
      </c>
      <c r="O194" s="87"/>
      <c r="P194" s="242">
        <f>O194*H194</f>
        <v>0</v>
      </c>
      <c r="Q194" s="242">
        <v>0.0063</v>
      </c>
      <c r="R194" s="242">
        <f>Q194*H194</f>
        <v>0.0063</v>
      </c>
      <c r="S194" s="242">
        <v>0</v>
      </c>
      <c r="T194" s="243">
        <f>S194*H194</f>
        <v>0</v>
      </c>
      <c r="AR194" s="244" t="s">
        <v>303</v>
      </c>
      <c r="AT194" s="244" t="s">
        <v>400</v>
      </c>
      <c r="AU194" s="244" t="s">
        <v>92</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125</v>
      </c>
      <c r="BM194" s="244" t="s">
        <v>9713</v>
      </c>
    </row>
    <row r="195" s="1" customFormat="1" ht="16.5" customHeight="1">
      <c r="B195" s="39"/>
      <c r="C195" s="233" t="s">
        <v>563</v>
      </c>
      <c r="D195" s="233" t="s">
        <v>266</v>
      </c>
      <c r="E195" s="234" t="s">
        <v>9714</v>
      </c>
      <c r="F195" s="235" t="s">
        <v>9715</v>
      </c>
      <c r="G195" s="236" t="s">
        <v>396</v>
      </c>
      <c r="H195" s="237">
        <v>34</v>
      </c>
      <c r="I195" s="238"/>
      <c r="J195" s="239">
        <f>ROUND(I195*H195,2)</f>
        <v>0</v>
      </c>
      <c r="K195" s="235" t="s">
        <v>270</v>
      </c>
      <c r="L195" s="44"/>
      <c r="M195" s="240" t="s">
        <v>1</v>
      </c>
      <c r="N195" s="241" t="s">
        <v>48</v>
      </c>
      <c r="O195" s="87"/>
      <c r="P195" s="242">
        <f>O195*H195</f>
        <v>0</v>
      </c>
      <c r="Q195" s="242">
        <v>0</v>
      </c>
      <c r="R195" s="242">
        <f>Q195*H195</f>
        <v>0</v>
      </c>
      <c r="S195" s="242">
        <v>0</v>
      </c>
      <c r="T195" s="243">
        <f>S195*H195</f>
        <v>0</v>
      </c>
      <c r="AR195" s="244" t="s">
        <v>125</v>
      </c>
      <c r="AT195" s="244" t="s">
        <v>266</v>
      </c>
      <c r="AU195" s="244" t="s">
        <v>92</v>
      </c>
      <c r="AY195" s="17" t="s">
        <v>263</v>
      </c>
      <c r="BE195" s="245">
        <f>IF(N195="základní",J195,0)</f>
        <v>0</v>
      </c>
      <c r="BF195" s="245">
        <f>IF(N195="snížená",J195,0)</f>
        <v>0</v>
      </c>
      <c r="BG195" s="245">
        <f>IF(N195="zákl. přenesená",J195,0)</f>
        <v>0</v>
      </c>
      <c r="BH195" s="245">
        <f>IF(N195="sníž. přenesená",J195,0)</f>
        <v>0</v>
      </c>
      <c r="BI195" s="245">
        <f>IF(N195="nulová",J195,0)</f>
        <v>0</v>
      </c>
      <c r="BJ195" s="17" t="s">
        <v>90</v>
      </c>
      <c r="BK195" s="245">
        <f>ROUND(I195*H195,2)</f>
        <v>0</v>
      </c>
      <c r="BL195" s="17" t="s">
        <v>125</v>
      </c>
      <c r="BM195" s="244" t="s">
        <v>9716</v>
      </c>
    </row>
    <row r="196" s="1" customFormat="1" ht="16.5" customHeight="1">
      <c r="B196" s="39"/>
      <c r="C196" s="233" t="s">
        <v>570</v>
      </c>
      <c r="D196" s="233" t="s">
        <v>266</v>
      </c>
      <c r="E196" s="234" t="s">
        <v>9717</v>
      </c>
      <c r="F196" s="235" t="s">
        <v>9718</v>
      </c>
      <c r="G196" s="236" t="s">
        <v>396</v>
      </c>
      <c r="H196" s="237">
        <v>34</v>
      </c>
      <c r="I196" s="238"/>
      <c r="J196" s="239">
        <f>ROUND(I196*H196,2)</f>
        <v>0</v>
      </c>
      <c r="K196" s="235" t="s">
        <v>270</v>
      </c>
      <c r="L196" s="44"/>
      <c r="M196" s="240" t="s">
        <v>1</v>
      </c>
      <c r="N196" s="241" t="s">
        <v>48</v>
      </c>
      <c r="O196" s="87"/>
      <c r="P196" s="242">
        <f>O196*H196</f>
        <v>0</v>
      </c>
      <c r="Q196" s="242">
        <v>5.5000000000000003E-07</v>
      </c>
      <c r="R196" s="242">
        <f>Q196*H196</f>
        <v>1.8700000000000001E-05</v>
      </c>
      <c r="S196" s="242">
        <v>0</v>
      </c>
      <c r="T196" s="243">
        <f>S196*H196</f>
        <v>0</v>
      </c>
      <c r="AR196" s="244" t="s">
        <v>125</v>
      </c>
      <c r="AT196" s="244" t="s">
        <v>266</v>
      </c>
      <c r="AU196" s="244" t="s">
        <v>92</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125</v>
      </c>
      <c r="BM196" s="244" t="s">
        <v>9719</v>
      </c>
    </row>
    <row r="197" s="1" customFormat="1" ht="16.5" customHeight="1">
      <c r="B197" s="39"/>
      <c r="C197" s="233" t="s">
        <v>576</v>
      </c>
      <c r="D197" s="233" t="s">
        <v>266</v>
      </c>
      <c r="E197" s="234" t="s">
        <v>9720</v>
      </c>
      <c r="F197" s="235" t="s">
        <v>9721</v>
      </c>
      <c r="G197" s="236" t="s">
        <v>503</v>
      </c>
      <c r="H197" s="237">
        <v>1</v>
      </c>
      <c r="I197" s="238"/>
      <c r="J197" s="239">
        <f>ROUND(I197*H197,2)</f>
        <v>0</v>
      </c>
      <c r="K197" s="235" t="s">
        <v>270</v>
      </c>
      <c r="L197" s="44"/>
      <c r="M197" s="240" t="s">
        <v>1</v>
      </c>
      <c r="N197" s="241" t="s">
        <v>48</v>
      </c>
      <c r="O197" s="87"/>
      <c r="P197" s="242">
        <f>O197*H197</f>
        <v>0</v>
      </c>
      <c r="Q197" s="242">
        <v>0.12303160000000001</v>
      </c>
      <c r="R197" s="242">
        <f>Q197*H197</f>
        <v>0.12303160000000001</v>
      </c>
      <c r="S197" s="242">
        <v>0</v>
      </c>
      <c r="T197" s="243">
        <f>S197*H197</f>
        <v>0</v>
      </c>
      <c r="AR197" s="244" t="s">
        <v>125</v>
      </c>
      <c r="AT197" s="244" t="s">
        <v>266</v>
      </c>
      <c r="AU197" s="244" t="s">
        <v>92</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125</v>
      </c>
      <c r="BM197" s="244" t="s">
        <v>9722</v>
      </c>
    </row>
    <row r="198" s="1" customFormat="1" ht="16.5" customHeight="1">
      <c r="B198" s="39"/>
      <c r="C198" s="295" t="s">
        <v>581</v>
      </c>
      <c r="D198" s="295" t="s">
        <v>400</v>
      </c>
      <c r="E198" s="296" t="s">
        <v>9723</v>
      </c>
      <c r="F198" s="297" t="s">
        <v>9724</v>
      </c>
      <c r="G198" s="298" t="s">
        <v>8629</v>
      </c>
      <c r="H198" s="299">
        <v>1</v>
      </c>
      <c r="I198" s="300"/>
      <c r="J198" s="301">
        <f>ROUND(I198*H198,2)</f>
        <v>0</v>
      </c>
      <c r="K198" s="297" t="s">
        <v>3544</v>
      </c>
      <c r="L198" s="302"/>
      <c r="M198" s="303" t="s">
        <v>1</v>
      </c>
      <c r="N198" s="304" t="s">
        <v>48</v>
      </c>
      <c r="O198" s="87"/>
      <c r="P198" s="242">
        <f>O198*H198</f>
        <v>0</v>
      </c>
      <c r="Q198" s="242">
        <v>0.012</v>
      </c>
      <c r="R198" s="242">
        <f>Q198*H198</f>
        <v>0.012</v>
      </c>
      <c r="S198" s="242">
        <v>0</v>
      </c>
      <c r="T198" s="243">
        <f>S198*H198</f>
        <v>0</v>
      </c>
      <c r="AR198" s="244" t="s">
        <v>303</v>
      </c>
      <c r="AT198" s="244" t="s">
        <v>400</v>
      </c>
      <c r="AU198" s="244" t="s">
        <v>92</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125</v>
      </c>
      <c r="BM198" s="244" t="s">
        <v>9725</v>
      </c>
    </row>
    <row r="199" s="1" customFormat="1" ht="16.5" customHeight="1">
      <c r="B199" s="39"/>
      <c r="C199" s="295" t="s">
        <v>585</v>
      </c>
      <c r="D199" s="295" t="s">
        <v>400</v>
      </c>
      <c r="E199" s="296" t="s">
        <v>9726</v>
      </c>
      <c r="F199" s="297" t="s">
        <v>9727</v>
      </c>
      <c r="G199" s="298" t="s">
        <v>8629</v>
      </c>
      <c r="H199" s="299">
        <v>1</v>
      </c>
      <c r="I199" s="300"/>
      <c r="J199" s="301">
        <f>ROUND(I199*H199,2)</f>
        <v>0</v>
      </c>
      <c r="K199" s="297" t="s">
        <v>3544</v>
      </c>
      <c r="L199" s="302"/>
      <c r="M199" s="303" t="s">
        <v>1</v>
      </c>
      <c r="N199" s="304" t="s">
        <v>48</v>
      </c>
      <c r="O199" s="87"/>
      <c r="P199" s="242">
        <f>O199*H199</f>
        <v>0</v>
      </c>
      <c r="Q199" s="242">
        <v>0.00148</v>
      </c>
      <c r="R199" s="242">
        <f>Q199*H199</f>
        <v>0.00148</v>
      </c>
      <c r="S199" s="242">
        <v>0</v>
      </c>
      <c r="T199" s="243">
        <f>S199*H199</f>
        <v>0</v>
      </c>
      <c r="AR199" s="244" t="s">
        <v>303</v>
      </c>
      <c r="AT199" s="244" t="s">
        <v>400</v>
      </c>
      <c r="AU199" s="244" t="s">
        <v>92</v>
      </c>
      <c r="AY199" s="17" t="s">
        <v>263</v>
      </c>
      <c r="BE199" s="245">
        <f>IF(N199="základní",J199,0)</f>
        <v>0</v>
      </c>
      <c r="BF199" s="245">
        <f>IF(N199="snížená",J199,0)</f>
        <v>0</v>
      </c>
      <c r="BG199" s="245">
        <f>IF(N199="zákl. přenesená",J199,0)</f>
        <v>0</v>
      </c>
      <c r="BH199" s="245">
        <f>IF(N199="sníž. přenesená",J199,0)</f>
        <v>0</v>
      </c>
      <c r="BI199" s="245">
        <f>IF(N199="nulová",J199,0)</f>
        <v>0</v>
      </c>
      <c r="BJ199" s="17" t="s">
        <v>90</v>
      </c>
      <c r="BK199" s="245">
        <f>ROUND(I199*H199,2)</f>
        <v>0</v>
      </c>
      <c r="BL199" s="17" t="s">
        <v>125</v>
      </c>
      <c r="BM199" s="244" t="s">
        <v>9728</v>
      </c>
    </row>
    <row r="200" s="1" customFormat="1" ht="16.5" customHeight="1">
      <c r="B200" s="39"/>
      <c r="C200" s="295" t="s">
        <v>593</v>
      </c>
      <c r="D200" s="295" t="s">
        <v>400</v>
      </c>
      <c r="E200" s="296" t="s">
        <v>9729</v>
      </c>
      <c r="F200" s="297" t="s">
        <v>9730</v>
      </c>
      <c r="G200" s="298" t="s">
        <v>8629</v>
      </c>
      <c r="H200" s="299">
        <v>1</v>
      </c>
      <c r="I200" s="300"/>
      <c r="J200" s="301">
        <f>ROUND(I200*H200,2)</f>
        <v>0</v>
      </c>
      <c r="K200" s="297" t="s">
        <v>3544</v>
      </c>
      <c r="L200" s="302"/>
      <c r="M200" s="303" t="s">
        <v>1</v>
      </c>
      <c r="N200" s="304" t="s">
        <v>48</v>
      </c>
      <c r="O200" s="87"/>
      <c r="P200" s="242">
        <f>O200*H200</f>
        <v>0</v>
      </c>
      <c r="Q200" s="242">
        <v>0.001</v>
      </c>
      <c r="R200" s="242">
        <f>Q200*H200</f>
        <v>0.001</v>
      </c>
      <c r="S200" s="242">
        <v>0</v>
      </c>
      <c r="T200" s="243">
        <f>S200*H200</f>
        <v>0</v>
      </c>
      <c r="AR200" s="244" t="s">
        <v>303</v>
      </c>
      <c r="AT200" s="244" t="s">
        <v>400</v>
      </c>
      <c r="AU200" s="244" t="s">
        <v>92</v>
      </c>
      <c r="AY200" s="17" t="s">
        <v>263</v>
      </c>
      <c r="BE200" s="245">
        <f>IF(N200="základní",J200,0)</f>
        <v>0</v>
      </c>
      <c r="BF200" s="245">
        <f>IF(N200="snížená",J200,0)</f>
        <v>0</v>
      </c>
      <c r="BG200" s="245">
        <f>IF(N200="zákl. přenesená",J200,0)</f>
        <v>0</v>
      </c>
      <c r="BH200" s="245">
        <f>IF(N200="sníž. přenesená",J200,0)</f>
        <v>0</v>
      </c>
      <c r="BI200" s="245">
        <f>IF(N200="nulová",J200,0)</f>
        <v>0</v>
      </c>
      <c r="BJ200" s="17" t="s">
        <v>90</v>
      </c>
      <c r="BK200" s="245">
        <f>ROUND(I200*H200,2)</f>
        <v>0</v>
      </c>
      <c r="BL200" s="17" t="s">
        <v>125</v>
      </c>
      <c r="BM200" s="244" t="s">
        <v>9731</v>
      </c>
    </row>
    <row r="201" s="1" customFormat="1" ht="16.5" customHeight="1">
      <c r="B201" s="39"/>
      <c r="C201" s="233" t="s">
        <v>600</v>
      </c>
      <c r="D201" s="233" t="s">
        <v>266</v>
      </c>
      <c r="E201" s="234" t="s">
        <v>9732</v>
      </c>
      <c r="F201" s="235" t="s">
        <v>9733</v>
      </c>
      <c r="G201" s="236" t="s">
        <v>396</v>
      </c>
      <c r="H201" s="237">
        <v>68</v>
      </c>
      <c r="I201" s="238"/>
      <c r="J201" s="239">
        <f>ROUND(I201*H201,2)</f>
        <v>0</v>
      </c>
      <c r="K201" s="235" t="s">
        <v>270</v>
      </c>
      <c r="L201" s="44"/>
      <c r="M201" s="240" t="s">
        <v>1</v>
      </c>
      <c r="N201" s="241" t="s">
        <v>48</v>
      </c>
      <c r="O201" s="87"/>
      <c r="P201" s="242">
        <f>O201*H201</f>
        <v>0</v>
      </c>
      <c r="Q201" s="242">
        <v>0.00019236000000000001</v>
      </c>
      <c r="R201" s="242">
        <f>Q201*H201</f>
        <v>0.01308048</v>
      </c>
      <c r="S201" s="242">
        <v>0</v>
      </c>
      <c r="T201" s="243">
        <f>S201*H201</f>
        <v>0</v>
      </c>
      <c r="AR201" s="244" t="s">
        <v>125</v>
      </c>
      <c r="AT201" s="244" t="s">
        <v>266</v>
      </c>
      <c r="AU201" s="244" t="s">
        <v>92</v>
      </c>
      <c r="AY201" s="17" t="s">
        <v>263</v>
      </c>
      <c r="BE201" s="245">
        <f>IF(N201="základní",J201,0)</f>
        <v>0</v>
      </c>
      <c r="BF201" s="245">
        <f>IF(N201="snížená",J201,0)</f>
        <v>0</v>
      </c>
      <c r="BG201" s="245">
        <f>IF(N201="zákl. přenesená",J201,0)</f>
        <v>0</v>
      </c>
      <c r="BH201" s="245">
        <f>IF(N201="sníž. přenesená",J201,0)</f>
        <v>0</v>
      </c>
      <c r="BI201" s="245">
        <f>IF(N201="nulová",J201,0)</f>
        <v>0</v>
      </c>
      <c r="BJ201" s="17" t="s">
        <v>90</v>
      </c>
      <c r="BK201" s="245">
        <f>ROUND(I201*H201,2)</f>
        <v>0</v>
      </c>
      <c r="BL201" s="17" t="s">
        <v>125</v>
      </c>
      <c r="BM201" s="244" t="s">
        <v>9734</v>
      </c>
    </row>
    <row r="202" s="1" customFormat="1" ht="16.5" customHeight="1">
      <c r="B202" s="39"/>
      <c r="C202" s="233" t="s">
        <v>605</v>
      </c>
      <c r="D202" s="233" t="s">
        <v>266</v>
      </c>
      <c r="E202" s="234" t="s">
        <v>9735</v>
      </c>
      <c r="F202" s="235" t="s">
        <v>9736</v>
      </c>
      <c r="G202" s="236" t="s">
        <v>396</v>
      </c>
      <c r="H202" s="237">
        <v>34</v>
      </c>
      <c r="I202" s="238"/>
      <c r="J202" s="239">
        <f>ROUND(I202*H202,2)</f>
        <v>0</v>
      </c>
      <c r="K202" s="235" t="s">
        <v>270</v>
      </c>
      <c r="L202" s="44"/>
      <c r="M202" s="240" t="s">
        <v>1</v>
      </c>
      <c r="N202" s="241" t="s">
        <v>48</v>
      </c>
      <c r="O202" s="87"/>
      <c r="P202" s="242">
        <f>O202*H202</f>
        <v>0</v>
      </c>
      <c r="Q202" s="242">
        <v>6.3E-05</v>
      </c>
      <c r="R202" s="242">
        <f>Q202*H202</f>
        <v>0.0021419999999999998</v>
      </c>
      <c r="S202" s="242">
        <v>0</v>
      </c>
      <c r="T202" s="243">
        <f>S202*H202</f>
        <v>0</v>
      </c>
      <c r="AR202" s="244" t="s">
        <v>125</v>
      </c>
      <c r="AT202" s="244" t="s">
        <v>266</v>
      </c>
      <c r="AU202" s="244" t="s">
        <v>92</v>
      </c>
      <c r="AY202" s="17" t="s">
        <v>263</v>
      </c>
      <c r="BE202" s="245">
        <f>IF(N202="základní",J202,0)</f>
        <v>0</v>
      </c>
      <c r="BF202" s="245">
        <f>IF(N202="snížená",J202,0)</f>
        <v>0</v>
      </c>
      <c r="BG202" s="245">
        <f>IF(N202="zákl. přenesená",J202,0)</f>
        <v>0</v>
      </c>
      <c r="BH202" s="245">
        <f>IF(N202="sníž. přenesená",J202,0)</f>
        <v>0</v>
      </c>
      <c r="BI202" s="245">
        <f>IF(N202="nulová",J202,0)</f>
        <v>0</v>
      </c>
      <c r="BJ202" s="17" t="s">
        <v>90</v>
      </c>
      <c r="BK202" s="245">
        <f>ROUND(I202*H202,2)</f>
        <v>0</v>
      </c>
      <c r="BL202" s="17" t="s">
        <v>125</v>
      </c>
      <c r="BM202" s="244" t="s">
        <v>9737</v>
      </c>
    </row>
    <row r="203" s="1" customFormat="1" ht="16.5" customHeight="1">
      <c r="B203" s="39"/>
      <c r="C203" s="233" t="s">
        <v>609</v>
      </c>
      <c r="D203" s="233" t="s">
        <v>266</v>
      </c>
      <c r="E203" s="234" t="s">
        <v>9738</v>
      </c>
      <c r="F203" s="235" t="s">
        <v>9739</v>
      </c>
      <c r="G203" s="236" t="s">
        <v>503</v>
      </c>
      <c r="H203" s="237">
        <v>2</v>
      </c>
      <c r="I203" s="238"/>
      <c r="J203" s="239">
        <f>ROUND(I203*H203,2)</f>
        <v>0</v>
      </c>
      <c r="K203" s="235" t="s">
        <v>270</v>
      </c>
      <c r="L203" s="44"/>
      <c r="M203" s="240" t="s">
        <v>1</v>
      </c>
      <c r="N203" s="241" t="s">
        <v>48</v>
      </c>
      <c r="O203" s="87"/>
      <c r="P203" s="242">
        <f>O203*H203</f>
        <v>0</v>
      </c>
      <c r="Q203" s="242">
        <v>0.00046000000000000001</v>
      </c>
      <c r="R203" s="242">
        <f>Q203*H203</f>
        <v>0.00092000000000000003</v>
      </c>
      <c r="S203" s="242">
        <v>0</v>
      </c>
      <c r="T203" s="243">
        <f>S203*H203</f>
        <v>0</v>
      </c>
      <c r="AR203" s="244" t="s">
        <v>125</v>
      </c>
      <c r="AT203" s="244" t="s">
        <v>266</v>
      </c>
      <c r="AU203" s="244" t="s">
        <v>92</v>
      </c>
      <c r="AY203" s="17" t="s">
        <v>263</v>
      </c>
      <c r="BE203" s="245">
        <f>IF(N203="základní",J203,0)</f>
        <v>0</v>
      </c>
      <c r="BF203" s="245">
        <f>IF(N203="snížená",J203,0)</f>
        <v>0</v>
      </c>
      <c r="BG203" s="245">
        <f>IF(N203="zákl. přenesená",J203,0)</f>
        <v>0</v>
      </c>
      <c r="BH203" s="245">
        <f>IF(N203="sníž. přenesená",J203,0)</f>
        <v>0</v>
      </c>
      <c r="BI203" s="245">
        <f>IF(N203="nulová",J203,0)</f>
        <v>0</v>
      </c>
      <c r="BJ203" s="17" t="s">
        <v>90</v>
      </c>
      <c r="BK203" s="245">
        <f>ROUND(I203*H203,2)</f>
        <v>0</v>
      </c>
      <c r="BL203" s="17" t="s">
        <v>125</v>
      </c>
      <c r="BM203" s="244" t="s">
        <v>9740</v>
      </c>
    </row>
    <row r="204" s="1" customFormat="1" ht="16.5" customHeight="1">
      <c r="B204" s="39"/>
      <c r="C204" s="233" t="s">
        <v>616</v>
      </c>
      <c r="D204" s="233" t="s">
        <v>266</v>
      </c>
      <c r="E204" s="234" t="s">
        <v>9741</v>
      </c>
      <c r="F204" s="235" t="s">
        <v>9742</v>
      </c>
      <c r="G204" s="236" t="s">
        <v>396</v>
      </c>
      <c r="H204" s="237">
        <v>1.2</v>
      </c>
      <c r="I204" s="238"/>
      <c r="J204" s="239">
        <f>ROUND(I204*H204,2)</f>
        <v>0</v>
      </c>
      <c r="K204" s="235" t="s">
        <v>270</v>
      </c>
      <c r="L204" s="44"/>
      <c r="M204" s="240" t="s">
        <v>1</v>
      </c>
      <c r="N204" s="241" t="s">
        <v>48</v>
      </c>
      <c r="O204" s="87"/>
      <c r="P204" s="242">
        <f>O204*H204</f>
        <v>0</v>
      </c>
      <c r="Q204" s="242">
        <v>0.00047108799999999999</v>
      </c>
      <c r="R204" s="242">
        <f>Q204*H204</f>
        <v>0.00056530559999999998</v>
      </c>
      <c r="S204" s="242">
        <v>0</v>
      </c>
      <c r="T204" s="243">
        <f>S204*H204</f>
        <v>0</v>
      </c>
      <c r="AR204" s="244" t="s">
        <v>125</v>
      </c>
      <c r="AT204" s="244" t="s">
        <v>266</v>
      </c>
      <c r="AU204" s="244" t="s">
        <v>92</v>
      </c>
      <c r="AY204" s="17" t="s">
        <v>263</v>
      </c>
      <c r="BE204" s="245">
        <f>IF(N204="základní",J204,0)</f>
        <v>0</v>
      </c>
      <c r="BF204" s="245">
        <f>IF(N204="snížená",J204,0)</f>
        <v>0</v>
      </c>
      <c r="BG204" s="245">
        <f>IF(N204="zákl. přenesená",J204,0)</f>
        <v>0</v>
      </c>
      <c r="BH204" s="245">
        <f>IF(N204="sníž. přenesená",J204,0)</f>
        <v>0</v>
      </c>
      <c r="BI204" s="245">
        <f>IF(N204="nulová",J204,0)</f>
        <v>0</v>
      </c>
      <c r="BJ204" s="17" t="s">
        <v>90</v>
      </c>
      <c r="BK204" s="245">
        <f>ROUND(I204*H204,2)</f>
        <v>0</v>
      </c>
      <c r="BL204" s="17" t="s">
        <v>125</v>
      </c>
      <c r="BM204" s="244" t="s">
        <v>9743</v>
      </c>
    </row>
    <row r="205" s="12" customFormat="1">
      <c r="B205" s="252"/>
      <c r="C205" s="253"/>
      <c r="D205" s="246" t="s">
        <v>368</v>
      </c>
      <c r="E205" s="254" t="s">
        <v>1</v>
      </c>
      <c r="F205" s="255" t="s">
        <v>9744</v>
      </c>
      <c r="G205" s="253"/>
      <c r="H205" s="256">
        <v>1.1499999999999999</v>
      </c>
      <c r="I205" s="257"/>
      <c r="J205" s="253"/>
      <c r="K205" s="253"/>
      <c r="L205" s="258"/>
      <c r="M205" s="259"/>
      <c r="N205" s="260"/>
      <c r="O205" s="260"/>
      <c r="P205" s="260"/>
      <c r="Q205" s="260"/>
      <c r="R205" s="260"/>
      <c r="S205" s="260"/>
      <c r="T205" s="261"/>
      <c r="AT205" s="262" t="s">
        <v>368</v>
      </c>
      <c r="AU205" s="262" t="s">
        <v>92</v>
      </c>
      <c r="AV205" s="12" t="s">
        <v>92</v>
      </c>
      <c r="AW205" s="12" t="s">
        <v>38</v>
      </c>
      <c r="AX205" s="12" t="s">
        <v>83</v>
      </c>
      <c r="AY205" s="262" t="s">
        <v>263</v>
      </c>
    </row>
    <row r="206" s="13" customFormat="1">
      <c r="B206" s="263"/>
      <c r="C206" s="264"/>
      <c r="D206" s="246" t="s">
        <v>368</v>
      </c>
      <c r="E206" s="265" t="s">
        <v>1</v>
      </c>
      <c r="F206" s="266" t="s">
        <v>370</v>
      </c>
      <c r="G206" s="264"/>
      <c r="H206" s="267">
        <v>1.1499999999999999</v>
      </c>
      <c r="I206" s="268"/>
      <c r="J206" s="264"/>
      <c r="K206" s="264"/>
      <c r="L206" s="269"/>
      <c r="M206" s="270"/>
      <c r="N206" s="271"/>
      <c r="O206" s="271"/>
      <c r="P206" s="271"/>
      <c r="Q206" s="271"/>
      <c r="R206" s="271"/>
      <c r="S206" s="271"/>
      <c r="T206" s="272"/>
      <c r="AT206" s="273" t="s">
        <v>368</v>
      </c>
      <c r="AU206" s="273" t="s">
        <v>92</v>
      </c>
      <c r="AV206" s="13" t="s">
        <v>125</v>
      </c>
      <c r="AW206" s="13" t="s">
        <v>38</v>
      </c>
      <c r="AX206" s="13" t="s">
        <v>83</v>
      </c>
      <c r="AY206" s="273" t="s">
        <v>263</v>
      </c>
    </row>
    <row r="207" s="12" customFormat="1">
      <c r="B207" s="252"/>
      <c r="C207" s="253"/>
      <c r="D207" s="246" t="s">
        <v>368</v>
      </c>
      <c r="E207" s="254" t="s">
        <v>1</v>
      </c>
      <c r="F207" s="255" t="s">
        <v>9745</v>
      </c>
      <c r="G207" s="253"/>
      <c r="H207" s="256">
        <v>1.2</v>
      </c>
      <c r="I207" s="257"/>
      <c r="J207" s="253"/>
      <c r="K207" s="253"/>
      <c r="L207" s="258"/>
      <c r="M207" s="259"/>
      <c r="N207" s="260"/>
      <c r="O207" s="260"/>
      <c r="P207" s="260"/>
      <c r="Q207" s="260"/>
      <c r="R207" s="260"/>
      <c r="S207" s="260"/>
      <c r="T207" s="261"/>
      <c r="AT207" s="262" t="s">
        <v>368</v>
      </c>
      <c r="AU207" s="262" t="s">
        <v>92</v>
      </c>
      <c r="AV207" s="12" t="s">
        <v>92</v>
      </c>
      <c r="AW207" s="12" t="s">
        <v>38</v>
      </c>
      <c r="AX207" s="12" t="s">
        <v>90</v>
      </c>
      <c r="AY207" s="262" t="s">
        <v>263</v>
      </c>
    </row>
    <row r="208" s="1" customFormat="1" ht="16.5" customHeight="1">
      <c r="B208" s="39"/>
      <c r="C208" s="295" t="s">
        <v>625</v>
      </c>
      <c r="D208" s="295" t="s">
        <v>400</v>
      </c>
      <c r="E208" s="296" t="s">
        <v>9746</v>
      </c>
      <c r="F208" s="297" t="s">
        <v>9747</v>
      </c>
      <c r="G208" s="298" t="s">
        <v>396</v>
      </c>
      <c r="H208" s="299">
        <v>1.2</v>
      </c>
      <c r="I208" s="300"/>
      <c r="J208" s="301">
        <f>ROUND(I208*H208,2)</f>
        <v>0</v>
      </c>
      <c r="K208" s="297" t="s">
        <v>3544</v>
      </c>
      <c r="L208" s="302"/>
      <c r="M208" s="303" t="s">
        <v>1</v>
      </c>
      <c r="N208" s="304" t="s">
        <v>48</v>
      </c>
      <c r="O208" s="87"/>
      <c r="P208" s="242">
        <f>O208*H208</f>
        <v>0</v>
      </c>
      <c r="Q208" s="242">
        <v>0.0269</v>
      </c>
      <c r="R208" s="242">
        <f>Q208*H208</f>
        <v>0.032279999999999996</v>
      </c>
      <c r="S208" s="242">
        <v>0</v>
      </c>
      <c r="T208" s="243">
        <f>S208*H208</f>
        <v>0</v>
      </c>
      <c r="AR208" s="244" t="s">
        <v>303</v>
      </c>
      <c r="AT208" s="244" t="s">
        <v>400</v>
      </c>
      <c r="AU208" s="244" t="s">
        <v>92</v>
      </c>
      <c r="AY208" s="17" t="s">
        <v>263</v>
      </c>
      <c r="BE208" s="245">
        <f>IF(N208="základní",J208,0)</f>
        <v>0</v>
      </c>
      <c r="BF208" s="245">
        <f>IF(N208="snížená",J208,0)</f>
        <v>0</v>
      </c>
      <c r="BG208" s="245">
        <f>IF(N208="zákl. přenesená",J208,0)</f>
        <v>0</v>
      </c>
      <c r="BH208" s="245">
        <f>IF(N208="sníž. přenesená",J208,0)</f>
        <v>0</v>
      </c>
      <c r="BI208" s="245">
        <f>IF(N208="nulová",J208,0)</f>
        <v>0</v>
      </c>
      <c r="BJ208" s="17" t="s">
        <v>90</v>
      </c>
      <c r="BK208" s="245">
        <f>ROUND(I208*H208,2)</f>
        <v>0</v>
      </c>
      <c r="BL208" s="17" t="s">
        <v>125</v>
      </c>
      <c r="BM208" s="244" t="s">
        <v>9748</v>
      </c>
    </row>
    <row r="209" s="12" customFormat="1">
      <c r="B209" s="252"/>
      <c r="C209" s="253"/>
      <c r="D209" s="246" t="s">
        <v>368</v>
      </c>
      <c r="E209" s="254" t="s">
        <v>1</v>
      </c>
      <c r="F209" s="255" t="s">
        <v>9745</v>
      </c>
      <c r="G209" s="253"/>
      <c r="H209" s="256">
        <v>1.2</v>
      </c>
      <c r="I209" s="257"/>
      <c r="J209" s="253"/>
      <c r="K209" s="253"/>
      <c r="L209" s="258"/>
      <c r="M209" s="259"/>
      <c r="N209" s="260"/>
      <c r="O209" s="260"/>
      <c r="P209" s="260"/>
      <c r="Q209" s="260"/>
      <c r="R209" s="260"/>
      <c r="S209" s="260"/>
      <c r="T209" s="261"/>
      <c r="AT209" s="262" t="s">
        <v>368</v>
      </c>
      <c r="AU209" s="262" t="s">
        <v>92</v>
      </c>
      <c r="AV209" s="12" t="s">
        <v>92</v>
      </c>
      <c r="AW209" s="12" t="s">
        <v>38</v>
      </c>
      <c r="AX209" s="12" t="s">
        <v>90</v>
      </c>
      <c r="AY209" s="262" t="s">
        <v>263</v>
      </c>
    </row>
    <row r="210" s="1" customFormat="1" ht="16.5" customHeight="1">
      <c r="B210" s="39"/>
      <c r="C210" s="233" t="s">
        <v>629</v>
      </c>
      <c r="D210" s="233" t="s">
        <v>266</v>
      </c>
      <c r="E210" s="234" t="s">
        <v>9262</v>
      </c>
      <c r="F210" s="235" t="s">
        <v>9263</v>
      </c>
      <c r="G210" s="236" t="s">
        <v>503</v>
      </c>
      <c r="H210" s="237">
        <v>1</v>
      </c>
      <c r="I210" s="238"/>
      <c r="J210" s="239">
        <f>ROUND(I210*H210,2)</f>
        <v>0</v>
      </c>
      <c r="K210" s="235" t="s">
        <v>3544</v>
      </c>
      <c r="L210" s="44"/>
      <c r="M210" s="240" t="s">
        <v>1</v>
      </c>
      <c r="N210" s="241" t="s">
        <v>48</v>
      </c>
      <c r="O210" s="87"/>
      <c r="P210" s="242">
        <f>O210*H210</f>
        <v>0</v>
      </c>
      <c r="Q210" s="242">
        <v>0</v>
      </c>
      <c r="R210" s="242">
        <f>Q210*H210</f>
        <v>0</v>
      </c>
      <c r="S210" s="242">
        <v>0</v>
      </c>
      <c r="T210" s="243">
        <f>S210*H210</f>
        <v>0</v>
      </c>
      <c r="AR210" s="244" t="s">
        <v>125</v>
      </c>
      <c r="AT210" s="244" t="s">
        <v>266</v>
      </c>
      <c r="AU210" s="244" t="s">
        <v>92</v>
      </c>
      <c r="AY210" s="17" t="s">
        <v>263</v>
      </c>
      <c r="BE210" s="245">
        <f>IF(N210="základní",J210,0)</f>
        <v>0</v>
      </c>
      <c r="BF210" s="245">
        <f>IF(N210="snížená",J210,0)</f>
        <v>0</v>
      </c>
      <c r="BG210" s="245">
        <f>IF(N210="zákl. přenesená",J210,0)</f>
        <v>0</v>
      </c>
      <c r="BH210" s="245">
        <f>IF(N210="sníž. přenesená",J210,0)</f>
        <v>0</v>
      </c>
      <c r="BI210" s="245">
        <f>IF(N210="nulová",J210,0)</f>
        <v>0</v>
      </c>
      <c r="BJ210" s="17" t="s">
        <v>90</v>
      </c>
      <c r="BK210" s="245">
        <f>ROUND(I210*H210,2)</f>
        <v>0</v>
      </c>
      <c r="BL210" s="17" t="s">
        <v>125</v>
      </c>
      <c r="BM210" s="244" t="s">
        <v>9749</v>
      </c>
    </row>
    <row r="211" s="11" customFormat="1" ht="22.8" customHeight="1">
      <c r="B211" s="217"/>
      <c r="C211" s="218"/>
      <c r="D211" s="219" t="s">
        <v>82</v>
      </c>
      <c r="E211" s="231" t="s">
        <v>1053</v>
      </c>
      <c r="F211" s="231" t="s">
        <v>1054</v>
      </c>
      <c r="G211" s="218"/>
      <c r="H211" s="218"/>
      <c r="I211" s="221"/>
      <c r="J211" s="232">
        <f>BK211</f>
        <v>0</v>
      </c>
      <c r="K211" s="218"/>
      <c r="L211" s="223"/>
      <c r="M211" s="224"/>
      <c r="N211" s="225"/>
      <c r="O211" s="225"/>
      <c r="P211" s="226">
        <f>P212</f>
        <v>0</v>
      </c>
      <c r="Q211" s="225"/>
      <c r="R211" s="226">
        <f>R212</f>
        <v>0</v>
      </c>
      <c r="S211" s="225"/>
      <c r="T211" s="227">
        <f>T212</f>
        <v>0</v>
      </c>
      <c r="AR211" s="228" t="s">
        <v>90</v>
      </c>
      <c r="AT211" s="229" t="s">
        <v>82</v>
      </c>
      <c r="AU211" s="229" t="s">
        <v>90</v>
      </c>
      <c r="AY211" s="228" t="s">
        <v>263</v>
      </c>
      <c r="BK211" s="230">
        <f>BK212</f>
        <v>0</v>
      </c>
    </row>
    <row r="212" s="1" customFormat="1" ht="24" customHeight="1">
      <c r="B212" s="39"/>
      <c r="C212" s="233" t="s">
        <v>633</v>
      </c>
      <c r="D212" s="233" t="s">
        <v>266</v>
      </c>
      <c r="E212" s="234" t="s">
        <v>3563</v>
      </c>
      <c r="F212" s="235" t="s">
        <v>3564</v>
      </c>
      <c r="G212" s="236" t="s">
        <v>403</v>
      </c>
      <c r="H212" s="237">
        <v>0.42799999999999999</v>
      </c>
      <c r="I212" s="238"/>
      <c r="J212" s="239">
        <f>ROUND(I212*H212,2)</f>
        <v>0</v>
      </c>
      <c r="K212" s="235" t="s">
        <v>270</v>
      </c>
      <c r="L212" s="44"/>
      <c r="M212" s="240" t="s">
        <v>1</v>
      </c>
      <c r="N212" s="241" t="s">
        <v>48</v>
      </c>
      <c r="O212" s="87"/>
      <c r="P212" s="242">
        <f>O212*H212</f>
        <v>0</v>
      </c>
      <c r="Q212" s="242">
        <v>0</v>
      </c>
      <c r="R212" s="242">
        <f>Q212*H212</f>
        <v>0</v>
      </c>
      <c r="S212" s="242">
        <v>0</v>
      </c>
      <c r="T212" s="243">
        <f>S212*H212</f>
        <v>0</v>
      </c>
      <c r="AR212" s="244" t="s">
        <v>125</v>
      </c>
      <c r="AT212" s="244" t="s">
        <v>266</v>
      </c>
      <c r="AU212" s="244" t="s">
        <v>92</v>
      </c>
      <c r="AY212" s="17" t="s">
        <v>263</v>
      </c>
      <c r="BE212" s="245">
        <f>IF(N212="základní",J212,0)</f>
        <v>0</v>
      </c>
      <c r="BF212" s="245">
        <f>IF(N212="snížená",J212,0)</f>
        <v>0</v>
      </c>
      <c r="BG212" s="245">
        <f>IF(N212="zákl. přenesená",J212,0)</f>
        <v>0</v>
      </c>
      <c r="BH212" s="245">
        <f>IF(N212="sníž. přenesená",J212,0)</f>
        <v>0</v>
      </c>
      <c r="BI212" s="245">
        <f>IF(N212="nulová",J212,0)</f>
        <v>0</v>
      </c>
      <c r="BJ212" s="17" t="s">
        <v>90</v>
      </c>
      <c r="BK212" s="245">
        <f>ROUND(I212*H212,2)</f>
        <v>0</v>
      </c>
      <c r="BL212" s="17" t="s">
        <v>125</v>
      </c>
      <c r="BM212" s="244" t="s">
        <v>9750</v>
      </c>
    </row>
    <row r="213" s="11" customFormat="1" ht="25.92" customHeight="1">
      <c r="B213" s="217"/>
      <c r="C213" s="218"/>
      <c r="D213" s="219" t="s">
        <v>82</v>
      </c>
      <c r="E213" s="220" t="s">
        <v>1059</v>
      </c>
      <c r="F213" s="220" t="s">
        <v>1060</v>
      </c>
      <c r="G213" s="218"/>
      <c r="H213" s="218"/>
      <c r="I213" s="221"/>
      <c r="J213" s="222">
        <f>BK213</f>
        <v>0</v>
      </c>
      <c r="K213" s="218"/>
      <c r="L213" s="223"/>
      <c r="M213" s="224"/>
      <c r="N213" s="225"/>
      <c r="O213" s="225"/>
      <c r="P213" s="226">
        <f>P214</f>
        <v>0</v>
      </c>
      <c r="Q213" s="225"/>
      <c r="R213" s="226">
        <f>R214</f>
        <v>0.0043200484999999997</v>
      </c>
      <c r="S213" s="225"/>
      <c r="T213" s="227">
        <f>T214</f>
        <v>0</v>
      </c>
      <c r="AR213" s="228" t="s">
        <v>92</v>
      </c>
      <c r="AT213" s="229" t="s">
        <v>82</v>
      </c>
      <c r="AU213" s="229" t="s">
        <v>83</v>
      </c>
      <c r="AY213" s="228" t="s">
        <v>263</v>
      </c>
      <c r="BK213" s="230">
        <f>BK214</f>
        <v>0</v>
      </c>
    </row>
    <row r="214" s="11" customFormat="1" ht="22.8" customHeight="1">
      <c r="B214" s="217"/>
      <c r="C214" s="218"/>
      <c r="D214" s="219" t="s">
        <v>82</v>
      </c>
      <c r="E214" s="231" t="s">
        <v>3979</v>
      </c>
      <c r="F214" s="231" t="s">
        <v>3980</v>
      </c>
      <c r="G214" s="218"/>
      <c r="H214" s="218"/>
      <c r="I214" s="221"/>
      <c r="J214" s="232">
        <f>BK214</f>
        <v>0</v>
      </c>
      <c r="K214" s="218"/>
      <c r="L214" s="223"/>
      <c r="M214" s="224"/>
      <c r="N214" s="225"/>
      <c r="O214" s="225"/>
      <c r="P214" s="226">
        <f>P215</f>
        <v>0</v>
      </c>
      <c r="Q214" s="225"/>
      <c r="R214" s="226">
        <f>R215</f>
        <v>0.0043200484999999997</v>
      </c>
      <c r="S214" s="225"/>
      <c r="T214" s="227">
        <f>T215</f>
        <v>0</v>
      </c>
      <c r="AR214" s="228" t="s">
        <v>92</v>
      </c>
      <c r="AT214" s="229" t="s">
        <v>82</v>
      </c>
      <c r="AU214" s="229" t="s">
        <v>90</v>
      </c>
      <c r="AY214" s="228" t="s">
        <v>263</v>
      </c>
      <c r="BK214" s="230">
        <f>BK215</f>
        <v>0</v>
      </c>
    </row>
    <row r="215" s="1" customFormat="1" ht="16.5" customHeight="1">
      <c r="B215" s="39"/>
      <c r="C215" s="233" t="s">
        <v>638</v>
      </c>
      <c r="D215" s="233" t="s">
        <v>266</v>
      </c>
      <c r="E215" s="234" t="s">
        <v>4227</v>
      </c>
      <c r="F215" s="235" t="s">
        <v>4228</v>
      </c>
      <c r="G215" s="236" t="s">
        <v>503</v>
      </c>
      <c r="H215" s="237">
        <v>1</v>
      </c>
      <c r="I215" s="238"/>
      <c r="J215" s="239">
        <f>ROUND(I215*H215,2)</f>
        <v>0</v>
      </c>
      <c r="K215" s="235" t="s">
        <v>270</v>
      </c>
      <c r="L215" s="44"/>
      <c r="M215" s="314" t="s">
        <v>1</v>
      </c>
      <c r="N215" s="315" t="s">
        <v>48</v>
      </c>
      <c r="O215" s="250"/>
      <c r="P215" s="316">
        <f>O215*H215</f>
        <v>0</v>
      </c>
      <c r="Q215" s="316">
        <v>0.0043200484999999997</v>
      </c>
      <c r="R215" s="316">
        <f>Q215*H215</f>
        <v>0.0043200484999999997</v>
      </c>
      <c r="S215" s="316">
        <v>0</v>
      </c>
      <c r="T215" s="317">
        <f>S215*H215</f>
        <v>0</v>
      </c>
      <c r="AR215" s="244" t="s">
        <v>452</v>
      </c>
      <c r="AT215" s="244" t="s">
        <v>266</v>
      </c>
      <c r="AU215" s="244" t="s">
        <v>92</v>
      </c>
      <c r="AY215" s="17" t="s">
        <v>263</v>
      </c>
      <c r="BE215" s="245">
        <f>IF(N215="základní",J215,0)</f>
        <v>0</v>
      </c>
      <c r="BF215" s="245">
        <f>IF(N215="snížená",J215,0)</f>
        <v>0</v>
      </c>
      <c r="BG215" s="245">
        <f>IF(N215="zákl. přenesená",J215,0)</f>
        <v>0</v>
      </c>
      <c r="BH215" s="245">
        <f>IF(N215="sníž. přenesená",J215,0)</f>
        <v>0</v>
      </c>
      <c r="BI215" s="245">
        <f>IF(N215="nulová",J215,0)</f>
        <v>0</v>
      </c>
      <c r="BJ215" s="17" t="s">
        <v>90</v>
      </c>
      <c r="BK215" s="245">
        <f>ROUND(I215*H215,2)</f>
        <v>0</v>
      </c>
      <c r="BL215" s="17" t="s">
        <v>452</v>
      </c>
      <c r="BM215" s="244" t="s">
        <v>9751</v>
      </c>
    </row>
    <row r="216" s="1" customFormat="1" ht="6.96" customHeight="1">
      <c r="B216" s="62"/>
      <c r="C216" s="63"/>
      <c r="D216" s="63"/>
      <c r="E216" s="63"/>
      <c r="F216" s="63"/>
      <c r="G216" s="63"/>
      <c r="H216" s="63"/>
      <c r="I216" s="184"/>
      <c r="J216" s="63"/>
      <c r="K216" s="63"/>
      <c r="L216" s="44"/>
    </row>
  </sheetData>
  <sheetProtection sheet="1" autoFilter="0" formatColumns="0" formatRows="0" objects="1" scenarios="1" spinCount="100000" saltValue="vy0U7M8ygnIdwoWzPzYTEEk4/rlBOCwIG0DgYApF7Hege88b9+G7yepZWV2gU2Db008Nbc66YDGbpXnj2RyMYg==" hashValue="xQ/dRR+Hd0M0Bv0/FL8z6B/3K82VUYzY8mJr2hBdaWu4Cx9GSi/HynM7W8ZgEUR3FYZ6j31NucnjAatfRO83Ng==" algorithmName="SHA-512" password="E785"/>
  <autoFilter ref="C127:K215"/>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223</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8672</v>
      </c>
      <c r="F9" s="1"/>
      <c r="G9" s="1"/>
      <c r="H9" s="1"/>
      <c r="I9" s="151"/>
      <c r="L9" s="44"/>
    </row>
    <row r="10" s="1" customFormat="1" ht="12" customHeight="1">
      <c r="B10" s="44"/>
      <c r="D10" s="149" t="s">
        <v>327</v>
      </c>
      <c r="I10" s="151"/>
      <c r="L10" s="44"/>
    </row>
    <row r="11" s="1" customFormat="1" ht="36.96" customHeight="1">
      <c r="B11" s="44"/>
      <c r="E11" s="152" t="s">
        <v>9752</v>
      </c>
      <c r="F11" s="1"/>
      <c r="G11" s="1"/>
      <c r="H11" s="1"/>
      <c r="I11" s="151"/>
      <c r="L11" s="44"/>
    </row>
    <row r="12" s="1" customFormat="1">
      <c r="B12" s="44"/>
      <c r="I12" s="151"/>
      <c r="L12" s="44"/>
    </row>
    <row r="13" s="1" customFormat="1" ht="12" customHeight="1">
      <c r="B13" s="44"/>
      <c r="D13" s="149" t="s">
        <v>18</v>
      </c>
      <c r="F13" s="137" t="s">
        <v>1</v>
      </c>
      <c r="I13" s="153" t="s">
        <v>20</v>
      </c>
      <c r="J13" s="137" t="s">
        <v>1</v>
      </c>
      <c r="L13" s="44"/>
    </row>
    <row r="14" s="1" customFormat="1" ht="12" customHeight="1">
      <c r="B14" s="44"/>
      <c r="D14" s="149" t="s">
        <v>22</v>
      </c>
      <c r="F14" s="137" t="s">
        <v>23</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
        <v>1</v>
      </c>
      <c r="L16" s="44"/>
    </row>
    <row r="17" s="1" customFormat="1" ht="18" customHeight="1">
      <c r="B17" s="44"/>
      <c r="E17" s="137" t="s">
        <v>40</v>
      </c>
      <c r="I17" s="153" t="s">
        <v>33</v>
      </c>
      <c r="J17" s="137" t="s">
        <v>1</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
        <v>1</v>
      </c>
      <c r="L22" s="44"/>
    </row>
    <row r="23" s="1" customFormat="1" ht="18" customHeight="1">
      <c r="B23" s="44"/>
      <c r="E23" s="137" t="s">
        <v>3445</v>
      </c>
      <c r="I23" s="153" t="s">
        <v>33</v>
      </c>
      <c r="J23" s="137" t="s">
        <v>1</v>
      </c>
      <c r="L23" s="44"/>
    </row>
    <row r="24" s="1" customFormat="1" ht="6.96" customHeight="1">
      <c r="B24" s="44"/>
      <c r="I24" s="151"/>
      <c r="L24" s="44"/>
    </row>
    <row r="25" s="1" customFormat="1" ht="12" customHeight="1">
      <c r="B25" s="44"/>
      <c r="D25" s="149" t="s">
        <v>39</v>
      </c>
      <c r="I25" s="153" t="s">
        <v>31</v>
      </c>
      <c r="J25" s="137" t="s">
        <v>1</v>
      </c>
      <c r="L25" s="44"/>
    </row>
    <row r="26" s="1" customFormat="1" ht="18" customHeight="1">
      <c r="B26" s="44"/>
      <c r="E26" s="137" t="s">
        <v>3446</v>
      </c>
      <c r="I26" s="153" t="s">
        <v>33</v>
      </c>
      <c r="J26" s="137" t="s">
        <v>1</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ROUND(J130,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ROUND((SUM(BE130:BE199)),  2)</f>
        <v>0</v>
      </c>
      <c r="I35" s="165">
        <v>0.20999999999999999</v>
      </c>
      <c r="J35" s="164">
        <f>ROUND(((SUM(BE130:BE199))*I35),  2)</f>
        <v>0</v>
      </c>
      <c r="L35" s="44"/>
    </row>
    <row r="36" s="1" customFormat="1" ht="14.4" customHeight="1">
      <c r="B36" s="44"/>
      <c r="E36" s="149" t="s">
        <v>49</v>
      </c>
      <c r="F36" s="164">
        <f>ROUND((SUM(BF130:BF199)),  2)</f>
        <v>0</v>
      </c>
      <c r="I36" s="165">
        <v>0.14999999999999999</v>
      </c>
      <c r="J36" s="164">
        <f>ROUND(((SUM(BF130:BF199))*I36),  2)</f>
        <v>0</v>
      </c>
      <c r="L36" s="44"/>
    </row>
    <row r="37" hidden="1" s="1" customFormat="1" ht="14.4" customHeight="1">
      <c r="B37" s="44"/>
      <c r="E37" s="149" t="s">
        <v>50</v>
      </c>
      <c r="F37" s="164">
        <f>ROUND((SUM(BG130:BG199)),  2)</f>
        <v>0</v>
      </c>
      <c r="I37" s="165">
        <v>0.20999999999999999</v>
      </c>
      <c r="J37" s="164">
        <f>0</f>
        <v>0</v>
      </c>
      <c r="L37" s="44"/>
    </row>
    <row r="38" hidden="1" s="1" customFormat="1" ht="14.4" customHeight="1">
      <c r="B38" s="44"/>
      <c r="E38" s="149" t="s">
        <v>51</v>
      </c>
      <c r="F38" s="164">
        <f>ROUND((SUM(BH130:BH199)),  2)</f>
        <v>0</v>
      </c>
      <c r="I38" s="165">
        <v>0.14999999999999999</v>
      </c>
      <c r="J38" s="164">
        <f>0</f>
        <v>0</v>
      </c>
      <c r="L38" s="44"/>
    </row>
    <row r="39" hidden="1" s="1" customFormat="1" ht="14.4" customHeight="1">
      <c r="B39" s="44"/>
      <c r="E39" s="149" t="s">
        <v>52</v>
      </c>
      <c r="F39" s="164">
        <f>ROUND((SUM(BI130:BI199)),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8672</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IO 09 - Přípojka plynu</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Ostrava</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15.15" customHeight="1">
      <c r="B93" s="39"/>
      <c r="C93" s="32" t="s">
        <v>30</v>
      </c>
      <c r="D93" s="40"/>
      <c r="E93" s="40"/>
      <c r="F93" s="27" t="str">
        <f>E17</f>
        <v xml:space="preserve"> </v>
      </c>
      <c r="G93" s="40"/>
      <c r="H93" s="40"/>
      <c r="I93" s="153" t="s">
        <v>36</v>
      </c>
      <c r="J93" s="37" t="str">
        <f>E23</f>
        <v>Ing.Petr Kudlík</v>
      </c>
      <c r="K93" s="40"/>
      <c r="L93" s="44"/>
    </row>
    <row r="94" s="1" customFormat="1" ht="15.15" customHeight="1">
      <c r="B94" s="39"/>
      <c r="C94" s="32" t="s">
        <v>34</v>
      </c>
      <c r="D94" s="40"/>
      <c r="E94" s="40"/>
      <c r="F94" s="27" t="str">
        <f>IF(E20="","",E20)</f>
        <v>Vyplň údaj</v>
      </c>
      <c r="G94" s="40"/>
      <c r="H94" s="40"/>
      <c r="I94" s="153" t="s">
        <v>39</v>
      </c>
      <c r="J94" s="37" t="str">
        <f>E26</f>
        <v>Lenka Jugová</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J130</f>
        <v>0</v>
      </c>
      <c r="K98" s="40"/>
      <c r="L98" s="44"/>
      <c r="AU98" s="17" t="s">
        <v>241</v>
      </c>
    </row>
    <row r="99" s="8" customFormat="1" ht="24.96" customHeight="1">
      <c r="B99" s="194"/>
      <c r="C99" s="195"/>
      <c r="D99" s="196" t="s">
        <v>329</v>
      </c>
      <c r="E99" s="197"/>
      <c r="F99" s="197"/>
      <c r="G99" s="197"/>
      <c r="H99" s="197"/>
      <c r="I99" s="198"/>
      <c r="J99" s="199">
        <f>J131</f>
        <v>0</v>
      </c>
      <c r="K99" s="195"/>
      <c r="L99" s="200"/>
    </row>
    <row r="100" s="9" customFormat="1" ht="19.92" customHeight="1">
      <c r="B100" s="201"/>
      <c r="C100" s="129"/>
      <c r="D100" s="202" t="s">
        <v>330</v>
      </c>
      <c r="E100" s="203"/>
      <c r="F100" s="203"/>
      <c r="G100" s="203"/>
      <c r="H100" s="203"/>
      <c r="I100" s="204"/>
      <c r="J100" s="205">
        <f>J132</f>
        <v>0</v>
      </c>
      <c r="K100" s="129"/>
      <c r="L100" s="206"/>
    </row>
    <row r="101" s="9" customFormat="1" ht="19.92" customHeight="1">
      <c r="B101" s="201"/>
      <c r="C101" s="129"/>
      <c r="D101" s="202" t="s">
        <v>331</v>
      </c>
      <c r="E101" s="203"/>
      <c r="F101" s="203"/>
      <c r="G101" s="203"/>
      <c r="H101" s="203"/>
      <c r="I101" s="204"/>
      <c r="J101" s="205">
        <f>J160</f>
        <v>0</v>
      </c>
      <c r="K101" s="129"/>
      <c r="L101" s="206"/>
    </row>
    <row r="102" s="9" customFormat="1" ht="19.92" customHeight="1">
      <c r="B102" s="201"/>
      <c r="C102" s="129"/>
      <c r="D102" s="202" t="s">
        <v>333</v>
      </c>
      <c r="E102" s="203"/>
      <c r="F102" s="203"/>
      <c r="G102" s="203"/>
      <c r="H102" s="203"/>
      <c r="I102" s="204"/>
      <c r="J102" s="205">
        <f>J163</f>
        <v>0</v>
      </c>
      <c r="K102" s="129"/>
      <c r="L102" s="206"/>
    </row>
    <row r="103" s="9" customFormat="1" ht="19.92" customHeight="1">
      <c r="B103" s="201"/>
      <c r="C103" s="129"/>
      <c r="D103" s="202" t="s">
        <v>3447</v>
      </c>
      <c r="E103" s="203"/>
      <c r="F103" s="203"/>
      <c r="G103" s="203"/>
      <c r="H103" s="203"/>
      <c r="I103" s="204"/>
      <c r="J103" s="205">
        <f>J168</f>
        <v>0</v>
      </c>
      <c r="K103" s="129"/>
      <c r="L103" s="206"/>
    </row>
    <row r="104" s="9" customFormat="1" ht="19.92" customHeight="1">
      <c r="B104" s="201"/>
      <c r="C104" s="129"/>
      <c r="D104" s="202" t="s">
        <v>338</v>
      </c>
      <c r="E104" s="203"/>
      <c r="F104" s="203"/>
      <c r="G104" s="203"/>
      <c r="H104" s="203"/>
      <c r="I104" s="204"/>
      <c r="J104" s="205">
        <f>J174</f>
        <v>0</v>
      </c>
      <c r="K104" s="129"/>
      <c r="L104" s="206"/>
    </row>
    <row r="105" s="8" customFormat="1" ht="24.96" customHeight="1">
      <c r="B105" s="194"/>
      <c r="C105" s="195"/>
      <c r="D105" s="196" t="s">
        <v>339</v>
      </c>
      <c r="E105" s="197"/>
      <c r="F105" s="197"/>
      <c r="G105" s="197"/>
      <c r="H105" s="197"/>
      <c r="I105" s="198"/>
      <c r="J105" s="199">
        <f>J176</f>
        <v>0</v>
      </c>
      <c r="K105" s="195"/>
      <c r="L105" s="200"/>
    </row>
    <row r="106" s="9" customFormat="1" ht="19.92" customHeight="1">
      <c r="B106" s="201"/>
      <c r="C106" s="129"/>
      <c r="D106" s="202" t="s">
        <v>3449</v>
      </c>
      <c r="E106" s="203"/>
      <c r="F106" s="203"/>
      <c r="G106" s="203"/>
      <c r="H106" s="203"/>
      <c r="I106" s="204"/>
      <c r="J106" s="205">
        <f>J177</f>
        <v>0</v>
      </c>
      <c r="K106" s="129"/>
      <c r="L106" s="206"/>
    </row>
    <row r="107" s="8" customFormat="1" ht="24.96" customHeight="1">
      <c r="B107" s="194"/>
      <c r="C107" s="195"/>
      <c r="D107" s="196" t="s">
        <v>3454</v>
      </c>
      <c r="E107" s="197"/>
      <c r="F107" s="197"/>
      <c r="G107" s="197"/>
      <c r="H107" s="197"/>
      <c r="I107" s="198"/>
      <c r="J107" s="199">
        <f>J180</f>
        <v>0</v>
      </c>
      <c r="K107" s="195"/>
      <c r="L107" s="200"/>
    </row>
    <row r="108" s="9" customFormat="1" ht="19.92" customHeight="1">
      <c r="B108" s="201"/>
      <c r="C108" s="129"/>
      <c r="D108" s="202" t="s">
        <v>3455</v>
      </c>
      <c r="E108" s="203"/>
      <c r="F108" s="203"/>
      <c r="G108" s="203"/>
      <c r="H108" s="203"/>
      <c r="I108" s="204"/>
      <c r="J108" s="205">
        <f>J181</f>
        <v>0</v>
      </c>
      <c r="K108" s="129"/>
      <c r="L108" s="206"/>
    </row>
    <row r="109" s="1" customFormat="1" ht="21.84" customHeight="1">
      <c r="B109" s="39"/>
      <c r="C109" s="40"/>
      <c r="D109" s="40"/>
      <c r="E109" s="40"/>
      <c r="F109" s="40"/>
      <c r="G109" s="40"/>
      <c r="H109" s="40"/>
      <c r="I109" s="151"/>
      <c r="J109" s="40"/>
      <c r="K109" s="40"/>
      <c r="L109" s="44"/>
    </row>
    <row r="110" s="1" customFormat="1" ht="6.96" customHeight="1">
      <c r="B110" s="62"/>
      <c r="C110" s="63"/>
      <c r="D110" s="63"/>
      <c r="E110" s="63"/>
      <c r="F110" s="63"/>
      <c r="G110" s="63"/>
      <c r="H110" s="63"/>
      <c r="I110" s="184"/>
      <c r="J110" s="63"/>
      <c r="K110" s="63"/>
      <c r="L110" s="44"/>
    </row>
    <row r="114" s="1" customFormat="1" ht="6.96" customHeight="1">
      <c r="B114" s="64"/>
      <c r="C114" s="65"/>
      <c r="D114" s="65"/>
      <c r="E114" s="65"/>
      <c r="F114" s="65"/>
      <c r="G114" s="65"/>
      <c r="H114" s="65"/>
      <c r="I114" s="187"/>
      <c r="J114" s="65"/>
      <c r="K114" s="65"/>
      <c r="L114" s="44"/>
    </row>
    <row r="115" s="1" customFormat="1" ht="24.96" customHeight="1">
      <c r="B115" s="39"/>
      <c r="C115" s="23" t="s">
        <v>248</v>
      </c>
      <c r="D115" s="40"/>
      <c r="E115" s="40"/>
      <c r="F115" s="40"/>
      <c r="G115" s="40"/>
      <c r="H115" s="40"/>
      <c r="I115" s="151"/>
      <c r="J115" s="40"/>
      <c r="K115" s="40"/>
      <c r="L115" s="44"/>
    </row>
    <row r="116" s="1" customFormat="1" ht="6.96" customHeight="1">
      <c r="B116" s="39"/>
      <c r="C116" s="40"/>
      <c r="D116" s="40"/>
      <c r="E116" s="40"/>
      <c r="F116" s="40"/>
      <c r="G116" s="40"/>
      <c r="H116" s="40"/>
      <c r="I116" s="151"/>
      <c r="J116" s="40"/>
      <c r="K116" s="40"/>
      <c r="L116" s="44"/>
    </row>
    <row r="117" s="1" customFormat="1" ht="12" customHeight="1">
      <c r="B117" s="39"/>
      <c r="C117" s="32" t="s">
        <v>16</v>
      </c>
      <c r="D117" s="40"/>
      <c r="E117" s="40"/>
      <c r="F117" s="40"/>
      <c r="G117" s="40"/>
      <c r="H117" s="40"/>
      <c r="I117" s="151"/>
      <c r="J117" s="40"/>
      <c r="K117" s="40"/>
      <c r="L117" s="44"/>
    </row>
    <row r="118" s="1" customFormat="1" ht="16.5" customHeight="1">
      <c r="B118" s="39"/>
      <c r="C118" s="40"/>
      <c r="D118" s="40"/>
      <c r="E118" s="188" t="str">
        <f>E7</f>
        <v>R4 - Nová budova fakulty umění</v>
      </c>
      <c r="F118" s="32"/>
      <c r="G118" s="32"/>
      <c r="H118" s="32"/>
      <c r="I118" s="151"/>
      <c r="J118" s="40"/>
      <c r="K118" s="40"/>
      <c r="L118" s="44"/>
    </row>
    <row r="119" ht="12" customHeight="1">
      <c r="B119" s="21"/>
      <c r="C119" s="32" t="s">
        <v>235</v>
      </c>
      <c r="D119" s="22"/>
      <c r="E119" s="22"/>
      <c r="F119" s="22"/>
      <c r="G119" s="22"/>
      <c r="H119" s="22"/>
      <c r="I119" s="143"/>
      <c r="J119" s="22"/>
      <c r="K119" s="22"/>
      <c r="L119" s="20"/>
    </row>
    <row r="120" s="1" customFormat="1" ht="16.5" customHeight="1">
      <c r="B120" s="39"/>
      <c r="C120" s="40"/>
      <c r="D120" s="40"/>
      <c r="E120" s="188" t="s">
        <v>8672</v>
      </c>
      <c r="F120" s="40"/>
      <c r="G120" s="40"/>
      <c r="H120" s="40"/>
      <c r="I120" s="151"/>
      <c r="J120" s="40"/>
      <c r="K120" s="40"/>
      <c r="L120" s="44"/>
    </row>
    <row r="121" s="1" customFormat="1" ht="12" customHeight="1">
      <c r="B121" s="39"/>
      <c r="C121" s="32" t="s">
        <v>327</v>
      </c>
      <c r="D121" s="40"/>
      <c r="E121" s="40"/>
      <c r="F121" s="40"/>
      <c r="G121" s="40"/>
      <c r="H121" s="40"/>
      <c r="I121" s="151"/>
      <c r="J121" s="40"/>
      <c r="K121" s="40"/>
      <c r="L121" s="44"/>
    </row>
    <row r="122" s="1" customFormat="1" ht="16.5" customHeight="1">
      <c r="B122" s="39"/>
      <c r="C122" s="40"/>
      <c r="D122" s="40"/>
      <c r="E122" s="72" t="str">
        <f>E11</f>
        <v>IO 09 - Přípojka plynu</v>
      </c>
      <c r="F122" s="40"/>
      <c r="G122" s="40"/>
      <c r="H122" s="40"/>
      <c r="I122" s="151"/>
      <c r="J122" s="40"/>
      <c r="K122" s="40"/>
      <c r="L122" s="44"/>
    </row>
    <row r="123" s="1" customFormat="1" ht="6.96" customHeight="1">
      <c r="B123" s="39"/>
      <c r="C123" s="40"/>
      <c r="D123" s="40"/>
      <c r="E123" s="40"/>
      <c r="F123" s="40"/>
      <c r="G123" s="40"/>
      <c r="H123" s="40"/>
      <c r="I123" s="151"/>
      <c r="J123" s="40"/>
      <c r="K123" s="40"/>
      <c r="L123" s="44"/>
    </row>
    <row r="124" s="1" customFormat="1" ht="12" customHeight="1">
      <c r="B124" s="39"/>
      <c r="C124" s="32" t="s">
        <v>22</v>
      </c>
      <c r="D124" s="40"/>
      <c r="E124" s="40"/>
      <c r="F124" s="27" t="str">
        <f>F14</f>
        <v>Ostrava</v>
      </c>
      <c r="G124" s="40"/>
      <c r="H124" s="40"/>
      <c r="I124" s="153" t="s">
        <v>24</v>
      </c>
      <c r="J124" s="75" t="str">
        <f>IF(J14="","",J14)</f>
        <v>16. 10. 2019</v>
      </c>
      <c r="K124" s="40"/>
      <c r="L124" s="44"/>
    </row>
    <row r="125" s="1" customFormat="1" ht="6.96" customHeight="1">
      <c r="B125" s="39"/>
      <c r="C125" s="40"/>
      <c r="D125" s="40"/>
      <c r="E125" s="40"/>
      <c r="F125" s="40"/>
      <c r="G125" s="40"/>
      <c r="H125" s="40"/>
      <c r="I125" s="151"/>
      <c r="J125" s="40"/>
      <c r="K125" s="40"/>
      <c r="L125" s="44"/>
    </row>
    <row r="126" s="1" customFormat="1" ht="15.15" customHeight="1">
      <c r="B126" s="39"/>
      <c r="C126" s="32" t="s">
        <v>30</v>
      </c>
      <c r="D126" s="40"/>
      <c r="E126" s="40"/>
      <c r="F126" s="27" t="str">
        <f>E17</f>
        <v xml:space="preserve"> </v>
      </c>
      <c r="G126" s="40"/>
      <c r="H126" s="40"/>
      <c r="I126" s="153" t="s">
        <v>36</v>
      </c>
      <c r="J126" s="37" t="str">
        <f>E23</f>
        <v>Ing.Petr Kudlík</v>
      </c>
      <c r="K126" s="40"/>
      <c r="L126" s="44"/>
    </row>
    <row r="127" s="1" customFormat="1" ht="15.15" customHeight="1">
      <c r="B127" s="39"/>
      <c r="C127" s="32" t="s">
        <v>34</v>
      </c>
      <c r="D127" s="40"/>
      <c r="E127" s="40"/>
      <c r="F127" s="27" t="str">
        <f>IF(E20="","",E20)</f>
        <v>Vyplň údaj</v>
      </c>
      <c r="G127" s="40"/>
      <c r="H127" s="40"/>
      <c r="I127" s="153" t="s">
        <v>39</v>
      </c>
      <c r="J127" s="37" t="str">
        <f>E26</f>
        <v>Lenka Jugová</v>
      </c>
      <c r="K127" s="40"/>
      <c r="L127" s="44"/>
    </row>
    <row r="128" s="1" customFormat="1" ht="10.32" customHeight="1">
      <c r="B128" s="39"/>
      <c r="C128" s="40"/>
      <c r="D128" s="40"/>
      <c r="E128" s="40"/>
      <c r="F128" s="40"/>
      <c r="G128" s="40"/>
      <c r="H128" s="40"/>
      <c r="I128" s="151"/>
      <c r="J128" s="40"/>
      <c r="K128" s="40"/>
      <c r="L128" s="44"/>
    </row>
    <row r="129" s="10" customFormat="1" ht="29.28" customHeight="1">
      <c r="B129" s="207"/>
      <c r="C129" s="208" t="s">
        <v>249</v>
      </c>
      <c r="D129" s="209" t="s">
        <v>68</v>
      </c>
      <c r="E129" s="209" t="s">
        <v>64</v>
      </c>
      <c r="F129" s="209" t="s">
        <v>65</v>
      </c>
      <c r="G129" s="209" t="s">
        <v>250</v>
      </c>
      <c r="H129" s="209" t="s">
        <v>251</v>
      </c>
      <c r="I129" s="210" t="s">
        <v>252</v>
      </c>
      <c r="J129" s="209" t="s">
        <v>239</v>
      </c>
      <c r="K129" s="211" t="s">
        <v>253</v>
      </c>
      <c r="L129" s="212"/>
      <c r="M129" s="96" t="s">
        <v>1</v>
      </c>
      <c r="N129" s="97" t="s">
        <v>47</v>
      </c>
      <c r="O129" s="97" t="s">
        <v>254</v>
      </c>
      <c r="P129" s="97" t="s">
        <v>255</v>
      </c>
      <c r="Q129" s="97" t="s">
        <v>256</v>
      </c>
      <c r="R129" s="97" t="s">
        <v>257</v>
      </c>
      <c r="S129" s="97" t="s">
        <v>258</v>
      </c>
      <c r="T129" s="98" t="s">
        <v>259</v>
      </c>
    </row>
    <row r="130" s="1" customFormat="1" ht="22.8" customHeight="1">
      <c r="B130" s="39"/>
      <c r="C130" s="103" t="s">
        <v>260</v>
      </c>
      <c r="D130" s="40"/>
      <c r="E130" s="40"/>
      <c r="F130" s="40"/>
      <c r="G130" s="40"/>
      <c r="H130" s="40"/>
      <c r="I130" s="151"/>
      <c r="J130" s="213">
        <f>BK130</f>
        <v>0</v>
      </c>
      <c r="K130" s="40"/>
      <c r="L130" s="44"/>
      <c r="M130" s="99"/>
      <c r="N130" s="100"/>
      <c r="O130" s="100"/>
      <c r="P130" s="214">
        <f>P131+P176+P180</f>
        <v>0</v>
      </c>
      <c r="Q130" s="100"/>
      <c r="R130" s="214">
        <f>R131+R176+R180</f>
        <v>0.24354755</v>
      </c>
      <c r="S130" s="100"/>
      <c r="T130" s="215">
        <f>T131+T176+T180</f>
        <v>0</v>
      </c>
      <c r="AT130" s="17" t="s">
        <v>82</v>
      </c>
      <c r="AU130" s="17" t="s">
        <v>241</v>
      </c>
      <c r="BK130" s="216">
        <f>BK131+BK176+BK180</f>
        <v>0</v>
      </c>
    </row>
    <row r="131" s="11" customFormat="1" ht="25.92" customHeight="1">
      <c r="B131" s="217"/>
      <c r="C131" s="218"/>
      <c r="D131" s="219" t="s">
        <v>82</v>
      </c>
      <c r="E131" s="220" t="s">
        <v>361</v>
      </c>
      <c r="F131" s="220" t="s">
        <v>362</v>
      </c>
      <c r="G131" s="218"/>
      <c r="H131" s="218"/>
      <c r="I131" s="221"/>
      <c r="J131" s="222">
        <f>BK131</f>
        <v>0</v>
      </c>
      <c r="K131" s="218"/>
      <c r="L131" s="223"/>
      <c r="M131" s="224"/>
      <c r="N131" s="225"/>
      <c r="O131" s="225"/>
      <c r="P131" s="226">
        <f>P132+P160+P163+P168+P174</f>
        <v>0</v>
      </c>
      <c r="Q131" s="225"/>
      <c r="R131" s="226">
        <f>R132+R160+R163+R168+R174</f>
        <v>0.20604755</v>
      </c>
      <c r="S131" s="225"/>
      <c r="T131" s="227">
        <f>T132+T160+T163+T168+T174</f>
        <v>0</v>
      </c>
      <c r="AR131" s="228" t="s">
        <v>90</v>
      </c>
      <c r="AT131" s="229" t="s">
        <v>82</v>
      </c>
      <c r="AU131" s="229" t="s">
        <v>83</v>
      </c>
      <c r="AY131" s="228" t="s">
        <v>263</v>
      </c>
      <c r="BK131" s="230">
        <f>BK132+BK160+BK163+BK168+BK174</f>
        <v>0</v>
      </c>
    </row>
    <row r="132" s="11" customFormat="1" ht="22.8" customHeight="1">
      <c r="B132" s="217"/>
      <c r="C132" s="218"/>
      <c r="D132" s="219" t="s">
        <v>82</v>
      </c>
      <c r="E132" s="231" t="s">
        <v>90</v>
      </c>
      <c r="F132" s="231" t="s">
        <v>363</v>
      </c>
      <c r="G132" s="218"/>
      <c r="H132" s="218"/>
      <c r="I132" s="221"/>
      <c r="J132" s="232">
        <f>BK132</f>
        <v>0</v>
      </c>
      <c r="K132" s="218"/>
      <c r="L132" s="223"/>
      <c r="M132" s="224"/>
      <c r="N132" s="225"/>
      <c r="O132" s="225"/>
      <c r="P132" s="226">
        <f>SUM(P133:P159)</f>
        <v>0</v>
      </c>
      <c r="Q132" s="225"/>
      <c r="R132" s="226">
        <f>SUM(R133:R159)</f>
        <v>0.19373525</v>
      </c>
      <c r="S132" s="225"/>
      <c r="T132" s="227">
        <f>SUM(T133:T159)</f>
        <v>0</v>
      </c>
      <c r="AR132" s="228" t="s">
        <v>90</v>
      </c>
      <c r="AT132" s="229" t="s">
        <v>82</v>
      </c>
      <c r="AU132" s="229" t="s">
        <v>90</v>
      </c>
      <c r="AY132" s="228" t="s">
        <v>263</v>
      </c>
      <c r="BK132" s="230">
        <f>SUM(BK133:BK159)</f>
        <v>0</v>
      </c>
    </row>
    <row r="133" s="1" customFormat="1" ht="36" customHeight="1">
      <c r="B133" s="39"/>
      <c r="C133" s="233" t="s">
        <v>90</v>
      </c>
      <c r="D133" s="233" t="s">
        <v>266</v>
      </c>
      <c r="E133" s="234" t="s">
        <v>9151</v>
      </c>
      <c r="F133" s="235" t="s">
        <v>9152</v>
      </c>
      <c r="G133" s="236" t="s">
        <v>396</v>
      </c>
      <c r="H133" s="237">
        <v>4</v>
      </c>
      <c r="I133" s="238"/>
      <c r="J133" s="239">
        <f>ROUND(I133*H133,2)</f>
        <v>0</v>
      </c>
      <c r="K133" s="235" t="s">
        <v>270</v>
      </c>
      <c r="L133" s="44"/>
      <c r="M133" s="240" t="s">
        <v>1</v>
      </c>
      <c r="N133" s="241" t="s">
        <v>48</v>
      </c>
      <c r="O133" s="87"/>
      <c r="P133" s="242">
        <f>O133*H133</f>
        <v>0</v>
      </c>
      <c r="Q133" s="242">
        <v>0.036904300000000001</v>
      </c>
      <c r="R133" s="242">
        <f>Q133*H133</f>
        <v>0.1476172</v>
      </c>
      <c r="S133" s="242">
        <v>0</v>
      </c>
      <c r="T133" s="243">
        <f>S133*H133</f>
        <v>0</v>
      </c>
      <c r="AR133" s="244" t="s">
        <v>125</v>
      </c>
      <c r="AT133" s="244" t="s">
        <v>266</v>
      </c>
      <c r="AU133" s="244" t="s">
        <v>92</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9753</v>
      </c>
    </row>
    <row r="134" s="12" customFormat="1">
      <c r="B134" s="252"/>
      <c r="C134" s="253"/>
      <c r="D134" s="246" t="s">
        <v>368</v>
      </c>
      <c r="E134" s="254" t="s">
        <v>1</v>
      </c>
      <c r="F134" s="255" t="s">
        <v>125</v>
      </c>
      <c r="G134" s="253"/>
      <c r="H134" s="256">
        <v>4</v>
      </c>
      <c r="I134" s="257"/>
      <c r="J134" s="253"/>
      <c r="K134" s="253"/>
      <c r="L134" s="258"/>
      <c r="M134" s="259"/>
      <c r="N134" s="260"/>
      <c r="O134" s="260"/>
      <c r="P134" s="260"/>
      <c r="Q134" s="260"/>
      <c r="R134" s="260"/>
      <c r="S134" s="260"/>
      <c r="T134" s="261"/>
      <c r="AT134" s="262" t="s">
        <v>368</v>
      </c>
      <c r="AU134" s="262" t="s">
        <v>92</v>
      </c>
      <c r="AV134" s="12" t="s">
        <v>92</v>
      </c>
      <c r="AW134" s="12" t="s">
        <v>38</v>
      </c>
      <c r="AX134" s="12" t="s">
        <v>90</v>
      </c>
      <c r="AY134" s="262" t="s">
        <v>263</v>
      </c>
    </row>
    <row r="135" s="1" customFormat="1" ht="24" customHeight="1">
      <c r="B135" s="39"/>
      <c r="C135" s="233" t="s">
        <v>92</v>
      </c>
      <c r="D135" s="233" t="s">
        <v>266</v>
      </c>
      <c r="E135" s="234" t="s">
        <v>9154</v>
      </c>
      <c r="F135" s="235" t="s">
        <v>9155</v>
      </c>
      <c r="G135" s="236" t="s">
        <v>378</v>
      </c>
      <c r="H135" s="237">
        <v>4</v>
      </c>
      <c r="I135" s="238"/>
      <c r="J135" s="239">
        <f>ROUND(I135*H135,2)</f>
        <v>0</v>
      </c>
      <c r="K135" s="235" t="s">
        <v>270</v>
      </c>
      <c r="L135" s="44"/>
      <c r="M135" s="240" t="s">
        <v>1</v>
      </c>
      <c r="N135" s="241" t="s">
        <v>48</v>
      </c>
      <c r="O135" s="87"/>
      <c r="P135" s="242">
        <f>O135*H135</f>
        <v>0</v>
      </c>
      <c r="Q135" s="242">
        <v>0</v>
      </c>
      <c r="R135" s="242">
        <f>Q135*H135</f>
        <v>0</v>
      </c>
      <c r="S135" s="242">
        <v>0</v>
      </c>
      <c r="T135" s="243">
        <f>S135*H135</f>
        <v>0</v>
      </c>
      <c r="AR135" s="244" t="s">
        <v>125</v>
      </c>
      <c r="AT135" s="244" t="s">
        <v>266</v>
      </c>
      <c r="AU135" s="244" t="s">
        <v>92</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9754</v>
      </c>
    </row>
    <row r="136" s="1" customFormat="1" ht="24" customHeight="1">
      <c r="B136" s="39"/>
      <c r="C136" s="233" t="s">
        <v>112</v>
      </c>
      <c r="D136" s="233" t="s">
        <v>266</v>
      </c>
      <c r="E136" s="234" t="s">
        <v>3459</v>
      </c>
      <c r="F136" s="235" t="s">
        <v>3460</v>
      </c>
      <c r="G136" s="236" t="s">
        <v>378</v>
      </c>
      <c r="H136" s="237">
        <v>27.5</v>
      </c>
      <c r="I136" s="238"/>
      <c r="J136" s="239">
        <f>ROUND(I136*H136,2)</f>
        <v>0</v>
      </c>
      <c r="K136" s="235" t="s">
        <v>270</v>
      </c>
      <c r="L136" s="44"/>
      <c r="M136" s="240" t="s">
        <v>1</v>
      </c>
      <c r="N136" s="241" t="s">
        <v>48</v>
      </c>
      <c r="O136" s="87"/>
      <c r="P136" s="242">
        <f>O136*H136</f>
        <v>0</v>
      </c>
      <c r="Q136" s="242">
        <v>0</v>
      </c>
      <c r="R136" s="242">
        <f>Q136*H136</f>
        <v>0</v>
      </c>
      <c r="S136" s="242">
        <v>0</v>
      </c>
      <c r="T136" s="243">
        <f>S136*H136</f>
        <v>0</v>
      </c>
      <c r="AR136" s="244" t="s">
        <v>125</v>
      </c>
      <c r="AT136" s="244" t="s">
        <v>266</v>
      </c>
      <c r="AU136" s="244" t="s">
        <v>92</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9755</v>
      </c>
    </row>
    <row r="137" s="12" customFormat="1">
      <c r="B137" s="252"/>
      <c r="C137" s="253"/>
      <c r="D137" s="246" t="s">
        <v>368</v>
      </c>
      <c r="E137" s="254" t="s">
        <v>1</v>
      </c>
      <c r="F137" s="255" t="s">
        <v>9756</v>
      </c>
      <c r="G137" s="253"/>
      <c r="H137" s="256">
        <v>27.5</v>
      </c>
      <c r="I137" s="257"/>
      <c r="J137" s="253"/>
      <c r="K137" s="253"/>
      <c r="L137" s="258"/>
      <c r="M137" s="259"/>
      <c r="N137" s="260"/>
      <c r="O137" s="260"/>
      <c r="P137" s="260"/>
      <c r="Q137" s="260"/>
      <c r="R137" s="260"/>
      <c r="S137" s="260"/>
      <c r="T137" s="261"/>
      <c r="AT137" s="262" t="s">
        <v>368</v>
      </c>
      <c r="AU137" s="262" t="s">
        <v>92</v>
      </c>
      <c r="AV137" s="12" t="s">
        <v>92</v>
      </c>
      <c r="AW137" s="12" t="s">
        <v>38</v>
      </c>
      <c r="AX137" s="12" t="s">
        <v>90</v>
      </c>
      <c r="AY137" s="262" t="s">
        <v>263</v>
      </c>
    </row>
    <row r="138" s="1" customFormat="1" ht="24" customHeight="1">
      <c r="B138" s="39"/>
      <c r="C138" s="233" t="s">
        <v>125</v>
      </c>
      <c r="D138" s="233" t="s">
        <v>266</v>
      </c>
      <c r="E138" s="234" t="s">
        <v>3478</v>
      </c>
      <c r="F138" s="235" t="s">
        <v>3479</v>
      </c>
      <c r="G138" s="236" t="s">
        <v>407</v>
      </c>
      <c r="H138" s="237">
        <v>55</v>
      </c>
      <c r="I138" s="238"/>
      <c r="J138" s="239">
        <f>ROUND(I138*H138,2)</f>
        <v>0</v>
      </c>
      <c r="K138" s="235" t="s">
        <v>270</v>
      </c>
      <c r="L138" s="44"/>
      <c r="M138" s="240" t="s">
        <v>1</v>
      </c>
      <c r="N138" s="241" t="s">
        <v>48</v>
      </c>
      <c r="O138" s="87"/>
      <c r="P138" s="242">
        <f>O138*H138</f>
        <v>0</v>
      </c>
      <c r="Q138" s="242">
        <v>0.00083850999999999999</v>
      </c>
      <c r="R138" s="242">
        <f>Q138*H138</f>
        <v>0.046118050000000001</v>
      </c>
      <c r="S138" s="242">
        <v>0</v>
      </c>
      <c r="T138" s="243">
        <f>S138*H138</f>
        <v>0</v>
      </c>
      <c r="AR138" s="244" t="s">
        <v>125</v>
      </c>
      <c r="AT138" s="244" t="s">
        <v>266</v>
      </c>
      <c r="AU138" s="244" t="s">
        <v>92</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9757</v>
      </c>
    </row>
    <row r="139" s="12" customFormat="1">
      <c r="B139" s="252"/>
      <c r="C139" s="253"/>
      <c r="D139" s="246" t="s">
        <v>368</v>
      </c>
      <c r="E139" s="254" t="s">
        <v>1</v>
      </c>
      <c r="F139" s="255" t="s">
        <v>9758</v>
      </c>
      <c r="G139" s="253"/>
      <c r="H139" s="256">
        <v>55</v>
      </c>
      <c r="I139" s="257"/>
      <c r="J139" s="253"/>
      <c r="K139" s="253"/>
      <c r="L139" s="258"/>
      <c r="M139" s="259"/>
      <c r="N139" s="260"/>
      <c r="O139" s="260"/>
      <c r="P139" s="260"/>
      <c r="Q139" s="260"/>
      <c r="R139" s="260"/>
      <c r="S139" s="260"/>
      <c r="T139" s="261"/>
      <c r="AT139" s="262" t="s">
        <v>368</v>
      </c>
      <c r="AU139" s="262" t="s">
        <v>92</v>
      </c>
      <c r="AV139" s="12" t="s">
        <v>92</v>
      </c>
      <c r="AW139" s="12" t="s">
        <v>38</v>
      </c>
      <c r="AX139" s="12" t="s">
        <v>90</v>
      </c>
      <c r="AY139" s="262" t="s">
        <v>263</v>
      </c>
    </row>
    <row r="140" s="1" customFormat="1" ht="24" customHeight="1">
      <c r="B140" s="39"/>
      <c r="C140" s="233" t="s">
        <v>262</v>
      </c>
      <c r="D140" s="233" t="s">
        <v>266</v>
      </c>
      <c r="E140" s="234" t="s">
        <v>3486</v>
      </c>
      <c r="F140" s="235" t="s">
        <v>3487</v>
      </c>
      <c r="G140" s="236" t="s">
        <v>407</v>
      </c>
      <c r="H140" s="237">
        <v>55</v>
      </c>
      <c r="I140" s="238"/>
      <c r="J140" s="239">
        <f>ROUND(I140*H140,2)</f>
        <v>0</v>
      </c>
      <c r="K140" s="235" t="s">
        <v>270</v>
      </c>
      <c r="L140" s="44"/>
      <c r="M140" s="240" t="s">
        <v>1</v>
      </c>
      <c r="N140" s="241" t="s">
        <v>48</v>
      </c>
      <c r="O140" s="87"/>
      <c r="P140" s="242">
        <f>O140*H140</f>
        <v>0</v>
      </c>
      <c r="Q140" s="242">
        <v>0</v>
      </c>
      <c r="R140" s="242">
        <f>Q140*H140</f>
        <v>0</v>
      </c>
      <c r="S140" s="242">
        <v>0</v>
      </c>
      <c r="T140" s="243">
        <f>S140*H140</f>
        <v>0</v>
      </c>
      <c r="AR140" s="244" t="s">
        <v>125</v>
      </c>
      <c r="AT140" s="244" t="s">
        <v>266</v>
      </c>
      <c r="AU140" s="244" t="s">
        <v>92</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9759</v>
      </c>
    </row>
    <row r="141" s="1" customFormat="1" ht="24" customHeight="1">
      <c r="B141" s="39"/>
      <c r="C141" s="233" t="s">
        <v>295</v>
      </c>
      <c r="D141" s="233" t="s">
        <v>266</v>
      </c>
      <c r="E141" s="234" t="s">
        <v>3492</v>
      </c>
      <c r="F141" s="235" t="s">
        <v>3493</v>
      </c>
      <c r="G141" s="236" t="s">
        <v>378</v>
      </c>
      <c r="H141" s="237">
        <v>27.5</v>
      </c>
      <c r="I141" s="238"/>
      <c r="J141" s="239">
        <f>ROUND(I141*H141,2)</f>
        <v>0</v>
      </c>
      <c r="K141" s="235" t="s">
        <v>270</v>
      </c>
      <c r="L141" s="44"/>
      <c r="M141" s="240" t="s">
        <v>1</v>
      </c>
      <c r="N141" s="241" t="s">
        <v>48</v>
      </c>
      <c r="O141" s="87"/>
      <c r="P141" s="242">
        <f>O141*H141</f>
        <v>0</v>
      </c>
      <c r="Q141" s="242">
        <v>0</v>
      </c>
      <c r="R141" s="242">
        <f>Q141*H141</f>
        <v>0</v>
      </c>
      <c r="S141" s="242">
        <v>0</v>
      </c>
      <c r="T141" s="243">
        <f>S141*H141</f>
        <v>0</v>
      </c>
      <c r="AR141" s="244" t="s">
        <v>125</v>
      </c>
      <c r="AT141" s="244" t="s">
        <v>266</v>
      </c>
      <c r="AU141" s="244" t="s">
        <v>92</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9760</v>
      </c>
    </row>
    <row r="142" s="1" customFormat="1" ht="24" customHeight="1">
      <c r="B142" s="39"/>
      <c r="C142" s="233" t="s">
        <v>299</v>
      </c>
      <c r="D142" s="233" t="s">
        <v>266</v>
      </c>
      <c r="E142" s="234" t="s">
        <v>420</v>
      </c>
      <c r="F142" s="235" t="s">
        <v>3499</v>
      </c>
      <c r="G142" s="236" t="s">
        <v>378</v>
      </c>
      <c r="H142" s="237">
        <v>27.5</v>
      </c>
      <c r="I142" s="238"/>
      <c r="J142" s="239">
        <f>ROUND(I142*H142,2)</f>
        <v>0</v>
      </c>
      <c r="K142" s="235" t="s">
        <v>270</v>
      </c>
      <c r="L142" s="44"/>
      <c r="M142" s="240" t="s">
        <v>1</v>
      </c>
      <c r="N142" s="241" t="s">
        <v>48</v>
      </c>
      <c r="O142" s="87"/>
      <c r="P142" s="242">
        <f>O142*H142</f>
        <v>0</v>
      </c>
      <c r="Q142" s="242">
        <v>0</v>
      </c>
      <c r="R142" s="242">
        <f>Q142*H142</f>
        <v>0</v>
      </c>
      <c r="S142" s="242">
        <v>0</v>
      </c>
      <c r="T142" s="243">
        <f>S142*H142</f>
        <v>0</v>
      </c>
      <c r="AR142" s="244" t="s">
        <v>125</v>
      </c>
      <c r="AT142" s="244" t="s">
        <v>266</v>
      </c>
      <c r="AU142" s="244" t="s">
        <v>92</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9761</v>
      </c>
    </row>
    <row r="143" s="1" customFormat="1" ht="24" customHeight="1">
      <c r="B143" s="39"/>
      <c r="C143" s="233" t="s">
        <v>303</v>
      </c>
      <c r="D143" s="233" t="s">
        <v>266</v>
      </c>
      <c r="E143" s="234" t="s">
        <v>9174</v>
      </c>
      <c r="F143" s="235" t="s">
        <v>9175</v>
      </c>
      <c r="G143" s="236" t="s">
        <v>378</v>
      </c>
      <c r="H143" s="237">
        <v>27.5</v>
      </c>
      <c r="I143" s="238"/>
      <c r="J143" s="239">
        <f>ROUND(I143*H143,2)</f>
        <v>0</v>
      </c>
      <c r="K143" s="235" t="s">
        <v>270</v>
      </c>
      <c r="L143" s="44"/>
      <c r="M143" s="240" t="s">
        <v>1</v>
      </c>
      <c r="N143" s="241" t="s">
        <v>48</v>
      </c>
      <c r="O143" s="87"/>
      <c r="P143" s="242">
        <f>O143*H143</f>
        <v>0</v>
      </c>
      <c r="Q143" s="242">
        <v>0</v>
      </c>
      <c r="R143" s="242">
        <f>Q143*H143</f>
        <v>0</v>
      </c>
      <c r="S143" s="242">
        <v>0</v>
      </c>
      <c r="T143" s="243">
        <f>S143*H143</f>
        <v>0</v>
      </c>
      <c r="AR143" s="244" t="s">
        <v>125</v>
      </c>
      <c r="AT143" s="244" t="s">
        <v>266</v>
      </c>
      <c r="AU143" s="244" t="s">
        <v>92</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9762</v>
      </c>
    </row>
    <row r="144" s="1" customFormat="1" ht="16.5" customHeight="1">
      <c r="B144" s="39"/>
      <c r="C144" s="233" t="s">
        <v>310</v>
      </c>
      <c r="D144" s="233" t="s">
        <v>266</v>
      </c>
      <c r="E144" s="234" t="s">
        <v>9763</v>
      </c>
      <c r="F144" s="235" t="s">
        <v>9764</v>
      </c>
      <c r="G144" s="236" t="s">
        <v>378</v>
      </c>
      <c r="H144" s="237">
        <v>27.5</v>
      </c>
      <c r="I144" s="238"/>
      <c r="J144" s="239">
        <f>ROUND(I144*H144,2)</f>
        <v>0</v>
      </c>
      <c r="K144" s="235" t="s">
        <v>1</v>
      </c>
      <c r="L144" s="44"/>
      <c r="M144" s="240" t="s">
        <v>1</v>
      </c>
      <c r="N144" s="241" t="s">
        <v>48</v>
      </c>
      <c r="O144" s="87"/>
      <c r="P144" s="242">
        <f>O144*H144</f>
        <v>0</v>
      </c>
      <c r="Q144" s="242">
        <v>0</v>
      </c>
      <c r="R144" s="242">
        <f>Q144*H144</f>
        <v>0</v>
      </c>
      <c r="S144" s="242">
        <v>0</v>
      </c>
      <c r="T144" s="243">
        <f>S144*H144</f>
        <v>0</v>
      </c>
      <c r="AR144" s="244" t="s">
        <v>125</v>
      </c>
      <c r="AT144" s="244" t="s">
        <v>266</v>
      </c>
      <c r="AU144" s="244" t="s">
        <v>92</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9765</v>
      </c>
    </row>
    <row r="145" s="1" customFormat="1" ht="24" customHeight="1">
      <c r="B145" s="39"/>
      <c r="C145" s="233" t="s">
        <v>315</v>
      </c>
      <c r="D145" s="233" t="s">
        <v>266</v>
      </c>
      <c r="E145" s="234" t="s">
        <v>436</v>
      </c>
      <c r="F145" s="235" t="s">
        <v>3509</v>
      </c>
      <c r="G145" s="236" t="s">
        <v>378</v>
      </c>
      <c r="H145" s="237">
        <v>16.300000000000001</v>
      </c>
      <c r="I145" s="238"/>
      <c r="J145" s="239">
        <f>ROUND(I145*H145,2)</f>
        <v>0</v>
      </c>
      <c r="K145" s="235" t="s">
        <v>270</v>
      </c>
      <c r="L145" s="44"/>
      <c r="M145" s="240" t="s">
        <v>1</v>
      </c>
      <c r="N145" s="241" t="s">
        <v>48</v>
      </c>
      <c r="O145" s="87"/>
      <c r="P145" s="242">
        <f>O145*H145</f>
        <v>0</v>
      </c>
      <c r="Q145" s="242">
        <v>0</v>
      </c>
      <c r="R145" s="242">
        <f>Q145*H145</f>
        <v>0</v>
      </c>
      <c r="S145" s="242">
        <v>0</v>
      </c>
      <c r="T145" s="243">
        <f>S145*H145</f>
        <v>0</v>
      </c>
      <c r="AR145" s="244" t="s">
        <v>125</v>
      </c>
      <c r="AT145" s="244" t="s">
        <v>266</v>
      </c>
      <c r="AU145" s="244" t="s">
        <v>92</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9766</v>
      </c>
    </row>
    <row r="146" s="12" customFormat="1">
      <c r="B146" s="252"/>
      <c r="C146" s="253"/>
      <c r="D146" s="246" t="s">
        <v>368</v>
      </c>
      <c r="E146" s="254" t="s">
        <v>1</v>
      </c>
      <c r="F146" s="255" t="s">
        <v>9767</v>
      </c>
      <c r="G146" s="253"/>
      <c r="H146" s="256">
        <v>16.280000000000001</v>
      </c>
      <c r="I146" s="257"/>
      <c r="J146" s="253"/>
      <c r="K146" s="253"/>
      <c r="L146" s="258"/>
      <c r="M146" s="259"/>
      <c r="N146" s="260"/>
      <c r="O146" s="260"/>
      <c r="P146" s="260"/>
      <c r="Q146" s="260"/>
      <c r="R146" s="260"/>
      <c r="S146" s="260"/>
      <c r="T146" s="261"/>
      <c r="AT146" s="262" t="s">
        <v>368</v>
      </c>
      <c r="AU146" s="262" t="s">
        <v>92</v>
      </c>
      <c r="AV146" s="12" t="s">
        <v>92</v>
      </c>
      <c r="AW146" s="12" t="s">
        <v>38</v>
      </c>
      <c r="AX146" s="12" t="s">
        <v>83</v>
      </c>
      <c r="AY146" s="262" t="s">
        <v>263</v>
      </c>
    </row>
    <row r="147" s="13" customFormat="1">
      <c r="B147" s="263"/>
      <c r="C147" s="264"/>
      <c r="D147" s="246" t="s">
        <v>368</v>
      </c>
      <c r="E147" s="265" t="s">
        <v>1</v>
      </c>
      <c r="F147" s="266" t="s">
        <v>370</v>
      </c>
      <c r="G147" s="264"/>
      <c r="H147" s="267">
        <v>16.280000000000001</v>
      </c>
      <c r="I147" s="268"/>
      <c r="J147" s="264"/>
      <c r="K147" s="264"/>
      <c r="L147" s="269"/>
      <c r="M147" s="270"/>
      <c r="N147" s="271"/>
      <c r="O147" s="271"/>
      <c r="P147" s="271"/>
      <c r="Q147" s="271"/>
      <c r="R147" s="271"/>
      <c r="S147" s="271"/>
      <c r="T147" s="272"/>
      <c r="AT147" s="273" t="s">
        <v>368</v>
      </c>
      <c r="AU147" s="273" t="s">
        <v>92</v>
      </c>
      <c r="AV147" s="13" t="s">
        <v>125</v>
      </c>
      <c r="AW147" s="13" t="s">
        <v>38</v>
      </c>
      <c r="AX147" s="13" t="s">
        <v>83</v>
      </c>
      <c r="AY147" s="273" t="s">
        <v>263</v>
      </c>
    </row>
    <row r="148" s="12" customFormat="1">
      <c r="B148" s="252"/>
      <c r="C148" s="253"/>
      <c r="D148" s="246" t="s">
        <v>368</v>
      </c>
      <c r="E148" s="254" t="s">
        <v>1</v>
      </c>
      <c r="F148" s="255" t="s">
        <v>9768</v>
      </c>
      <c r="G148" s="253"/>
      <c r="H148" s="256">
        <v>16.300000000000001</v>
      </c>
      <c r="I148" s="257"/>
      <c r="J148" s="253"/>
      <c r="K148" s="253"/>
      <c r="L148" s="258"/>
      <c r="M148" s="259"/>
      <c r="N148" s="260"/>
      <c r="O148" s="260"/>
      <c r="P148" s="260"/>
      <c r="Q148" s="260"/>
      <c r="R148" s="260"/>
      <c r="S148" s="260"/>
      <c r="T148" s="261"/>
      <c r="AT148" s="262" t="s">
        <v>368</v>
      </c>
      <c r="AU148" s="262" t="s">
        <v>92</v>
      </c>
      <c r="AV148" s="12" t="s">
        <v>92</v>
      </c>
      <c r="AW148" s="12" t="s">
        <v>38</v>
      </c>
      <c r="AX148" s="12" t="s">
        <v>90</v>
      </c>
      <c r="AY148" s="262" t="s">
        <v>263</v>
      </c>
    </row>
    <row r="149" s="1" customFormat="1" ht="16.5" customHeight="1">
      <c r="B149" s="39"/>
      <c r="C149" s="295" t="s">
        <v>322</v>
      </c>
      <c r="D149" s="295" t="s">
        <v>400</v>
      </c>
      <c r="E149" s="296" t="s">
        <v>9181</v>
      </c>
      <c r="F149" s="297" t="s">
        <v>9182</v>
      </c>
      <c r="G149" s="298" t="s">
        <v>403</v>
      </c>
      <c r="H149" s="299">
        <v>28.524999999999999</v>
      </c>
      <c r="I149" s="300"/>
      <c r="J149" s="301">
        <f>ROUND(I149*H149,2)</f>
        <v>0</v>
      </c>
      <c r="K149" s="297" t="s">
        <v>270</v>
      </c>
      <c r="L149" s="302"/>
      <c r="M149" s="303" t="s">
        <v>1</v>
      </c>
      <c r="N149" s="304" t="s">
        <v>48</v>
      </c>
      <c r="O149" s="87"/>
      <c r="P149" s="242">
        <f>O149*H149</f>
        <v>0</v>
      </c>
      <c r="Q149" s="242">
        <v>0</v>
      </c>
      <c r="R149" s="242">
        <f>Q149*H149</f>
        <v>0</v>
      </c>
      <c r="S149" s="242">
        <v>0</v>
      </c>
      <c r="T149" s="243">
        <f>S149*H149</f>
        <v>0</v>
      </c>
      <c r="AR149" s="244" t="s">
        <v>303</v>
      </c>
      <c r="AT149" s="244" t="s">
        <v>400</v>
      </c>
      <c r="AU149" s="244" t="s">
        <v>92</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9769</v>
      </c>
    </row>
    <row r="150" s="12" customFormat="1">
      <c r="B150" s="252"/>
      <c r="C150" s="253"/>
      <c r="D150" s="246" t="s">
        <v>368</v>
      </c>
      <c r="E150" s="254" t="s">
        <v>1</v>
      </c>
      <c r="F150" s="255" t="s">
        <v>9768</v>
      </c>
      <c r="G150" s="253"/>
      <c r="H150" s="256">
        <v>16.300000000000001</v>
      </c>
      <c r="I150" s="257"/>
      <c r="J150" s="253"/>
      <c r="K150" s="253"/>
      <c r="L150" s="258"/>
      <c r="M150" s="259"/>
      <c r="N150" s="260"/>
      <c r="O150" s="260"/>
      <c r="P150" s="260"/>
      <c r="Q150" s="260"/>
      <c r="R150" s="260"/>
      <c r="S150" s="260"/>
      <c r="T150" s="261"/>
      <c r="AT150" s="262" t="s">
        <v>368</v>
      </c>
      <c r="AU150" s="262" t="s">
        <v>92</v>
      </c>
      <c r="AV150" s="12" t="s">
        <v>92</v>
      </c>
      <c r="AW150" s="12" t="s">
        <v>38</v>
      </c>
      <c r="AX150" s="12" t="s">
        <v>83</v>
      </c>
      <c r="AY150" s="262" t="s">
        <v>263</v>
      </c>
    </row>
    <row r="151" s="12" customFormat="1">
      <c r="B151" s="252"/>
      <c r="C151" s="253"/>
      <c r="D151" s="246" t="s">
        <v>368</v>
      </c>
      <c r="E151" s="254" t="s">
        <v>1</v>
      </c>
      <c r="F151" s="255" t="s">
        <v>9770</v>
      </c>
      <c r="G151" s="253"/>
      <c r="H151" s="256">
        <v>28.524999999999999</v>
      </c>
      <c r="I151" s="257"/>
      <c r="J151" s="253"/>
      <c r="K151" s="253"/>
      <c r="L151" s="258"/>
      <c r="M151" s="259"/>
      <c r="N151" s="260"/>
      <c r="O151" s="260"/>
      <c r="P151" s="260"/>
      <c r="Q151" s="260"/>
      <c r="R151" s="260"/>
      <c r="S151" s="260"/>
      <c r="T151" s="261"/>
      <c r="AT151" s="262" t="s">
        <v>368</v>
      </c>
      <c r="AU151" s="262" t="s">
        <v>92</v>
      </c>
      <c r="AV151" s="12" t="s">
        <v>92</v>
      </c>
      <c r="AW151" s="12" t="s">
        <v>38</v>
      </c>
      <c r="AX151" s="12" t="s">
        <v>90</v>
      </c>
      <c r="AY151" s="262" t="s">
        <v>263</v>
      </c>
    </row>
    <row r="152" s="1" customFormat="1" ht="36" customHeight="1">
      <c r="B152" s="39"/>
      <c r="C152" s="233" t="s">
        <v>430</v>
      </c>
      <c r="D152" s="233" t="s">
        <v>266</v>
      </c>
      <c r="E152" s="234" t="s">
        <v>9771</v>
      </c>
      <c r="F152" s="235" t="s">
        <v>9772</v>
      </c>
      <c r="G152" s="236" t="s">
        <v>378</v>
      </c>
      <c r="H152" s="237">
        <v>8</v>
      </c>
      <c r="I152" s="238"/>
      <c r="J152" s="239">
        <f>ROUND(I152*H152,2)</f>
        <v>0</v>
      </c>
      <c r="K152" s="235" t="s">
        <v>270</v>
      </c>
      <c r="L152" s="44"/>
      <c r="M152" s="240" t="s">
        <v>1</v>
      </c>
      <c r="N152" s="241" t="s">
        <v>48</v>
      </c>
      <c r="O152" s="87"/>
      <c r="P152" s="242">
        <f>O152*H152</f>
        <v>0</v>
      </c>
      <c r="Q152" s="242">
        <v>0</v>
      </c>
      <c r="R152" s="242">
        <f>Q152*H152</f>
        <v>0</v>
      </c>
      <c r="S152" s="242">
        <v>0</v>
      </c>
      <c r="T152" s="243">
        <f>S152*H152</f>
        <v>0</v>
      </c>
      <c r="AR152" s="244" t="s">
        <v>125</v>
      </c>
      <c r="AT152" s="244" t="s">
        <v>266</v>
      </c>
      <c r="AU152" s="244" t="s">
        <v>92</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9773</v>
      </c>
    </row>
    <row r="153" s="1" customFormat="1" ht="24" customHeight="1">
      <c r="B153" s="39"/>
      <c r="C153" s="233" t="s">
        <v>435</v>
      </c>
      <c r="D153" s="233" t="s">
        <v>266</v>
      </c>
      <c r="E153" s="234" t="s">
        <v>8812</v>
      </c>
      <c r="F153" s="235" t="s">
        <v>9774</v>
      </c>
      <c r="G153" s="236" t="s">
        <v>378</v>
      </c>
      <c r="H153" s="237">
        <v>8</v>
      </c>
      <c r="I153" s="238"/>
      <c r="J153" s="239">
        <f>ROUND(I153*H153,2)</f>
        <v>0</v>
      </c>
      <c r="K153" s="235" t="s">
        <v>270</v>
      </c>
      <c r="L153" s="44"/>
      <c r="M153" s="240" t="s">
        <v>1</v>
      </c>
      <c r="N153" s="241" t="s">
        <v>48</v>
      </c>
      <c r="O153" s="87"/>
      <c r="P153" s="242">
        <f>O153*H153</f>
        <v>0</v>
      </c>
      <c r="Q153" s="242">
        <v>0</v>
      </c>
      <c r="R153" s="242">
        <f>Q153*H153</f>
        <v>0</v>
      </c>
      <c r="S153" s="242">
        <v>0</v>
      </c>
      <c r="T153" s="243">
        <f>S153*H153</f>
        <v>0</v>
      </c>
      <c r="AR153" s="244" t="s">
        <v>125</v>
      </c>
      <c r="AT153" s="244" t="s">
        <v>266</v>
      </c>
      <c r="AU153" s="244" t="s">
        <v>92</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9775</v>
      </c>
    </row>
    <row r="154" s="12" customFormat="1">
      <c r="B154" s="252"/>
      <c r="C154" s="253"/>
      <c r="D154" s="246" t="s">
        <v>368</v>
      </c>
      <c r="E154" s="254" t="s">
        <v>1</v>
      </c>
      <c r="F154" s="255" t="s">
        <v>9776</v>
      </c>
      <c r="G154" s="253"/>
      <c r="H154" s="256">
        <v>7.9199999999999999</v>
      </c>
      <c r="I154" s="257"/>
      <c r="J154" s="253"/>
      <c r="K154" s="253"/>
      <c r="L154" s="258"/>
      <c r="M154" s="259"/>
      <c r="N154" s="260"/>
      <c r="O154" s="260"/>
      <c r="P154" s="260"/>
      <c r="Q154" s="260"/>
      <c r="R154" s="260"/>
      <c r="S154" s="260"/>
      <c r="T154" s="261"/>
      <c r="AT154" s="262" t="s">
        <v>368</v>
      </c>
      <c r="AU154" s="262" t="s">
        <v>92</v>
      </c>
      <c r="AV154" s="12" t="s">
        <v>92</v>
      </c>
      <c r="AW154" s="12" t="s">
        <v>38</v>
      </c>
      <c r="AX154" s="12" t="s">
        <v>83</v>
      </c>
      <c r="AY154" s="262" t="s">
        <v>263</v>
      </c>
    </row>
    <row r="155" s="13" customFormat="1">
      <c r="B155" s="263"/>
      <c r="C155" s="264"/>
      <c r="D155" s="246" t="s">
        <v>368</v>
      </c>
      <c r="E155" s="265" t="s">
        <v>1</v>
      </c>
      <c r="F155" s="266" t="s">
        <v>370</v>
      </c>
      <c r="G155" s="264"/>
      <c r="H155" s="267">
        <v>7.9199999999999999</v>
      </c>
      <c r="I155" s="268"/>
      <c r="J155" s="264"/>
      <c r="K155" s="264"/>
      <c r="L155" s="269"/>
      <c r="M155" s="270"/>
      <c r="N155" s="271"/>
      <c r="O155" s="271"/>
      <c r="P155" s="271"/>
      <c r="Q155" s="271"/>
      <c r="R155" s="271"/>
      <c r="S155" s="271"/>
      <c r="T155" s="272"/>
      <c r="AT155" s="273" t="s">
        <v>368</v>
      </c>
      <c r="AU155" s="273" t="s">
        <v>92</v>
      </c>
      <c r="AV155" s="13" t="s">
        <v>125</v>
      </c>
      <c r="AW155" s="13" t="s">
        <v>38</v>
      </c>
      <c r="AX155" s="13" t="s">
        <v>83</v>
      </c>
      <c r="AY155" s="273" t="s">
        <v>263</v>
      </c>
    </row>
    <row r="156" s="12" customFormat="1">
      <c r="B156" s="252"/>
      <c r="C156" s="253"/>
      <c r="D156" s="246" t="s">
        <v>368</v>
      </c>
      <c r="E156" s="254" t="s">
        <v>1</v>
      </c>
      <c r="F156" s="255" t="s">
        <v>303</v>
      </c>
      <c r="G156" s="253"/>
      <c r="H156" s="256">
        <v>8</v>
      </c>
      <c r="I156" s="257"/>
      <c r="J156" s="253"/>
      <c r="K156" s="253"/>
      <c r="L156" s="258"/>
      <c r="M156" s="259"/>
      <c r="N156" s="260"/>
      <c r="O156" s="260"/>
      <c r="P156" s="260"/>
      <c r="Q156" s="260"/>
      <c r="R156" s="260"/>
      <c r="S156" s="260"/>
      <c r="T156" s="261"/>
      <c r="AT156" s="262" t="s">
        <v>368</v>
      </c>
      <c r="AU156" s="262" t="s">
        <v>92</v>
      </c>
      <c r="AV156" s="12" t="s">
        <v>92</v>
      </c>
      <c r="AW156" s="12" t="s">
        <v>38</v>
      </c>
      <c r="AX156" s="12" t="s">
        <v>90</v>
      </c>
      <c r="AY156" s="262" t="s">
        <v>263</v>
      </c>
    </row>
    <row r="157" s="1" customFormat="1" ht="16.5" customHeight="1">
      <c r="B157" s="39"/>
      <c r="C157" s="295" t="s">
        <v>440</v>
      </c>
      <c r="D157" s="295" t="s">
        <v>400</v>
      </c>
      <c r="E157" s="296" t="s">
        <v>3518</v>
      </c>
      <c r="F157" s="297" t="s">
        <v>3519</v>
      </c>
      <c r="G157" s="298" t="s">
        <v>403</v>
      </c>
      <c r="H157" s="299">
        <v>14</v>
      </c>
      <c r="I157" s="300"/>
      <c r="J157" s="301">
        <f>ROUND(I157*H157,2)</f>
        <v>0</v>
      </c>
      <c r="K157" s="297" t="s">
        <v>270</v>
      </c>
      <c r="L157" s="302"/>
      <c r="M157" s="303" t="s">
        <v>1</v>
      </c>
      <c r="N157" s="304" t="s">
        <v>48</v>
      </c>
      <c r="O157" s="87"/>
      <c r="P157" s="242">
        <f>O157*H157</f>
        <v>0</v>
      </c>
      <c r="Q157" s="242">
        <v>0</v>
      </c>
      <c r="R157" s="242">
        <f>Q157*H157</f>
        <v>0</v>
      </c>
      <c r="S157" s="242">
        <v>0</v>
      </c>
      <c r="T157" s="243">
        <f>S157*H157</f>
        <v>0</v>
      </c>
      <c r="AR157" s="244" t="s">
        <v>303</v>
      </c>
      <c r="AT157" s="244" t="s">
        <v>400</v>
      </c>
      <c r="AU157" s="244" t="s">
        <v>92</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9777</v>
      </c>
    </row>
    <row r="158" s="12" customFormat="1">
      <c r="B158" s="252"/>
      <c r="C158" s="253"/>
      <c r="D158" s="246" t="s">
        <v>368</v>
      </c>
      <c r="E158" s="254" t="s">
        <v>1</v>
      </c>
      <c r="F158" s="255" t="s">
        <v>303</v>
      </c>
      <c r="G158" s="253"/>
      <c r="H158" s="256">
        <v>8</v>
      </c>
      <c r="I158" s="257"/>
      <c r="J158" s="253"/>
      <c r="K158" s="253"/>
      <c r="L158" s="258"/>
      <c r="M158" s="259"/>
      <c r="N158" s="260"/>
      <c r="O158" s="260"/>
      <c r="P158" s="260"/>
      <c r="Q158" s="260"/>
      <c r="R158" s="260"/>
      <c r="S158" s="260"/>
      <c r="T158" s="261"/>
      <c r="AT158" s="262" t="s">
        <v>368</v>
      </c>
      <c r="AU158" s="262" t="s">
        <v>92</v>
      </c>
      <c r="AV158" s="12" t="s">
        <v>92</v>
      </c>
      <c r="AW158" s="12" t="s">
        <v>38</v>
      </c>
      <c r="AX158" s="12" t="s">
        <v>83</v>
      </c>
      <c r="AY158" s="262" t="s">
        <v>263</v>
      </c>
    </row>
    <row r="159" s="12" customFormat="1">
      <c r="B159" s="252"/>
      <c r="C159" s="253"/>
      <c r="D159" s="246" t="s">
        <v>368</v>
      </c>
      <c r="E159" s="254" t="s">
        <v>1</v>
      </c>
      <c r="F159" s="255" t="s">
        <v>9778</v>
      </c>
      <c r="G159" s="253"/>
      <c r="H159" s="256">
        <v>14</v>
      </c>
      <c r="I159" s="257"/>
      <c r="J159" s="253"/>
      <c r="K159" s="253"/>
      <c r="L159" s="258"/>
      <c r="M159" s="259"/>
      <c r="N159" s="260"/>
      <c r="O159" s="260"/>
      <c r="P159" s="260"/>
      <c r="Q159" s="260"/>
      <c r="R159" s="260"/>
      <c r="S159" s="260"/>
      <c r="T159" s="261"/>
      <c r="AT159" s="262" t="s">
        <v>368</v>
      </c>
      <c r="AU159" s="262" t="s">
        <v>92</v>
      </c>
      <c r="AV159" s="12" t="s">
        <v>92</v>
      </c>
      <c r="AW159" s="12" t="s">
        <v>38</v>
      </c>
      <c r="AX159" s="12" t="s">
        <v>90</v>
      </c>
      <c r="AY159" s="262" t="s">
        <v>263</v>
      </c>
    </row>
    <row r="160" s="11" customFormat="1" ht="22.8" customHeight="1">
      <c r="B160" s="217"/>
      <c r="C160" s="218"/>
      <c r="D160" s="219" t="s">
        <v>82</v>
      </c>
      <c r="E160" s="231" t="s">
        <v>92</v>
      </c>
      <c r="F160" s="231" t="s">
        <v>451</v>
      </c>
      <c r="G160" s="218"/>
      <c r="H160" s="218"/>
      <c r="I160" s="221"/>
      <c r="J160" s="232">
        <f>BK160</f>
        <v>0</v>
      </c>
      <c r="K160" s="218"/>
      <c r="L160" s="223"/>
      <c r="M160" s="224"/>
      <c r="N160" s="225"/>
      <c r="O160" s="225"/>
      <c r="P160" s="226">
        <f>SUM(P161:P162)</f>
        <v>0</v>
      </c>
      <c r="Q160" s="225"/>
      <c r="R160" s="226">
        <f>SUM(R161:R162)</f>
        <v>0</v>
      </c>
      <c r="S160" s="225"/>
      <c r="T160" s="227">
        <f>SUM(T161:T162)</f>
        <v>0</v>
      </c>
      <c r="AR160" s="228" t="s">
        <v>90</v>
      </c>
      <c r="AT160" s="229" t="s">
        <v>82</v>
      </c>
      <c r="AU160" s="229" t="s">
        <v>90</v>
      </c>
      <c r="AY160" s="228" t="s">
        <v>263</v>
      </c>
      <c r="BK160" s="230">
        <f>SUM(BK161:BK162)</f>
        <v>0</v>
      </c>
    </row>
    <row r="161" s="1" customFormat="1" ht="24" customHeight="1">
      <c r="B161" s="39"/>
      <c r="C161" s="233" t="s">
        <v>8</v>
      </c>
      <c r="D161" s="233" t="s">
        <v>266</v>
      </c>
      <c r="E161" s="234" t="s">
        <v>3525</v>
      </c>
      <c r="F161" s="235" t="s">
        <v>3526</v>
      </c>
      <c r="G161" s="236" t="s">
        <v>407</v>
      </c>
      <c r="H161" s="237">
        <v>22</v>
      </c>
      <c r="I161" s="238"/>
      <c r="J161" s="239">
        <f>ROUND(I161*H161,2)</f>
        <v>0</v>
      </c>
      <c r="K161" s="235" t="s">
        <v>270</v>
      </c>
      <c r="L161" s="44"/>
      <c r="M161" s="240" t="s">
        <v>1</v>
      </c>
      <c r="N161" s="241" t="s">
        <v>48</v>
      </c>
      <c r="O161" s="87"/>
      <c r="P161" s="242">
        <f>O161*H161</f>
        <v>0</v>
      </c>
      <c r="Q161" s="242">
        <v>0</v>
      </c>
      <c r="R161" s="242">
        <f>Q161*H161</f>
        <v>0</v>
      </c>
      <c r="S161" s="242">
        <v>0</v>
      </c>
      <c r="T161" s="243">
        <f>S161*H161</f>
        <v>0</v>
      </c>
      <c r="AR161" s="244" t="s">
        <v>125</v>
      </c>
      <c r="AT161" s="244" t="s">
        <v>266</v>
      </c>
      <c r="AU161" s="244" t="s">
        <v>92</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9779</v>
      </c>
    </row>
    <row r="162" s="12" customFormat="1">
      <c r="B162" s="252"/>
      <c r="C162" s="253"/>
      <c r="D162" s="246" t="s">
        <v>368</v>
      </c>
      <c r="E162" s="254" t="s">
        <v>1</v>
      </c>
      <c r="F162" s="255" t="s">
        <v>9780</v>
      </c>
      <c r="G162" s="253"/>
      <c r="H162" s="256">
        <v>22</v>
      </c>
      <c r="I162" s="257"/>
      <c r="J162" s="253"/>
      <c r="K162" s="253"/>
      <c r="L162" s="258"/>
      <c r="M162" s="259"/>
      <c r="N162" s="260"/>
      <c r="O162" s="260"/>
      <c r="P162" s="260"/>
      <c r="Q162" s="260"/>
      <c r="R162" s="260"/>
      <c r="S162" s="260"/>
      <c r="T162" s="261"/>
      <c r="AT162" s="262" t="s">
        <v>368</v>
      </c>
      <c r="AU162" s="262" t="s">
        <v>92</v>
      </c>
      <c r="AV162" s="12" t="s">
        <v>92</v>
      </c>
      <c r="AW162" s="12" t="s">
        <v>38</v>
      </c>
      <c r="AX162" s="12" t="s">
        <v>90</v>
      </c>
      <c r="AY162" s="262" t="s">
        <v>263</v>
      </c>
    </row>
    <row r="163" s="11" customFormat="1" ht="22.8" customHeight="1">
      <c r="B163" s="217"/>
      <c r="C163" s="218"/>
      <c r="D163" s="219" t="s">
        <v>82</v>
      </c>
      <c r="E163" s="231" t="s">
        <v>125</v>
      </c>
      <c r="F163" s="231" t="s">
        <v>562</v>
      </c>
      <c r="G163" s="218"/>
      <c r="H163" s="218"/>
      <c r="I163" s="221"/>
      <c r="J163" s="232">
        <f>BK163</f>
        <v>0</v>
      </c>
      <c r="K163" s="218"/>
      <c r="L163" s="223"/>
      <c r="M163" s="224"/>
      <c r="N163" s="225"/>
      <c r="O163" s="225"/>
      <c r="P163" s="226">
        <f>SUM(P164:P167)</f>
        <v>0</v>
      </c>
      <c r="Q163" s="225"/>
      <c r="R163" s="226">
        <f>SUM(R164:R167)</f>
        <v>0</v>
      </c>
      <c r="S163" s="225"/>
      <c r="T163" s="227">
        <f>SUM(T164:T167)</f>
        <v>0</v>
      </c>
      <c r="AR163" s="228" t="s">
        <v>90</v>
      </c>
      <c r="AT163" s="229" t="s">
        <v>82</v>
      </c>
      <c r="AU163" s="229" t="s">
        <v>90</v>
      </c>
      <c r="AY163" s="228" t="s">
        <v>263</v>
      </c>
      <c r="BK163" s="230">
        <f>SUM(BK164:BK167)</f>
        <v>0</v>
      </c>
    </row>
    <row r="164" s="1" customFormat="1" ht="16.5" customHeight="1">
      <c r="B164" s="39"/>
      <c r="C164" s="233" t="s">
        <v>452</v>
      </c>
      <c r="D164" s="233" t="s">
        <v>266</v>
      </c>
      <c r="E164" s="234" t="s">
        <v>3529</v>
      </c>
      <c r="F164" s="235" t="s">
        <v>3530</v>
      </c>
      <c r="G164" s="236" t="s">
        <v>378</v>
      </c>
      <c r="H164" s="237">
        <v>3.5</v>
      </c>
      <c r="I164" s="238"/>
      <c r="J164" s="239">
        <f>ROUND(I164*H164,2)</f>
        <v>0</v>
      </c>
      <c r="K164" s="235" t="s">
        <v>270</v>
      </c>
      <c r="L164" s="44"/>
      <c r="M164" s="240" t="s">
        <v>1</v>
      </c>
      <c r="N164" s="241" t="s">
        <v>48</v>
      </c>
      <c r="O164" s="87"/>
      <c r="P164" s="242">
        <f>O164*H164</f>
        <v>0</v>
      </c>
      <c r="Q164" s="242">
        <v>0</v>
      </c>
      <c r="R164" s="242">
        <f>Q164*H164</f>
        <v>0</v>
      </c>
      <c r="S164" s="242">
        <v>0</v>
      </c>
      <c r="T164" s="243">
        <f>S164*H164</f>
        <v>0</v>
      </c>
      <c r="AR164" s="244" t="s">
        <v>125</v>
      </c>
      <c r="AT164" s="244" t="s">
        <v>266</v>
      </c>
      <c r="AU164" s="244" t="s">
        <v>92</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9781</v>
      </c>
    </row>
    <row r="165" s="12" customFormat="1">
      <c r="B165" s="252"/>
      <c r="C165" s="253"/>
      <c r="D165" s="246" t="s">
        <v>368</v>
      </c>
      <c r="E165" s="254" t="s">
        <v>1</v>
      </c>
      <c r="F165" s="255" t="s">
        <v>9782</v>
      </c>
      <c r="G165" s="253"/>
      <c r="H165" s="256">
        <v>3.2999999999999998</v>
      </c>
      <c r="I165" s="257"/>
      <c r="J165" s="253"/>
      <c r="K165" s="253"/>
      <c r="L165" s="258"/>
      <c r="M165" s="259"/>
      <c r="N165" s="260"/>
      <c r="O165" s="260"/>
      <c r="P165" s="260"/>
      <c r="Q165" s="260"/>
      <c r="R165" s="260"/>
      <c r="S165" s="260"/>
      <c r="T165" s="261"/>
      <c r="AT165" s="262" t="s">
        <v>368</v>
      </c>
      <c r="AU165" s="262" t="s">
        <v>92</v>
      </c>
      <c r="AV165" s="12" t="s">
        <v>92</v>
      </c>
      <c r="AW165" s="12" t="s">
        <v>38</v>
      </c>
      <c r="AX165" s="12" t="s">
        <v>83</v>
      </c>
      <c r="AY165" s="262" t="s">
        <v>263</v>
      </c>
    </row>
    <row r="166" s="13" customFormat="1">
      <c r="B166" s="263"/>
      <c r="C166" s="264"/>
      <c r="D166" s="246" t="s">
        <v>368</v>
      </c>
      <c r="E166" s="265" t="s">
        <v>1</v>
      </c>
      <c r="F166" s="266" t="s">
        <v>370</v>
      </c>
      <c r="G166" s="264"/>
      <c r="H166" s="267">
        <v>3.2999999999999998</v>
      </c>
      <c r="I166" s="268"/>
      <c r="J166" s="264"/>
      <c r="K166" s="264"/>
      <c r="L166" s="269"/>
      <c r="M166" s="270"/>
      <c r="N166" s="271"/>
      <c r="O166" s="271"/>
      <c r="P166" s="271"/>
      <c r="Q166" s="271"/>
      <c r="R166" s="271"/>
      <c r="S166" s="271"/>
      <c r="T166" s="272"/>
      <c r="AT166" s="273" t="s">
        <v>368</v>
      </c>
      <c r="AU166" s="273" t="s">
        <v>92</v>
      </c>
      <c r="AV166" s="13" t="s">
        <v>125</v>
      </c>
      <c r="AW166" s="13" t="s">
        <v>38</v>
      </c>
      <c r="AX166" s="13" t="s">
        <v>83</v>
      </c>
      <c r="AY166" s="273" t="s">
        <v>263</v>
      </c>
    </row>
    <row r="167" s="12" customFormat="1">
      <c r="B167" s="252"/>
      <c r="C167" s="253"/>
      <c r="D167" s="246" t="s">
        <v>368</v>
      </c>
      <c r="E167" s="254" t="s">
        <v>1</v>
      </c>
      <c r="F167" s="255" t="s">
        <v>3637</v>
      </c>
      <c r="G167" s="253"/>
      <c r="H167" s="256">
        <v>3.5</v>
      </c>
      <c r="I167" s="257"/>
      <c r="J167" s="253"/>
      <c r="K167" s="253"/>
      <c r="L167" s="258"/>
      <c r="M167" s="259"/>
      <c r="N167" s="260"/>
      <c r="O167" s="260"/>
      <c r="P167" s="260"/>
      <c r="Q167" s="260"/>
      <c r="R167" s="260"/>
      <c r="S167" s="260"/>
      <c r="T167" s="261"/>
      <c r="AT167" s="262" t="s">
        <v>368</v>
      </c>
      <c r="AU167" s="262" t="s">
        <v>92</v>
      </c>
      <c r="AV167" s="12" t="s">
        <v>92</v>
      </c>
      <c r="AW167" s="12" t="s">
        <v>38</v>
      </c>
      <c r="AX167" s="12" t="s">
        <v>90</v>
      </c>
      <c r="AY167" s="262" t="s">
        <v>263</v>
      </c>
    </row>
    <row r="168" s="11" customFormat="1" ht="22.8" customHeight="1">
      <c r="B168" s="217"/>
      <c r="C168" s="218"/>
      <c r="D168" s="219" t="s">
        <v>82</v>
      </c>
      <c r="E168" s="231" t="s">
        <v>303</v>
      </c>
      <c r="F168" s="231" t="s">
        <v>3533</v>
      </c>
      <c r="G168" s="218"/>
      <c r="H168" s="218"/>
      <c r="I168" s="221"/>
      <c r="J168" s="232">
        <f>BK168</f>
        <v>0</v>
      </c>
      <c r="K168" s="218"/>
      <c r="L168" s="223"/>
      <c r="M168" s="224"/>
      <c r="N168" s="225"/>
      <c r="O168" s="225"/>
      <c r="P168" s="226">
        <f>SUM(P169:P173)</f>
        <v>0</v>
      </c>
      <c r="Q168" s="225"/>
      <c r="R168" s="226">
        <f>SUM(R169:R173)</f>
        <v>0.0123123</v>
      </c>
      <c r="S168" s="225"/>
      <c r="T168" s="227">
        <f>SUM(T169:T173)</f>
        <v>0</v>
      </c>
      <c r="AR168" s="228" t="s">
        <v>90</v>
      </c>
      <c r="AT168" s="229" t="s">
        <v>82</v>
      </c>
      <c r="AU168" s="229" t="s">
        <v>90</v>
      </c>
      <c r="AY168" s="228" t="s">
        <v>263</v>
      </c>
      <c r="BK168" s="230">
        <f>SUM(BK169:BK173)</f>
        <v>0</v>
      </c>
    </row>
    <row r="169" s="1" customFormat="1" ht="16.5" customHeight="1">
      <c r="B169" s="39"/>
      <c r="C169" s="233" t="s">
        <v>460</v>
      </c>
      <c r="D169" s="233" t="s">
        <v>266</v>
      </c>
      <c r="E169" s="234" t="s">
        <v>9732</v>
      </c>
      <c r="F169" s="235" t="s">
        <v>9733</v>
      </c>
      <c r="G169" s="236" t="s">
        <v>396</v>
      </c>
      <c r="H169" s="237">
        <v>55</v>
      </c>
      <c r="I169" s="238"/>
      <c r="J169" s="239">
        <f>ROUND(I169*H169,2)</f>
        <v>0</v>
      </c>
      <c r="K169" s="235" t="s">
        <v>270</v>
      </c>
      <c r="L169" s="44"/>
      <c r="M169" s="240" t="s">
        <v>1</v>
      </c>
      <c r="N169" s="241" t="s">
        <v>48</v>
      </c>
      <c r="O169" s="87"/>
      <c r="P169" s="242">
        <f>O169*H169</f>
        <v>0</v>
      </c>
      <c r="Q169" s="242">
        <v>0.00019236000000000001</v>
      </c>
      <c r="R169" s="242">
        <f>Q169*H169</f>
        <v>0.0105798</v>
      </c>
      <c r="S169" s="242">
        <v>0</v>
      </c>
      <c r="T169" s="243">
        <f>S169*H169</f>
        <v>0</v>
      </c>
      <c r="AR169" s="244" t="s">
        <v>125</v>
      </c>
      <c r="AT169" s="244" t="s">
        <v>266</v>
      </c>
      <c r="AU169" s="244" t="s">
        <v>92</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9783</v>
      </c>
    </row>
    <row r="170" s="12" customFormat="1">
      <c r="B170" s="252"/>
      <c r="C170" s="253"/>
      <c r="D170" s="246" t="s">
        <v>368</v>
      </c>
      <c r="E170" s="254" t="s">
        <v>1</v>
      </c>
      <c r="F170" s="255" t="s">
        <v>9784</v>
      </c>
      <c r="G170" s="253"/>
      <c r="H170" s="256">
        <v>55</v>
      </c>
      <c r="I170" s="257"/>
      <c r="J170" s="253"/>
      <c r="K170" s="253"/>
      <c r="L170" s="258"/>
      <c r="M170" s="259"/>
      <c r="N170" s="260"/>
      <c r="O170" s="260"/>
      <c r="P170" s="260"/>
      <c r="Q170" s="260"/>
      <c r="R170" s="260"/>
      <c r="S170" s="260"/>
      <c r="T170" s="261"/>
      <c r="AT170" s="262" t="s">
        <v>368</v>
      </c>
      <c r="AU170" s="262" t="s">
        <v>92</v>
      </c>
      <c r="AV170" s="12" t="s">
        <v>92</v>
      </c>
      <c r="AW170" s="12" t="s">
        <v>38</v>
      </c>
      <c r="AX170" s="12" t="s">
        <v>90</v>
      </c>
      <c r="AY170" s="262" t="s">
        <v>263</v>
      </c>
    </row>
    <row r="171" s="1" customFormat="1" ht="16.5" customHeight="1">
      <c r="B171" s="39"/>
      <c r="C171" s="233" t="s">
        <v>465</v>
      </c>
      <c r="D171" s="233" t="s">
        <v>266</v>
      </c>
      <c r="E171" s="234" t="s">
        <v>9735</v>
      </c>
      <c r="F171" s="235" t="s">
        <v>9736</v>
      </c>
      <c r="G171" s="236" t="s">
        <v>396</v>
      </c>
      <c r="H171" s="237">
        <v>27.5</v>
      </c>
      <c r="I171" s="238"/>
      <c r="J171" s="239">
        <f>ROUND(I171*H171,2)</f>
        <v>0</v>
      </c>
      <c r="K171" s="235" t="s">
        <v>270</v>
      </c>
      <c r="L171" s="44"/>
      <c r="M171" s="240" t="s">
        <v>1</v>
      </c>
      <c r="N171" s="241" t="s">
        <v>48</v>
      </c>
      <c r="O171" s="87"/>
      <c r="P171" s="242">
        <f>O171*H171</f>
        <v>0</v>
      </c>
      <c r="Q171" s="242">
        <v>6.3E-05</v>
      </c>
      <c r="R171" s="242">
        <f>Q171*H171</f>
        <v>0.0017325000000000001</v>
      </c>
      <c r="S171" s="242">
        <v>0</v>
      </c>
      <c r="T171" s="243">
        <f>S171*H171</f>
        <v>0</v>
      </c>
      <c r="AR171" s="244" t="s">
        <v>125</v>
      </c>
      <c r="AT171" s="244" t="s">
        <v>266</v>
      </c>
      <c r="AU171" s="244" t="s">
        <v>92</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125</v>
      </c>
      <c r="BM171" s="244" t="s">
        <v>9785</v>
      </c>
    </row>
    <row r="172" s="12" customFormat="1">
      <c r="B172" s="252"/>
      <c r="C172" s="253"/>
      <c r="D172" s="246" t="s">
        <v>368</v>
      </c>
      <c r="E172" s="254" t="s">
        <v>1</v>
      </c>
      <c r="F172" s="255" t="s">
        <v>9786</v>
      </c>
      <c r="G172" s="253"/>
      <c r="H172" s="256">
        <v>27.5</v>
      </c>
      <c r="I172" s="257"/>
      <c r="J172" s="253"/>
      <c r="K172" s="253"/>
      <c r="L172" s="258"/>
      <c r="M172" s="259"/>
      <c r="N172" s="260"/>
      <c r="O172" s="260"/>
      <c r="P172" s="260"/>
      <c r="Q172" s="260"/>
      <c r="R172" s="260"/>
      <c r="S172" s="260"/>
      <c r="T172" s="261"/>
      <c r="AT172" s="262" t="s">
        <v>368</v>
      </c>
      <c r="AU172" s="262" t="s">
        <v>92</v>
      </c>
      <c r="AV172" s="12" t="s">
        <v>92</v>
      </c>
      <c r="AW172" s="12" t="s">
        <v>38</v>
      </c>
      <c r="AX172" s="12" t="s">
        <v>90</v>
      </c>
      <c r="AY172" s="262" t="s">
        <v>263</v>
      </c>
    </row>
    <row r="173" s="1" customFormat="1" ht="16.5" customHeight="1">
      <c r="B173" s="39"/>
      <c r="C173" s="233" t="s">
        <v>470</v>
      </c>
      <c r="D173" s="233" t="s">
        <v>266</v>
      </c>
      <c r="E173" s="234" t="s">
        <v>9262</v>
      </c>
      <c r="F173" s="235" t="s">
        <v>9263</v>
      </c>
      <c r="G173" s="236" t="s">
        <v>503</v>
      </c>
      <c r="H173" s="237">
        <v>1</v>
      </c>
      <c r="I173" s="238"/>
      <c r="J173" s="239">
        <f>ROUND(I173*H173,2)</f>
        <v>0</v>
      </c>
      <c r="K173" s="235" t="s">
        <v>1</v>
      </c>
      <c r="L173" s="44"/>
      <c r="M173" s="240" t="s">
        <v>1</v>
      </c>
      <c r="N173" s="241" t="s">
        <v>48</v>
      </c>
      <c r="O173" s="87"/>
      <c r="P173" s="242">
        <f>O173*H173</f>
        <v>0</v>
      </c>
      <c r="Q173" s="242">
        <v>0</v>
      </c>
      <c r="R173" s="242">
        <f>Q173*H173</f>
        <v>0</v>
      </c>
      <c r="S173" s="242">
        <v>0</v>
      </c>
      <c r="T173" s="243">
        <f>S173*H173</f>
        <v>0</v>
      </c>
      <c r="AR173" s="244" t="s">
        <v>125</v>
      </c>
      <c r="AT173" s="244" t="s">
        <v>266</v>
      </c>
      <c r="AU173" s="244" t="s">
        <v>92</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9787</v>
      </c>
    </row>
    <row r="174" s="11" customFormat="1" ht="22.8" customHeight="1">
      <c r="B174" s="217"/>
      <c r="C174" s="218"/>
      <c r="D174" s="219" t="s">
        <v>82</v>
      </c>
      <c r="E174" s="231" t="s">
        <v>1053</v>
      </c>
      <c r="F174" s="231" t="s">
        <v>1054</v>
      </c>
      <c r="G174" s="218"/>
      <c r="H174" s="218"/>
      <c r="I174" s="221"/>
      <c r="J174" s="232">
        <f>BK174</f>
        <v>0</v>
      </c>
      <c r="K174" s="218"/>
      <c r="L174" s="223"/>
      <c r="M174" s="224"/>
      <c r="N174" s="225"/>
      <c r="O174" s="225"/>
      <c r="P174" s="226">
        <f>P175</f>
        <v>0</v>
      </c>
      <c r="Q174" s="225"/>
      <c r="R174" s="226">
        <f>R175</f>
        <v>0</v>
      </c>
      <c r="S174" s="225"/>
      <c r="T174" s="227">
        <f>T175</f>
        <v>0</v>
      </c>
      <c r="AR174" s="228" t="s">
        <v>90</v>
      </c>
      <c r="AT174" s="229" t="s">
        <v>82</v>
      </c>
      <c r="AU174" s="229" t="s">
        <v>90</v>
      </c>
      <c r="AY174" s="228" t="s">
        <v>263</v>
      </c>
      <c r="BK174" s="230">
        <f>BK175</f>
        <v>0</v>
      </c>
    </row>
    <row r="175" s="1" customFormat="1" ht="24" customHeight="1">
      <c r="B175" s="39"/>
      <c r="C175" s="233" t="s">
        <v>475</v>
      </c>
      <c r="D175" s="233" t="s">
        <v>266</v>
      </c>
      <c r="E175" s="234" t="s">
        <v>3563</v>
      </c>
      <c r="F175" s="235" t="s">
        <v>3564</v>
      </c>
      <c r="G175" s="236" t="s">
        <v>403</v>
      </c>
      <c r="H175" s="237">
        <v>0.20599999999999999</v>
      </c>
      <c r="I175" s="238"/>
      <c r="J175" s="239">
        <f>ROUND(I175*H175,2)</f>
        <v>0</v>
      </c>
      <c r="K175" s="235" t="s">
        <v>270</v>
      </c>
      <c r="L175" s="44"/>
      <c r="M175" s="240" t="s">
        <v>1</v>
      </c>
      <c r="N175" s="241" t="s">
        <v>48</v>
      </c>
      <c r="O175" s="87"/>
      <c r="P175" s="242">
        <f>O175*H175</f>
        <v>0</v>
      </c>
      <c r="Q175" s="242">
        <v>0</v>
      </c>
      <c r="R175" s="242">
        <f>Q175*H175</f>
        <v>0</v>
      </c>
      <c r="S175" s="242">
        <v>0</v>
      </c>
      <c r="T175" s="243">
        <f>S175*H175</f>
        <v>0</v>
      </c>
      <c r="AR175" s="244" t="s">
        <v>125</v>
      </c>
      <c r="AT175" s="244" t="s">
        <v>266</v>
      </c>
      <c r="AU175" s="244" t="s">
        <v>92</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125</v>
      </c>
      <c r="BM175" s="244" t="s">
        <v>9788</v>
      </c>
    </row>
    <row r="176" s="11" customFormat="1" ht="25.92" customHeight="1">
      <c r="B176" s="217"/>
      <c r="C176" s="218"/>
      <c r="D176" s="219" t="s">
        <v>82</v>
      </c>
      <c r="E176" s="220" t="s">
        <v>1059</v>
      </c>
      <c r="F176" s="220" t="s">
        <v>1060</v>
      </c>
      <c r="G176" s="218"/>
      <c r="H176" s="218"/>
      <c r="I176" s="221"/>
      <c r="J176" s="222">
        <f>BK176</f>
        <v>0</v>
      </c>
      <c r="K176" s="218"/>
      <c r="L176" s="223"/>
      <c r="M176" s="224"/>
      <c r="N176" s="225"/>
      <c r="O176" s="225"/>
      <c r="P176" s="226">
        <f>P177</f>
        <v>0</v>
      </c>
      <c r="Q176" s="225"/>
      <c r="R176" s="226">
        <f>R177</f>
        <v>0.0020799999999999998</v>
      </c>
      <c r="S176" s="225"/>
      <c r="T176" s="227">
        <f>T177</f>
        <v>0</v>
      </c>
      <c r="AR176" s="228" t="s">
        <v>92</v>
      </c>
      <c r="AT176" s="229" t="s">
        <v>82</v>
      </c>
      <c r="AU176" s="229" t="s">
        <v>83</v>
      </c>
      <c r="AY176" s="228" t="s">
        <v>263</v>
      </c>
      <c r="BK176" s="230">
        <f>BK177</f>
        <v>0</v>
      </c>
    </row>
    <row r="177" s="11" customFormat="1" ht="22.8" customHeight="1">
      <c r="B177" s="217"/>
      <c r="C177" s="218"/>
      <c r="D177" s="219" t="s">
        <v>82</v>
      </c>
      <c r="E177" s="231" t="s">
        <v>4293</v>
      </c>
      <c r="F177" s="231" t="s">
        <v>4294</v>
      </c>
      <c r="G177" s="218"/>
      <c r="H177" s="218"/>
      <c r="I177" s="221"/>
      <c r="J177" s="232">
        <f>BK177</f>
        <v>0</v>
      </c>
      <c r="K177" s="218"/>
      <c r="L177" s="223"/>
      <c r="M177" s="224"/>
      <c r="N177" s="225"/>
      <c r="O177" s="225"/>
      <c r="P177" s="226">
        <f>SUM(P178:P179)</f>
        <v>0</v>
      </c>
      <c r="Q177" s="225"/>
      <c r="R177" s="226">
        <f>SUM(R178:R179)</f>
        <v>0.0020799999999999998</v>
      </c>
      <c r="S177" s="225"/>
      <c r="T177" s="227">
        <f>SUM(T178:T179)</f>
        <v>0</v>
      </c>
      <c r="AR177" s="228" t="s">
        <v>92</v>
      </c>
      <c r="AT177" s="229" t="s">
        <v>82</v>
      </c>
      <c r="AU177" s="229" t="s">
        <v>90</v>
      </c>
      <c r="AY177" s="228" t="s">
        <v>263</v>
      </c>
      <c r="BK177" s="230">
        <f>SUM(BK178:BK179)</f>
        <v>0</v>
      </c>
    </row>
    <row r="178" s="1" customFormat="1" ht="16.5" customHeight="1">
      <c r="B178" s="39"/>
      <c r="C178" s="233" t="s">
        <v>7</v>
      </c>
      <c r="D178" s="233" t="s">
        <v>266</v>
      </c>
      <c r="E178" s="234" t="s">
        <v>9789</v>
      </c>
      <c r="F178" s="235" t="s">
        <v>9790</v>
      </c>
      <c r="G178" s="236" t="s">
        <v>503</v>
      </c>
      <c r="H178" s="237">
        <v>1</v>
      </c>
      <c r="I178" s="238"/>
      <c r="J178" s="239">
        <f>ROUND(I178*H178,2)</f>
        <v>0</v>
      </c>
      <c r="K178" s="235" t="s">
        <v>270</v>
      </c>
      <c r="L178" s="44"/>
      <c r="M178" s="240" t="s">
        <v>1</v>
      </c>
      <c r="N178" s="241" t="s">
        <v>48</v>
      </c>
      <c r="O178" s="87"/>
      <c r="P178" s="242">
        <f>O178*H178</f>
        <v>0</v>
      </c>
      <c r="Q178" s="242">
        <v>0.0020799999999999998</v>
      </c>
      <c r="R178" s="242">
        <f>Q178*H178</f>
        <v>0.0020799999999999998</v>
      </c>
      <c r="S178" s="242">
        <v>0</v>
      </c>
      <c r="T178" s="243">
        <f>S178*H178</f>
        <v>0</v>
      </c>
      <c r="AR178" s="244" t="s">
        <v>452</v>
      </c>
      <c r="AT178" s="244" t="s">
        <v>266</v>
      </c>
      <c r="AU178" s="244" t="s">
        <v>92</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452</v>
      </c>
      <c r="BM178" s="244" t="s">
        <v>9791</v>
      </c>
    </row>
    <row r="179" s="1" customFormat="1" ht="24" customHeight="1">
      <c r="B179" s="39"/>
      <c r="C179" s="233" t="s">
        <v>490</v>
      </c>
      <c r="D179" s="233" t="s">
        <v>266</v>
      </c>
      <c r="E179" s="234" t="s">
        <v>9792</v>
      </c>
      <c r="F179" s="235" t="s">
        <v>9793</v>
      </c>
      <c r="G179" s="236" t="s">
        <v>403</v>
      </c>
      <c r="H179" s="237">
        <v>0.002</v>
      </c>
      <c r="I179" s="238"/>
      <c r="J179" s="239">
        <f>ROUND(I179*H179,2)</f>
        <v>0</v>
      </c>
      <c r="K179" s="235" t="s">
        <v>270</v>
      </c>
      <c r="L179" s="44"/>
      <c r="M179" s="240" t="s">
        <v>1</v>
      </c>
      <c r="N179" s="241" t="s">
        <v>48</v>
      </c>
      <c r="O179" s="87"/>
      <c r="P179" s="242">
        <f>O179*H179</f>
        <v>0</v>
      </c>
      <c r="Q179" s="242">
        <v>0</v>
      </c>
      <c r="R179" s="242">
        <f>Q179*H179</f>
        <v>0</v>
      </c>
      <c r="S179" s="242">
        <v>0</v>
      </c>
      <c r="T179" s="243">
        <f>S179*H179</f>
        <v>0</v>
      </c>
      <c r="AR179" s="244" t="s">
        <v>452</v>
      </c>
      <c r="AT179" s="244" t="s">
        <v>266</v>
      </c>
      <c r="AU179" s="244" t="s">
        <v>92</v>
      </c>
      <c r="AY179" s="17" t="s">
        <v>263</v>
      </c>
      <c r="BE179" s="245">
        <f>IF(N179="základní",J179,0)</f>
        <v>0</v>
      </c>
      <c r="BF179" s="245">
        <f>IF(N179="snížená",J179,0)</f>
        <v>0</v>
      </c>
      <c r="BG179" s="245">
        <f>IF(N179="zákl. přenesená",J179,0)</f>
        <v>0</v>
      </c>
      <c r="BH179" s="245">
        <f>IF(N179="sníž. přenesená",J179,0)</f>
        <v>0</v>
      </c>
      <c r="BI179" s="245">
        <f>IF(N179="nulová",J179,0)</f>
        <v>0</v>
      </c>
      <c r="BJ179" s="17" t="s">
        <v>90</v>
      </c>
      <c r="BK179" s="245">
        <f>ROUND(I179*H179,2)</f>
        <v>0</v>
      </c>
      <c r="BL179" s="17" t="s">
        <v>452</v>
      </c>
      <c r="BM179" s="244" t="s">
        <v>9794</v>
      </c>
    </row>
    <row r="180" s="11" customFormat="1" ht="25.92" customHeight="1">
      <c r="B180" s="217"/>
      <c r="C180" s="218"/>
      <c r="D180" s="219" t="s">
        <v>82</v>
      </c>
      <c r="E180" s="220" t="s">
        <v>400</v>
      </c>
      <c r="F180" s="220" t="s">
        <v>4650</v>
      </c>
      <c r="G180" s="218"/>
      <c r="H180" s="218"/>
      <c r="I180" s="221"/>
      <c r="J180" s="222">
        <f>BK180</f>
        <v>0</v>
      </c>
      <c r="K180" s="218"/>
      <c r="L180" s="223"/>
      <c r="M180" s="224"/>
      <c r="N180" s="225"/>
      <c r="O180" s="225"/>
      <c r="P180" s="226">
        <f>P181</f>
        <v>0</v>
      </c>
      <c r="Q180" s="225"/>
      <c r="R180" s="226">
        <f>R181</f>
        <v>0.03542</v>
      </c>
      <c r="S180" s="225"/>
      <c r="T180" s="227">
        <f>T181</f>
        <v>0</v>
      </c>
      <c r="AR180" s="228" t="s">
        <v>112</v>
      </c>
      <c r="AT180" s="229" t="s">
        <v>82</v>
      </c>
      <c r="AU180" s="229" t="s">
        <v>83</v>
      </c>
      <c r="AY180" s="228" t="s">
        <v>263</v>
      </c>
      <c r="BK180" s="230">
        <f>BK181</f>
        <v>0</v>
      </c>
    </row>
    <row r="181" s="11" customFormat="1" ht="22.8" customHeight="1">
      <c r="B181" s="217"/>
      <c r="C181" s="218"/>
      <c r="D181" s="219" t="s">
        <v>82</v>
      </c>
      <c r="E181" s="231" t="s">
        <v>4651</v>
      </c>
      <c r="F181" s="231" t="s">
        <v>4652</v>
      </c>
      <c r="G181" s="218"/>
      <c r="H181" s="218"/>
      <c r="I181" s="221"/>
      <c r="J181" s="232">
        <f>BK181</f>
        <v>0</v>
      </c>
      <c r="K181" s="218"/>
      <c r="L181" s="223"/>
      <c r="M181" s="224"/>
      <c r="N181" s="225"/>
      <c r="O181" s="225"/>
      <c r="P181" s="226">
        <f>SUM(P182:P199)</f>
        <v>0</v>
      </c>
      <c r="Q181" s="225"/>
      <c r="R181" s="226">
        <f>SUM(R182:R199)</f>
        <v>0.03542</v>
      </c>
      <c r="S181" s="225"/>
      <c r="T181" s="227">
        <f>SUM(T182:T199)</f>
        <v>0</v>
      </c>
      <c r="AR181" s="228" t="s">
        <v>112</v>
      </c>
      <c r="AT181" s="229" t="s">
        <v>82</v>
      </c>
      <c r="AU181" s="229" t="s">
        <v>90</v>
      </c>
      <c r="AY181" s="228" t="s">
        <v>263</v>
      </c>
      <c r="BK181" s="230">
        <f>SUM(BK182:BK199)</f>
        <v>0</v>
      </c>
    </row>
    <row r="182" s="1" customFormat="1" ht="24" customHeight="1">
      <c r="B182" s="39"/>
      <c r="C182" s="233" t="s">
        <v>500</v>
      </c>
      <c r="D182" s="233" t="s">
        <v>266</v>
      </c>
      <c r="E182" s="234" t="s">
        <v>9795</v>
      </c>
      <c r="F182" s="235" t="s">
        <v>9796</v>
      </c>
      <c r="G182" s="236" t="s">
        <v>396</v>
      </c>
      <c r="H182" s="237">
        <v>27.5</v>
      </c>
      <c r="I182" s="238"/>
      <c r="J182" s="239">
        <f>ROUND(I182*H182,2)</f>
        <v>0</v>
      </c>
      <c r="K182" s="235" t="s">
        <v>270</v>
      </c>
      <c r="L182" s="44"/>
      <c r="M182" s="240" t="s">
        <v>1</v>
      </c>
      <c r="N182" s="241" t="s">
        <v>48</v>
      </c>
      <c r="O182" s="87"/>
      <c r="P182" s="242">
        <f>O182*H182</f>
        <v>0</v>
      </c>
      <c r="Q182" s="242">
        <v>0</v>
      </c>
      <c r="R182" s="242">
        <f>Q182*H182</f>
        <v>0</v>
      </c>
      <c r="S182" s="242">
        <v>0</v>
      </c>
      <c r="T182" s="243">
        <f>S182*H182</f>
        <v>0</v>
      </c>
      <c r="AR182" s="244" t="s">
        <v>771</v>
      </c>
      <c r="AT182" s="244" t="s">
        <v>266</v>
      </c>
      <c r="AU182" s="244" t="s">
        <v>92</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771</v>
      </c>
      <c r="BM182" s="244" t="s">
        <v>9797</v>
      </c>
    </row>
    <row r="183" s="1" customFormat="1" ht="16.5" customHeight="1">
      <c r="B183" s="39"/>
      <c r="C183" s="295" t="s">
        <v>506</v>
      </c>
      <c r="D183" s="295" t="s">
        <v>400</v>
      </c>
      <c r="E183" s="296" t="s">
        <v>9798</v>
      </c>
      <c r="F183" s="297" t="s">
        <v>9799</v>
      </c>
      <c r="G183" s="298" t="s">
        <v>396</v>
      </c>
      <c r="H183" s="299">
        <v>27.5</v>
      </c>
      <c r="I183" s="300"/>
      <c r="J183" s="301">
        <f>ROUND(I183*H183,2)</f>
        <v>0</v>
      </c>
      <c r="K183" s="297" t="s">
        <v>3544</v>
      </c>
      <c r="L183" s="302"/>
      <c r="M183" s="303" t="s">
        <v>1</v>
      </c>
      <c r="N183" s="304" t="s">
        <v>48</v>
      </c>
      <c r="O183" s="87"/>
      <c r="P183" s="242">
        <f>O183*H183</f>
        <v>0</v>
      </c>
      <c r="Q183" s="242">
        <v>0.00106</v>
      </c>
      <c r="R183" s="242">
        <f>Q183*H183</f>
        <v>0.029149999999999999</v>
      </c>
      <c r="S183" s="242">
        <v>0</v>
      </c>
      <c r="T183" s="243">
        <f>S183*H183</f>
        <v>0</v>
      </c>
      <c r="AR183" s="244" t="s">
        <v>1805</v>
      </c>
      <c r="AT183" s="244" t="s">
        <v>400</v>
      </c>
      <c r="AU183" s="244" t="s">
        <v>92</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771</v>
      </c>
      <c r="BM183" s="244" t="s">
        <v>9800</v>
      </c>
    </row>
    <row r="184" s="12" customFormat="1">
      <c r="B184" s="252"/>
      <c r="C184" s="253"/>
      <c r="D184" s="246" t="s">
        <v>368</v>
      </c>
      <c r="E184" s="254" t="s">
        <v>1</v>
      </c>
      <c r="F184" s="255" t="s">
        <v>9801</v>
      </c>
      <c r="G184" s="253"/>
      <c r="H184" s="256">
        <v>27.024999999999999</v>
      </c>
      <c r="I184" s="257"/>
      <c r="J184" s="253"/>
      <c r="K184" s="253"/>
      <c r="L184" s="258"/>
      <c r="M184" s="259"/>
      <c r="N184" s="260"/>
      <c r="O184" s="260"/>
      <c r="P184" s="260"/>
      <c r="Q184" s="260"/>
      <c r="R184" s="260"/>
      <c r="S184" s="260"/>
      <c r="T184" s="261"/>
      <c r="AT184" s="262" t="s">
        <v>368</v>
      </c>
      <c r="AU184" s="262" t="s">
        <v>92</v>
      </c>
      <c r="AV184" s="12" t="s">
        <v>92</v>
      </c>
      <c r="AW184" s="12" t="s">
        <v>38</v>
      </c>
      <c r="AX184" s="12" t="s">
        <v>83</v>
      </c>
      <c r="AY184" s="262" t="s">
        <v>263</v>
      </c>
    </row>
    <row r="185" s="13" customFormat="1">
      <c r="B185" s="263"/>
      <c r="C185" s="264"/>
      <c r="D185" s="246" t="s">
        <v>368</v>
      </c>
      <c r="E185" s="265" t="s">
        <v>1</v>
      </c>
      <c r="F185" s="266" t="s">
        <v>370</v>
      </c>
      <c r="G185" s="264"/>
      <c r="H185" s="267">
        <v>27.024999999999999</v>
      </c>
      <c r="I185" s="268"/>
      <c r="J185" s="264"/>
      <c r="K185" s="264"/>
      <c r="L185" s="269"/>
      <c r="M185" s="270"/>
      <c r="N185" s="271"/>
      <c r="O185" s="271"/>
      <c r="P185" s="271"/>
      <c r="Q185" s="271"/>
      <c r="R185" s="271"/>
      <c r="S185" s="271"/>
      <c r="T185" s="272"/>
      <c r="AT185" s="273" t="s">
        <v>368</v>
      </c>
      <c r="AU185" s="273" t="s">
        <v>92</v>
      </c>
      <c r="AV185" s="13" t="s">
        <v>125</v>
      </c>
      <c r="AW185" s="13" t="s">
        <v>38</v>
      </c>
      <c r="AX185" s="13" t="s">
        <v>83</v>
      </c>
      <c r="AY185" s="273" t="s">
        <v>263</v>
      </c>
    </row>
    <row r="186" s="12" customFormat="1">
      <c r="B186" s="252"/>
      <c r="C186" s="253"/>
      <c r="D186" s="246" t="s">
        <v>368</v>
      </c>
      <c r="E186" s="254" t="s">
        <v>1</v>
      </c>
      <c r="F186" s="255" t="s">
        <v>9786</v>
      </c>
      <c r="G186" s="253"/>
      <c r="H186" s="256">
        <v>27.5</v>
      </c>
      <c r="I186" s="257"/>
      <c r="J186" s="253"/>
      <c r="K186" s="253"/>
      <c r="L186" s="258"/>
      <c r="M186" s="259"/>
      <c r="N186" s="260"/>
      <c r="O186" s="260"/>
      <c r="P186" s="260"/>
      <c r="Q186" s="260"/>
      <c r="R186" s="260"/>
      <c r="S186" s="260"/>
      <c r="T186" s="261"/>
      <c r="AT186" s="262" t="s">
        <v>368</v>
      </c>
      <c r="AU186" s="262" t="s">
        <v>92</v>
      </c>
      <c r="AV186" s="12" t="s">
        <v>92</v>
      </c>
      <c r="AW186" s="12" t="s">
        <v>38</v>
      </c>
      <c r="AX186" s="12" t="s">
        <v>90</v>
      </c>
      <c r="AY186" s="262" t="s">
        <v>263</v>
      </c>
    </row>
    <row r="187" s="1" customFormat="1" ht="16.5" customHeight="1">
      <c r="B187" s="39"/>
      <c r="C187" s="233" t="s">
        <v>511</v>
      </c>
      <c r="D187" s="233" t="s">
        <v>266</v>
      </c>
      <c r="E187" s="234" t="s">
        <v>9802</v>
      </c>
      <c r="F187" s="235" t="s">
        <v>9803</v>
      </c>
      <c r="G187" s="236" t="s">
        <v>396</v>
      </c>
      <c r="H187" s="237">
        <v>1.5</v>
      </c>
      <c r="I187" s="238"/>
      <c r="J187" s="239">
        <f>ROUND(I187*H187,2)</f>
        <v>0</v>
      </c>
      <c r="K187" s="235" t="s">
        <v>270</v>
      </c>
      <c r="L187" s="44"/>
      <c r="M187" s="240" t="s">
        <v>1</v>
      </c>
      <c r="N187" s="241" t="s">
        <v>48</v>
      </c>
      <c r="O187" s="87"/>
      <c r="P187" s="242">
        <f>O187*H187</f>
        <v>0</v>
      </c>
      <c r="Q187" s="242">
        <v>0</v>
      </c>
      <c r="R187" s="242">
        <f>Q187*H187</f>
        <v>0</v>
      </c>
      <c r="S187" s="242">
        <v>0</v>
      </c>
      <c r="T187" s="243">
        <f>S187*H187</f>
        <v>0</v>
      </c>
      <c r="AR187" s="244" t="s">
        <v>771</v>
      </c>
      <c r="AT187" s="244" t="s">
        <v>266</v>
      </c>
      <c r="AU187" s="244" t="s">
        <v>92</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771</v>
      </c>
      <c r="BM187" s="244" t="s">
        <v>9804</v>
      </c>
    </row>
    <row r="188" s="14" customFormat="1">
      <c r="B188" s="274"/>
      <c r="C188" s="275"/>
      <c r="D188" s="246" t="s">
        <v>368</v>
      </c>
      <c r="E188" s="276" t="s">
        <v>1</v>
      </c>
      <c r="F188" s="277" t="s">
        <v>9805</v>
      </c>
      <c r="G188" s="275"/>
      <c r="H188" s="276" t="s">
        <v>1</v>
      </c>
      <c r="I188" s="278"/>
      <c r="J188" s="275"/>
      <c r="K188" s="275"/>
      <c r="L188" s="279"/>
      <c r="M188" s="280"/>
      <c r="N188" s="281"/>
      <c r="O188" s="281"/>
      <c r="P188" s="281"/>
      <c r="Q188" s="281"/>
      <c r="R188" s="281"/>
      <c r="S188" s="281"/>
      <c r="T188" s="282"/>
      <c r="AT188" s="283" t="s">
        <v>368</v>
      </c>
      <c r="AU188" s="283" t="s">
        <v>92</v>
      </c>
      <c r="AV188" s="14" t="s">
        <v>90</v>
      </c>
      <c r="AW188" s="14" t="s">
        <v>38</v>
      </c>
      <c r="AX188" s="14" t="s">
        <v>83</v>
      </c>
      <c r="AY188" s="283" t="s">
        <v>263</v>
      </c>
    </row>
    <row r="189" s="12" customFormat="1">
      <c r="B189" s="252"/>
      <c r="C189" s="253"/>
      <c r="D189" s="246" t="s">
        <v>368</v>
      </c>
      <c r="E189" s="254" t="s">
        <v>1</v>
      </c>
      <c r="F189" s="255" t="s">
        <v>3579</v>
      </c>
      <c r="G189" s="253"/>
      <c r="H189" s="256">
        <v>1.5</v>
      </c>
      <c r="I189" s="257"/>
      <c r="J189" s="253"/>
      <c r="K189" s="253"/>
      <c r="L189" s="258"/>
      <c r="M189" s="259"/>
      <c r="N189" s="260"/>
      <c r="O189" s="260"/>
      <c r="P189" s="260"/>
      <c r="Q189" s="260"/>
      <c r="R189" s="260"/>
      <c r="S189" s="260"/>
      <c r="T189" s="261"/>
      <c r="AT189" s="262" t="s">
        <v>368</v>
      </c>
      <c r="AU189" s="262" t="s">
        <v>92</v>
      </c>
      <c r="AV189" s="12" t="s">
        <v>92</v>
      </c>
      <c r="AW189" s="12" t="s">
        <v>38</v>
      </c>
      <c r="AX189" s="12" t="s">
        <v>90</v>
      </c>
      <c r="AY189" s="262" t="s">
        <v>263</v>
      </c>
    </row>
    <row r="190" s="1" customFormat="1" ht="16.5" customHeight="1">
      <c r="B190" s="39"/>
      <c r="C190" s="295" t="s">
        <v>515</v>
      </c>
      <c r="D190" s="295" t="s">
        <v>400</v>
      </c>
      <c r="E190" s="296" t="s">
        <v>9806</v>
      </c>
      <c r="F190" s="297" t="s">
        <v>9807</v>
      </c>
      <c r="G190" s="298" t="s">
        <v>396</v>
      </c>
      <c r="H190" s="299">
        <v>1.5</v>
      </c>
      <c r="I190" s="300"/>
      <c r="J190" s="301">
        <f>ROUND(I190*H190,2)</f>
        <v>0</v>
      </c>
      <c r="K190" s="297" t="s">
        <v>1</v>
      </c>
      <c r="L190" s="302"/>
      <c r="M190" s="303" t="s">
        <v>1</v>
      </c>
      <c r="N190" s="304" t="s">
        <v>48</v>
      </c>
      <c r="O190" s="87"/>
      <c r="P190" s="242">
        <f>O190*H190</f>
        <v>0</v>
      </c>
      <c r="Q190" s="242">
        <v>0.0031800000000000001</v>
      </c>
      <c r="R190" s="242">
        <f>Q190*H190</f>
        <v>0.0047699999999999999</v>
      </c>
      <c r="S190" s="242">
        <v>0</v>
      </c>
      <c r="T190" s="243">
        <f>S190*H190</f>
        <v>0</v>
      </c>
      <c r="AR190" s="244" t="s">
        <v>1805</v>
      </c>
      <c r="AT190" s="244" t="s">
        <v>400</v>
      </c>
      <c r="AU190" s="244" t="s">
        <v>92</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771</v>
      </c>
      <c r="BM190" s="244" t="s">
        <v>9808</v>
      </c>
    </row>
    <row r="191" s="14" customFormat="1">
      <c r="B191" s="274"/>
      <c r="C191" s="275"/>
      <c r="D191" s="246" t="s">
        <v>368</v>
      </c>
      <c r="E191" s="276" t="s">
        <v>1</v>
      </c>
      <c r="F191" s="277" t="s">
        <v>9809</v>
      </c>
      <c r="G191" s="275"/>
      <c r="H191" s="276" t="s">
        <v>1</v>
      </c>
      <c r="I191" s="278"/>
      <c r="J191" s="275"/>
      <c r="K191" s="275"/>
      <c r="L191" s="279"/>
      <c r="M191" s="280"/>
      <c r="N191" s="281"/>
      <c r="O191" s="281"/>
      <c r="P191" s="281"/>
      <c r="Q191" s="281"/>
      <c r="R191" s="281"/>
      <c r="S191" s="281"/>
      <c r="T191" s="282"/>
      <c r="AT191" s="283" t="s">
        <v>368</v>
      </c>
      <c r="AU191" s="283" t="s">
        <v>92</v>
      </c>
      <c r="AV191" s="14" t="s">
        <v>90</v>
      </c>
      <c r="AW191" s="14" t="s">
        <v>38</v>
      </c>
      <c r="AX191" s="14" t="s">
        <v>83</v>
      </c>
      <c r="AY191" s="283" t="s">
        <v>263</v>
      </c>
    </row>
    <row r="192" s="12" customFormat="1">
      <c r="B192" s="252"/>
      <c r="C192" s="253"/>
      <c r="D192" s="246" t="s">
        <v>368</v>
      </c>
      <c r="E192" s="254" t="s">
        <v>1</v>
      </c>
      <c r="F192" s="255" t="s">
        <v>3579</v>
      </c>
      <c r="G192" s="253"/>
      <c r="H192" s="256">
        <v>1.5</v>
      </c>
      <c r="I192" s="257"/>
      <c r="J192" s="253"/>
      <c r="K192" s="253"/>
      <c r="L192" s="258"/>
      <c r="M192" s="259"/>
      <c r="N192" s="260"/>
      <c r="O192" s="260"/>
      <c r="P192" s="260"/>
      <c r="Q192" s="260"/>
      <c r="R192" s="260"/>
      <c r="S192" s="260"/>
      <c r="T192" s="261"/>
      <c r="AT192" s="262" t="s">
        <v>368</v>
      </c>
      <c r="AU192" s="262" t="s">
        <v>92</v>
      </c>
      <c r="AV192" s="12" t="s">
        <v>92</v>
      </c>
      <c r="AW192" s="12" t="s">
        <v>38</v>
      </c>
      <c r="AX192" s="12" t="s">
        <v>90</v>
      </c>
      <c r="AY192" s="262" t="s">
        <v>263</v>
      </c>
    </row>
    <row r="193" s="1" customFormat="1" ht="16.5" customHeight="1">
      <c r="B193" s="39"/>
      <c r="C193" s="233" t="s">
        <v>523</v>
      </c>
      <c r="D193" s="233" t="s">
        <v>266</v>
      </c>
      <c r="E193" s="234" t="s">
        <v>9810</v>
      </c>
      <c r="F193" s="235" t="s">
        <v>9811</v>
      </c>
      <c r="G193" s="236" t="s">
        <v>503</v>
      </c>
      <c r="H193" s="237">
        <v>5</v>
      </c>
      <c r="I193" s="238"/>
      <c r="J193" s="239">
        <f>ROUND(I193*H193,2)</f>
        <v>0</v>
      </c>
      <c r="K193" s="235" t="s">
        <v>270</v>
      </c>
      <c r="L193" s="44"/>
      <c r="M193" s="240" t="s">
        <v>1</v>
      </c>
      <c r="N193" s="241" t="s">
        <v>48</v>
      </c>
      <c r="O193" s="87"/>
      <c r="P193" s="242">
        <f>O193*H193</f>
        <v>0</v>
      </c>
      <c r="Q193" s="242">
        <v>0</v>
      </c>
      <c r="R193" s="242">
        <f>Q193*H193</f>
        <v>0</v>
      </c>
      <c r="S193" s="242">
        <v>0</v>
      </c>
      <c r="T193" s="243">
        <f>S193*H193</f>
        <v>0</v>
      </c>
      <c r="AR193" s="244" t="s">
        <v>771</v>
      </c>
      <c r="AT193" s="244" t="s">
        <v>266</v>
      </c>
      <c r="AU193" s="244" t="s">
        <v>92</v>
      </c>
      <c r="AY193" s="17" t="s">
        <v>263</v>
      </c>
      <c r="BE193" s="245">
        <f>IF(N193="základní",J193,0)</f>
        <v>0</v>
      </c>
      <c r="BF193" s="245">
        <f>IF(N193="snížená",J193,0)</f>
        <v>0</v>
      </c>
      <c r="BG193" s="245">
        <f>IF(N193="zákl. přenesená",J193,0)</f>
        <v>0</v>
      </c>
      <c r="BH193" s="245">
        <f>IF(N193="sníž. přenesená",J193,0)</f>
        <v>0</v>
      </c>
      <c r="BI193" s="245">
        <f>IF(N193="nulová",J193,0)</f>
        <v>0</v>
      </c>
      <c r="BJ193" s="17" t="s">
        <v>90</v>
      </c>
      <c r="BK193" s="245">
        <f>ROUND(I193*H193,2)</f>
        <v>0</v>
      </c>
      <c r="BL193" s="17" t="s">
        <v>771</v>
      </c>
      <c r="BM193" s="244" t="s">
        <v>9812</v>
      </c>
    </row>
    <row r="194" s="1" customFormat="1" ht="16.5" customHeight="1">
      <c r="B194" s="39"/>
      <c r="C194" s="295" t="s">
        <v>529</v>
      </c>
      <c r="D194" s="295" t="s">
        <v>400</v>
      </c>
      <c r="E194" s="296" t="s">
        <v>9813</v>
      </c>
      <c r="F194" s="297" t="s">
        <v>9814</v>
      </c>
      <c r="G194" s="298" t="s">
        <v>503</v>
      </c>
      <c r="H194" s="299">
        <v>4</v>
      </c>
      <c r="I194" s="300"/>
      <c r="J194" s="301">
        <f>ROUND(I194*H194,2)</f>
        <v>0</v>
      </c>
      <c r="K194" s="297" t="s">
        <v>1</v>
      </c>
      <c r="L194" s="302"/>
      <c r="M194" s="303" t="s">
        <v>1</v>
      </c>
      <c r="N194" s="304" t="s">
        <v>48</v>
      </c>
      <c r="O194" s="87"/>
      <c r="P194" s="242">
        <f>O194*H194</f>
        <v>0</v>
      </c>
      <c r="Q194" s="242">
        <v>0.00031</v>
      </c>
      <c r="R194" s="242">
        <f>Q194*H194</f>
        <v>0.00124</v>
      </c>
      <c r="S194" s="242">
        <v>0</v>
      </c>
      <c r="T194" s="243">
        <f>S194*H194</f>
        <v>0</v>
      </c>
      <c r="AR194" s="244" t="s">
        <v>1805</v>
      </c>
      <c r="AT194" s="244" t="s">
        <v>400</v>
      </c>
      <c r="AU194" s="244" t="s">
        <v>92</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771</v>
      </c>
      <c r="BM194" s="244" t="s">
        <v>9815</v>
      </c>
    </row>
    <row r="195" s="1" customFormat="1" ht="16.5" customHeight="1">
      <c r="B195" s="39"/>
      <c r="C195" s="295" t="s">
        <v>538</v>
      </c>
      <c r="D195" s="295" t="s">
        <v>400</v>
      </c>
      <c r="E195" s="296" t="s">
        <v>9816</v>
      </c>
      <c r="F195" s="297" t="s">
        <v>9817</v>
      </c>
      <c r="G195" s="298" t="s">
        <v>503</v>
      </c>
      <c r="H195" s="299">
        <v>1</v>
      </c>
      <c r="I195" s="300"/>
      <c r="J195" s="301">
        <f>ROUND(I195*H195,2)</f>
        <v>0</v>
      </c>
      <c r="K195" s="297" t="s">
        <v>1</v>
      </c>
      <c r="L195" s="302"/>
      <c r="M195" s="303" t="s">
        <v>1</v>
      </c>
      <c r="N195" s="304" t="s">
        <v>48</v>
      </c>
      <c r="O195" s="87"/>
      <c r="P195" s="242">
        <f>O195*H195</f>
        <v>0</v>
      </c>
      <c r="Q195" s="242">
        <v>0.00025999999999999998</v>
      </c>
      <c r="R195" s="242">
        <f>Q195*H195</f>
        <v>0.00025999999999999998</v>
      </c>
      <c r="S195" s="242">
        <v>0</v>
      </c>
      <c r="T195" s="243">
        <f>S195*H195</f>
        <v>0</v>
      </c>
      <c r="AR195" s="244" t="s">
        <v>1805</v>
      </c>
      <c r="AT195" s="244" t="s">
        <v>400</v>
      </c>
      <c r="AU195" s="244" t="s">
        <v>92</v>
      </c>
      <c r="AY195" s="17" t="s">
        <v>263</v>
      </c>
      <c r="BE195" s="245">
        <f>IF(N195="základní",J195,0)</f>
        <v>0</v>
      </c>
      <c r="BF195" s="245">
        <f>IF(N195="snížená",J195,0)</f>
        <v>0</v>
      </c>
      <c r="BG195" s="245">
        <f>IF(N195="zákl. přenesená",J195,0)</f>
        <v>0</v>
      </c>
      <c r="BH195" s="245">
        <f>IF(N195="sníž. přenesená",J195,0)</f>
        <v>0</v>
      </c>
      <c r="BI195" s="245">
        <f>IF(N195="nulová",J195,0)</f>
        <v>0</v>
      </c>
      <c r="BJ195" s="17" t="s">
        <v>90</v>
      </c>
      <c r="BK195" s="245">
        <f>ROUND(I195*H195,2)</f>
        <v>0</v>
      </c>
      <c r="BL195" s="17" t="s">
        <v>771</v>
      </c>
      <c r="BM195" s="244" t="s">
        <v>9818</v>
      </c>
    </row>
    <row r="196" s="1" customFormat="1" ht="16.5" customHeight="1">
      <c r="B196" s="39"/>
      <c r="C196" s="233" t="s">
        <v>547</v>
      </c>
      <c r="D196" s="233" t="s">
        <v>266</v>
      </c>
      <c r="E196" s="234" t="s">
        <v>9819</v>
      </c>
      <c r="F196" s="235" t="s">
        <v>9820</v>
      </c>
      <c r="G196" s="236" t="s">
        <v>396</v>
      </c>
      <c r="H196" s="237">
        <v>27.5</v>
      </c>
      <c r="I196" s="238"/>
      <c r="J196" s="239">
        <f>ROUND(I196*H196,2)</f>
        <v>0</v>
      </c>
      <c r="K196" s="235" t="s">
        <v>270</v>
      </c>
      <c r="L196" s="44"/>
      <c r="M196" s="240" t="s">
        <v>1</v>
      </c>
      <c r="N196" s="241" t="s">
        <v>48</v>
      </c>
      <c r="O196" s="87"/>
      <c r="P196" s="242">
        <f>O196*H196</f>
        <v>0</v>
      </c>
      <c r="Q196" s="242">
        <v>0</v>
      </c>
      <c r="R196" s="242">
        <f>Q196*H196</f>
        <v>0</v>
      </c>
      <c r="S196" s="242">
        <v>0</v>
      </c>
      <c r="T196" s="243">
        <f>S196*H196</f>
        <v>0</v>
      </c>
      <c r="AR196" s="244" t="s">
        <v>771</v>
      </c>
      <c r="AT196" s="244" t="s">
        <v>266</v>
      </c>
      <c r="AU196" s="244" t="s">
        <v>92</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771</v>
      </c>
      <c r="BM196" s="244" t="s">
        <v>9821</v>
      </c>
    </row>
    <row r="197" s="1" customFormat="1" ht="16.5" customHeight="1">
      <c r="B197" s="39"/>
      <c r="C197" s="233" t="s">
        <v>556</v>
      </c>
      <c r="D197" s="233" t="s">
        <v>266</v>
      </c>
      <c r="E197" s="234" t="s">
        <v>4659</v>
      </c>
      <c r="F197" s="235" t="s">
        <v>4660</v>
      </c>
      <c r="G197" s="236" t="s">
        <v>396</v>
      </c>
      <c r="H197" s="237">
        <v>27.5</v>
      </c>
      <c r="I197" s="238"/>
      <c r="J197" s="239">
        <f>ROUND(I197*H197,2)</f>
        <v>0</v>
      </c>
      <c r="K197" s="235" t="s">
        <v>270</v>
      </c>
      <c r="L197" s="44"/>
      <c r="M197" s="240" t="s">
        <v>1</v>
      </c>
      <c r="N197" s="241" t="s">
        <v>48</v>
      </c>
      <c r="O197" s="87"/>
      <c r="P197" s="242">
        <f>O197*H197</f>
        <v>0</v>
      </c>
      <c r="Q197" s="242">
        <v>0</v>
      </c>
      <c r="R197" s="242">
        <f>Q197*H197</f>
        <v>0</v>
      </c>
      <c r="S197" s="242">
        <v>0</v>
      </c>
      <c r="T197" s="243">
        <f>S197*H197</f>
        <v>0</v>
      </c>
      <c r="AR197" s="244" t="s">
        <v>771</v>
      </c>
      <c r="AT197" s="244" t="s">
        <v>266</v>
      </c>
      <c r="AU197" s="244" t="s">
        <v>92</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771</v>
      </c>
      <c r="BM197" s="244" t="s">
        <v>9822</v>
      </c>
    </row>
    <row r="198" s="1" customFormat="1" ht="16.5" customHeight="1">
      <c r="B198" s="39"/>
      <c r="C198" s="233" t="s">
        <v>563</v>
      </c>
      <c r="D198" s="233" t="s">
        <v>266</v>
      </c>
      <c r="E198" s="234" t="s">
        <v>9823</v>
      </c>
      <c r="F198" s="235" t="s">
        <v>4683</v>
      </c>
      <c r="G198" s="236" t="s">
        <v>366</v>
      </c>
      <c r="H198" s="237">
        <v>1.5</v>
      </c>
      <c r="I198" s="238"/>
      <c r="J198" s="239">
        <f>ROUND(I198*H198,2)</f>
        <v>0</v>
      </c>
      <c r="K198" s="235" t="s">
        <v>1</v>
      </c>
      <c r="L198" s="44"/>
      <c r="M198" s="240" t="s">
        <v>1</v>
      </c>
      <c r="N198" s="241" t="s">
        <v>48</v>
      </c>
      <c r="O198" s="87"/>
      <c r="P198" s="242">
        <f>O198*H198</f>
        <v>0</v>
      </c>
      <c r="Q198" s="242">
        <v>0</v>
      </c>
      <c r="R198" s="242">
        <f>Q198*H198</f>
        <v>0</v>
      </c>
      <c r="S198" s="242">
        <v>0</v>
      </c>
      <c r="T198" s="243">
        <f>S198*H198</f>
        <v>0</v>
      </c>
      <c r="AR198" s="244" t="s">
        <v>771</v>
      </c>
      <c r="AT198" s="244" t="s">
        <v>266</v>
      </c>
      <c r="AU198" s="244" t="s">
        <v>92</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771</v>
      </c>
      <c r="BM198" s="244" t="s">
        <v>9824</v>
      </c>
    </row>
    <row r="199" s="1" customFormat="1" ht="16.5" customHeight="1">
      <c r="B199" s="39"/>
      <c r="C199" s="233" t="s">
        <v>570</v>
      </c>
      <c r="D199" s="233" t="s">
        <v>266</v>
      </c>
      <c r="E199" s="234" t="s">
        <v>9825</v>
      </c>
      <c r="F199" s="235" t="s">
        <v>9826</v>
      </c>
      <c r="G199" s="236" t="s">
        <v>503</v>
      </c>
      <c r="H199" s="237">
        <v>2</v>
      </c>
      <c r="I199" s="238"/>
      <c r="J199" s="239">
        <f>ROUND(I199*H199,2)</f>
        <v>0</v>
      </c>
      <c r="K199" s="235" t="s">
        <v>1</v>
      </c>
      <c r="L199" s="44"/>
      <c r="M199" s="314" t="s">
        <v>1</v>
      </c>
      <c r="N199" s="315" t="s">
        <v>48</v>
      </c>
      <c r="O199" s="250"/>
      <c r="P199" s="316">
        <f>O199*H199</f>
        <v>0</v>
      </c>
      <c r="Q199" s="316">
        <v>0</v>
      </c>
      <c r="R199" s="316">
        <f>Q199*H199</f>
        <v>0</v>
      </c>
      <c r="S199" s="316">
        <v>0</v>
      </c>
      <c r="T199" s="317">
        <f>S199*H199</f>
        <v>0</v>
      </c>
      <c r="AR199" s="244" t="s">
        <v>771</v>
      </c>
      <c r="AT199" s="244" t="s">
        <v>266</v>
      </c>
      <c r="AU199" s="244" t="s">
        <v>92</v>
      </c>
      <c r="AY199" s="17" t="s">
        <v>263</v>
      </c>
      <c r="BE199" s="245">
        <f>IF(N199="základní",J199,0)</f>
        <v>0</v>
      </c>
      <c r="BF199" s="245">
        <f>IF(N199="snížená",J199,0)</f>
        <v>0</v>
      </c>
      <c r="BG199" s="245">
        <f>IF(N199="zákl. přenesená",J199,0)</f>
        <v>0</v>
      </c>
      <c r="BH199" s="245">
        <f>IF(N199="sníž. přenesená",J199,0)</f>
        <v>0</v>
      </c>
      <c r="BI199" s="245">
        <f>IF(N199="nulová",J199,0)</f>
        <v>0</v>
      </c>
      <c r="BJ199" s="17" t="s">
        <v>90</v>
      </c>
      <c r="BK199" s="245">
        <f>ROUND(I199*H199,2)</f>
        <v>0</v>
      </c>
      <c r="BL199" s="17" t="s">
        <v>771</v>
      </c>
      <c r="BM199" s="244" t="s">
        <v>9827</v>
      </c>
    </row>
    <row r="200" s="1" customFormat="1" ht="6.96" customHeight="1">
      <c r="B200" s="62"/>
      <c r="C200" s="63"/>
      <c r="D200" s="63"/>
      <c r="E200" s="63"/>
      <c r="F200" s="63"/>
      <c r="G200" s="63"/>
      <c r="H200" s="63"/>
      <c r="I200" s="184"/>
      <c r="J200" s="63"/>
      <c r="K200" s="63"/>
      <c r="L200" s="44"/>
    </row>
  </sheetData>
  <sheetProtection sheet="1" autoFilter="0" formatColumns="0" formatRows="0" objects="1" scenarios="1" spinCount="100000" saltValue="hskx3Z3Z3qFclfa0pOPBw2SdAammr+sweTy7p0EfBfFpOg9y0znITqA5OdvSlPSSOBqxyUyEjtnY0+fqT07zsQ==" hashValue="VosLVvHhYocWSk6gOx0IiHQUIqOoFtq1At8DAkBJgXyxmHeUhJEMi8LEQMVzCEaxcU0xI2Z8VJSCKI2KoBY2tA==" algorithmName="SHA-512" password="E785"/>
  <autoFilter ref="C129:K199"/>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228</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8672</v>
      </c>
      <c r="L9" s="20"/>
    </row>
    <row r="10" ht="12" customHeight="1">
      <c r="B10" s="20"/>
      <c r="D10" s="149" t="s">
        <v>327</v>
      </c>
      <c r="L10" s="20"/>
    </row>
    <row r="11" s="1" customFormat="1" ht="16.5" customHeight="1">
      <c r="B11" s="44"/>
      <c r="E11" s="163" t="s">
        <v>9828</v>
      </c>
      <c r="F11" s="1"/>
      <c r="G11" s="1"/>
      <c r="H11" s="1"/>
      <c r="I11" s="151"/>
      <c r="L11" s="44"/>
    </row>
    <row r="12" s="1" customFormat="1" ht="12" customHeight="1">
      <c r="B12" s="44"/>
      <c r="D12" s="149" t="s">
        <v>3443</v>
      </c>
      <c r="I12" s="151"/>
      <c r="L12" s="44"/>
    </row>
    <row r="13" s="1" customFormat="1" ht="36.96" customHeight="1">
      <c r="B13" s="44"/>
      <c r="E13" s="152" t="s">
        <v>9829</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357" customHeight="1">
      <c r="B31" s="155"/>
      <c r="E31" s="156" t="s">
        <v>9830</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ROUND(J128,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ROUND((SUM(BE128:BE142)),  2)</f>
        <v>0</v>
      </c>
      <c r="I37" s="165">
        <v>0.20999999999999999</v>
      </c>
      <c r="J37" s="164">
        <f>ROUND(((SUM(BE128:BE142))*I37),  2)</f>
        <v>0</v>
      </c>
      <c r="L37" s="44"/>
    </row>
    <row r="38" s="1" customFormat="1" ht="14.4" customHeight="1">
      <c r="B38" s="44"/>
      <c r="E38" s="149" t="s">
        <v>49</v>
      </c>
      <c r="F38" s="164">
        <f>ROUND((SUM(BF128:BF142)),  2)</f>
        <v>0</v>
      </c>
      <c r="I38" s="165">
        <v>0.14999999999999999</v>
      </c>
      <c r="J38" s="164">
        <f>ROUND(((SUM(BF128:BF142))*I38),  2)</f>
        <v>0</v>
      </c>
      <c r="L38" s="44"/>
    </row>
    <row r="39" hidden="1" s="1" customFormat="1" ht="14.4" customHeight="1">
      <c r="B39" s="44"/>
      <c r="E39" s="149" t="s">
        <v>50</v>
      </c>
      <c r="F39" s="164">
        <f>ROUND((SUM(BG128:BG142)),  2)</f>
        <v>0</v>
      </c>
      <c r="I39" s="165">
        <v>0.20999999999999999</v>
      </c>
      <c r="J39" s="164">
        <f>0</f>
        <v>0</v>
      </c>
      <c r="L39" s="44"/>
    </row>
    <row r="40" hidden="1" s="1" customFormat="1" ht="14.4" customHeight="1">
      <c r="B40" s="44"/>
      <c r="E40" s="149" t="s">
        <v>51</v>
      </c>
      <c r="F40" s="164">
        <f>ROUND((SUM(BH128:BH142)),  2)</f>
        <v>0</v>
      </c>
      <c r="I40" s="165">
        <v>0.14999999999999999</v>
      </c>
      <c r="J40" s="164">
        <f>0</f>
        <v>0</v>
      </c>
      <c r="L40" s="44"/>
    </row>
    <row r="41" hidden="1" s="1" customFormat="1" ht="14.4" customHeight="1">
      <c r="B41" s="44"/>
      <c r="E41" s="149" t="s">
        <v>52</v>
      </c>
      <c r="F41" s="164">
        <f>ROUND((SUM(BI128:BI142)),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8672</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9828</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IO 10_KT - KT</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J128</f>
        <v>0</v>
      </c>
      <c r="K100" s="40"/>
      <c r="L100" s="44"/>
      <c r="AU100" s="17" t="s">
        <v>241</v>
      </c>
    </row>
    <row r="101" s="8" customFormat="1" ht="24.96" customHeight="1">
      <c r="B101" s="194"/>
      <c r="C101" s="195"/>
      <c r="D101" s="196" t="s">
        <v>6884</v>
      </c>
      <c r="E101" s="197"/>
      <c r="F101" s="197"/>
      <c r="G101" s="197"/>
      <c r="H101" s="197"/>
      <c r="I101" s="198"/>
      <c r="J101" s="199">
        <f>J129</f>
        <v>0</v>
      </c>
      <c r="K101" s="195"/>
      <c r="L101" s="200"/>
    </row>
    <row r="102" s="8" customFormat="1" ht="24.96" customHeight="1">
      <c r="B102" s="194"/>
      <c r="C102" s="195"/>
      <c r="D102" s="196" t="s">
        <v>6885</v>
      </c>
      <c r="E102" s="197"/>
      <c r="F102" s="197"/>
      <c r="G102" s="197"/>
      <c r="H102" s="197"/>
      <c r="I102" s="198"/>
      <c r="J102" s="199">
        <f>J132</f>
        <v>0</v>
      </c>
      <c r="K102" s="195"/>
      <c r="L102" s="200"/>
    </row>
    <row r="103" s="8" customFormat="1" ht="24.96" customHeight="1">
      <c r="B103" s="194"/>
      <c r="C103" s="195"/>
      <c r="D103" s="196" t="s">
        <v>6886</v>
      </c>
      <c r="E103" s="197"/>
      <c r="F103" s="197"/>
      <c r="G103" s="197"/>
      <c r="H103" s="197"/>
      <c r="I103" s="198"/>
      <c r="J103" s="199">
        <f>J135</f>
        <v>0</v>
      </c>
      <c r="K103" s="195"/>
      <c r="L103" s="200"/>
    </row>
    <row r="104" s="8" customFormat="1" ht="24.96" customHeight="1">
      <c r="B104" s="194"/>
      <c r="C104" s="195"/>
      <c r="D104" s="196" t="s">
        <v>6887</v>
      </c>
      <c r="E104" s="197"/>
      <c r="F104" s="197"/>
      <c r="G104" s="197"/>
      <c r="H104" s="197"/>
      <c r="I104" s="198"/>
      <c r="J104" s="199">
        <f>J140</f>
        <v>0</v>
      </c>
      <c r="K104" s="195"/>
      <c r="L104" s="200"/>
    </row>
    <row r="105" s="1" customFormat="1" ht="21.84" customHeight="1">
      <c r="B105" s="39"/>
      <c r="C105" s="40"/>
      <c r="D105" s="40"/>
      <c r="E105" s="40"/>
      <c r="F105" s="40"/>
      <c r="G105" s="40"/>
      <c r="H105" s="40"/>
      <c r="I105" s="151"/>
      <c r="J105" s="40"/>
      <c r="K105" s="40"/>
      <c r="L105" s="44"/>
    </row>
    <row r="106" s="1" customFormat="1" ht="6.96" customHeight="1">
      <c r="B106" s="62"/>
      <c r="C106" s="63"/>
      <c r="D106" s="63"/>
      <c r="E106" s="63"/>
      <c r="F106" s="63"/>
      <c r="G106" s="63"/>
      <c r="H106" s="63"/>
      <c r="I106" s="184"/>
      <c r="J106" s="63"/>
      <c r="K106" s="63"/>
      <c r="L106" s="44"/>
    </row>
    <row r="110" s="1" customFormat="1" ht="6.96" customHeight="1">
      <c r="B110" s="64"/>
      <c r="C110" s="65"/>
      <c r="D110" s="65"/>
      <c r="E110" s="65"/>
      <c r="F110" s="65"/>
      <c r="G110" s="65"/>
      <c r="H110" s="65"/>
      <c r="I110" s="187"/>
      <c r="J110" s="65"/>
      <c r="K110" s="65"/>
      <c r="L110" s="44"/>
    </row>
    <row r="111" s="1" customFormat="1" ht="24.96" customHeight="1">
      <c r="B111" s="39"/>
      <c r="C111" s="23" t="s">
        <v>248</v>
      </c>
      <c r="D111" s="40"/>
      <c r="E111" s="40"/>
      <c r="F111" s="40"/>
      <c r="G111" s="40"/>
      <c r="H111" s="40"/>
      <c r="I111" s="151"/>
      <c r="J111" s="40"/>
      <c r="K111" s="40"/>
      <c r="L111" s="44"/>
    </row>
    <row r="112" s="1" customFormat="1" ht="6.96" customHeight="1">
      <c r="B112" s="39"/>
      <c r="C112" s="40"/>
      <c r="D112" s="40"/>
      <c r="E112" s="40"/>
      <c r="F112" s="40"/>
      <c r="G112" s="40"/>
      <c r="H112" s="40"/>
      <c r="I112" s="151"/>
      <c r="J112" s="40"/>
      <c r="K112" s="40"/>
      <c r="L112" s="44"/>
    </row>
    <row r="113" s="1" customFormat="1" ht="12" customHeight="1">
      <c r="B113" s="39"/>
      <c r="C113" s="32" t="s">
        <v>16</v>
      </c>
      <c r="D113" s="40"/>
      <c r="E113" s="40"/>
      <c r="F113" s="40"/>
      <c r="G113" s="40"/>
      <c r="H113" s="40"/>
      <c r="I113" s="151"/>
      <c r="J113" s="40"/>
      <c r="K113" s="40"/>
      <c r="L113" s="44"/>
    </row>
    <row r="114" s="1" customFormat="1" ht="16.5" customHeight="1">
      <c r="B114" s="39"/>
      <c r="C114" s="40"/>
      <c r="D114" s="40"/>
      <c r="E114" s="188" t="str">
        <f>E7</f>
        <v>R4 - Nová budova fakulty umění</v>
      </c>
      <c r="F114" s="32"/>
      <c r="G114" s="32"/>
      <c r="H114" s="32"/>
      <c r="I114" s="151"/>
      <c r="J114" s="40"/>
      <c r="K114" s="40"/>
      <c r="L114" s="44"/>
    </row>
    <row r="115" ht="12" customHeight="1">
      <c r="B115" s="21"/>
      <c r="C115" s="32" t="s">
        <v>235</v>
      </c>
      <c r="D115" s="22"/>
      <c r="E115" s="22"/>
      <c r="F115" s="22"/>
      <c r="G115" s="22"/>
      <c r="H115" s="22"/>
      <c r="I115" s="143"/>
      <c r="J115" s="22"/>
      <c r="K115" s="22"/>
      <c r="L115" s="20"/>
    </row>
    <row r="116" ht="16.5" customHeight="1">
      <c r="B116" s="21"/>
      <c r="C116" s="22"/>
      <c r="D116" s="22"/>
      <c r="E116" s="188" t="s">
        <v>8672</v>
      </c>
      <c r="F116" s="22"/>
      <c r="G116" s="22"/>
      <c r="H116" s="22"/>
      <c r="I116" s="143"/>
      <c r="J116" s="22"/>
      <c r="K116" s="22"/>
      <c r="L116" s="20"/>
    </row>
    <row r="117" ht="12" customHeight="1">
      <c r="B117" s="21"/>
      <c r="C117" s="32" t="s">
        <v>327</v>
      </c>
      <c r="D117" s="22"/>
      <c r="E117" s="22"/>
      <c r="F117" s="22"/>
      <c r="G117" s="22"/>
      <c r="H117" s="22"/>
      <c r="I117" s="143"/>
      <c r="J117" s="22"/>
      <c r="K117" s="22"/>
      <c r="L117" s="20"/>
    </row>
    <row r="118" s="1" customFormat="1" ht="16.5" customHeight="1">
      <c r="B118" s="39"/>
      <c r="C118" s="40"/>
      <c r="D118" s="40"/>
      <c r="E118" s="313" t="s">
        <v>9828</v>
      </c>
      <c r="F118" s="40"/>
      <c r="G118" s="40"/>
      <c r="H118" s="40"/>
      <c r="I118" s="151"/>
      <c r="J118" s="40"/>
      <c r="K118" s="40"/>
      <c r="L118" s="44"/>
    </row>
    <row r="119" s="1" customFormat="1" ht="12" customHeight="1">
      <c r="B119" s="39"/>
      <c r="C119" s="32" t="s">
        <v>3443</v>
      </c>
      <c r="D119" s="40"/>
      <c r="E119" s="40"/>
      <c r="F119" s="40"/>
      <c r="G119" s="40"/>
      <c r="H119" s="40"/>
      <c r="I119" s="151"/>
      <c r="J119" s="40"/>
      <c r="K119" s="40"/>
      <c r="L119" s="44"/>
    </row>
    <row r="120" s="1" customFormat="1" ht="16.5" customHeight="1">
      <c r="B120" s="39"/>
      <c r="C120" s="40"/>
      <c r="D120" s="40"/>
      <c r="E120" s="72" t="str">
        <f>E13</f>
        <v>IO 10_KT - KT</v>
      </c>
      <c r="F120" s="40"/>
      <c r="G120" s="40"/>
      <c r="H120" s="40"/>
      <c r="I120" s="151"/>
      <c r="J120" s="40"/>
      <c r="K120" s="40"/>
      <c r="L120" s="44"/>
    </row>
    <row r="121" s="1" customFormat="1" ht="6.96" customHeight="1">
      <c r="B121" s="39"/>
      <c r="C121" s="40"/>
      <c r="D121" s="40"/>
      <c r="E121" s="40"/>
      <c r="F121" s="40"/>
      <c r="G121" s="40"/>
      <c r="H121" s="40"/>
      <c r="I121" s="151"/>
      <c r="J121" s="40"/>
      <c r="K121" s="40"/>
      <c r="L121" s="44"/>
    </row>
    <row r="122" s="1" customFormat="1" ht="12" customHeight="1">
      <c r="B122" s="39"/>
      <c r="C122" s="32" t="s">
        <v>22</v>
      </c>
      <c r="D122" s="40"/>
      <c r="E122" s="40"/>
      <c r="F122" s="27" t="str">
        <f>F16</f>
        <v xml:space="preserve"> </v>
      </c>
      <c r="G122" s="40"/>
      <c r="H122" s="40"/>
      <c r="I122" s="153" t="s">
        <v>24</v>
      </c>
      <c r="J122" s="75" t="str">
        <f>IF(J16="","",J16)</f>
        <v>16. 10. 2019</v>
      </c>
      <c r="K122" s="40"/>
      <c r="L122" s="44"/>
    </row>
    <row r="123" s="1" customFormat="1" ht="6.96" customHeight="1">
      <c r="B123" s="39"/>
      <c r="C123" s="40"/>
      <c r="D123" s="40"/>
      <c r="E123" s="40"/>
      <c r="F123" s="40"/>
      <c r="G123" s="40"/>
      <c r="H123" s="40"/>
      <c r="I123" s="151"/>
      <c r="J123" s="40"/>
      <c r="K123" s="40"/>
      <c r="L123" s="44"/>
    </row>
    <row r="124" s="1" customFormat="1" ht="27.9" customHeight="1">
      <c r="B124" s="39"/>
      <c r="C124" s="32" t="s">
        <v>30</v>
      </c>
      <c r="D124" s="40"/>
      <c r="E124" s="40"/>
      <c r="F124" s="27" t="str">
        <f>E19</f>
        <v xml:space="preserve">OSTRAVSKÁ UNIVERZITA </v>
      </c>
      <c r="G124" s="40"/>
      <c r="H124" s="40"/>
      <c r="I124" s="153" t="s">
        <v>36</v>
      </c>
      <c r="J124" s="37" t="str">
        <f>E25</f>
        <v>KANIA a.s., Ostrava</v>
      </c>
      <c r="K124" s="40"/>
      <c r="L124" s="44"/>
    </row>
    <row r="125" s="1" customFormat="1" ht="15.15" customHeight="1">
      <c r="B125" s="39"/>
      <c r="C125" s="32" t="s">
        <v>34</v>
      </c>
      <c r="D125" s="40"/>
      <c r="E125" s="40"/>
      <c r="F125" s="27" t="str">
        <f>IF(E22="","",E22)</f>
        <v>Vyplň údaj</v>
      </c>
      <c r="G125" s="40"/>
      <c r="H125" s="40"/>
      <c r="I125" s="153" t="s">
        <v>39</v>
      </c>
      <c r="J125" s="37" t="str">
        <f>E28</f>
        <v xml:space="preserve"> </v>
      </c>
      <c r="K125" s="40"/>
      <c r="L125" s="44"/>
    </row>
    <row r="126" s="1" customFormat="1" ht="10.32" customHeight="1">
      <c r="B126" s="39"/>
      <c r="C126" s="40"/>
      <c r="D126" s="40"/>
      <c r="E126" s="40"/>
      <c r="F126" s="40"/>
      <c r="G126" s="40"/>
      <c r="H126" s="40"/>
      <c r="I126" s="151"/>
      <c r="J126" s="40"/>
      <c r="K126" s="40"/>
      <c r="L126" s="44"/>
    </row>
    <row r="127" s="10" customFormat="1" ht="29.28" customHeight="1">
      <c r="B127" s="207"/>
      <c r="C127" s="208" t="s">
        <v>249</v>
      </c>
      <c r="D127" s="209" t="s">
        <v>68</v>
      </c>
      <c r="E127" s="209" t="s">
        <v>64</v>
      </c>
      <c r="F127" s="209" t="s">
        <v>65</v>
      </c>
      <c r="G127" s="209" t="s">
        <v>250</v>
      </c>
      <c r="H127" s="209" t="s">
        <v>251</v>
      </c>
      <c r="I127" s="210" t="s">
        <v>252</v>
      </c>
      <c r="J127" s="209" t="s">
        <v>239</v>
      </c>
      <c r="K127" s="211" t="s">
        <v>253</v>
      </c>
      <c r="L127" s="212"/>
      <c r="M127" s="96" t="s">
        <v>1</v>
      </c>
      <c r="N127" s="97" t="s">
        <v>47</v>
      </c>
      <c r="O127" s="97" t="s">
        <v>254</v>
      </c>
      <c r="P127" s="97" t="s">
        <v>255</v>
      </c>
      <c r="Q127" s="97" t="s">
        <v>256</v>
      </c>
      <c r="R127" s="97" t="s">
        <v>257</v>
      </c>
      <c r="S127" s="97" t="s">
        <v>258</v>
      </c>
      <c r="T127" s="98" t="s">
        <v>259</v>
      </c>
    </row>
    <row r="128" s="1" customFormat="1" ht="22.8" customHeight="1">
      <c r="B128" s="39"/>
      <c r="C128" s="103" t="s">
        <v>260</v>
      </c>
      <c r="D128" s="40"/>
      <c r="E128" s="40"/>
      <c r="F128" s="40"/>
      <c r="G128" s="40"/>
      <c r="H128" s="40"/>
      <c r="I128" s="151"/>
      <c r="J128" s="213">
        <f>BK128</f>
        <v>0</v>
      </c>
      <c r="K128" s="40"/>
      <c r="L128" s="44"/>
      <c r="M128" s="99"/>
      <c r="N128" s="100"/>
      <c r="O128" s="100"/>
      <c r="P128" s="214">
        <f>P129+P132+P135+P140</f>
        <v>0</v>
      </c>
      <c r="Q128" s="100"/>
      <c r="R128" s="214">
        <f>R129+R132+R135+R140</f>
        <v>0</v>
      </c>
      <c r="S128" s="100"/>
      <c r="T128" s="215">
        <f>T129+T132+T135+T140</f>
        <v>0</v>
      </c>
      <c r="AT128" s="17" t="s">
        <v>82</v>
      </c>
      <c r="AU128" s="17" t="s">
        <v>241</v>
      </c>
      <c r="BK128" s="216">
        <f>BK129+BK132+BK135+BK140</f>
        <v>0</v>
      </c>
    </row>
    <row r="129" s="11" customFormat="1" ht="25.92" customHeight="1">
      <c r="B129" s="217"/>
      <c r="C129" s="218"/>
      <c r="D129" s="219" t="s">
        <v>82</v>
      </c>
      <c r="E129" s="220" t="s">
        <v>4733</v>
      </c>
      <c r="F129" s="220" t="s">
        <v>6888</v>
      </c>
      <c r="G129" s="218"/>
      <c r="H129" s="218"/>
      <c r="I129" s="221"/>
      <c r="J129" s="222">
        <f>BK129</f>
        <v>0</v>
      </c>
      <c r="K129" s="218"/>
      <c r="L129" s="223"/>
      <c r="M129" s="224"/>
      <c r="N129" s="225"/>
      <c r="O129" s="225"/>
      <c r="P129" s="226">
        <f>SUM(P130:P131)</f>
        <v>0</v>
      </c>
      <c r="Q129" s="225"/>
      <c r="R129" s="226">
        <f>SUM(R130:R131)</f>
        <v>0</v>
      </c>
      <c r="S129" s="225"/>
      <c r="T129" s="227">
        <f>SUM(T130:T131)</f>
        <v>0</v>
      </c>
      <c r="AR129" s="228" t="s">
        <v>90</v>
      </c>
      <c r="AT129" s="229" t="s">
        <v>82</v>
      </c>
      <c r="AU129" s="229" t="s">
        <v>83</v>
      </c>
      <c r="AY129" s="228" t="s">
        <v>263</v>
      </c>
      <c r="BK129" s="230">
        <f>SUM(BK130:BK131)</f>
        <v>0</v>
      </c>
    </row>
    <row r="130" s="1" customFormat="1" ht="16.5" customHeight="1">
      <c r="B130" s="39"/>
      <c r="C130" s="233" t="s">
        <v>90</v>
      </c>
      <c r="D130" s="233" t="s">
        <v>266</v>
      </c>
      <c r="E130" s="234" t="s">
        <v>9831</v>
      </c>
      <c r="F130" s="235" t="s">
        <v>9832</v>
      </c>
      <c r="G130" s="236" t="s">
        <v>396</v>
      </c>
      <c r="H130" s="237">
        <v>648</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92</v>
      </c>
    </row>
    <row r="131" s="1" customFormat="1" ht="16.5" customHeight="1">
      <c r="B131" s="39"/>
      <c r="C131" s="233" t="s">
        <v>92</v>
      </c>
      <c r="D131" s="233" t="s">
        <v>266</v>
      </c>
      <c r="E131" s="234" t="s">
        <v>9833</v>
      </c>
      <c r="F131" s="235" t="s">
        <v>9834</v>
      </c>
      <c r="G131" s="236" t="s">
        <v>396</v>
      </c>
      <c r="H131" s="237">
        <v>18</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125</v>
      </c>
    </row>
    <row r="132" s="11" customFormat="1" ht="25.92" customHeight="1">
      <c r="B132" s="217"/>
      <c r="C132" s="218"/>
      <c r="D132" s="219" t="s">
        <v>82</v>
      </c>
      <c r="E132" s="220" t="s">
        <v>4761</v>
      </c>
      <c r="F132" s="220" t="s">
        <v>6925</v>
      </c>
      <c r="G132" s="218"/>
      <c r="H132" s="218"/>
      <c r="I132" s="221"/>
      <c r="J132" s="222">
        <f>BK132</f>
        <v>0</v>
      </c>
      <c r="K132" s="218"/>
      <c r="L132" s="223"/>
      <c r="M132" s="224"/>
      <c r="N132" s="225"/>
      <c r="O132" s="225"/>
      <c r="P132" s="226">
        <f>SUM(P133:P134)</f>
        <v>0</v>
      </c>
      <c r="Q132" s="225"/>
      <c r="R132" s="226">
        <f>SUM(R133:R134)</f>
        <v>0</v>
      </c>
      <c r="S132" s="225"/>
      <c r="T132" s="227">
        <f>SUM(T133:T134)</f>
        <v>0</v>
      </c>
      <c r="AR132" s="228" t="s">
        <v>90</v>
      </c>
      <c r="AT132" s="229" t="s">
        <v>82</v>
      </c>
      <c r="AU132" s="229" t="s">
        <v>83</v>
      </c>
      <c r="AY132" s="228" t="s">
        <v>263</v>
      </c>
      <c r="BK132" s="230">
        <f>SUM(BK133:BK134)</f>
        <v>0</v>
      </c>
    </row>
    <row r="133" s="1" customFormat="1" ht="16.5" customHeight="1">
      <c r="B133" s="39"/>
      <c r="C133" s="233" t="s">
        <v>112</v>
      </c>
      <c r="D133" s="233" t="s">
        <v>266</v>
      </c>
      <c r="E133" s="234" t="s">
        <v>9835</v>
      </c>
      <c r="F133" s="235" t="s">
        <v>6931</v>
      </c>
      <c r="G133" s="236" t="s">
        <v>396</v>
      </c>
      <c r="H133" s="237">
        <v>215</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295</v>
      </c>
    </row>
    <row r="134" s="1" customFormat="1" ht="16.5" customHeight="1">
      <c r="B134" s="39"/>
      <c r="C134" s="233" t="s">
        <v>125</v>
      </c>
      <c r="D134" s="233" t="s">
        <v>266</v>
      </c>
      <c r="E134" s="234" t="s">
        <v>9836</v>
      </c>
      <c r="F134" s="235" t="s">
        <v>6943</v>
      </c>
      <c r="G134" s="236" t="s">
        <v>396</v>
      </c>
      <c r="H134" s="237">
        <v>768</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303</v>
      </c>
    </row>
    <row r="135" s="11" customFormat="1" ht="25.92" customHeight="1">
      <c r="B135" s="217"/>
      <c r="C135" s="218"/>
      <c r="D135" s="219" t="s">
        <v>82</v>
      </c>
      <c r="E135" s="220" t="s">
        <v>4780</v>
      </c>
      <c r="F135" s="220" t="s">
        <v>7014</v>
      </c>
      <c r="G135" s="218"/>
      <c r="H135" s="218"/>
      <c r="I135" s="221"/>
      <c r="J135" s="222">
        <f>BK135</f>
        <v>0</v>
      </c>
      <c r="K135" s="218"/>
      <c r="L135" s="223"/>
      <c r="M135" s="224"/>
      <c r="N135" s="225"/>
      <c r="O135" s="225"/>
      <c r="P135" s="226">
        <f>SUM(P136:P139)</f>
        <v>0</v>
      </c>
      <c r="Q135" s="225"/>
      <c r="R135" s="226">
        <f>SUM(R136:R139)</f>
        <v>0</v>
      </c>
      <c r="S135" s="225"/>
      <c r="T135" s="227">
        <f>SUM(T136:T139)</f>
        <v>0</v>
      </c>
      <c r="AR135" s="228" t="s">
        <v>90</v>
      </c>
      <c r="AT135" s="229" t="s">
        <v>82</v>
      </c>
      <c r="AU135" s="229" t="s">
        <v>83</v>
      </c>
      <c r="AY135" s="228" t="s">
        <v>263</v>
      </c>
      <c r="BK135" s="230">
        <f>SUM(BK136:BK139)</f>
        <v>0</v>
      </c>
    </row>
    <row r="136" s="1" customFormat="1" ht="16.5" customHeight="1">
      <c r="B136" s="39"/>
      <c r="C136" s="233" t="s">
        <v>262</v>
      </c>
      <c r="D136" s="233" t="s">
        <v>266</v>
      </c>
      <c r="E136" s="234" t="s">
        <v>9837</v>
      </c>
      <c r="F136" s="235" t="s">
        <v>9838</v>
      </c>
      <c r="G136" s="236" t="s">
        <v>396</v>
      </c>
      <c r="H136" s="237">
        <v>534</v>
      </c>
      <c r="I136" s="238"/>
      <c r="J136" s="239">
        <f>ROUND(I136*H136,2)</f>
        <v>0</v>
      </c>
      <c r="K136" s="235" t="s">
        <v>413</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315</v>
      </c>
    </row>
    <row r="137" s="1" customFormat="1" ht="16.5" customHeight="1">
      <c r="B137" s="39"/>
      <c r="C137" s="233" t="s">
        <v>295</v>
      </c>
      <c r="D137" s="233" t="s">
        <v>266</v>
      </c>
      <c r="E137" s="234" t="s">
        <v>9839</v>
      </c>
      <c r="F137" s="235" t="s">
        <v>9840</v>
      </c>
      <c r="G137" s="236" t="s">
        <v>396</v>
      </c>
      <c r="H137" s="237">
        <v>534</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430</v>
      </c>
    </row>
    <row r="138" s="1" customFormat="1" ht="16.5" customHeight="1">
      <c r="B138" s="39"/>
      <c r="C138" s="233" t="s">
        <v>299</v>
      </c>
      <c r="D138" s="233" t="s">
        <v>266</v>
      </c>
      <c r="E138" s="234" t="s">
        <v>9841</v>
      </c>
      <c r="F138" s="235" t="s">
        <v>9842</v>
      </c>
      <c r="G138" s="236" t="s">
        <v>396</v>
      </c>
      <c r="H138" s="237">
        <v>534</v>
      </c>
      <c r="I138" s="238"/>
      <c r="J138" s="239">
        <f>ROUND(I138*H138,2)</f>
        <v>0</v>
      </c>
      <c r="K138" s="235" t="s">
        <v>413</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440</v>
      </c>
    </row>
    <row r="139" s="1" customFormat="1" ht="16.5" customHeight="1">
      <c r="B139" s="39"/>
      <c r="C139" s="233" t="s">
        <v>303</v>
      </c>
      <c r="D139" s="233" t="s">
        <v>266</v>
      </c>
      <c r="E139" s="234" t="s">
        <v>9843</v>
      </c>
      <c r="F139" s="235" t="s">
        <v>9844</v>
      </c>
      <c r="G139" s="236" t="s">
        <v>396</v>
      </c>
      <c r="H139" s="237">
        <v>534</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452</v>
      </c>
    </row>
    <row r="140" s="11" customFormat="1" ht="25.92" customHeight="1">
      <c r="B140" s="217"/>
      <c r="C140" s="218"/>
      <c r="D140" s="219" t="s">
        <v>82</v>
      </c>
      <c r="E140" s="220" t="s">
        <v>4947</v>
      </c>
      <c r="F140" s="220" t="s">
        <v>2719</v>
      </c>
      <c r="G140" s="218"/>
      <c r="H140" s="218"/>
      <c r="I140" s="221"/>
      <c r="J140" s="222">
        <f>BK140</f>
        <v>0</v>
      </c>
      <c r="K140" s="218"/>
      <c r="L140" s="223"/>
      <c r="M140" s="224"/>
      <c r="N140" s="225"/>
      <c r="O140" s="225"/>
      <c r="P140" s="226">
        <f>SUM(P141:P142)</f>
        <v>0</v>
      </c>
      <c r="Q140" s="225"/>
      <c r="R140" s="226">
        <f>SUM(R141:R142)</f>
        <v>0</v>
      </c>
      <c r="S140" s="225"/>
      <c r="T140" s="227">
        <f>SUM(T141:T142)</f>
        <v>0</v>
      </c>
      <c r="AR140" s="228" t="s">
        <v>90</v>
      </c>
      <c r="AT140" s="229" t="s">
        <v>82</v>
      </c>
      <c r="AU140" s="229" t="s">
        <v>83</v>
      </c>
      <c r="AY140" s="228" t="s">
        <v>263</v>
      </c>
      <c r="BK140" s="230">
        <f>SUM(BK141:BK142)</f>
        <v>0</v>
      </c>
    </row>
    <row r="141" s="1" customFormat="1" ht="16.5" customHeight="1">
      <c r="B141" s="39"/>
      <c r="C141" s="233" t="s">
        <v>310</v>
      </c>
      <c r="D141" s="233" t="s">
        <v>266</v>
      </c>
      <c r="E141" s="234" t="s">
        <v>9845</v>
      </c>
      <c r="F141" s="235" t="s">
        <v>7054</v>
      </c>
      <c r="G141" s="236" t="s">
        <v>366</v>
      </c>
      <c r="H141" s="237">
        <v>5</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465</v>
      </c>
    </row>
    <row r="142" s="1" customFormat="1" ht="24" customHeight="1">
      <c r="B142" s="39"/>
      <c r="C142" s="233" t="s">
        <v>315</v>
      </c>
      <c r="D142" s="233" t="s">
        <v>266</v>
      </c>
      <c r="E142" s="234" t="s">
        <v>9846</v>
      </c>
      <c r="F142" s="235" t="s">
        <v>7056</v>
      </c>
      <c r="G142" s="236" t="s">
        <v>366</v>
      </c>
      <c r="H142" s="237">
        <v>15</v>
      </c>
      <c r="I142" s="238"/>
      <c r="J142" s="239">
        <f>ROUND(I142*H142,2)</f>
        <v>0</v>
      </c>
      <c r="K142" s="235" t="s">
        <v>413</v>
      </c>
      <c r="L142" s="44"/>
      <c r="M142" s="314" t="s">
        <v>1</v>
      </c>
      <c r="N142" s="315" t="s">
        <v>48</v>
      </c>
      <c r="O142" s="250"/>
      <c r="P142" s="316">
        <f>O142*H142</f>
        <v>0</v>
      </c>
      <c r="Q142" s="316">
        <v>0</v>
      </c>
      <c r="R142" s="316">
        <f>Q142*H142</f>
        <v>0</v>
      </c>
      <c r="S142" s="316">
        <v>0</v>
      </c>
      <c r="T142" s="317">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475</v>
      </c>
    </row>
    <row r="143" s="1" customFormat="1" ht="6.96" customHeight="1">
      <c r="B143" s="62"/>
      <c r="C143" s="63"/>
      <c r="D143" s="63"/>
      <c r="E143" s="63"/>
      <c r="F143" s="63"/>
      <c r="G143" s="63"/>
      <c r="H143" s="63"/>
      <c r="I143" s="184"/>
      <c r="J143" s="63"/>
      <c r="K143" s="63"/>
      <c r="L143" s="44"/>
    </row>
  </sheetData>
  <sheetProtection sheet="1" autoFilter="0" formatColumns="0" formatRows="0" objects="1" scenarios="1" spinCount="100000" saltValue="i1O5TVeHQTSpRRJjfPP4HD65jCiQF6HLkjoHP9v080dbDyDNLrI+I942kznYJTmplRQwW7s+1a/KnbSepXkT3A==" hashValue="tOzHvOCSiR1Gy8/OPoZ0RBipJE/qyO0P1q34deeEI3A9JX5OdQBmqvAcLEfq510nhM822HVVAOr/C4M2Lqnn/g==" algorithmName="SHA-512" password="E785"/>
  <autoFilter ref="C127:K142"/>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230</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8672</v>
      </c>
      <c r="L9" s="20"/>
    </row>
    <row r="10" ht="12" customHeight="1">
      <c r="B10" s="20"/>
      <c r="D10" s="149" t="s">
        <v>327</v>
      </c>
      <c r="L10" s="20"/>
    </row>
    <row r="11" s="1" customFormat="1" ht="16.5" customHeight="1">
      <c r="B11" s="44"/>
      <c r="E11" s="163" t="s">
        <v>9828</v>
      </c>
      <c r="F11" s="1"/>
      <c r="G11" s="1"/>
      <c r="H11" s="1"/>
      <c r="I11" s="151"/>
      <c r="L11" s="44"/>
    </row>
    <row r="12" s="1" customFormat="1" ht="12" customHeight="1">
      <c r="B12" s="44"/>
      <c r="D12" s="149" t="s">
        <v>3443</v>
      </c>
      <c r="I12" s="151"/>
      <c r="L12" s="44"/>
    </row>
    <row r="13" s="1" customFormat="1" ht="36.96" customHeight="1">
      <c r="B13" s="44"/>
      <c r="E13" s="152" t="s">
        <v>9847</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357" customHeight="1">
      <c r="B31" s="155"/>
      <c r="E31" s="156" t="s">
        <v>9830</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ROUND(J126,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ROUND((SUM(BE126:BE138)),  2)</f>
        <v>0</v>
      </c>
      <c r="I37" s="165">
        <v>0.20999999999999999</v>
      </c>
      <c r="J37" s="164">
        <f>ROUND(((SUM(BE126:BE138))*I37),  2)</f>
        <v>0</v>
      </c>
      <c r="L37" s="44"/>
    </row>
    <row r="38" s="1" customFormat="1" ht="14.4" customHeight="1">
      <c r="B38" s="44"/>
      <c r="E38" s="149" t="s">
        <v>49</v>
      </c>
      <c r="F38" s="164">
        <f>ROUND((SUM(BF126:BF138)),  2)</f>
        <v>0</v>
      </c>
      <c r="I38" s="165">
        <v>0.14999999999999999</v>
      </c>
      <c r="J38" s="164">
        <f>ROUND(((SUM(BF126:BF138))*I38),  2)</f>
        <v>0</v>
      </c>
      <c r="L38" s="44"/>
    </row>
    <row r="39" hidden="1" s="1" customFormat="1" ht="14.4" customHeight="1">
      <c r="B39" s="44"/>
      <c r="E39" s="149" t="s">
        <v>50</v>
      </c>
      <c r="F39" s="164">
        <f>ROUND((SUM(BG126:BG138)),  2)</f>
        <v>0</v>
      </c>
      <c r="I39" s="165">
        <v>0.20999999999999999</v>
      </c>
      <c r="J39" s="164">
        <f>0</f>
        <v>0</v>
      </c>
      <c r="L39" s="44"/>
    </row>
    <row r="40" hidden="1" s="1" customFormat="1" ht="14.4" customHeight="1">
      <c r="B40" s="44"/>
      <c r="E40" s="149" t="s">
        <v>51</v>
      </c>
      <c r="F40" s="164">
        <f>ROUND((SUM(BH126:BH138)),  2)</f>
        <v>0</v>
      </c>
      <c r="I40" s="165">
        <v>0.14999999999999999</v>
      </c>
      <c r="J40" s="164">
        <f>0</f>
        <v>0</v>
      </c>
      <c r="L40" s="44"/>
    </row>
    <row r="41" hidden="1" s="1" customFormat="1" ht="14.4" customHeight="1">
      <c r="B41" s="44"/>
      <c r="E41" s="149" t="s">
        <v>52</v>
      </c>
      <c r="F41" s="164">
        <f>ROUND((SUM(BI126:BI138)),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8672</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9828</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IO 10_SV - SV</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J126</f>
        <v>0</v>
      </c>
      <c r="K100" s="40"/>
      <c r="L100" s="44"/>
      <c r="AU100" s="17" t="s">
        <v>241</v>
      </c>
    </row>
    <row r="101" s="8" customFormat="1" ht="24.96" customHeight="1">
      <c r="B101" s="194"/>
      <c r="C101" s="195"/>
      <c r="D101" s="196" t="s">
        <v>7119</v>
      </c>
      <c r="E101" s="197"/>
      <c r="F101" s="197"/>
      <c r="G101" s="197"/>
      <c r="H101" s="197"/>
      <c r="I101" s="198"/>
      <c r="J101" s="199">
        <f>J127</f>
        <v>0</v>
      </c>
      <c r="K101" s="195"/>
      <c r="L101" s="200"/>
    </row>
    <row r="102" s="8" customFormat="1" ht="24.96" customHeight="1">
      <c r="B102" s="194"/>
      <c r="C102" s="195"/>
      <c r="D102" s="196" t="s">
        <v>7061</v>
      </c>
      <c r="E102" s="197"/>
      <c r="F102" s="197"/>
      <c r="G102" s="197"/>
      <c r="H102" s="197"/>
      <c r="I102" s="198"/>
      <c r="J102" s="199">
        <f>J135</f>
        <v>0</v>
      </c>
      <c r="K102" s="195"/>
      <c r="L102" s="200"/>
    </row>
    <row r="103" s="1" customFormat="1" ht="21.84" customHeight="1">
      <c r="B103" s="39"/>
      <c r="C103" s="40"/>
      <c r="D103" s="40"/>
      <c r="E103" s="40"/>
      <c r="F103" s="40"/>
      <c r="G103" s="40"/>
      <c r="H103" s="40"/>
      <c r="I103" s="151"/>
      <c r="J103" s="40"/>
      <c r="K103" s="40"/>
      <c r="L103" s="44"/>
    </row>
    <row r="104" s="1" customFormat="1" ht="6.96" customHeight="1">
      <c r="B104" s="62"/>
      <c r="C104" s="63"/>
      <c r="D104" s="63"/>
      <c r="E104" s="63"/>
      <c r="F104" s="63"/>
      <c r="G104" s="63"/>
      <c r="H104" s="63"/>
      <c r="I104" s="184"/>
      <c r="J104" s="63"/>
      <c r="K104" s="63"/>
      <c r="L104" s="44"/>
    </row>
    <row r="108" s="1" customFormat="1" ht="6.96" customHeight="1">
      <c r="B108" s="64"/>
      <c r="C108" s="65"/>
      <c r="D108" s="65"/>
      <c r="E108" s="65"/>
      <c r="F108" s="65"/>
      <c r="G108" s="65"/>
      <c r="H108" s="65"/>
      <c r="I108" s="187"/>
      <c r="J108" s="65"/>
      <c r="K108" s="65"/>
      <c r="L108" s="44"/>
    </row>
    <row r="109" s="1" customFormat="1" ht="24.96" customHeight="1">
      <c r="B109" s="39"/>
      <c r="C109" s="23" t="s">
        <v>248</v>
      </c>
      <c r="D109" s="40"/>
      <c r="E109" s="40"/>
      <c r="F109" s="40"/>
      <c r="G109" s="40"/>
      <c r="H109" s="40"/>
      <c r="I109" s="151"/>
      <c r="J109" s="40"/>
      <c r="K109" s="40"/>
      <c r="L109" s="44"/>
    </row>
    <row r="110" s="1" customFormat="1" ht="6.96" customHeight="1">
      <c r="B110" s="39"/>
      <c r="C110" s="40"/>
      <c r="D110" s="40"/>
      <c r="E110" s="40"/>
      <c r="F110" s="40"/>
      <c r="G110" s="40"/>
      <c r="H110" s="40"/>
      <c r="I110" s="151"/>
      <c r="J110" s="40"/>
      <c r="K110" s="40"/>
      <c r="L110" s="44"/>
    </row>
    <row r="111" s="1" customFormat="1" ht="12" customHeight="1">
      <c r="B111" s="39"/>
      <c r="C111" s="32" t="s">
        <v>16</v>
      </c>
      <c r="D111" s="40"/>
      <c r="E111" s="40"/>
      <c r="F111" s="40"/>
      <c r="G111" s="40"/>
      <c r="H111" s="40"/>
      <c r="I111" s="151"/>
      <c r="J111" s="40"/>
      <c r="K111" s="40"/>
      <c r="L111" s="44"/>
    </row>
    <row r="112" s="1" customFormat="1" ht="16.5" customHeight="1">
      <c r="B112" s="39"/>
      <c r="C112" s="40"/>
      <c r="D112" s="40"/>
      <c r="E112" s="188" t="str">
        <f>E7</f>
        <v>R4 - Nová budova fakulty umění</v>
      </c>
      <c r="F112" s="32"/>
      <c r="G112" s="32"/>
      <c r="H112" s="32"/>
      <c r="I112" s="151"/>
      <c r="J112" s="40"/>
      <c r="K112" s="40"/>
      <c r="L112" s="44"/>
    </row>
    <row r="113" ht="12" customHeight="1">
      <c r="B113" s="21"/>
      <c r="C113" s="32" t="s">
        <v>235</v>
      </c>
      <c r="D113" s="22"/>
      <c r="E113" s="22"/>
      <c r="F113" s="22"/>
      <c r="G113" s="22"/>
      <c r="H113" s="22"/>
      <c r="I113" s="143"/>
      <c r="J113" s="22"/>
      <c r="K113" s="22"/>
      <c r="L113" s="20"/>
    </row>
    <row r="114" ht="16.5" customHeight="1">
      <c r="B114" s="21"/>
      <c r="C114" s="22"/>
      <c r="D114" s="22"/>
      <c r="E114" s="188" t="s">
        <v>8672</v>
      </c>
      <c r="F114" s="22"/>
      <c r="G114" s="22"/>
      <c r="H114" s="22"/>
      <c r="I114" s="143"/>
      <c r="J114" s="22"/>
      <c r="K114" s="22"/>
      <c r="L114" s="20"/>
    </row>
    <row r="115" ht="12" customHeight="1">
      <c r="B115" s="21"/>
      <c r="C115" s="32" t="s">
        <v>327</v>
      </c>
      <c r="D115" s="22"/>
      <c r="E115" s="22"/>
      <c r="F115" s="22"/>
      <c r="G115" s="22"/>
      <c r="H115" s="22"/>
      <c r="I115" s="143"/>
      <c r="J115" s="22"/>
      <c r="K115" s="22"/>
      <c r="L115" s="20"/>
    </row>
    <row r="116" s="1" customFormat="1" ht="16.5" customHeight="1">
      <c r="B116" s="39"/>
      <c r="C116" s="40"/>
      <c r="D116" s="40"/>
      <c r="E116" s="313" t="s">
        <v>9828</v>
      </c>
      <c r="F116" s="40"/>
      <c r="G116" s="40"/>
      <c r="H116" s="40"/>
      <c r="I116" s="151"/>
      <c r="J116" s="40"/>
      <c r="K116" s="40"/>
      <c r="L116" s="44"/>
    </row>
    <row r="117" s="1" customFormat="1" ht="12" customHeight="1">
      <c r="B117" s="39"/>
      <c r="C117" s="32" t="s">
        <v>3443</v>
      </c>
      <c r="D117" s="40"/>
      <c r="E117" s="40"/>
      <c r="F117" s="40"/>
      <c r="G117" s="40"/>
      <c r="H117" s="40"/>
      <c r="I117" s="151"/>
      <c r="J117" s="40"/>
      <c r="K117" s="40"/>
      <c r="L117" s="44"/>
    </row>
    <row r="118" s="1" customFormat="1" ht="16.5" customHeight="1">
      <c r="B118" s="39"/>
      <c r="C118" s="40"/>
      <c r="D118" s="40"/>
      <c r="E118" s="72" t="str">
        <f>E13</f>
        <v>IO 10_SV - SV</v>
      </c>
      <c r="F118" s="40"/>
      <c r="G118" s="40"/>
      <c r="H118" s="40"/>
      <c r="I118" s="151"/>
      <c r="J118" s="40"/>
      <c r="K118" s="40"/>
      <c r="L118" s="44"/>
    </row>
    <row r="119" s="1" customFormat="1" ht="6.96" customHeight="1">
      <c r="B119" s="39"/>
      <c r="C119" s="40"/>
      <c r="D119" s="40"/>
      <c r="E119" s="40"/>
      <c r="F119" s="40"/>
      <c r="G119" s="40"/>
      <c r="H119" s="40"/>
      <c r="I119" s="151"/>
      <c r="J119" s="40"/>
      <c r="K119" s="40"/>
      <c r="L119" s="44"/>
    </row>
    <row r="120" s="1" customFormat="1" ht="12" customHeight="1">
      <c r="B120" s="39"/>
      <c r="C120" s="32" t="s">
        <v>22</v>
      </c>
      <c r="D120" s="40"/>
      <c r="E120" s="40"/>
      <c r="F120" s="27" t="str">
        <f>F16</f>
        <v xml:space="preserve"> </v>
      </c>
      <c r="G120" s="40"/>
      <c r="H120" s="40"/>
      <c r="I120" s="153" t="s">
        <v>24</v>
      </c>
      <c r="J120" s="75" t="str">
        <f>IF(J16="","",J16)</f>
        <v>16. 10. 2019</v>
      </c>
      <c r="K120" s="40"/>
      <c r="L120" s="44"/>
    </row>
    <row r="121" s="1" customFormat="1" ht="6.96" customHeight="1">
      <c r="B121" s="39"/>
      <c r="C121" s="40"/>
      <c r="D121" s="40"/>
      <c r="E121" s="40"/>
      <c r="F121" s="40"/>
      <c r="G121" s="40"/>
      <c r="H121" s="40"/>
      <c r="I121" s="151"/>
      <c r="J121" s="40"/>
      <c r="K121" s="40"/>
      <c r="L121" s="44"/>
    </row>
    <row r="122" s="1" customFormat="1" ht="27.9" customHeight="1">
      <c r="B122" s="39"/>
      <c r="C122" s="32" t="s">
        <v>30</v>
      </c>
      <c r="D122" s="40"/>
      <c r="E122" s="40"/>
      <c r="F122" s="27" t="str">
        <f>E19</f>
        <v xml:space="preserve">OSTRAVSKÁ UNIVERZITA </v>
      </c>
      <c r="G122" s="40"/>
      <c r="H122" s="40"/>
      <c r="I122" s="153" t="s">
        <v>36</v>
      </c>
      <c r="J122" s="37" t="str">
        <f>E25</f>
        <v>KANIA a.s., Ostrava</v>
      </c>
      <c r="K122" s="40"/>
      <c r="L122" s="44"/>
    </row>
    <row r="123" s="1" customFormat="1" ht="15.15" customHeight="1">
      <c r="B123" s="39"/>
      <c r="C123" s="32" t="s">
        <v>34</v>
      </c>
      <c r="D123" s="40"/>
      <c r="E123" s="40"/>
      <c r="F123" s="27" t="str">
        <f>IF(E22="","",E22)</f>
        <v>Vyplň údaj</v>
      </c>
      <c r="G123" s="40"/>
      <c r="H123" s="40"/>
      <c r="I123" s="153" t="s">
        <v>39</v>
      </c>
      <c r="J123" s="37" t="str">
        <f>E28</f>
        <v xml:space="preserve"> </v>
      </c>
      <c r="K123" s="40"/>
      <c r="L123" s="44"/>
    </row>
    <row r="124" s="1" customFormat="1" ht="10.32" customHeight="1">
      <c r="B124" s="39"/>
      <c r="C124" s="40"/>
      <c r="D124" s="40"/>
      <c r="E124" s="40"/>
      <c r="F124" s="40"/>
      <c r="G124" s="40"/>
      <c r="H124" s="40"/>
      <c r="I124" s="151"/>
      <c r="J124" s="40"/>
      <c r="K124" s="40"/>
      <c r="L124" s="44"/>
    </row>
    <row r="125" s="10" customFormat="1" ht="29.28" customHeight="1">
      <c r="B125" s="207"/>
      <c r="C125" s="208" t="s">
        <v>249</v>
      </c>
      <c r="D125" s="209" t="s">
        <v>68</v>
      </c>
      <c r="E125" s="209" t="s">
        <v>64</v>
      </c>
      <c r="F125" s="209" t="s">
        <v>65</v>
      </c>
      <c r="G125" s="209" t="s">
        <v>250</v>
      </c>
      <c r="H125" s="209" t="s">
        <v>251</v>
      </c>
      <c r="I125" s="210" t="s">
        <v>252</v>
      </c>
      <c r="J125" s="209" t="s">
        <v>239</v>
      </c>
      <c r="K125" s="211" t="s">
        <v>253</v>
      </c>
      <c r="L125" s="212"/>
      <c r="M125" s="96" t="s">
        <v>1</v>
      </c>
      <c r="N125" s="97" t="s">
        <v>47</v>
      </c>
      <c r="O125" s="97" t="s">
        <v>254</v>
      </c>
      <c r="P125" s="97" t="s">
        <v>255</v>
      </c>
      <c r="Q125" s="97" t="s">
        <v>256</v>
      </c>
      <c r="R125" s="97" t="s">
        <v>257</v>
      </c>
      <c r="S125" s="97" t="s">
        <v>258</v>
      </c>
      <c r="T125" s="98" t="s">
        <v>259</v>
      </c>
    </row>
    <row r="126" s="1" customFormat="1" ht="22.8" customHeight="1">
      <c r="B126" s="39"/>
      <c r="C126" s="103" t="s">
        <v>260</v>
      </c>
      <c r="D126" s="40"/>
      <c r="E126" s="40"/>
      <c r="F126" s="40"/>
      <c r="G126" s="40"/>
      <c r="H126" s="40"/>
      <c r="I126" s="151"/>
      <c r="J126" s="213">
        <f>BK126</f>
        <v>0</v>
      </c>
      <c r="K126" s="40"/>
      <c r="L126" s="44"/>
      <c r="M126" s="99"/>
      <c r="N126" s="100"/>
      <c r="O126" s="100"/>
      <c r="P126" s="214">
        <f>P127+P135</f>
        <v>0</v>
      </c>
      <c r="Q126" s="100"/>
      <c r="R126" s="214">
        <f>R127+R135</f>
        <v>0</v>
      </c>
      <c r="S126" s="100"/>
      <c r="T126" s="215">
        <f>T127+T135</f>
        <v>0</v>
      </c>
      <c r="AT126" s="17" t="s">
        <v>82</v>
      </c>
      <c r="AU126" s="17" t="s">
        <v>241</v>
      </c>
      <c r="BK126" s="216">
        <f>BK127+BK135</f>
        <v>0</v>
      </c>
    </row>
    <row r="127" s="11" customFormat="1" ht="25.92" customHeight="1">
      <c r="B127" s="217"/>
      <c r="C127" s="218"/>
      <c r="D127" s="219" t="s">
        <v>82</v>
      </c>
      <c r="E127" s="220" t="s">
        <v>4733</v>
      </c>
      <c r="F127" s="220" t="s">
        <v>7122</v>
      </c>
      <c r="G127" s="218"/>
      <c r="H127" s="218"/>
      <c r="I127" s="221"/>
      <c r="J127" s="222">
        <f>BK127</f>
        <v>0</v>
      </c>
      <c r="K127" s="218"/>
      <c r="L127" s="223"/>
      <c r="M127" s="224"/>
      <c r="N127" s="225"/>
      <c r="O127" s="225"/>
      <c r="P127" s="226">
        <f>SUM(P128:P134)</f>
        <v>0</v>
      </c>
      <c r="Q127" s="225"/>
      <c r="R127" s="226">
        <f>SUM(R128:R134)</f>
        <v>0</v>
      </c>
      <c r="S127" s="225"/>
      <c r="T127" s="227">
        <f>SUM(T128:T134)</f>
        <v>0</v>
      </c>
      <c r="AR127" s="228" t="s">
        <v>90</v>
      </c>
      <c r="AT127" s="229" t="s">
        <v>82</v>
      </c>
      <c r="AU127" s="229" t="s">
        <v>83</v>
      </c>
      <c r="AY127" s="228" t="s">
        <v>263</v>
      </c>
      <c r="BK127" s="230">
        <f>SUM(BK128:BK134)</f>
        <v>0</v>
      </c>
    </row>
    <row r="128" s="1" customFormat="1" ht="16.5" customHeight="1">
      <c r="B128" s="39"/>
      <c r="C128" s="233" t="s">
        <v>90</v>
      </c>
      <c r="D128" s="233" t="s">
        <v>266</v>
      </c>
      <c r="E128" s="234" t="s">
        <v>9848</v>
      </c>
      <c r="F128" s="235" t="s">
        <v>9849</v>
      </c>
      <c r="G128" s="236" t="s">
        <v>1829</v>
      </c>
      <c r="H128" s="237">
        <v>4</v>
      </c>
      <c r="I128" s="238"/>
      <c r="J128" s="239">
        <f>ROUND(I128*H128,2)</f>
        <v>0</v>
      </c>
      <c r="K128" s="235" t="s">
        <v>413</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92</v>
      </c>
    </row>
    <row r="129" s="1" customFormat="1" ht="16.5" customHeight="1">
      <c r="B129" s="39"/>
      <c r="C129" s="233" t="s">
        <v>92</v>
      </c>
      <c r="D129" s="233" t="s">
        <v>266</v>
      </c>
      <c r="E129" s="234" t="s">
        <v>9850</v>
      </c>
      <c r="F129" s="235" t="s">
        <v>9851</v>
      </c>
      <c r="G129" s="236" t="s">
        <v>1829</v>
      </c>
      <c r="H129" s="237">
        <v>28</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125</v>
      </c>
    </row>
    <row r="130" s="1" customFormat="1" ht="16.5" customHeight="1">
      <c r="B130" s="39"/>
      <c r="C130" s="233" t="s">
        <v>112</v>
      </c>
      <c r="D130" s="233" t="s">
        <v>266</v>
      </c>
      <c r="E130" s="234" t="s">
        <v>9852</v>
      </c>
      <c r="F130" s="235" t="s">
        <v>9853</v>
      </c>
      <c r="G130" s="236" t="s">
        <v>1829</v>
      </c>
      <c r="H130" s="237">
        <v>6</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295</v>
      </c>
    </row>
    <row r="131" s="1" customFormat="1" ht="16.5" customHeight="1">
      <c r="B131" s="39"/>
      <c r="C131" s="233" t="s">
        <v>125</v>
      </c>
      <c r="D131" s="233" t="s">
        <v>266</v>
      </c>
      <c r="E131" s="234" t="s">
        <v>9854</v>
      </c>
      <c r="F131" s="235" t="s">
        <v>9855</v>
      </c>
      <c r="G131" s="236" t="s">
        <v>1829</v>
      </c>
      <c r="H131" s="237">
        <v>4</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303</v>
      </c>
    </row>
    <row r="132" s="1" customFormat="1" ht="16.5" customHeight="1">
      <c r="B132" s="39"/>
      <c r="C132" s="233" t="s">
        <v>262</v>
      </c>
      <c r="D132" s="233" t="s">
        <v>266</v>
      </c>
      <c r="E132" s="234" t="s">
        <v>9856</v>
      </c>
      <c r="F132" s="235" t="s">
        <v>9857</v>
      </c>
      <c r="G132" s="236" t="s">
        <v>1829</v>
      </c>
      <c r="H132" s="237">
        <v>38</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315</v>
      </c>
    </row>
    <row r="133" s="1" customFormat="1" ht="16.5" customHeight="1">
      <c r="B133" s="39"/>
      <c r="C133" s="233" t="s">
        <v>295</v>
      </c>
      <c r="D133" s="233" t="s">
        <v>266</v>
      </c>
      <c r="E133" s="234" t="s">
        <v>9858</v>
      </c>
      <c r="F133" s="235" t="s">
        <v>9859</v>
      </c>
      <c r="G133" s="236" t="s">
        <v>1829</v>
      </c>
      <c r="H133" s="237">
        <v>38</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430</v>
      </c>
    </row>
    <row r="134" s="1" customFormat="1" ht="16.5" customHeight="1">
      <c r="B134" s="39"/>
      <c r="C134" s="233" t="s">
        <v>299</v>
      </c>
      <c r="D134" s="233" t="s">
        <v>266</v>
      </c>
      <c r="E134" s="234" t="s">
        <v>9860</v>
      </c>
      <c r="F134" s="235" t="s">
        <v>7461</v>
      </c>
      <c r="G134" s="236" t="s">
        <v>7300</v>
      </c>
      <c r="H134" s="237">
        <v>1</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440</v>
      </c>
    </row>
    <row r="135" s="11" customFormat="1" ht="25.92" customHeight="1">
      <c r="B135" s="217"/>
      <c r="C135" s="218"/>
      <c r="D135" s="219" t="s">
        <v>82</v>
      </c>
      <c r="E135" s="220" t="s">
        <v>4761</v>
      </c>
      <c r="F135" s="220" t="s">
        <v>2719</v>
      </c>
      <c r="G135" s="218"/>
      <c r="H135" s="218"/>
      <c r="I135" s="221"/>
      <c r="J135" s="222">
        <f>BK135</f>
        <v>0</v>
      </c>
      <c r="K135" s="218"/>
      <c r="L135" s="223"/>
      <c r="M135" s="224"/>
      <c r="N135" s="225"/>
      <c r="O135" s="225"/>
      <c r="P135" s="226">
        <f>SUM(P136:P138)</f>
        <v>0</v>
      </c>
      <c r="Q135" s="225"/>
      <c r="R135" s="226">
        <f>SUM(R136:R138)</f>
        <v>0</v>
      </c>
      <c r="S135" s="225"/>
      <c r="T135" s="227">
        <f>SUM(T136:T138)</f>
        <v>0</v>
      </c>
      <c r="AR135" s="228" t="s">
        <v>90</v>
      </c>
      <c r="AT135" s="229" t="s">
        <v>82</v>
      </c>
      <c r="AU135" s="229" t="s">
        <v>83</v>
      </c>
      <c r="AY135" s="228" t="s">
        <v>263</v>
      </c>
      <c r="BK135" s="230">
        <f>SUM(BK136:BK138)</f>
        <v>0</v>
      </c>
    </row>
    <row r="136" s="1" customFormat="1" ht="16.5" customHeight="1">
      <c r="B136" s="39"/>
      <c r="C136" s="233" t="s">
        <v>303</v>
      </c>
      <c r="D136" s="233" t="s">
        <v>266</v>
      </c>
      <c r="E136" s="234" t="s">
        <v>9861</v>
      </c>
      <c r="F136" s="235" t="s">
        <v>7054</v>
      </c>
      <c r="G136" s="236" t="s">
        <v>366</v>
      </c>
      <c r="H136" s="237">
        <v>3</v>
      </c>
      <c r="I136" s="238"/>
      <c r="J136" s="239">
        <f>ROUND(I136*H136,2)</f>
        <v>0</v>
      </c>
      <c r="K136" s="235" t="s">
        <v>413</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452</v>
      </c>
    </row>
    <row r="137" s="1" customFormat="1" ht="16.5" customHeight="1">
      <c r="B137" s="39"/>
      <c r="C137" s="233" t="s">
        <v>310</v>
      </c>
      <c r="D137" s="233" t="s">
        <v>266</v>
      </c>
      <c r="E137" s="234" t="s">
        <v>9862</v>
      </c>
      <c r="F137" s="235" t="s">
        <v>7303</v>
      </c>
      <c r="G137" s="236" t="s">
        <v>366</v>
      </c>
      <c r="H137" s="237">
        <v>12</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465</v>
      </c>
    </row>
    <row r="138" s="1" customFormat="1" ht="24" customHeight="1">
      <c r="B138" s="39"/>
      <c r="C138" s="233" t="s">
        <v>315</v>
      </c>
      <c r="D138" s="233" t="s">
        <v>266</v>
      </c>
      <c r="E138" s="234" t="s">
        <v>9863</v>
      </c>
      <c r="F138" s="235" t="s">
        <v>7056</v>
      </c>
      <c r="G138" s="236" t="s">
        <v>366</v>
      </c>
      <c r="H138" s="237">
        <v>5</v>
      </c>
      <c r="I138" s="238"/>
      <c r="J138" s="239">
        <f>ROUND(I138*H138,2)</f>
        <v>0</v>
      </c>
      <c r="K138" s="235" t="s">
        <v>413</v>
      </c>
      <c r="L138" s="44"/>
      <c r="M138" s="314" t="s">
        <v>1</v>
      </c>
      <c r="N138" s="315" t="s">
        <v>48</v>
      </c>
      <c r="O138" s="250"/>
      <c r="P138" s="316">
        <f>O138*H138</f>
        <v>0</v>
      </c>
      <c r="Q138" s="316">
        <v>0</v>
      </c>
      <c r="R138" s="316">
        <f>Q138*H138</f>
        <v>0</v>
      </c>
      <c r="S138" s="316">
        <v>0</v>
      </c>
      <c r="T138" s="317">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475</v>
      </c>
    </row>
    <row r="139" s="1" customFormat="1" ht="6.96" customHeight="1">
      <c r="B139" s="62"/>
      <c r="C139" s="63"/>
      <c r="D139" s="63"/>
      <c r="E139" s="63"/>
      <c r="F139" s="63"/>
      <c r="G139" s="63"/>
      <c r="H139" s="63"/>
      <c r="I139" s="184"/>
      <c r="J139" s="63"/>
      <c r="K139" s="63"/>
      <c r="L139" s="44"/>
    </row>
  </sheetData>
  <sheetProtection sheet="1" autoFilter="0" formatColumns="0" formatRows="0" objects="1" scenarios="1" spinCount="100000" saltValue="zcfm80kl4S822dAz+nL6IGuBw2RO9ooIxfmNSxYXzLVWsha2wiJCWpCplRHU+g6sjh5devEaOUk6V0xT4YuAhw==" hashValue="RYkMFXQBeyR5igfEHhDWKvA90Rob8tgyV4b6GpbMUgJd5URqZFelIIZxPFqNoIlI3fd1muxQVW+W7yhTAfNYkA==" algorithmName="SHA-512" password="E78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103</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326</v>
      </c>
      <c r="F9" s="1"/>
      <c r="G9" s="1"/>
      <c r="H9" s="1"/>
      <c r="I9" s="151"/>
      <c r="L9" s="44"/>
    </row>
    <row r="10" s="1" customFormat="1" ht="12" customHeight="1">
      <c r="B10" s="44"/>
      <c r="D10" s="149" t="s">
        <v>327</v>
      </c>
      <c r="I10" s="151"/>
      <c r="L10" s="44"/>
    </row>
    <row r="11" s="1" customFormat="1" ht="36.96" customHeight="1">
      <c r="B11" s="44"/>
      <c r="E11" s="152" t="s">
        <v>3171</v>
      </c>
      <c r="F11" s="1"/>
      <c r="G11" s="1"/>
      <c r="H11" s="1"/>
      <c r="I11" s="151"/>
      <c r="L11" s="44"/>
    </row>
    <row r="12" s="1" customFormat="1">
      <c r="B12" s="44"/>
      <c r="I12" s="151"/>
      <c r="L12" s="44"/>
    </row>
    <row r="13" s="1" customFormat="1" ht="12" customHeight="1">
      <c r="B13" s="44"/>
      <c r="D13" s="149" t="s">
        <v>18</v>
      </c>
      <c r="F13" s="137" t="s">
        <v>19</v>
      </c>
      <c r="I13" s="153" t="s">
        <v>20</v>
      </c>
      <c r="J13" s="137" t="s">
        <v>1</v>
      </c>
      <c r="L13" s="44"/>
    </row>
    <row r="14" s="1" customFormat="1" ht="12" customHeight="1">
      <c r="B14" s="44"/>
      <c r="D14" s="149" t="s">
        <v>22</v>
      </c>
      <c r="F14" s="137" t="s">
        <v>23</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
        <v>1</v>
      </c>
      <c r="L16" s="44"/>
    </row>
    <row r="17" s="1" customFormat="1" ht="18" customHeight="1">
      <c r="B17" s="44"/>
      <c r="E17" s="137" t="s">
        <v>32</v>
      </c>
      <c r="I17" s="153" t="s">
        <v>33</v>
      </c>
      <c r="J17" s="137" t="s">
        <v>1</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
        <v>1</v>
      </c>
      <c r="L22" s="44"/>
    </row>
    <row r="23" s="1" customFormat="1" ht="18" customHeight="1">
      <c r="B23" s="44"/>
      <c r="E23" s="137" t="s">
        <v>37</v>
      </c>
      <c r="I23" s="153" t="s">
        <v>33</v>
      </c>
      <c r="J23" s="137" t="s">
        <v>1</v>
      </c>
      <c r="L23" s="44"/>
    </row>
    <row r="24" s="1" customFormat="1" ht="6.96" customHeight="1">
      <c r="B24" s="44"/>
      <c r="I24" s="151"/>
      <c r="L24" s="44"/>
    </row>
    <row r="25" s="1" customFormat="1" ht="12" customHeight="1">
      <c r="B25" s="44"/>
      <c r="D25" s="149" t="s">
        <v>39</v>
      </c>
      <c r="I25" s="153" t="s">
        <v>31</v>
      </c>
      <c r="J25" s="137" t="str">
        <f>IF('Rekapitulace stavby'!AN19="","",'Rekapitulace stavby'!AN19)</f>
        <v/>
      </c>
      <c r="L25" s="44"/>
    </row>
    <row r="26" s="1" customFormat="1" ht="18" customHeight="1">
      <c r="B26" s="44"/>
      <c r="E26" s="137" t="str">
        <f>IF('Rekapitulace stavby'!E20="","",'Rekapitulace stavby'!E20)</f>
        <v xml:space="preserve"> </v>
      </c>
      <c r="I26" s="153" t="s">
        <v>33</v>
      </c>
      <c r="J26" s="137" t="str">
        <f>IF('Rekapitulace stavby'!AN20="","",'Rekapitulace stavby'!AN20)</f>
        <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ROUND(J130,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ROUND((SUM(BE130:BE440)),  2)</f>
        <v>0</v>
      </c>
      <c r="I35" s="165">
        <v>0.20999999999999999</v>
      </c>
      <c r="J35" s="164">
        <f>ROUND(((SUM(BE130:BE440))*I35),  2)</f>
        <v>0</v>
      </c>
      <c r="L35" s="44"/>
    </row>
    <row r="36" s="1" customFormat="1" ht="14.4" customHeight="1">
      <c r="B36" s="44"/>
      <c r="E36" s="149" t="s">
        <v>49</v>
      </c>
      <c r="F36" s="164">
        <f>ROUND((SUM(BF130:BF440)),  2)</f>
        <v>0</v>
      </c>
      <c r="I36" s="165">
        <v>0.14999999999999999</v>
      </c>
      <c r="J36" s="164">
        <f>ROUND(((SUM(BF130:BF440))*I36),  2)</f>
        <v>0</v>
      </c>
      <c r="L36" s="44"/>
    </row>
    <row r="37" hidden="1" s="1" customFormat="1" ht="14.4" customHeight="1">
      <c r="B37" s="44"/>
      <c r="E37" s="149" t="s">
        <v>50</v>
      </c>
      <c r="F37" s="164">
        <f>ROUND((SUM(BG130:BG440)),  2)</f>
        <v>0</v>
      </c>
      <c r="I37" s="165">
        <v>0.20999999999999999</v>
      </c>
      <c r="J37" s="164">
        <f>0</f>
        <v>0</v>
      </c>
      <c r="L37" s="44"/>
    </row>
    <row r="38" hidden="1" s="1" customFormat="1" ht="14.4" customHeight="1">
      <c r="B38" s="44"/>
      <c r="E38" s="149" t="s">
        <v>51</v>
      </c>
      <c r="F38" s="164">
        <f>ROUND((SUM(BH130:BH440)),  2)</f>
        <v>0</v>
      </c>
      <c r="I38" s="165">
        <v>0.14999999999999999</v>
      </c>
      <c r="J38" s="164">
        <f>0</f>
        <v>0</v>
      </c>
      <c r="L38" s="44"/>
    </row>
    <row r="39" hidden="1" s="1" customFormat="1" ht="14.4" customHeight="1">
      <c r="B39" s="44"/>
      <c r="E39" s="149" t="s">
        <v>52</v>
      </c>
      <c r="F39" s="164">
        <f>ROUND((SUM(BI130:BI440)),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326</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D.1.2 - Stavebně konstrukční řešení</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Ostrava</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27.9" customHeight="1">
      <c r="B93" s="39"/>
      <c r="C93" s="32" t="s">
        <v>30</v>
      </c>
      <c r="D93" s="40"/>
      <c r="E93" s="40"/>
      <c r="F93" s="27" t="str">
        <f>E17</f>
        <v xml:space="preserve">OSTRAVSKÁ UNIVERZITA </v>
      </c>
      <c r="G93" s="40"/>
      <c r="H93" s="40"/>
      <c r="I93" s="153" t="s">
        <v>36</v>
      </c>
      <c r="J93" s="37" t="str">
        <f>E23</f>
        <v>KANIA a.s., Ostrava</v>
      </c>
      <c r="K93" s="40"/>
      <c r="L93" s="44"/>
    </row>
    <row r="94" s="1" customFormat="1" ht="15.15" customHeight="1">
      <c r="B94" s="39"/>
      <c r="C94" s="32" t="s">
        <v>34</v>
      </c>
      <c r="D94" s="40"/>
      <c r="E94" s="40"/>
      <c r="F94" s="27" t="str">
        <f>IF(E20="","",E20)</f>
        <v>Vyplň údaj</v>
      </c>
      <c r="G94" s="40"/>
      <c r="H94" s="40"/>
      <c r="I94" s="153" t="s">
        <v>39</v>
      </c>
      <c r="J94" s="37" t="str">
        <f>E26</f>
        <v xml:space="preserve"> </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J130</f>
        <v>0</v>
      </c>
      <c r="K98" s="40"/>
      <c r="L98" s="44"/>
      <c r="AU98" s="17" t="s">
        <v>241</v>
      </c>
    </row>
    <row r="99" s="8" customFormat="1" ht="24.96" customHeight="1">
      <c r="B99" s="194"/>
      <c r="C99" s="195"/>
      <c r="D99" s="196" t="s">
        <v>329</v>
      </c>
      <c r="E99" s="197"/>
      <c r="F99" s="197"/>
      <c r="G99" s="197"/>
      <c r="H99" s="197"/>
      <c r="I99" s="198"/>
      <c r="J99" s="199">
        <f>J131</f>
        <v>0</v>
      </c>
      <c r="K99" s="195"/>
      <c r="L99" s="200"/>
    </row>
    <row r="100" s="9" customFormat="1" ht="19.92" customHeight="1">
      <c r="B100" s="201"/>
      <c r="C100" s="129"/>
      <c r="D100" s="202" t="s">
        <v>331</v>
      </c>
      <c r="E100" s="203"/>
      <c r="F100" s="203"/>
      <c r="G100" s="203"/>
      <c r="H100" s="203"/>
      <c r="I100" s="204"/>
      <c r="J100" s="205">
        <f>J132</f>
        <v>0</v>
      </c>
      <c r="K100" s="129"/>
      <c r="L100" s="206"/>
    </row>
    <row r="101" s="9" customFormat="1" ht="19.92" customHeight="1">
      <c r="B101" s="201"/>
      <c r="C101" s="129"/>
      <c r="D101" s="202" t="s">
        <v>332</v>
      </c>
      <c r="E101" s="203"/>
      <c r="F101" s="203"/>
      <c r="G101" s="203"/>
      <c r="H101" s="203"/>
      <c r="I101" s="204"/>
      <c r="J101" s="205">
        <f>J212</f>
        <v>0</v>
      </c>
      <c r="K101" s="129"/>
      <c r="L101" s="206"/>
    </row>
    <row r="102" s="9" customFormat="1" ht="19.92" customHeight="1">
      <c r="B102" s="201"/>
      <c r="C102" s="129"/>
      <c r="D102" s="202" t="s">
        <v>333</v>
      </c>
      <c r="E102" s="203"/>
      <c r="F102" s="203"/>
      <c r="G102" s="203"/>
      <c r="H102" s="203"/>
      <c r="I102" s="204"/>
      <c r="J102" s="205">
        <f>J291</f>
        <v>0</v>
      </c>
      <c r="K102" s="129"/>
      <c r="L102" s="206"/>
    </row>
    <row r="103" s="9" customFormat="1" ht="19.92" customHeight="1">
      <c r="B103" s="201"/>
      <c r="C103" s="129"/>
      <c r="D103" s="202" t="s">
        <v>336</v>
      </c>
      <c r="E103" s="203"/>
      <c r="F103" s="203"/>
      <c r="G103" s="203"/>
      <c r="H103" s="203"/>
      <c r="I103" s="204"/>
      <c r="J103" s="205">
        <f>J374</f>
        <v>0</v>
      </c>
      <c r="K103" s="129"/>
      <c r="L103" s="206"/>
    </row>
    <row r="104" s="9" customFormat="1" ht="19.92" customHeight="1">
      <c r="B104" s="201"/>
      <c r="C104" s="129"/>
      <c r="D104" s="202" t="s">
        <v>338</v>
      </c>
      <c r="E104" s="203"/>
      <c r="F104" s="203"/>
      <c r="G104" s="203"/>
      <c r="H104" s="203"/>
      <c r="I104" s="204"/>
      <c r="J104" s="205">
        <f>J398</f>
        <v>0</v>
      </c>
      <c r="K104" s="129"/>
      <c r="L104" s="206"/>
    </row>
    <row r="105" s="8" customFormat="1" ht="24.96" customHeight="1">
      <c r="B105" s="194"/>
      <c r="C105" s="195"/>
      <c r="D105" s="196" t="s">
        <v>339</v>
      </c>
      <c r="E105" s="197"/>
      <c r="F105" s="197"/>
      <c r="G105" s="197"/>
      <c r="H105" s="197"/>
      <c r="I105" s="198"/>
      <c r="J105" s="199">
        <f>J400</f>
        <v>0</v>
      </c>
      <c r="K105" s="195"/>
      <c r="L105" s="200"/>
    </row>
    <row r="106" s="9" customFormat="1" ht="19.92" customHeight="1">
      <c r="B106" s="201"/>
      <c r="C106" s="129"/>
      <c r="D106" s="202" t="s">
        <v>3172</v>
      </c>
      <c r="E106" s="203"/>
      <c r="F106" s="203"/>
      <c r="G106" s="203"/>
      <c r="H106" s="203"/>
      <c r="I106" s="204"/>
      <c r="J106" s="205">
        <f>J401</f>
        <v>0</v>
      </c>
      <c r="K106" s="129"/>
      <c r="L106" s="206"/>
    </row>
    <row r="107" s="9" customFormat="1" ht="19.92" customHeight="1">
      <c r="B107" s="201"/>
      <c r="C107" s="129"/>
      <c r="D107" s="202" t="s">
        <v>348</v>
      </c>
      <c r="E107" s="203"/>
      <c r="F107" s="203"/>
      <c r="G107" s="203"/>
      <c r="H107" s="203"/>
      <c r="I107" s="204"/>
      <c r="J107" s="205">
        <f>J409</f>
        <v>0</v>
      </c>
      <c r="K107" s="129"/>
      <c r="L107" s="206"/>
    </row>
    <row r="108" s="8" customFormat="1" ht="24.96" customHeight="1">
      <c r="B108" s="194"/>
      <c r="C108" s="195"/>
      <c r="D108" s="196" t="s">
        <v>354</v>
      </c>
      <c r="E108" s="197"/>
      <c r="F108" s="197"/>
      <c r="G108" s="197"/>
      <c r="H108" s="197"/>
      <c r="I108" s="198"/>
      <c r="J108" s="199">
        <f>J438</f>
        <v>0</v>
      </c>
      <c r="K108" s="195"/>
      <c r="L108" s="200"/>
    </row>
    <row r="109" s="1" customFormat="1" ht="21.84" customHeight="1">
      <c r="B109" s="39"/>
      <c r="C109" s="40"/>
      <c r="D109" s="40"/>
      <c r="E109" s="40"/>
      <c r="F109" s="40"/>
      <c r="G109" s="40"/>
      <c r="H109" s="40"/>
      <c r="I109" s="151"/>
      <c r="J109" s="40"/>
      <c r="K109" s="40"/>
      <c r="L109" s="44"/>
    </row>
    <row r="110" s="1" customFormat="1" ht="6.96" customHeight="1">
      <c r="B110" s="62"/>
      <c r="C110" s="63"/>
      <c r="D110" s="63"/>
      <c r="E110" s="63"/>
      <c r="F110" s="63"/>
      <c r="G110" s="63"/>
      <c r="H110" s="63"/>
      <c r="I110" s="184"/>
      <c r="J110" s="63"/>
      <c r="K110" s="63"/>
      <c r="L110" s="44"/>
    </row>
    <row r="114" s="1" customFormat="1" ht="6.96" customHeight="1">
      <c r="B114" s="64"/>
      <c r="C114" s="65"/>
      <c r="D114" s="65"/>
      <c r="E114" s="65"/>
      <c r="F114" s="65"/>
      <c r="G114" s="65"/>
      <c r="H114" s="65"/>
      <c r="I114" s="187"/>
      <c r="J114" s="65"/>
      <c r="K114" s="65"/>
      <c r="L114" s="44"/>
    </row>
    <row r="115" s="1" customFormat="1" ht="24.96" customHeight="1">
      <c r="B115" s="39"/>
      <c r="C115" s="23" t="s">
        <v>248</v>
      </c>
      <c r="D115" s="40"/>
      <c r="E115" s="40"/>
      <c r="F115" s="40"/>
      <c r="G115" s="40"/>
      <c r="H115" s="40"/>
      <c r="I115" s="151"/>
      <c r="J115" s="40"/>
      <c r="K115" s="40"/>
      <c r="L115" s="44"/>
    </row>
    <row r="116" s="1" customFormat="1" ht="6.96" customHeight="1">
      <c r="B116" s="39"/>
      <c r="C116" s="40"/>
      <c r="D116" s="40"/>
      <c r="E116" s="40"/>
      <c r="F116" s="40"/>
      <c r="G116" s="40"/>
      <c r="H116" s="40"/>
      <c r="I116" s="151"/>
      <c r="J116" s="40"/>
      <c r="K116" s="40"/>
      <c r="L116" s="44"/>
    </row>
    <row r="117" s="1" customFormat="1" ht="12" customHeight="1">
      <c r="B117" s="39"/>
      <c r="C117" s="32" t="s">
        <v>16</v>
      </c>
      <c r="D117" s="40"/>
      <c r="E117" s="40"/>
      <c r="F117" s="40"/>
      <c r="G117" s="40"/>
      <c r="H117" s="40"/>
      <c r="I117" s="151"/>
      <c r="J117" s="40"/>
      <c r="K117" s="40"/>
      <c r="L117" s="44"/>
    </row>
    <row r="118" s="1" customFormat="1" ht="16.5" customHeight="1">
      <c r="B118" s="39"/>
      <c r="C118" s="40"/>
      <c r="D118" s="40"/>
      <c r="E118" s="188" t="str">
        <f>E7</f>
        <v>R4 - Nová budova fakulty umění</v>
      </c>
      <c r="F118" s="32"/>
      <c r="G118" s="32"/>
      <c r="H118" s="32"/>
      <c r="I118" s="151"/>
      <c r="J118" s="40"/>
      <c r="K118" s="40"/>
      <c r="L118" s="44"/>
    </row>
    <row r="119" ht="12" customHeight="1">
      <c r="B119" s="21"/>
      <c r="C119" s="32" t="s">
        <v>235</v>
      </c>
      <c r="D119" s="22"/>
      <c r="E119" s="22"/>
      <c r="F119" s="22"/>
      <c r="G119" s="22"/>
      <c r="H119" s="22"/>
      <c r="I119" s="143"/>
      <c r="J119" s="22"/>
      <c r="K119" s="22"/>
      <c r="L119" s="20"/>
    </row>
    <row r="120" s="1" customFormat="1" ht="16.5" customHeight="1">
      <c r="B120" s="39"/>
      <c r="C120" s="40"/>
      <c r="D120" s="40"/>
      <c r="E120" s="188" t="s">
        <v>326</v>
      </c>
      <c r="F120" s="40"/>
      <c r="G120" s="40"/>
      <c r="H120" s="40"/>
      <c r="I120" s="151"/>
      <c r="J120" s="40"/>
      <c r="K120" s="40"/>
      <c r="L120" s="44"/>
    </row>
    <row r="121" s="1" customFormat="1" ht="12" customHeight="1">
      <c r="B121" s="39"/>
      <c r="C121" s="32" t="s">
        <v>327</v>
      </c>
      <c r="D121" s="40"/>
      <c r="E121" s="40"/>
      <c r="F121" s="40"/>
      <c r="G121" s="40"/>
      <c r="H121" s="40"/>
      <c r="I121" s="151"/>
      <c r="J121" s="40"/>
      <c r="K121" s="40"/>
      <c r="L121" s="44"/>
    </row>
    <row r="122" s="1" customFormat="1" ht="16.5" customHeight="1">
      <c r="B122" s="39"/>
      <c r="C122" s="40"/>
      <c r="D122" s="40"/>
      <c r="E122" s="72" t="str">
        <f>E11</f>
        <v>D.1.2 - Stavebně konstrukční řešení</v>
      </c>
      <c r="F122" s="40"/>
      <c r="G122" s="40"/>
      <c r="H122" s="40"/>
      <c r="I122" s="151"/>
      <c r="J122" s="40"/>
      <c r="K122" s="40"/>
      <c r="L122" s="44"/>
    </row>
    <row r="123" s="1" customFormat="1" ht="6.96" customHeight="1">
      <c r="B123" s="39"/>
      <c r="C123" s="40"/>
      <c r="D123" s="40"/>
      <c r="E123" s="40"/>
      <c r="F123" s="40"/>
      <c r="G123" s="40"/>
      <c r="H123" s="40"/>
      <c r="I123" s="151"/>
      <c r="J123" s="40"/>
      <c r="K123" s="40"/>
      <c r="L123" s="44"/>
    </row>
    <row r="124" s="1" customFormat="1" ht="12" customHeight="1">
      <c r="B124" s="39"/>
      <c r="C124" s="32" t="s">
        <v>22</v>
      </c>
      <c r="D124" s="40"/>
      <c r="E124" s="40"/>
      <c r="F124" s="27" t="str">
        <f>F14</f>
        <v>Ostrava</v>
      </c>
      <c r="G124" s="40"/>
      <c r="H124" s="40"/>
      <c r="I124" s="153" t="s">
        <v>24</v>
      </c>
      <c r="J124" s="75" t="str">
        <f>IF(J14="","",J14)</f>
        <v>16. 10. 2019</v>
      </c>
      <c r="K124" s="40"/>
      <c r="L124" s="44"/>
    </row>
    <row r="125" s="1" customFormat="1" ht="6.96" customHeight="1">
      <c r="B125" s="39"/>
      <c r="C125" s="40"/>
      <c r="D125" s="40"/>
      <c r="E125" s="40"/>
      <c r="F125" s="40"/>
      <c r="G125" s="40"/>
      <c r="H125" s="40"/>
      <c r="I125" s="151"/>
      <c r="J125" s="40"/>
      <c r="K125" s="40"/>
      <c r="L125" s="44"/>
    </row>
    <row r="126" s="1" customFormat="1" ht="27.9" customHeight="1">
      <c r="B126" s="39"/>
      <c r="C126" s="32" t="s">
        <v>30</v>
      </c>
      <c r="D126" s="40"/>
      <c r="E126" s="40"/>
      <c r="F126" s="27" t="str">
        <f>E17</f>
        <v xml:space="preserve">OSTRAVSKÁ UNIVERZITA </v>
      </c>
      <c r="G126" s="40"/>
      <c r="H126" s="40"/>
      <c r="I126" s="153" t="s">
        <v>36</v>
      </c>
      <c r="J126" s="37" t="str">
        <f>E23</f>
        <v>KANIA a.s., Ostrava</v>
      </c>
      <c r="K126" s="40"/>
      <c r="L126" s="44"/>
    </row>
    <row r="127" s="1" customFormat="1" ht="15.15" customHeight="1">
      <c r="B127" s="39"/>
      <c r="C127" s="32" t="s">
        <v>34</v>
      </c>
      <c r="D127" s="40"/>
      <c r="E127" s="40"/>
      <c r="F127" s="27" t="str">
        <f>IF(E20="","",E20)</f>
        <v>Vyplň údaj</v>
      </c>
      <c r="G127" s="40"/>
      <c r="H127" s="40"/>
      <c r="I127" s="153" t="s">
        <v>39</v>
      </c>
      <c r="J127" s="37" t="str">
        <f>E26</f>
        <v xml:space="preserve"> </v>
      </c>
      <c r="K127" s="40"/>
      <c r="L127" s="44"/>
    </row>
    <row r="128" s="1" customFormat="1" ht="10.32" customHeight="1">
      <c r="B128" s="39"/>
      <c r="C128" s="40"/>
      <c r="D128" s="40"/>
      <c r="E128" s="40"/>
      <c r="F128" s="40"/>
      <c r="G128" s="40"/>
      <c r="H128" s="40"/>
      <c r="I128" s="151"/>
      <c r="J128" s="40"/>
      <c r="K128" s="40"/>
      <c r="L128" s="44"/>
    </row>
    <row r="129" s="10" customFormat="1" ht="29.28" customHeight="1">
      <c r="B129" s="207"/>
      <c r="C129" s="208" t="s">
        <v>249</v>
      </c>
      <c r="D129" s="209" t="s">
        <v>68</v>
      </c>
      <c r="E129" s="209" t="s">
        <v>64</v>
      </c>
      <c r="F129" s="209" t="s">
        <v>65</v>
      </c>
      <c r="G129" s="209" t="s">
        <v>250</v>
      </c>
      <c r="H129" s="209" t="s">
        <v>251</v>
      </c>
      <c r="I129" s="210" t="s">
        <v>252</v>
      </c>
      <c r="J129" s="209" t="s">
        <v>239</v>
      </c>
      <c r="K129" s="211" t="s">
        <v>253</v>
      </c>
      <c r="L129" s="212"/>
      <c r="M129" s="96" t="s">
        <v>1</v>
      </c>
      <c r="N129" s="97" t="s">
        <v>47</v>
      </c>
      <c r="O129" s="97" t="s">
        <v>254</v>
      </c>
      <c r="P129" s="97" t="s">
        <v>255</v>
      </c>
      <c r="Q129" s="97" t="s">
        <v>256</v>
      </c>
      <c r="R129" s="97" t="s">
        <v>257</v>
      </c>
      <c r="S129" s="97" t="s">
        <v>258</v>
      </c>
      <c r="T129" s="98" t="s">
        <v>259</v>
      </c>
    </row>
    <row r="130" s="1" customFormat="1" ht="22.8" customHeight="1">
      <c r="B130" s="39"/>
      <c r="C130" s="103" t="s">
        <v>260</v>
      </c>
      <c r="D130" s="40"/>
      <c r="E130" s="40"/>
      <c r="F130" s="40"/>
      <c r="G130" s="40"/>
      <c r="H130" s="40"/>
      <c r="I130" s="151"/>
      <c r="J130" s="213">
        <f>BK130</f>
        <v>0</v>
      </c>
      <c r="K130" s="40"/>
      <c r="L130" s="44"/>
      <c r="M130" s="99"/>
      <c r="N130" s="100"/>
      <c r="O130" s="100"/>
      <c r="P130" s="214">
        <f>P131+P400+P438</f>
        <v>0</v>
      </c>
      <c r="Q130" s="100"/>
      <c r="R130" s="214">
        <f>R131+R400+R438</f>
        <v>22500.80816882</v>
      </c>
      <c r="S130" s="100"/>
      <c r="T130" s="215">
        <f>T131+T400+T438</f>
        <v>0</v>
      </c>
      <c r="AT130" s="17" t="s">
        <v>82</v>
      </c>
      <c r="AU130" s="17" t="s">
        <v>241</v>
      </c>
      <c r="BK130" s="216">
        <f>BK131+BK400+BK438</f>
        <v>0</v>
      </c>
    </row>
    <row r="131" s="11" customFormat="1" ht="25.92" customHeight="1">
      <c r="B131" s="217"/>
      <c r="C131" s="218"/>
      <c r="D131" s="219" t="s">
        <v>82</v>
      </c>
      <c r="E131" s="220" t="s">
        <v>361</v>
      </c>
      <c r="F131" s="220" t="s">
        <v>362</v>
      </c>
      <c r="G131" s="218"/>
      <c r="H131" s="218"/>
      <c r="I131" s="221"/>
      <c r="J131" s="222">
        <f>BK131</f>
        <v>0</v>
      </c>
      <c r="K131" s="218"/>
      <c r="L131" s="223"/>
      <c r="M131" s="224"/>
      <c r="N131" s="225"/>
      <c r="O131" s="225"/>
      <c r="P131" s="226">
        <f>P132+P212+P291+P374+P398</f>
        <v>0</v>
      </c>
      <c r="Q131" s="225"/>
      <c r="R131" s="226">
        <f>R132+R212+R291+R374+R398</f>
        <v>22480.507202879999</v>
      </c>
      <c r="S131" s="225"/>
      <c r="T131" s="227">
        <f>T132+T212+T291+T374+T398</f>
        <v>0</v>
      </c>
      <c r="AR131" s="228" t="s">
        <v>90</v>
      </c>
      <c r="AT131" s="229" t="s">
        <v>82</v>
      </c>
      <c r="AU131" s="229" t="s">
        <v>83</v>
      </c>
      <c r="AY131" s="228" t="s">
        <v>263</v>
      </c>
      <c r="BK131" s="230">
        <f>BK132+BK212+BK291+BK374+BK398</f>
        <v>0</v>
      </c>
    </row>
    <row r="132" s="11" customFormat="1" ht="22.8" customHeight="1">
      <c r="B132" s="217"/>
      <c r="C132" s="218"/>
      <c r="D132" s="219" t="s">
        <v>82</v>
      </c>
      <c r="E132" s="231" t="s">
        <v>92</v>
      </c>
      <c r="F132" s="231" t="s">
        <v>451</v>
      </c>
      <c r="G132" s="218"/>
      <c r="H132" s="218"/>
      <c r="I132" s="221"/>
      <c r="J132" s="232">
        <f>BK132</f>
        <v>0</v>
      </c>
      <c r="K132" s="218"/>
      <c r="L132" s="223"/>
      <c r="M132" s="224"/>
      <c r="N132" s="225"/>
      <c r="O132" s="225"/>
      <c r="P132" s="226">
        <f>SUM(P133:P211)</f>
        <v>0</v>
      </c>
      <c r="Q132" s="225"/>
      <c r="R132" s="226">
        <f>SUM(R133:R211)</f>
        <v>8288.147247339999</v>
      </c>
      <c r="S132" s="225"/>
      <c r="T132" s="227">
        <f>SUM(T133:T211)</f>
        <v>0</v>
      </c>
      <c r="AR132" s="228" t="s">
        <v>90</v>
      </c>
      <c r="AT132" s="229" t="s">
        <v>82</v>
      </c>
      <c r="AU132" s="229" t="s">
        <v>90</v>
      </c>
      <c r="AY132" s="228" t="s">
        <v>263</v>
      </c>
      <c r="BK132" s="230">
        <f>SUM(BK133:BK211)</f>
        <v>0</v>
      </c>
    </row>
    <row r="133" s="1" customFormat="1" ht="16.5" customHeight="1">
      <c r="B133" s="39"/>
      <c r="C133" s="233" t="s">
        <v>90</v>
      </c>
      <c r="D133" s="233" t="s">
        <v>266</v>
      </c>
      <c r="E133" s="234" t="s">
        <v>3173</v>
      </c>
      <c r="F133" s="235" t="s">
        <v>3174</v>
      </c>
      <c r="G133" s="236" t="s">
        <v>396</v>
      </c>
      <c r="H133" s="237">
        <v>2539</v>
      </c>
      <c r="I133" s="238"/>
      <c r="J133" s="239">
        <f>ROUND(I133*H133,2)</f>
        <v>0</v>
      </c>
      <c r="K133" s="235" t="s">
        <v>270</v>
      </c>
      <c r="L133" s="44"/>
      <c r="M133" s="240" t="s">
        <v>1</v>
      </c>
      <c r="N133" s="241" t="s">
        <v>48</v>
      </c>
      <c r="O133" s="87"/>
      <c r="P133" s="242">
        <f>O133*H133</f>
        <v>0</v>
      </c>
      <c r="Q133" s="242">
        <v>5.0000000000000002E-05</v>
      </c>
      <c r="R133" s="242">
        <f>Q133*H133</f>
        <v>0.12695000000000001</v>
      </c>
      <c r="S133" s="242">
        <v>0</v>
      </c>
      <c r="T133" s="243">
        <f>S133*H133</f>
        <v>0</v>
      </c>
      <c r="AR133" s="244" t="s">
        <v>125</v>
      </c>
      <c r="AT133" s="244" t="s">
        <v>266</v>
      </c>
      <c r="AU133" s="244" t="s">
        <v>92</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3175</v>
      </c>
    </row>
    <row r="134" s="1" customFormat="1">
      <c r="B134" s="39"/>
      <c r="C134" s="40"/>
      <c r="D134" s="246" t="s">
        <v>273</v>
      </c>
      <c r="E134" s="40"/>
      <c r="F134" s="247" t="s">
        <v>3176</v>
      </c>
      <c r="G134" s="40"/>
      <c r="H134" s="40"/>
      <c r="I134" s="151"/>
      <c r="J134" s="40"/>
      <c r="K134" s="40"/>
      <c r="L134" s="44"/>
      <c r="M134" s="248"/>
      <c r="N134" s="87"/>
      <c r="O134" s="87"/>
      <c r="P134" s="87"/>
      <c r="Q134" s="87"/>
      <c r="R134" s="87"/>
      <c r="S134" s="87"/>
      <c r="T134" s="88"/>
      <c r="AT134" s="17" t="s">
        <v>273</v>
      </c>
      <c r="AU134" s="17" t="s">
        <v>92</v>
      </c>
    </row>
    <row r="135" s="14" customFormat="1">
      <c r="B135" s="274"/>
      <c r="C135" s="275"/>
      <c r="D135" s="246" t="s">
        <v>368</v>
      </c>
      <c r="E135" s="276" t="s">
        <v>1</v>
      </c>
      <c r="F135" s="277" t="s">
        <v>3177</v>
      </c>
      <c r="G135" s="275"/>
      <c r="H135" s="276" t="s">
        <v>1</v>
      </c>
      <c r="I135" s="278"/>
      <c r="J135" s="275"/>
      <c r="K135" s="275"/>
      <c r="L135" s="279"/>
      <c r="M135" s="280"/>
      <c r="N135" s="281"/>
      <c r="O135" s="281"/>
      <c r="P135" s="281"/>
      <c r="Q135" s="281"/>
      <c r="R135" s="281"/>
      <c r="S135" s="281"/>
      <c r="T135" s="282"/>
      <c r="AT135" s="283" t="s">
        <v>368</v>
      </c>
      <c r="AU135" s="283" t="s">
        <v>92</v>
      </c>
      <c r="AV135" s="14" t="s">
        <v>90</v>
      </c>
      <c r="AW135" s="14" t="s">
        <v>38</v>
      </c>
      <c r="AX135" s="14" t="s">
        <v>83</v>
      </c>
      <c r="AY135" s="283" t="s">
        <v>263</v>
      </c>
    </row>
    <row r="136" s="14" customFormat="1">
      <c r="B136" s="274"/>
      <c r="C136" s="275"/>
      <c r="D136" s="246" t="s">
        <v>368</v>
      </c>
      <c r="E136" s="276" t="s">
        <v>1</v>
      </c>
      <c r="F136" s="277" t="s">
        <v>574</v>
      </c>
      <c r="G136" s="275"/>
      <c r="H136" s="276" t="s">
        <v>1</v>
      </c>
      <c r="I136" s="278"/>
      <c r="J136" s="275"/>
      <c r="K136" s="275"/>
      <c r="L136" s="279"/>
      <c r="M136" s="280"/>
      <c r="N136" s="281"/>
      <c r="O136" s="281"/>
      <c r="P136" s="281"/>
      <c r="Q136" s="281"/>
      <c r="R136" s="281"/>
      <c r="S136" s="281"/>
      <c r="T136" s="282"/>
      <c r="AT136" s="283" t="s">
        <v>368</v>
      </c>
      <c r="AU136" s="283" t="s">
        <v>92</v>
      </c>
      <c r="AV136" s="14" t="s">
        <v>90</v>
      </c>
      <c r="AW136" s="14" t="s">
        <v>38</v>
      </c>
      <c r="AX136" s="14" t="s">
        <v>83</v>
      </c>
      <c r="AY136" s="283" t="s">
        <v>263</v>
      </c>
    </row>
    <row r="137" s="12" customFormat="1">
      <c r="B137" s="252"/>
      <c r="C137" s="253"/>
      <c r="D137" s="246" t="s">
        <v>368</v>
      </c>
      <c r="E137" s="254" t="s">
        <v>1</v>
      </c>
      <c r="F137" s="255" t="s">
        <v>3178</v>
      </c>
      <c r="G137" s="253"/>
      <c r="H137" s="256">
        <v>2539</v>
      </c>
      <c r="I137" s="257"/>
      <c r="J137" s="253"/>
      <c r="K137" s="253"/>
      <c r="L137" s="258"/>
      <c r="M137" s="259"/>
      <c r="N137" s="260"/>
      <c r="O137" s="260"/>
      <c r="P137" s="260"/>
      <c r="Q137" s="260"/>
      <c r="R137" s="260"/>
      <c r="S137" s="260"/>
      <c r="T137" s="261"/>
      <c r="AT137" s="262" t="s">
        <v>368</v>
      </c>
      <c r="AU137" s="262" t="s">
        <v>92</v>
      </c>
      <c r="AV137" s="12" t="s">
        <v>92</v>
      </c>
      <c r="AW137" s="12" t="s">
        <v>38</v>
      </c>
      <c r="AX137" s="12" t="s">
        <v>83</v>
      </c>
      <c r="AY137" s="262" t="s">
        <v>263</v>
      </c>
    </row>
    <row r="138" s="13" customFormat="1">
      <c r="B138" s="263"/>
      <c r="C138" s="264"/>
      <c r="D138" s="246" t="s">
        <v>368</v>
      </c>
      <c r="E138" s="265" t="s">
        <v>1</v>
      </c>
      <c r="F138" s="266" t="s">
        <v>370</v>
      </c>
      <c r="G138" s="264"/>
      <c r="H138" s="267">
        <v>2539</v>
      </c>
      <c r="I138" s="268"/>
      <c r="J138" s="264"/>
      <c r="K138" s="264"/>
      <c r="L138" s="269"/>
      <c r="M138" s="270"/>
      <c r="N138" s="271"/>
      <c r="O138" s="271"/>
      <c r="P138" s="271"/>
      <c r="Q138" s="271"/>
      <c r="R138" s="271"/>
      <c r="S138" s="271"/>
      <c r="T138" s="272"/>
      <c r="AT138" s="273" t="s">
        <v>368</v>
      </c>
      <c r="AU138" s="273" t="s">
        <v>92</v>
      </c>
      <c r="AV138" s="13" t="s">
        <v>125</v>
      </c>
      <c r="AW138" s="13" t="s">
        <v>38</v>
      </c>
      <c r="AX138" s="13" t="s">
        <v>90</v>
      </c>
      <c r="AY138" s="273" t="s">
        <v>263</v>
      </c>
    </row>
    <row r="139" s="1" customFormat="1" ht="16.5" customHeight="1">
      <c r="B139" s="39"/>
      <c r="C139" s="233" t="s">
        <v>92</v>
      </c>
      <c r="D139" s="233" t="s">
        <v>266</v>
      </c>
      <c r="E139" s="234" t="s">
        <v>3179</v>
      </c>
      <c r="F139" s="235" t="s">
        <v>3180</v>
      </c>
      <c r="G139" s="236" t="s">
        <v>396</v>
      </c>
      <c r="H139" s="237">
        <v>127</v>
      </c>
      <c r="I139" s="238"/>
      <c r="J139" s="239">
        <f>ROUND(I139*H139,2)</f>
        <v>0</v>
      </c>
      <c r="K139" s="235" t="s">
        <v>270</v>
      </c>
      <c r="L139" s="44"/>
      <c r="M139" s="240" t="s">
        <v>1</v>
      </c>
      <c r="N139" s="241" t="s">
        <v>48</v>
      </c>
      <c r="O139" s="87"/>
      <c r="P139" s="242">
        <f>O139*H139</f>
        <v>0</v>
      </c>
      <c r="Q139" s="242">
        <v>5.0000000000000002E-05</v>
      </c>
      <c r="R139" s="242">
        <f>Q139*H139</f>
        <v>0.0063500000000000006</v>
      </c>
      <c r="S139" s="242">
        <v>0</v>
      </c>
      <c r="T139" s="243">
        <f>S139*H139</f>
        <v>0</v>
      </c>
      <c r="AR139" s="244" t="s">
        <v>125</v>
      </c>
      <c r="AT139" s="244" t="s">
        <v>266</v>
      </c>
      <c r="AU139" s="244" t="s">
        <v>92</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3181</v>
      </c>
    </row>
    <row r="140" s="1" customFormat="1">
      <c r="B140" s="39"/>
      <c r="C140" s="40"/>
      <c r="D140" s="246" t="s">
        <v>273</v>
      </c>
      <c r="E140" s="40"/>
      <c r="F140" s="247" t="s">
        <v>3176</v>
      </c>
      <c r="G140" s="40"/>
      <c r="H140" s="40"/>
      <c r="I140" s="151"/>
      <c r="J140" s="40"/>
      <c r="K140" s="40"/>
      <c r="L140" s="44"/>
      <c r="M140" s="248"/>
      <c r="N140" s="87"/>
      <c r="O140" s="87"/>
      <c r="P140" s="87"/>
      <c r="Q140" s="87"/>
      <c r="R140" s="87"/>
      <c r="S140" s="87"/>
      <c r="T140" s="88"/>
      <c r="AT140" s="17" t="s">
        <v>273</v>
      </c>
      <c r="AU140" s="17" t="s">
        <v>92</v>
      </c>
    </row>
    <row r="141" s="14" customFormat="1">
      <c r="B141" s="274"/>
      <c r="C141" s="275"/>
      <c r="D141" s="246" t="s">
        <v>368</v>
      </c>
      <c r="E141" s="276" t="s">
        <v>1</v>
      </c>
      <c r="F141" s="277" t="s">
        <v>3177</v>
      </c>
      <c r="G141" s="275"/>
      <c r="H141" s="276" t="s">
        <v>1</v>
      </c>
      <c r="I141" s="278"/>
      <c r="J141" s="275"/>
      <c r="K141" s="275"/>
      <c r="L141" s="279"/>
      <c r="M141" s="280"/>
      <c r="N141" s="281"/>
      <c r="O141" s="281"/>
      <c r="P141" s="281"/>
      <c r="Q141" s="281"/>
      <c r="R141" s="281"/>
      <c r="S141" s="281"/>
      <c r="T141" s="282"/>
      <c r="AT141" s="283" t="s">
        <v>368</v>
      </c>
      <c r="AU141" s="283" t="s">
        <v>92</v>
      </c>
      <c r="AV141" s="14" t="s">
        <v>90</v>
      </c>
      <c r="AW141" s="14" t="s">
        <v>38</v>
      </c>
      <c r="AX141" s="14" t="s">
        <v>83</v>
      </c>
      <c r="AY141" s="283" t="s">
        <v>263</v>
      </c>
    </row>
    <row r="142" s="14" customFormat="1">
      <c r="B142" s="274"/>
      <c r="C142" s="275"/>
      <c r="D142" s="246" t="s">
        <v>368</v>
      </c>
      <c r="E142" s="276" t="s">
        <v>1</v>
      </c>
      <c r="F142" s="277" t="s">
        <v>574</v>
      </c>
      <c r="G142" s="275"/>
      <c r="H142" s="276" t="s">
        <v>1</v>
      </c>
      <c r="I142" s="278"/>
      <c r="J142" s="275"/>
      <c r="K142" s="275"/>
      <c r="L142" s="279"/>
      <c r="M142" s="280"/>
      <c r="N142" s="281"/>
      <c r="O142" s="281"/>
      <c r="P142" s="281"/>
      <c r="Q142" s="281"/>
      <c r="R142" s="281"/>
      <c r="S142" s="281"/>
      <c r="T142" s="282"/>
      <c r="AT142" s="283" t="s">
        <v>368</v>
      </c>
      <c r="AU142" s="283" t="s">
        <v>92</v>
      </c>
      <c r="AV142" s="14" t="s">
        <v>90</v>
      </c>
      <c r="AW142" s="14" t="s">
        <v>38</v>
      </c>
      <c r="AX142" s="14" t="s">
        <v>83</v>
      </c>
      <c r="AY142" s="283" t="s">
        <v>263</v>
      </c>
    </row>
    <row r="143" s="12" customFormat="1">
      <c r="B143" s="252"/>
      <c r="C143" s="253"/>
      <c r="D143" s="246" t="s">
        <v>368</v>
      </c>
      <c r="E143" s="254" t="s">
        <v>1</v>
      </c>
      <c r="F143" s="255" t="s">
        <v>3182</v>
      </c>
      <c r="G143" s="253"/>
      <c r="H143" s="256">
        <v>127</v>
      </c>
      <c r="I143" s="257"/>
      <c r="J143" s="253"/>
      <c r="K143" s="253"/>
      <c r="L143" s="258"/>
      <c r="M143" s="259"/>
      <c r="N143" s="260"/>
      <c r="O143" s="260"/>
      <c r="P143" s="260"/>
      <c r="Q143" s="260"/>
      <c r="R143" s="260"/>
      <c r="S143" s="260"/>
      <c r="T143" s="261"/>
      <c r="AT143" s="262" t="s">
        <v>368</v>
      </c>
      <c r="AU143" s="262" t="s">
        <v>92</v>
      </c>
      <c r="AV143" s="12" t="s">
        <v>92</v>
      </c>
      <c r="AW143" s="12" t="s">
        <v>38</v>
      </c>
      <c r="AX143" s="12" t="s">
        <v>83</v>
      </c>
      <c r="AY143" s="262" t="s">
        <v>263</v>
      </c>
    </row>
    <row r="144" s="13" customFormat="1">
      <c r="B144" s="263"/>
      <c r="C144" s="264"/>
      <c r="D144" s="246" t="s">
        <v>368</v>
      </c>
      <c r="E144" s="265" t="s">
        <v>1</v>
      </c>
      <c r="F144" s="266" t="s">
        <v>370</v>
      </c>
      <c r="G144" s="264"/>
      <c r="H144" s="267">
        <v>127</v>
      </c>
      <c r="I144" s="268"/>
      <c r="J144" s="264"/>
      <c r="K144" s="264"/>
      <c r="L144" s="269"/>
      <c r="M144" s="270"/>
      <c r="N144" s="271"/>
      <c r="O144" s="271"/>
      <c r="P144" s="271"/>
      <c r="Q144" s="271"/>
      <c r="R144" s="271"/>
      <c r="S144" s="271"/>
      <c r="T144" s="272"/>
      <c r="AT144" s="273" t="s">
        <v>368</v>
      </c>
      <c r="AU144" s="273" t="s">
        <v>92</v>
      </c>
      <c r="AV144" s="13" t="s">
        <v>125</v>
      </c>
      <c r="AW144" s="13" t="s">
        <v>38</v>
      </c>
      <c r="AX144" s="13" t="s">
        <v>90</v>
      </c>
      <c r="AY144" s="273" t="s">
        <v>263</v>
      </c>
    </row>
    <row r="145" s="1" customFormat="1" ht="16.5" customHeight="1">
      <c r="B145" s="39"/>
      <c r="C145" s="233" t="s">
        <v>112</v>
      </c>
      <c r="D145" s="233" t="s">
        <v>266</v>
      </c>
      <c r="E145" s="234" t="s">
        <v>3183</v>
      </c>
      <c r="F145" s="235" t="s">
        <v>3184</v>
      </c>
      <c r="G145" s="236" t="s">
        <v>396</v>
      </c>
      <c r="H145" s="237">
        <v>302</v>
      </c>
      <c r="I145" s="238"/>
      <c r="J145" s="239">
        <f>ROUND(I145*H145,2)</f>
        <v>0</v>
      </c>
      <c r="K145" s="235" t="s">
        <v>270</v>
      </c>
      <c r="L145" s="44"/>
      <c r="M145" s="240" t="s">
        <v>1</v>
      </c>
      <c r="N145" s="241" t="s">
        <v>48</v>
      </c>
      <c r="O145" s="87"/>
      <c r="P145" s="242">
        <f>O145*H145</f>
        <v>0</v>
      </c>
      <c r="Q145" s="242">
        <v>6.0000000000000002E-05</v>
      </c>
      <c r="R145" s="242">
        <f>Q145*H145</f>
        <v>0.018120000000000001</v>
      </c>
      <c r="S145" s="242">
        <v>0</v>
      </c>
      <c r="T145" s="243">
        <f>S145*H145</f>
        <v>0</v>
      </c>
      <c r="AR145" s="244" t="s">
        <v>125</v>
      </c>
      <c r="AT145" s="244" t="s">
        <v>266</v>
      </c>
      <c r="AU145" s="244" t="s">
        <v>92</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3185</v>
      </c>
    </row>
    <row r="146" s="1" customFormat="1">
      <c r="B146" s="39"/>
      <c r="C146" s="40"/>
      <c r="D146" s="246" t="s">
        <v>273</v>
      </c>
      <c r="E146" s="40"/>
      <c r="F146" s="247" t="s">
        <v>3176</v>
      </c>
      <c r="G146" s="40"/>
      <c r="H146" s="40"/>
      <c r="I146" s="151"/>
      <c r="J146" s="40"/>
      <c r="K146" s="40"/>
      <c r="L146" s="44"/>
      <c r="M146" s="248"/>
      <c r="N146" s="87"/>
      <c r="O146" s="87"/>
      <c r="P146" s="87"/>
      <c r="Q146" s="87"/>
      <c r="R146" s="87"/>
      <c r="S146" s="87"/>
      <c r="T146" s="88"/>
      <c r="AT146" s="17" t="s">
        <v>273</v>
      </c>
      <c r="AU146" s="17" t="s">
        <v>92</v>
      </c>
    </row>
    <row r="147" s="14" customFormat="1">
      <c r="B147" s="274"/>
      <c r="C147" s="275"/>
      <c r="D147" s="246" t="s">
        <v>368</v>
      </c>
      <c r="E147" s="276" t="s">
        <v>1</v>
      </c>
      <c r="F147" s="277" t="s">
        <v>3177</v>
      </c>
      <c r="G147" s="275"/>
      <c r="H147" s="276" t="s">
        <v>1</v>
      </c>
      <c r="I147" s="278"/>
      <c r="J147" s="275"/>
      <c r="K147" s="275"/>
      <c r="L147" s="279"/>
      <c r="M147" s="280"/>
      <c r="N147" s="281"/>
      <c r="O147" s="281"/>
      <c r="P147" s="281"/>
      <c r="Q147" s="281"/>
      <c r="R147" s="281"/>
      <c r="S147" s="281"/>
      <c r="T147" s="282"/>
      <c r="AT147" s="283" t="s">
        <v>368</v>
      </c>
      <c r="AU147" s="283" t="s">
        <v>92</v>
      </c>
      <c r="AV147" s="14" t="s">
        <v>90</v>
      </c>
      <c r="AW147" s="14" t="s">
        <v>38</v>
      </c>
      <c r="AX147" s="14" t="s">
        <v>83</v>
      </c>
      <c r="AY147" s="283" t="s">
        <v>263</v>
      </c>
    </row>
    <row r="148" s="14" customFormat="1">
      <c r="B148" s="274"/>
      <c r="C148" s="275"/>
      <c r="D148" s="246" t="s">
        <v>368</v>
      </c>
      <c r="E148" s="276" t="s">
        <v>1</v>
      </c>
      <c r="F148" s="277" t="s">
        <v>574</v>
      </c>
      <c r="G148" s="275"/>
      <c r="H148" s="276" t="s">
        <v>1</v>
      </c>
      <c r="I148" s="278"/>
      <c r="J148" s="275"/>
      <c r="K148" s="275"/>
      <c r="L148" s="279"/>
      <c r="M148" s="280"/>
      <c r="N148" s="281"/>
      <c r="O148" s="281"/>
      <c r="P148" s="281"/>
      <c r="Q148" s="281"/>
      <c r="R148" s="281"/>
      <c r="S148" s="281"/>
      <c r="T148" s="282"/>
      <c r="AT148" s="283" t="s">
        <v>368</v>
      </c>
      <c r="AU148" s="283" t="s">
        <v>92</v>
      </c>
      <c r="AV148" s="14" t="s">
        <v>90</v>
      </c>
      <c r="AW148" s="14" t="s">
        <v>38</v>
      </c>
      <c r="AX148" s="14" t="s">
        <v>83</v>
      </c>
      <c r="AY148" s="283" t="s">
        <v>263</v>
      </c>
    </row>
    <row r="149" s="12" customFormat="1">
      <c r="B149" s="252"/>
      <c r="C149" s="253"/>
      <c r="D149" s="246" t="s">
        <v>368</v>
      </c>
      <c r="E149" s="254" t="s">
        <v>1</v>
      </c>
      <c r="F149" s="255" t="s">
        <v>3186</v>
      </c>
      <c r="G149" s="253"/>
      <c r="H149" s="256">
        <v>302</v>
      </c>
      <c r="I149" s="257"/>
      <c r="J149" s="253"/>
      <c r="K149" s="253"/>
      <c r="L149" s="258"/>
      <c r="M149" s="259"/>
      <c r="N149" s="260"/>
      <c r="O149" s="260"/>
      <c r="P149" s="260"/>
      <c r="Q149" s="260"/>
      <c r="R149" s="260"/>
      <c r="S149" s="260"/>
      <c r="T149" s="261"/>
      <c r="AT149" s="262" t="s">
        <v>368</v>
      </c>
      <c r="AU149" s="262" t="s">
        <v>92</v>
      </c>
      <c r="AV149" s="12" t="s">
        <v>92</v>
      </c>
      <c r="AW149" s="12" t="s">
        <v>38</v>
      </c>
      <c r="AX149" s="12" t="s">
        <v>83</v>
      </c>
      <c r="AY149" s="262" t="s">
        <v>263</v>
      </c>
    </row>
    <row r="150" s="13" customFormat="1">
      <c r="B150" s="263"/>
      <c r="C150" s="264"/>
      <c r="D150" s="246" t="s">
        <v>368</v>
      </c>
      <c r="E150" s="265" t="s">
        <v>1</v>
      </c>
      <c r="F150" s="266" t="s">
        <v>370</v>
      </c>
      <c r="G150" s="264"/>
      <c r="H150" s="267">
        <v>302</v>
      </c>
      <c r="I150" s="268"/>
      <c r="J150" s="264"/>
      <c r="K150" s="264"/>
      <c r="L150" s="269"/>
      <c r="M150" s="270"/>
      <c r="N150" s="271"/>
      <c r="O150" s="271"/>
      <c r="P150" s="271"/>
      <c r="Q150" s="271"/>
      <c r="R150" s="271"/>
      <c r="S150" s="271"/>
      <c r="T150" s="272"/>
      <c r="AT150" s="273" t="s">
        <v>368</v>
      </c>
      <c r="AU150" s="273" t="s">
        <v>92</v>
      </c>
      <c r="AV150" s="13" t="s">
        <v>125</v>
      </c>
      <c r="AW150" s="13" t="s">
        <v>38</v>
      </c>
      <c r="AX150" s="13" t="s">
        <v>90</v>
      </c>
      <c r="AY150" s="273" t="s">
        <v>263</v>
      </c>
    </row>
    <row r="151" s="1" customFormat="1" ht="16.5" customHeight="1">
      <c r="B151" s="39"/>
      <c r="C151" s="233" t="s">
        <v>125</v>
      </c>
      <c r="D151" s="233" t="s">
        <v>266</v>
      </c>
      <c r="E151" s="234" t="s">
        <v>3187</v>
      </c>
      <c r="F151" s="235" t="s">
        <v>3188</v>
      </c>
      <c r="G151" s="236" t="s">
        <v>396</v>
      </c>
      <c r="H151" s="237">
        <v>2968</v>
      </c>
      <c r="I151" s="238"/>
      <c r="J151" s="239">
        <f>ROUND(I151*H151,2)</f>
        <v>0</v>
      </c>
      <c r="K151" s="235" t="s">
        <v>270</v>
      </c>
      <c r="L151" s="44"/>
      <c r="M151" s="240" t="s">
        <v>1</v>
      </c>
      <c r="N151" s="241" t="s">
        <v>48</v>
      </c>
      <c r="O151" s="87"/>
      <c r="P151" s="242">
        <f>O151*H151</f>
        <v>0</v>
      </c>
      <c r="Q151" s="242">
        <v>0</v>
      </c>
      <c r="R151" s="242">
        <f>Q151*H151</f>
        <v>0</v>
      </c>
      <c r="S151" s="242">
        <v>0</v>
      </c>
      <c r="T151" s="243">
        <f>S151*H151</f>
        <v>0</v>
      </c>
      <c r="AR151" s="244" t="s">
        <v>125</v>
      </c>
      <c r="AT151" s="244" t="s">
        <v>266</v>
      </c>
      <c r="AU151" s="244" t="s">
        <v>92</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3189</v>
      </c>
    </row>
    <row r="152" s="1" customFormat="1">
      <c r="B152" s="39"/>
      <c r="C152" s="40"/>
      <c r="D152" s="246" t="s">
        <v>273</v>
      </c>
      <c r="E152" s="40"/>
      <c r="F152" s="247" t="s">
        <v>3176</v>
      </c>
      <c r="G152" s="40"/>
      <c r="H152" s="40"/>
      <c r="I152" s="151"/>
      <c r="J152" s="40"/>
      <c r="K152" s="40"/>
      <c r="L152" s="44"/>
      <c r="M152" s="248"/>
      <c r="N152" s="87"/>
      <c r="O152" s="87"/>
      <c r="P152" s="87"/>
      <c r="Q152" s="87"/>
      <c r="R152" s="87"/>
      <c r="S152" s="87"/>
      <c r="T152" s="88"/>
      <c r="AT152" s="17" t="s">
        <v>273</v>
      </c>
      <c r="AU152" s="17" t="s">
        <v>92</v>
      </c>
    </row>
    <row r="153" s="14" customFormat="1">
      <c r="B153" s="274"/>
      <c r="C153" s="275"/>
      <c r="D153" s="246" t="s">
        <v>368</v>
      </c>
      <c r="E153" s="276" t="s">
        <v>1</v>
      </c>
      <c r="F153" s="277" t="s">
        <v>3177</v>
      </c>
      <c r="G153" s="275"/>
      <c r="H153" s="276" t="s">
        <v>1</v>
      </c>
      <c r="I153" s="278"/>
      <c r="J153" s="275"/>
      <c r="K153" s="275"/>
      <c r="L153" s="279"/>
      <c r="M153" s="280"/>
      <c r="N153" s="281"/>
      <c r="O153" s="281"/>
      <c r="P153" s="281"/>
      <c r="Q153" s="281"/>
      <c r="R153" s="281"/>
      <c r="S153" s="281"/>
      <c r="T153" s="282"/>
      <c r="AT153" s="283" t="s">
        <v>368</v>
      </c>
      <c r="AU153" s="283" t="s">
        <v>92</v>
      </c>
      <c r="AV153" s="14" t="s">
        <v>90</v>
      </c>
      <c r="AW153" s="14" t="s">
        <v>38</v>
      </c>
      <c r="AX153" s="14" t="s">
        <v>83</v>
      </c>
      <c r="AY153" s="283" t="s">
        <v>263</v>
      </c>
    </row>
    <row r="154" s="14" customFormat="1">
      <c r="B154" s="274"/>
      <c r="C154" s="275"/>
      <c r="D154" s="246" t="s">
        <v>368</v>
      </c>
      <c r="E154" s="276" t="s">
        <v>1</v>
      </c>
      <c r="F154" s="277" t="s">
        <v>574</v>
      </c>
      <c r="G154" s="275"/>
      <c r="H154" s="276" t="s">
        <v>1</v>
      </c>
      <c r="I154" s="278"/>
      <c r="J154" s="275"/>
      <c r="K154" s="275"/>
      <c r="L154" s="279"/>
      <c r="M154" s="280"/>
      <c r="N154" s="281"/>
      <c r="O154" s="281"/>
      <c r="P154" s="281"/>
      <c r="Q154" s="281"/>
      <c r="R154" s="281"/>
      <c r="S154" s="281"/>
      <c r="T154" s="282"/>
      <c r="AT154" s="283" t="s">
        <v>368</v>
      </c>
      <c r="AU154" s="283" t="s">
        <v>92</v>
      </c>
      <c r="AV154" s="14" t="s">
        <v>90</v>
      </c>
      <c r="AW154" s="14" t="s">
        <v>38</v>
      </c>
      <c r="AX154" s="14" t="s">
        <v>83</v>
      </c>
      <c r="AY154" s="283" t="s">
        <v>263</v>
      </c>
    </row>
    <row r="155" s="12" customFormat="1">
      <c r="B155" s="252"/>
      <c r="C155" s="253"/>
      <c r="D155" s="246" t="s">
        <v>368</v>
      </c>
      <c r="E155" s="254" t="s">
        <v>1</v>
      </c>
      <c r="F155" s="255" t="s">
        <v>3178</v>
      </c>
      <c r="G155" s="253"/>
      <c r="H155" s="256">
        <v>2539</v>
      </c>
      <c r="I155" s="257"/>
      <c r="J155" s="253"/>
      <c r="K155" s="253"/>
      <c r="L155" s="258"/>
      <c r="M155" s="259"/>
      <c r="N155" s="260"/>
      <c r="O155" s="260"/>
      <c r="P155" s="260"/>
      <c r="Q155" s="260"/>
      <c r="R155" s="260"/>
      <c r="S155" s="260"/>
      <c r="T155" s="261"/>
      <c r="AT155" s="262" t="s">
        <v>368</v>
      </c>
      <c r="AU155" s="262" t="s">
        <v>92</v>
      </c>
      <c r="AV155" s="12" t="s">
        <v>92</v>
      </c>
      <c r="AW155" s="12" t="s">
        <v>38</v>
      </c>
      <c r="AX155" s="12" t="s">
        <v>83</v>
      </c>
      <c r="AY155" s="262" t="s">
        <v>263</v>
      </c>
    </row>
    <row r="156" s="12" customFormat="1">
      <c r="B156" s="252"/>
      <c r="C156" s="253"/>
      <c r="D156" s="246" t="s">
        <v>368</v>
      </c>
      <c r="E156" s="254" t="s">
        <v>1</v>
      </c>
      <c r="F156" s="255" t="s">
        <v>3182</v>
      </c>
      <c r="G156" s="253"/>
      <c r="H156" s="256">
        <v>127</v>
      </c>
      <c r="I156" s="257"/>
      <c r="J156" s="253"/>
      <c r="K156" s="253"/>
      <c r="L156" s="258"/>
      <c r="M156" s="259"/>
      <c r="N156" s="260"/>
      <c r="O156" s="260"/>
      <c r="P156" s="260"/>
      <c r="Q156" s="260"/>
      <c r="R156" s="260"/>
      <c r="S156" s="260"/>
      <c r="T156" s="261"/>
      <c r="AT156" s="262" t="s">
        <v>368</v>
      </c>
      <c r="AU156" s="262" t="s">
        <v>92</v>
      </c>
      <c r="AV156" s="12" t="s">
        <v>92</v>
      </c>
      <c r="AW156" s="12" t="s">
        <v>38</v>
      </c>
      <c r="AX156" s="12" t="s">
        <v>83</v>
      </c>
      <c r="AY156" s="262" t="s">
        <v>263</v>
      </c>
    </row>
    <row r="157" s="12" customFormat="1">
      <c r="B157" s="252"/>
      <c r="C157" s="253"/>
      <c r="D157" s="246" t="s">
        <v>368</v>
      </c>
      <c r="E157" s="254" t="s">
        <v>1</v>
      </c>
      <c r="F157" s="255" t="s">
        <v>3186</v>
      </c>
      <c r="G157" s="253"/>
      <c r="H157" s="256">
        <v>302</v>
      </c>
      <c r="I157" s="257"/>
      <c r="J157" s="253"/>
      <c r="K157" s="253"/>
      <c r="L157" s="258"/>
      <c r="M157" s="259"/>
      <c r="N157" s="260"/>
      <c r="O157" s="260"/>
      <c r="P157" s="260"/>
      <c r="Q157" s="260"/>
      <c r="R157" s="260"/>
      <c r="S157" s="260"/>
      <c r="T157" s="261"/>
      <c r="AT157" s="262" t="s">
        <v>368</v>
      </c>
      <c r="AU157" s="262" t="s">
        <v>92</v>
      </c>
      <c r="AV157" s="12" t="s">
        <v>92</v>
      </c>
      <c r="AW157" s="12" t="s">
        <v>38</v>
      </c>
      <c r="AX157" s="12" t="s">
        <v>83</v>
      </c>
      <c r="AY157" s="262" t="s">
        <v>263</v>
      </c>
    </row>
    <row r="158" s="13" customFormat="1">
      <c r="B158" s="263"/>
      <c r="C158" s="264"/>
      <c r="D158" s="246" t="s">
        <v>368</v>
      </c>
      <c r="E158" s="265" t="s">
        <v>1</v>
      </c>
      <c r="F158" s="266" t="s">
        <v>370</v>
      </c>
      <c r="G158" s="264"/>
      <c r="H158" s="267">
        <v>2968</v>
      </c>
      <c r="I158" s="268"/>
      <c r="J158" s="264"/>
      <c r="K158" s="264"/>
      <c r="L158" s="269"/>
      <c r="M158" s="270"/>
      <c r="N158" s="271"/>
      <c r="O158" s="271"/>
      <c r="P158" s="271"/>
      <c r="Q158" s="271"/>
      <c r="R158" s="271"/>
      <c r="S158" s="271"/>
      <c r="T158" s="272"/>
      <c r="AT158" s="273" t="s">
        <v>368</v>
      </c>
      <c r="AU158" s="273" t="s">
        <v>92</v>
      </c>
      <c r="AV158" s="13" t="s">
        <v>125</v>
      </c>
      <c r="AW158" s="13" t="s">
        <v>38</v>
      </c>
      <c r="AX158" s="13" t="s">
        <v>90</v>
      </c>
      <c r="AY158" s="273" t="s">
        <v>263</v>
      </c>
    </row>
    <row r="159" s="1" customFormat="1" ht="16.5" customHeight="1">
      <c r="B159" s="39"/>
      <c r="C159" s="295" t="s">
        <v>262</v>
      </c>
      <c r="D159" s="295" t="s">
        <v>400</v>
      </c>
      <c r="E159" s="296" t="s">
        <v>3190</v>
      </c>
      <c r="F159" s="297" t="s">
        <v>3191</v>
      </c>
      <c r="G159" s="298" t="s">
        <v>378</v>
      </c>
      <c r="H159" s="299">
        <v>1719</v>
      </c>
      <c r="I159" s="300"/>
      <c r="J159" s="301">
        <f>ROUND(I159*H159,2)</f>
        <v>0</v>
      </c>
      <c r="K159" s="297" t="s">
        <v>270</v>
      </c>
      <c r="L159" s="302"/>
      <c r="M159" s="303" t="s">
        <v>1</v>
      </c>
      <c r="N159" s="304" t="s">
        <v>48</v>
      </c>
      <c r="O159" s="87"/>
      <c r="P159" s="242">
        <f>O159*H159</f>
        <v>0</v>
      </c>
      <c r="Q159" s="242">
        <v>2.4289999999999998</v>
      </c>
      <c r="R159" s="242">
        <f>Q159*H159</f>
        <v>4175.451</v>
      </c>
      <c r="S159" s="242">
        <v>0</v>
      </c>
      <c r="T159" s="243">
        <f>S159*H159</f>
        <v>0</v>
      </c>
      <c r="AR159" s="244" t="s">
        <v>303</v>
      </c>
      <c r="AT159" s="244" t="s">
        <v>400</v>
      </c>
      <c r="AU159" s="244" t="s">
        <v>92</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3192</v>
      </c>
    </row>
    <row r="160" s="1" customFormat="1">
      <c r="B160" s="39"/>
      <c r="C160" s="40"/>
      <c r="D160" s="246" t="s">
        <v>273</v>
      </c>
      <c r="E160" s="40"/>
      <c r="F160" s="247" t="s">
        <v>3176</v>
      </c>
      <c r="G160" s="40"/>
      <c r="H160" s="40"/>
      <c r="I160" s="151"/>
      <c r="J160" s="40"/>
      <c r="K160" s="40"/>
      <c r="L160" s="44"/>
      <c r="M160" s="248"/>
      <c r="N160" s="87"/>
      <c r="O160" s="87"/>
      <c r="P160" s="87"/>
      <c r="Q160" s="87"/>
      <c r="R160" s="87"/>
      <c r="S160" s="87"/>
      <c r="T160" s="88"/>
      <c r="AT160" s="17" t="s">
        <v>273</v>
      </c>
      <c r="AU160" s="17" t="s">
        <v>92</v>
      </c>
    </row>
    <row r="161" s="14" customFormat="1">
      <c r="B161" s="274"/>
      <c r="C161" s="275"/>
      <c r="D161" s="246" t="s">
        <v>368</v>
      </c>
      <c r="E161" s="276" t="s">
        <v>1</v>
      </c>
      <c r="F161" s="277" t="s">
        <v>3177</v>
      </c>
      <c r="G161" s="275"/>
      <c r="H161" s="276" t="s">
        <v>1</v>
      </c>
      <c r="I161" s="278"/>
      <c r="J161" s="275"/>
      <c r="K161" s="275"/>
      <c r="L161" s="279"/>
      <c r="M161" s="280"/>
      <c r="N161" s="281"/>
      <c r="O161" s="281"/>
      <c r="P161" s="281"/>
      <c r="Q161" s="281"/>
      <c r="R161" s="281"/>
      <c r="S161" s="281"/>
      <c r="T161" s="282"/>
      <c r="AT161" s="283" t="s">
        <v>368</v>
      </c>
      <c r="AU161" s="283" t="s">
        <v>92</v>
      </c>
      <c r="AV161" s="14" t="s">
        <v>90</v>
      </c>
      <c r="AW161" s="14" t="s">
        <v>38</v>
      </c>
      <c r="AX161" s="14" t="s">
        <v>83</v>
      </c>
      <c r="AY161" s="283" t="s">
        <v>263</v>
      </c>
    </row>
    <row r="162" s="12" customFormat="1">
      <c r="B162" s="252"/>
      <c r="C162" s="253"/>
      <c r="D162" s="246" t="s">
        <v>368</v>
      </c>
      <c r="E162" s="254" t="s">
        <v>1</v>
      </c>
      <c r="F162" s="255" t="s">
        <v>3193</v>
      </c>
      <c r="G162" s="253"/>
      <c r="H162" s="256">
        <v>1719</v>
      </c>
      <c r="I162" s="257"/>
      <c r="J162" s="253"/>
      <c r="K162" s="253"/>
      <c r="L162" s="258"/>
      <c r="M162" s="259"/>
      <c r="N162" s="260"/>
      <c r="O162" s="260"/>
      <c r="P162" s="260"/>
      <c r="Q162" s="260"/>
      <c r="R162" s="260"/>
      <c r="S162" s="260"/>
      <c r="T162" s="261"/>
      <c r="AT162" s="262" t="s">
        <v>368</v>
      </c>
      <c r="AU162" s="262" t="s">
        <v>92</v>
      </c>
      <c r="AV162" s="12" t="s">
        <v>92</v>
      </c>
      <c r="AW162" s="12" t="s">
        <v>38</v>
      </c>
      <c r="AX162" s="12" t="s">
        <v>83</v>
      </c>
      <c r="AY162" s="262" t="s">
        <v>263</v>
      </c>
    </row>
    <row r="163" s="13" customFormat="1">
      <c r="B163" s="263"/>
      <c r="C163" s="264"/>
      <c r="D163" s="246" t="s">
        <v>368</v>
      </c>
      <c r="E163" s="265" t="s">
        <v>1</v>
      </c>
      <c r="F163" s="266" t="s">
        <v>370</v>
      </c>
      <c r="G163" s="264"/>
      <c r="H163" s="267">
        <v>1719</v>
      </c>
      <c r="I163" s="268"/>
      <c r="J163" s="264"/>
      <c r="K163" s="264"/>
      <c r="L163" s="269"/>
      <c r="M163" s="270"/>
      <c r="N163" s="271"/>
      <c r="O163" s="271"/>
      <c r="P163" s="271"/>
      <c r="Q163" s="271"/>
      <c r="R163" s="271"/>
      <c r="S163" s="271"/>
      <c r="T163" s="272"/>
      <c r="AT163" s="273" t="s">
        <v>368</v>
      </c>
      <c r="AU163" s="273" t="s">
        <v>92</v>
      </c>
      <c r="AV163" s="13" t="s">
        <v>125</v>
      </c>
      <c r="AW163" s="13" t="s">
        <v>38</v>
      </c>
      <c r="AX163" s="13" t="s">
        <v>90</v>
      </c>
      <c r="AY163" s="273" t="s">
        <v>263</v>
      </c>
    </row>
    <row r="164" s="1" customFormat="1" ht="16.5" customHeight="1">
      <c r="B164" s="39"/>
      <c r="C164" s="233" t="s">
        <v>295</v>
      </c>
      <c r="D164" s="233" t="s">
        <v>266</v>
      </c>
      <c r="E164" s="234" t="s">
        <v>3194</v>
      </c>
      <c r="F164" s="235" t="s">
        <v>3195</v>
      </c>
      <c r="G164" s="236" t="s">
        <v>403</v>
      </c>
      <c r="H164" s="237">
        <v>189.09</v>
      </c>
      <c r="I164" s="238"/>
      <c r="J164" s="239">
        <f>ROUND(I164*H164,2)</f>
        <v>0</v>
      </c>
      <c r="K164" s="235" t="s">
        <v>270</v>
      </c>
      <c r="L164" s="44"/>
      <c r="M164" s="240" t="s">
        <v>1</v>
      </c>
      <c r="N164" s="241" t="s">
        <v>48</v>
      </c>
      <c r="O164" s="87"/>
      <c r="P164" s="242">
        <f>O164*H164</f>
        <v>0</v>
      </c>
      <c r="Q164" s="242">
        <v>1.1133200000000001</v>
      </c>
      <c r="R164" s="242">
        <f>Q164*H164</f>
        <v>210.51767880000003</v>
      </c>
      <c r="S164" s="242">
        <v>0</v>
      </c>
      <c r="T164" s="243">
        <f>S164*H164</f>
        <v>0</v>
      </c>
      <c r="AR164" s="244" t="s">
        <v>125</v>
      </c>
      <c r="AT164" s="244" t="s">
        <v>266</v>
      </c>
      <c r="AU164" s="244" t="s">
        <v>92</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3196</v>
      </c>
    </row>
    <row r="165" s="1" customFormat="1">
      <c r="B165" s="39"/>
      <c r="C165" s="40"/>
      <c r="D165" s="246" t="s">
        <v>273</v>
      </c>
      <c r="E165" s="40"/>
      <c r="F165" s="247" t="s">
        <v>3176</v>
      </c>
      <c r="G165" s="40"/>
      <c r="H165" s="40"/>
      <c r="I165" s="151"/>
      <c r="J165" s="40"/>
      <c r="K165" s="40"/>
      <c r="L165" s="44"/>
      <c r="M165" s="248"/>
      <c r="N165" s="87"/>
      <c r="O165" s="87"/>
      <c r="P165" s="87"/>
      <c r="Q165" s="87"/>
      <c r="R165" s="87"/>
      <c r="S165" s="87"/>
      <c r="T165" s="88"/>
      <c r="AT165" s="17" t="s">
        <v>273</v>
      </c>
      <c r="AU165" s="17" t="s">
        <v>92</v>
      </c>
    </row>
    <row r="166" s="14" customFormat="1">
      <c r="B166" s="274"/>
      <c r="C166" s="275"/>
      <c r="D166" s="246" t="s">
        <v>368</v>
      </c>
      <c r="E166" s="276" t="s">
        <v>1</v>
      </c>
      <c r="F166" s="277" t="s">
        <v>3177</v>
      </c>
      <c r="G166" s="275"/>
      <c r="H166" s="276" t="s">
        <v>1</v>
      </c>
      <c r="I166" s="278"/>
      <c r="J166" s="275"/>
      <c r="K166" s="275"/>
      <c r="L166" s="279"/>
      <c r="M166" s="280"/>
      <c r="N166" s="281"/>
      <c r="O166" s="281"/>
      <c r="P166" s="281"/>
      <c r="Q166" s="281"/>
      <c r="R166" s="281"/>
      <c r="S166" s="281"/>
      <c r="T166" s="282"/>
      <c r="AT166" s="283" t="s">
        <v>368</v>
      </c>
      <c r="AU166" s="283" t="s">
        <v>92</v>
      </c>
      <c r="AV166" s="14" t="s">
        <v>90</v>
      </c>
      <c r="AW166" s="14" t="s">
        <v>38</v>
      </c>
      <c r="AX166" s="14" t="s">
        <v>83</v>
      </c>
      <c r="AY166" s="283" t="s">
        <v>263</v>
      </c>
    </row>
    <row r="167" s="14" customFormat="1">
      <c r="B167" s="274"/>
      <c r="C167" s="275"/>
      <c r="D167" s="246" t="s">
        <v>368</v>
      </c>
      <c r="E167" s="276" t="s">
        <v>1</v>
      </c>
      <c r="F167" s="277" t="s">
        <v>574</v>
      </c>
      <c r="G167" s="275"/>
      <c r="H167" s="276" t="s">
        <v>1</v>
      </c>
      <c r="I167" s="278"/>
      <c r="J167" s="275"/>
      <c r="K167" s="275"/>
      <c r="L167" s="279"/>
      <c r="M167" s="280"/>
      <c r="N167" s="281"/>
      <c r="O167" s="281"/>
      <c r="P167" s="281"/>
      <c r="Q167" s="281"/>
      <c r="R167" s="281"/>
      <c r="S167" s="281"/>
      <c r="T167" s="282"/>
      <c r="AT167" s="283" t="s">
        <v>368</v>
      </c>
      <c r="AU167" s="283" t="s">
        <v>92</v>
      </c>
      <c r="AV167" s="14" t="s">
        <v>90</v>
      </c>
      <c r="AW167" s="14" t="s">
        <v>38</v>
      </c>
      <c r="AX167" s="14" t="s">
        <v>83</v>
      </c>
      <c r="AY167" s="283" t="s">
        <v>263</v>
      </c>
    </row>
    <row r="168" s="12" customFormat="1">
      <c r="B168" s="252"/>
      <c r="C168" s="253"/>
      <c r="D168" s="246" t="s">
        <v>368</v>
      </c>
      <c r="E168" s="254" t="s">
        <v>1</v>
      </c>
      <c r="F168" s="255" t="s">
        <v>3197</v>
      </c>
      <c r="G168" s="253"/>
      <c r="H168" s="256">
        <v>189.09</v>
      </c>
      <c r="I168" s="257"/>
      <c r="J168" s="253"/>
      <c r="K168" s="253"/>
      <c r="L168" s="258"/>
      <c r="M168" s="259"/>
      <c r="N168" s="260"/>
      <c r="O168" s="260"/>
      <c r="P168" s="260"/>
      <c r="Q168" s="260"/>
      <c r="R168" s="260"/>
      <c r="S168" s="260"/>
      <c r="T168" s="261"/>
      <c r="AT168" s="262" t="s">
        <v>368</v>
      </c>
      <c r="AU168" s="262" t="s">
        <v>92</v>
      </c>
      <c r="AV168" s="12" t="s">
        <v>92</v>
      </c>
      <c r="AW168" s="12" t="s">
        <v>38</v>
      </c>
      <c r="AX168" s="12" t="s">
        <v>83</v>
      </c>
      <c r="AY168" s="262" t="s">
        <v>263</v>
      </c>
    </row>
    <row r="169" s="13" customFormat="1">
      <c r="B169" s="263"/>
      <c r="C169" s="264"/>
      <c r="D169" s="246" t="s">
        <v>368</v>
      </c>
      <c r="E169" s="265" t="s">
        <v>1</v>
      </c>
      <c r="F169" s="266" t="s">
        <v>370</v>
      </c>
      <c r="G169" s="264"/>
      <c r="H169" s="267">
        <v>189.09</v>
      </c>
      <c r="I169" s="268"/>
      <c r="J169" s="264"/>
      <c r="K169" s="264"/>
      <c r="L169" s="269"/>
      <c r="M169" s="270"/>
      <c r="N169" s="271"/>
      <c r="O169" s="271"/>
      <c r="P169" s="271"/>
      <c r="Q169" s="271"/>
      <c r="R169" s="271"/>
      <c r="S169" s="271"/>
      <c r="T169" s="272"/>
      <c r="AT169" s="273" t="s">
        <v>368</v>
      </c>
      <c r="AU169" s="273" t="s">
        <v>92</v>
      </c>
      <c r="AV169" s="13" t="s">
        <v>125</v>
      </c>
      <c r="AW169" s="13" t="s">
        <v>38</v>
      </c>
      <c r="AX169" s="13" t="s">
        <v>90</v>
      </c>
      <c r="AY169" s="273" t="s">
        <v>263</v>
      </c>
    </row>
    <row r="170" s="1" customFormat="1" ht="16.5" customHeight="1">
      <c r="B170" s="39"/>
      <c r="C170" s="233" t="s">
        <v>299</v>
      </c>
      <c r="D170" s="233" t="s">
        <v>266</v>
      </c>
      <c r="E170" s="234" t="s">
        <v>3198</v>
      </c>
      <c r="F170" s="235" t="s">
        <v>3199</v>
      </c>
      <c r="G170" s="236" t="s">
        <v>378</v>
      </c>
      <c r="H170" s="237">
        <v>1111.48</v>
      </c>
      <c r="I170" s="238"/>
      <c r="J170" s="239">
        <f>ROUND(I170*H170,2)</f>
        <v>0</v>
      </c>
      <c r="K170" s="235" t="s">
        <v>270</v>
      </c>
      <c r="L170" s="44"/>
      <c r="M170" s="240" t="s">
        <v>1</v>
      </c>
      <c r="N170" s="241" t="s">
        <v>48</v>
      </c>
      <c r="O170" s="87"/>
      <c r="P170" s="242">
        <f>O170*H170</f>
        <v>0</v>
      </c>
      <c r="Q170" s="242">
        <v>2.45329</v>
      </c>
      <c r="R170" s="242">
        <f>Q170*H170</f>
        <v>2726.7827692000001</v>
      </c>
      <c r="S170" s="242">
        <v>0</v>
      </c>
      <c r="T170" s="243">
        <f>S170*H170</f>
        <v>0</v>
      </c>
      <c r="AR170" s="244" t="s">
        <v>125</v>
      </c>
      <c r="AT170" s="244" t="s">
        <v>266</v>
      </c>
      <c r="AU170" s="244" t="s">
        <v>92</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3200</v>
      </c>
    </row>
    <row r="171" s="1" customFormat="1">
      <c r="B171" s="39"/>
      <c r="C171" s="40"/>
      <c r="D171" s="246" t="s">
        <v>273</v>
      </c>
      <c r="E171" s="40"/>
      <c r="F171" s="247" t="s">
        <v>3201</v>
      </c>
      <c r="G171" s="40"/>
      <c r="H171" s="40"/>
      <c r="I171" s="151"/>
      <c r="J171" s="40"/>
      <c r="K171" s="40"/>
      <c r="L171" s="44"/>
      <c r="M171" s="248"/>
      <c r="N171" s="87"/>
      <c r="O171" s="87"/>
      <c r="P171" s="87"/>
      <c r="Q171" s="87"/>
      <c r="R171" s="87"/>
      <c r="S171" s="87"/>
      <c r="T171" s="88"/>
      <c r="AT171" s="17" t="s">
        <v>273</v>
      </c>
      <c r="AU171" s="17" t="s">
        <v>92</v>
      </c>
    </row>
    <row r="172" s="14" customFormat="1">
      <c r="B172" s="274"/>
      <c r="C172" s="275"/>
      <c r="D172" s="246" t="s">
        <v>368</v>
      </c>
      <c r="E172" s="276" t="s">
        <v>1</v>
      </c>
      <c r="F172" s="277" t="s">
        <v>3177</v>
      </c>
      <c r="G172" s="275"/>
      <c r="H172" s="276" t="s">
        <v>1</v>
      </c>
      <c r="I172" s="278"/>
      <c r="J172" s="275"/>
      <c r="K172" s="275"/>
      <c r="L172" s="279"/>
      <c r="M172" s="280"/>
      <c r="N172" s="281"/>
      <c r="O172" s="281"/>
      <c r="P172" s="281"/>
      <c r="Q172" s="281"/>
      <c r="R172" s="281"/>
      <c r="S172" s="281"/>
      <c r="T172" s="282"/>
      <c r="AT172" s="283" t="s">
        <v>368</v>
      </c>
      <c r="AU172" s="283" t="s">
        <v>92</v>
      </c>
      <c r="AV172" s="14" t="s">
        <v>90</v>
      </c>
      <c r="AW172" s="14" t="s">
        <v>38</v>
      </c>
      <c r="AX172" s="14" t="s">
        <v>83</v>
      </c>
      <c r="AY172" s="283" t="s">
        <v>263</v>
      </c>
    </row>
    <row r="173" s="14" customFormat="1">
      <c r="B173" s="274"/>
      <c r="C173" s="275"/>
      <c r="D173" s="246" t="s">
        <v>368</v>
      </c>
      <c r="E173" s="276" t="s">
        <v>1</v>
      </c>
      <c r="F173" s="277" t="s">
        <v>574</v>
      </c>
      <c r="G173" s="275"/>
      <c r="H173" s="276" t="s">
        <v>1</v>
      </c>
      <c r="I173" s="278"/>
      <c r="J173" s="275"/>
      <c r="K173" s="275"/>
      <c r="L173" s="279"/>
      <c r="M173" s="280"/>
      <c r="N173" s="281"/>
      <c r="O173" s="281"/>
      <c r="P173" s="281"/>
      <c r="Q173" s="281"/>
      <c r="R173" s="281"/>
      <c r="S173" s="281"/>
      <c r="T173" s="282"/>
      <c r="AT173" s="283" t="s">
        <v>368</v>
      </c>
      <c r="AU173" s="283" t="s">
        <v>92</v>
      </c>
      <c r="AV173" s="14" t="s">
        <v>90</v>
      </c>
      <c r="AW173" s="14" t="s">
        <v>38</v>
      </c>
      <c r="AX173" s="14" t="s">
        <v>83</v>
      </c>
      <c r="AY173" s="283" t="s">
        <v>263</v>
      </c>
    </row>
    <row r="174" s="12" customFormat="1">
      <c r="B174" s="252"/>
      <c r="C174" s="253"/>
      <c r="D174" s="246" t="s">
        <v>368</v>
      </c>
      <c r="E174" s="254" t="s">
        <v>1</v>
      </c>
      <c r="F174" s="255" t="s">
        <v>3202</v>
      </c>
      <c r="G174" s="253"/>
      <c r="H174" s="256">
        <v>276.80000000000001</v>
      </c>
      <c r="I174" s="257"/>
      <c r="J174" s="253"/>
      <c r="K174" s="253"/>
      <c r="L174" s="258"/>
      <c r="M174" s="259"/>
      <c r="N174" s="260"/>
      <c r="O174" s="260"/>
      <c r="P174" s="260"/>
      <c r="Q174" s="260"/>
      <c r="R174" s="260"/>
      <c r="S174" s="260"/>
      <c r="T174" s="261"/>
      <c r="AT174" s="262" t="s">
        <v>368</v>
      </c>
      <c r="AU174" s="262" t="s">
        <v>92</v>
      </c>
      <c r="AV174" s="12" t="s">
        <v>92</v>
      </c>
      <c r="AW174" s="12" t="s">
        <v>38</v>
      </c>
      <c r="AX174" s="12" t="s">
        <v>83</v>
      </c>
      <c r="AY174" s="262" t="s">
        <v>263</v>
      </c>
    </row>
    <row r="175" s="12" customFormat="1">
      <c r="B175" s="252"/>
      <c r="C175" s="253"/>
      <c r="D175" s="246" t="s">
        <v>368</v>
      </c>
      <c r="E175" s="254" t="s">
        <v>1</v>
      </c>
      <c r="F175" s="255" t="s">
        <v>3203</v>
      </c>
      <c r="G175" s="253"/>
      <c r="H175" s="256">
        <v>834.67999999999995</v>
      </c>
      <c r="I175" s="257"/>
      <c r="J175" s="253"/>
      <c r="K175" s="253"/>
      <c r="L175" s="258"/>
      <c r="M175" s="259"/>
      <c r="N175" s="260"/>
      <c r="O175" s="260"/>
      <c r="P175" s="260"/>
      <c r="Q175" s="260"/>
      <c r="R175" s="260"/>
      <c r="S175" s="260"/>
      <c r="T175" s="261"/>
      <c r="AT175" s="262" t="s">
        <v>368</v>
      </c>
      <c r="AU175" s="262" t="s">
        <v>92</v>
      </c>
      <c r="AV175" s="12" t="s">
        <v>92</v>
      </c>
      <c r="AW175" s="12" t="s">
        <v>38</v>
      </c>
      <c r="AX175" s="12" t="s">
        <v>83</v>
      </c>
      <c r="AY175" s="262" t="s">
        <v>263</v>
      </c>
    </row>
    <row r="176" s="13" customFormat="1">
      <c r="B176" s="263"/>
      <c r="C176" s="264"/>
      <c r="D176" s="246" t="s">
        <v>368</v>
      </c>
      <c r="E176" s="265" t="s">
        <v>1</v>
      </c>
      <c r="F176" s="266" t="s">
        <v>370</v>
      </c>
      <c r="G176" s="264"/>
      <c r="H176" s="267">
        <v>1111.48</v>
      </c>
      <c r="I176" s="268"/>
      <c r="J176" s="264"/>
      <c r="K176" s="264"/>
      <c r="L176" s="269"/>
      <c r="M176" s="270"/>
      <c r="N176" s="271"/>
      <c r="O176" s="271"/>
      <c r="P176" s="271"/>
      <c r="Q176" s="271"/>
      <c r="R176" s="271"/>
      <c r="S176" s="271"/>
      <c r="T176" s="272"/>
      <c r="AT176" s="273" t="s">
        <v>368</v>
      </c>
      <c r="AU176" s="273" t="s">
        <v>92</v>
      </c>
      <c r="AV176" s="13" t="s">
        <v>125</v>
      </c>
      <c r="AW176" s="13" t="s">
        <v>38</v>
      </c>
      <c r="AX176" s="13" t="s">
        <v>90</v>
      </c>
      <c r="AY176" s="273" t="s">
        <v>263</v>
      </c>
    </row>
    <row r="177" s="1" customFormat="1" ht="16.5" customHeight="1">
      <c r="B177" s="39"/>
      <c r="C177" s="233" t="s">
        <v>303</v>
      </c>
      <c r="D177" s="233" t="s">
        <v>266</v>
      </c>
      <c r="E177" s="234" t="s">
        <v>3204</v>
      </c>
      <c r="F177" s="235" t="s">
        <v>3205</v>
      </c>
      <c r="G177" s="236" t="s">
        <v>378</v>
      </c>
      <c r="H177" s="237">
        <v>61.058</v>
      </c>
      <c r="I177" s="238"/>
      <c r="J177" s="239">
        <f>ROUND(I177*H177,2)</f>
        <v>0</v>
      </c>
      <c r="K177" s="235" t="s">
        <v>413</v>
      </c>
      <c r="L177" s="44"/>
      <c r="M177" s="240" t="s">
        <v>1</v>
      </c>
      <c r="N177" s="241" t="s">
        <v>48</v>
      </c>
      <c r="O177" s="87"/>
      <c r="P177" s="242">
        <f>O177*H177</f>
        <v>0</v>
      </c>
      <c r="Q177" s="242">
        <v>2.45329</v>
      </c>
      <c r="R177" s="242">
        <f>Q177*H177</f>
        <v>149.79298082</v>
      </c>
      <c r="S177" s="242">
        <v>0</v>
      </c>
      <c r="T177" s="243">
        <f>S177*H177</f>
        <v>0</v>
      </c>
      <c r="AR177" s="244" t="s">
        <v>125</v>
      </c>
      <c r="AT177" s="244" t="s">
        <v>266</v>
      </c>
      <c r="AU177" s="244" t="s">
        <v>92</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3206</v>
      </c>
    </row>
    <row r="178" s="1" customFormat="1">
      <c r="B178" s="39"/>
      <c r="C178" s="40"/>
      <c r="D178" s="246" t="s">
        <v>273</v>
      </c>
      <c r="E178" s="40"/>
      <c r="F178" s="247" t="s">
        <v>3201</v>
      </c>
      <c r="G178" s="40"/>
      <c r="H178" s="40"/>
      <c r="I178" s="151"/>
      <c r="J178" s="40"/>
      <c r="K178" s="40"/>
      <c r="L178" s="44"/>
      <c r="M178" s="248"/>
      <c r="N178" s="87"/>
      <c r="O178" s="87"/>
      <c r="P178" s="87"/>
      <c r="Q178" s="87"/>
      <c r="R178" s="87"/>
      <c r="S178" s="87"/>
      <c r="T178" s="88"/>
      <c r="AT178" s="17" t="s">
        <v>273</v>
      </c>
      <c r="AU178" s="17" t="s">
        <v>92</v>
      </c>
    </row>
    <row r="179" s="14" customFormat="1">
      <c r="B179" s="274"/>
      <c r="C179" s="275"/>
      <c r="D179" s="246" t="s">
        <v>368</v>
      </c>
      <c r="E179" s="276" t="s">
        <v>1</v>
      </c>
      <c r="F179" s="277" t="s">
        <v>3177</v>
      </c>
      <c r="G179" s="275"/>
      <c r="H179" s="276" t="s">
        <v>1</v>
      </c>
      <c r="I179" s="278"/>
      <c r="J179" s="275"/>
      <c r="K179" s="275"/>
      <c r="L179" s="279"/>
      <c r="M179" s="280"/>
      <c r="N179" s="281"/>
      <c r="O179" s="281"/>
      <c r="P179" s="281"/>
      <c r="Q179" s="281"/>
      <c r="R179" s="281"/>
      <c r="S179" s="281"/>
      <c r="T179" s="282"/>
      <c r="AT179" s="283" t="s">
        <v>368</v>
      </c>
      <c r="AU179" s="283" t="s">
        <v>92</v>
      </c>
      <c r="AV179" s="14" t="s">
        <v>90</v>
      </c>
      <c r="AW179" s="14" t="s">
        <v>38</v>
      </c>
      <c r="AX179" s="14" t="s">
        <v>83</v>
      </c>
      <c r="AY179" s="283" t="s">
        <v>263</v>
      </c>
    </row>
    <row r="180" s="14" customFormat="1">
      <c r="B180" s="274"/>
      <c r="C180" s="275"/>
      <c r="D180" s="246" t="s">
        <v>368</v>
      </c>
      <c r="E180" s="276" t="s">
        <v>1</v>
      </c>
      <c r="F180" s="277" t="s">
        <v>574</v>
      </c>
      <c r="G180" s="275"/>
      <c r="H180" s="276" t="s">
        <v>1</v>
      </c>
      <c r="I180" s="278"/>
      <c r="J180" s="275"/>
      <c r="K180" s="275"/>
      <c r="L180" s="279"/>
      <c r="M180" s="280"/>
      <c r="N180" s="281"/>
      <c r="O180" s="281"/>
      <c r="P180" s="281"/>
      <c r="Q180" s="281"/>
      <c r="R180" s="281"/>
      <c r="S180" s="281"/>
      <c r="T180" s="282"/>
      <c r="AT180" s="283" t="s">
        <v>368</v>
      </c>
      <c r="AU180" s="283" t="s">
        <v>92</v>
      </c>
      <c r="AV180" s="14" t="s">
        <v>90</v>
      </c>
      <c r="AW180" s="14" t="s">
        <v>38</v>
      </c>
      <c r="AX180" s="14" t="s">
        <v>83</v>
      </c>
      <c r="AY180" s="283" t="s">
        <v>263</v>
      </c>
    </row>
    <row r="181" s="12" customFormat="1">
      <c r="B181" s="252"/>
      <c r="C181" s="253"/>
      <c r="D181" s="246" t="s">
        <v>368</v>
      </c>
      <c r="E181" s="254" t="s">
        <v>1</v>
      </c>
      <c r="F181" s="255" t="s">
        <v>3207</v>
      </c>
      <c r="G181" s="253"/>
      <c r="H181" s="256">
        <v>61.058</v>
      </c>
      <c r="I181" s="257"/>
      <c r="J181" s="253"/>
      <c r="K181" s="253"/>
      <c r="L181" s="258"/>
      <c r="M181" s="259"/>
      <c r="N181" s="260"/>
      <c r="O181" s="260"/>
      <c r="P181" s="260"/>
      <c r="Q181" s="260"/>
      <c r="R181" s="260"/>
      <c r="S181" s="260"/>
      <c r="T181" s="261"/>
      <c r="AT181" s="262" t="s">
        <v>368</v>
      </c>
      <c r="AU181" s="262" t="s">
        <v>92</v>
      </c>
      <c r="AV181" s="12" t="s">
        <v>92</v>
      </c>
      <c r="AW181" s="12" t="s">
        <v>38</v>
      </c>
      <c r="AX181" s="12" t="s">
        <v>83</v>
      </c>
      <c r="AY181" s="262" t="s">
        <v>263</v>
      </c>
    </row>
    <row r="182" s="13" customFormat="1">
      <c r="B182" s="263"/>
      <c r="C182" s="264"/>
      <c r="D182" s="246" t="s">
        <v>368</v>
      </c>
      <c r="E182" s="265" t="s">
        <v>1</v>
      </c>
      <c r="F182" s="266" t="s">
        <v>370</v>
      </c>
      <c r="G182" s="264"/>
      <c r="H182" s="267">
        <v>61.058</v>
      </c>
      <c r="I182" s="268"/>
      <c r="J182" s="264"/>
      <c r="K182" s="264"/>
      <c r="L182" s="269"/>
      <c r="M182" s="270"/>
      <c r="N182" s="271"/>
      <c r="O182" s="271"/>
      <c r="P182" s="271"/>
      <c r="Q182" s="271"/>
      <c r="R182" s="271"/>
      <c r="S182" s="271"/>
      <c r="T182" s="272"/>
      <c r="AT182" s="273" t="s">
        <v>368</v>
      </c>
      <c r="AU182" s="273" t="s">
        <v>92</v>
      </c>
      <c r="AV182" s="13" t="s">
        <v>125</v>
      </c>
      <c r="AW182" s="13" t="s">
        <v>38</v>
      </c>
      <c r="AX182" s="13" t="s">
        <v>90</v>
      </c>
      <c r="AY182" s="273" t="s">
        <v>263</v>
      </c>
    </row>
    <row r="183" s="1" customFormat="1" ht="16.5" customHeight="1">
      <c r="B183" s="39"/>
      <c r="C183" s="233" t="s">
        <v>310</v>
      </c>
      <c r="D183" s="233" t="s">
        <v>266</v>
      </c>
      <c r="E183" s="234" t="s">
        <v>3208</v>
      </c>
      <c r="F183" s="235" t="s">
        <v>3209</v>
      </c>
      <c r="G183" s="236" t="s">
        <v>403</v>
      </c>
      <c r="H183" s="237">
        <v>222.29599999999999</v>
      </c>
      <c r="I183" s="238"/>
      <c r="J183" s="239">
        <f>ROUND(I183*H183,2)</f>
        <v>0</v>
      </c>
      <c r="K183" s="235" t="s">
        <v>270</v>
      </c>
      <c r="L183" s="44"/>
      <c r="M183" s="240" t="s">
        <v>1</v>
      </c>
      <c r="N183" s="241" t="s">
        <v>48</v>
      </c>
      <c r="O183" s="87"/>
      <c r="P183" s="242">
        <f>O183*H183</f>
        <v>0</v>
      </c>
      <c r="Q183" s="242">
        <v>1.0601700000000001</v>
      </c>
      <c r="R183" s="242">
        <f>Q183*H183</f>
        <v>235.67155031999999</v>
      </c>
      <c r="S183" s="242">
        <v>0</v>
      </c>
      <c r="T183" s="243">
        <f>S183*H183</f>
        <v>0</v>
      </c>
      <c r="AR183" s="244" t="s">
        <v>125</v>
      </c>
      <c r="AT183" s="244" t="s">
        <v>266</v>
      </c>
      <c r="AU183" s="244" t="s">
        <v>92</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3210</v>
      </c>
    </row>
    <row r="184" s="1" customFormat="1">
      <c r="B184" s="39"/>
      <c r="C184" s="40"/>
      <c r="D184" s="246" t="s">
        <v>273</v>
      </c>
      <c r="E184" s="40"/>
      <c r="F184" s="247" t="s">
        <v>3211</v>
      </c>
      <c r="G184" s="40"/>
      <c r="H184" s="40"/>
      <c r="I184" s="151"/>
      <c r="J184" s="40"/>
      <c r="K184" s="40"/>
      <c r="L184" s="44"/>
      <c r="M184" s="248"/>
      <c r="N184" s="87"/>
      <c r="O184" s="87"/>
      <c r="P184" s="87"/>
      <c r="Q184" s="87"/>
      <c r="R184" s="87"/>
      <c r="S184" s="87"/>
      <c r="T184" s="88"/>
      <c r="AT184" s="17" t="s">
        <v>273</v>
      </c>
      <c r="AU184" s="17" t="s">
        <v>92</v>
      </c>
    </row>
    <row r="185" s="14" customFormat="1">
      <c r="B185" s="274"/>
      <c r="C185" s="275"/>
      <c r="D185" s="246" t="s">
        <v>368</v>
      </c>
      <c r="E185" s="276" t="s">
        <v>1</v>
      </c>
      <c r="F185" s="277" t="s">
        <v>3177</v>
      </c>
      <c r="G185" s="275"/>
      <c r="H185" s="276" t="s">
        <v>1</v>
      </c>
      <c r="I185" s="278"/>
      <c r="J185" s="275"/>
      <c r="K185" s="275"/>
      <c r="L185" s="279"/>
      <c r="M185" s="280"/>
      <c r="N185" s="281"/>
      <c r="O185" s="281"/>
      <c r="P185" s="281"/>
      <c r="Q185" s="281"/>
      <c r="R185" s="281"/>
      <c r="S185" s="281"/>
      <c r="T185" s="282"/>
      <c r="AT185" s="283" t="s">
        <v>368</v>
      </c>
      <c r="AU185" s="283" t="s">
        <v>92</v>
      </c>
      <c r="AV185" s="14" t="s">
        <v>90</v>
      </c>
      <c r="AW185" s="14" t="s">
        <v>38</v>
      </c>
      <c r="AX185" s="14" t="s">
        <v>83</v>
      </c>
      <c r="AY185" s="283" t="s">
        <v>263</v>
      </c>
    </row>
    <row r="186" s="14" customFormat="1">
      <c r="B186" s="274"/>
      <c r="C186" s="275"/>
      <c r="D186" s="246" t="s">
        <v>368</v>
      </c>
      <c r="E186" s="276" t="s">
        <v>1</v>
      </c>
      <c r="F186" s="277" t="s">
        <v>574</v>
      </c>
      <c r="G186" s="275"/>
      <c r="H186" s="276" t="s">
        <v>1</v>
      </c>
      <c r="I186" s="278"/>
      <c r="J186" s="275"/>
      <c r="K186" s="275"/>
      <c r="L186" s="279"/>
      <c r="M186" s="280"/>
      <c r="N186" s="281"/>
      <c r="O186" s="281"/>
      <c r="P186" s="281"/>
      <c r="Q186" s="281"/>
      <c r="R186" s="281"/>
      <c r="S186" s="281"/>
      <c r="T186" s="282"/>
      <c r="AT186" s="283" t="s">
        <v>368</v>
      </c>
      <c r="AU186" s="283" t="s">
        <v>92</v>
      </c>
      <c r="AV186" s="14" t="s">
        <v>90</v>
      </c>
      <c r="AW186" s="14" t="s">
        <v>38</v>
      </c>
      <c r="AX186" s="14" t="s">
        <v>83</v>
      </c>
      <c r="AY186" s="283" t="s">
        <v>263</v>
      </c>
    </row>
    <row r="187" s="12" customFormat="1">
      <c r="B187" s="252"/>
      <c r="C187" s="253"/>
      <c r="D187" s="246" t="s">
        <v>368</v>
      </c>
      <c r="E187" s="254" t="s">
        <v>1</v>
      </c>
      <c r="F187" s="255" t="s">
        <v>3212</v>
      </c>
      <c r="G187" s="253"/>
      <c r="H187" s="256">
        <v>222.29599999999999</v>
      </c>
      <c r="I187" s="257"/>
      <c r="J187" s="253"/>
      <c r="K187" s="253"/>
      <c r="L187" s="258"/>
      <c r="M187" s="259"/>
      <c r="N187" s="260"/>
      <c r="O187" s="260"/>
      <c r="P187" s="260"/>
      <c r="Q187" s="260"/>
      <c r="R187" s="260"/>
      <c r="S187" s="260"/>
      <c r="T187" s="261"/>
      <c r="AT187" s="262" t="s">
        <v>368</v>
      </c>
      <c r="AU187" s="262" t="s">
        <v>92</v>
      </c>
      <c r="AV187" s="12" t="s">
        <v>92</v>
      </c>
      <c r="AW187" s="12" t="s">
        <v>38</v>
      </c>
      <c r="AX187" s="12" t="s">
        <v>83</v>
      </c>
      <c r="AY187" s="262" t="s">
        <v>263</v>
      </c>
    </row>
    <row r="188" s="13" customFormat="1">
      <c r="B188" s="263"/>
      <c r="C188" s="264"/>
      <c r="D188" s="246" t="s">
        <v>368</v>
      </c>
      <c r="E188" s="265" t="s">
        <v>1</v>
      </c>
      <c r="F188" s="266" t="s">
        <v>370</v>
      </c>
      <c r="G188" s="264"/>
      <c r="H188" s="267">
        <v>222.29599999999999</v>
      </c>
      <c r="I188" s="268"/>
      <c r="J188" s="264"/>
      <c r="K188" s="264"/>
      <c r="L188" s="269"/>
      <c r="M188" s="270"/>
      <c r="N188" s="271"/>
      <c r="O188" s="271"/>
      <c r="P188" s="271"/>
      <c r="Q188" s="271"/>
      <c r="R188" s="271"/>
      <c r="S188" s="271"/>
      <c r="T188" s="272"/>
      <c r="AT188" s="273" t="s">
        <v>368</v>
      </c>
      <c r="AU188" s="273" t="s">
        <v>92</v>
      </c>
      <c r="AV188" s="13" t="s">
        <v>125</v>
      </c>
      <c r="AW188" s="13" t="s">
        <v>38</v>
      </c>
      <c r="AX188" s="13" t="s">
        <v>90</v>
      </c>
      <c r="AY188" s="273" t="s">
        <v>263</v>
      </c>
    </row>
    <row r="189" s="1" customFormat="1" ht="16.5" customHeight="1">
      <c r="B189" s="39"/>
      <c r="C189" s="233" t="s">
        <v>315</v>
      </c>
      <c r="D189" s="233" t="s">
        <v>266</v>
      </c>
      <c r="E189" s="234" t="s">
        <v>3213</v>
      </c>
      <c r="F189" s="235" t="s">
        <v>3214</v>
      </c>
      <c r="G189" s="236" t="s">
        <v>378</v>
      </c>
      <c r="H189" s="237">
        <v>268.80000000000001</v>
      </c>
      <c r="I189" s="238"/>
      <c r="J189" s="239">
        <f>ROUND(I189*H189,2)</f>
        <v>0</v>
      </c>
      <c r="K189" s="235" t="s">
        <v>270</v>
      </c>
      <c r="L189" s="44"/>
      <c r="M189" s="240" t="s">
        <v>1</v>
      </c>
      <c r="N189" s="241" t="s">
        <v>48</v>
      </c>
      <c r="O189" s="87"/>
      <c r="P189" s="242">
        <f>O189*H189</f>
        <v>0</v>
      </c>
      <c r="Q189" s="242">
        <v>2.45329</v>
      </c>
      <c r="R189" s="242">
        <f>Q189*H189</f>
        <v>659.44435199999998</v>
      </c>
      <c r="S189" s="242">
        <v>0</v>
      </c>
      <c r="T189" s="243">
        <f>S189*H189</f>
        <v>0</v>
      </c>
      <c r="AR189" s="244" t="s">
        <v>125</v>
      </c>
      <c r="AT189" s="244" t="s">
        <v>266</v>
      </c>
      <c r="AU189" s="244" t="s">
        <v>92</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3215</v>
      </c>
    </row>
    <row r="190" s="1" customFormat="1">
      <c r="B190" s="39"/>
      <c r="C190" s="40"/>
      <c r="D190" s="246" t="s">
        <v>273</v>
      </c>
      <c r="E190" s="40"/>
      <c r="F190" s="247" t="s">
        <v>3176</v>
      </c>
      <c r="G190" s="40"/>
      <c r="H190" s="40"/>
      <c r="I190" s="151"/>
      <c r="J190" s="40"/>
      <c r="K190" s="40"/>
      <c r="L190" s="44"/>
      <c r="M190" s="248"/>
      <c r="N190" s="87"/>
      <c r="O190" s="87"/>
      <c r="P190" s="87"/>
      <c r="Q190" s="87"/>
      <c r="R190" s="87"/>
      <c r="S190" s="87"/>
      <c r="T190" s="88"/>
      <c r="AT190" s="17" t="s">
        <v>273</v>
      </c>
      <c r="AU190" s="17" t="s">
        <v>92</v>
      </c>
    </row>
    <row r="191" s="14" customFormat="1">
      <c r="B191" s="274"/>
      <c r="C191" s="275"/>
      <c r="D191" s="246" t="s">
        <v>368</v>
      </c>
      <c r="E191" s="276" t="s">
        <v>1</v>
      </c>
      <c r="F191" s="277" t="s">
        <v>3177</v>
      </c>
      <c r="G191" s="275"/>
      <c r="H191" s="276" t="s">
        <v>1</v>
      </c>
      <c r="I191" s="278"/>
      <c r="J191" s="275"/>
      <c r="K191" s="275"/>
      <c r="L191" s="279"/>
      <c r="M191" s="280"/>
      <c r="N191" s="281"/>
      <c r="O191" s="281"/>
      <c r="P191" s="281"/>
      <c r="Q191" s="281"/>
      <c r="R191" s="281"/>
      <c r="S191" s="281"/>
      <c r="T191" s="282"/>
      <c r="AT191" s="283" t="s">
        <v>368</v>
      </c>
      <c r="AU191" s="283" t="s">
        <v>92</v>
      </c>
      <c r="AV191" s="14" t="s">
        <v>90</v>
      </c>
      <c r="AW191" s="14" t="s">
        <v>38</v>
      </c>
      <c r="AX191" s="14" t="s">
        <v>83</v>
      </c>
      <c r="AY191" s="283" t="s">
        <v>263</v>
      </c>
    </row>
    <row r="192" s="14" customFormat="1">
      <c r="B192" s="274"/>
      <c r="C192" s="275"/>
      <c r="D192" s="246" t="s">
        <v>368</v>
      </c>
      <c r="E192" s="276" t="s">
        <v>1</v>
      </c>
      <c r="F192" s="277" t="s">
        <v>574</v>
      </c>
      <c r="G192" s="275"/>
      <c r="H192" s="276" t="s">
        <v>1</v>
      </c>
      <c r="I192" s="278"/>
      <c r="J192" s="275"/>
      <c r="K192" s="275"/>
      <c r="L192" s="279"/>
      <c r="M192" s="280"/>
      <c r="N192" s="281"/>
      <c r="O192" s="281"/>
      <c r="P192" s="281"/>
      <c r="Q192" s="281"/>
      <c r="R192" s="281"/>
      <c r="S192" s="281"/>
      <c r="T192" s="282"/>
      <c r="AT192" s="283" t="s">
        <v>368</v>
      </c>
      <c r="AU192" s="283" t="s">
        <v>92</v>
      </c>
      <c r="AV192" s="14" t="s">
        <v>90</v>
      </c>
      <c r="AW192" s="14" t="s">
        <v>38</v>
      </c>
      <c r="AX192" s="14" t="s">
        <v>83</v>
      </c>
      <c r="AY192" s="283" t="s">
        <v>263</v>
      </c>
    </row>
    <row r="193" s="12" customFormat="1">
      <c r="B193" s="252"/>
      <c r="C193" s="253"/>
      <c r="D193" s="246" t="s">
        <v>368</v>
      </c>
      <c r="E193" s="254" t="s">
        <v>1</v>
      </c>
      <c r="F193" s="255" t="s">
        <v>3216</v>
      </c>
      <c r="G193" s="253"/>
      <c r="H193" s="256">
        <v>202.5</v>
      </c>
      <c r="I193" s="257"/>
      <c r="J193" s="253"/>
      <c r="K193" s="253"/>
      <c r="L193" s="258"/>
      <c r="M193" s="259"/>
      <c r="N193" s="260"/>
      <c r="O193" s="260"/>
      <c r="P193" s="260"/>
      <c r="Q193" s="260"/>
      <c r="R193" s="260"/>
      <c r="S193" s="260"/>
      <c r="T193" s="261"/>
      <c r="AT193" s="262" t="s">
        <v>368</v>
      </c>
      <c r="AU193" s="262" t="s">
        <v>92</v>
      </c>
      <c r="AV193" s="12" t="s">
        <v>92</v>
      </c>
      <c r="AW193" s="12" t="s">
        <v>38</v>
      </c>
      <c r="AX193" s="12" t="s">
        <v>83</v>
      </c>
      <c r="AY193" s="262" t="s">
        <v>263</v>
      </c>
    </row>
    <row r="194" s="12" customFormat="1">
      <c r="B194" s="252"/>
      <c r="C194" s="253"/>
      <c r="D194" s="246" t="s">
        <v>368</v>
      </c>
      <c r="E194" s="254" t="s">
        <v>1</v>
      </c>
      <c r="F194" s="255" t="s">
        <v>3217</v>
      </c>
      <c r="G194" s="253"/>
      <c r="H194" s="256">
        <v>66.299999999999997</v>
      </c>
      <c r="I194" s="257"/>
      <c r="J194" s="253"/>
      <c r="K194" s="253"/>
      <c r="L194" s="258"/>
      <c r="M194" s="259"/>
      <c r="N194" s="260"/>
      <c r="O194" s="260"/>
      <c r="P194" s="260"/>
      <c r="Q194" s="260"/>
      <c r="R194" s="260"/>
      <c r="S194" s="260"/>
      <c r="T194" s="261"/>
      <c r="AT194" s="262" t="s">
        <v>368</v>
      </c>
      <c r="AU194" s="262" t="s">
        <v>92</v>
      </c>
      <c r="AV194" s="12" t="s">
        <v>92</v>
      </c>
      <c r="AW194" s="12" t="s">
        <v>38</v>
      </c>
      <c r="AX194" s="12" t="s">
        <v>83</v>
      </c>
      <c r="AY194" s="262" t="s">
        <v>263</v>
      </c>
    </row>
    <row r="195" s="13" customFormat="1">
      <c r="B195" s="263"/>
      <c r="C195" s="264"/>
      <c r="D195" s="246" t="s">
        <v>368</v>
      </c>
      <c r="E195" s="265" t="s">
        <v>1</v>
      </c>
      <c r="F195" s="266" t="s">
        <v>370</v>
      </c>
      <c r="G195" s="264"/>
      <c r="H195" s="267">
        <v>268.80000000000001</v>
      </c>
      <c r="I195" s="268"/>
      <c r="J195" s="264"/>
      <c r="K195" s="264"/>
      <c r="L195" s="269"/>
      <c r="M195" s="270"/>
      <c r="N195" s="271"/>
      <c r="O195" s="271"/>
      <c r="P195" s="271"/>
      <c r="Q195" s="271"/>
      <c r="R195" s="271"/>
      <c r="S195" s="271"/>
      <c r="T195" s="272"/>
      <c r="AT195" s="273" t="s">
        <v>368</v>
      </c>
      <c r="AU195" s="273" t="s">
        <v>92</v>
      </c>
      <c r="AV195" s="13" t="s">
        <v>125</v>
      </c>
      <c r="AW195" s="13" t="s">
        <v>38</v>
      </c>
      <c r="AX195" s="13" t="s">
        <v>90</v>
      </c>
      <c r="AY195" s="273" t="s">
        <v>263</v>
      </c>
    </row>
    <row r="196" s="1" customFormat="1" ht="16.5" customHeight="1">
      <c r="B196" s="39"/>
      <c r="C196" s="233" t="s">
        <v>322</v>
      </c>
      <c r="D196" s="233" t="s">
        <v>266</v>
      </c>
      <c r="E196" s="234" t="s">
        <v>3218</v>
      </c>
      <c r="F196" s="235" t="s">
        <v>3219</v>
      </c>
      <c r="G196" s="236" t="s">
        <v>407</v>
      </c>
      <c r="H196" s="237">
        <v>722.15999999999997</v>
      </c>
      <c r="I196" s="238"/>
      <c r="J196" s="239">
        <f>ROUND(I196*H196,2)</f>
        <v>0</v>
      </c>
      <c r="K196" s="235" t="s">
        <v>270</v>
      </c>
      <c r="L196" s="44"/>
      <c r="M196" s="240" t="s">
        <v>1</v>
      </c>
      <c r="N196" s="241" t="s">
        <v>48</v>
      </c>
      <c r="O196" s="87"/>
      <c r="P196" s="242">
        <f>O196*H196</f>
        <v>0</v>
      </c>
      <c r="Q196" s="242">
        <v>0.00264</v>
      </c>
      <c r="R196" s="242">
        <f>Q196*H196</f>
        <v>1.9065023999999999</v>
      </c>
      <c r="S196" s="242">
        <v>0</v>
      </c>
      <c r="T196" s="243">
        <f>S196*H196</f>
        <v>0</v>
      </c>
      <c r="AR196" s="244" t="s">
        <v>125</v>
      </c>
      <c r="AT196" s="244" t="s">
        <v>266</v>
      </c>
      <c r="AU196" s="244" t="s">
        <v>92</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125</v>
      </c>
      <c r="BM196" s="244" t="s">
        <v>3220</v>
      </c>
    </row>
    <row r="197" s="1" customFormat="1">
      <c r="B197" s="39"/>
      <c r="C197" s="40"/>
      <c r="D197" s="246" t="s">
        <v>273</v>
      </c>
      <c r="E197" s="40"/>
      <c r="F197" s="247" t="s">
        <v>3176</v>
      </c>
      <c r="G197" s="40"/>
      <c r="H197" s="40"/>
      <c r="I197" s="151"/>
      <c r="J197" s="40"/>
      <c r="K197" s="40"/>
      <c r="L197" s="44"/>
      <c r="M197" s="248"/>
      <c r="N197" s="87"/>
      <c r="O197" s="87"/>
      <c r="P197" s="87"/>
      <c r="Q197" s="87"/>
      <c r="R197" s="87"/>
      <c r="S197" s="87"/>
      <c r="T197" s="88"/>
      <c r="AT197" s="17" t="s">
        <v>273</v>
      </c>
      <c r="AU197" s="17" t="s">
        <v>92</v>
      </c>
    </row>
    <row r="198" s="14" customFormat="1">
      <c r="B198" s="274"/>
      <c r="C198" s="275"/>
      <c r="D198" s="246" t="s">
        <v>368</v>
      </c>
      <c r="E198" s="276" t="s">
        <v>1</v>
      </c>
      <c r="F198" s="277" t="s">
        <v>3177</v>
      </c>
      <c r="G198" s="275"/>
      <c r="H198" s="276" t="s">
        <v>1</v>
      </c>
      <c r="I198" s="278"/>
      <c r="J198" s="275"/>
      <c r="K198" s="275"/>
      <c r="L198" s="279"/>
      <c r="M198" s="280"/>
      <c r="N198" s="281"/>
      <c r="O198" s="281"/>
      <c r="P198" s="281"/>
      <c r="Q198" s="281"/>
      <c r="R198" s="281"/>
      <c r="S198" s="281"/>
      <c r="T198" s="282"/>
      <c r="AT198" s="283" t="s">
        <v>368</v>
      </c>
      <c r="AU198" s="283" t="s">
        <v>92</v>
      </c>
      <c r="AV198" s="14" t="s">
        <v>90</v>
      </c>
      <c r="AW198" s="14" t="s">
        <v>38</v>
      </c>
      <c r="AX198" s="14" t="s">
        <v>83</v>
      </c>
      <c r="AY198" s="283" t="s">
        <v>263</v>
      </c>
    </row>
    <row r="199" s="14" customFormat="1">
      <c r="B199" s="274"/>
      <c r="C199" s="275"/>
      <c r="D199" s="246" t="s">
        <v>368</v>
      </c>
      <c r="E199" s="276" t="s">
        <v>1</v>
      </c>
      <c r="F199" s="277" t="s">
        <v>574</v>
      </c>
      <c r="G199" s="275"/>
      <c r="H199" s="276" t="s">
        <v>1</v>
      </c>
      <c r="I199" s="278"/>
      <c r="J199" s="275"/>
      <c r="K199" s="275"/>
      <c r="L199" s="279"/>
      <c r="M199" s="280"/>
      <c r="N199" s="281"/>
      <c r="O199" s="281"/>
      <c r="P199" s="281"/>
      <c r="Q199" s="281"/>
      <c r="R199" s="281"/>
      <c r="S199" s="281"/>
      <c r="T199" s="282"/>
      <c r="AT199" s="283" t="s">
        <v>368</v>
      </c>
      <c r="AU199" s="283" t="s">
        <v>92</v>
      </c>
      <c r="AV199" s="14" t="s">
        <v>90</v>
      </c>
      <c r="AW199" s="14" t="s">
        <v>38</v>
      </c>
      <c r="AX199" s="14" t="s">
        <v>83</v>
      </c>
      <c r="AY199" s="283" t="s">
        <v>263</v>
      </c>
    </row>
    <row r="200" s="12" customFormat="1">
      <c r="B200" s="252"/>
      <c r="C200" s="253"/>
      <c r="D200" s="246" t="s">
        <v>368</v>
      </c>
      <c r="E200" s="254" t="s">
        <v>1</v>
      </c>
      <c r="F200" s="255" t="s">
        <v>3221</v>
      </c>
      <c r="G200" s="253"/>
      <c r="H200" s="256">
        <v>514.79999999999995</v>
      </c>
      <c r="I200" s="257"/>
      <c r="J200" s="253"/>
      <c r="K200" s="253"/>
      <c r="L200" s="258"/>
      <c r="M200" s="259"/>
      <c r="N200" s="260"/>
      <c r="O200" s="260"/>
      <c r="P200" s="260"/>
      <c r="Q200" s="260"/>
      <c r="R200" s="260"/>
      <c r="S200" s="260"/>
      <c r="T200" s="261"/>
      <c r="AT200" s="262" t="s">
        <v>368</v>
      </c>
      <c r="AU200" s="262" t="s">
        <v>92</v>
      </c>
      <c r="AV200" s="12" t="s">
        <v>92</v>
      </c>
      <c r="AW200" s="12" t="s">
        <v>38</v>
      </c>
      <c r="AX200" s="12" t="s">
        <v>83</v>
      </c>
      <c r="AY200" s="262" t="s">
        <v>263</v>
      </c>
    </row>
    <row r="201" s="12" customFormat="1">
      <c r="B201" s="252"/>
      <c r="C201" s="253"/>
      <c r="D201" s="246" t="s">
        <v>368</v>
      </c>
      <c r="E201" s="254" t="s">
        <v>1</v>
      </c>
      <c r="F201" s="255" t="s">
        <v>3222</v>
      </c>
      <c r="G201" s="253"/>
      <c r="H201" s="256">
        <v>207.36000000000001</v>
      </c>
      <c r="I201" s="257"/>
      <c r="J201" s="253"/>
      <c r="K201" s="253"/>
      <c r="L201" s="258"/>
      <c r="M201" s="259"/>
      <c r="N201" s="260"/>
      <c r="O201" s="260"/>
      <c r="P201" s="260"/>
      <c r="Q201" s="260"/>
      <c r="R201" s="260"/>
      <c r="S201" s="260"/>
      <c r="T201" s="261"/>
      <c r="AT201" s="262" t="s">
        <v>368</v>
      </c>
      <c r="AU201" s="262" t="s">
        <v>92</v>
      </c>
      <c r="AV201" s="12" t="s">
        <v>92</v>
      </c>
      <c r="AW201" s="12" t="s">
        <v>38</v>
      </c>
      <c r="AX201" s="12" t="s">
        <v>83</v>
      </c>
      <c r="AY201" s="262" t="s">
        <v>263</v>
      </c>
    </row>
    <row r="202" s="13" customFormat="1">
      <c r="B202" s="263"/>
      <c r="C202" s="264"/>
      <c r="D202" s="246" t="s">
        <v>368</v>
      </c>
      <c r="E202" s="265" t="s">
        <v>1</v>
      </c>
      <c r="F202" s="266" t="s">
        <v>370</v>
      </c>
      <c r="G202" s="264"/>
      <c r="H202" s="267">
        <v>722.15999999999997</v>
      </c>
      <c r="I202" s="268"/>
      <c r="J202" s="264"/>
      <c r="K202" s="264"/>
      <c r="L202" s="269"/>
      <c r="M202" s="270"/>
      <c r="N202" s="271"/>
      <c r="O202" s="271"/>
      <c r="P202" s="271"/>
      <c r="Q202" s="271"/>
      <c r="R202" s="271"/>
      <c r="S202" s="271"/>
      <c r="T202" s="272"/>
      <c r="AT202" s="273" t="s">
        <v>368</v>
      </c>
      <c r="AU202" s="273" t="s">
        <v>92</v>
      </c>
      <c r="AV202" s="13" t="s">
        <v>125</v>
      </c>
      <c r="AW202" s="13" t="s">
        <v>38</v>
      </c>
      <c r="AX202" s="13" t="s">
        <v>90</v>
      </c>
      <c r="AY202" s="273" t="s">
        <v>263</v>
      </c>
    </row>
    <row r="203" s="1" customFormat="1" ht="16.5" customHeight="1">
      <c r="B203" s="39"/>
      <c r="C203" s="233" t="s">
        <v>430</v>
      </c>
      <c r="D203" s="233" t="s">
        <v>266</v>
      </c>
      <c r="E203" s="234" t="s">
        <v>3223</v>
      </c>
      <c r="F203" s="235" t="s">
        <v>3224</v>
      </c>
      <c r="G203" s="236" t="s">
        <v>407</v>
      </c>
      <c r="H203" s="237">
        <v>722.15999999999997</v>
      </c>
      <c r="I203" s="238"/>
      <c r="J203" s="239">
        <f>ROUND(I203*H203,2)</f>
        <v>0</v>
      </c>
      <c r="K203" s="235" t="s">
        <v>270</v>
      </c>
      <c r="L203" s="44"/>
      <c r="M203" s="240" t="s">
        <v>1</v>
      </c>
      <c r="N203" s="241" t="s">
        <v>48</v>
      </c>
      <c r="O203" s="87"/>
      <c r="P203" s="242">
        <f>O203*H203</f>
        <v>0</v>
      </c>
      <c r="Q203" s="242">
        <v>0</v>
      </c>
      <c r="R203" s="242">
        <f>Q203*H203</f>
        <v>0</v>
      </c>
      <c r="S203" s="242">
        <v>0</v>
      </c>
      <c r="T203" s="243">
        <f>S203*H203</f>
        <v>0</v>
      </c>
      <c r="AR203" s="244" t="s">
        <v>125</v>
      </c>
      <c r="AT203" s="244" t="s">
        <v>266</v>
      </c>
      <c r="AU203" s="244" t="s">
        <v>92</v>
      </c>
      <c r="AY203" s="17" t="s">
        <v>263</v>
      </c>
      <c r="BE203" s="245">
        <f>IF(N203="základní",J203,0)</f>
        <v>0</v>
      </c>
      <c r="BF203" s="245">
        <f>IF(N203="snížená",J203,0)</f>
        <v>0</v>
      </c>
      <c r="BG203" s="245">
        <f>IF(N203="zákl. přenesená",J203,0)</f>
        <v>0</v>
      </c>
      <c r="BH203" s="245">
        <f>IF(N203="sníž. přenesená",J203,0)</f>
        <v>0</v>
      </c>
      <c r="BI203" s="245">
        <f>IF(N203="nulová",J203,0)</f>
        <v>0</v>
      </c>
      <c r="BJ203" s="17" t="s">
        <v>90</v>
      </c>
      <c r="BK203" s="245">
        <f>ROUND(I203*H203,2)</f>
        <v>0</v>
      </c>
      <c r="BL203" s="17" t="s">
        <v>125</v>
      </c>
      <c r="BM203" s="244" t="s">
        <v>3225</v>
      </c>
    </row>
    <row r="204" s="1" customFormat="1">
      <c r="B204" s="39"/>
      <c r="C204" s="40"/>
      <c r="D204" s="246" t="s">
        <v>273</v>
      </c>
      <c r="E204" s="40"/>
      <c r="F204" s="247" t="s">
        <v>3176</v>
      </c>
      <c r="G204" s="40"/>
      <c r="H204" s="40"/>
      <c r="I204" s="151"/>
      <c r="J204" s="40"/>
      <c r="K204" s="40"/>
      <c r="L204" s="44"/>
      <c r="M204" s="248"/>
      <c r="N204" s="87"/>
      <c r="O204" s="87"/>
      <c r="P204" s="87"/>
      <c r="Q204" s="87"/>
      <c r="R204" s="87"/>
      <c r="S204" s="87"/>
      <c r="T204" s="88"/>
      <c r="AT204" s="17" t="s">
        <v>273</v>
      </c>
      <c r="AU204" s="17" t="s">
        <v>92</v>
      </c>
    </row>
    <row r="205" s="1" customFormat="1" ht="16.5" customHeight="1">
      <c r="B205" s="39"/>
      <c r="C205" s="233" t="s">
        <v>435</v>
      </c>
      <c r="D205" s="233" t="s">
        <v>266</v>
      </c>
      <c r="E205" s="234" t="s">
        <v>3226</v>
      </c>
      <c r="F205" s="235" t="s">
        <v>3227</v>
      </c>
      <c r="G205" s="236" t="s">
        <v>403</v>
      </c>
      <c r="H205" s="237">
        <v>121.14</v>
      </c>
      <c r="I205" s="238"/>
      <c r="J205" s="239">
        <f>ROUND(I205*H205,2)</f>
        <v>0</v>
      </c>
      <c r="K205" s="235" t="s">
        <v>270</v>
      </c>
      <c r="L205" s="44"/>
      <c r="M205" s="240" t="s">
        <v>1</v>
      </c>
      <c r="N205" s="241" t="s">
        <v>48</v>
      </c>
      <c r="O205" s="87"/>
      <c r="P205" s="242">
        <f>O205*H205</f>
        <v>0</v>
      </c>
      <c r="Q205" s="242">
        <v>1.0601700000000001</v>
      </c>
      <c r="R205" s="242">
        <f>Q205*H205</f>
        <v>128.4289938</v>
      </c>
      <c r="S205" s="242">
        <v>0</v>
      </c>
      <c r="T205" s="243">
        <f>S205*H205</f>
        <v>0</v>
      </c>
      <c r="AR205" s="244" t="s">
        <v>125</v>
      </c>
      <c r="AT205" s="244" t="s">
        <v>266</v>
      </c>
      <c r="AU205" s="244" t="s">
        <v>92</v>
      </c>
      <c r="AY205" s="17" t="s">
        <v>263</v>
      </c>
      <c r="BE205" s="245">
        <f>IF(N205="základní",J205,0)</f>
        <v>0</v>
      </c>
      <c r="BF205" s="245">
        <f>IF(N205="snížená",J205,0)</f>
        <v>0</v>
      </c>
      <c r="BG205" s="245">
        <f>IF(N205="zákl. přenesená",J205,0)</f>
        <v>0</v>
      </c>
      <c r="BH205" s="245">
        <f>IF(N205="sníž. přenesená",J205,0)</f>
        <v>0</v>
      </c>
      <c r="BI205" s="245">
        <f>IF(N205="nulová",J205,0)</f>
        <v>0</v>
      </c>
      <c r="BJ205" s="17" t="s">
        <v>90</v>
      </c>
      <c r="BK205" s="245">
        <f>ROUND(I205*H205,2)</f>
        <v>0</v>
      </c>
      <c r="BL205" s="17" t="s">
        <v>125</v>
      </c>
      <c r="BM205" s="244" t="s">
        <v>3228</v>
      </c>
    </row>
    <row r="206" s="1" customFormat="1">
      <c r="B206" s="39"/>
      <c r="C206" s="40"/>
      <c r="D206" s="246" t="s">
        <v>273</v>
      </c>
      <c r="E206" s="40"/>
      <c r="F206" s="247" t="s">
        <v>3229</v>
      </c>
      <c r="G206" s="40"/>
      <c r="H206" s="40"/>
      <c r="I206" s="151"/>
      <c r="J206" s="40"/>
      <c r="K206" s="40"/>
      <c r="L206" s="44"/>
      <c r="M206" s="248"/>
      <c r="N206" s="87"/>
      <c r="O206" s="87"/>
      <c r="P206" s="87"/>
      <c r="Q206" s="87"/>
      <c r="R206" s="87"/>
      <c r="S206" s="87"/>
      <c r="T206" s="88"/>
      <c r="AT206" s="17" t="s">
        <v>273</v>
      </c>
      <c r="AU206" s="17" t="s">
        <v>92</v>
      </c>
    </row>
    <row r="207" s="14" customFormat="1">
      <c r="B207" s="274"/>
      <c r="C207" s="275"/>
      <c r="D207" s="246" t="s">
        <v>368</v>
      </c>
      <c r="E207" s="276" t="s">
        <v>1</v>
      </c>
      <c r="F207" s="277" t="s">
        <v>3177</v>
      </c>
      <c r="G207" s="275"/>
      <c r="H207" s="276" t="s">
        <v>1</v>
      </c>
      <c r="I207" s="278"/>
      <c r="J207" s="275"/>
      <c r="K207" s="275"/>
      <c r="L207" s="279"/>
      <c r="M207" s="280"/>
      <c r="N207" s="281"/>
      <c r="O207" s="281"/>
      <c r="P207" s="281"/>
      <c r="Q207" s="281"/>
      <c r="R207" s="281"/>
      <c r="S207" s="281"/>
      <c r="T207" s="282"/>
      <c r="AT207" s="283" t="s">
        <v>368</v>
      </c>
      <c r="AU207" s="283" t="s">
        <v>92</v>
      </c>
      <c r="AV207" s="14" t="s">
        <v>90</v>
      </c>
      <c r="AW207" s="14" t="s">
        <v>38</v>
      </c>
      <c r="AX207" s="14" t="s">
        <v>83</v>
      </c>
      <c r="AY207" s="283" t="s">
        <v>263</v>
      </c>
    </row>
    <row r="208" s="14" customFormat="1">
      <c r="B208" s="274"/>
      <c r="C208" s="275"/>
      <c r="D208" s="246" t="s">
        <v>368</v>
      </c>
      <c r="E208" s="276" t="s">
        <v>1</v>
      </c>
      <c r="F208" s="277" t="s">
        <v>574</v>
      </c>
      <c r="G208" s="275"/>
      <c r="H208" s="276" t="s">
        <v>1</v>
      </c>
      <c r="I208" s="278"/>
      <c r="J208" s="275"/>
      <c r="K208" s="275"/>
      <c r="L208" s="279"/>
      <c r="M208" s="280"/>
      <c r="N208" s="281"/>
      <c r="O208" s="281"/>
      <c r="P208" s="281"/>
      <c r="Q208" s="281"/>
      <c r="R208" s="281"/>
      <c r="S208" s="281"/>
      <c r="T208" s="282"/>
      <c r="AT208" s="283" t="s">
        <v>368</v>
      </c>
      <c r="AU208" s="283" t="s">
        <v>92</v>
      </c>
      <c r="AV208" s="14" t="s">
        <v>90</v>
      </c>
      <c r="AW208" s="14" t="s">
        <v>38</v>
      </c>
      <c r="AX208" s="14" t="s">
        <v>83</v>
      </c>
      <c r="AY208" s="283" t="s">
        <v>263</v>
      </c>
    </row>
    <row r="209" s="12" customFormat="1">
      <c r="B209" s="252"/>
      <c r="C209" s="253"/>
      <c r="D209" s="246" t="s">
        <v>368</v>
      </c>
      <c r="E209" s="254" t="s">
        <v>1</v>
      </c>
      <c r="F209" s="255" t="s">
        <v>3230</v>
      </c>
      <c r="G209" s="253"/>
      <c r="H209" s="256">
        <v>101.25</v>
      </c>
      <c r="I209" s="257"/>
      <c r="J209" s="253"/>
      <c r="K209" s="253"/>
      <c r="L209" s="258"/>
      <c r="M209" s="259"/>
      <c r="N209" s="260"/>
      <c r="O209" s="260"/>
      <c r="P209" s="260"/>
      <c r="Q209" s="260"/>
      <c r="R209" s="260"/>
      <c r="S209" s="260"/>
      <c r="T209" s="261"/>
      <c r="AT209" s="262" t="s">
        <v>368</v>
      </c>
      <c r="AU209" s="262" t="s">
        <v>92</v>
      </c>
      <c r="AV209" s="12" t="s">
        <v>92</v>
      </c>
      <c r="AW209" s="12" t="s">
        <v>38</v>
      </c>
      <c r="AX209" s="12" t="s">
        <v>83</v>
      </c>
      <c r="AY209" s="262" t="s">
        <v>263</v>
      </c>
    </row>
    <row r="210" s="12" customFormat="1">
      <c r="B210" s="252"/>
      <c r="C210" s="253"/>
      <c r="D210" s="246" t="s">
        <v>368</v>
      </c>
      <c r="E210" s="254" t="s">
        <v>1</v>
      </c>
      <c r="F210" s="255" t="s">
        <v>3231</v>
      </c>
      <c r="G210" s="253"/>
      <c r="H210" s="256">
        <v>19.890000000000001</v>
      </c>
      <c r="I210" s="257"/>
      <c r="J210" s="253"/>
      <c r="K210" s="253"/>
      <c r="L210" s="258"/>
      <c r="M210" s="259"/>
      <c r="N210" s="260"/>
      <c r="O210" s="260"/>
      <c r="P210" s="260"/>
      <c r="Q210" s="260"/>
      <c r="R210" s="260"/>
      <c r="S210" s="260"/>
      <c r="T210" s="261"/>
      <c r="AT210" s="262" t="s">
        <v>368</v>
      </c>
      <c r="AU210" s="262" t="s">
        <v>92</v>
      </c>
      <c r="AV210" s="12" t="s">
        <v>92</v>
      </c>
      <c r="AW210" s="12" t="s">
        <v>38</v>
      </c>
      <c r="AX210" s="12" t="s">
        <v>83</v>
      </c>
      <c r="AY210" s="262" t="s">
        <v>263</v>
      </c>
    </row>
    <row r="211" s="13" customFormat="1">
      <c r="B211" s="263"/>
      <c r="C211" s="264"/>
      <c r="D211" s="246" t="s">
        <v>368</v>
      </c>
      <c r="E211" s="265" t="s">
        <v>1</v>
      </c>
      <c r="F211" s="266" t="s">
        <v>370</v>
      </c>
      <c r="G211" s="264"/>
      <c r="H211" s="267">
        <v>121.14</v>
      </c>
      <c r="I211" s="268"/>
      <c r="J211" s="264"/>
      <c r="K211" s="264"/>
      <c r="L211" s="269"/>
      <c r="M211" s="270"/>
      <c r="N211" s="271"/>
      <c r="O211" s="271"/>
      <c r="P211" s="271"/>
      <c r="Q211" s="271"/>
      <c r="R211" s="271"/>
      <c r="S211" s="271"/>
      <c r="T211" s="272"/>
      <c r="AT211" s="273" t="s">
        <v>368</v>
      </c>
      <c r="AU211" s="273" t="s">
        <v>92</v>
      </c>
      <c r="AV211" s="13" t="s">
        <v>125</v>
      </c>
      <c r="AW211" s="13" t="s">
        <v>38</v>
      </c>
      <c r="AX211" s="13" t="s">
        <v>90</v>
      </c>
      <c r="AY211" s="273" t="s">
        <v>263</v>
      </c>
    </row>
    <row r="212" s="11" customFormat="1" ht="22.8" customHeight="1">
      <c r="B212" s="217"/>
      <c r="C212" s="218"/>
      <c r="D212" s="219" t="s">
        <v>82</v>
      </c>
      <c r="E212" s="231" t="s">
        <v>112</v>
      </c>
      <c r="F212" s="231" t="s">
        <v>474</v>
      </c>
      <c r="G212" s="218"/>
      <c r="H212" s="218"/>
      <c r="I212" s="221"/>
      <c r="J212" s="232">
        <f>BK212</f>
        <v>0</v>
      </c>
      <c r="K212" s="218"/>
      <c r="L212" s="223"/>
      <c r="M212" s="224"/>
      <c r="N212" s="225"/>
      <c r="O212" s="225"/>
      <c r="P212" s="226">
        <f>SUM(P213:P290)</f>
        <v>0</v>
      </c>
      <c r="Q212" s="225"/>
      <c r="R212" s="226">
        <f>SUM(R213:R290)</f>
        <v>4847.2245539300002</v>
      </c>
      <c r="S212" s="225"/>
      <c r="T212" s="227">
        <f>SUM(T213:T290)</f>
        <v>0</v>
      </c>
      <c r="AR212" s="228" t="s">
        <v>90</v>
      </c>
      <c r="AT212" s="229" t="s">
        <v>82</v>
      </c>
      <c r="AU212" s="229" t="s">
        <v>90</v>
      </c>
      <c r="AY212" s="228" t="s">
        <v>263</v>
      </c>
      <c r="BK212" s="230">
        <f>SUM(BK213:BK290)</f>
        <v>0</v>
      </c>
    </row>
    <row r="213" s="1" customFormat="1" ht="16.5" customHeight="1">
      <c r="B213" s="39"/>
      <c r="C213" s="233" t="s">
        <v>440</v>
      </c>
      <c r="D213" s="233" t="s">
        <v>266</v>
      </c>
      <c r="E213" s="234" t="s">
        <v>3232</v>
      </c>
      <c r="F213" s="235" t="s">
        <v>3233</v>
      </c>
      <c r="G213" s="236" t="s">
        <v>378</v>
      </c>
      <c r="H213" s="237">
        <v>282.24000000000001</v>
      </c>
      <c r="I213" s="238"/>
      <c r="J213" s="239">
        <f>ROUND(I213*H213,2)</f>
        <v>0</v>
      </c>
      <c r="K213" s="235" t="s">
        <v>270</v>
      </c>
      <c r="L213" s="44"/>
      <c r="M213" s="240" t="s">
        <v>1</v>
      </c>
      <c r="N213" s="241" t="s">
        <v>48</v>
      </c>
      <c r="O213" s="87"/>
      <c r="P213" s="242">
        <f>O213*H213</f>
        <v>0</v>
      </c>
      <c r="Q213" s="242">
        <v>2.45329</v>
      </c>
      <c r="R213" s="242">
        <f>Q213*H213</f>
        <v>692.4165696</v>
      </c>
      <c r="S213" s="242">
        <v>0</v>
      </c>
      <c r="T213" s="243">
        <f>S213*H213</f>
        <v>0</v>
      </c>
      <c r="AR213" s="244" t="s">
        <v>125</v>
      </c>
      <c r="AT213" s="244" t="s">
        <v>266</v>
      </c>
      <c r="AU213" s="244" t="s">
        <v>92</v>
      </c>
      <c r="AY213" s="17" t="s">
        <v>263</v>
      </c>
      <c r="BE213" s="245">
        <f>IF(N213="základní",J213,0)</f>
        <v>0</v>
      </c>
      <c r="BF213" s="245">
        <f>IF(N213="snížená",J213,0)</f>
        <v>0</v>
      </c>
      <c r="BG213" s="245">
        <f>IF(N213="zákl. přenesená",J213,0)</f>
        <v>0</v>
      </c>
      <c r="BH213" s="245">
        <f>IF(N213="sníž. přenesená",J213,0)</f>
        <v>0</v>
      </c>
      <c r="BI213" s="245">
        <f>IF(N213="nulová",J213,0)</f>
        <v>0</v>
      </c>
      <c r="BJ213" s="17" t="s">
        <v>90</v>
      </c>
      <c r="BK213" s="245">
        <f>ROUND(I213*H213,2)</f>
        <v>0</v>
      </c>
      <c r="BL213" s="17" t="s">
        <v>125</v>
      </c>
      <c r="BM213" s="244" t="s">
        <v>3234</v>
      </c>
    </row>
    <row r="214" s="1" customFormat="1">
      <c r="B214" s="39"/>
      <c r="C214" s="40"/>
      <c r="D214" s="246" t="s">
        <v>273</v>
      </c>
      <c r="E214" s="40"/>
      <c r="F214" s="247" t="s">
        <v>3235</v>
      </c>
      <c r="G214" s="40"/>
      <c r="H214" s="40"/>
      <c r="I214" s="151"/>
      <c r="J214" s="40"/>
      <c r="K214" s="40"/>
      <c r="L214" s="44"/>
      <c r="M214" s="248"/>
      <c r="N214" s="87"/>
      <c r="O214" s="87"/>
      <c r="P214" s="87"/>
      <c r="Q214" s="87"/>
      <c r="R214" s="87"/>
      <c r="S214" s="87"/>
      <c r="T214" s="88"/>
      <c r="AT214" s="17" t="s">
        <v>273</v>
      </c>
      <c r="AU214" s="17" t="s">
        <v>92</v>
      </c>
    </row>
    <row r="215" s="14" customFormat="1">
      <c r="B215" s="274"/>
      <c r="C215" s="275"/>
      <c r="D215" s="246" t="s">
        <v>368</v>
      </c>
      <c r="E215" s="276" t="s">
        <v>1</v>
      </c>
      <c r="F215" s="277" t="s">
        <v>3236</v>
      </c>
      <c r="G215" s="275"/>
      <c r="H215" s="276" t="s">
        <v>1</v>
      </c>
      <c r="I215" s="278"/>
      <c r="J215" s="275"/>
      <c r="K215" s="275"/>
      <c r="L215" s="279"/>
      <c r="M215" s="280"/>
      <c r="N215" s="281"/>
      <c r="O215" s="281"/>
      <c r="P215" s="281"/>
      <c r="Q215" s="281"/>
      <c r="R215" s="281"/>
      <c r="S215" s="281"/>
      <c r="T215" s="282"/>
      <c r="AT215" s="283" t="s">
        <v>368</v>
      </c>
      <c r="AU215" s="283" t="s">
        <v>92</v>
      </c>
      <c r="AV215" s="14" t="s">
        <v>90</v>
      </c>
      <c r="AW215" s="14" t="s">
        <v>38</v>
      </c>
      <c r="AX215" s="14" t="s">
        <v>83</v>
      </c>
      <c r="AY215" s="283" t="s">
        <v>263</v>
      </c>
    </row>
    <row r="216" s="14" customFormat="1">
      <c r="B216" s="274"/>
      <c r="C216" s="275"/>
      <c r="D216" s="246" t="s">
        <v>368</v>
      </c>
      <c r="E216" s="276" t="s">
        <v>1</v>
      </c>
      <c r="F216" s="277" t="s">
        <v>574</v>
      </c>
      <c r="G216" s="275"/>
      <c r="H216" s="276" t="s">
        <v>1</v>
      </c>
      <c r="I216" s="278"/>
      <c r="J216" s="275"/>
      <c r="K216" s="275"/>
      <c r="L216" s="279"/>
      <c r="M216" s="280"/>
      <c r="N216" s="281"/>
      <c r="O216" s="281"/>
      <c r="P216" s="281"/>
      <c r="Q216" s="281"/>
      <c r="R216" s="281"/>
      <c r="S216" s="281"/>
      <c r="T216" s="282"/>
      <c r="AT216" s="283" t="s">
        <v>368</v>
      </c>
      <c r="AU216" s="283" t="s">
        <v>92</v>
      </c>
      <c r="AV216" s="14" t="s">
        <v>90</v>
      </c>
      <c r="AW216" s="14" t="s">
        <v>38</v>
      </c>
      <c r="AX216" s="14" t="s">
        <v>83</v>
      </c>
      <c r="AY216" s="283" t="s">
        <v>263</v>
      </c>
    </row>
    <row r="217" s="12" customFormat="1">
      <c r="B217" s="252"/>
      <c r="C217" s="253"/>
      <c r="D217" s="246" t="s">
        <v>368</v>
      </c>
      <c r="E217" s="254" t="s">
        <v>1</v>
      </c>
      <c r="F217" s="255" t="s">
        <v>3237</v>
      </c>
      <c r="G217" s="253"/>
      <c r="H217" s="256">
        <v>0</v>
      </c>
      <c r="I217" s="257"/>
      <c r="J217" s="253"/>
      <c r="K217" s="253"/>
      <c r="L217" s="258"/>
      <c r="M217" s="259"/>
      <c r="N217" s="260"/>
      <c r="O217" s="260"/>
      <c r="P217" s="260"/>
      <c r="Q217" s="260"/>
      <c r="R217" s="260"/>
      <c r="S217" s="260"/>
      <c r="T217" s="261"/>
      <c r="AT217" s="262" t="s">
        <v>368</v>
      </c>
      <c r="AU217" s="262" t="s">
        <v>92</v>
      </c>
      <c r="AV217" s="12" t="s">
        <v>92</v>
      </c>
      <c r="AW217" s="12" t="s">
        <v>38</v>
      </c>
      <c r="AX217" s="12" t="s">
        <v>83</v>
      </c>
      <c r="AY217" s="262" t="s">
        <v>263</v>
      </c>
    </row>
    <row r="218" s="12" customFormat="1">
      <c r="B218" s="252"/>
      <c r="C218" s="253"/>
      <c r="D218" s="246" t="s">
        <v>368</v>
      </c>
      <c r="E218" s="254" t="s">
        <v>1</v>
      </c>
      <c r="F218" s="255" t="s">
        <v>3238</v>
      </c>
      <c r="G218" s="253"/>
      <c r="H218" s="256">
        <v>0</v>
      </c>
      <c r="I218" s="257"/>
      <c r="J218" s="253"/>
      <c r="K218" s="253"/>
      <c r="L218" s="258"/>
      <c r="M218" s="259"/>
      <c r="N218" s="260"/>
      <c r="O218" s="260"/>
      <c r="P218" s="260"/>
      <c r="Q218" s="260"/>
      <c r="R218" s="260"/>
      <c r="S218" s="260"/>
      <c r="T218" s="261"/>
      <c r="AT218" s="262" t="s">
        <v>368</v>
      </c>
      <c r="AU218" s="262" t="s">
        <v>92</v>
      </c>
      <c r="AV218" s="12" t="s">
        <v>92</v>
      </c>
      <c r="AW218" s="12" t="s">
        <v>38</v>
      </c>
      <c r="AX218" s="12" t="s">
        <v>83</v>
      </c>
      <c r="AY218" s="262" t="s">
        <v>263</v>
      </c>
    </row>
    <row r="219" s="12" customFormat="1">
      <c r="B219" s="252"/>
      <c r="C219" s="253"/>
      <c r="D219" s="246" t="s">
        <v>368</v>
      </c>
      <c r="E219" s="254" t="s">
        <v>1</v>
      </c>
      <c r="F219" s="255" t="s">
        <v>3239</v>
      </c>
      <c r="G219" s="253"/>
      <c r="H219" s="256">
        <v>45.240000000000002</v>
      </c>
      <c r="I219" s="257"/>
      <c r="J219" s="253"/>
      <c r="K219" s="253"/>
      <c r="L219" s="258"/>
      <c r="M219" s="259"/>
      <c r="N219" s="260"/>
      <c r="O219" s="260"/>
      <c r="P219" s="260"/>
      <c r="Q219" s="260"/>
      <c r="R219" s="260"/>
      <c r="S219" s="260"/>
      <c r="T219" s="261"/>
      <c r="AT219" s="262" t="s">
        <v>368</v>
      </c>
      <c r="AU219" s="262" t="s">
        <v>92</v>
      </c>
      <c r="AV219" s="12" t="s">
        <v>92</v>
      </c>
      <c r="AW219" s="12" t="s">
        <v>38</v>
      </c>
      <c r="AX219" s="12" t="s">
        <v>83</v>
      </c>
      <c r="AY219" s="262" t="s">
        <v>263</v>
      </c>
    </row>
    <row r="220" s="12" customFormat="1">
      <c r="B220" s="252"/>
      <c r="C220" s="253"/>
      <c r="D220" s="246" t="s">
        <v>368</v>
      </c>
      <c r="E220" s="254" t="s">
        <v>1</v>
      </c>
      <c r="F220" s="255" t="s">
        <v>3240</v>
      </c>
      <c r="G220" s="253"/>
      <c r="H220" s="256">
        <v>66</v>
      </c>
      <c r="I220" s="257"/>
      <c r="J220" s="253"/>
      <c r="K220" s="253"/>
      <c r="L220" s="258"/>
      <c r="M220" s="259"/>
      <c r="N220" s="260"/>
      <c r="O220" s="260"/>
      <c r="P220" s="260"/>
      <c r="Q220" s="260"/>
      <c r="R220" s="260"/>
      <c r="S220" s="260"/>
      <c r="T220" s="261"/>
      <c r="AT220" s="262" t="s">
        <v>368</v>
      </c>
      <c r="AU220" s="262" t="s">
        <v>92</v>
      </c>
      <c r="AV220" s="12" t="s">
        <v>92</v>
      </c>
      <c r="AW220" s="12" t="s">
        <v>38</v>
      </c>
      <c r="AX220" s="12" t="s">
        <v>83</v>
      </c>
      <c r="AY220" s="262" t="s">
        <v>263</v>
      </c>
    </row>
    <row r="221" s="12" customFormat="1">
      <c r="B221" s="252"/>
      <c r="C221" s="253"/>
      <c r="D221" s="246" t="s">
        <v>368</v>
      </c>
      <c r="E221" s="254" t="s">
        <v>1</v>
      </c>
      <c r="F221" s="255" t="s">
        <v>3241</v>
      </c>
      <c r="G221" s="253"/>
      <c r="H221" s="256">
        <v>62.880000000000003</v>
      </c>
      <c r="I221" s="257"/>
      <c r="J221" s="253"/>
      <c r="K221" s="253"/>
      <c r="L221" s="258"/>
      <c r="M221" s="259"/>
      <c r="N221" s="260"/>
      <c r="O221" s="260"/>
      <c r="P221" s="260"/>
      <c r="Q221" s="260"/>
      <c r="R221" s="260"/>
      <c r="S221" s="260"/>
      <c r="T221" s="261"/>
      <c r="AT221" s="262" t="s">
        <v>368</v>
      </c>
      <c r="AU221" s="262" t="s">
        <v>92</v>
      </c>
      <c r="AV221" s="12" t="s">
        <v>92</v>
      </c>
      <c r="AW221" s="12" t="s">
        <v>38</v>
      </c>
      <c r="AX221" s="12" t="s">
        <v>83</v>
      </c>
      <c r="AY221" s="262" t="s">
        <v>263</v>
      </c>
    </row>
    <row r="222" s="12" customFormat="1">
      <c r="B222" s="252"/>
      <c r="C222" s="253"/>
      <c r="D222" s="246" t="s">
        <v>368</v>
      </c>
      <c r="E222" s="254" t="s">
        <v>1</v>
      </c>
      <c r="F222" s="255" t="s">
        <v>3242</v>
      </c>
      <c r="G222" s="253"/>
      <c r="H222" s="256">
        <v>81.239999999999995</v>
      </c>
      <c r="I222" s="257"/>
      <c r="J222" s="253"/>
      <c r="K222" s="253"/>
      <c r="L222" s="258"/>
      <c r="M222" s="259"/>
      <c r="N222" s="260"/>
      <c r="O222" s="260"/>
      <c r="P222" s="260"/>
      <c r="Q222" s="260"/>
      <c r="R222" s="260"/>
      <c r="S222" s="260"/>
      <c r="T222" s="261"/>
      <c r="AT222" s="262" t="s">
        <v>368</v>
      </c>
      <c r="AU222" s="262" t="s">
        <v>92</v>
      </c>
      <c r="AV222" s="12" t="s">
        <v>92</v>
      </c>
      <c r="AW222" s="12" t="s">
        <v>38</v>
      </c>
      <c r="AX222" s="12" t="s">
        <v>83</v>
      </c>
      <c r="AY222" s="262" t="s">
        <v>263</v>
      </c>
    </row>
    <row r="223" s="12" customFormat="1">
      <c r="B223" s="252"/>
      <c r="C223" s="253"/>
      <c r="D223" s="246" t="s">
        <v>368</v>
      </c>
      <c r="E223" s="254" t="s">
        <v>1</v>
      </c>
      <c r="F223" s="255" t="s">
        <v>3243</v>
      </c>
      <c r="G223" s="253"/>
      <c r="H223" s="256">
        <v>26.879999999999999</v>
      </c>
      <c r="I223" s="257"/>
      <c r="J223" s="253"/>
      <c r="K223" s="253"/>
      <c r="L223" s="258"/>
      <c r="M223" s="259"/>
      <c r="N223" s="260"/>
      <c r="O223" s="260"/>
      <c r="P223" s="260"/>
      <c r="Q223" s="260"/>
      <c r="R223" s="260"/>
      <c r="S223" s="260"/>
      <c r="T223" s="261"/>
      <c r="AT223" s="262" t="s">
        <v>368</v>
      </c>
      <c r="AU223" s="262" t="s">
        <v>92</v>
      </c>
      <c r="AV223" s="12" t="s">
        <v>92</v>
      </c>
      <c r="AW223" s="12" t="s">
        <v>38</v>
      </c>
      <c r="AX223" s="12" t="s">
        <v>83</v>
      </c>
      <c r="AY223" s="262" t="s">
        <v>263</v>
      </c>
    </row>
    <row r="224" s="13" customFormat="1">
      <c r="B224" s="263"/>
      <c r="C224" s="264"/>
      <c r="D224" s="246" t="s">
        <v>368</v>
      </c>
      <c r="E224" s="265" t="s">
        <v>1</v>
      </c>
      <c r="F224" s="266" t="s">
        <v>370</v>
      </c>
      <c r="G224" s="264"/>
      <c r="H224" s="267">
        <v>282.24000000000001</v>
      </c>
      <c r="I224" s="268"/>
      <c r="J224" s="264"/>
      <c r="K224" s="264"/>
      <c r="L224" s="269"/>
      <c r="M224" s="270"/>
      <c r="N224" s="271"/>
      <c r="O224" s="271"/>
      <c r="P224" s="271"/>
      <c r="Q224" s="271"/>
      <c r="R224" s="271"/>
      <c r="S224" s="271"/>
      <c r="T224" s="272"/>
      <c r="AT224" s="273" t="s">
        <v>368</v>
      </c>
      <c r="AU224" s="273" t="s">
        <v>92</v>
      </c>
      <c r="AV224" s="13" t="s">
        <v>125</v>
      </c>
      <c r="AW224" s="13" t="s">
        <v>38</v>
      </c>
      <c r="AX224" s="13" t="s">
        <v>90</v>
      </c>
      <c r="AY224" s="273" t="s">
        <v>263</v>
      </c>
    </row>
    <row r="225" s="1" customFormat="1" ht="16.5" customHeight="1">
      <c r="B225" s="39"/>
      <c r="C225" s="233" t="s">
        <v>8</v>
      </c>
      <c r="D225" s="233" t="s">
        <v>266</v>
      </c>
      <c r="E225" s="234" t="s">
        <v>3244</v>
      </c>
      <c r="F225" s="235" t="s">
        <v>3245</v>
      </c>
      <c r="G225" s="236" t="s">
        <v>407</v>
      </c>
      <c r="H225" s="237">
        <v>2194.4250000000002</v>
      </c>
      <c r="I225" s="238"/>
      <c r="J225" s="239">
        <f>ROUND(I225*H225,2)</f>
        <v>0</v>
      </c>
      <c r="K225" s="235" t="s">
        <v>270</v>
      </c>
      <c r="L225" s="44"/>
      <c r="M225" s="240" t="s">
        <v>1</v>
      </c>
      <c r="N225" s="241" t="s">
        <v>48</v>
      </c>
      <c r="O225" s="87"/>
      <c r="P225" s="242">
        <f>O225*H225</f>
        <v>0</v>
      </c>
      <c r="Q225" s="242">
        <v>0.0022799999999999999</v>
      </c>
      <c r="R225" s="242">
        <f>Q225*H225</f>
        <v>5.0032890000000005</v>
      </c>
      <c r="S225" s="242">
        <v>0</v>
      </c>
      <c r="T225" s="243">
        <f>S225*H225</f>
        <v>0</v>
      </c>
      <c r="AR225" s="244" t="s">
        <v>125</v>
      </c>
      <c r="AT225" s="244" t="s">
        <v>266</v>
      </c>
      <c r="AU225" s="244" t="s">
        <v>92</v>
      </c>
      <c r="AY225" s="17" t="s">
        <v>263</v>
      </c>
      <c r="BE225" s="245">
        <f>IF(N225="základní",J225,0)</f>
        <v>0</v>
      </c>
      <c r="BF225" s="245">
        <f>IF(N225="snížená",J225,0)</f>
        <v>0</v>
      </c>
      <c r="BG225" s="245">
        <f>IF(N225="zákl. přenesená",J225,0)</f>
        <v>0</v>
      </c>
      <c r="BH225" s="245">
        <f>IF(N225="sníž. přenesená",J225,0)</f>
        <v>0</v>
      </c>
      <c r="BI225" s="245">
        <f>IF(N225="nulová",J225,0)</f>
        <v>0</v>
      </c>
      <c r="BJ225" s="17" t="s">
        <v>90</v>
      </c>
      <c r="BK225" s="245">
        <f>ROUND(I225*H225,2)</f>
        <v>0</v>
      </c>
      <c r="BL225" s="17" t="s">
        <v>125</v>
      </c>
      <c r="BM225" s="244" t="s">
        <v>3246</v>
      </c>
    </row>
    <row r="226" s="1" customFormat="1">
      <c r="B226" s="39"/>
      <c r="C226" s="40"/>
      <c r="D226" s="246" t="s">
        <v>273</v>
      </c>
      <c r="E226" s="40"/>
      <c r="F226" s="247" t="s">
        <v>3176</v>
      </c>
      <c r="G226" s="40"/>
      <c r="H226" s="40"/>
      <c r="I226" s="151"/>
      <c r="J226" s="40"/>
      <c r="K226" s="40"/>
      <c r="L226" s="44"/>
      <c r="M226" s="248"/>
      <c r="N226" s="87"/>
      <c r="O226" s="87"/>
      <c r="P226" s="87"/>
      <c r="Q226" s="87"/>
      <c r="R226" s="87"/>
      <c r="S226" s="87"/>
      <c r="T226" s="88"/>
      <c r="AT226" s="17" t="s">
        <v>273</v>
      </c>
      <c r="AU226" s="17" t="s">
        <v>92</v>
      </c>
    </row>
    <row r="227" s="14" customFormat="1">
      <c r="B227" s="274"/>
      <c r="C227" s="275"/>
      <c r="D227" s="246" t="s">
        <v>368</v>
      </c>
      <c r="E227" s="276" t="s">
        <v>1</v>
      </c>
      <c r="F227" s="277" t="s">
        <v>3236</v>
      </c>
      <c r="G227" s="275"/>
      <c r="H227" s="276" t="s">
        <v>1</v>
      </c>
      <c r="I227" s="278"/>
      <c r="J227" s="275"/>
      <c r="K227" s="275"/>
      <c r="L227" s="279"/>
      <c r="M227" s="280"/>
      <c r="N227" s="281"/>
      <c r="O227" s="281"/>
      <c r="P227" s="281"/>
      <c r="Q227" s="281"/>
      <c r="R227" s="281"/>
      <c r="S227" s="281"/>
      <c r="T227" s="282"/>
      <c r="AT227" s="283" t="s">
        <v>368</v>
      </c>
      <c r="AU227" s="283" t="s">
        <v>92</v>
      </c>
      <c r="AV227" s="14" t="s">
        <v>90</v>
      </c>
      <c r="AW227" s="14" t="s">
        <v>38</v>
      </c>
      <c r="AX227" s="14" t="s">
        <v>83</v>
      </c>
      <c r="AY227" s="283" t="s">
        <v>263</v>
      </c>
    </row>
    <row r="228" s="14" customFormat="1">
      <c r="B228" s="274"/>
      <c r="C228" s="275"/>
      <c r="D228" s="246" t="s">
        <v>368</v>
      </c>
      <c r="E228" s="276" t="s">
        <v>1</v>
      </c>
      <c r="F228" s="277" t="s">
        <v>3247</v>
      </c>
      <c r="G228" s="275"/>
      <c r="H228" s="276" t="s">
        <v>1</v>
      </c>
      <c r="I228" s="278"/>
      <c r="J228" s="275"/>
      <c r="K228" s="275"/>
      <c r="L228" s="279"/>
      <c r="M228" s="280"/>
      <c r="N228" s="281"/>
      <c r="O228" s="281"/>
      <c r="P228" s="281"/>
      <c r="Q228" s="281"/>
      <c r="R228" s="281"/>
      <c r="S228" s="281"/>
      <c r="T228" s="282"/>
      <c r="AT228" s="283" t="s">
        <v>368</v>
      </c>
      <c r="AU228" s="283" t="s">
        <v>92</v>
      </c>
      <c r="AV228" s="14" t="s">
        <v>90</v>
      </c>
      <c r="AW228" s="14" t="s">
        <v>38</v>
      </c>
      <c r="AX228" s="14" t="s">
        <v>83</v>
      </c>
      <c r="AY228" s="283" t="s">
        <v>263</v>
      </c>
    </row>
    <row r="229" s="12" customFormat="1">
      <c r="B229" s="252"/>
      <c r="C229" s="253"/>
      <c r="D229" s="246" t="s">
        <v>368</v>
      </c>
      <c r="E229" s="254" t="s">
        <v>1</v>
      </c>
      <c r="F229" s="255" t="s">
        <v>3237</v>
      </c>
      <c r="G229" s="253"/>
      <c r="H229" s="256">
        <v>0</v>
      </c>
      <c r="I229" s="257"/>
      <c r="J229" s="253"/>
      <c r="K229" s="253"/>
      <c r="L229" s="258"/>
      <c r="M229" s="259"/>
      <c r="N229" s="260"/>
      <c r="O229" s="260"/>
      <c r="P229" s="260"/>
      <c r="Q229" s="260"/>
      <c r="R229" s="260"/>
      <c r="S229" s="260"/>
      <c r="T229" s="261"/>
      <c r="AT229" s="262" t="s">
        <v>368</v>
      </c>
      <c r="AU229" s="262" t="s">
        <v>92</v>
      </c>
      <c r="AV229" s="12" t="s">
        <v>92</v>
      </c>
      <c r="AW229" s="12" t="s">
        <v>38</v>
      </c>
      <c r="AX229" s="12" t="s">
        <v>83</v>
      </c>
      <c r="AY229" s="262" t="s">
        <v>263</v>
      </c>
    </row>
    <row r="230" s="12" customFormat="1">
      <c r="B230" s="252"/>
      <c r="C230" s="253"/>
      <c r="D230" s="246" t="s">
        <v>368</v>
      </c>
      <c r="E230" s="254" t="s">
        <v>1</v>
      </c>
      <c r="F230" s="255" t="s">
        <v>3238</v>
      </c>
      <c r="G230" s="253"/>
      <c r="H230" s="256">
        <v>0</v>
      </c>
      <c r="I230" s="257"/>
      <c r="J230" s="253"/>
      <c r="K230" s="253"/>
      <c r="L230" s="258"/>
      <c r="M230" s="259"/>
      <c r="N230" s="260"/>
      <c r="O230" s="260"/>
      <c r="P230" s="260"/>
      <c r="Q230" s="260"/>
      <c r="R230" s="260"/>
      <c r="S230" s="260"/>
      <c r="T230" s="261"/>
      <c r="AT230" s="262" t="s">
        <v>368</v>
      </c>
      <c r="AU230" s="262" t="s">
        <v>92</v>
      </c>
      <c r="AV230" s="12" t="s">
        <v>92</v>
      </c>
      <c r="AW230" s="12" t="s">
        <v>38</v>
      </c>
      <c r="AX230" s="12" t="s">
        <v>83</v>
      </c>
      <c r="AY230" s="262" t="s">
        <v>263</v>
      </c>
    </row>
    <row r="231" s="12" customFormat="1">
      <c r="B231" s="252"/>
      <c r="C231" s="253"/>
      <c r="D231" s="246" t="s">
        <v>368</v>
      </c>
      <c r="E231" s="254" t="s">
        <v>1</v>
      </c>
      <c r="F231" s="255" t="s">
        <v>3248</v>
      </c>
      <c r="G231" s="253"/>
      <c r="H231" s="256">
        <v>346.495</v>
      </c>
      <c r="I231" s="257"/>
      <c r="J231" s="253"/>
      <c r="K231" s="253"/>
      <c r="L231" s="258"/>
      <c r="M231" s="259"/>
      <c r="N231" s="260"/>
      <c r="O231" s="260"/>
      <c r="P231" s="260"/>
      <c r="Q231" s="260"/>
      <c r="R231" s="260"/>
      <c r="S231" s="260"/>
      <c r="T231" s="261"/>
      <c r="AT231" s="262" t="s">
        <v>368</v>
      </c>
      <c r="AU231" s="262" t="s">
        <v>92</v>
      </c>
      <c r="AV231" s="12" t="s">
        <v>92</v>
      </c>
      <c r="AW231" s="12" t="s">
        <v>38</v>
      </c>
      <c r="AX231" s="12" t="s">
        <v>83</v>
      </c>
      <c r="AY231" s="262" t="s">
        <v>263</v>
      </c>
    </row>
    <row r="232" s="12" customFormat="1">
      <c r="B232" s="252"/>
      <c r="C232" s="253"/>
      <c r="D232" s="246" t="s">
        <v>368</v>
      </c>
      <c r="E232" s="254" t="s">
        <v>1</v>
      </c>
      <c r="F232" s="255" t="s">
        <v>3249</v>
      </c>
      <c r="G232" s="253"/>
      <c r="H232" s="256">
        <v>516.005</v>
      </c>
      <c r="I232" s="257"/>
      <c r="J232" s="253"/>
      <c r="K232" s="253"/>
      <c r="L232" s="258"/>
      <c r="M232" s="259"/>
      <c r="N232" s="260"/>
      <c r="O232" s="260"/>
      <c r="P232" s="260"/>
      <c r="Q232" s="260"/>
      <c r="R232" s="260"/>
      <c r="S232" s="260"/>
      <c r="T232" s="261"/>
      <c r="AT232" s="262" t="s">
        <v>368</v>
      </c>
      <c r="AU232" s="262" t="s">
        <v>92</v>
      </c>
      <c r="AV232" s="12" t="s">
        <v>92</v>
      </c>
      <c r="AW232" s="12" t="s">
        <v>38</v>
      </c>
      <c r="AX232" s="12" t="s">
        <v>83</v>
      </c>
      <c r="AY232" s="262" t="s">
        <v>263</v>
      </c>
    </row>
    <row r="233" s="12" customFormat="1">
      <c r="B233" s="252"/>
      <c r="C233" s="253"/>
      <c r="D233" s="246" t="s">
        <v>368</v>
      </c>
      <c r="E233" s="254" t="s">
        <v>1</v>
      </c>
      <c r="F233" s="255" t="s">
        <v>3250</v>
      </c>
      <c r="G233" s="253"/>
      <c r="H233" s="256">
        <v>494.5</v>
      </c>
      <c r="I233" s="257"/>
      <c r="J233" s="253"/>
      <c r="K233" s="253"/>
      <c r="L233" s="258"/>
      <c r="M233" s="259"/>
      <c r="N233" s="260"/>
      <c r="O233" s="260"/>
      <c r="P233" s="260"/>
      <c r="Q233" s="260"/>
      <c r="R233" s="260"/>
      <c r="S233" s="260"/>
      <c r="T233" s="261"/>
      <c r="AT233" s="262" t="s">
        <v>368</v>
      </c>
      <c r="AU233" s="262" t="s">
        <v>92</v>
      </c>
      <c r="AV233" s="12" t="s">
        <v>92</v>
      </c>
      <c r="AW233" s="12" t="s">
        <v>38</v>
      </c>
      <c r="AX233" s="12" t="s">
        <v>83</v>
      </c>
      <c r="AY233" s="262" t="s">
        <v>263</v>
      </c>
    </row>
    <row r="234" s="12" customFormat="1">
      <c r="B234" s="252"/>
      <c r="C234" s="253"/>
      <c r="D234" s="246" t="s">
        <v>368</v>
      </c>
      <c r="E234" s="254" t="s">
        <v>1</v>
      </c>
      <c r="F234" s="255" t="s">
        <v>3251</v>
      </c>
      <c r="G234" s="253"/>
      <c r="H234" s="256">
        <v>631.46500000000003</v>
      </c>
      <c r="I234" s="257"/>
      <c r="J234" s="253"/>
      <c r="K234" s="253"/>
      <c r="L234" s="258"/>
      <c r="M234" s="259"/>
      <c r="N234" s="260"/>
      <c r="O234" s="260"/>
      <c r="P234" s="260"/>
      <c r="Q234" s="260"/>
      <c r="R234" s="260"/>
      <c r="S234" s="260"/>
      <c r="T234" s="261"/>
      <c r="AT234" s="262" t="s">
        <v>368</v>
      </c>
      <c r="AU234" s="262" t="s">
        <v>92</v>
      </c>
      <c r="AV234" s="12" t="s">
        <v>92</v>
      </c>
      <c r="AW234" s="12" t="s">
        <v>38</v>
      </c>
      <c r="AX234" s="12" t="s">
        <v>83</v>
      </c>
      <c r="AY234" s="262" t="s">
        <v>263</v>
      </c>
    </row>
    <row r="235" s="12" customFormat="1">
      <c r="B235" s="252"/>
      <c r="C235" s="253"/>
      <c r="D235" s="246" t="s">
        <v>368</v>
      </c>
      <c r="E235" s="254" t="s">
        <v>1</v>
      </c>
      <c r="F235" s="255" t="s">
        <v>3252</v>
      </c>
      <c r="G235" s="253"/>
      <c r="H235" s="256">
        <v>205.96000000000001</v>
      </c>
      <c r="I235" s="257"/>
      <c r="J235" s="253"/>
      <c r="K235" s="253"/>
      <c r="L235" s="258"/>
      <c r="M235" s="259"/>
      <c r="N235" s="260"/>
      <c r="O235" s="260"/>
      <c r="P235" s="260"/>
      <c r="Q235" s="260"/>
      <c r="R235" s="260"/>
      <c r="S235" s="260"/>
      <c r="T235" s="261"/>
      <c r="AT235" s="262" t="s">
        <v>368</v>
      </c>
      <c r="AU235" s="262" t="s">
        <v>92</v>
      </c>
      <c r="AV235" s="12" t="s">
        <v>92</v>
      </c>
      <c r="AW235" s="12" t="s">
        <v>38</v>
      </c>
      <c r="AX235" s="12" t="s">
        <v>83</v>
      </c>
      <c r="AY235" s="262" t="s">
        <v>263</v>
      </c>
    </row>
    <row r="236" s="13" customFormat="1">
      <c r="B236" s="263"/>
      <c r="C236" s="264"/>
      <c r="D236" s="246" t="s">
        <v>368</v>
      </c>
      <c r="E236" s="265" t="s">
        <v>1</v>
      </c>
      <c r="F236" s="266" t="s">
        <v>370</v>
      </c>
      <c r="G236" s="264"/>
      <c r="H236" s="267">
        <v>2194.4250000000002</v>
      </c>
      <c r="I236" s="268"/>
      <c r="J236" s="264"/>
      <c r="K236" s="264"/>
      <c r="L236" s="269"/>
      <c r="M236" s="270"/>
      <c r="N236" s="271"/>
      <c r="O236" s="271"/>
      <c r="P236" s="271"/>
      <c r="Q236" s="271"/>
      <c r="R236" s="271"/>
      <c r="S236" s="271"/>
      <c r="T236" s="272"/>
      <c r="AT236" s="273" t="s">
        <v>368</v>
      </c>
      <c r="AU236" s="273" t="s">
        <v>92</v>
      </c>
      <c r="AV236" s="13" t="s">
        <v>125</v>
      </c>
      <c r="AW236" s="13" t="s">
        <v>38</v>
      </c>
      <c r="AX236" s="13" t="s">
        <v>90</v>
      </c>
      <c r="AY236" s="273" t="s">
        <v>263</v>
      </c>
    </row>
    <row r="237" s="1" customFormat="1" ht="16.5" customHeight="1">
      <c r="B237" s="39"/>
      <c r="C237" s="233" t="s">
        <v>452</v>
      </c>
      <c r="D237" s="233" t="s">
        <v>266</v>
      </c>
      <c r="E237" s="234" t="s">
        <v>3253</v>
      </c>
      <c r="F237" s="235" t="s">
        <v>3254</v>
      </c>
      <c r="G237" s="236" t="s">
        <v>407</v>
      </c>
      <c r="H237" s="237">
        <v>2194.4250000000002</v>
      </c>
      <c r="I237" s="238"/>
      <c r="J237" s="239">
        <f>ROUND(I237*H237,2)</f>
        <v>0</v>
      </c>
      <c r="K237" s="235" t="s">
        <v>270</v>
      </c>
      <c r="L237" s="44"/>
      <c r="M237" s="240" t="s">
        <v>1</v>
      </c>
      <c r="N237" s="241" t="s">
        <v>48</v>
      </c>
      <c r="O237" s="87"/>
      <c r="P237" s="242">
        <f>O237*H237</f>
        <v>0</v>
      </c>
      <c r="Q237" s="242">
        <v>0</v>
      </c>
      <c r="R237" s="242">
        <f>Q237*H237</f>
        <v>0</v>
      </c>
      <c r="S237" s="242">
        <v>0</v>
      </c>
      <c r="T237" s="243">
        <f>S237*H237</f>
        <v>0</v>
      </c>
      <c r="AR237" s="244" t="s">
        <v>125</v>
      </c>
      <c r="AT237" s="244" t="s">
        <v>266</v>
      </c>
      <c r="AU237" s="244" t="s">
        <v>92</v>
      </c>
      <c r="AY237" s="17" t="s">
        <v>263</v>
      </c>
      <c r="BE237" s="245">
        <f>IF(N237="základní",J237,0)</f>
        <v>0</v>
      </c>
      <c r="BF237" s="245">
        <f>IF(N237="snížená",J237,0)</f>
        <v>0</v>
      </c>
      <c r="BG237" s="245">
        <f>IF(N237="zákl. přenesená",J237,0)</f>
        <v>0</v>
      </c>
      <c r="BH237" s="245">
        <f>IF(N237="sníž. přenesená",J237,0)</f>
        <v>0</v>
      </c>
      <c r="BI237" s="245">
        <f>IF(N237="nulová",J237,0)</f>
        <v>0</v>
      </c>
      <c r="BJ237" s="17" t="s">
        <v>90</v>
      </c>
      <c r="BK237" s="245">
        <f>ROUND(I237*H237,2)</f>
        <v>0</v>
      </c>
      <c r="BL237" s="17" t="s">
        <v>125</v>
      </c>
      <c r="BM237" s="244" t="s">
        <v>3255</v>
      </c>
    </row>
    <row r="238" s="1" customFormat="1">
      <c r="B238" s="39"/>
      <c r="C238" s="40"/>
      <c r="D238" s="246" t="s">
        <v>273</v>
      </c>
      <c r="E238" s="40"/>
      <c r="F238" s="247" t="s">
        <v>3176</v>
      </c>
      <c r="G238" s="40"/>
      <c r="H238" s="40"/>
      <c r="I238" s="151"/>
      <c r="J238" s="40"/>
      <c r="K238" s="40"/>
      <c r="L238" s="44"/>
      <c r="M238" s="248"/>
      <c r="N238" s="87"/>
      <c r="O238" s="87"/>
      <c r="P238" s="87"/>
      <c r="Q238" s="87"/>
      <c r="R238" s="87"/>
      <c r="S238" s="87"/>
      <c r="T238" s="88"/>
      <c r="AT238" s="17" t="s">
        <v>273</v>
      </c>
      <c r="AU238" s="17" t="s">
        <v>92</v>
      </c>
    </row>
    <row r="239" s="1" customFormat="1" ht="16.5" customHeight="1">
      <c r="B239" s="39"/>
      <c r="C239" s="233" t="s">
        <v>460</v>
      </c>
      <c r="D239" s="233" t="s">
        <v>266</v>
      </c>
      <c r="E239" s="234" t="s">
        <v>3256</v>
      </c>
      <c r="F239" s="235" t="s">
        <v>3257</v>
      </c>
      <c r="G239" s="236" t="s">
        <v>407</v>
      </c>
      <c r="H239" s="237">
        <v>2194.4250000000002</v>
      </c>
      <c r="I239" s="238"/>
      <c r="J239" s="239">
        <f>ROUND(I239*H239,2)</f>
        <v>0</v>
      </c>
      <c r="K239" s="235" t="s">
        <v>270</v>
      </c>
      <c r="L239" s="44"/>
      <c r="M239" s="240" t="s">
        <v>1</v>
      </c>
      <c r="N239" s="241" t="s">
        <v>48</v>
      </c>
      <c r="O239" s="87"/>
      <c r="P239" s="242">
        <f>O239*H239</f>
        <v>0</v>
      </c>
      <c r="Q239" s="242">
        <v>0.0027000000000000001</v>
      </c>
      <c r="R239" s="242">
        <f>Q239*H239</f>
        <v>5.9249475000000009</v>
      </c>
      <c r="S239" s="242">
        <v>0</v>
      </c>
      <c r="T239" s="243">
        <f>S239*H239</f>
        <v>0</v>
      </c>
      <c r="AR239" s="244" t="s">
        <v>125</v>
      </c>
      <c r="AT239" s="244" t="s">
        <v>266</v>
      </c>
      <c r="AU239" s="244" t="s">
        <v>92</v>
      </c>
      <c r="AY239" s="17" t="s">
        <v>263</v>
      </c>
      <c r="BE239" s="245">
        <f>IF(N239="základní",J239,0)</f>
        <v>0</v>
      </c>
      <c r="BF239" s="245">
        <f>IF(N239="snížená",J239,0)</f>
        <v>0</v>
      </c>
      <c r="BG239" s="245">
        <f>IF(N239="zákl. přenesená",J239,0)</f>
        <v>0</v>
      </c>
      <c r="BH239" s="245">
        <f>IF(N239="sníž. přenesená",J239,0)</f>
        <v>0</v>
      </c>
      <c r="BI239" s="245">
        <f>IF(N239="nulová",J239,0)</f>
        <v>0</v>
      </c>
      <c r="BJ239" s="17" t="s">
        <v>90</v>
      </c>
      <c r="BK239" s="245">
        <f>ROUND(I239*H239,2)</f>
        <v>0</v>
      </c>
      <c r="BL239" s="17" t="s">
        <v>125</v>
      </c>
      <c r="BM239" s="244" t="s">
        <v>3258</v>
      </c>
    </row>
    <row r="240" s="1" customFormat="1">
      <c r="B240" s="39"/>
      <c r="C240" s="40"/>
      <c r="D240" s="246" t="s">
        <v>273</v>
      </c>
      <c r="E240" s="40"/>
      <c r="F240" s="247" t="s">
        <v>3176</v>
      </c>
      <c r="G240" s="40"/>
      <c r="H240" s="40"/>
      <c r="I240" s="151"/>
      <c r="J240" s="40"/>
      <c r="K240" s="40"/>
      <c r="L240" s="44"/>
      <c r="M240" s="248"/>
      <c r="N240" s="87"/>
      <c r="O240" s="87"/>
      <c r="P240" s="87"/>
      <c r="Q240" s="87"/>
      <c r="R240" s="87"/>
      <c r="S240" s="87"/>
      <c r="T240" s="88"/>
      <c r="AT240" s="17" t="s">
        <v>273</v>
      </c>
      <c r="AU240" s="17" t="s">
        <v>92</v>
      </c>
    </row>
    <row r="241" s="14" customFormat="1">
      <c r="B241" s="274"/>
      <c r="C241" s="275"/>
      <c r="D241" s="246" t="s">
        <v>368</v>
      </c>
      <c r="E241" s="276" t="s">
        <v>1</v>
      </c>
      <c r="F241" s="277" t="s">
        <v>3236</v>
      </c>
      <c r="G241" s="275"/>
      <c r="H241" s="276" t="s">
        <v>1</v>
      </c>
      <c r="I241" s="278"/>
      <c r="J241" s="275"/>
      <c r="K241" s="275"/>
      <c r="L241" s="279"/>
      <c r="M241" s="280"/>
      <c r="N241" s="281"/>
      <c r="O241" s="281"/>
      <c r="P241" s="281"/>
      <c r="Q241" s="281"/>
      <c r="R241" s="281"/>
      <c r="S241" s="281"/>
      <c r="T241" s="282"/>
      <c r="AT241" s="283" t="s">
        <v>368</v>
      </c>
      <c r="AU241" s="283" t="s">
        <v>92</v>
      </c>
      <c r="AV241" s="14" t="s">
        <v>90</v>
      </c>
      <c r="AW241" s="14" t="s">
        <v>38</v>
      </c>
      <c r="AX241" s="14" t="s">
        <v>83</v>
      </c>
      <c r="AY241" s="283" t="s">
        <v>263</v>
      </c>
    </row>
    <row r="242" s="14" customFormat="1">
      <c r="B242" s="274"/>
      <c r="C242" s="275"/>
      <c r="D242" s="246" t="s">
        <v>368</v>
      </c>
      <c r="E242" s="276" t="s">
        <v>1</v>
      </c>
      <c r="F242" s="277" t="s">
        <v>3247</v>
      </c>
      <c r="G242" s="275"/>
      <c r="H242" s="276" t="s">
        <v>1</v>
      </c>
      <c r="I242" s="278"/>
      <c r="J242" s="275"/>
      <c r="K242" s="275"/>
      <c r="L242" s="279"/>
      <c r="M242" s="280"/>
      <c r="N242" s="281"/>
      <c r="O242" s="281"/>
      <c r="P242" s="281"/>
      <c r="Q242" s="281"/>
      <c r="R242" s="281"/>
      <c r="S242" s="281"/>
      <c r="T242" s="282"/>
      <c r="AT242" s="283" t="s">
        <v>368</v>
      </c>
      <c r="AU242" s="283" t="s">
        <v>92</v>
      </c>
      <c r="AV242" s="14" t="s">
        <v>90</v>
      </c>
      <c r="AW242" s="14" t="s">
        <v>38</v>
      </c>
      <c r="AX242" s="14" t="s">
        <v>83</v>
      </c>
      <c r="AY242" s="283" t="s">
        <v>263</v>
      </c>
    </row>
    <row r="243" s="12" customFormat="1">
      <c r="B243" s="252"/>
      <c r="C243" s="253"/>
      <c r="D243" s="246" t="s">
        <v>368</v>
      </c>
      <c r="E243" s="254" t="s">
        <v>1</v>
      </c>
      <c r="F243" s="255" t="s">
        <v>3237</v>
      </c>
      <c r="G243" s="253"/>
      <c r="H243" s="256">
        <v>0</v>
      </c>
      <c r="I243" s="257"/>
      <c r="J243" s="253"/>
      <c r="K243" s="253"/>
      <c r="L243" s="258"/>
      <c r="M243" s="259"/>
      <c r="N243" s="260"/>
      <c r="O243" s="260"/>
      <c r="P243" s="260"/>
      <c r="Q243" s="260"/>
      <c r="R243" s="260"/>
      <c r="S243" s="260"/>
      <c r="T243" s="261"/>
      <c r="AT243" s="262" t="s">
        <v>368</v>
      </c>
      <c r="AU243" s="262" t="s">
        <v>92</v>
      </c>
      <c r="AV243" s="12" t="s">
        <v>92</v>
      </c>
      <c r="AW243" s="12" t="s">
        <v>38</v>
      </c>
      <c r="AX243" s="12" t="s">
        <v>83</v>
      </c>
      <c r="AY243" s="262" t="s">
        <v>263</v>
      </c>
    </row>
    <row r="244" s="12" customFormat="1">
      <c r="B244" s="252"/>
      <c r="C244" s="253"/>
      <c r="D244" s="246" t="s">
        <v>368</v>
      </c>
      <c r="E244" s="254" t="s">
        <v>1</v>
      </c>
      <c r="F244" s="255" t="s">
        <v>3238</v>
      </c>
      <c r="G244" s="253"/>
      <c r="H244" s="256">
        <v>0</v>
      </c>
      <c r="I244" s="257"/>
      <c r="J244" s="253"/>
      <c r="K244" s="253"/>
      <c r="L244" s="258"/>
      <c r="M244" s="259"/>
      <c r="N244" s="260"/>
      <c r="O244" s="260"/>
      <c r="P244" s="260"/>
      <c r="Q244" s="260"/>
      <c r="R244" s="260"/>
      <c r="S244" s="260"/>
      <c r="T244" s="261"/>
      <c r="AT244" s="262" t="s">
        <v>368</v>
      </c>
      <c r="AU244" s="262" t="s">
        <v>92</v>
      </c>
      <c r="AV244" s="12" t="s">
        <v>92</v>
      </c>
      <c r="AW244" s="12" t="s">
        <v>38</v>
      </c>
      <c r="AX244" s="12" t="s">
        <v>83</v>
      </c>
      <c r="AY244" s="262" t="s">
        <v>263</v>
      </c>
    </row>
    <row r="245" s="12" customFormat="1">
      <c r="B245" s="252"/>
      <c r="C245" s="253"/>
      <c r="D245" s="246" t="s">
        <v>368</v>
      </c>
      <c r="E245" s="254" t="s">
        <v>1</v>
      </c>
      <c r="F245" s="255" t="s">
        <v>3248</v>
      </c>
      <c r="G245" s="253"/>
      <c r="H245" s="256">
        <v>346.495</v>
      </c>
      <c r="I245" s="257"/>
      <c r="J245" s="253"/>
      <c r="K245" s="253"/>
      <c r="L245" s="258"/>
      <c r="M245" s="259"/>
      <c r="N245" s="260"/>
      <c r="O245" s="260"/>
      <c r="P245" s="260"/>
      <c r="Q245" s="260"/>
      <c r="R245" s="260"/>
      <c r="S245" s="260"/>
      <c r="T245" s="261"/>
      <c r="AT245" s="262" t="s">
        <v>368</v>
      </c>
      <c r="AU245" s="262" t="s">
        <v>92</v>
      </c>
      <c r="AV245" s="12" t="s">
        <v>92</v>
      </c>
      <c r="AW245" s="12" t="s">
        <v>38</v>
      </c>
      <c r="AX245" s="12" t="s">
        <v>83</v>
      </c>
      <c r="AY245" s="262" t="s">
        <v>263</v>
      </c>
    </row>
    <row r="246" s="12" customFormat="1">
      <c r="B246" s="252"/>
      <c r="C246" s="253"/>
      <c r="D246" s="246" t="s">
        <v>368</v>
      </c>
      <c r="E246" s="254" t="s">
        <v>1</v>
      </c>
      <c r="F246" s="255" t="s">
        <v>3249</v>
      </c>
      <c r="G246" s="253"/>
      <c r="H246" s="256">
        <v>516.005</v>
      </c>
      <c r="I246" s="257"/>
      <c r="J246" s="253"/>
      <c r="K246" s="253"/>
      <c r="L246" s="258"/>
      <c r="M246" s="259"/>
      <c r="N246" s="260"/>
      <c r="O246" s="260"/>
      <c r="P246" s="260"/>
      <c r="Q246" s="260"/>
      <c r="R246" s="260"/>
      <c r="S246" s="260"/>
      <c r="T246" s="261"/>
      <c r="AT246" s="262" t="s">
        <v>368</v>
      </c>
      <c r="AU246" s="262" t="s">
        <v>92</v>
      </c>
      <c r="AV246" s="12" t="s">
        <v>92</v>
      </c>
      <c r="AW246" s="12" t="s">
        <v>38</v>
      </c>
      <c r="AX246" s="12" t="s">
        <v>83</v>
      </c>
      <c r="AY246" s="262" t="s">
        <v>263</v>
      </c>
    </row>
    <row r="247" s="12" customFormat="1">
      <c r="B247" s="252"/>
      <c r="C247" s="253"/>
      <c r="D247" s="246" t="s">
        <v>368</v>
      </c>
      <c r="E247" s="254" t="s">
        <v>1</v>
      </c>
      <c r="F247" s="255" t="s">
        <v>3250</v>
      </c>
      <c r="G247" s="253"/>
      <c r="H247" s="256">
        <v>494.5</v>
      </c>
      <c r="I247" s="257"/>
      <c r="J247" s="253"/>
      <c r="K247" s="253"/>
      <c r="L247" s="258"/>
      <c r="M247" s="259"/>
      <c r="N247" s="260"/>
      <c r="O247" s="260"/>
      <c r="P247" s="260"/>
      <c r="Q247" s="260"/>
      <c r="R247" s="260"/>
      <c r="S247" s="260"/>
      <c r="T247" s="261"/>
      <c r="AT247" s="262" t="s">
        <v>368</v>
      </c>
      <c r="AU247" s="262" t="s">
        <v>92</v>
      </c>
      <c r="AV247" s="12" t="s">
        <v>92</v>
      </c>
      <c r="AW247" s="12" t="s">
        <v>38</v>
      </c>
      <c r="AX247" s="12" t="s">
        <v>83</v>
      </c>
      <c r="AY247" s="262" t="s">
        <v>263</v>
      </c>
    </row>
    <row r="248" s="12" customFormat="1">
      <c r="B248" s="252"/>
      <c r="C248" s="253"/>
      <c r="D248" s="246" t="s">
        <v>368</v>
      </c>
      <c r="E248" s="254" t="s">
        <v>1</v>
      </c>
      <c r="F248" s="255" t="s">
        <v>3251</v>
      </c>
      <c r="G248" s="253"/>
      <c r="H248" s="256">
        <v>631.46500000000003</v>
      </c>
      <c r="I248" s="257"/>
      <c r="J248" s="253"/>
      <c r="K248" s="253"/>
      <c r="L248" s="258"/>
      <c r="M248" s="259"/>
      <c r="N248" s="260"/>
      <c r="O248" s="260"/>
      <c r="P248" s="260"/>
      <c r="Q248" s="260"/>
      <c r="R248" s="260"/>
      <c r="S248" s="260"/>
      <c r="T248" s="261"/>
      <c r="AT248" s="262" t="s">
        <v>368</v>
      </c>
      <c r="AU248" s="262" t="s">
        <v>92</v>
      </c>
      <c r="AV248" s="12" t="s">
        <v>92</v>
      </c>
      <c r="AW248" s="12" t="s">
        <v>38</v>
      </c>
      <c r="AX248" s="12" t="s">
        <v>83</v>
      </c>
      <c r="AY248" s="262" t="s">
        <v>263</v>
      </c>
    </row>
    <row r="249" s="12" customFormat="1">
      <c r="B249" s="252"/>
      <c r="C249" s="253"/>
      <c r="D249" s="246" t="s">
        <v>368</v>
      </c>
      <c r="E249" s="254" t="s">
        <v>1</v>
      </c>
      <c r="F249" s="255" t="s">
        <v>3252</v>
      </c>
      <c r="G249" s="253"/>
      <c r="H249" s="256">
        <v>205.96000000000001</v>
      </c>
      <c r="I249" s="257"/>
      <c r="J249" s="253"/>
      <c r="K249" s="253"/>
      <c r="L249" s="258"/>
      <c r="M249" s="259"/>
      <c r="N249" s="260"/>
      <c r="O249" s="260"/>
      <c r="P249" s="260"/>
      <c r="Q249" s="260"/>
      <c r="R249" s="260"/>
      <c r="S249" s="260"/>
      <c r="T249" s="261"/>
      <c r="AT249" s="262" t="s">
        <v>368</v>
      </c>
      <c r="AU249" s="262" t="s">
        <v>92</v>
      </c>
      <c r="AV249" s="12" t="s">
        <v>92</v>
      </c>
      <c r="AW249" s="12" t="s">
        <v>38</v>
      </c>
      <c r="AX249" s="12" t="s">
        <v>83</v>
      </c>
      <c r="AY249" s="262" t="s">
        <v>263</v>
      </c>
    </row>
    <row r="250" s="13" customFormat="1">
      <c r="B250" s="263"/>
      <c r="C250" s="264"/>
      <c r="D250" s="246" t="s">
        <v>368</v>
      </c>
      <c r="E250" s="265" t="s">
        <v>1</v>
      </c>
      <c r="F250" s="266" t="s">
        <v>370</v>
      </c>
      <c r="G250" s="264"/>
      <c r="H250" s="267">
        <v>2194.4250000000002</v>
      </c>
      <c r="I250" s="268"/>
      <c r="J250" s="264"/>
      <c r="K250" s="264"/>
      <c r="L250" s="269"/>
      <c r="M250" s="270"/>
      <c r="N250" s="271"/>
      <c r="O250" s="271"/>
      <c r="P250" s="271"/>
      <c r="Q250" s="271"/>
      <c r="R250" s="271"/>
      <c r="S250" s="271"/>
      <c r="T250" s="272"/>
      <c r="AT250" s="273" t="s">
        <v>368</v>
      </c>
      <c r="AU250" s="273" t="s">
        <v>92</v>
      </c>
      <c r="AV250" s="13" t="s">
        <v>125</v>
      </c>
      <c r="AW250" s="13" t="s">
        <v>38</v>
      </c>
      <c r="AX250" s="13" t="s">
        <v>90</v>
      </c>
      <c r="AY250" s="273" t="s">
        <v>263</v>
      </c>
    </row>
    <row r="251" s="1" customFormat="1" ht="16.5" customHeight="1">
      <c r="B251" s="39"/>
      <c r="C251" s="233" t="s">
        <v>465</v>
      </c>
      <c r="D251" s="233" t="s">
        <v>266</v>
      </c>
      <c r="E251" s="234" t="s">
        <v>3259</v>
      </c>
      <c r="F251" s="235" t="s">
        <v>3260</v>
      </c>
      <c r="G251" s="236" t="s">
        <v>403</v>
      </c>
      <c r="H251" s="237">
        <v>98.784000000000006</v>
      </c>
      <c r="I251" s="238"/>
      <c r="J251" s="239">
        <f>ROUND(I251*H251,2)</f>
        <v>0</v>
      </c>
      <c r="K251" s="235" t="s">
        <v>270</v>
      </c>
      <c r="L251" s="44"/>
      <c r="M251" s="240" t="s">
        <v>1</v>
      </c>
      <c r="N251" s="241" t="s">
        <v>48</v>
      </c>
      <c r="O251" s="87"/>
      <c r="P251" s="242">
        <f>O251*H251</f>
        <v>0</v>
      </c>
      <c r="Q251" s="242">
        <v>1.0519700000000001</v>
      </c>
      <c r="R251" s="242">
        <f>Q251*H251</f>
        <v>103.91780448000002</v>
      </c>
      <c r="S251" s="242">
        <v>0</v>
      </c>
      <c r="T251" s="243">
        <f>S251*H251</f>
        <v>0</v>
      </c>
      <c r="AR251" s="244" t="s">
        <v>125</v>
      </c>
      <c r="AT251" s="244" t="s">
        <v>266</v>
      </c>
      <c r="AU251" s="244" t="s">
        <v>92</v>
      </c>
      <c r="AY251" s="17" t="s">
        <v>263</v>
      </c>
      <c r="BE251" s="245">
        <f>IF(N251="základní",J251,0)</f>
        <v>0</v>
      </c>
      <c r="BF251" s="245">
        <f>IF(N251="snížená",J251,0)</f>
        <v>0</v>
      </c>
      <c r="BG251" s="245">
        <f>IF(N251="zákl. přenesená",J251,0)</f>
        <v>0</v>
      </c>
      <c r="BH251" s="245">
        <f>IF(N251="sníž. přenesená",J251,0)</f>
        <v>0</v>
      </c>
      <c r="BI251" s="245">
        <f>IF(N251="nulová",J251,0)</f>
        <v>0</v>
      </c>
      <c r="BJ251" s="17" t="s">
        <v>90</v>
      </c>
      <c r="BK251" s="245">
        <f>ROUND(I251*H251,2)</f>
        <v>0</v>
      </c>
      <c r="BL251" s="17" t="s">
        <v>125</v>
      </c>
      <c r="BM251" s="244" t="s">
        <v>3261</v>
      </c>
    </row>
    <row r="252" s="1" customFormat="1">
      <c r="B252" s="39"/>
      <c r="C252" s="40"/>
      <c r="D252" s="246" t="s">
        <v>273</v>
      </c>
      <c r="E252" s="40"/>
      <c r="F252" s="247" t="s">
        <v>3229</v>
      </c>
      <c r="G252" s="40"/>
      <c r="H252" s="40"/>
      <c r="I252" s="151"/>
      <c r="J252" s="40"/>
      <c r="K252" s="40"/>
      <c r="L252" s="44"/>
      <c r="M252" s="248"/>
      <c r="N252" s="87"/>
      <c r="O252" s="87"/>
      <c r="P252" s="87"/>
      <c r="Q252" s="87"/>
      <c r="R252" s="87"/>
      <c r="S252" s="87"/>
      <c r="T252" s="88"/>
      <c r="AT252" s="17" t="s">
        <v>273</v>
      </c>
      <c r="AU252" s="17" t="s">
        <v>92</v>
      </c>
    </row>
    <row r="253" s="14" customFormat="1">
      <c r="B253" s="274"/>
      <c r="C253" s="275"/>
      <c r="D253" s="246" t="s">
        <v>368</v>
      </c>
      <c r="E253" s="276" t="s">
        <v>1</v>
      </c>
      <c r="F253" s="277" t="s">
        <v>3236</v>
      </c>
      <c r="G253" s="275"/>
      <c r="H253" s="276" t="s">
        <v>1</v>
      </c>
      <c r="I253" s="278"/>
      <c r="J253" s="275"/>
      <c r="K253" s="275"/>
      <c r="L253" s="279"/>
      <c r="M253" s="280"/>
      <c r="N253" s="281"/>
      <c r="O253" s="281"/>
      <c r="P253" s="281"/>
      <c r="Q253" s="281"/>
      <c r="R253" s="281"/>
      <c r="S253" s="281"/>
      <c r="T253" s="282"/>
      <c r="AT253" s="283" t="s">
        <v>368</v>
      </c>
      <c r="AU253" s="283" t="s">
        <v>92</v>
      </c>
      <c r="AV253" s="14" t="s">
        <v>90</v>
      </c>
      <c r="AW253" s="14" t="s">
        <v>38</v>
      </c>
      <c r="AX253" s="14" t="s">
        <v>83</v>
      </c>
      <c r="AY253" s="283" t="s">
        <v>263</v>
      </c>
    </row>
    <row r="254" s="14" customFormat="1">
      <c r="B254" s="274"/>
      <c r="C254" s="275"/>
      <c r="D254" s="246" t="s">
        <v>368</v>
      </c>
      <c r="E254" s="276" t="s">
        <v>1</v>
      </c>
      <c r="F254" s="277" t="s">
        <v>574</v>
      </c>
      <c r="G254" s="275"/>
      <c r="H254" s="276" t="s">
        <v>1</v>
      </c>
      <c r="I254" s="278"/>
      <c r="J254" s="275"/>
      <c r="K254" s="275"/>
      <c r="L254" s="279"/>
      <c r="M254" s="280"/>
      <c r="N254" s="281"/>
      <c r="O254" s="281"/>
      <c r="P254" s="281"/>
      <c r="Q254" s="281"/>
      <c r="R254" s="281"/>
      <c r="S254" s="281"/>
      <c r="T254" s="282"/>
      <c r="AT254" s="283" t="s">
        <v>368</v>
      </c>
      <c r="AU254" s="283" t="s">
        <v>92</v>
      </c>
      <c r="AV254" s="14" t="s">
        <v>90</v>
      </c>
      <c r="AW254" s="14" t="s">
        <v>38</v>
      </c>
      <c r="AX254" s="14" t="s">
        <v>83</v>
      </c>
      <c r="AY254" s="283" t="s">
        <v>263</v>
      </c>
    </row>
    <row r="255" s="12" customFormat="1">
      <c r="B255" s="252"/>
      <c r="C255" s="253"/>
      <c r="D255" s="246" t="s">
        <v>368</v>
      </c>
      <c r="E255" s="254" t="s">
        <v>1</v>
      </c>
      <c r="F255" s="255" t="s">
        <v>3262</v>
      </c>
      <c r="G255" s="253"/>
      <c r="H255" s="256">
        <v>98.784000000000006</v>
      </c>
      <c r="I255" s="257"/>
      <c r="J255" s="253"/>
      <c r="K255" s="253"/>
      <c r="L255" s="258"/>
      <c r="M255" s="259"/>
      <c r="N255" s="260"/>
      <c r="O255" s="260"/>
      <c r="P255" s="260"/>
      <c r="Q255" s="260"/>
      <c r="R255" s="260"/>
      <c r="S255" s="260"/>
      <c r="T255" s="261"/>
      <c r="AT255" s="262" t="s">
        <v>368</v>
      </c>
      <c r="AU255" s="262" t="s">
        <v>92</v>
      </c>
      <c r="AV255" s="12" t="s">
        <v>92</v>
      </c>
      <c r="AW255" s="12" t="s">
        <v>38</v>
      </c>
      <c r="AX255" s="12" t="s">
        <v>83</v>
      </c>
      <c r="AY255" s="262" t="s">
        <v>263</v>
      </c>
    </row>
    <row r="256" s="13" customFormat="1">
      <c r="B256" s="263"/>
      <c r="C256" s="264"/>
      <c r="D256" s="246" t="s">
        <v>368</v>
      </c>
      <c r="E256" s="265" t="s">
        <v>1</v>
      </c>
      <c r="F256" s="266" t="s">
        <v>370</v>
      </c>
      <c r="G256" s="264"/>
      <c r="H256" s="267">
        <v>98.784000000000006</v>
      </c>
      <c r="I256" s="268"/>
      <c r="J256" s="264"/>
      <c r="K256" s="264"/>
      <c r="L256" s="269"/>
      <c r="M256" s="270"/>
      <c r="N256" s="271"/>
      <c r="O256" s="271"/>
      <c r="P256" s="271"/>
      <c r="Q256" s="271"/>
      <c r="R256" s="271"/>
      <c r="S256" s="271"/>
      <c r="T256" s="272"/>
      <c r="AT256" s="273" t="s">
        <v>368</v>
      </c>
      <c r="AU256" s="273" t="s">
        <v>92</v>
      </c>
      <c r="AV256" s="13" t="s">
        <v>125</v>
      </c>
      <c r="AW256" s="13" t="s">
        <v>38</v>
      </c>
      <c r="AX256" s="13" t="s">
        <v>90</v>
      </c>
      <c r="AY256" s="273" t="s">
        <v>263</v>
      </c>
    </row>
    <row r="257" s="1" customFormat="1" ht="16.5" customHeight="1">
      <c r="B257" s="39"/>
      <c r="C257" s="233" t="s">
        <v>470</v>
      </c>
      <c r="D257" s="233" t="s">
        <v>266</v>
      </c>
      <c r="E257" s="234" t="s">
        <v>3263</v>
      </c>
      <c r="F257" s="235" t="s">
        <v>3264</v>
      </c>
      <c r="G257" s="236" t="s">
        <v>378</v>
      </c>
      <c r="H257" s="237">
        <v>1528.3199999999999</v>
      </c>
      <c r="I257" s="238"/>
      <c r="J257" s="239">
        <f>ROUND(I257*H257,2)</f>
        <v>0</v>
      </c>
      <c r="K257" s="235" t="s">
        <v>270</v>
      </c>
      <c r="L257" s="44"/>
      <c r="M257" s="240" t="s">
        <v>1</v>
      </c>
      <c r="N257" s="241" t="s">
        <v>48</v>
      </c>
      <c r="O257" s="87"/>
      <c r="P257" s="242">
        <f>O257*H257</f>
        <v>0</v>
      </c>
      <c r="Q257" s="242">
        <v>2.4533</v>
      </c>
      <c r="R257" s="242">
        <f>Q257*H257</f>
        <v>3749.4274559999999</v>
      </c>
      <c r="S257" s="242">
        <v>0</v>
      </c>
      <c r="T257" s="243">
        <f>S257*H257</f>
        <v>0</v>
      </c>
      <c r="AR257" s="244" t="s">
        <v>125</v>
      </c>
      <c r="AT257" s="244" t="s">
        <v>266</v>
      </c>
      <c r="AU257" s="244" t="s">
        <v>92</v>
      </c>
      <c r="AY257" s="17" t="s">
        <v>263</v>
      </c>
      <c r="BE257" s="245">
        <f>IF(N257="základní",J257,0)</f>
        <v>0</v>
      </c>
      <c r="BF257" s="245">
        <f>IF(N257="snížená",J257,0)</f>
        <v>0</v>
      </c>
      <c r="BG257" s="245">
        <f>IF(N257="zákl. přenesená",J257,0)</f>
        <v>0</v>
      </c>
      <c r="BH257" s="245">
        <f>IF(N257="sníž. přenesená",J257,0)</f>
        <v>0</v>
      </c>
      <c r="BI257" s="245">
        <f>IF(N257="nulová",J257,0)</f>
        <v>0</v>
      </c>
      <c r="BJ257" s="17" t="s">
        <v>90</v>
      </c>
      <c r="BK257" s="245">
        <f>ROUND(I257*H257,2)</f>
        <v>0</v>
      </c>
      <c r="BL257" s="17" t="s">
        <v>125</v>
      </c>
      <c r="BM257" s="244" t="s">
        <v>3265</v>
      </c>
    </row>
    <row r="258" s="1" customFormat="1">
      <c r="B258" s="39"/>
      <c r="C258" s="40"/>
      <c r="D258" s="246" t="s">
        <v>273</v>
      </c>
      <c r="E258" s="40"/>
      <c r="F258" s="247" t="s">
        <v>3235</v>
      </c>
      <c r="G258" s="40"/>
      <c r="H258" s="40"/>
      <c r="I258" s="151"/>
      <c r="J258" s="40"/>
      <c r="K258" s="40"/>
      <c r="L258" s="44"/>
      <c r="M258" s="248"/>
      <c r="N258" s="87"/>
      <c r="O258" s="87"/>
      <c r="P258" s="87"/>
      <c r="Q258" s="87"/>
      <c r="R258" s="87"/>
      <c r="S258" s="87"/>
      <c r="T258" s="88"/>
      <c r="AT258" s="17" t="s">
        <v>273</v>
      </c>
      <c r="AU258" s="17" t="s">
        <v>92</v>
      </c>
    </row>
    <row r="259" s="14" customFormat="1">
      <c r="B259" s="274"/>
      <c r="C259" s="275"/>
      <c r="D259" s="246" t="s">
        <v>368</v>
      </c>
      <c r="E259" s="276" t="s">
        <v>1</v>
      </c>
      <c r="F259" s="277" t="s">
        <v>3236</v>
      </c>
      <c r="G259" s="275"/>
      <c r="H259" s="276" t="s">
        <v>1</v>
      </c>
      <c r="I259" s="278"/>
      <c r="J259" s="275"/>
      <c r="K259" s="275"/>
      <c r="L259" s="279"/>
      <c r="M259" s="280"/>
      <c r="N259" s="281"/>
      <c r="O259" s="281"/>
      <c r="P259" s="281"/>
      <c r="Q259" s="281"/>
      <c r="R259" s="281"/>
      <c r="S259" s="281"/>
      <c r="T259" s="282"/>
      <c r="AT259" s="283" t="s">
        <v>368</v>
      </c>
      <c r="AU259" s="283" t="s">
        <v>92</v>
      </c>
      <c r="AV259" s="14" t="s">
        <v>90</v>
      </c>
      <c r="AW259" s="14" t="s">
        <v>38</v>
      </c>
      <c r="AX259" s="14" t="s">
        <v>83</v>
      </c>
      <c r="AY259" s="283" t="s">
        <v>263</v>
      </c>
    </row>
    <row r="260" s="14" customFormat="1">
      <c r="B260" s="274"/>
      <c r="C260" s="275"/>
      <c r="D260" s="246" t="s">
        <v>368</v>
      </c>
      <c r="E260" s="276" t="s">
        <v>1</v>
      </c>
      <c r="F260" s="277" t="s">
        <v>574</v>
      </c>
      <c r="G260" s="275"/>
      <c r="H260" s="276" t="s">
        <v>1</v>
      </c>
      <c r="I260" s="278"/>
      <c r="J260" s="275"/>
      <c r="K260" s="275"/>
      <c r="L260" s="279"/>
      <c r="M260" s="280"/>
      <c r="N260" s="281"/>
      <c r="O260" s="281"/>
      <c r="P260" s="281"/>
      <c r="Q260" s="281"/>
      <c r="R260" s="281"/>
      <c r="S260" s="281"/>
      <c r="T260" s="282"/>
      <c r="AT260" s="283" t="s">
        <v>368</v>
      </c>
      <c r="AU260" s="283" t="s">
        <v>92</v>
      </c>
      <c r="AV260" s="14" t="s">
        <v>90</v>
      </c>
      <c r="AW260" s="14" t="s">
        <v>38</v>
      </c>
      <c r="AX260" s="14" t="s">
        <v>83</v>
      </c>
      <c r="AY260" s="283" t="s">
        <v>263</v>
      </c>
    </row>
    <row r="261" s="12" customFormat="1">
      <c r="B261" s="252"/>
      <c r="C261" s="253"/>
      <c r="D261" s="246" t="s">
        <v>368</v>
      </c>
      <c r="E261" s="254" t="s">
        <v>1</v>
      </c>
      <c r="F261" s="255" t="s">
        <v>3237</v>
      </c>
      <c r="G261" s="253"/>
      <c r="H261" s="256">
        <v>0</v>
      </c>
      <c r="I261" s="257"/>
      <c r="J261" s="253"/>
      <c r="K261" s="253"/>
      <c r="L261" s="258"/>
      <c r="M261" s="259"/>
      <c r="N261" s="260"/>
      <c r="O261" s="260"/>
      <c r="P261" s="260"/>
      <c r="Q261" s="260"/>
      <c r="R261" s="260"/>
      <c r="S261" s="260"/>
      <c r="T261" s="261"/>
      <c r="AT261" s="262" t="s">
        <v>368</v>
      </c>
      <c r="AU261" s="262" t="s">
        <v>92</v>
      </c>
      <c r="AV261" s="12" t="s">
        <v>92</v>
      </c>
      <c r="AW261" s="12" t="s">
        <v>38</v>
      </c>
      <c r="AX261" s="12" t="s">
        <v>83</v>
      </c>
      <c r="AY261" s="262" t="s">
        <v>263</v>
      </c>
    </row>
    <row r="262" s="12" customFormat="1">
      <c r="B262" s="252"/>
      <c r="C262" s="253"/>
      <c r="D262" s="246" t="s">
        <v>368</v>
      </c>
      <c r="E262" s="254" t="s">
        <v>1</v>
      </c>
      <c r="F262" s="255" t="s">
        <v>3238</v>
      </c>
      <c r="G262" s="253"/>
      <c r="H262" s="256">
        <v>0</v>
      </c>
      <c r="I262" s="257"/>
      <c r="J262" s="253"/>
      <c r="K262" s="253"/>
      <c r="L262" s="258"/>
      <c r="M262" s="259"/>
      <c r="N262" s="260"/>
      <c r="O262" s="260"/>
      <c r="P262" s="260"/>
      <c r="Q262" s="260"/>
      <c r="R262" s="260"/>
      <c r="S262" s="260"/>
      <c r="T262" s="261"/>
      <c r="AT262" s="262" t="s">
        <v>368</v>
      </c>
      <c r="AU262" s="262" t="s">
        <v>92</v>
      </c>
      <c r="AV262" s="12" t="s">
        <v>92</v>
      </c>
      <c r="AW262" s="12" t="s">
        <v>38</v>
      </c>
      <c r="AX262" s="12" t="s">
        <v>83</v>
      </c>
      <c r="AY262" s="262" t="s">
        <v>263</v>
      </c>
    </row>
    <row r="263" s="12" customFormat="1">
      <c r="B263" s="252"/>
      <c r="C263" s="253"/>
      <c r="D263" s="246" t="s">
        <v>368</v>
      </c>
      <c r="E263" s="254" t="s">
        <v>1</v>
      </c>
      <c r="F263" s="255" t="s">
        <v>3266</v>
      </c>
      <c r="G263" s="253"/>
      <c r="H263" s="256">
        <v>417.72000000000003</v>
      </c>
      <c r="I263" s="257"/>
      <c r="J263" s="253"/>
      <c r="K263" s="253"/>
      <c r="L263" s="258"/>
      <c r="M263" s="259"/>
      <c r="N263" s="260"/>
      <c r="O263" s="260"/>
      <c r="P263" s="260"/>
      <c r="Q263" s="260"/>
      <c r="R263" s="260"/>
      <c r="S263" s="260"/>
      <c r="T263" s="261"/>
      <c r="AT263" s="262" t="s">
        <v>368</v>
      </c>
      <c r="AU263" s="262" t="s">
        <v>92</v>
      </c>
      <c r="AV263" s="12" t="s">
        <v>92</v>
      </c>
      <c r="AW263" s="12" t="s">
        <v>38</v>
      </c>
      <c r="AX263" s="12" t="s">
        <v>83</v>
      </c>
      <c r="AY263" s="262" t="s">
        <v>263</v>
      </c>
    </row>
    <row r="264" s="12" customFormat="1">
      <c r="B264" s="252"/>
      <c r="C264" s="253"/>
      <c r="D264" s="246" t="s">
        <v>368</v>
      </c>
      <c r="E264" s="254" t="s">
        <v>1</v>
      </c>
      <c r="F264" s="255" t="s">
        <v>3267</v>
      </c>
      <c r="G264" s="253"/>
      <c r="H264" s="256">
        <v>285.60000000000002</v>
      </c>
      <c r="I264" s="257"/>
      <c r="J264" s="253"/>
      <c r="K264" s="253"/>
      <c r="L264" s="258"/>
      <c r="M264" s="259"/>
      <c r="N264" s="260"/>
      <c r="O264" s="260"/>
      <c r="P264" s="260"/>
      <c r="Q264" s="260"/>
      <c r="R264" s="260"/>
      <c r="S264" s="260"/>
      <c r="T264" s="261"/>
      <c r="AT264" s="262" t="s">
        <v>368</v>
      </c>
      <c r="AU264" s="262" t="s">
        <v>92</v>
      </c>
      <c r="AV264" s="12" t="s">
        <v>92</v>
      </c>
      <c r="AW264" s="12" t="s">
        <v>38</v>
      </c>
      <c r="AX264" s="12" t="s">
        <v>83</v>
      </c>
      <c r="AY264" s="262" t="s">
        <v>263</v>
      </c>
    </row>
    <row r="265" s="12" customFormat="1">
      <c r="B265" s="252"/>
      <c r="C265" s="253"/>
      <c r="D265" s="246" t="s">
        <v>368</v>
      </c>
      <c r="E265" s="254" t="s">
        <v>1</v>
      </c>
      <c r="F265" s="255" t="s">
        <v>3268</v>
      </c>
      <c r="G265" s="253"/>
      <c r="H265" s="256">
        <v>297</v>
      </c>
      <c r="I265" s="257"/>
      <c r="J265" s="253"/>
      <c r="K265" s="253"/>
      <c r="L265" s="258"/>
      <c r="M265" s="259"/>
      <c r="N265" s="260"/>
      <c r="O265" s="260"/>
      <c r="P265" s="260"/>
      <c r="Q265" s="260"/>
      <c r="R265" s="260"/>
      <c r="S265" s="260"/>
      <c r="T265" s="261"/>
      <c r="AT265" s="262" t="s">
        <v>368</v>
      </c>
      <c r="AU265" s="262" t="s">
        <v>92</v>
      </c>
      <c r="AV265" s="12" t="s">
        <v>92</v>
      </c>
      <c r="AW265" s="12" t="s">
        <v>38</v>
      </c>
      <c r="AX265" s="12" t="s">
        <v>83</v>
      </c>
      <c r="AY265" s="262" t="s">
        <v>263</v>
      </c>
    </row>
    <row r="266" s="12" customFormat="1">
      <c r="B266" s="252"/>
      <c r="C266" s="253"/>
      <c r="D266" s="246" t="s">
        <v>368</v>
      </c>
      <c r="E266" s="254" t="s">
        <v>1</v>
      </c>
      <c r="F266" s="255" t="s">
        <v>3269</v>
      </c>
      <c r="G266" s="253"/>
      <c r="H266" s="256">
        <v>485.04000000000002</v>
      </c>
      <c r="I266" s="257"/>
      <c r="J266" s="253"/>
      <c r="K266" s="253"/>
      <c r="L266" s="258"/>
      <c r="M266" s="259"/>
      <c r="N266" s="260"/>
      <c r="O266" s="260"/>
      <c r="P266" s="260"/>
      <c r="Q266" s="260"/>
      <c r="R266" s="260"/>
      <c r="S266" s="260"/>
      <c r="T266" s="261"/>
      <c r="AT266" s="262" t="s">
        <v>368</v>
      </c>
      <c r="AU266" s="262" t="s">
        <v>92</v>
      </c>
      <c r="AV266" s="12" t="s">
        <v>92</v>
      </c>
      <c r="AW266" s="12" t="s">
        <v>38</v>
      </c>
      <c r="AX266" s="12" t="s">
        <v>83</v>
      </c>
      <c r="AY266" s="262" t="s">
        <v>263</v>
      </c>
    </row>
    <row r="267" s="12" customFormat="1">
      <c r="B267" s="252"/>
      <c r="C267" s="253"/>
      <c r="D267" s="246" t="s">
        <v>368</v>
      </c>
      <c r="E267" s="254" t="s">
        <v>1</v>
      </c>
      <c r="F267" s="255" t="s">
        <v>3270</v>
      </c>
      <c r="G267" s="253"/>
      <c r="H267" s="256">
        <v>42.960000000000001</v>
      </c>
      <c r="I267" s="257"/>
      <c r="J267" s="253"/>
      <c r="K267" s="253"/>
      <c r="L267" s="258"/>
      <c r="M267" s="259"/>
      <c r="N267" s="260"/>
      <c r="O267" s="260"/>
      <c r="P267" s="260"/>
      <c r="Q267" s="260"/>
      <c r="R267" s="260"/>
      <c r="S267" s="260"/>
      <c r="T267" s="261"/>
      <c r="AT267" s="262" t="s">
        <v>368</v>
      </c>
      <c r="AU267" s="262" t="s">
        <v>92</v>
      </c>
      <c r="AV267" s="12" t="s">
        <v>92</v>
      </c>
      <c r="AW267" s="12" t="s">
        <v>38</v>
      </c>
      <c r="AX267" s="12" t="s">
        <v>83</v>
      </c>
      <c r="AY267" s="262" t="s">
        <v>263</v>
      </c>
    </row>
    <row r="268" s="13" customFormat="1">
      <c r="B268" s="263"/>
      <c r="C268" s="264"/>
      <c r="D268" s="246" t="s">
        <v>368</v>
      </c>
      <c r="E268" s="265" t="s">
        <v>1</v>
      </c>
      <c r="F268" s="266" t="s">
        <v>370</v>
      </c>
      <c r="G268" s="264"/>
      <c r="H268" s="267">
        <v>1528.3199999999999</v>
      </c>
      <c r="I268" s="268"/>
      <c r="J268" s="264"/>
      <c r="K268" s="264"/>
      <c r="L268" s="269"/>
      <c r="M268" s="270"/>
      <c r="N268" s="271"/>
      <c r="O268" s="271"/>
      <c r="P268" s="271"/>
      <c r="Q268" s="271"/>
      <c r="R268" s="271"/>
      <c r="S268" s="271"/>
      <c r="T268" s="272"/>
      <c r="AT268" s="273" t="s">
        <v>368</v>
      </c>
      <c r="AU268" s="273" t="s">
        <v>92</v>
      </c>
      <c r="AV268" s="13" t="s">
        <v>125</v>
      </c>
      <c r="AW268" s="13" t="s">
        <v>38</v>
      </c>
      <c r="AX268" s="13" t="s">
        <v>90</v>
      </c>
      <c r="AY268" s="273" t="s">
        <v>263</v>
      </c>
    </row>
    <row r="269" s="1" customFormat="1" ht="16.5" customHeight="1">
      <c r="B269" s="39"/>
      <c r="C269" s="233" t="s">
        <v>475</v>
      </c>
      <c r="D269" s="233" t="s">
        <v>266</v>
      </c>
      <c r="E269" s="234" t="s">
        <v>3271</v>
      </c>
      <c r="F269" s="235" t="s">
        <v>3272</v>
      </c>
      <c r="G269" s="236" t="s">
        <v>407</v>
      </c>
      <c r="H269" s="237">
        <v>15474.975</v>
      </c>
      <c r="I269" s="238"/>
      <c r="J269" s="239">
        <f>ROUND(I269*H269,2)</f>
        <v>0</v>
      </c>
      <c r="K269" s="235" t="s">
        <v>270</v>
      </c>
      <c r="L269" s="44"/>
      <c r="M269" s="240" t="s">
        <v>1</v>
      </c>
      <c r="N269" s="241" t="s">
        <v>48</v>
      </c>
      <c r="O269" s="87"/>
      <c r="P269" s="242">
        <f>O269*H269</f>
        <v>0</v>
      </c>
      <c r="Q269" s="242">
        <v>0.0027499999999999998</v>
      </c>
      <c r="R269" s="242">
        <f>Q269*H269</f>
        <v>42.556181250000002</v>
      </c>
      <c r="S269" s="242">
        <v>0</v>
      </c>
      <c r="T269" s="243">
        <f>S269*H269</f>
        <v>0</v>
      </c>
      <c r="AR269" s="244" t="s">
        <v>125</v>
      </c>
      <c r="AT269" s="244" t="s">
        <v>266</v>
      </c>
      <c r="AU269" s="244" t="s">
        <v>92</v>
      </c>
      <c r="AY269" s="17" t="s">
        <v>263</v>
      </c>
      <c r="BE269" s="245">
        <f>IF(N269="základní",J269,0)</f>
        <v>0</v>
      </c>
      <c r="BF269" s="245">
        <f>IF(N269="snížená",J269,0)</f>
        <v>0</v>
      </c>
      <c r="BG269" s="245">
        <f>IF(N269="zákl. přenesená",J269,0)</f>
        <v>0</v>
      </c>
      <c r="BH269" s="245">
        <f>IF(N269="sníž. přenesená",J269,0)</f>
        <v>0</v>
      </c>
      <c r="BI269" s="245">
        <f>IF(N269="nulová",J269,0)</f>
        <v>0</v>
      </c>
      <c r="BJ269" s="17" t="s">
        <v>90</v>
      </c>
      <c r="BK269" s="245">
        <f>ROUND(I269*H269,2)</f>
        <v>0</v>
      </c>
      <c r="BL269" s="17" t="s">
        <v>125</v>
      </c>
      <c r="BM269" s="244" t="s">
        <v>3273</v>
      </c>
    </row>
    <row r="270" s="1" customFormat="1">
      <c r="B270" s="39"/>
      <c r="C270" s="40"/>
      <c r="D270" s="246" t="s">
        <v>273</v>
      </c>
      <c r="E270" s="40"/>
      <c r="F270" s="247" t="s">
        <v>3176</v>
      </c>
      <c r="G270" s="40"/>
      <c r="H270" s="40"/>
      <c r="I270" s="151"/>
      <c r="J270" s="40"/>
      <c r="K270" s="40"/>
      <c r="L270" s="44"/>
      <c r="M270" s="248"/>
      <c r="N270" s="87"/>
      <c r="O270" s="87"/>
      <c r="P270" s="87"/>
      <c r="Q270" s="87"/>
      <c r="R270" s="87"/>
      <c r="S270" s="87"/>
      <c r="T270" s="88"/>
      <c r="AT270" s="17" t="s">
        <v>273</v>
      </c>
      <c r="AU270" s="17" t="s">
        <v>92</v>
      </c>
    </row>
    <row r="271" s="14" customFormat="1">
      <c r="B271" s="274"/>
      <c r="C271" s="275"/>
      <c r="D271" s="246" t="s">
        <v>368</v>
      </c>
      <c r="E271" s="276" t="s">
        <v>1</v>
      </c>
      <c r="F271" s="277" t="s">
        <v>3236</v>
      </c>
      <c r="G271" s="275"/>
      <c r="H271" s="276" t="s">
        <v>1</v>
      </c>
      <c r="I271" s="278"/>
      <c r="J271" s="275"/>
      <c r="K271" s="275"/>
      <c r="L271" s="279"/>
      <c r="M271" s="280"/>
      <c r="N271" s="281"/>
      <c r="O271" s="281"/>
      <c r="P271" s="281"/>
      <c r="Q271" s="281"/>
      <c r="R271" s="281"/>
      <c r="S271" s="281"/>
      <c r="T271" s="282"/>
      <c r="AT271" s="283" t="s">
        <v>368</v>
      </c>
      <c r="AU271" s="283" t="s">
        <v>92</v>
      </c>
      <c r="AV271" s="14" t="s">
        <v>90</v>
      </c>
      <c r="AW271" s="14" t="s">
        <v>38</v>
      </c>
      <c r="AX271" s="14" t="s">
        <v>83</v>
      </c>
      <c r="AY271" s="283" t="s">
        <v>263</v>
      </c>
    </row>
    <row r="272" s="14" customFormat="1">
      <c r="B272" s="274"/>
      <c r="C272" s="275"/>
      <c r="D272" s="246" t="s">
        <v>368</v>
      </c>
      <c r="E272" s="276" t="s">
        <v>1</v>
      </c>
      <c r="F272" s="277" t="s">
        <v>3247</v>
      </c>
      <c r="G272" s="275"/>
      <c r="H272" s="276" t="s">
        <v>1</v>
      </c>
      <c r="I272" s="278"/>
      <c r="J272" s="275"/>
      <c r="K272" s="275"/>
      <c r="L272" s="279"/>
      <c r="M272" s="280"/>
      <c r="N272" s="281"/>
      <c r="O272" s="281"/>
      <c r="P272" s="281"/>
      <c r="Q272" s="281"/>
      <c r="R272" s="281"/>
      <c r="S272" s="281"/>
      <c r="T272" s="282"/>
      <c r="AT272" s="283" t="s">
        <v>368</v>
      </c>
      <c r="AU272" s="283" t="s">
        <v>92</v>
      </c>
      <c r="AV272" s="14" t="s">
        <v>90</v>
      </c>
      <c r="AW272" s="14" t="s">
        <v>38</v>
      </c>
      <c r="AX272" s="14" t="s">
        <v>83</v>
      </c>
      <c r="AY272" s="283" t="s">
        <v>263</v>
      </c>
    </row>
    <row r="273" s="12" customFormat="1">
      <c r="B273" s="252"/>
      <c r="C273" s="253"/>
      <c r="D273" s="246" t="s">
        <v>368</v>
      </c>
      <c r="E273" s="254" t="s">
        <v>1</v>
      </c>
      <c r="F273" s="255" t="s">
        <v>3237</v>
      </c>
      <c r="G273" s="253"/>
      <c r="H273" s="256">
        <v>0</v>
      </c>
      <c r="I273" s="257"/>
      <c r="J273" s="253"/>
      <c r="K273" s="253"/>
      <c r="L273" s="258"/>
      <c r="M273" s="259"/>
      <c r="N273" s="260"/>
      <c r="O273" s="260"/>
      <c r="P273" s="260"/>
      <c r="Q273" s="260"/>
      <c r="R273" s="260"/>
      <c r="S273" s="260"/>
      <c r="T273" s="261"/>
      <c r="AT273" s="262" t="s">
        <v>368</v>
      </c>
      <c r="AU273" s="262" t="s">
        <v>92</v>
      </c>
      <c r="AV273" s="12" t="s">
        <v>92</v>
      </c>
      <c r="AW273" s="12" t="s">
        <v>38</v>
      </c>
      <c r="AX273" s="12" t="s">
        <v>83</v>
      </c>
      <c r="AY273" s="262" t="s">
        <v>263</v>
      </c>
    </row>
    <row r="274" s="12" customFormat="1">
      <c r="B274" s="252"/>
      <c r="C274" s="253"/>
      <c r="D274" s="246" t="s">
        <v>368</v>
      </c>
      <c r="E274" s="254" t="s">
        <v>1</v>
      </c>
      <c r="F274" s="255" t="s">
        <v>3238</v>
      </c>
      <c r="G274" s="253"/>
      <c r="H274" s="256">
        <v>0</v>
      </c>
      <c r="I274" s="257"/>
      <c r="J274" s="253"/>
      <c r="K274" s="253"/>
      <c r="L274" s="258"/>
      <c r="M274" s="259"/>
      <c r="N274" s="260"/>
      <c r="O274" s="260"/>
      <c r="P274" s="260"/>
      <c r="Q274" s="260"/>
      <c r="R274" s="260"/>
      <c r="S274" s="260"/>
      <c r="T274" s="261"/>
      <c r="AT274" s="262" t="s">
        <v>368</v>
      </c>
      <c r="AU274" s="262" t="s">
        <v>92</v>
      </c>
      <c r="AV274" s="12" t="s">
        <v>92</v>
      </c>
      <c r="AW274" s="12" t="s">
        <v>38</v>
      </c>
      <c r="AX274" s="12" t="s">
        <v>83</v>
      </c>
      <c r="AY274" s="262" t="s">
        <v>263</v>
      </c>
    </row>
    <row r="275" s="12" customFormat="1">
      <c r="B275" s="252"/>
      <c r="C275" s="253"/>
      <c r="D275" s="246" t="s">
        <v>368</v>
      </c>
      <c r="E275" s="254" t="s">
        <v>1</v>
      </c>
      <c r="F275" s="255" t="s">
        <v>3274</v>
      </c>
      <c r="G275" s="253"/>
      <c r="H275" s="256">
        <v>2759.54</v>
      </c>
      <c r="I275" s="257"/>
      <c r="J275" s="253"/>
      <c r="K275" s="253"/>
      <c r="L275" s="258"/>
      <c r="M275" s="259"/>
      <c r="N275" s="260"/>
      <c r="O275" s="260"/>
      <c r="P275" s="260"/>
      <c r="Q275" s="260"/>
      <c r="R275" s="260"/>
      <c r="S275" s="260"/>
      <c r="T275" s="261"/>
      <c r="AT275" s="262" t="s">
        <v>368</v>
      </c>
      <c r="AU275" s="262" t="s">
        <v>92</v>
      </c>
      <c r="AV275" s="12" t="s">
        <v>92</v>
      </c>
      <c r="AW275" s="12" t="s">
        <v>38</v>
      </c>
      <c r="AX275" s="12" t="s">
        <v>83</v>
      </c>
      <c r="AY275" s="262" t="s">
        <v>263</v>
      </c>
    </row>
    <row r="276" s="12" customFormat="1">
      <c r="B276" s="252"/>
      <c r="C276" s="253"/>
      <c r="D276" s="246" t="s">
        <v>368</v>
      </c>
      <c r="E276" s="254" t="s">
        <v>1</v>
      </c>
      <c r="F276" s="255" t="s">
        <v>3275</v>
      </c>
      <c r="G276" s="253"/>
      <c r="H276" s="256">
        <v>3337.7600000000002</v>
      </c>
      <c r="I276" s="257"/>
      <c r="J276" s="253"/>
      <c r="K276" s="253"/>
      <c r="L276" s="258"/>
      <c r="M276" s="259"/>
      <c r="N276" s="260"/>
      <c r="O276" s="260"/>
      <c r="P276" s="260"/>
      <c r="Q276" s="260"/>
      <c r="R276" s="260"/>
      <c r="S276" s="260"/>
      <c r="T276" s="261"/>
      <c r="AT276" s="262" t="s">
        <v>368</v>
      </c>
      <c r="AU276" s="262" t="s">
        <v>92</v>
      </c>
      <c r="AV276" s="12" t="s">
        <v>92</v>
      </c>
      <c r="AW276" s="12" t="s">
        <v>38</v>
      </c>
      <c r="AX276" s="12" t="s">
        <v>83</v>
      </c>
      <c r="AY276" s="262" t="s">
        <v>263</v>
      </c>
    </row>
    <row r="277" s="12" customFormat="1">
      <c r="B277" s="252"/>
      <c r="C277" s="253"/>
      <c r="D277" s="246" t="s">
        <v>368</v>
      </c>
      <c r="E277" s="254" t="s">
        <v>1</v>
      </c>
      <c r="F277" s="255" t="s">
        <v>3276</v>
      </c>
      <c r="G277" s="253"/>
      <c r="H277" s="256">
        <v>3508.8800000000001</v>
      </c>
      <c r="I277" s="257"/>
      <c r="J277" s="253"/>
      <c r="K277" s="253"/>
      <c r="L277" s="258"/>
      <c r="M277" s="259"/>
      <c r="N277" s="260"/>
      <c r="O277" s="260"/>
      <c r="P277" s="260"/>
      <c r="Q277" s="260"/>
      <c r="R277" s="260"/>
      <c r="S277" s="260"/>
      <c r="T277" s="261"/>
      <c r="AT277" s="262" t="s">
        <v>368</v>
      </c>
      <c r="AU277" s="262" t="s">
        <v>92</v>
      </c>
      <c r="AV277" s="12" t="s">
        <v>92</v>
      </c>
      <c r="AW277" s="12" t="s">
        <v>38</v>
      </c>
      <c r="AX277" s="12" t="s">
        <v>83</v>
      </c>
      <c r="AY277" s="262" t="s">
        <v>263</v>
      </c>
    </row>
    <row r="278" s="12" customFormat="1">
      <c r="B278" s="252"/>
      <c r="C278" s="253"/>
      <c r="D278" s="246" t="s">
        <v>368</v>
      </c>
      <c r="E278" s="254" t="s">
        <v>1</v>
      </c>
      <c r="F278" s="255" t="s">
        <v>3277</v>
      </c>
      <c r="G278" s="253"/>
      <c r="H278" s="256">
        <v>5452.7250000000004</v>
      </c>
      <c r="I278" s="257"/>
      <c r="J278" s="253"/>
      <c r="K278" s="253"/>
      <c r="L278" s="258"/>
      <c r="M278" s="259"/>
      <c r="N278" s="260"/>
      <c r="O278" s="260"/>
      <c r="P278" s="260"/>
      <c r="Q278" s="260"/>
      <c r="R278" s="260"/>
      <c r="S278" s="260"/>
      <c r="T278" s="261"/>
      <c r="AT278" s="262" t="s">
        <v>368</v>
      </c>
      <c r="AU278" s="262" t="s">
        <v>92</v>
      </c>
      <c r="AV278" s="12" t="s">
        <v>92</v>
      </c>
      <c r="AW278" s="12" t="s">
        <v>38</v>
      </c>
      <c r="AX278" s="12" t="s">
        <v>83</v>
      </c>
      <c r="AY278" s="262" t="s">
        <v>263</v>
      </c>
    </row>
    <row r="279" s="12" customFormat="1">
      <c r="B279" s="252"/>
      <c r="C279" s="253"/>
      <c r="D279" s="246" t="s">
        <v>368</v>
      </c>
      <c r="E279" s="254" t="s">
        <v>1</v>
      </c>
      <c r="F279" s="255" t="s">
        <v>3278</v>
      </c>
      <c r="G279" s="253"/>
      <c r="H279" s="256">
        <v>416.06999999999999</v>
      </c>
      <c r="I279" s="257"/>
      <c r="J279" s="253"/>
      <c r="K279" s="253"/>
      <c r="L279" s="258"/>
      <c r="M279" s="259"/>
      <c r="N279" s="260"/>
      <c r="O279" s="260"/>
      <c r="P279" s="260"/>
      <c r="Q279" s="260"/>
      <c r="R279" s="260"/>
      <c r="S279" s="260"/>
      <c r="T279" s="261"/>
      <c r="AT279" s="262" t="s">
        <v>368</v>
      </c>
      <c r="AU279" s="262" t="s">
        <v>92</v>
      </c>
      <c r="AV279" s="12" t="s">
        <v>92</v>
      </c>
      <c r="AW279" s="12" t="s">
        <v>38</v>
      </c>
      <c r="AX279" s="12" t="s">
        <v>83</v>
      </c>
      <c r="AY279" s="262" t="s">
        <v>263</v>
      </c>
    </row>
    <row r="280" s="13" customFormat="1">
      <c r="B280" s="263"/>
      <c r="C280" s="264"/>
      <c r="D280" s="246" t="s">
        <v>368</v>
      </c>
      <c r="E280" s="265" t="s">
        <v>1</v>
      </c>
      <c r="F280" s="266" t="s">
        <v>370</v>
      </c>
      <c r="G280" s="264"/>
      <c r="H280" s="267">
        <v>15474.975</v>
      </c>
      <c r="I280" s="268"/>
      <c r="J280" s="264"/>
      <c r="K280" s="264"/>
      <c r="L280" s="269"/>
      <c r="M280" s="270"/>
      <c r="N280" s="271"/>
      <c r="O280" s="271"/>
      <c r="P280" s="271"/>
      <c r="Q280" s="271"/>
      <c r="R280" s="271"/>
      <c r="S280" s="271"/>
      <c r="T280" s="272"/>
      <c r="AT280" s="273" t="s">
        <v>368</v>
      </c>
      <c r="AU280" s="273" t="s">
        <v>92</v>
      </c>
      <c r="AV280" s="13" t="s">
        <v>125</v>
      </c>
      <c r="AW280" s="13" t="s">
        <v>38</v>
      </c>
      <c r="AX280" s="13" t="s">
        <v>90</v>
      </c>
      <c r="AY280" s="273" t="s">
        <v>263</v>
      </c>
    </row>
    <row r="281" s="1" customFormat="1" ht="16.5" customHeight="1">
      <c r="B281" s="39"/>
      <c r="C281" s="233" t="s">
        <v>7</v>
      </c>
      <c r="D281" s="233" t="s">
        <v>266</v>
      </c>
      <c r="E281" s="234" t="s">
        <v>3279</v>
      </c>
      <c r="F281" s="235" t="s">
        <v>3280</v>
      </c>
      <c r="G281" s="236" t="s">
        <v>407</v>
      </c>
      <c r="H281" s="237">
        <v>15474.975</v>
      </c>
      <c r="I281" s="238"/>
      <c r="J281" s="239">
        <f>ROUND(I281*H281,2)</f>
        <v>0</v>
      </c>
      <c r="K281" s="235" t="s">
        <v>270</v>
      </c>
      <c r="L281" s="44"/>
      <c r="M281" s="240" t="s">
        <v>1</v>
      </c>
      <c r="N281" s="241" t="s">
        <v>48</v>
      </c>
      <c r="O281" s="87"/>
      <c r="P281" s="242">
        <f>O281*H281</f>
        <v>0</v>
      </c>
      <c r="Q281" s="242">
        <v>0</v>
      </c>
      <c r="R281" s="242">
        <f>Q281*H281</f>
        <v>0</v>
      </c>
      <c r="S281" s="242">
        <v>0</v>
      </c>
      <c r="T281" s="243">
        <f>S281*H281</f>
        <v>0</v>
      </c>
      <c r="AR281" s="244" t="s">
        <v>125</v>
      </c>
      <c r="AT281" s="244" t="s">
        <v>266</v>
      </c>
      <c r="AU281" s="244" t="s">
        <v>92</v>
      </c>
      <c r="AY281" s="17" t="s">
        <v>263</v>
      </c>
      <c r="BE281" s="245">
        <f>IF(N281="základní",J281,0)</f>
        <v>0</v>
      </c>
      <c r="BF281" s="245">
        <f>IF(N281="snížená",J281,0)</f>
        <v>0</v>
      </c>
      <c r="BG281" s="245">
        <f>IF(N281="zákl. přenesená",J281,0)</f>
        <v>0</v>
      </c>
      <c r="BH281" s="245">
        <f>IF(N281="sníž. přenesená",J281,0)</f>
        <v>0</v>
      </c>
      <c r="BI281" s="245">
        <f>IF(N281="nulová",J281,0)</f>
        <v>0</v>
      </c>
      <c r="BJ281" s="17" t="s">
        <v>90</v>
      </c>
      <c r="BK281" s="245">
        <f>ROUND(I281*H281,2)</f>
        <v>0</v>
      </c>
      <c r="BL281" s="17" t="s">
        <v>125</v>
      </c>
      <c r="BM281" s="244" t="s">
        <v>3281</v>
      </c>
    </row>
    <row r="282" s="1" customFormat="1">
      <c r="B282" s="39"/>
      <c r="C282" s="40"/>
      <c r="D282" s="246" t="s">
        <v>273</v>
      </c>
      <c r="E282" s="40"/>
      <c r="F282" s="247" t="s">
        <v>3176</v>
      </c>
      <c r="G282" s="40"/>
      <c r="H282" s="40"/>
      <c r="I282" s="151"/>
      <c r="J282" s="40"/>
      <c r="K282" s="40"/>
      <c r="L282" s="44"/>
      <c r="M282" s="248"/>
      <c r="N282" s="87"/>
      <c r="O282" s="87"/>
      <c r="P282" s="87"/>
      <c r="Q282" s="87"/>
      <c r="R282" s="87"/>
      <c r="S282" s="87"/>
      <c r="T282" s="88"/>
      <c r="AT282" s="17" t="s">
        <v>273</v>
      </c>
      <c r="AU282" s="17" t="s">
        <v>92</v>
      </c>
    </row>
    <row r="283" s="1" customFormat="1" ht="16.5" customHeight="1">
      <c r="B283" s="39"/>
      <c r="C283" s="233" t="s">
        <v>490</v>
      </c>
      <c r="D283" s="233" t="s">
        <v>266</v>
      </c>
      <c r="E283" s="234" t="s">
        <v>3282</v>
      </c>
      <c r="F283" s="235" t="s">
        <v>3283</v>
      </c>
      <c r="G283" s="236" t="s">
        <v>407</v>
      </c>
      <c r="H283" s="237">
        <v>9284.9850000000006</v>
      </c>
      <c r="I283" s="238"/>
      <c r="J283" s="239">
        <f>ROUND(I283*H283,2)</f>
        <v>0</v>
      </c>
      <c r="K283" s="235" t="s">
        <v>270</v>
      </c>
      <c r="L283" s="44"/>
      <c r="M283" s="240" t="s">
        <v>1</v>
      </c>
      <c r="N283" s="241" t="s">
        <v>48</v>
      </c>
      <c r="O283" s="87"/>
      <c r="P283" s="242">
        <f>O283*H283</f>
        <v>0</v>
      </c>
      <c r="Q283" s="242">
        <v>0.0025999999999999999</v>
      </c>
      <c r="R283" s="242">
        <f>Q283*H283</f>
        <v>24.140961000000001</v>
      </c>
      <c r="S283" s="242">
        <v>0</v>
      </c>
      <c r="T283" s="243">
        <f>S283*H283</f>
        <v>0</v>
      </c>
      <c r="AR283" s="244" t="s">
        <v>125</v>
      </c>
      <c r="AT283" s="244" t="s">
        <v>266</v>
      </c>
      <c r="AU283" s="244" t="s">
        <v>92</v>
      </c>
      <c r="AY283" s="17" t="s">
        <v>263</v>
      </c>
      <c r="BE283" s="245">
        <f>IF(N283="základní",J283,0)</f>
        <v>0</v>
      </c>
      <c r="BF283" s="245">
        <f>IF(N283="snížená",J283,0)</f>
        <v>0</v>
      </c>
      <c r="BG283" s="245">
        <f>IF(N283="zákl. přenesená",J283,0)</f>
        <v>0</v>
      </c>
      <c r="BH283" s="245">
        <f>IF(N283="sníž. přenesená",J283,0)</f>
        <v>0</v>
      </c>
      <c r="BI283" s="245">
        <f>IF(N283="nulová",J283,0)</f>
        <v>0</v>
      </c>
      <c r="BJ283" s="17" t="s">
        <v>90</v>
      </c>
      <c r="BK283" s="245">
        <f>ROUND(I283*H283,2)</f>
        <v>0</v>
      </c>
      <c r="BL283" s="17" t="s">
        <v>125</v>
      </c>
      <c r="BM283" s="244" t="s">
        <v>3284</v>
      </c>
    </row>
    <row r="284" s="1" customFormat="1">
      <c r="B284" s="39"/>
      <c r="C284" s="40"/>
      <c r="D284" s="246" t="s">
        <v>273</v>
      </c>
      <c r="E284" s="40"/>
      <c r="F284" s="247" t="s">
        <v>3176</v>
      </c>
      <c r="G284" s="40"/>
      <c r="H284" s="40"/>
      <c r="I284" s="151"/>
      <c r="J284" s="40"/>
      <c r="K284" s="40"/>
      <c r="L284" s="44"/>
      <c r="M284" s="248"/>
      <c r="N284" s="87"/>
      <c r="O284" s="87"/>
      <c r="P284" s="87"/>
      <c r="Q284" s="87"/>
      <c r="R284" s="87"/>
      <c r="S284" s="87"/>
      <c r="T284" s="88"/>
      <c r="AT284" s="17" t="s">
        <v>273</v>
      </c>
      <c r="AU284" s="17" t="s">
        <v>92</v>
      </c>
    </row>
    <row r="285" s="1" customFormat="1" ht="16.5" customHeight="1">
      <c r="B285" s="39"/>
      <c r="C285" s="233" t="s">
        <v>500</v>
      </c>
      <c r="D285" s="233" t="s">
        <v>266</v>
      </c>
      <c r="E285" s="234" t="s">
        <v>3285</v>
      </c>
      <c r="F285" s="235" t="s">
        <v>3286</v>
      </c>
      <c r="G285" s="236" t="s">
        <v>403</v>
      </c>
      <c r="H285" s="237">
        <v>213.965</v>
      </c>
      <c r="I285" s="238"/>
      <c r="J285" s="239">
        <f>ROUND(I285*H285,2)</f>
        <v>0</v>
      </c>
      <c r="K285" s="235" t="s">
        <v>270</v>
      </c>
      <c r="L285" s="44"/>
      <c r="M285" s="240" t="s">
        <v>1</v>
      </c>
      <c r="N285" s="241" t="s">
        <v>48</v>
      </c>
      <c r="O285" s="87"/>
      <c r="P285" s="242">
        <f>O285*H285</f>
        <v>0</v>
      </c>
      <c r="Q285" s="242">
        <v>1.0461400000000001</v>
      </c>
      <c r="R285" s="242">
        <f>Q285*H285</f>
        <v>223.83734510000002</v>
      </c>
      <c r="S285" s="242">
        <v>0</v>
      </c>
      <c r="T285" s="243">
        <f>S285*H285</f>
        <v>0</v>
      </c>
      <c r="AR285" s="244" t="s">
        <v>125</v>
      </c>
      <c r="AT285" s="244" t="s">
        <v>266</v>
      </c>
      <c r="AU285" s="244" t="s">
        <v>92</v>
      </c>
      <c r="AY285" s="17" t="s">
        <v>263</v>
      </c>
      <c r="BE285" s="245">
        <f>IF(N285="základní",J285,0)</f>
        <v>0</v>
      </c>
      <c r="BF285" s="245">
        <f>IF(N285="snížená",J285,0)</f>
        <v>0</v>
      </c>
      <c r="BG285" s="245">
        <f>IF(N285="zákl. přenesená",J285,0)</f>
        <v>0</v>
      </c>
      <c r="BH285" s="245">
        <f>IF(N285="sníž. přenesená",J285,0)</f>
        <v>0</v>
      </c>
      <c r="BI285" s="245">
        <f>IF(N285="nulová",J285,0)</f>
        <v>0</v>
      </c>
      <c r="BJ285" s="17" t="s">
        <v>90</v>
      </c>
      <c r="BK285" s="245">
        <f>ROUND(I285*H285,2)</f>
        <v>0</v>
      </c>
      <c r="BL285" s="17" t="s">
        <v>125</v>
      </c>
      <c r="BM285" s="244" t="s">
        <v>3287</v>
      </c>
    </row>
    <row r="286" s="1" customFormat="1">
      <c r="B286" s="39"/>
      <c r="C286" s="40"/>
      <c r="D286" s="246" t="s">
        <v>273</v>
      </c>
      <c r="E286" s="40"/>
      <c r="F286" s="247" t="s">
        <v>3229</v>
      </c>
      <c r="G286" s="40"/>
      <c r="H286" s="40"/>
      <c r="I286" s="151"/>
      <c r="J286" s="40"/>
      <c r="K286" s="40"/>
      <c r="L286" s="44"/>
      <c r="M286" s="248"/>
      <c r="N286" s="87"/>
      <c r="O286" s="87"/>
      <c r="P286" s="87"/>
      <c r="Q286" s="87"/>
      <c r="R286" s="87"/>
      <c r="S286" s="87"/>
      <c r="T286" s="88"/>
      <c r="AT286" s="17" t="s">
        <v>273</v>
      </c>
      <c r="AU286" s="17" t="s">
        <v>92</v>
      </c>
    </row>
    <row r="287" s="14" customFormat="1">
      <c r="B287" s="274"/>
      <c r="C287" s="275"/>
      <c r="D287" s="246" t="s">
        <v>368</v>
      </c>
      <c r="E287" s="276" t="s">
        <v>1</v>
      </c>
      <c r="F287" s="277" t="s">
        <v>3236</v>
      </c>
      <c r="G287" s="275"/>
      <c r="H287" s="276" t="s">
        <v>1</v>
      </c>
      <c r="I287" s="278"/>
      <c r="J287" s="275"/>
      <c r="K287" s="275"/>
      <c r="L287" s="279"/>
      <c r="M287" s="280"/>
      <c r="N287" s="281"/>
      <c r="O287" s="281"/>
      <c r="P287" s="281"/>
      <c r="Q287" s="281"/>
      <c r="R287" s="281"/>
      <c r="S287" s="281"/>
      <c r="T287" s="282"/>
      <c r="AT287" s="283" t="s">
        <v>368</v>
      </c>
      <c r="AU287" s="283" t="s">
        <v>92</v>
      </c>
      <c r="AV287" s="14" t="s">
        <v>90</v>
      </c>
      <c r="AW287" s="14" t="s">
        <v>38</v>
      </c>
      <c r="AX287" s="14" t="s">
        <v>83</v>
      </c>
      <c r="AY287" s="283" t="s">
        <v>263</v>
      </c>
    </row>
    <row r="288" s="14" customFormat="1">
      <c r="B288" s="274"/>
      <c r="C288" s="275"/>
      <c r="D288" s="246" t="s">
        <v>368</v>
      </c>
      <c r="E288" s="276" t="s">
        <v>1</v>
      </c>
      <c r="F288" s="277" t="s">
        <v>574</v>
      </c>
      <c r="G288" s="275"/>
      <c r="H288" s="276" t="s">
        <v>1</v>
      </c>
      <c r="I288" s="278"/>
      <c r="J288" s="275"/>
      <c r="K288" s="275"/>
      <c r="L288" s="279"/>
      <c r="M288" s="280"/>
      <c r="N288" s="281"/>
      <c r="O288" s="281"/>
      <c r="P288" s="281"/>
      <c r="Q288" s="281"/>
      <c r="R288" s="281"/>
      <c r="S288" s="281"/>
      <c r="T288" s="282"/>
      <c r="AT288" s="283" t="s">
        <v>368</v>
      </c>
      <c r="AU288" s="283" t="s">
        <v>92</v>
      </c>
      <c r="AV288" s="14" t="s">
        <v>90</v>
      </c>
      <c r="AW288" s="14" t="s">
        <v>38</v>
      </c>
      <c r="AX288" s="14" t="s">
        <v>83</v>
      </c>
      <c r="AY288" s="283" t="s">
        <v>263</v>
      </c>
    </row>
    <row r="289" s="12" customFormat="1">
      <c r="B289" s="252"/>
      <c r="C289" s="253"/>
      <c r="D289" s="246" t="s">
        <v>368</v>
      </c>
      <c r="E289" s="254" t="s">
        <v>1</v>
      </c>
      <c r="F289" s="255" t="s">
        <v>3288</v>
      </c>
      <c r="G289" s="253"/>
      <c r="H289" s="256">
        <v>213.965</v>
      </c>
      <c r="I289" s="257"/>
      <c r="J289" s="253"/>
      <c r="K289" s="253"/>
      <c r="L289" s="258"/>
      <c r="M289" s="259"/>
      <c r="N289" s="260"/>
      <c r="O289" s="260"/>
      <c r="P289" s="260"/>
      <c r="Q289" s="260"/>
      <c r="R289" s="260"/>
      <c r="S289" s="260"/>
      <c r="T289" s="261"/>
      <c r="AT289" s="262" t="s">
        <v>368</v>
      </c>
      <c r="AU289" s="262" t="s">
        <v>92</v>
      </c>
      <c r="AV289" s="12" t="s">
        <v>92</v>
      </c>
      <c r="AW289" s="12" t="s">
        <v>38</v>
      </c>
      <c r="AX289" s="12" t="s">
        <v>83</v>
      </c>
      <c r="AY289" s="262" t="s">
        <v>263</v>
      </c>
    </row>
    <row r="290" s="13" customFormat="1">
      <c r="B290" s="263"/>
      <c r="C290" s="264"/>
      <c r="D290" s="246" t="s">
        <v>368</v>
      </c>
      <c r="E290" s="265" t="s">
        <v>1</v>
      </c>
      <c r="F290" s="266" t="s">
        <v>370</v>
      </c>
      <c r="G290" s="264"/>
      <c r="H290" s="267">
        <v>213.965</v>
      </c>
      <c r="I290" s="268"/>
      <c r="J290" s="264"/>
      <c r="K290" s="264"/>
      <c r="L290" s="269"/>
      <c r="M290" s="270"/>
      <c r="N290" s="271"/>
      <c r="O290" s="271"/>
      <c r="P290" s="271"/>
      <c r="Q290" s="271"/>
      <c r="R290" s="271"/>
      <c r="S290" s="271"/>
      <c r="T290" s="272"/>
      <c r="AT290" s="273" t="s">
        <v>368</v>
      </c>
      <c r="AU290" s="273" t="s">
        <v>92</v>
      </c>
      <c r="AV290" s="13" t="s">
        <v>125</v>
      </c>
      <c r="AW290" s="13" t="s">
        <v>38</v>
      </c>
      <c r="AX290" s="13" t="s">
        <v>90</v>
      </c>
      <c r="AY290" s="273" t="s">
        <v>263</v>
      </c>
    </row>
    <row r="291" s="11" customFormat="1" ht="22.8" customHeight="1">
      <c r="B291" s="217"/>
      <c r="C291" s="218"/>
      <c r="D291" s="219" t="s">
        <v>82</v>
      </c>
      <c r="E291" s="231" t="s">
        <v>125</v>
      </c>
      <c r="F291" s="231" t="s">
        <v>562</v>
      </c>
      <c r="G291" s="218"/>
      <c r="H291" s="218"/>
      <c r="I291" s="221"/>
      <c r="J291" s="232">
        <f>BK291</f>
        <v>0</v>
      </c>
      <c r="K291" s="218"/>
      <c r="L291" s="223"/>
      <c r="M291" s="224"/>
      <c r="N291" s="225"/>
      <c r="O291" s="225"/>
      <c r="P291" s="226">
        <f>SUM(P292:P373)</f>
        <v>0</v>
      </c>
      <c r="Q291" s="225"/>
      <c r="R291" s="226">
        <f>SUM(R292:R373)</f>
        <v>9343.8070016099991</v>
      </c>
      <c r="S291" s="225"/>
      <c r="T291" s="227">
        <f>SUM(T292:T373)</f>
        <v>0</v>
      </c>
      <c r="AR291" s="228" t="s">
        <v>90</v>
      </c>
      <c r="AT291" s="229" t="s">
        <v>82</v>
      </c>
      <c r="AU291" s="229" t="s">
        <v>90</v>
      </c>
      <c r="AY291" s="228" t="s">
        <v>263</v>
      </c>
      <c r="BK291" s="230">
        <f>SUM(BK292:BK373)</f>
        <v>0</v>
      </c>
    </row>
    <row r="292" s="1" customFormat="1" ht="16.5" customHeight="1">
      <c r="B292" s="39"/>
      <c r="C292" s="233" t="s">
        <v>506</v>
      </c>
      <c r="D292" s="233" t="s">
        <v>266</v>
      </c>
      <c r="E292" s="234" t="s">
        <v>3289</v>
      </c>
      <c r="F292" s="235" t="s">
        <v>3290</v>
      </c>
      <c r="G292" s="236" t="s">
        <v>378</v>
      </c>
      <c r="H292" s="237">
        <v>3036.2399999999998</v>
      </c>
      <c r="I292" s="238"/>
      <c r="J292" s="239">
        <f>ROUND(I292*H292,2)</f>
        <v>0</v>
      </c>
      <c r="K292" s="235" t="s">
        <v>270</v>
      </c>
      <c r="L292" s="44"/>
      <c r="M292" s="240" t="s">
        <v>1</v>
      </c>
      <c r="N292" s="241" t="s">
        <v>48</v>
      </c>
      <c r="O292" s="87"/>
      <c r="P292" s="242">
        <f>O292*H292</f>
        <v>0</v>
      </c>
      <c r="Q292" s="242">
        <v>2.45343</v>
      </c>
      <c r="R292" s="242">
        <f>Q292*H292</f>
        <v>7449.2023031999997</v>
      </c>
      <c r="S292" s="242">
        <v>0</v>
      </c>
      <c r="T292" s="243">
        <f>S292*H292</f>
        <v>0</v>
      </c>
      <c r="AR292" s="244" t="s">
        <v>125</v>
      </c>
      <c r="AT292" s="244" t="s">
        <v>266</v>
      </c>
      <c r="AU292" s="244" t="s">
        <v>92</v>
      </c>
      <c r="AY292" s="17" t="s">
        <v>263</v>
      </c>
      <c r="BE292" s="245">
        <f>IF(N292="základní",J292,0)</f>
        <v>0</v>
      </c>
      <c r="BF292" s="245">
        <f>IF(N292="snížená",J292,0)</f>
        <v>0</v>
      </c>
      <c r="BG292" s="245">
        <f>IF(N292="zákl. přenesená",J292,0)</f>
        <v>0</v>
      </c>
      <c r="BH292" s="245">
        <f>IF(N292="sníž. přenesená",J292,0)</f>
        <v>0</v>
      </c>
      <c r="BI292" s="245">
        <f>IF(N292="nulová",J292,0)</f>
        <v>0</v>
      </c>
      <c r="BJ292" s="17" t="s">
        <v>90</v>
      </c>
      <c r="BK292" s="245">
        <f>ROUND(I292*H292,2)</f>
        <v>0</v>
      </c>
      <c r="BL292" s="17" t="s">
        <v>125</v>
      </c>
      <c r="BM292" s="244" t="s">
        <v>3291</v>
      </c>
    </row>
    <row r="293" s="1" customFormat="1">
      <c r="B293" s="39"/>
      <c r="C293" s="40"/>
      <c r="D293" s="246" t="s">
        <v>273</v>
      </c>
      <c r="E293" s="40"/>
      <c r="F293" s="247" t="s">
        <v>3235</v>
      </c>
      <c r="G293" s="40"/>
      <c r="H293" s="40"/>
      <c r="I293" s="151"/>
      <c r="J293" s="40"/>
      <c r="K293" s="40"/>
      <c r="L293" s="44"/>
      <c r="M293" s="248"/>
      <c r="N293" s="87"/>
      <c r="O293" s="87"/>
      <c r="P293" s="87"/>
      <c r="Q293" s="87"/>
      <c r="R293" s="87"/>
      <c r="S293" s="87"/>
      <c r="T293" s="88"/>
      <c r="AT293" s="17" t="s">
        <v>273</v>
      </c>
      <c r="AU293" s="17" t="s">
        <v>92</v>
      </c>
    </row>
    <row r="294" s="14" customFormat="1">
      <c r="B294" s="274"/>
      <c r="C294" s="275"/>
      <c r="D294" s="246" t="s">
        <v>368</v>
      </c>
      <c r="E294" s="276" t="s">
        <v>1</v>
      </c>
      <c r="F294" s="277" t="s">
        <v>3236</v>
      </c>
      <c r="G294" s="275"/>
      <c r="H294" s="276" t="s">
        <v>1</v>
      </c>
      <c r="I294" s="278"/>
      <c r="J294" s="275"/>
      <c r="K294" s="275"/>
      <c r="L294" s="279"/>
      <c r="M294" s="280"/>
      <c r="N294" s="281"/>
      <c r="O294" s="281"/>
      <c r="P294" s="281"/>
      <c r="Q294" s="281"/>
      <c r="R294" s="281"/>
      <c r="S294" s="281"/>
      <c r="T294" s="282"/>
      <c r="AT294" s="283" t="s">
        <v>368</v>
      </c>
      <c r="AU294" s="283" t="s">
        <v>92</v>
      </c>
      <c r="AV294" s="14" t="s">
        <v>90</v>
      </c>
      <c r="AW294" s="14" t="s">
        <v>38</v>
      </c>
      <c r="AX294" s="14" t="s">
        <v>83</v>
      </c>
      <c r="AY294" s="283" t="s">
        <v>263</v>
      </c>
    </row>
    <row r="295" s="14" customFormat="1">
      <c r="B295" s="274"/>
      <c r="C295" s="275"/>
      <c r="D295" s="246" t="s">
        <v>368</v>
      </c>
      <c r="E295" s="276" t="s">
        <v>1</v>
      </c>
      <c r="F295" s="277" t="s">
        <v>574</v>
      </c>
      <c r="G295" s="275"/>
      <c r="H295" s="276" t="s">
        <v>1</v>
      </c>
      <c r="I295" s="278"/>
      <c r="J295" s="275"/>
      <c r="K295" s="275"/>
      <c r="L295" s="279"/>
      <c r="M295" s="280"/>
      <c r="N295" s="281"/>
      <c r="O295" s="281"/>
      <c r="P295" s="281"/>
      <c r="Q295" s="281"/>
      <c r="R295" s="281"/>
      <c r="S295" s="281"/>
      <c r="T295" s="282"/>
      <c r="AT295" s="283" t="s">
        <v>368</v>
      </c>
      <c r="AU295" s="283" t="s">
        <v>92</v>
      </c>
      <c r="AV295" s="14" t="s">
        <v>90</v>
      </c>
      <c r="AW295" s="14" t="s">
        <v>38</v>
      </c>
      <c r="AX295" s="14" t="s">
        <v>83</v>
      </c>
      <c r="AY295" s="283" t="s">
        <v>263</v>
      </c>
    </row>
    <row r="296" s="12" customFormat="1">
      <c r="B296" s="252"/>
      <c r="C296" s="253"/>
      <c r="D296" s="246" t="s">
        <v>368</v>
      </c>
      <c r="E296" s="254" t="s">
        <v>1</v>
      </c>
      <c r="F296" s="255" t="s">
        <v>3237</v>
      </c>
      <c r="G296" s="253"/>
      <c r="H296" s="256">
        <v>0</v>
      </c>
      <c r="I296" s="257"/>
      <c r="J296" s="253"/>
      <c r="K296" s="253"/>
      <c r="L296" s="258"/>
      <c r="M296" s="259"/>
      <c r="N296" s="260"/>
      <c r="O296" s="260"/>
      <c r="P296" s="260"/>
      <c r="Q296" s="260"/>
      <c r="R296" s="260"/>
      <c r="S296" s="260"/>
      <c r="T296" s="261"/>
      <c r="AT296" s="262" t="s">
        <v>368</v>
      </c>
      <c r="AU296" s="262" t="s">
        <v>92</v>
      </c>
      <c r="AV296" s="12" t="s">
        <v>92</v>
      </c>
      <c r="AW296" s="12" t="s">
        <v>38</v>
      </c>
      <c r="AX296" s="12" t="s">
        <v>83</v>
      </c>
      <c r="AY296" s="262" t="s">
        <v>263</v>
      </c>
    </row>
    <row r="297" s="12" customFormat="1">
      <c r="B297" s="252"/>
      <c r="C297" s="253"/>
      <c r="D297" s="246" t="s">
        <v>368</v>
      </c>
      <c r="E297" s="254" t="s">
        <v>1</v>
      </c>
      <c r="F297" s="255" t="s">
        <v>3238</v>
      </c>
      <c r="G297" s="253"/>
      <c r="H297" s="256">
        <v>0</v>
      </c>
      <c r="I297" s="257"/>
      <c r="J297" s="253"/>
      <c r="K297" s="253"/>
      <c r="L297" s="258"/>
      <c r="M297" s="259"/>
      <c r="N297" s="260"/>
      <c r="O297" s="260"/>
      <c r="P297" s="260"/>
      <c r="Q297" s="260"/>
      <c r="R297" s="260"/>
      <c r="S297" s="260"/>
      <c r="T297" s="261"/>
      <c r="AT297" s="262" t="s">
        <v>368</v>
      </c>
      <c r="AU297" s="262" t="s">
        <v>92</v>
      </c>
      <c r="AV297" s="12" t="s">
        <v>92</v>
      </c>
      <c r="AW297" s="12" t="s">
        <v>38</v>
      </c>
      <c r="AX297" s="12" t="s">
        <v>83</v>
      </c>
      <c r="AY297" s="262" t="s">
        <v>263</v>
      </c>
    </row>
    <row r="298" s="12" customFormat="1">
      <c r="B298" s="252"/>
      <c r="C298" s="253"/>
      <c r="D298" s="246" t="s">
        <v>368</v>
      </c>
      <c r="E298" s="254" t="s">
        <v>1</v>
      </c>
      <c r="F298" s="255" t="s">
        <v>3292</v>
      </c>
      <c r="G298" s="253"/>
      <c r="H298" s="256">
        <v>790.55999999999995</v>
      </c>
      <c r="I298" s="257"/>
      <c r="J298" s="253"/>
      <c r="K298" s="253"/>
      <c r="L298" s="258"/>
      <c r="M298" s="259"/>
      <c r="N298" s="260"/>
      <c r="O298" s="260"/>
      <c r="P298" s="260"/>
      <c r="Q298" s="260"/>
      <c r="R298" s="260"/>
      <c r="S298" s="260"/>
      <c r="T298" s="261"/>
      <c r="AT298" s="262" t="s">
        <v>368</v>
      </c>
      <c r="AU298" s="262" t="s">
        <v>92</v>
      </c>
      <c r="AV298" s="12" t="s">
        <v>92</v>
      </c>
      <c r="AW298" s="12" t="s">
        <v>38</v>
      </c>
      <c r="AX298" s="12" t="s">
        <v>83</v>
      </c>
      <c r="AY298" s="262" t="s">
        <v>263</v>
      </c>
    </row>
    <row r="299" s="12" customFormat="1">
      <c r="B299" s="252"/>
      <c r="C299" s="253"/>
      <c r="D299" s="246" t="s">
        <v>368</v>
      </c>
      <c r="E299" s="254" t="s">
        <v>1</v>
      </c>
      <c r="F299" s="255" t="s">
        <v>3293</v>
      </c>
      <c r="G299" s="253"/>
      <c r="H299" s="256">
        <v>626.63999999999999</v>
      </c>
      <c r="I299" s="257"/>
      <c r="J299" s="253"/>
      <c r="K299" s="253"/>
      <c r="L299" s="258"/>
      <c r="M299" s="259"/>
      <c r="N299" s="260"/>
      <c r="O299" s="260"/>
      <c r="P299" s="260"/>
      <c r="Q299" s="260"/>
      <c r="R299" s="260"/>
      <c r="S299" s="260"/>
      <c r="T299" s="261"/>
      <c r="AT299" s="262" t="s">
        <v>368</v>
      </c>
      <c r="AU299" s="262" t="s">
        <v>92</v>
      </c>
      <c r="AV299" s="12" t="s">
        <v>92</v>
      </c>
      <c r="AW299" s="12" t="s">
        <v>38</v>
      </c>
      <c r="AX299" s="12" t="s">
        <v>83</v>
      </c>
      <c r="AY299" s="262" t="s">
        <v>263</v>
      </c>
    </row>
    <row r="300" s="12" customFormat="1">
      <c r="B300" s="252"/>
      <c r="C300" s="253"/>
      <c r="D300" s="246" t="s">
        <v>368</v>
      </c>
      <c r="E300" s="254" t="s">
        <v>1</v>
      </c>
      <c r="F300" s="255" t="s">
        <v>3294</v>
      </c>
      <c r="G300" s="253"/>
      <c r="H300" s="256">
        <v>614.39999999999998</v>
      </c>
      <c r="I300" s="257"/>
      <c r="J300" s="253"/>
      <c r="K300" s="253"/>
      <c r="L300" s="258"/>
      <c r="M300" s="259"/>
      <c r="N300" s="260"/>
      <c r="O300" s="260"/>
      <c r="P300" s="260"/>
      <c r="Q300" s="260"/>
      <c r="R300" s="260"/>
      <c r="S300" s="260"/>
      <c r="T300" s="261"/>
      <c r="AT300" s="262" t="s">
        <v>368</v>
      </c>
      <c r="AU300" s="262" t="s">
        <v>92</v>
      </c>
      <c r="AV300" s="12" t="s">
        <v>92</v>
      </c>
      <c r="AW300" s="12" t="s">
        <v>38</v>
      </c>
      <c r="AX300" s="12" t="s">
        <v>83</v>
      </c>
      <c r="AY300" s="262" t="s">
        <v>263</v>
      </c>
    </row>
    <row r="301" s="12" customFormat="1">
      <c r="B301" s="252"/>
      <c r="C301" s="253"/>
      <c r="D301" s="246" t="s">
        <v>368</v>
      </c>
      <c r="E301" s="254" t="s">
        <v>1</v>
      </c>
      <c r="F301" s="255" t="s">
        <v>3295</v>
      </c>
      <c r="G301" s="253"/>
      <c r="H301" s="256">
        <v>750.12</v>
      </c>
      <c r="I301" s="257"/>
      <c r="J301" s="253"/>
      <c r="K301" s="253"/>
      <c r="L301" s="258"/>
      <c r="M301" s="259"/>
      <c r="N301" s="260"/>
      <c r="O301" s="260"/>
      <c r="P301" s="260"/>
      <c r="Q301" s="260"/>
      <c r="R301" s="260"/>
      <c r="S301" s="260"/>
      <c r="T301" s="261"/>
      <c r="AT301" s="262" t="s">
        <v>368</v>
      </c>
      <c r="AU301" s="262" t="s">
        <v>92</v>
      </c>
      <c r="AV301" s="12" t="s">
        <v>92</v>
      </c>
      <c r="AW301" s="12" t="s">
        <v>38</v>
      </c>
      <c r="AX301" s="12" t="s">
        <v>83</v>
      </c>
      <c r="AY301" s="262" t="s">
        <v>263</v>
      </c>
    </row>
    <row r="302" s="12" customFormat="1">
      <c r="B302" s="252"/>
      <c r="C302" s="253"/>
      <c r="D302" s="246" t="s">
        <v>368</v>
      </c>
      <c r="E302" s="254" t="s">
        <v>1</v>
      </c>
      <c r="F302" s="255" t="s">
        <v>3296</v>
      </c>
      <c r="G302" s="253"/>
      <c r="H302" s="256">
        <v>254.52000000000001</v>
      </c>
      <c r="I302" s="257"/>
      <c r="J302" s="253"/>
      <c r="K302" s="253"/>
      <c r="L302" s="258"/>
      <c r="M302" s="259"/>
      <c r="N302" s="260"/>
      <c r="O302" s="260"/>
      <c r="P302" s="260"/>
      <c r="Q302" s="260"/>
      <c r="R302" s="260"/>
      <c r="S302" s="260"/>
      <c r="T302" s="261"/>
      <c r="AT302" s="262" t="s">
        <v>368</v>
      </c>
      <c r="AU302" s="262" t="s">
        <v>92</v>
      </c>
      <c r="AV302" s="12" t="s">
        <v>92</v>
      </c>
      <c r="AW302" s="12" t="s">
        <v>38</v>
      </c>
      <c r="AX302" s="12" t="s">
        <v>83</v>
      </c>
      <c r="AY302" s="262" t="s">
        <v>263</v>
      </c>
    </row>
    <row r="303" s="13" customFormat="1">
      <c r="B303" s="263"/>
      <c r="C303" s="264"/>
      <c r="D303" s="246" t="s">
        <v>368</v>
      </c>
      <c r="E303" s="265" t="s">
        <v>1</v>
      </c>
      <c r="F303" s="266" t="s">
        <v>370</v>
      </c>
      <c r="G303" s="264"/>
      <c r="H303" s="267">
        <v>3036.2399999999998</v>
      </c>
      <c r="I303" s="268"/>
      <c r="J303" s="264"/>
      <c r="K303" s="264"/>
      <c r="L303" s="269"/>
      <c r="M303" s="270"/>
      <c r="N303" s="271"/>
      <c r="O303" s="271"/>
      <c r="P303" s="271"/>
      <c r="Q303" s="271"/>
      <c r="R303" s="271"/>
      <c r="S303" s="271"/>
      <c r="T303" s="272"/>
      <c r="AT303" s="273" t="s">
        <v>368</v>
      </c>
      <c r="AU303" s="273" t="s">
        <v>92</v>
      </c>
      <c r="AV303" s="13" t="s">
        <v>125</v>
      </c>
      <c r="AW303" s="13" t="s">
        <v>38</v>
      </c>
      <c r="AX303" s="13" t="s">
        <v>90</v>
      </c>
      <c r="AY303" s="273" t="s">
        <v>263</v>
      </c>
    </row>
    <row r="304" s="1" customFormat="1" ht="16.5" customHeight="1">
      <c r="B304" s="39"/>
      <c r="C304" s="233" t="s">
        <v>511</v>
      </c>
      <c r="D304" s="233" t="s">
        <v>266</v>
      </c>
      <c r="E304" s="234" t="s">
        <v>3297</v>
      </c>
      <c r="F304" s="235" t="s">
        <v>3298</v>
      </c>
      <c r="G304" s="236" t="s">
        <v>407</v>
      </c>
      <c r="H304" s="237">
        <v>16966.740000000002</v>
      </c>
      <c r="I304" s="238"/>
      <c r="J304" s="239">
        <f>ROUND(I304*H304,2)</f>
        <v>0</v>
      </c>
      <c r="K304" s="235" t="s">
        <v>270</v>
      </c>
      <c r="L304" s="44"/>
      <c r="M304" s="240" t="s">
        <v>1</v>
      </c>
      <c r="N304" s="241" t="s">
        <v>48</v>
      </c>
      <c r="O304" s="87"/>
      <c r="P304" s="242">
        <f>O304*H304</f>
        <v>0</v>
      </c>
      <c r="Q304" s="242">
        <v>0.0055199999999999997</v>
      </c>
      <c r="R304" s="242">
        <f>Q304*H304</f>
        <v>93.656404800000004</v>
      </c>
      <c r="S304" s="242">
        <v>0</v>
      </c>
      <c r="T304" s="243">
        <f>S304*H304</f>
        <v>0</v>
      </c>
      <c r="AR304" s="244" t="s">
        <v>125</v>
      </c>
      <c r="AT304" s="244" t="s">
        <v>266</v>
      </c>
      <c r="AU304" s="244" t="s">
        <v>92</v>
      </c>
      <c r="AY304" s="17" t="s">
        <v>263</v>
      </c>
      <c r="BE304" s="245">
        <f>IF(N304="základní",J304,0)</f>
        <v>0</v>
      </c>
      <c r="BF304" s="245">
        <f>IF(N304="snížená",J304,0)</f>
        <v>0</v>
      </c>
      <c r="BG304" s="245">
        <f>IF(N304="zákl. přenesená",J304,0)</f>
        <v>0</v>
      </c>
      <c r="BH304" s="245">
        <f>IF(N304="sníž. přenesená",J304,0)</f>
        <v>0</v>
      </c>
      <c r="BI304" s="245">
        <f>IF(N304="nulová",J304,0)</f>
        <v>0</v>
      </c>
      <c r="BJ304" s="17" t="s">
        <v>90</v>
      </c>
      <c r="BK304" s="245">
        <f>ROUND(I304*H304,2)</f>
        <v>0</v>
      </c>
      <c r="BL304" s="17" t="s">
        <v>125</v>
      </c>
      <c r="BM304" s="244" t="s">
        <v>3299</v>
      </c>
    </row>
    <row r="305" s="1" customFormat="1">
      <c r="B305" s="39"/>
      <c r="C305" s="40"/>
      <c r="D305" s="246" t="s">
        <v>273</v>
      </c>
      <c r="E305" s="40"/>
      <c r="F305" s="247" t="s">
        <v>3176</v>
      </c>
      <c r="G305" s="40"/>
      <c r="H305" s="40"/>
      <c r="I305" s="151"/>
      <c r="J305" s="40"/>
      <c r="K305" s="40"/>
      <c r="L305" s="44"/>
      <c r="M305" s="248"/>
      <c r="N305" s="87"/>
      <c r="O305" s="87"/>
      <c r="P305" s="87"/>
      <c r="Q305" s="87"/>
      <c r="R305" s="87"/>
      <c r="S305" s="87"/>
      <c r="T305" s="88"/>
      <c r="AT305" s="17" t="s">
        <v>273</v>
      </c>
      <c r="AU305" s="17" t="s">
        <v>92</v>
      </c>
    </row>
    <row r="306" s="14" customFormat="1">
      <c r="B306" s="274"/>
      <c r="C306" s="275"/>
      <c r="D306" s="246" t="s">
        <v>368</v>
      </c>
      <c r="E306" s="276" t="s">
        <v>1</v>
      </c>
      <c r="F306" s="277" t="s">
        <v>3236</v>
      </c>
      <c r="G306" s="275"/>
      <c r="H306" s="276" t="s">
        <v>1</v>
      </c>
      <c r="I306" s="278"/>
      <c r="J306" s="275"/>
      <c r="K306" s="275"/>
      <c r="L306" s="279"/>
      <c r="M306" s="280"/>
      <c r="N306" s="281"/>
      <c r="O306" s="281"/>
      <c r="P306" s="281"/>
      <c r="Q306" s="281"/>
      <c r="R306" s="281"/>
      <c r="S306" s="281"/>
      <c r="T306" s="282"/>
      <c r="AT306" s="283" t="s">
        <v>368</v>
      </c>
      <c r="AU306" s="283" t="s">
        <v>92</v>
      </c>
      <c r="AV306" s="14" t="s">
        <v>90</v>
      </c>
      <c r="AW306" s="14" t="s">
        <v>38</v>
      </c>
      <c r="AX306" s="14" t="s">
        <v>83</v>
      </c>
      <c r="AY306" s="283" t="s">
        <v>263</v>
      </c>
    </row>
    <row r="307" s="14" customFormat="1">
      <c r="B307" s="274"/>
      <c r="C307" s="275"/>
      <c r="D307" s="246" t="s">
        <v>368</v>
      </c>
      <c r="E307" s="276" t="s">
        <v>1</v>
      </c>
      <c r="F307" s="277" t="s">
        <v>3247</v>
      </c>
      <c r="G307" s="275"/>
      <c r="H307" s="276" t="s">
        <v>1</v>
      </c>
      <c r="I307" s="278"/>
      <c r="J307" s="275"/>
      <c r="K307" s="275"/>
      <c r="L307" s="279"/>
      <c r="M307" s="280"/>
      <c r="N307" s="281"/>
      <c r="O307" s="281"/>
      <c r="P307" s="281"/>
      <c r="Q307" s="281"/>
      <c r="R307" s="281"/>
      <c r="S307" s="281"/>
      <c r="T307" s="282"/>
      <c r="AT307" s="283" t="s">
        <v>368</v>
      </c>
      <c r="AU307" s="283" t="s">
        <v>92</v>
      </c>
      <c r="AV307" s="14" t="s">
        <v>90</v>
      </c>
      <c r="AW307" s="14" t="s">
        <v>38</v>
      </c>
      <c r="AX307" s="14" t="s">
        <v>83</v>
      </c>
      <c r="AY307" s="283" t="s">
        <v>263</v>
      </c>
    </row>
    <row r="308" s="12" customFormat="1">
      <c r="B308" s="252"/>
      <c r="C308" s="253"/>
      <c r="D308" s="246" t="s">
        <v>368</v>
      </c>
      <c r="E308" s="254" t="s">
        <v>1</v>
      </c>
      <c r="F308" s="255" t="s">
        <v>3237</v>
      </c>
      <c r="G308" s="253"/>
      <c r="H308" s="256">
        <v>0</v>
      </c>
      <c r="I308" s="257"/>
      <c r="J308" s="253"/>
      <c r="K308" s="253"/>
      <c r="L308" s="258"/>
      <c r="M308" s="259"/>
      <c r="N308" s="260"/>
      <c r="O308" s="260"/>
      <c r="P308" s="260"/>
      <c r="Q308" s="260"/>
      <c r="R308" s="260"/>
      <c r="S308" s="260"/>
      <c r="T308" s="261"/>
      <c r="AT308" s="262" t="s">
        <v>368</v>
      </c>
      <c r="AU308" s="262" t="s">
        <v>92</v>
      </c>
      <c r="AV308" s="12" t="s">
        <v>92</v>
      </c>
      <c r="AW308" s="12" t="s">
        <v>38</v>
      </c>
      <c r="AX308" s="12" t="s">
        <v>83</v>
      </c>
      <c r="AY308" s="262" t="s">
        <v>263</v>
      </c>
    </row>
    <row r="309" s="12" customFormat="1">
      <c r="B309" s="252"/>
      <c r="C309" s="253"/>
      <c r="D309" s="246" t="s">
        <v>368</v>
      </c>
      <c r="E309" s="254" t="s">
        <v>1</v>
      </c>
      <c r="F309" s="255" t="s">
        <v>3300</v>
      </c>
      <c r="G309" s="253"/>
      <c r="H309" s="256">
        <v>3128.0999999999999</v>
      </c>
      <c r="I309" s="257"/>
      <c r="J309" s="253"/>
      <c r="K309" s="253"/>
      <c r="L309" s="258"/>
      <c r="M309" s="259"/>
      <c r="N309" s="260"/>
      <c r="O309" s="260"/>
      <c r="P309" s="260"/>
      <c r="Q309" s="260"/>
      <c r="R309" s="260"/>
      <c r="S309" s="260"/>
      <c r="T309" s="261"/>
      <c r="AT309" s="262" t="s">
        <v>368</v>
      </c>
      <c r="AU309" s="262" t="s">
        <v>92</v>
      </c>
      <c r="AV309" s="12" t="s">
        <v>92</v>
      </c>
      <c r="AW309" s="12" t="s">
        <v>38</v>
      </c>
      <c r="AX309" s="12" t="s">
        <v>83</v>
      </c>
      <c r="AY309" s="262" t="s">
        <v>263</v>
      </c>
    </row>
    <row r="310" s="12" customFormat="1">
      <c r="B310" s="252"/>
      <c r="C310" s="253"/>
      <c r="D310" s="246" t="s">
        <v>368</v>
      </c>
      <c r="E310" s="254" t="s">
        <v>1</v>
      </c>
      <c r="F310" s="255" t="s">
        <v>3301</v>
      </c>
      <c r="G310" s="253"/>
      <c r="H310" s="256">
        <v>2891.8800000000001</v>
      </c>
      <c r="I310" s="257"/>
      <c r="J310" s="253"/>
      <c r="K310" s="253"/>
      <c r="L310" s="258"/>
      <c r="M310" s="259"/>
      <c r="N310" s="260"/>
      <c r="O310" s="260"/>
      <c r="P310" s="260"/>
      <c r="Q310" s="260"/>
      <c r="R310" s="260"/>
      <c r="S310" s="260"/>
      <c r="T310" s="261"/>
      <c r="AT310" s="262" t="s">
        <v>368</v>
      </c>
      <c r="AU310" s="262" t="s">
        <v>92</v>
      </c>
      <c r="AV310" s="12" t="s">
        <v>92</v>
      </c>
      <c r="AW310" s="12" t="s">
        <v>38</v>
      </c>
      <c r="AX310" s="12" t="s">
        <v>83</v>
      </c>
      <c r="AY310" s="262" t="s">
        <v>263</v>
      </c>
    </row>
    <row r="311" s="12" customFormat="1">
      <c r="B311" s="252"/>
      <c r="C311" s="253"/>
      <c r="D311" s="246" t="s">
        <v>368</v>
      </c>
      <c r="E311" s="254" t="s">
        <v>1</v>
      </c>
      <c r="F311" s="255" t="s">
        <v>3302</v>
      </c>
      <c r="G311" s="253"/>
      <c r="H311" s="256">
        <v>3095.6399999999999</v>
      </c>
      <c r="I311" s="257"/>
      <c r="J311" s="253"/>
      <c r="K311" s="253"/>
      <c r="L311" s="258"/>
      <c r="M311" s="259"/>
      <c r="N311" s="260"/>
      <c r="O311" s="260"/>
      <c r="P311" s="260"/>
      <c r="Q311" s="260"/>
      <c r="R311" s="260"/>
      <c r="S311" s="260"/>
      <c r="T311" s="261"/>
      <c r="AT311" s="262" t="s">
        <v>368</v>
      </c>
      <c r="AU311" s="262" t="s">
        <v>92</v>
      </c>
      <c r="AV311" s="12" t="s">
        <v>92</v>
      </c>
      <c r="AW311" s="12" t="s">
        <v>38</v>
      </c>
      <c r="AX311" s="12" t="s">
        <v>83</v>
      </c>
      <c r="AY311" s="262" t="s">
        <v>263</v>
      </c>
    </row>
    <row r="312" s="12" customFormat="1">
      <c r="B312" s="252"/>
      <c r="C312" s="253"/>
      <c r="D312" s="246" t="s">
        <v>368</v>
      </c>
      <c r="E312" s="254" t="s">
        <v>1</v>
      </c>
      <c r="F312" s="255" t="s">
        <v>3303</v>
      </c>
      <c r="G312" s="253"/>
      <c r="H312" s="256">
        <v>2905.1999999999998</v>
      </c>
      <c r="I312" s="257"/>
      <c r="J312" s="253"/>
      <c r="K312" s="253"/>
      <c r="L312" s="258"/>
      <c r="M312" s="259"/>
      <c r="N312" s="260"/>
      <c r="O312" s="260"/>
      <c r="P312" s="260"/>
      <c r="Q312" s="260"/>
      <c r="R312" s="260"/>
      <c r="S312" s="260"/>
      <c r="T312" s="261"/>
      <c r="AT312" s="262" t="s">
        <v>368</v>
      </c>
      <c r="AU312" s="262" t="s">
        <v>92</v>
      </c>
      <c r="AV312" s="12" t="s">
        <v>92</v>
      </c>
      <c r="AW312" s="12" t="s">
        <v>38</v>
      </c>
      <c r="AX312" s="12" t="s">
        <v>83</v>
      </c>
      <c r="AY312" s="262" t="s">
        <v>263</v>
      </c>
    </row>
    <row r="313" s="12" customFormat="1">
      <c r="B313" s="252"/>
      <c r="C313" s="253"/>
      <c r="D313" s="246" t="s">
        <v>368</v>
      </c>
      <c r="E313" s="254" t="s">
        <v>1</v>
      </c>
      <c r="F313" s="255" t="s">
        <v>3304</v>
      </c>
      <c r="G313" s="253"/>
      <c r="H313" s="256">
        <v>3756.3600000000001</v>
      </c>
      <c r="I313" s="257"/>
      <c r="J313" s="253"/>
      <c r="K313" s="253"/>
      <c r="L313" s="258"/>
      <c r="M313" s="259"/>
      <c r="N313" s="260"/>
      <c r="O313" s="260"/>
      <c r="P313" s="260"/>
      <c r="Q313" s="260"/>
      <c r="R313" s="260"/>
      <c r="S313" s="260"/>
      <c r="T313" s="261"/>
      <c r="AT313" s="262" t="s">
        <v>368</v>
      </c>
      <c r="AU313" s="262" t="s">
        <v>92</v>
      </c>
      <c r="AV313" s="12" t="s">
        <v>92</v>
      </c>
      <c r="AW313" s="12" t="s">
        <v>38</v>
      </c>
      <c r="AX313" s="12" t="s">
        <v>83</v>
      </c>
      <c r="AY313" s="262" t="s">
        <v>263</v>
      </c>
    </row>
    <row r="314" s="12" customFormat="1">
      <c r="B314" s="252"/>
      <c r="C314" s="253"/>
      <c r="D314" s="246" t="s">
        <v>368</v>
      </c>
      <c r="E314" s="254" t="s">
        <v>1</v>
      </c>
      <c r="F314" s="255" t="s">
        <v>3305</v>
      </c>
      <c r="G314" s="253"/>
      <c r="H314" s="256">
        <v>1189.56</v>
      </c>
      <c r="I314" s="257"/>
      <c r="J314" s="253"/>
      <c r="K314" s="253"/>
      <c r="L314" s="258"/>
      <c r="M314" s="259"/>
      <c r="N314" s="260"/>
      <c r="O314" s="260"/>
      <c r="P314" s="260"/>
      <c r="Q314" s="260"/>
      <c r="R314" s="260"/>
      <c r="S314" s="260"/>
      <c r="T314" s="261"/>
      <c r="AT314" s="262" t="s">
        <v>368</v>
      </c>
      <c r="AU314" s="262" t="s">
        <v>92</v>
      </c>
      <c r="AV314" s="12" t="s">
        <v>92</v>
      </c>
      <c r="AW314" s="12" t="s">
        <v>38</v>
      </c>
      <c r="AX314" s="12" t="s">
        <v>83</v>
      </c>
      <c r="AY314" s="262" t="s">
        <v>263</v>
      </c>
    </row>
    <row r="315" s="13" customFormat="1">
      <c r="B315" s="263"/>
      <c r="C315" s="264"/>
      <c r="D315" s="246" t="s">
        <v>368</v>
      </c>
      <c r="E315" s="265" t="s">
        <v>1</v>
      </c>
      <c r="F315" s="266" t="s">
        <v>370</v>
      </c>
      <c r="G315" s="264"/>
      <c r="H315" s="267">
        <v>16966.740000000002</v>
      </c>
      <c r="I315" s="268"/>
      <c r="J315" s="264"/>
      <c r="K315" s="264"/>
      <c r="L315" s="269"/>
      <c r="M315" s="270"/>
      <c r="N315" s="271"/>
      <c r="O315" s="271"/>
      <c r="P315" s="271"/>
      <c r="Q315" s="271"/>
      <c r="R315" s="271"/>
      <c r="S315" s="271"/>
      <c r="T315" s="272"/>
      <c r="AT315" s="273" t="s">
        <v>368</v>
      </c>
      <c r="AU315" s="273" t="s">
        <v>92</v>
      </c>
      <c r="AV315" s="13" t="s">
        <v>125</v>
      </c>
      <c r="AW315" s="13" t="s">
        <v>38</v>
      </c>
      <c r="AX315" s="13" t="s">
        <v>90</v>
      </c>
      <c r="AY315" s="273" t="s">
        <v>263</v>
      </c>
    </row>
    <row r="316" s="1" customFormat="1" ht="16.5" customHeight="1">
      <c r="B316" s="39"/>
      <c r="C316" s="233" t="s">
        <v>515</v>
      </c>
      <c r="D316" s="233" t="s">
        <v>266</v>
      </c>
      <c r="E316" s="234" t="s">
        <v>3306</v>
      </c>
      <c r="F316" s="235" t="s">
        <v>3307</v>
      </c>
      <c r="G316" s="236" t="s">
        <v>407</v>
      </c>
      <c r="H316" s="237">
        <v>16966.740000000002</v>
      </c>
      <c r="I316" s="238"/>
      <c r="J316" s="239">
        <f>ROUND(I316*H316,2)</f>
        <v>0</v>
      </c>
      <c r="K316" s="235" t="s">
        <v>270</v>
      </c>
      <c r="L316" s="44"/>
      <c r="M316" s="240" t="s">
        <v>1</v>
      </c>
      <c r="N316" s="241" t="s">
        <v>48</v>
      </c>
      <c r="O316" s="87"/>
      <c r="P316" s="242">
        <f>O316*H316</f>
        <v>0</v>
      </c>
      <c r="Q316" s="242">
        <v>0</v>
      </c>
      <c r="R316" s="242">
        <f>Q316*H316</f>
        <v>0</v>
      </c>
      <c r="S316" s="242">
        <v>0</v>
      </c>
      <c r="T316" s="243">
        <f>S316*H316</f>
        <v>0</v>
      </c>
      <c r="AR316" s="244" t="s">
        <v>125</v>
      </c>
      <c r="AT316" s="244" t="s">
        <v>266</v>
      </c>
      <c r="AU316" s="244" t="s">
        <v>92</v>
      </c>
      <c r="AY316" s="17" t="s">
        <v>263</v>
      </c>
      <c r="BE316" s="245">
        <f>IF(N316="základní",J316,0)</f>
        <v>0</v>
      </c>
      <c r="BF316" s="245">
        <f>IF(N316="snížená",J316,0)</f>
        <v>0</v>
      </c>
      <c r="BG316" s="245">
        <f>IF(N316="zákl. přenesená",J316,0)</f>
        <v>0</v>
      </c>
      <c r="BH316" s="245">
        <f>IF(N316="sníž. přenesená",J316,0)</f>
        <v>0</v>
      </c>
      <c r="BI316" s="245">
        <f>IF(N316="nulová",J316,0)</f>
        <v>0</v>
      </c>
      <c r="BJ316" s="17" t="s">
        <v>90</v>
      </c>
      <c r="BK316" s="245">
        <f>ROUND(I316*H316,2)</f>
        <v>0</v>
      </c>
      <c r="BL316" s="17" t="s">
        <v>125</v>
      </c>
      <c r="BM316" s="244" t="s">
        <v>3308</v>
      </c>
    </row>
    <row r="317" s="1" customFormat="1">
      <c r="B317" s="39"/>
      <c r="C317" s="40"/>
      <c r="D317" s="246" t="s">
        <v>273</v>
      </c>
      <c r="E317" s="40"/>
      <c r="F317" s="247" t="s">
        <v>3176</v>
      </c>
      <c r="G317" s="40"/>
      <c r="H317" s="40"/>
      <c r="I317" s="151"/>
      <c r="J317" s="40"/>
      <c r="K317" s="40"/>
      <c r="L317" s="44"/>
      <c r="M317" s="248"/>
      <c r="N317" s="87"/>
      <c r="O317" s="87"/>
      <c r="P317" s="87"/>
      <c r="Q317" s="87"/>
      <c r="R317" s="87"/>
      <c r="S317" s="87"/>
      <c r="T317" s="88"/>
      <c r="AT317" s="17" t="s">
        <v>273</v>
      </c>
      <c r="AU317" s="17" t="s">
        <v>92</v>
      </c>
    </row>
    <row r="318" s="1" customFormat="1" ht="16.5" customHeight="1">
      <c r="B318" s="39"/>
      <c r="C318" s="233" t="s">
        <v>523</v>
      </c>
      <c r="D318" s="233" t="s">
        <v>266</v>
      </c>
      <c r="E318" s="234" t="s">
        <v>3309</v>
      </c>
      <c r="F318" s="235" t="s">
        <v>3310</v>
      </c>
      <c r="G318" s="236" t="s">
        <v>407</v>
      </c>
      <c r="H318" s="237">
        <v>14995.956</v>
      </c>
      <c r="I318" s="238"/>
      <c r="J318" s="239">
        <f>ROUND(I318*H318,2)</f>
        <v>0</v>
      </c>
      <c r="K318" s="235" t="s">
        <v>270</v>
      </c>
      <c r="L318" s="44"/>
      <c r="M318" s="240" t="s">
        <v>1</v>
      </c>
      <c r="N318" s="241" t="s">
        <v>48</v>
      </c>
      <c r="O318" s="87"/>
      <c r="P318" s="242">
        <f>O318*H318</f>
        <v>0</v>
      </c>
      <c r="Q318" s="242">
        <v>0.00123</v>
      </c>
      <c r="R318" s="242">
        <f>Q318*H318</f>
        <v>18.445025879999999</v>
      </c>
      <c r="S318" s="242">
        <v>0</v>
      </c>
      <c r="T318" s="243">
        <f>S318*H318</f>
        <v>0</v>
      </c>
      <c r="AR318" s="244" t="s">
        <v>125</v>
      </c>
      <c r="AT318" s="244" t="s">
        <v>266</v>
      </c>
      <c r="AU318" s="244" t="s">
        <v>92</v>
      </c>
      <c r="AY318" s="17" t="s">
        <v>263</v>
      </c>
      <c r="BE318" s="245">
        <f>IF(N318="základní",J318,0)</f>
        <v>0</v>
      </c>
      <c r="BF318" s="245">
        <f>IF(N318="snížená",J318,0)</f>
        <v>0</v>
      </c>
      <c r="BG318" s="245">
        <f>IF(N318="zákl. přenesená",J318,0)</f>
        <v>0</v>
      </c>
      <c r="BH318" s="245">
        <f>IF(N318="sníž. přenesená",J318,0)</f>
        <v>0</v>
      </c>
      <c r="BI318" s="245">
        <f>IF(N318="nulová",J318,0)</f>
        <v>0</v>
      </c>
      <c r="BJ318" s="17" t="s">
        <v>90</v>
      </c>
      <c r="BK318" s="245">
        <f>ROUND(I318*H318,2)</f>
        <v>0</v>
      </c>
      <c r="BL318" s="17" t="s">
        <v>125</v>
      </c>
      <c r="BM318" s="244" t="s">
        <v>3311</v>
      </c>
    </row>
    <row r="319" s="1" customFormat="1">
      <c r="B319" s="39"/>
      <c r="C319" s="40"/>
      <c r="D319" s="246" t="s">
        <v>273</v>
      </c>
      <c r="E319" s="40"/>
      <c r="F319" s="247" t="s">
        <v>3176</v>
      </c>
      <c r="G319" s="40"/>
      <c r="H319" s="40"/>
      <c r="I319" s="151"/>
      <c r="J319" s="40"/>
      <c r="K319" s="40"/>
      <c r="L319" s="44"/>
      <c r="M319" s="248"/>
      <c r="N319" s="87"/>
      <c r="O319" s="87"/>
      <c r="P319" s="87"/>
      <c r="Q319" s="87"/>
      <c r="R319" s="87"/>
      <c r="S319" s="87"/>
      <c r="T319" s="88"/>
      <c r="AT319" s="17" t="s">
        <v>273</v>
      </c>
      <c r="AU319" s="17" t="s">
        <v>92</v>
      </c>
    </row>
    <row r="320" s="14" customFormat="1">
      <c r="B320" s="274"/>
      <c r="C320" s="275"/>
      <c r="D320" s="246" t="s">
        <v>368</v>
      </c>
      <c r="E320" s="276" t="s">
        <v>1</v>
      </c>
      <c r="F320" s="277" t="s">
        <v>3236</v>
      </c>
      <c r="G320" s="275"/>
      <c r="H320" s="276" t="s">
        <v>1</v>
      </c>
      <c r="I320" s="278"/>
      <c r="J320" s="275"/>
      <c r="K320" s="275"/>
      <c r="L320" s="279"/>
      <c r="M320" s="280"/>
      <c r="N320" s="281"/>
      <c r="O320" s="281"/>
      <c r="P320" s="281"/>
      <c r="Q320" s="281"/>
      <c r="R320" s="281"/>
      <c r="S320" s="281"/>
      <c r="T320" s="282"/>
      <c r="AT320" s="283" t="s">
        <v>368</v>
      </c>
      <c r="AU320" s="283" t="s">
        <v>92</v>
      </c>
      <c r="AV320" s="14" t="s">
        <v>90</v>
      </c>
      <c r="AW320" s="14" t="s">
        <v>38</v>
      </c>
      <c r="AX320" s="14" t="s">
        <v>83</v>
      </c>
      <c r="AY320" s="283" t="s">
        <v>263</v>
      </c>
    </row>
    <row r="321" s="14" customFormat="1">
      <c r="B321" s="274"/>
      <c r="C321" s="275"/>
      <c r="D321" s="246" t="s">
        <v>368</v>
      </c>
      <c r="E321" s="276" t="s">
        <v>1</v>
      </c>
      <c r="F321" s="277" t="s">
        <v>3247</v>
      </c>
      <c r="G321" s="275"/>
      <c r="H321" s="276" t="s">
        <v>1</v>
      </c>
      <c r="I321" s="278"/>
      <c r="J321" s="275"/>
      <c r="K321" s="275"/>
      <c r="L321" s="279"/>
      <c r="M321" s="280"/>
      <c r="N321" s="281"/>
      <c r="O321" s="281"/>
      <c r="P321" s="281"/>
      <c r="Q321" s="281"/>
      <c r="R321" s="281"/>
      <c r="S321" s="281"/>
      <c r="T321" s="282"/>
      <c r="AT321" s="283" t="s">
        <v>368</v>
      </c>
      <c r="AU321" s="283" t="s">
        <v>92</v>
      </c>
      <c r="AV321" s="14" t="s">
        <v>90</v>
      </c>
      <c r="AW321" s="14" t="s">
        <v>38</v>
      </c>
      <c r="AX321" s="14" t="s">
        <v>83</v>
      </c>
      <c r="AY321" s="283" t="s">
        <v>263</v>
      </c>
    </row>
    <row r="322" s="14" customFormat="1">
      <c r="B322" s="274"/>
      <c r="C322" s="275"/>
      <c r="D322" s="246" t="s">
        <v>368</v>
      </c>
      <c r="E322" s="276" t="s">
        <v>1</v>
      </c>
      <c r="F322" s="277" t="s">
        <v>3312</v>
      </c>
      <c r="G322" s="275"/>
      <c r="H322" s="276" t="s">
        <v>1</v>
      </c>
      <c r="I322" s="278"/>
      <c r="J322" s="275"/>
      <c r="K322" s="275"/>
      <c r="L322" s="279"/>
      <c r="M322" s="280"/>
      <c r="N322" s="281"/>
      <c r="O322" s="281"/>
      <c r="P322" s="281"/>
      <c r="Q322" s="281"/>
      <c r="R322" s="281"/>
      <c r="S322" s="281"/>
      <c r="T322" s="282"/>
      <c r="AT322" s="283" t="s">
        <v>368</v>
      </c>
      <c r="AU322" s="283" t="s">
        <v>92</v>
      </c>
      <c r="AV322" s="14" t="s">
        <v>90</v>
      </c>
      <c r="AW322" s="14" t="s">
        <v>38</v>
      </c>
      <c r="AX322" s="14" t="s">
        <v>83</v>
      </c>
      <c r="AY322" s="283" t="s">
        <v>263</v>
      </c>
    </row>
    <row r="323" s="12" customFormat="1">
      <c r="B323" s="252"/>
      <c r="C323" s="253"/>
      <c r="D323" s="246" t="s">
        <v>368</v>
      </c>
      <c r="E323" s="254" t="s">
        <v>1</v>
      </c>
      <c r="F323" s="255" t="s">
        <v>3301</v>
      </c>
      <c r="G323" s="253"/>
      <c r="H323" s="256">
        <v>2891.8800000000001</v>
      </c>
      <c r="I323" s="257"/>
      <c r="J323" s="253"/>
      <c r="K323" s="253"/>
      <c r="L323" s="258"/>
      <c r="M323" s="259"/>
      <c r="N323" s="260"/>
      <c r="O323" s="260"/>
      <c r="P323" s="260"/>
      <c r="Q323" s="260"/>
      <c r="R323" s="260"/>
      <c r="S323" s="260"/>
      <c r="T323" s="261"/>
      <c r="AT323" s="262" t="s">
        <v>368</v>
      </c>
      <c r="AU323" s="262" t="s">
        <v>92</v>
      </c>
      <c r="AV323" s="12" t="s">
        <v>92</v>
      </c>
      <c r="AW323" s="12" t="s">
        <v>38</v>
      </c>
      <c r="AX323" s="12" t="s">
        <v>83</v>
      </c>
      <c r="AY323" s="262" t="s">
        <v>263</v>
      </c>
    </row>
    <row r="324" s="12" customFormat="1">
      <c r="B324" s="252"/>
      <c r="C324" s="253"/>
      <c r="D324" s="246" t="s">
        <v>368</v>
      </c>
      <c r="E324" s="254" t="s">
        <v>1</v>
      </c>
      <c r="F324" s="255" t="s">
        <v>3302</v>
      </c>
      <c r="G324" s="253"/>
      <c r="H324" s="256">
        <v>3095.6399999999999</v>
      </c>
      <c r="I324" s="257"/>
      <c r="J324" s="253"/>
      <c r="K324" s="253"/>
      <c r="L324" s="258"/>
      <c r="M324" s="259"/>
      <c r="N324" s="260"/>
      <c r="O324" s="260"/>
      <c r="P324" s="260"/>
      <c r="Q324" s="260"/>
      <c r="R324" s="260"/>
      <c r="S324" s="260"/>
      <c r="T324" s="261"/>
      <c r="AT324" s="262" t="s">
        <v>368</v>
      </c>
      <c r="AU324" s="262" t="s">
        <v>92</v>
      </c>
      <c r="AV324" s="12" t="s">
        <v>92</v>
      </c>
      <c r="AW324" s="12" t="s">
        <v>38</v>
      </c>
      <c r="AX324" s="12" t="s">
        <v>83</v>
      </c>
      <c r="AY324" s="262" t="s">
        <v>263</v>
      </c>
    </row>
    <row r="325" s="12" customFormat="1">
      <c r="B325" s="252"/>
      <c r="C325" s="253"/>
      <c r="D325" s="246" t="s">
        <v>368</v>
      </c>
      <c r="E325" s="254" t="s">
        <v>1</v>
      </c>
      <c r="F325" s="255" t="s">
        <v>3303</v>
      </c>
      <c r="G325" s="253"/>
      <c r="H325" s="256">
        <v>2905.1999999999998</v>
      </c>
      <c r="I325" s="257"/>
      <c r="J325" s="253"/>
      <c r="K325" s="253"/>
      <c r="L325" s="258"/>
      <c r="M325" s="259"/>
      <c r="N325" s="260"/>
      <c r="O325" s="260"/>
      <c r="P325" s="260"/>
      <c r="Q325" s="260"/>
      <c r="R325" s="260"/>
      <c r="S325" s="260"/>
      <c r="T325" s="261"/>
      <c r="AT325" s="262" t="s">
        <v>368</v>
      </c>
      <c r="AU325" s="262" t="s">
        <v>92</v>
      </c>
      <c r="AV325" s="12" t="s">
        <v>92</v>
      </c>
      <c r="AW325" s="12" t="s">
        <v>38</v>
      </c>
      <c r="AX325" s="12" t="s">
        <v>83</v>
      </c>
      <c r="AY325" s="262" t="s">
        <v>263</v>
      </c>
    </row>
    <row r="326" s="12" customFormat="1">
      <c r="B326" s="252"/>
      <c r="C326" s="253"/>
      <c r="D326" s="246" t="s">
        <v>368</v>
      </c>
      <c r="E326" s="254" t="s">
        <v>1</v>
      </c>
      <c r="F326" s="255" t="s">
        <v>3304</v>
      </c>
      <c r="G326" s="253"/>
      <c r="H326" s="256">
        <v>3756.3600000000001</v>
      </c>
      <c r="I326" s="257"/>
      <c r="J326" s="253"/>
      <c r="K326" s="253"/>
      <c r="L326" s="258"/>
      <c r="M326" s="259"/>
      <c r="N326" s="260"/>
      <c r="O326" s="260"/>
      <c r="P326" s="260"/>
      <c r="Q326" s="260"/>
      <c r="R326" s="260"/>
      <c r="S326" s="260"/>
      <c r="T326" s="261"/>
      <c r="AT326" s="262" t="s">
        <v>368</v>
      </c>
      <c r="AU326" s="262" t="s">
        <v>92</v>
      </c>
      <c r="AV326" s="12" t="s">
        <v>92</v>
      </c>
      <c r="AW326" s="12" t="s">
        <v>38</v>
      </c>
      <c r="AX326" s="12" t="s">
        <v>83</v>
      </c>
      <c r="AY326" s="262" t="s">
        <v>263</v>
      </c>
    </row>
    <row r="327" s="12" customFormat="1">
      <c r="B327" s="252"/>
      <c r="C327" s="253"/>
      <c r="D327" s="246" t="s">
        <v>368</v>
      </c>
      <c r="E327" s="254" t="s">
        <v>1</v>
      </c>
      <c r="F327" s="255" t="s">
        <v>3305</v>
      </c>
      <c r="G327" s="253"/>
      <c r="H327" s="256">
        <v>1189.56</v>
      </c>
      <c r="I327" s="257"/>
      <c r="J327" s="253"/>
      <c r="K327" s="253"/>
      <c r="L327" s="258"/>
      <c r="M327" s="259"/>
      <c r="N327" s="260"/>
      <c r="O327" s="260"/>
      <c r="P327" s="260"/>
      <c r="Q327" s="260"/>
      <c r="R327" s="260"/>
      <c r="S327" s="260"/>
      <c r="T327" s="261"/>
      <c r="AT327" s="262" t="s">
        <v>368</v>
      </c>
      <c r="AU327" s="262" t="s">
        <v>92</v>
      </c>
      <c r="AV327" s="12" t="s">
        <v>92</v>
      </c>
      <c r="AW327" s="12" t="s">
        <v>38</v>
      </c>
      <c r="AX327" s="12" t="s">
        <v>83</v>
      </c>
      <c r="AY327" s="262" t="s">
        <v>263</v>
      </c>
    </row>
    <row r="328" s="12" customFormat="1">
      <c r="B328" s="252"/>
      <c r="C328" s="253"/>
      <c r="D328" s="246" t="s">
        <v>368</v>
      </c>
      <c r="E328" s="254" t="s">
        <v>1</v>
      </c>
      <c r="F328" s="255" t="s">
        <v>3313</v>
      </c>
      <c r="G328" s="253"/>
      <c r="H328" s="256">
        <v>1157.316</v>
      </c>
      <c r="I328" s="257"/>
      <c r="J328" s="253"/>
      <c r="K328" s="253"/>
      <c r="L328" s="258"/>
      <c r="M328" s="259"/>
      <c r="N328" s="260"/>
      <c r="O328" s="260"/>
      <c r="P328" s="260"/>
      <c r="Q328" s="260"/>
      <c r="R328" s="260"/>
      <c r="S328" s="260"/>
      <c r="T328" s="261"/>
      <c r="AT328" s="262" t="s">
        <v>368</v>
      </c>
      <c r="AU328" s="262" t="s">
        <v>92</v>
      </c>
      <c r="AV328" s="12" t="s">
        <v>92</v>
      </c>
      <c r="AW328" s="12" t="s">
        <v>38</v>
      </c>
      <c r="AX328" s="12" t="s">
        <v>83</v>
      </c>
      <c r="AY328" s="262" t="s">
        <v>263</v>
      </c>
    </row>
    <row r="329" s="13" customFormat="1">
      <c r="B329" s="263"/>
      <c r="C329" s="264"/>
      <c r="D329" s="246" t="s">
        <v>368</v>
      </c>
      <c r="E329" s="265" t="s">
        <v>1</v>
      </c>
      <c r="F329" s="266" t="s">
        <v>370</v>
      </c>
      <c r="G329" s="264"/>
      <c r="H329" s="267">
        <v>14995.956</v>
      </c>
      <c r="I329" s="268"/>
      <c r="J329" s="264"/>
      <c r="K329" s="264"/>
      <c r="L329" s="269"/>
      <c r="M329" s="270"/>
      <c r="N329" s="271"/>
      <c r="O329" s="271"/>
      <c r="P329" s="271"/>
      <c r="Q329" s="271"/>
      <c r="R329" s="271"/>
      <c r="S329" s="271"/>
      <c r="T329" s="272"/>
      <c r="AT329" s="273" t="s">
        <v>368</v>
      </c>
      <c r="AU329" s="273" t="s">
        <v>92</v>
      </c>
      <c r="AV329" s="13" t="s">
        <v>125</v>
      </c>
      <c r="AW329" s="13" t="s">
        <v>38</v>
      </c>
      <c r="AX329" s="13" t="s">
        <v>90</v>
      </c>
      <c r="AY329" s="273" t="s">
        <v>263</v>
      </c>
    </row>
    <row r="330" s="1" customFormat="1" ht="16.5" customHeight="1">
      <c r="B330" s="39"/>
      <c r="C330" s="233" t="s">
        <v>529</v>
      </c>
      <c r="D330" s="233" t="s">
        <v>266</v>
      </c>
      <c r="E330" s="234" t="s">
        <v>3314</v>
      </c>
      <c r="F330" s="235" t="s">
        <v>3315</v>
      </c>
      <c r="G330" s="236" t="s">
        <v>407</v>
      </c>
      <c r="H330" s="237">
        <v>14995.956</v>
      </c>
      <c r="I330" s="238"/>
      <c r="J330" s="239">
        <f>ROUND(I330*H330,2)</f>
        <v>0</v>
      </c>
      <c r="K330" s="235" t="s">
        <v>270</v>
      </c>
      <c r="L330" s="44"/>
      <c r="M330" s="240" t="s">
        <v>1</v>
      </c>
      <c r="N330" s="241" t="s">
        <v>48</v>
      </c>
      <c r="O330" s="87"/>
      <c r="P330" s="242">
        <f>O330*H330</f>
        <v>0</v>
      </c>
      <c r="Q330" s="242">
        <v>0</v>
      </c>
      <c r="R330" s="242">
        <f>Q330*H330</f>
        <v>0</v>
      </c>
      <c r="S330" s="242">
        <v>0</v>
      </c>
      <c r="T330" s="243">
        <f>S330*H330</f>
        <v>0</v>
      </c>
      <c r="AR330" s="244" t="s">
        <v>125</v>
      </c>
      <c r="AT330" s="244" t="s">
        <v>266</v>
      </c>
      <c r="AU330" s="244" t="s">
        <v>92</v>
      </c>
      <c r="AY330" s="17" t="s">
        <v>263</v>
      </c>
      <c r="BE330" s="245">
        <f>IF(N330="základní",J330,0)</f>
        <v>0</v>
      </c>
      <c r="BF330" s="245">
        <f>IF(N330="snížená",J330,0)</f>
        <v>0</v>
      </c>
      <c r="BG330" s="245">
        <f>IF(N330="zákl. přenesená",J330,0)</f>
        <v>0</v>
      </c>
      <c r="BH330" s="245">
        <f>IF(N330="sníž. přenesená",J330,0)</f>
        <v>0</v>
      </c>
      <c r="BI330" s="245">
        <f>IF(N330="nulová",J330,0)</f>
        <v>0</v>
      </c>
      <c r="BJ330" s="17" t="s">
        <v>90</v>
      </c>
      <c r="BK330" s="245">
        <f>ROUND(I330*H330,2)</f>
        <v>0</v>
      </c>
      <c r="BL330" s="17" t="s">
        <v>125</v>
      </c>
      <c r="BM330" s="244" t="s">
        <v>3316</v>
      </c>
    </row>
    <row r="331" s="1" customFormat="1">
      <c r="B331" s="39"/>
      <c r="C331" s="40"/>
      <c r="D331" s="246" t="s">
        <v>273</v>
      </c>
      <c r="E331" s="40"/>
      <c r="F331" s="247" t="s">
        <v>3176</v>
      </c>
      <c r="G331" s="40"/>
      <c r="H331" s="40"/>
      <c r="I331" s="151"/>
      <c r="J331" s="40"/>
      <c r="K331" s="40"/>
      <c r="L331" s="44"/>
      <c r="M331" s="248"/>
      <c r="N331" s="87"/>
      <c r="O331" s="87"/>
      <c r="P331" s="87"/>
      <c r="Q331" s="87"/>
      <c r="R331" s="87"/>
      <c r="S331" s="87"/>
      <c r="T331" s="88"/>
      <c r="AT331" s="17" t="s">
        <v>273</v>
      </c>
      <c r="AU331" s="17" t="s">
        <v>92</v>
      </c>
    </row>
    <row r="332" s="1" customFormat="1" ht="16.5" customHeight="1">
      <c r="B332" s="39"/>
      <c r="C332" s="233" t="s">
        <v>538</v>
      </c>
      <c r="D332" s="233" t="s">
        <v>266</v>
      </c>
      <c r="E332" s="234" t="s">
        <v>3317</v>
      </c>
      <c r="F332" s="235" t="s">
        <v>3318</v>
      </c>
      <c r="G332" s="236" t="s">
        <v>407</v>
      </c>
      <c r="H332" s="237">
        <v>11996.763999999999</v>
      </c>
      <c r="I332" s="238"/>
      <c r="J332" s="239">
        <f>ROUND(I332*H332,2)</f>
        <v>0</v>
      </c>
      <c r="K332" s="235" t="s">
        <v>270</v>
      </c>
      <c r="L332" s="44"/>
      <c r="M332" s="240" t="s">
        <v>1</v>
      </c>
      <c r="N332" s="241" t="s">
        <v>48</v>
      </c>
      <c r="O332" s="87"/>
      <c r="P332" s="242">
        <f>O332*H332</f>
        <v>0</v>
      </c>
      <c r="Q332" s="242">
        <v>0.0032000000000000002</v>
      </c>
      <c r="R332" s="242">
        <f>Q332*H332</f>
        <v>38.389644799999999</v>
      </c>
      <c r="S332" s="242">
        <v>0</v>
      </c>
      <c r="T332" s="243">
        <f>S332*H332</f>
        <v>0</v>
      </c>
      <c r="AR332" s="244" t="s">
        <v>125</v>
      </c>
      <c r="AT332" s="244" t="s">
        <v>266</v>
      </c>
      <c r="AU332" s="244" t="s">
        <v>92</v>
      </c>
      <c r="AY332" s="17" t="s">
        <v>263</v>
      </c>
      <c r="BE332" s="245">
        <f>IF(N332="základní",J332,0)</f>
        <v>0</v>
      </c>
      <c r="BF332" s="245">
        <f>IF(N332="snížená",J332,0)</f>
        <v>0</v>
      </c>
      <c r="BG332" s="245">
        <f>IF(N332="zákl. přenesená",J332,0)</f>
        <v>0</v>
      </c>
      <c r="BH332" s="245">
        <f>IF(N332="sníž. přenesená",J332,0)</f>
        <v>0</v>
      </c>
      <c r="BI332" s="245">
        <f>IF(N332="nulová",J332,0)</f>
        <v>0</v>
      </c>
      <c r="BJ332" s="17" t="s">
        <v>90</v>
      </c>
      <c r="BK332" s="245">
        <f>ROUND(I332*H332,2)</f>
        <v>0</v>
      </c>
      <c r="BL332" s="17" t="s">
        <v>125</v>
      </c>
      <c r="BM332" s="244" t="s">
        <v>3319</v>
      </c>
    </row>
    <row r="333" s="1" customFormat="1">
      <c r="B333" s="39"/>
      <c r="C333" s="40"/>
      <c r="D333" s="246" t="s">
        <v>273</v>
      </c>
      <c r="E333" s="40"/>
      <c r="F333" s="247" t="s">
        <v>3176</v>
      </c>
      <c r="G333" s="40"/>
      <c r="H333" s="40"/>
      <c r="I333" s="151"/>
      <c r="J333" s="40"/>
      <c r="K333" s="40"/>
      <c r="L333" s="44"/>
      <c r="M333" s="248"/>
      <c r="N333" s="87"/>
      <c r="O333" s="87"/>
      <c r="P333" s="87"/>
      <c r="Q333" s="87"/>
      <c r="R333" s="87"/>
      <c r="S333" s="87"/>
      <c r="T333" s="88"/>
      <c r="AT333" s="17" t="s">
        <v>273</v>
      </c>
      <c r="AU333" s="17" t="s">
        <v>92</v>
      </c>
    </row>
    <row r="334" s="1" customFormat="1" ht="16.5" customHeight="1">
      <c r="B334" s="39"/>
      <c r="C334" s="233" t="s">
        <v>547</v>
      </c>
      <c r="D334" s="233" t="s">
        <v>266</v>
      </c>
      <c r="E334" s="234" t="s">
        <v>3320</v>
      </c>
      <c r="F334" s="235" t="s">
        <v>3321</v>
      </c>
      <c r="G334" s="236" t="s">
        <v>403</v>
      </c>
      <c r="H334" s="237">
        <v>607.24800000000005</v>
      </c>
      <c r="I334" s="238"/>
      <c r="J334" s="239">
        <f>ROUND(I334*H334,2)</f>
        <v>0</v>
      </c>
      <c r="K334" s="235" t="s">
        <v>270</v>
      </c>
      <c r="L334" s="44"/>
      <c r="M334" s="240" t="s">
        <v>1</v>
      </c>
      <c r="N334" s="241" t="s">
        <v>48</v>
      </c>
      <c r="O334" s="87"/>
      <c r="P334" s="242">
        <f>O334*H334</f>
        <v>0</v>
      </c>
      <c r="Q334" s="242">
        <v>1.0551600000000001</v>
      </c>
      <c r="R334" s="242">
        <f>Q334*H334</f>
        <v>640.74379968000017</v>
      </c>
      <c r="S334" s="242">
        <v>0</v>
      </c>
      <c r="T334" s="243">
        <f>S334*H334</f>
        <v>0</v>
      </c>
      <c r="AR334" s="244" t="s">
        <v>125</v>
      </c>
      <c r="AT334" s="244" t="s">
        <v>266</v>
      </c>
      <c r="AU334" s="244" t="s">
        <v>92</v>
      </c>
      <c r="AY334" s="17" t="s">
        <v>263</v>
      </c>
      <c r="BE334" s="245">
        <f>IF(N334="základní",J334,0)</f>
        <v>0</v>
      </c>
      <c r="BF334" s="245">
        <f>IF(N334="snížená",J334,0)</f>
        <v>0</v>
      </c>
      <c r="BG334" s="245">
        <f>IF(N334="zákl. přenesená",J334,0)</f>
        <v>0</v>
      </c>
      <c r="BH334" s="245">
        <f>IF(N334="sníž. přenesená",J334,0)</f>
        <v>0</v>
      </c>
      <c r="BI334" s="245">
        <f>IF(N334="nulová",J334,0)</f>
        <v>0</v>
      </c>
      <c r="BJ334" s="17" t="s">
        <v>90</v>
      </c>
      <c r="BK334" s="245">
        <f>ROUND(I334*H334,2)</f>
        <v>0</v>
      </c>
      <c r="BL334" s="17" t="s">
        <v>125</v>
      </c>
      <c r="BM334" s="244" t="s">
        <v>3322</v>
      </c>
    </row>
    <row r="335" s="1" customFormat="1">
      <c r="B335" s="39"/>
      <c r="C335" s="40"/>
      <c r="D335" s="246" t="s">
        <v>273</v>
      </c>
      <c r="E335" s="40"/>
      <c r="F335" s="247" t="s">
        <v>3229</v>
      </c>
      <c r="G335" s="40"/>
      <c r="H335" s="40"/>
      <c r="I335" s="151"/>
      <c r="J335" s="40"/>
      <c r="K335" s="40"/>
      <c r="L335" s="44"/>
      <c r="M335" s="248"/>
      <c r="N335" s="87"/>
      <c r="O335" s="87"/>
      <c r="P335" s="87"/>
      <c r="Q335" s="87"/>
      <c r="R335" s="87"/>
      <c r="S335" s="87"/>
      <c r="T335" s="88"/>
      <c r="AT335" s="17" t="s">
        <v>273</v>
      </c>
      <c r="AU335" s="17" t="s">
        <v>92</v>
      </c>
    </row>
    <row r="336" s="14" customFormat="1">
      <c r="B336" s="274"/>
      <c r="C336" s="275"/>
      <c r="D336" s="246" t="s">
        <v>368</v>
      </c>
      <c r="E336" s="276" t="s">
        <v>1</v>
      </c>
      <c r="F336" s="277" t="s">
        <v>3236</v>
      </c>
      <c r="G336" s="275"/>
      <c r="H336" s="276" t="s">
        <v>1</v>
      </c>
      <c r="I336" s="278"/>
      <c r="J336" s="275"/>
      <c r="K336" s="275"/>
      <c r="L336" s="279"/>
      <c r="M336" s="280"/>
      <c r="N336" s="281"/>
      <c r="O336" s="281"/>
      <c r="P336" s="281"/>
      <c r="Q336" s="281"/>
      <c r="R336" s="281"/>
      <c r="S336" s="281"/>
      <c r="T336" s="282"/>
      <c r="AT336" s="283" t="s">
        <v>368</v>
      </c>
      <c r="AU336" s="283" t="s">
        <v>92</v>
      </c>
      <c r="AV336" s="14" t="s">
        <v>90</v>
      </c>
      <c r="AW336" s="14" t="s">
        <v>38</v>
      </c>
      <c r="AX336" s="14" t="s">
        <v>83</v>
      </c>
      <c r="AY336" s="283" t="s">
        <v>263</v>
      </c>
    </row>
    <row r="337" s="14" customFormat="1">
      <c r="B337" s="274"/>
      <c r="C337" s="275"/>
      <c r="D337" s="246" t="s">
        <v>368</v>
      </c>
      <c r="E337" s="276" t="s">
        <v>1</v>
      </c>
      <c r="F337" s="277" t="s">
        <v>574</v>
      </c>
      <c r="G337" s="275"/>
      <c r="H337" s="276" t="s">
        <v>1</v>
      </c>
      <c r="I337" s="278"/>
      <c r="J337" s="275"/>
      <c r="K337" s="275"/>
      <c r="L337" s="279"/>
      <c r="M337" s="280"/>
      <c r="N337" s="281"/>
      <c r="O337" s="281"/>
      <c r="P337" s="281"/>
      <c r="Q337" s="281"/>
      <c r="R337" s="281"/>
      <c r="S337" s="281"/>
      <c r="T337" s="282"/>
      <c r="AT337" s="283" t="s">
        <v>368</v>
      </c>
      <c r="AU337" s="283" t="s">
        <v>92</v>
      </c>
      <c r="AV337" s="14" t="s">
        <v>90</v>
      </c>
      <c r="AW337" s="14" t="s">
        <v>38</v>
      </c>
      <c r="AX337" s="14" t="s">
        <v>83</v>
      </c>
      <c r="AY337" s="283" t="s">
        <v>263</v>
      </c>
    </row>
    <row r="338" s="12" customFormat="1">
      <c r="B338" s="252"/>
      <c r="C338" s="253"/>
      <c r="D338" s="246" t="s">
        <v>368</v>
      </c>
      <c r="E338" s="254" t="s">
        <v>1</v>
      </c>
      <c r="F338" s="255" t="s">
        <v>3323</v>
      </c>
      <c r="G338" s="253"/>
      <c r="H338" s="256">
        <v>607.24800000000005</v>
      </c>
      <c r="I338" s="257"/>
      <c r="J338" s="253"/>
      <c r="K338" s="253"/>
      <c r="L338" s="258"/>
      <c r="M338" s="259"/>
      <c r="N338" s="260"/>
      <c r="O338" s="260"/>
      <c r="P338" s="260"/>
      <c r="Q338" s="260"/>
      <c r="R338" s="260"/>
      <c r="S338" s="260"/>
      <c r="T338" s="261"/>
      <c r="AT338" s="262" t="s">
        <v>368</v>
      </c>
      <c r="AU338" s="262" t="s">
        <v>92</v>
      </c>
      <c r="AV338" s="12" t="s">
        <v>92</v>
      </c>
      <c r="AW338" s="12" t="s">
        <v>38</v>
      </c>
      <c r="AX338" s="12" t="s">
        <v>83</v>
      </c>
      <c r="AY338" s="262" t="s">
        <v>263</v>
      </c>
    </row>
    <row r="339" s="13" customFormat="1">
      <c r="B339" s="263"/>
      <c r="C339" s="264"/>
      <c r="D339" s="246" t="s">
        <v>368</v>
      </c>
      <c r="E339" s="265" t="s">
        <v>1</v>
      </c>
      <c r="F339" s="266" t="s">
        <v>370</v>
      </c>
      <c r="G339" s="264"/>
      <c r="H339" s="267">
        <v>607.24800000000005</v>
      </c>
      <c r="I339" s="268"/>
      <c r="J339" s="264"/>
      <c r="K339" s="264"/>
      <c r="L339" s="269"/>
      <c r="M339" s="270"/>
      <c r="N339" s="271"/>
      <c r="O339" s="271"/>
      <c r="P339" s="271"/>
      <c r="Q339" s="271"/>
      <c r="R339" s="271"/>
      <c r="S339" s="271"/>
      <c r="T339" s="272"/>
      <c r="AT339" s="273" t="s">
        <v>368</v>
      </c>
      <c r="AU339" s="273" t="s">
        <v>92</v>
      </c>
      <c r="AV339" s="13" t="s">
        <v>125</v>
      </c>
      <c r="AW339" s="13" t="s">
        <v>38</v>
      </c>
      <c r="AX339" s="13" t="s">
        <v>90</v>
      </c>
      <c r="AY339" s="273" t="s">
        <v>263</v>
      </c>
    </row>
    <row r="340" s="1" customFormat="1" ht="16.5" customHeight="1">
      <c r="B340" s="39"/>
      <c r="C340" s="233" t="s">
        <v>556</v>
      </c>
      <c r="D340" s="233" t="s">
        <v>266</v>
      </c>
      <c r="E340" s="234" t="s">
        <v>3324</v>
      </c>
      <c r="F340" s="235" t="s">
        <v>3325</v>
      </c>
      <c r="G340" s="236" t="s">
        <v>378</v>
      </c>
      <c r="H340" s="237">
        <v>387.60000000000002</v>
      </c>
      <c r="I340" s="238"/>
      <c r="J340" s="239">
        <f>ROUND(I340*H340,2)</f>
        <v>0</v>
      </c>
      <c r="K340" s="235" t="s">
        <v>270</v>
      </c>
      <c r="L340" s="44"/>
      <c r="M340" s="240" t="s">
        <v>1</v>
      </c>
      <c r="N340" s="241" t="s">
        <v>48</v>
      </c>
      <c r="O340" s="87"/>
      <c r="P340" s="242">
        <f>O340*H340</f>
        <v>0</v>
      </c>
      <c r="Q340" s="242">
        <v>2.45336</v>
      </c>
      <c r="R340" s="242">
        <f>Q340*H340</f>
        <v>950.92233600000009</v>
      </c>
      <c r="S340" s="242">
        <v>0</v>
      </c>
      <c r="T340" s="243">
        <f>S340*H340</f>
        <v>0</v>
      </c>
      <c r="AR340" s="244" t="s">
        <v>125</v>
      </c>
      <c r="AT340" s="244" t="s">
        <v>266</v>
      </c>
      <c r="AU340" s="244" t="s">
        <v>92</v>
      </c>
      <c r="AY340" s="17" t="s">
        <v>263</v>
      </c>
      <c r="BE340" s="245">
        <f>IF(N340="základní",J340,0)</f>
        <v>0</v>
      </c>
      <c r="BF340" s="245">
        <f>IF(N340="snížená",J340,0)</f>
        <v>0</v>
      </c>
      <c r="BG340" s="245">
        <f>IF(N340="zákl. přenesená",J340,0)</f>
        <v>0</v>
      </c>
      <c r="BH340" s="245">
        <f>IF(N340="sníž. přenesená",J340,0)</f>
        <v>0</v>
      </c>
      <c r="BI340" s="245">
        <f>IF(N340="nulová",J340,0)</f>
        <v>0</v>
      </c>
      <c r="BJ340" s="17" t="s">
        <v>90</v>
      </c>
      <c r="BK340" s="245">
        <f>ROUND(I340*H340,2)</f>
        <v>0</v>
      </c>
      <c r="BL340" s="17" t="s">
        <v>125</v>
      </c>
      <c r="BM340" s="244" t="s">
        <v>3326</v>
      </c>
    </row>
    <row r="341" s="1" customFormat="1">
      <c r="B341" s="39"/>
      <c r="C341" s="40"/>
      <c r="D341" s="246" t="s">
        <v>273</v>
      </c>
      <c r="E341" s="40"/>
      <c r="F341" s="247" t="s">
        <v>3235</v>
      </c>
      <c r="G341" s="40"/>
      <c r="H341" s="40"/>
      <c r="I341" s="151"/>
      <c r="J341" s="40"/>
      <c r="K341" s="40"/>
      <c r="L341" s="44"/>
      <c r="M341" s="248"/>
      <c r="N341" s="87"/>
      <c r="O341" s="87"/>
      <c r="P341" s="87"/>
      <c r="Q341" s="87"/>
      <c r="R341" s="87"/>
      <c r="S341" s="87"/>
      <c r="T341" s="88"/>
      <c r="AT341" s="17" t="s">
        <v>273</v>
      </c>
      <c r="AU341" s="17" t="s">
        <v>92</v>
      </c>
    </row>
    <row r="342" s="14" customFormat="1">
      <c r="B342" s="274"/>
      <c r="C342" s="275"/>
      <c r="D342" s="246" t="s">
        <v>368</v>
      </c>
      <c r="E342" s="276" t="s">
        <v>1</v>
      </c>
      <c r="F342" s="277" t="s">
        <v>3236</v>
      </c>
      <c r="G342" s="275"/>
      <c r="H342" s="276" t="s">
        <v>1</v>
      </c>
      <c r="I342" s="278"/>
      <c r="J342" s="275"/>
      <c r="K342" s="275"/>
      <c r="L342" s="279"/>
      <c r="M342" s="280"/>
      <c r="N342" s="281"/>
      <c r="O342" s="281"/>
      <c r="P342" s="281"/>
      <c r="Q342" s="281"/>
      <c r="R342" s="281"/>
      <c r="S342" s="281"/>
      <c r="T342" s="282"/>
      <c r="AT342" s="283" t="s">
        <v>368</v>
      </c>
      <c r="AU342" s="283" t="s">
        <v>92</v>
      </c>
      <c r="AV342" s="14" t="s">
        <v>90</v>
      </c>
      <c r="AW342" s="14" t="s">
        <v>38</v>
      </c>
      <c r="AX342" s="14" t="s">
        <v>83</v>
      </c>
      <c r="AY342" s="283" t="s">
        <v>263</v>
      </c>
    </row>
    <row r="343" s="14" customFormat="1">
      <c r="B343" s="274"/>
      <c r="C343" s="275"/>
      <c r="D343" s="246" t="s">
        <v>368</v>
      </c>
      <c r="E343" s="276" t="s">
        <v>1</v>
      </c>
      <c r="F343" s="277" t="s">
        <v>574</v>
      </c>
      <c r="G343" s="275"/>
      <c r="H343" s="276" t="s">
        <v>1</v>
      </c>
      <c r="I343" s="278"/>
      <c r="J343" s="275"/>
      <c r="K343" s="275"/>
      <c r="L343" s="279"/>
      <c r="M343" s="280"/>
      <c r="N343" s="281"/>
      <c r="O343" s="281"/>
      <c r="P343" s="281"/>
      <c r="Q343" s="281"/>
      <c r="R343" s="281"/>
      <c r="S343" s="281"/>
      <c r="T343" s="282"/>
      <c r="AT343" s="283" t="s">
        <v>368</v>
      </c>
      <c r="AU343" s="283" t="s">
        <v>92</v>
      </c>
      <c r="AV343" s="14" t="s">
        <v>90</v>
      </c>
      <c r="AW343" s="14" t="s">
        <v>38</v>
      </c>
      <c r="AX343" s="14" t="s">
        <v>83</v>
      </c>
      <c r="AY343" s="283" t="s">
        <v>263</v>
      </c>
    </row>
    <row r="344" s="12" customFormat="1">
      <c r="B344" s="252"/>
      <c r="C344" s="253"/>
      <c r="D344" s="246" t="s">
        <v>368</v>
      </c>
      <c r="E344" s="254" t="s">
        <v>1</v>
      </c>
      <c r="F344" s="255" t="s">
        <v>3237</v>
      </c>
      <c r="G344" s="253"/>
      <c r="H344" s="256">
        <v>0</v>
      </c>
      <c r="I344" s="257"/>
      <c r="J344" s="253"/>
      <c r="K344" s="253"/>
      <c r="L344" s="258"/>
      <c r="M344" s="259"/>
      <c r="N344" s="260"/>
      <c r="O344" s="260"/>
      <c r="P344" s="260"/>
      <c r="Q344" s="260"/>
      <c r="R344" s="260"/>
      <c r="S344" s="260"/>
      <c r="T344" s="261"/>
      <c r="AT344" s="262" t="s">
        <v>368</v>
      </c>
      <c r="AU344" s="262" t="s">
        <v>92</v>
      </c>
      <c r="AV344" s="12" t="s">
        <v>92</v>
      </c>
      <c r="AW344" s="12" t="s">
        <v>38</v>
      </c>
      <c r="AX344" s="12" t="s">
        <v>83</v>
      </c>
      <c r="AY344" s="262" t="s">
        <v>263</v>
      </c>
    </row>
    <row r="345" s="12" customFormat="1">
      <c r="B345" s="252"/>
      <c r="C345" s="253"/>
      <c r="D345" s="246" t="s">
        <v>368</v>
      </c>
      <c r="E345" s="254" t="s">
        <v>1</v>
      </c>
      <c r="F345" s="255" t="s">
        <v>3238</v>
      </c>
      <c r="G345" s="253"/>
      <c r="H345" s="256">
        <v>0</v>
      </c>
      <c r="I345" s="257"/>
      <c r="J345" s="253"/>
      <c r="K345" s="253"/>
      <c r="L345" s="258"/>
      <c r="M345" s="259"/>
      <c r="N345" s="260"/>
      <c r="O345" s="260"/>
      <c r="P345" s="260"/>
      <c r="Q345" s="260"/>
      <c r="R345" s="260"/>
      <c r="S345" s="260"/>
      <c r="T345" s="261"/>
      <c r="AT345" s="262" t="s">
        <v>368</v>
      </c>
      <c r="AU345" s="262" t="s">
        <v>92</v>
      </c>
      <c r="AV345" s="12" t="s">
        <v>92</v>
      </c>
      <c r="AW345" s="12" t="s">
        <v>38</v>
      </c>
      <c r="AX345" s="12" t="s">
        <v>83</v>
      </c>
      <c r="AY345" s="262" t="s">
        <v>263</v>
      </c>
    </row>
    <row r="346" s="12" customFormat="1">
      <c r="B346" s="252"/>
      <c r="C346" s="253"/>
      <c r="D346" s="246" t="s">
        <v>368</v>
      </c>
      <c r="E346" s="254" t="s">
        <v>1</v>
      </c>
      <c r="F346" s="255" t="s">
        <v>3327</v>
      </c>
      <c r="G346" s="253"/>
      <c r="H346" s="256">
        <v>44.159999999999997</v>
      </c>
      <c r="I346" s="257"/>
      <c r="J346" s="253"/>
      <c r="K346" s="253"/>
      <c r="L346" s="258"/>
      <c r="M346" s="259"/>
      <c r="N346" s="260"/>
      <c r="O346" s="260"/>
      <c r="P346" s="260"/>
      <c r="Q346" s="260"/>
      <c r="R346" s="260"/>
      <c r="S346" s="260"/>
      <c r="T346" s="261"/>
      <c r="AT346" s="262" t="s">
        <v>368</v>
      </c>
      <c r="AU346" s="262" t="s">
        <v>92</v>
      </c>
      <c r="AV346" s="12" t="s">
        <v>92</v>
      </c>
      <c r="AW346" s="12" t="s">
        <v>38</v>
      </c>
      <c r="AX346" s="12" t="s">
        <v>83</v>
      </c>
      <c r="AY346" s="262" t="s">
        <v>263</v>
      </c>
    </row>
    <row r="347" s="12" customFormat="1">
      <c r="B347" s="252"/>
      <c r="C347" s="253"/>
      <c r="D347" s="246" t="s">
        <v>368</v>
      </c>
      <c r="E347" s="254" t="s">
        <v>1</v>
      </c>
      <c r="F347" s="255" t="s">
        <v>3328</v>
      </c>
      <c r="G347" s="253"/>
      <c r="H347" s="256">
        <v>83.400000000000006</v>
      </c>
      <c r="I347" s="257"/>
      <c r="J347" s="253"/>
      <c r="K347" s="253"/>
      <c r="L347" s="258"/>
      <c r="M347" s="259"/>
      <c r="N347" s="260"/>
      <c r="O347" s="260"/>
      <c r="P347" s="260"/>
      <c r="Q347" s="260"/>
      <c r="R347" s="260"/>
      <c r="S347" s="260"/>
      <c r="T347" s="261"/>
      <c r="AT347" s="262" t="s">
        <v>368</v>
      </c>
      <c r="AU347" s="262" t="s">
        <v>92</v>
      </c>
      <c r="AV347" s="12" t="s">
        <v>92</v>
      </c>
      <c r="AW347" s="12" t="s">
        <v>38</v>
      </c>
      <c r="AX347" s="12" t="s">
        <v>83</v>
      </c>
      <c r="AY347" s="262" t="s">
        <v>263</v>
      </c>
    </row>
    <row r="348" s="12" customFormat="1">
      <c r="B348" s="252"/>
      <c r="C348" s="253"/>
      <c r="D348" s="246" t="s">
        <v>368</v>
      </c>
      <c r="E348" s="254" t="s">
        <v>1</v>
      </c>
      <c r="F348" s="255" t="s">
        <v>3329</v>
      </c>
      <c r="G348" s="253"/>
      <c r="H348" s="256">
        <v>81.239999999999995</v>
      </c>
      <c r="I348" s="257"/>
      <c r="J348" s="253"/>
      <c r="K348" s="253"/>
      <c r="L348" s="258"/>
      <c r="M348" s="259"/>
      <c r="N348" s="260"/>
      <c r="O348" s="260"/>
      <c r="P348" s="260"/>
      <c r="Q348" s="260"/>
      <c r="R348" s="260"/>
      <c r="S348" s="260"/>
      <c r="T348" s="261"/>
      <c r="AT348" s="262" t="s">
        <v>368</v>
      </c>
      <c r="AU348" s="262" t="s">
        <v>92</v>
      </c>
      <c r="AV348" s="12" t="s">
        <v>92</v>
      </c>
      <c r="AW348" s="12" t="s">
        <v>38</v>
      </c>
      <c r="AX348" s="12" t="s">
        <v>83</v>
      </c>
      <c r="AY348" s="262" t="s">
        <v>263</v>
      </c>
    </row>
    <row r="349" s="12" customFormat="1">
      <c r="B349" s="252"/>
      <c r="C349" s="253"/>
      <c r="D349" s="246" t="s">
        <v>368</v>
      </c>
      <c r="E349" s="254" t="s">
        <v>1</v>
      </c>
      <c r="F349" s="255" t="s">
        <v>3330</v>
      </c>
      <c r="G349" s="253"/>
      <c r="H349" s="256">
        <v>93</v>
      </c>
      <c r="I349" s="257"/>
      <c r="J349" s="253"/>
      <c r="K349" s="253"/>
      <c r="L349" s="258"/>
      <c r="M349" s="259"/>
      <c r="N349" s="260"/>
      <c r="O349" s="260"/>
      <c r="P349" s="260"/>
      <c r="Q349" s="260"/>
      <c r="R349" s="260"/>
      <c r="S349" s="260"/>
      <c r="T349" s="261"/>
      <c r="AT349" s="262" t="s">
        <v>368</v>
      </c>
      <c r="AU349" s="262" t="s">
        <v>92</v>
      </c>
      <c r="AV349" s="12" t="s">
        <v>92</v>
      </c>
      <c r="AW349" s="12" t="s">
        <v>38</v>
      </c>
      <c r="AX349" s="12" t="s">
        <v>83</v>
      </c>
      <c r="AY349" s="262" t="s">
        <v>263</v>
      </c>
    </row>
    <row r="350" s="12" customFormat="1">
      <c r="B350" s="252"/>
      <c r="C350" s="253"/>
      <c r="D350" s="246" t="s">
        <v>368</v>
      </c>
      <c r="E350" s="254" t="s">
        <v>1</v>
      </c>
      <c r="F350" s="255" t="s">
        <v>3331</v>
      </c>
      <c r="G350" s="253"/>
      <c r="H350" s="256">
        <v>85.799999999999997</v>
      </c>
      <c r="I350" s="257"/>
      <c r="J350" s="253"/>
      <c r="K350" s="253"/>
      <c r="L350" s="258"/>
      <c r="M350" s="259"/>
      <c r="N350" s="260"/>
      <c r="O350" s="260"/>
      <c r="P350" s="260"/>
      <c r="Q350" s="260"/>
      <c r="R350" s="260"/>
      <c r="S350" s="260"/>
      <c r="T350" s="261"/>
      <c r="AT350" s="262" t="s">
        <v>368</v>
      </c>
      <c r="AU350" s="262" t="s">
        <v>92</v>
      </c>
      <c r="AV350" s="12" t="s">
        <v>92</v>
      </c>
      <c r="AW350" s="12" t="s">
        <v>38</v>
      </c>
      <c r="AX350" s="12" t="s">
        <v>83</v>
      </c>
      <c r="AY350" s="262" t="s">
        <v>263</v>
      </c>
    </row>
    <row r="351" s="13" customFormat="1">
      <c r="B351" s="263"/>
      <c r="C351" s="264"/>
      <c r="D351" s="246" t="s">
        <v>368</v>
      </c>
      <c r="E351" s="265" t="s">
        <v>1</v>
      </c>
      <c r="F351" s="266" t="s">
        <v>370</v>
      </c>
      <c r="G351" s="264"/>
      <c r="H351" s="267">
        <v>387.60000000000002</v>
      </c>
      <c r="I351" s="268"/>
      <c r="J351" s="264"/>
      <c r="K351" s="264"/>
      <c r="L351" s="269"/>
      <c r="M351" s="270"/>
      <c r="N351" s="271"/>
      <c r="O351" s="271"/>
      <c r="P351" s="271"/>
      <c r="Q351" s="271"/>
      <c r="R351" s="271"/>
      <c r="S351" s="271"/>
      <c r="T351" s="272"/>
      <c r="AT351" s="273" t="s">
        <v>368</v>
      </c>
      <c r="AU351" s="273" t="s">
        <v>92</v>
      </c>
      <c r="AV351" s="13" t="s">
        <v>125</v>
      </c>
      <c r="AW351" s="13" t="s">
        <v>38</v>
      </c>
      <c r="AX351" s="13" t="s">
        <v>90</v>
      </c>
      <c r="AY351" s="273" t="s">
        <v>263</v>
      </c>
    </row>
    <row r="352" s="1" customFormat="1" ht="16.5" customHeight="1">
      <c r="B352" s="39"/>
      <c r="C352" s="233" t="s">
        <v>563</v>
      </c>
      <c r="D352" s="233" t="s">
        <v>266</v>
      </c>
      <c r="E352" s="234" t="s">
        <v>3332</v>
      </c>
      <c r="F352" s="235" t="s">
        <v>3333</v>
      </c>
      <c r="G352" s="236" t="s">
        <v>407</v>
      </c>
      <c r="H352" s="237">
        <v>3076.7750000000001</v>
      </c>
      <c r="I352" s="238"/>
      <c r="J352" s="239">
        <f>ROUND(I352*H352,2)</f>
        <v>0</v>
      </c>
      <c r="K352" s="235" t="s">
        <v>270</v>
      </c>
      <c r="L352" s="44"/>
      <c r="M352" s="240" t="s">
        <v>1</v>
      </c>
      <c r="N352" s="241" t="s">
        <v>48</v>
      </c>
      <c r="O352" s="87"/>
      <c r="P352" s="242">
        <f>O352*H352</f>
        <v>0</v>
      </c>
      <c r="Q352" s="242">
        <v>0.0066299999999999996</v>
      </c>
      <c r="R352" s="242">
        <f>Q352*H352</f>
        <v>20.399018250000001</v>
      </c>
      <c r="S352" s="242">
        <v>0</v>
      </c>
      <c r="T352" s="243">
        <f>S352*H352</f>
        <v>0</v>
      </c>
      <c r="AR352" s="244" t="s">
        <v>125</v>
      </c>
      <c r="AT352" s="244" t="s">
        <v>266</v>
      </c>
      <c r="AU352" s="244" t="s">
        <v>92</v>
      </c>
      <c r="AY352" s="17" t="s">
        <v>263</v>
      </c>
      <c r="BE352" s="245">
        <f>IF(N352="základní",J352,0)</f>
        <v>0</v>
      </c>
      <c r="BF352" s="245">
        <f>IF(N352="snížená",J352,0)</f>
        <v>0</v>
      </c>
      <c r="BG352" s="245">
        <f>IF(N352="zákl. přenesená",J352,0)</f>
        <v>0</v>
      </c>
      <c r="BH352" s="245">
        <f>IF(N352="sníž. přenesená",J352,0)</f>
        <v>0</v>
      </c>
      <c r="BI352" s="245">
        <f>IF(N352="nulová",J352,0)</f>
        <v>0</v>
      </c>
      <c r="BJ352" s="17" t="s">
        <v>90</v>
      </c>
      <c r="BK352" s="245">
        <f>ROUND(I352*H352,2)</f>
        <v>0</v>
      </c>
      <c r="BL352" s="17" t="s">
        <v>125</v>
      </c>
      <c r="BM352" s="244" t="s">
        <v>3334</v>
      </c>
    </row>
    <row r="353" s="1" customFormat="1">
      <c r="B353" s="39"/>
      <c r="C353" s="40"/>
      <c r="D353" s="246" t="s">
        <v>273</v>
      </c>
      <c r="E353" s="40"/>
      <c r="F353" s="247" t="s">
        <v>3176</v>
      </c>
      <c r="G353" s="40"/>
      <c r="H353" s="40"/>
      <c r="I353" s="151"/>
      <c r="J353" s="40"/>
      <c r="K353" s="40"/>
      <c r="L353" s="44"/>
      <c r="M353" s="248"/>
      <c r="N353" s="87"/>
      <c r="O353" s="87"/>
      <c r="P353" s="87"/>
      <c r="Q353" s="87"/>
      <c r="R353" s="87"/>
      <c r="S353" s="87"/>
      <c r="T353" s="88"/>
      <c r="AT353" s="17" t="s">
        <v>273</v>
      </c>
      <c r="AU353" s="17" t="s">
        <v>92</v>
      </c>
    </row>
    <row r="354" s="14" customFormat="1">
      <c r="B354" s="274"/>
      <c r="C354" s="275"/>
      <c r="D354" s="246" t="s">
        <v>368</v>
      </c>
      <c r="E354" s="276" t="s">
        <v>1</v>
      </c>
      <c r="F354" s="277" t="s">
        <v>3236</v>
      </c>
      <c r="G354" s="275"/>
      <c r="H354" s="276" t="s">
        <v>1</v>
      </c>
      <c r="I354" s="278"/>
      <c r="J354" s="275"/>
      <c r="K354" s="275"/>
      <c r="L354" s="279"/>
      <c r="M354" s="280"/>
      <c r="N354" s="281"/>
      <c r="O354" s="281"/>
      <c r="P354" s="281"/>
      <c r="Q354" s="281"/>
      <c r="R354" s="281"/>
      <c r="S354" s="281"/>
      <c r="T354" s="282"/>
      <c r="AT354" s="283" t="s">
        <v>368</v>
      </c>
      <c r="AU354" s="283" t="s">
        <v>92</v>
      </c>
      <c r="AV354" s="14" t="s">
        <v>90</v>
      </c>
      <c r="AW354" s="14" t="s">
        <v>38</v>
      </c>
      <c r="AX354" s="14" t="s">
        <v>83</v>
      </c>
      <c r="AY354" s="283" t="s">
        <v>263</v>
      </c>
    </row>
    <row r="355" s="14" customFormat="1">
      <c r="B355" s="274"/>
      <c r="C355" s="275"/>
      <c r="D355" s="246" t="s">
        <v>368</v>
      </c>
      <c r="E355" s="276" t="s">
        <v>1</v>
      </c>
      <c r="F355" s="277" t="s">
        <v>3247</v>
      </c>
      <c r="G355" s="275"/>
      <c r="H355" s="276" t="s">
        <v>1</v>
      </c>
      <c r="I355" s="278"/>
      <c r="J355" s="275"/>
      <c r="K355" s="275"/>
      <c r="L355" s="279"/>
      <c r="M355" s="280"/>
      <c r="N355" s="281"/>
      <c r="O355" s="281"/>
      <c r="P355" s="281"/>
      <c r="Q355" s="281"/>
      <c r="R355" s="281"/>
      <c r="S355" s="281"/>
      <c r="T355" s="282"/>
      <c r="AT355" s="283" t="s">
        <v>368</v>
      </c>
      <c r="AU355" s="283" t="s">
        <v>92</v>
      </c>
      <c r="AV355" s="14" t="s">
        <v>90</v>
      </c>
      <c r="AW355" s="14" t="s">
        <v>38</v>
      </c>
      <c r="AX355" s="14" t="s">
        <v>83</v>
      </c>
      <c r="AY355" s="283" t="s">
        <v>263</v>
      </c>
    </row>
    <row r="356" s="12" customFormat="1">
      <c r="B356" s="252"/>
      <c r="C356" s="253"/>
      <c r="D356" s="246" t="s">
        <v>368</v>
      </c>
      <c r="E356" s="254" t="s">
        <v>1</v>
      </c>
      <c r="F356" s="255" t="s">
        <v>3237</v>
      </c>
      <c r="G356" s="253"/>
      <c r="H356" s="256">
        <v>0</v>
      </c>
      <c r="I356" s="257"/>
      <c r="J356" s="253"/>
      <c r="K356" s="253"/>
      <c r="L356" s="258"/>
      <c r="M356" s="259"/>
      <c r="N356" s="260"/>
      <c r="O356" s="260"/>
      <c r="P356" s="260"/>
      <c r="Q356" s="260"/>
      <c r="R356" s="260"/>
      <c r="S356" s="260"/>
      <c r="T356" s="261"/>
      <c r="AT356" s="262" t="s">
        <v>368</v>
      </c>
      <c r="AU356" s="262" t="s">
        <v>92</v>
      </c>
      <c r="AV356" s="12" t="s">
        <v>92</v>
      </c>
      <c r="AW356" s="12" t="s">
        <v>38</v>
      </c>
      <c r="AX356" s="12" t="s">
        <v>83</v>
      </c>
      <c r="AY356" s="262" t="s">
        <v>263</v>
      </c>
    </row>
    <row r="357" s="12" customFormat="1">
      <c r="B357" s="252"/>
      <c r="C357" s="253"/>
      <c r="D357" s="246" t="s">
        <v>368</v>
      </c>
      <c r="E357" s="254" t="s">
        <v>1</v>
      </c>
      <c r="F357" s="255" t="s">
        <v>3335</v>
      </c>
      <c r="G357" s="253"/>
      <c r="H357" s="256">
        <v>183.49000000000001</v>
      </c>
      <c r="I357" s="257"/>
      <c r="J357" s="253"/>
      <c r="K357" s="253"/>
      <c r="L357" s="258"/>
      <c r="M357" s="259"/>
      <c r="N357" s="260"/>
      <c r="O357" s="260"/>
      <c r="P357" s="260"/>
      <c r="Q357" s="260"/>
      <c r="R357" s="260"/>
      <c r="S357" s="260"/>
      <c r="T357" s="261"/>
      <c r="AT357" s="262" t="s">
        <v>368</v>
      </c>
      <c r="AU357" s="262" t="s">
        <v>92</v>
      </c>
      <c r="AV357" s="12" t="s">
        <v>92</v>
      </c>
      <c r="AW357" s="12" t="s">
        <v>38</v>
      </c>
      <c r="AX357" s="12" t="s">
        <v>83</v>
      </c>
      <c r="AY357" s="262" t="s">
        <v>263</v>
      </c>
    </row>
    <row r="358" s="12" customFormat="1">
      <c r="B358" s="252"/>
      <c r="C358" s="253"/>
      <c r="D358" s="246" t="s">
        <v>368</v>
      </c>
      <c r="E358" s="254" t="s">
        <v>1</v>
      </c>
      <c r="F358" s="255" t="s">
        <v>3336</v>
      </c>
      <c r="G358" s="253"/>
      <c r="H358" s="256">
        <v>281.63499999999999</v>
      </c>
      <c r="I358" s="257"/>
      <c r="J358" s="253"/>
      <c r="K358" s="253"/>
      <c r="L358" s="258"/>
      <c r="M358" s="259"/>
      <c r="N358" s="260"/>
      <c r="O358" s="260"/>
      <c r="P358" s="260"/>
      <c r="Q358" s="260"/>
      <c r="R358" s="260"/>
      <c r="S358" s="260"/>
      <c r="T358" s="261"/>
      <c r="AT358" s="262" t="s">
        <v>368</v>
      </c>
      <c r="AU358" s="262" t="s">
        <v>92</v>
      </c>
      <c r="AV358" s="12" t="s">
        <v>92</v>
      </c>
      <c r="AW358" s="12" t="s">
        <v>38</v>
      </c>
      <c r="AX358" s="12" t="s">
        <v>83</v>
      </c>
      <c r="AY358" s="262" t="s">
        <v>263</v>
      </c>
    </row>
    <row r="359" s="12" customFormat="1">
      <c r="B359" s="252"/>
      <c r="C359" s="253"/>
      <c r="D359" s="246" t="s">
        <v>368</v>
      </c>
      <c r="E359" s="254" t="s">
        <v>1</v>
      </c>
      <c r="F359" s="255" t="s">
        <v>3337</v>
      </c>
      <c r="G359" s="253"/>
      <c r="H359" s="256">
        <v>569.59500000000003</v>
      </c>
      <c r="I359" s="257"/>
      <c r="J359" s="253"/>
      <c r="K359" s="253"/>
      <c r="L359" s="258"/>
      <c r="M359" s="259"/>
      <c r="N359" s="260"/>
      <c r="O359" s="260"/>
      <c r="P359" s="260"/>
      <c r="Q359" s="260"/>
      <c r="R359" s="260"/>
      <c r="S359" s="260"/>
      <c r="T359" s="261"/>
      <c r="AT359" s="262" t="s">
        <v>368</v>
      </c>
      <c r="AU359" s="262" t="s">
        <v>92</v>
      </c>
      <c r="AV359" s="12" t="s">
        <v>92</v>
      </c>
      <c r="AW359" s="12" t="s">
        <v>38</v>
      </c>
      <c r="AX359" s="12" t="s">
        <v>83</v>
      </c>
      <c r="AY359" s="262" t="s">
        <v>263</v>
      </c>
    </row>
    <row r="360" s="12" customFormat="1">
      <c r="B360" s="252"/>
      <c r="C360" s="253"/>
      <c r="D360" s="246" t="s">
        <v>368</v>
      </c>
      <c r="E360" s="254" t="s">
        <v>1</v>
      </c>
      <c r="F360" s="255" t="s">
        <v>3338</v>
      </c>
      <c r="G360" s="253"/>
      <c r="H360" s="256">
        <v>552.11500000000001</v>
      </c>
      <c r="I360" s="257"/>
      <c r="J360" s="253"/>
      <c r="K360" s="253"/>
      <c r="L360" s="258"/>
      <c r="M360" s="259"/>
      <c r="N360" s="260"/>
      <c r="O360" s="260"/>
      <c r="P360" s="260"/>
      <c r="Q360" s="260"/>
      <c r="R360" s="260"/>
      <c r="S360" s="260"/>
      <c r="T360" s="261"/>
      <c r="AT360" s="262" t="s">
        <v>368</v>
      </c>
      <c r="AU360" s="262" t="s">
        <v>92</v>
      </c>
      <c r="AV360" s="12" t="s">
        <v>92</v>
      </c>
      <c r="AW360" s="12" t="s">
        <v>38</v>
      </c>
      <c r="AX360" s="12" t="s">
        <v>83</v>
      </c>
      <c r="AY360" s="262" t="s">
        <v>263</v>
      </c>
    </row>
    <row r="361" s="12" customFormat="1">
      <c r="B361" s="252"/>
      <c r="C361" s="253"/>
      <c r="D361" s="246" t="s">
        <v>368</v>
      </c>
      <c r="E361" s="254" t="s">
        <v>1</v>
      </c>
      <c r="F361" s="255" t="s">
        <v>3339</v>
      </c>
      <c r="G361" s="253"/>
      <c r="H361" s="256">
        <v>765.09500000000003</v>
      </c>
      <c r="I361" s="257"/>
      <c r="J361" s="253"/>
      <c r="K361" s="253"/>
      <c r="L361" s="258"/>
      <c r="M361" s="259"/>
      <c r="N361" s="260"/>
      <c r="O361" s="260"/>
      <c r="P361" s="260"/>
      <c r="Q361" s="260"/>
      <c r="R361" s="260"/>
      <c r="S361" s="260"/>
      <c r="T361" s="261"/>
      <c r="AT361" s="262" t="s">
        <v>368</v>
      </c>
      <c r="AU361" s="262" t="s">
        <v>92</v>
      </c>
      <c r="AV361" s="12" t="s">
        <v>92</v>
      </c>
      <c r="AW361" s="12" t="s">
        <v>38</v>
      </c>
      <c r="AX361" s="12" t="s">
        <v>83</v>
      </c>
      <c r="AY361" s="262" t="s">
        <v>263</v>
      </c>
    </row>
    <row r="362" s="12" customFormat="1">
      <c r="B362" s="252"/>
      <c r="C362" s="253"/>
      <c r="D362" s="246" t="s">
        <v>368</v>
      </c>
      <c r="E362" s="254" t="s">
        <v>1</v>
      </c>
      <c r="F362" s="255" t="s">
        <v>3340</v>
      </c>
      <c r="G362" s="253"/>
      <c r="H362" s="256">
        <v>724.84500000000003</v>
      </c>
      <c r="I362" s="257"/>
      <c r="J362" s="253"/>
      <c r="K362" s="253"/>
      <c r="L362" s="258"/>
      <c r="M362" s="259"/>
      <c r="N362" s="260"/>
      <c r="O362" s="260"/>
      <c r="P362" s="260"/>
      <c r="Q362" s="260"/>
      <c r="R362" s="260"/>
      <c r="S362" s="260"/>
      <c r="T362" s="261"/>
      <c r="AT362" s="262" t="s">
        <v>368</v>
      </c>
      <c r="AU362" s="262" t="s">
        <v>92</v>
      </c>
      <c r="AV362" s="12" t="s">
        <v>92</v>
      </c>
      <c r="AW362" s="12" t="s">
        <v>38</v>
      </c>
      <c r="AX362" s="12" t="s">
        <v>83</v>
      </c>
      <c r="AY362" s="262" t="s">
        <v>263</v>
      </c>
    </row>
    <row r="363" s="13" customFormat="1">
      <c r="B363" s="263"/>
      <c r="C363" s="264"/>
      <c r="D363" s="246" t="s">
        <v>368</v>
      </c>
      <c r="E363" s="265" t="s">
        <v>1</v>
      </c>
      <c r="F363" s="266" t="s">
        <v>370</v>
      </c>
      <c r="G363" s="264"/>
      <c r="H363" s="267">
        <v>3076.7750000000001</v>
      </c>
      <c r="I363" s="268"/>
      <c r="J363" s="264"/>
      <c r="K363" s="264"/>
      <c r="L363" s="269"/>
      <c r="M363" s="270"/>
      <c r="N363" s="271"/>
      <c r="O363" s="271"/>
      <c r="P363" s="271"/>
      <c r="Q363" s="271"/>
      <c r="R363" s="271"/>
      <c r="S363" s="271"/>
      <c r="T363" s="272"/>
      <c r="AT363" s="273" t="s">
        <v>368</v>
      </c>
      <c r="AU363" s="273" t="s">
        <v>92</v>
      </c>
      <c r="AV363" s="13" t="s">
        <v>125</v>
      </c>
      <c r="AW363" s="13" t="s">
        <v>38</v>
      </c>
      <c r="AX363" s="13" t="s">
        <v>90</v>
      </c>
      <c r="AY363" s="273" t="s">
        <v>263</v>
      </c>
    </row>
    <row r="364" s="1" customFormat="1" ht="16.5" customHeight="1">
      <c r="B364" s="39"/>
      <c r="C364" s="233" t="s">
        <v>570</v>
      </c>
      <c r="D364" s="233" t="s">
        <v>266</v>
      </c>
      <c r="E364" s="234" t="s">
        <v>3341</v>
      </c>
      <c r="F364" s="235" t="s">
        <v>3342</v>
      </c>
      <c r="G364" s="236" t="s">
        <v>407</v>
      </c>
      <c r="H364" s="237">
        <v>3076.7750000000001</v>
      </c>
      <c r="I364" s="238"/>
      <c r="J364" s="239">
        <f>ROUND(I364*H364,2)</f>
        <v>0</v>
      </c>
      <c r="K364" s="235" t="s">
        <v>270</v>
      </c>
      <c r="L364" s="44"/>
      <c r="M364" s="240" t="s">
        <v>1</v>
      </c>
      <c r="N364" s="241" t="s">
        <v>48</v>
      </c>
      <c r="O364" s="87"/>
      <c r="P364" s="242">
        <f>O364*H364</f>
        <v>0</v>
      </c>
      <c r="Q364" s="242">
        <v>0</v>
      </c>
      <c r="R364" s="242">
        <f>Q364*H364</f>
        <v>0</v>
      </c>
      <c r="S364" s="242">
        <v>0</v>
      </c>
      <c r="T364" s="243">
        <f>S364*H364</f>
        <v>0</v>
      </c>
      <c r="AR364" s="244" t="s">
        <v>125</v>
      </c>
      <c r="AT364" s="244" t="s">
        <v>266</v>
      </c>
      <c r="AU364" s="244" t="s">
        <v>92</v>
      </c>
      <c r="AY364" s="17" t="s">
        <v>263</v>
      </c>
      <c r="BE364" s="245">
        <f>IF(N364="základní",J364,0)</f>
        <v>0</v>
      </c>
      <c r="BF364" s="245">
        <f>IF(N364="snížená",J364,0)</f>
        <v>0</v>
      </c>
      <c r="BG364" s="245">
        <f>IF(N364="zákl. přenesená",J364,0)</f>
        <v>0</v>
      </c>
      <c r="BH364" s="245">
        <f>IF(N364="sníž. přenesená",J364,0)</f>
        <v>0</v>
      </c>
      <c r="BI364" s="245">
        <f>IF(N364="nulová",J364,0)</f>
        <v>0</v>
      </c>
      <c r="BJ364" s="17" t="s">
        <v>90</v>
      </c>
      <c r="BK364" s="245">
        <f>ROUND(I364*H364,2)</f>
        <v>0</v>
      </c>
      <c r="BL364" s="17" t="s">
        <v>125</v>
      </c>
      <c r="BM364" s="244" t="s">
        <v>3343</v>
      </c>
    </row>
    <row r="365" s="1" customFormat="1">
      <c r="B365" s="39"/>
      <c r="C365" s="40"/>
      <c r="D365" s="246" t="s">
        <v>273</v>
      </c>
      <c r="E365" s="40"/>
      <c r="F365" s="247" t="s">
        <v>3176</v>
      </c>
      <c r="G365" s="40"/>
      <c r="H365" s="40"/>
      <c r="I365" s="151"/>
      <c r="J365" s="40"/>
      <c r="K365" s="40"/>
      <c r="L365" s="44"/>
      <c r="M365" s="248"/>
      <c r="N365" s="87"/>
      <c r="O365" s="87"/>
      <c r="P365" s="87"/>
      <c r="Q365" s="87"/>
      <c r="R365" s="87"/>
      <c r="S365" s="87"/>
      <c r="T365" s="88"/>
      <c r="AT365" s="17" t="s">
        <v>273</v>
      </c>
      <c r="AU365" s="17" t="s">
        <v>92</v>
      </c>
    </row>
    <row r="366" s="1" customFormat="1" ht="16.5" customHeight="1">
      <c r="B366" s="39"/>
      <c r="C366" s="233" t="s">
        <v>576</v>
      </c>
      <c r="D366" s="233" t="s">
        <v>266</v>
      </c>
      <c r="E366" s="234" t="s">
        <v>3344</v>
      </c>
      <c r="F366" s="235" t="s">
        <v>3345</v>
      </c>
      <c r="G366" s="236" t="s">
        <v>407</v>
      </c>
      <c r="H366" s="237">
        <v>2769.0970000000002</v>
      </c>
      <c r="I366" s="238"/>
      <c r="J366" s="239">
        <f>ROUND(I366*H366,2)</f>
        <v>0</v>
      </c>
      <c r="K366" s="235" t="s">
        <v>270</v>
      </c>
      <c r="L366" s="44"/>
      <c r="M366" s="240" t="s">
        <v>1</v>
      </c>
      <c r="N366" s="241" t="s">
        <v>48</v>
      </c>
      <c r="O366" s="87"/>
      <c r="P366" s="242">
        <f>O366*H366</f>
        <v>0</v>
      </c>
      <c r="Q366" s="242">
        <v>0.0033999999999999998</v>
      </c>
      <c r="R366" s="242">
        <f>Q366*H366</f>
        <v>9.4149297999999995</v>
      </c>
      <c r="S366" s="242">
        <v>0</v>
      </c>
      <c r="T366" s="243">
        <f>S366*H366</f>
        <v>0</v>
      </c>
      <c r="AR366" s="244" t="s">
        <v>125</v>
      </c>
      <c r="AT366" s="244" t="s">
        <v>266</v>
      </c>
      <c r="AU366" s="244" t="s">
        <v>92</v>
      </c>
      <c r="AY366" s="17" t="s">
        <v>263</v>
      </c>
      <c r="BE366" s="245">
        <f>IF(N366="základní",J366,0)</f>
        <v>0</v>
      </c>
      <c r="BF366" s="245">
        <f>IF(N366="snížená",J366,0)</f>
        <v>0</v>
      </c>
      <c r="BG366" s="245">
        <f>IF(N366="zákl. přenesená",J366,0)</f>
        <v>0</v>
      </c>
      <c r="BH366" s="245">
        <f>IF(N366="sníž. přenesená",J366,0)</f>
        <v>0</v>
      </c>
      <c r="BI366" s="245">
        <f>IF(N366="nulová",J366,0)</f>
        <v>0</v>
      </c>
      <c r="BJ366" s="17" t="s">
        <v>90</v>
      </c>
      <c r="BK366" s="245">
        <f>ROUND(I366*H366,2)</f>
        <v>0</v>
      </c>
      <c r="BL366" s="17" t="s">
        <v>125</v>
      </c>
      <c r="BM366" s="244" t="s">
        <v>3346</v>
      </c>
    </row>
    <row r="367" s="1" customFormat="1">
      <c r="B367" s="39"/>
      <c r="C367" s="40"/>
      <c r="D367" s="246" t="s">
        <v>273</v>
      </c>
      <c r="E367" s="40"/>
      <c r="F367" s="247" t="s">
        <v>3176</v>
      </c>
      <c r="G367" s="40"/>
      <c r="H367" s="40"/>
      <c r="I367" s="151"/>
      <c r="J367" s="40"/>
      <c r="K367" s="40"/>
      <c r="L367" s="44"/>
      <c r="M367" s="248"/>
      <c r="N367" s="87"/>
      <c r="O367" s="87"/>
      <c r="P367" s="87"/>
      <c r="Q367" s="87"/>
      <c r="R367" s="87"/>
      <c r="S367" s="87"/>
      <c r="T367" s="88"/>
      <c r="AT367" s="17" t="s">
        <v>273</v>
      </c>
      <c r="AU367" s="17" t="s">
        <v>92</v>
      </c>
    </row>
    <row r="368" s="1" customFormat="1" ht="16.5" customHeight="1">
      <c r="B368" s="39"/>
      <c r="C368" s="233" t="s">
        <v>581</v>
      </c>
      <c r="D368" s="233" t="s">
        <v>266</v>
      </c>
      <c r="E368" s="234" t="s">
        <v>3347</v>
      </c>
      <c r="F368" s="235" t="s">
        <v>3348</v>
      </c>
      <c r="G368" s="236" t="s">
        <v>403</v>
      </c>
      <c r="H368" s="237">
        <v>116.28</v>
      </c>
      <c r="I368" s="238"/>
      <c r="J368" s="239">
        <f>ROUND(I368*H368,2)</f>
        <v>0</v>
      </c>
      <c r="K368" s="235" t="s">
        <v>270</v>
      </c>
      <c r="L368" s="44"/>
      <c r="M368" s="240" t="s">
        <v>1</v>
      </c>
      <c r="N368" s="241" t="s">
        <v>48</v>
      </c>
      <c r="O368" s="87"/>
      <c r="P368" s="242">
        <f>O368*H368</f>
        <v>0</v>
      </c>
      <c r="Q368" s="242">
        <v>1.05464</v>
      </c>
      <c r="R368" s="242">
        <f>Q368*H368</f>
        <v>122.6335392</v>
      </c>
      <c r="S368" s="242">
        <v>0</v>
      </c>
      <c r="T368" s="243">
        <f>S368*H368</f>
        <v>0</v>
      </c>
      <c r="AR368" s="244" t="s">
        <v>125</v>
      </c>
      <c r="AT368" s="244" t="s">
        <v>266</v>
      </c>
      <c r="AU368" s="244" t="s">
        <v>92</v>
      </c>
      <c r="AY368" s="17" t="s">
        <v>263</v>
      </c>
      <c r="BE368" s="245">
        <f>IF(N368="základní",J368,0)</f>
        <v>0</v>
      </c>
      <c r="BF368" s="245">
        <f>IF(N368="snížená",J368,0)</f>
        <v>0</v>
      </c>
      <c r="BG368" s="245">
        <f>IF(N368="zákl. přenesená",J368,0)</f>
        <v>0</v>
      </c>
      <c r="BH368" s="245">
        <f>IF(N368="sníž. přenesená",J368,0)</f>
        <v>0</v>
      </c>
      <c r="BI368" s="245">
        <f>IF(N368="nulová",J368,0)</f>
        <v>0</v>
      </c>
      <c r="BJ368" s="17" t="s">
        <v>90</v>
      </c>
      <c r="BK368" s="245">
        <f>ROUND(I368*H368,2)</f>
        <v>0</v>
      </c>
      <c r="BL368" s="17" t="s">
        <v>125</v>
      </c>
      <c r="BM368" s="244" t="s">
        <v>3349</v>
      </c>
    </row>
    <row r="369" s="1" customFormat="1">
      <c r="B369" s="39"/>
      <c r="C369" s="40"/>
      <c r="D369" s="246" t="s">
        <v>273</v>
      </c>
      <c r="E369" s="40"/>
      <c r="F369" s="247" t="s">
        <v>3229</v>
      </c>
      <c r="G369" s="40"/>
      <c r="H369" s="40"/>
      <c r="I369" s="151"/>
      <c r="J369" s="40"/>
      <c r="K369" s="40"/>
      <c r="L369" s="44"/>
      <c r="M369" s="248"/>
      <c r="N369" s="87"/>
      <c r="O369" s="87"/>
      <c r="P369" s="87"/>
      <c r="Q369" s="87"/>
      <c r="R369" s="87"/>
      <c r="S369" s="87"/>
      <c r="T369" s="88"/>
      <c r="AT369" s="17" t="s">
        <v>273</v>
      </c>
      <c r="AU369" s="17" t="s">
        <v>92</v>
      </c>
    </row>
    <row r="370" s="14" customFormat="1">
      <c r="B370" s="274"/>
      <c r="C370" s="275"/>
      <c r="D370" s="246" t="s">
        <v>368</v>
      </c>
      <c r="E370" s="276" t="s">
        <v>1</v>
      </c>
      <c r="F370" s="277" t="s">
        <v>3236</v>
      </c>
      <c r="G370" s="275"/>
      <c r="H370" s="276" t="s">
        <v>1</v>
      </c>
      <c r="I370" s="278"/>
      <c r="J370" s="275"/>
      <c r="K370" s="275"/>
      <c r="L370" s="279"/>
      <c r="M370" s="280"/>
      <c r="N370" s="281"/>
      <c r="O370" s="281"/>
      <c r="P370" s="281"/>
      <c r="Q370" s="281"/>
      <c r="R370" s="281"/>
      <c r="S370" s="281"/>
      <c r="T370" s="282"/>
      <c r="AT370" s="283" t="s">
        <v>368</v>
      </c>
      <c r="AU370" s="283" t="s">
        <v>92</v>
      </c>
      <c r="AV370" s="14" t="s">
        <v>90</v>
      </c>
      <c r="AW370" s="14" t="s">
        <v>38</v>
      </c>
      <c r="AX370" s="14" t="s">
        <v>83</v>
      </c>
      <c r="AY370" s="283" t="s">
        <v>263</v>
      </c>
    </row>
    <row r="371" s="14" customFormat="1">
      <c r="B371" s="274"/>
      <c r="C371" s="275"/>
      <c r="D371" s="246" t="s">
        <v>368</v>
      </c>
      <c r="E371" s="276" t="s">
        <v>1</v>
      </c>
      <c r="F371" s="277" t="s">
        <v>574</v>
      </c>
      <c r="G371" s="275"/>
      <c r="H371" s="276" t="s">
        <v>1</v>
      </c>
      <c r="I371" s="278"/>
      <c r="J371" s="275"/>
      <c r="K371" s="275"/>
      <c r="L371" s="279"/>
      <c r="M371" s="280"/>
      <c r="N371" s="281"/>
      <c r="O371" s="281"/>
      <c r="P371" s="281"/>
      <c r="Q371" s="281"/>
      <c r="R371" s="281"/>
      <c r="S371" s="281"/>
      <c r="T371" s="282"/>
      <c r="AT371" s="283" t="s">
        <v>368</v>
      </c>
      <c r="AU371" s="283" t="s">
        <v>92</v>
      </c>
      <c r="AV371" s="14" t="s">
        <v>90</v>
      </c>
      <c r="AW371" s="14" t="s">
        <v>38</v>
      </c>
      <c r="AX371" s="14" t="s">
        <v>83</v>
      </c>
      <c r="AY371" s="283" t="s">
        <v>263</v>
      </c>
    </row>
    <row r="372" s="12" customFormat="1">
      <c r="B372" s="252"/>
      <c r="C372" s="253"/>
      <c r="D372" s="246" t="s">
        <v>368</v>
      </c>
      <c r="E372" s="254" t="s">
        <v>1</v>
      </c>
      <c r="F372" s="255" t="s">
        <v>3350</v>
      </c>
      <c r="G372" s="253"/>
      <c r="H372" s="256">
        <v>116.28</v>
      </c>
      <c r="I372" s="257"/>
      <c r="J372" s="253"/>
      <c r="K372" s="253"/>
      <c r="L372" s="258"/>
      <c r="M372" s="259"/>
      <c r="N372" s="260"/>
      <c r="O372" s="260"/>
      <c r="P372" s="260"/>
      <c r="Q372" s="260"/>
      <c r="R372" s="260"/>
      <c r="S372" s="260"/>
      <c r="T372" s="261"/>
      <c r="AT372" s="262" t="s">
        <v>368</v>
      </c>
      <c r="AU372" s="262" t="s">
        <v>92</v>
      </c>
      <c r="AV372" s="12" t="s">
        <v>92</v>
      </c>
      <c r="AW372" s="12" t="s">
        <v>38</v>
      </c>
      <c r="AX372" s="12" t="s">
        <v>83</v>
      </c>
      <c r="AY372" s="262" t="s">
        <v>263</v>
      </c>
    </row>
    <row r="373" s="13" customFormat="1">
      <c r="B373" s="263"/>
      <c r="C373" s="264"/>
      <c r="D373" s="246" t="s">
        <v>368</v>
      </c>
      <c r="E373" s="265" t="s">
        <v>1</v>
      </c>
      <c r="F373" s="266" t="s">
        <v>370</v>
      </c>
      <c r="G373" s="264"/>
      <c r="H373" s="267">
        <v>116.28</v>
      </c>
      <c r="I373" s="268"/>
      <c r="J373" s="264"/>
      <c r="K373" s="264"/>
      <c r="L373" s="269"/>
      <c r="M373" s="270"/>
      <c r="N373" s="271"/>
      <c r="O373" s="271"/>
      <c r="P373" s="271"/>
      <c r="Q373" s="271"/>
      <c r="R373" s="271"/>
      <c r="S373" s="271"/>
      <c r="T373" s="272"/>
      <c r="AT373" s="273" t="s">
        <v>368</v>
      </c>
      <c r="AU373" s="273" t="s">
        <v>92</v>
      </c>
      <c r="AV373" s="13" t="s">
        <v>125</v>
      </c>
      <c r="AW373" s="13" t="s">
        <v>38</v>
      </c>
      <c r="AX373" s="13" t="s">
        <v>90</v>
      </c>
      <c r="AY373" s="273" t="s">
        <v>263</v>
      </c>
    </row>
    <row r="374" s="11" customFormat="1" ht="22.8" customHeight="1">
      <c r="B374" s="217"/>
      <c r="C374" s="218"/>
      <c r="D374" s="219" t="s">
        <v>82</v>
      </c>
      <c r="E374" s="231" t="s">
        <v>310</v>
      </c>
      <c r="F374" s="231" t="s">
        <v>894</v>
      </c>
      <c r="G374" s="218"/>
      <c r="H374" s="218"/>
      <c r="I374" s="221"/>
      <c r="J374" s="232">
        <f>BK374</f>
        <v>0</v>
      </c>
      <c r="K374" s="218"/>
      <c r="L374" s="223"/>
      <c r="M374" s="224"/>
      <c r="N374" s="225"/>
      <c r="O374" s="225"/>
      <c r="P374" s="226">
        <f>SUM(P375:P397)</f>
        <v>0</v>
      </c>
      <c r="Q374" s="225"/>
      <c r="R374" s="226">
        <f>SUM(R375:R397)</f>
        <v>1.3284</v>
      </c>
      <c r="S374" s="225"/>
      <c r="T374" s="227">
        <f>SUM(T375:T397)</f>
        <v>0</v>
      </c>
      <c r="AR374" s="228" t="s">
        <v>90</v>
      </c>
      <c r="AT374" s="229" t="s">
        <v>82</v>
      </c>
      <c r="AU374" s="229" t="s">
        <v>90</v>
      </c>
      <c r="AY374" s="228" t="s">
        <v>263</v>
      </c>
      <c r="BK374" s="230">
        <f>SUM(BK375:BK397)</f>
        <v>0</v>
      </c>
    </row>
    <row r="375" s="1" customFormat="1" ht="16.5" customHeight="1">
      <c r="B375" s="39"/>
      <c r="C375" s="233" t="s">
        <v>585</v>
      </c>
      <c r="D375" s="233" t="s">
        <v>266</v>
      </c>
      <c r="E375" s="234" t="s">
        <v>3351</v>
      </c>
      <c r="F375" s="235" t="s">
        <v>3352</v>
      </c>
      <c r="G375" s="236" t="s">
        <v>503</v>
      </c>
      <c r="H375" s="237">
        <v>315</v>
      </c>
      <c r="I375" s="238"/>
      <c r="J375" s="239">
        <f>ROUND(I375*H375,2)</f>
        <v>0</v>
      </c>
      <c r="K375" s="235" t="s">
        <v>413</v>
      </c>
      <c r="L375" s="44"/>
      <c r="M375" s="240" t="s">
        <v>1</v>
      </c>
      <c r="N375" s="241" t="s">
        <v>48</v>
      </c>
      <c r="O375" s="87"/>
      <c r="P375" s="242">
        <f>O375*H375</f>
        <v>0</v>
      </c>
      <c r="Q375" s="242">
        <v>0</v>
      </c>
      <c r="R375" s="242">
        <f>Q375*H375</f>
        <v>0</v>
      </c>
      <c r="S375" s="242">
        <v>0</v>
      </c>
      <c r="T375" s="243">
        <f>S375*H375</f>
        <v>0</v>
      </c>
      <c r="AR375" s="244" t="s">
        <v>125</v>
      </c>
      <c r="AT375" s="244" t="s">
        <v>266</v>
      </c>
      <c r="AU375" s="244" t="s">
        <v>92</v>
      </c>
      <c r="AY375" s="17" t="s">
        <v>263</v>
      </c>
      <c r="BE375" s="245">
        <f>IF(N375="základní",J375,0)</f>
        <v>0</v>
      </c>
      <c r="BF375" s="245">
        <f>IF(N375="snížená",J375,0)</f>
        <v>0</v>
      </c>
      <c r="BG375" s="245">
        <f>IF(N375="zákl. přenesená",J375,0)</f>
        <v>0</v>
      </c>
      <c r="BH375" s="245">
        <f>IF(N375="sníž. přenesená",J375,0)</f>
        <v>0</v>
      </c>
      <c r="BI375" s="245">
        <f>IF(N375="nulová",J375,0)</f>
        <v>0</v>
      </c>
      <c r="BJ375" s="17" t="s">
        <v>90</v>
      </c>
      <c r="BK375" s="245">
        <f>ROUND(I375*H375,2)</f>
        <v>0</v>
      </c>
      <c r="BL375" s="17" t="s">
        <v>125</v>
      </c>
      <c r="BM375" s="244" t="s">
        <v>3353</v>
      </c>
    </row>
    <row r="376" s="1" customFormat="1">
      <c r="B376" s="39"/>
      <c r="C376" s="40"/>
      <c r="D376" s="246" t="s">
        <v>273</v>
      </c>
      <c r="E376" s="40"/>
      <c r="F376" s="247" t="s">
        <v>3354</v>
      </c>
      <c r="G376" s="40"/>
      <c r="H376" s="40"/>
      <c r="I376" s="151"/>
      <c r="J376" s="40"/>
      <c r="K376" s="40"/>
      <c r="L376" s="44"/>
      <c r="M376" s="248"/>
      <c r="N376" s="87"/>
      <c r="O376" s="87"/>
      <c r="P376" s="87"/>
      <c r="Q376" s="87"/>
      <c r="R376" s="87"/>
      <c r="S376" s="87"/>
      <c r="T376" s="88"/>
      <c r="AT376" s="17" t="s">
        <v>273</v>
      </c>
      <c r="AU376" s="17" t="s">
        <v>92</v>
      </c>
    </row>
    <row r="377" s="14" customFormat="1">
      <c r="B377" s="274"/>
      <c r="C377" s="275"/>
      <c r="D377" s="246" t="s">
        <v>368</v>
      </c>
      <c r="E377" s="276" t="s">
        <v>1</v>
      </c>
      <c r="F377" s="277" t="s">
        <v>574</v>
      </c>
      <c r="G377" s="275"/>
      <c r="H377" s="276" t="s">
        <v>1</v>
      </c>
      <c r="I377" s="278"/>
      <c r="J377" s="275"/>
      <c r="K377" s="275"/>
      <c r="L377" s="279"/>
      <c r="M377" s="280"/>
      <c r="N377" s="281"/>
      <c r="O377" s="281"/>
      <c r="P377" s="281"/>
      <c r="Q377" s="281"/>
      <c r="R377" s="281"/>
      <c r="S377" s="281"/>
      <c r="T377" s="282"/>
      <c r="AT377" s="283" t="s">
        <v>368</v>
      </c>
      <c r="AU377" s="283" t="s">
        <v>92</v>
      </c>
      <c r="AV377" s="14" t="s">
        <v>90</v>
      </c>
      <c r="AW377" s="14" t="s">
        <v>38</v>
      </c>
      <c r="AX377" s="14" t="s">
        <v>83</v>
      </c>
      <c r="AY377" s="283" t="s">
        <v>263</v>
      </c>
    </row>
    <row r="378" s="12" customFormat="1">
      <c r="B378" s="252"/>
      <c r="C378" s="253"/>
      <c r="D378" s="246" t="s">
        <v>368</v>
      </c>
      <c r="E378" s="254" t="s">
        <v>1</v>
      </c>
      <c r="F378" s="255" t="s">
        <v>3355</v>
      </c>
      <c r="G378" s="253"/>
      <c r="H378" s="256">
        <v>315</v>
      </c>
      <c r="I378" s="257"/>
      <c r="J378" s="253"/>
      <c r="K378" s="253"/>
      <c r="L378" s="258"/>
      <c r="M378" s="259"/>
      <c r="N378" s="260"/>
      <c r="O378" s="260"/>
      <c r="P378" s="260"/>
      <c r="Q378" s="260"/>
      <c r="R378" s="260"/>
      <c r="S378" s="260"/>
      <c r="T378" s="261"/>
      <c r="AT378" s="262" t="s">
        <v>368</v>
      </c>
      <c r="AU378" s="262" t="s">
        <v>92</v>
      </c>
      <c r="AV378" s="12" t="s">
        <v>92</v>
      </c>
      <c r="AW378" s="12" t="s">
        <v>38</v>
      </c>
      <c r="AX378" s="12" t="s">
        <v>83</v>
      </c>
      <c r="AY378" s="262" t="s">
        <v>263</v>
      </c>
    </row>
    <row r="379" s="13" customFormat="1">
      <c r="B379" s="263"/>
      <c r="C379" s="264"/>
      <c r="D379" s="246" t="s">
        <v>368</v>
      </c>
      <c r="E379" s="265" t="s">
        <v>1</v>
      </c>
      <c r="F379" s="266" t="s">
        <v>370</v>
      </c>
      <c r="G379" s="264"/>
      <c r="H379" s="267">
        <v>315</v>
      </c>
      <c r="I379" s="268"/>
      <c r="J379" s="264"/>
      <c r="K379" s="264"/>
      <c r="L379" s="269"/>
      <c r="M379" s="270"/>
      <c r="N379" s="271"/>
      <c r="O379" s="271"/>
      <c r="P379" s="271"/>
      <c r="Q379" s="271"/>
      <c r="R379" s="271"/>
      <c r="S379" s="271"/>
      <c r="T379" s="272"/>
      <c r="AT379" s="273" t="s">
        <v>368</v>
      </c>
      <c r="AU379" s="273" t="s">
        <v>92</v>
      </c>
      <c r="AV379" s="13" t="s">
        <v>125</v>
      </c>
      <c r="AW379" s="13" t="s">
        <v>38</v>
      </c>
      <c r="AX379" s="13" t="s">
        <v>90</v>
      </c>
      <c r="AY379" s="273" t="s">
        <v>263</v>
      </c>
    </row>
    <row r="380" s="1" customFormat="1" ht="16.5" customHeight="1">
      <c r="B380" s="39"/>
      <c r="C380" s="233" t="s">
        <v>593</v>
      </c>
      <c r="D380" s="233" t="s">
        <v>266</v>
      </c>
      <c r="E380" s="234" t="s">
        <v>3356</v>
      </c>
      <c r="F380" s="235" t="s">
        <v>3357</v>
      </c>
      <c r="G380" s="236" t="s">
        <v>396</v>
      </c>
      <c r="H380" s="237">
        <v>22.199999999999999</v>
      </c>
      <c r="I380" s="238"/>
      <c r="J380" s="239">
        <f>ROUND(I380*H380,2)</f>
        <v>0</v>
      </c>
      <c r="K380" s="235" t="s">
        <v>413</v>
      </c>
      <c r="L380" s="44"/>
      <c r="M380" s="240" t="s">
        <v>1</v>
      </c>
      <c r="N380" s="241" t="s">
        <v>48</v>
      </c>
      <c r="O380" s="87"/>
      <c r="P380" s="242">
        <f>O380*H380</f>
        <v>0</v>
      </c>
      <c r="Q380" s="242">
        <v>0</v>
      </c>
      <c r="R380" s="242">
        <f>Q380*H380</f>
        <v>0</v>
      </c>
      <c r="S380" s="242">
        <v>0</v>
      </c>
      <c r="T380" s="243">
        <f>S380*H380</f>
        <v>0</v>
      </c>
      <c r="AR380" s="244" t="s">
        <v>125</v>
      </c>
      <c r="AT380" s="244" t="s">
        <v>266</v>
      </c>
      <c r="AU380" s="244" t="s">
        <v>92</v>
      </c>
      <c r="AY380" s="17" t="s">
        <v>263</v>
      </c>
      <c r="BE380" s="245">
        <f>IF(N380="základní",J380,0)</f>
        <v>0</v>
      </c>
      <c r="BF380" s="245">
        <f>IF(N380="snížená",J380,0)</f>
        <v>0</v>
      </c>
      <c r="BG380" s="245">
        <f>IF(N380="zákl. přenesená",J380,0)</f>
        <v>0</v>
      </c>
      <c r="BH380" s="245">
        <f>IF(N380="sníž. přenesená",J380,0)</f>
        <v>0</v>
      </c>
      <c r="BI380" s="245">
        <f>IF(N380="nulová",J380,0)</f>
        <v>0</v>
      </c>
      <c r="BJ380" s="17" t="s">
        <v>90</v>
      </c>
      <c r="BK380" s="245">
        <f>ROUND(I380*H380,2)</f>
        <v>0</v>
      </c>
      <c r="BL380" s="17" t="s">
        <v>125</v>
      </c>
      <c r="BM380" s="244" t="s">
        <v>3358</v>
      </c>
    </row>
    <row r="381" s="1" customFormat="1">
      <c r="B381" s="39"/>
      <c r="C381" s="40"/>
      <c r="D381" s="246" t="s">
        <v>273</v>
      </c>
      <c r="E381" s="40"/>
      <c r="F381" s="247" t="s">
        <v>3359</v>
      </c>
      <c r="G381" s="40"/>
      <c r="H381" s="40"/>
      <c r="I381" s="151"/>
      <c r="J381" s="40"/>
      <c r="K381" s="40"/>
      <c r="L381" s="44"/>
      <c r="M381" s="248"/>
      <c r="N381" s="87"/>
      <c r="O381" s="87"/>
      <c r="P381" s="87"/>
      <c r="Q381" s="87"/>
      <c r="R381" s="87"/>
      <c r="S381" s="87"/>
      <c r="T381" s="88"/>
      <c r="AT381" s="17" t="s">
        <v>273</v>
      </c>
      <c r="AU381" s="17" t="s">
        <v>92</v>
      </c>
    </row>
    <row r="382" s="12" customFormat="1">
      <c r="B382" s="252"/>
      <c r="C382" s="253"/>
      <c r="D382" s="246" t="s">
        <v>368</v>
      </c>
      <c r="E382" s="254" t="s">
        <v>1</v>
      </c>
      <c r="F382" s="255" t="s">
        <v>3360</v>
      </c>
      <c r="G382" s="253"/>
      <c r="H382" s="256">
        <v>22.199999999999999</v>
      </c>
      <c r="I382" s="257"/>
      <c r="J382" s="253"/>
      <c r="K382" s="253"/>
      <c r="L382" s="258"/>
      <c r="M382" s="259"/>
      <c r="N382" s="260"/>
      <c r="O382" s="260"/>
      <c r="P382" s="260"/>
      <c r="Q382" s="260"/>
      <c r="R382" s="260"/>
      <c r="S382" s="260"/>
      <c r="T382" s="261"/>
      <c r="AT382" s="262" t="s">
        <v>368</v>
      </c>
      <c r="AU382" s="262" t="s">
        <v>92</v>
      </c>
      <c r="AV382" s="12" t="s">
        <v>92</v>
      </c>
      <c r="AW382" s="12" t="s">
        <v>38</v>
      </c>
      <c r="AX382" s="12" t="s">
        <v>83</v>
      </c>
      <c r="AY382" s="262" t="s">
        <v>263</v>
      </c>
    </row>
    <row r="383" s="13" customFormat="1">
      <c r="B383" s="263"/>
      <c r="C383" s="264"/>
      <c r="D383" s="246" t="s">
        <v>368</v>
      </c>
      <c r="E383" s="265" t="s">
        <v>1</v>
      </c>
      <c r="F383" s="266" t="s">
        <v>370</v>
      </c>
      <c r="G383" s="264"/>
      <c r="H383" s="267">
        <v>22.199999999999999</v>
      </c>
      <c r="I383" s="268"/>
      <c r="J383" s="264"/>
      <c r="K383" s="264"/>
      <c r="L383" s="269"/>
      <c r="M383" s="270"/>
      <c r="N383" s="271"/>
      <c r="O383" s="271"/>
      <c r="P383" s="271"/>
      <c r="Q383" s="271"/>
      <c r="R383" s="271"/>
      <c r="S383" s="271"/>
      <c r="T383" s="272"/>
      <c r="AT383" s="273" t="s">
        <v>368</v>
      </c>
      <c r="AU383" s="273" t="s">
        <v>92</v>
      </c>
      <c r="AV383" s="13" t="s">
        <v>125</v>
      </c>
      <c r="AW383" s="13" t="s">
        <v>38</v>
      </c>
      <c r="AX383" s="13" t="s">
        <v>90</v>
      </c>
      <c r="AY383" s="273" t="s">
        <v>263</v>
      </c>
    </row>
    <row r="384" s="1" customFormat="1" ht="16.5" customHeight="1">
      <c r="B384" s="39"/>
      <c r="C384" s="233" t="s">
        <v>600</v>
      </c>
      <c r="D384" s="233" t="s">
        <v>266</v>
      </c>
      <c r="E384" s="234" t="s">
        <v>3361</v>
      </c>
      <c r="F384" s="235" t="s">
        <v>3362</v>
      </c>
      <c r="G384" s="236" t="s">
        <v>396</v>
      </c>
      <c r="H384" s="237">
        <v>10</v>
      </c>
      <c r="I384" s="238"/>
      <c r="J384" s="239">
        <f>ROUND(I384*H384,2)</f>
        <v>0</v>
      </c>
      <c r="K384" s="235" t="s">
        <v>413</v>
      </c>
      <c r="L384" s="44"/>
      <c r="M384" s="240" t="s">
        <v>1</v>
      </c>
      <c r="N384" s="241" t="s">
        <v>48</v>
      </c>
      <c r="O384" s="87"/>
      <c r="P384" s="242">
        <f>O384*H384</f>
        <v>0</v>
      </c>
      <c r="Q384" s="242">
        <v>0</v>
      </c>
      <c r="R384" s="242">
        <f>Q384*H384</f>
        <v>0</v>
      </c>
      <c r="S384" s="242">
        <v>0</v>
      </c>
      <c r="T384" s="243">
        <f>S384*H384</f>
        <v>0</v>
      </c>
      <c r="AR384" s="244" t="s">
        <v>125</v>
      </c>
      <c r="AT384" s="244" t="s">
        <v>266</v>
      </c>
      <c r="AU384" s="244" t="s">
        <v>92</v>
      </c>
      <c r="AY384" s="17" t="s">
        <v>263</v>
      </c>
      <c r="BE384" s="245">
        <f>IF(N384="základní",J384,0)</f>
        <v>0</v>
      </c>
      <c r="BF384" s="245">
        <f>IF(N384="snížená",J384,0)</f>
        <v>0</v>
      </c>
      <c r="BG384" s="245">
        <f>IF(N384="zákl. přenesená",J384,0)</f>
        <v>0</v>
      </c>
      <c r="BH384" s="245">
        <f>IF(N384="sníž. přenesená",J384,0)</f>
        <v>0</v>
      </c>
      <c r="BI384" s="245">
        <f>IF(N384="nulová",J384,0)</f>
        <v>0</v>
      </c>
      <c r="BJ384" s="17" t="s">
        <v>90</v>
      </c>
      <c r="BK384" s="245">
        <f>ROUND(I384*H384,2)</f>
        <v>0</v>
      </c>
      <c r="BL384" s="17" t="s">
        <v>125</v>
      </c>
      <c r="BM384" s="244" t="s">
        <v>3363</v>
      </c>
    </row>
    <row r="385" s="1" customFormat="1">
      <c r="B385" s="39"/>
      <c r="C385" s="40"/>
      <c r="D385" s="246" t="s">
        <v>273</v>
      </c>
      <c r="E385" s="40"/>
      <c r="F385" s="247" t="s">
        <v>3354</v>
      </c>
      <c r="G385" s="40"/>
      <c r="H385" s="40"/>
      <c r="I385" s="151"/>
      <c r="J385" s="40"/>
      <c r="K385" s="40"/>
      <c r="L385" s="44"/>
      <c r="M385" s="248"/>
      <c r="N385" s="87"/>
      <c r="O385" s="87"/>
      <c r="P385" s="87"/>
      <c r="Q385" s="87"/>
      <c r="R385" s="87"/>
      <c r="S385" s="87"/>
      <c r="T385" s="88"/>
      <c r="AT385" s="17" t="s">
        <v>273</v>
      </c>
      <c r="AU385" s="17" t="s">
        <v>92</v>
      </c>
    </row>
    <row r="386" s="12" customFormat="1">
      <c r="B386" s="252"/>
      <c r="C386" s="253"/>
      <c r="D386" s="246" t="s">
        <v>368</v>
      </c>
      <c r="E386" s="254" t="s">
        <v>1</v>
      </c>
      <c r="F386" s="255" t="s">
        <v>3364</v>
      </c>
      <c r="G386" s="253"/>
      <c r="H386" s="256">
        <v>10</v>
      </c>
      <c r="I386" s="257"/>
      <c r="J386" s="253"/>
      <c r="K386" s="253"/>
      <c r="L386" s="258"/>
      <c r="M386" s="259"/>
      <c r="N386" s="260"/>
      <c r="O386" s="260"/>
      <c r="P386" s="260"/>
      <c r="Q386" s="260"/>
      <c r="R386" s="260"/>
      <c r="S386" s="260"/>
      <c r="T386" s="261"/>
      <c r="AT386" s="262" t="s">
        <v>368</v>
      </c>
      <c r="AU386" s="262" t="s">
        <v>92</v>
      </c>
      <c r="AV386" s="12" t="s">
        <v>92</v>
      </c>
      <c r="AW386" s="12" t="s">
        <v>38</v>
      </c>
      <c r="AX386" s="12" t="s">
        <v>83</v>
      </c>
      <c r="AY386" s="262" t="s">
        <v>263</v>
      </c>
    </row>
    <row r="387" s="13" customFormat="1">
      <c r="B387" s="263"/>
      <c r="C387" s="264"/>
      <c r="D387" s="246" t="s">
        <v>368</v>
      </c>
      <c r="E387" s="265" t="s">
        <v>1</v>
      </c>
      <c r="F387" s="266" t="s">
        <v>370</v>
      </c>
      <c r="G387" s="264"/>
      <c r="H387" s="267">
        <v>10</v>
      </c>
      <c r="I387" s="268"/>
      <c r="J387" s="264"/>
      <c r="K387" s="264"/>
      <c r="L387" s="269"/>
      <c r="M387" s="270"/>
      <c r="N387" s="271"/>
      <c r="O387" s="271"/>
      <c r="P387" s="271"/>
      <c r="Q387" s="271"/>
      <c r="R387" s="271"/>
      <c r="S387" s="271"/>
      <c r="T387" s="272"/>
      <c r="AT387" s="273" t="s">
        <v>368</v>
      </c>
      <c r="AU387" s="273" t="s">
        <v>92</v>
      </c>
      <c r="AV387" s="13" t="s">
        <v>125</v>
      </c>
      <c r="AW387" s="13" t="s">
        <v>38</v>
      </c>
      <c r="AX387" s="13" t="s">
        <v>90</v>
      </c>
      <c r="AY387" s="273" t="s">
        <v>263</v>
      </c>
    </row>
    <row r="388" s="1" customFormat="1" ht="16.5" customHeight="1">
      <c r="B388" s="39"/>
      <c r="C388" s="233" t="s">
        <v>605</v>
      </c>
      <c r="D388" s="233" t="s">
        <v>266</v>
      </c>
      <c r="E388" s="234" t="s">
        <v>3365</v>
      </c>
      <c r="F388" s="235" t="s">
        <v>3366</v>
      </c>
      <c r="G388" s="236" t="s">
        <v>396</v>
      </c>
      <c r="H388" s="237">
        <v>360</v>
      </c>
      <c r="I388" s="238"/>
      <c r="J388" s="239">
        <f>ROUND(I388*H388,2)</f>
        <v>0</v>
      </c>
      <c r="K388" s="235" t="s">
        <v>270</v>
      </c>
      <c r="L388" s="44"/>
      <c r="M388" s="240" t="s">
        <v>1</v>
      </c>
      <c r="N388" s="241" t="s">
        <v>48</v>
      </c>
      <c r="O388" s="87"/>
      <c r="P388" s="242">
        <f>O388*H388</f>
        <v>0</v>
      </c>
      <c r="Q388" s="242">
        <v>0.0013699999999999999</v>
      </c>
      <c r="R388" s="242">
        <f>Q388*H388</f>
        <v>0.49319999999999997</v>
      </c>
      <c r="S388" s="242">
        <v>0</v>
      </c>
      <c r="T388" s="243">
        <f>S388*H388</f>
        <v>0</v>
      </c>
      <c r="AR388" s="244" t="s">
        <v>125</v>
      </c>
      <c r="AT388" s="244" t="s">
        <v>266</v>
      </c>
      <c r="AU388" s="244" t="s">
        <v>92</v>
      </c>
      <c r="AY388" s="17" t="s">
        <v>263</v>
      </c>
      <c r="BE388" s="245">
        <f>IF(N388="základní",J388,0)</f>
        <v>0</v>
      </c>
      <c r="BF388" s="245">
        <f>IF(N388="snížená",J388,0)</f>
        <v>0</v>
      </c>
      <c r="BG388" s="245">
        <f>IF(N388="zákl. přenesená",J388,0)</f>
        <v>0</v>
      </c>
      <c r="BH388" s="245">
        <f>IF(N388="sníž. přenesená",J388,0)</f>
        <v>0</v>
      </c>
      <c r="BI388" s="245">
        <f>IF(N388="nulová",J388,0)</f>
        <v>0</v>
      </c>
      <c r="BJ388" s="17" t="s">
        <v>90</v>
      </c>
      <c r="BK388" s="245">
        <f>ROUND(I388*H388,2)</f>
        <v>0</v>
      </c>
      <c r="BL388" s="17" t="s">
        <v>125</v>
      </c>
      <c r="BM388" s="244" t="s">
        <v>3367</v>
      </c>
    </row>
    <row r="389" s="1" customFormat="1">
      <c r="B389" s="39"/>
      <c r="C389" s="40"/>
      <c r="D389" s="246" t="s">
        <v>273</v>
      </c>
      <c r="E389" s="40"/>
      <c r="F389" s="247" t="s">
        <v>3176</v>
      </c>
      <c r="G389" s="40"/>
      <c r="H389" s="40"/>
      <c r="I389" s="151"/>
      <c r="J389" s="40"/>
      <c r="K389" s="40"/>
      <c r="L389" s="44"/>
      <c r="M389" s="248"/>
      <c r="N389" s="87"/>
      <c r="O389" s="87"/>
      <c r="P389" s="87"/>
      <c r="Q389" s="87"/>
      <c r="R389" s="87"/>
      <c r="S389" s="87"/>
      <c r="T389" s="88"/>
      <c r="AT389" s="17" t="s">
        <v>273</v>
      </c>
      <c r="AU389" s="17" t="s">
        <v>92</v>
      </c>
    </row>
    <row r="390" s="14" customFormat="1">
      <c r="B390" s="274"/>
      <c r="C390" s="275"/>
      <c r="D390" s="246" t="s">
        <v>368</v>
      </c>
      <c r="E390" s="276" t="s">
        <v>1</v>
      </c>
      <c r="F390" s="277" t="s">
        <v>574</v>
      </c>
      <c r="G390" s="275"/>
      <c r="H390" s="276" t="s">
        <v>1</v>
      </c>
      <c r="I390" s="278"/>
      <c r="J390" s="275"/>
      <c r="K390" s="275"/>
      <c r="L390" s="279"/>
      <c r="M390" s="280"/>
      <c r="N390" s="281"/>
      <c r="O390" s="281"/>
      <c r="P390" s="281"/>
      <c r="Q390" s="281"/>
      <c r="R390" s="281"/>
      <c r="S390" s="281"/>
      <c r="T390" s="282"/>
      <c r="AT390" s="283" t="s">
        <v>368</v>
      </c>
      <c r="AU390" s="283" t="s">
        <v>92</v>
      </c>
      <c r="AV390" s="14" t="s">
        <v>90</v>
      </c>
      <c r="AW390" s="14" t="s">
        <v>38</v>
      </c>
      <c r="AX390" s="14" t="s">
        <v>83</v>
      </c>
      <c r="AY390" s="283" t="s">
        <v>263</v>
      </c>
    </row>
    <row r="391" s="12" customFormat="1">
      <c r="B391" s="252"/>
      <c r="C391" s="253"/>
      <c r="D391" s="246" t="s">
        <v>368</v>
      </c>
      <c r="E391" s="254" t="s">
        <v>1</v>
      </c>
      <c r="F391" s="255" t="s">
        <v>3368</v>
      </c>
      <c r="G391" s="253"/>
      <c r="H391" s="256">
        <v>360</v>
      </c>
      <c r="I391" s="257"/>
      <c r="J391" s="253"/>
      <c r="K391" s="253"/>
      <c r="L391" s="258"/>
      <c r="M391" s="259"/>
      <c r="N391" s="260"/>
      <c r="O391" s="260"/>
      <c r="P391" s="260"/>
      <c r="Q391" s="260"/>
      <c r="R391" s="260"/>
      <c r="S391" s="260"/>
      <c r="T391" s="261"/>
      <c r="AT391" s="262" t="s">
        <v>368</v>
      </c>
      <c r="AU391" s="262" t="s">
        <v>92</v>
      </c>
      <c r="AV391" s="12" t="s">
        <v>92</v>
      </c>
      <c r="AW391" s="12" t="s">
        <v>38</v>
      </c>
      <c r="AX391" s="12" t="s">
        <v>83</v>
      </c>
      <c r="AY391" s="262" t="s">
        <v>263</v>
      </c>
    </row>
    <row r="392" s="13" customFormat="1">
      <c r="B392" s="263"/>
      <c r="C392" s="264"/>
      <c r="D392" s="246" t="s">
        <v>368</v>
      </c>
      <c r="E392" s="265" t="s">
        <v>1</v>
      </c>
      <c r="F392" s="266" t="s">
        <v>370</v>
      </c>
      <c r="G392" s="264"/>
      <c r="H392" s="267">
        <v>360</v>
      </c>
      <c r="I392" s="268"/>
      <c r="J392" s="264"/>
      <c r="K392" s="264"/>
      <c r="L392" s="269"/>
      <c r="M392" s="270"/>
      <c r="N392" s="271"/>
      <c r="O392" s="271"/>
      <c r="P392" s="271"/>
      <c r="Q392" s="271"/>
      <c r="R392" s="271"/>
      <c r="S392" s="271"/>
      <c r="T392" s="272"/>
      <c r="AT392" s="273" t="s">
        <v>368</v>
      </c>
      <c r="AU392" s="273" t="s">
        <v>92</v>
      </c>
      <c r="AV392" s="13" t="s">
        <v>125</v>
      </c>
      <c r="AW392" s="13" t="s">
        <v>38</v>
      </c>
      <c r="AX392" s="13" t="s">
        <v>90</v>
      </c>
      <c r="AY392" s="273" t="s">
        <v>263</v>
      </c>
    </row>
    <row r="393" s="1" customFormat="1" ht="16.5" customHeight="1">
      <c r="B393" s="39"/>
      <c r="C393" s="233" t="s">
        <v>609</v>
      </c>
      <c r="D393" s="233" t="s">
        <v>266</v>
      </c>
      <c r="E393" s="234" t="s">
        <v>3369</v>
      </c>
      <c r="F393" s="235" t="s">
        <v>3370</v>
      </c>
      <c r="G393" s="236" t="s">
        <v>396</v>
      </c>
      <c r="H393" s="237">
        <v>360</v>
      </c>
      <c r="I393" s="238"/>
      <c r="J393" s="239">
        <f>ROUND(I393*H393,2)</f>
        <v>0</v>
      </c>
      <c r="K393" s="235" t="s">
        <v>270</v>
      </c>
      <c r="L393" s="44"/>
      <c r="M393" s="240" t="s">
        <v>1</v>
      </c>
      <c r="N393" s="241" t="s">
        <v>48</v>
      </c>
      <c r="O393" s="87"/>
      <c r="P393" s="242">
        <f>O393*H393</f>
        <v>0</v>
      </c>
      <c r="Q393" s="242">
        <v>0.00232</v>
      </c>
      <c r="R393" s="242">
        <f>Q393*H393</f>
        <v>0.83520000000000005</v>
      </c>
      <c r="S393" s="242">
        <v>0</v>
      </c>
      <c r="T393" s="243">
        <f>S393*H393</f>
        <v>0</v>
      </c>
      <c r="AR393" s="244" t="s">
        <v>125</v>
      </c>
      <c r="AT393" s="244" t="s">
        <v>266</v>
      </c>
      <c r="AU393" s="244" t="s">
        <v>92</v>
      </c>
      <c r="AY393" s="17" t="s">
        <v>263</v>
      </c>
      <c r="BE393" s="245">
        <f>IF(N393="základní",J393,0)</f>
        <v>0</v>
      </c>
      <c r="BF393" s="245">
        <f>IF(N393="snížená",J393,0)</f>
        <v>0</v>
      </c>
      <c r="BG393" s="245">
        <f>IF(N393="zákl. přenesená",J393,0)</f>
        <v>0</v>
      </c>
      <c r="BH393" s="245">
        <f>IF(N393="sníž. přenesená",J393,0)</f>
        <v>0</v>
      </c>
      <c r="BI393" s="245">
        <f>IF(N393="nulová",J393,0)</f>
        <v>0</v>
      </c>
      <c r="BJ393" s="17" t="s">
        <v>90</v>
      </c>
      <c r="BK393" s="245">
        <f>ROUND(I393*H393,2)</f>
        <v>0</v>
      </c>
      <c r="BL393" s="17" t="s">
        <v>125</v>
      </c>
      <c r="BM393" s="244" t="s">
        <v>3371</v>
      </c>
    </row>
    <row r="394" s="1" customFormat="1">
      <c r="B394" s="39"/>
      <c r="C394" s="40"/>
      <c r="D394" s="246" t="s">
        <v>273</v>
      </c>
      <c r="E394" s="40"/>
      <c r="F394" s="247" t="s">
        <v>3176</v>
      </c>
      <c r="G394" s="40"/>
      <c r="H394" s="40"/>
      <c r="I394" s="151"/>
      <c r="J394" s="40"/>
      <c r="K394" s="40"/>
      <c r="L394" s="44"/>
      <c r="M394" s="248"/>
      <c r="N394" s="87"/>
      <c r="O394" s="87"/>
      <c r="P394" s="87"/>
      <c r="Q394" s="87"/>
      <c r="R394" s="87"/>
      <c r="S394" s="87"/>
      <c r="T394" s="88"/>
      <c r="AT394" s="17" t="s">
        <v>273</v>
      </c>
      <c r="AU394" s="17" t="s">
        <v>92</v>
      </c>
    </row>
    <row r="395" s="14" customFormat="1">
      <c r="B395" s="274"/>
      <c r="C395" s="275"/>
      <c r="D395" s="246" t="s">
        <v>368</v>
      </c>
      <c r="E395" s="276" t="s">
        <v>1</v>
      </c>
      <c r="F395" s="277" t="s">
        <v>574</v>
      </c>
      <c r="G395" s="275"/>
      <c r="H395" s="276" t="s">
        <v>1</v>
      </c>
      <c r="I395" s="278"/>
      <c r="J395" s="275"/>
      <c r="K395" s="275"/>
      <c r="L395" s="279"/>
      <c r="M395" s="280"/>
      <c r="N395" s="281"/>
      <c r="O395" s="281"/>
      <c r="P395" s="281"/>
      <c r="Q395" s="281"/>
      <c r="R395" s="281"/>
      <c r="S395" s="281"/>
      <c r="T395" s="282"/>
      <c r="AT395" s="283" t="s">
        <v>368</v>
      </c>
      <c r="AU395" s="283" t="s">
        <v>92</v>
      </c>
      <c r="AV395" s="14" t="s">
        <v>90</v>
      </c>
      <c r="AW395" s="14" t="s">
        <v>38</v>
      </c>
      <c r="AX395" s="14" t="s">
        <v>83</v>
      </c>
      <c r="AY395" s="283" t="s">
        <v>263</v>
      </c>
    </row>
    <row r="396" s="12" customFormat="1">
      <c r="B396" s="252"/>
      <c r="C396" s="253"/>
      <c r="D396" s="246" t="s">
        <v>368</v>
      </c>
      <c r="E396" s="254" t="s">
        <v>1</v>
      </c>
      <c r="F396" s="255" t="s">
        <v>3368</v>
      </c>
      <c r="G396" s="253"/>
      <c r="H396" s="256">
        <v>360</v>
      </c>
      <c r="I396" s="257"/>
      <c r="J396" s="253"/>
      <c r="K396" s="253"/>
      <c r="L396" s="258"/>
      <c r="M396" s="259"/>
      <c r="N396" s="260"/>
      <c r="O396" s="260"/>
      <c r="P396" s="260"/>
      <c r="Q396" s="260"/>
      <c r="R396" s="260"/>
      <c r="S396" s="260"/>
      <c r="T396" s="261"/>
      <c r="AT396" s="262" t="s">
        <v>368</v>
      </c>
      <c r="AU396" s="262" t="s">
        <v>92</v>
      </c>
      <c r="AV396" s="12" t="s">
        <v>92</v>
      </c>
      <c r="AW396" s="12" t="s">
        <v>38</v>
      </c>
      <c r="AX396" s="12" t="s">
        <v>83</v>
      </c>
      <c r="AY396" s="262" t="s">
        <v>263</v>
      </c>
    </row>
    <row r="397" s="13" customFormat="1">
      <c r="B397" s="263"/>
      <c r="C397" s="264"/>
      <c r="D397" s="246" t="s">
        <v>368</v>
      </c>
      <c r="E397" s="265" t="s">
        <v>1</v>
      </c>
      <c r="F397" s="266" t="s">
        <v>370</v>
      </c>
      <c r="G397" s="264"/>
      <c r="H397" s="267">
        <v>360</v>
      </c>
      <c r="I397" s="268"/>
      <c r="J397" s="264"/>
      <c r="K397" s="264"/>
      <c r="L397" s="269"/>
      <c r="M397" s="270"/>
      <c r="N397" s="271"/>
      <c r="O397" s="271"/>
      <c r="P397" s="271"/>
      <c r="Q397" s="271"/>
      <c r="R397" s="271"/>
      <c r="S397" s="271"/>
      <c r="T397" s="272"/>
      <c r="AT397" s="273" t="s">
        <v>368</v>
      </c>
      <c r="AU397" s="273" t="s">
        <v>92</v>
      </c>
      <c r="AV397" s="13" t="s">
        <v>125</v>
      </c>
      <c r="AW397" s="13" t="s">
        <v>38</v>
      </c>
      <c r="AX397" s="13" t="s">
        <v>90</v>
      </c>
      <c r="AY397" s="273" t="s">
        <v>263</v>
      </c>
    </row>
    <row r="398" s="11" customFormat="1" ht="22.8" customHeight="1">
      <c r="B398" s="217"/>
      <c r="C398" s="218"/>
      <c r="D398" s="219" t="s">
        <v>82</v>
      </c>
      <c r="E398" s="231" t="s">
        <v>1053</v>
      </c>
      <c r="F398" s="231" t="s">
        <v>1054</v>
      </c>
      <c r="G398" s="218"/>
      <c r="H398" s="218"/>
      <c r="I398" s="221"/>
      <c r="J398" s="232">
        <f>BK398</f>
        <v>0</v>
      </c>
      <c r="K398" s="218"/>
      <c r="L398" s="223"/>
      <c r="M398" s="224"/>
      <c r="N398" s="225"/>
      <c r="O398" s="225"/>
      <c r="P398" s="226">
        <f>P399</f>
        <v>0</v>
      </c>
      <c r="Q398" s="225"/>
      <c r="R398" s="226">
        <f>R399</f>
        <v>0</v>
      </c>
      <c r="S398" s="225"/>
      <c r="T398" s="227">
        <f>T399</f>
        <v>0</v>
      </c>
      <c r="AR398" s="228" t="s">
        <v>90</v>
      </c>
      <c r="AT398" s="229" t="s">
        <v>82</v>
      </c>
      <c r="AU398" s="229" t="s">
        <v>90</v>
      </c>
      <c r="AY398" s="228" t="s">
        <v>263</v>
      </c>
      <c r="BK398" s="230">
        <f>BK399</f>
        <v>0</v>
      </c>
    </row>
    <row r="399" s="1" customFormat="1" ht="16.5" customHeight="1">
      <c r="B399" s="39"/>
      <c r="C399" s="233" t="s">
        <v>616</v>
      </c>
      <c r="D399" s="233" t="s">
        <v>266</v>
      </c>
      <c r="E399" s="234" t="s">
        <v>3372</v>
      </c>
      <c r="F399" s="235" t="s">
        <v>3373</v>
      </c>
      <c r="G399" s="236" t="s">
        <v>403</v>
      </c>
      <c r="H399" s="237">
        <v>22480.507000000001</v>
      </c>
      <c r="I399" s="238"/>
      <c r="J399" s="239">
        <f>ROUND(I399*H399,2)</f>
        <v>0</v>
      </c>
      <c r="K399" s="235" t="s">
        <v>270</v>
      </c>
      <c r="L399" s="44"/>
      <c r="M399" s="240" t="s">
        <v>1</v>
      </c>
      <c r="N399" s="241" t="s">
        <v>48</v>
      </c>
      <c r="O399" s="87"/>
      <c r="P399" s="242">
        <f>O399*H399</f>
        <v>0</v>
      </c>
      <c r="Q399" s="242">
        <v>0</v>
      </c>
      <c r="R399" s="242">
        <f>Q399*H399</f>
        <v>0</v>
      </c>
      <c r="S399" s="242">
        <v>0</v>
      </c>
      <c r="T399" s="243">
        <f>S399*H399</f>
        <v>0</v>
      </c>
      <c r="AR399" s="244" t="s">
        <v>125</v>
      </c>
      <c r="AT399" s="244" t="s">
        <v>266</v>
      </c>
      <c r="AU399" s="244" t="s">
        <v>92</v>
      </c>
      <c r="AY399" s="17" t="s">
        <v>263</v>
      </c>
      <c r="BE399" s="245">
        <f>IF(N399="základní",J399,0)</f>
        <v>0</v>
      </c>
      <c r="BF399" s="245">
        <f>IF(N399="snížená",J399,0)</f>
        <v>0</v>
      </c>
      <c r="BG399" s="245">
        <f>IF(N399="zákl. přenesená",J399,0)</f>
        <v>0</v>
      </c>
      <c r="BH399" s="245">
        <f>IF(N399="sníž. přenesená",J399,0)</f>
        <v>0</v>
      </c>
      <c r="BI399" s="245">
        <f>IF(N399="nulová",J399,0)</f>
        <v>0</v>
      </c>
      <c r="BJ399" s="17" t="s">
        <v>90</v>
      </c>
      <c r="BK399" s="245">
        <f>ROUND(I399*H399,2)</f>
        <v>0</v>
      </c>
      <c r="BL399" s="17" t="s">
        <v>125</v>
      </c>
      <c r="BM399" s="244" t="s">
        <v>3374</v>
      </c>
    </row>
    <row r="400" s="11" customFormat="1" ht="25.92" customHeight="1">
      <c r="B400" s="217"/>
      <c r="C400" s="218"/>
      <c r="D400" s="219" t="s">
        <v>82</v>
      </c>
      <c r="E400" s="220" t="s">
        <v>1059</v>
      </c>
      <c r="F400" s="220" t="s">
        <v>1060</v>
      </c>
      <c r="G400" s="218"/>
      <c r="H400" s="218"/>
      <c r="I400" s="221"/>
      <c r="J400" s="222">
        <f>BK400</f>
        <v>0</v>
      </c>
      <c r="K400" s="218"/>
      <c r="L400" s="223"/>
      <c r="M400" s="224"/>
      <c r="N400" s="225"/>
      <c r="O400" s="225"/>
      <c r="P400" s="226">
        <f>P401+P409</f>
        <v>0</v>
      </c>
      <c r="Q400" s="225"/>
      <c r="R400" s="226">
        <f>R401+R409</f>
        <v>20.300965940000001</v>
      </c>
      <c r="S400" s="225"/>
      <c r="T400" s="227">
        <f>T401+T409</f>
        <v>0</v>
      </c>
      <c r="AR400" s="228" t="s">
        <v>92</v>
      </c>
      <c r="AT400" s="229" t="s">
        <v>82</v>
      </c>
      <c r="AU400" s="229" t="s">
        <v>83</v>
      </c>
      <c r="AY400" s="228" t="s">
        <v>263</v>
      </c>
      <c r="BK400" s="230">
        <f>BK401+BK409</f>
        <v>0</v>
      </c>
    </row>
    <row r="401" s="11" customFormat="1" ht="22.8" customHeight="1">
      <c r="B401" s="217"/>
      <c r="C401" s="218"/>
      <c r="D401" s="219" t="s">
        <v>82</v>
      </c>
      <c r="E401" s="231" t="s">
        <v>3375</v>
      </c>
      <c r="F401" s="231" t="s">
        <v>3376</v>
      </c>
      <c r="G401" s="218"/>
      <c r="H401" s="218"/>
      <c r="I401" s="221"/>
      <c r="J401" s="232">
        <f>BK401</f>
        <v>0</v>
      </c>
      <c r="K401" s="218"/>
      <c r="L401" s="223"/>
      <c r="M401" s="224"/>
      <c r="N401" s="225"/>
      <c r="O401" s="225"/>
      <c r="P401" s="226">
        <f>SUM(P402:P408)</f>
        <v>0</v>
      </c>
      <c r="Q401" s="225"/>
      <c r="R401" s="226">
        <f>SUM(R402:R408)</f>
        <v>0.060965939999999996</v>
      </c>
      <c r="S401" s="225"/>
      <c r="T401" s="227">
        <f>SUM(T402:T408)</f>
        <v>0</v>
      </c>
      <c r="AR401" s="228" t="s">
        <v>92</v>
      </c>
      <c r="AT401" s="229" t="s">
        <v>82</v>
      </c>
      <c r="AU401" s="229" t="s">
        <v>90</v>
      </c>
      <c r="AY401" s="228" t="s">
        <v>263</v>
      </c>
      <c r="BK401" s="230">
        <f>SUM(BK402:BK408)</f>
        <v>0</v>
      </c>
    </row>
    <row r="402" s="1" customFormat="1" ht="16.5" customHeight="1">
      <c r="B402" s="39"/>
      <c r="C402" s="233" t="s">
        <v>625</v>
      </c>
      <c r="D402" s="233" t="s">
        <v>266</v>
      </c>
      <c r="E402" s="234" t="s">
        <v>3377</v>
      </c>
      <c r="F402" s="235" t="s">
        <v>3378</v>
      </c>
      <c r="G402" s="236" t="s">
        <v>407</v>
      </c>
      <c r="H402" s="237">
        <v>3.472</v>
      </c>
      <c r="I402" s="238"/>
      <c r="J402" s="239">
        <f>ROUND(I402*H402,2)</f>
        <v>0</v>
      </c>
      <c r="K402" s="235" t="s">
        <v>270</v>
      </c>
      <c r="L402" s="44"/>
      <c r="M402" s="240" t="s">
        <v>1</v>
      </c>
      <c r="N402" s="241" t="s">
        <v>48</v>
      </c>
      <c r="O402" s="87"/>
      <c r="P402" s="242">
        <f>O402*H402</f>
        <v>0</v>
      </c>
      <c r="Q402" s="242">
        <v>0.0010200000000000001</v>
      </c>
      <c r="R402" s="242">
        <f>Q402*H402</f>
        <v>0.0035414400000000003</v>
      </c>
      <c r="S402" s="242">
        <v>0</v>
      </c>
      <c r="T402" s="243">
        <f>S402*H402</f>
        <v>0</v>
      </c>
      <c r="AR402" s="244" t="s">
        <v>452</v>
      </c>
      <c r="AT402" s="244" t="s">
        <v>266</v>
      </c>
      <c r="AU402" s="244" t="s">
        <v>92</v>
      </c>
      <c r="AY402" s="17" t="s">
        <v>263</v>
      </c>
      <c r="BE402" s="245">
        <f>IF(N402="základní",J402,0)</f>
        <v>0</v>
      </c>
      <c r="BF402" s="245">
        <f>IF(N402="snížená",J402,0)</f>
        <v>0</v>
      </c>
      <c r="BG402" s="245">
        <f>IF(N402="zákl. přenesená",J402,0)</f>
        <v>0</v>
      </c>
      <c r="BH402" s="245">
        <f>IF(N402="sníž. přenesená",J402,0)</f>
        <v>0</v>
      </c>
      <c r="BI402" s="245">
        <f>IF(N402="nulová",J402,0)</f>
        <v>0</v>
      </c>
      <c r="BJ402" s="17" t="s">
        <v>90</v>
      </c>
      <c r="BK402" s="245">
        <f>ROUND(I402*H402,2)</f>
        <v>0</v>
      </c>
      <c r="BL402" s="17" t="s">
        <v>452</v>
      </c>
      <c r="BM402" s="244" t="s">
        <v>3379</v>
      </c>
    </row>
    <row r="403" s="12" customFormat="1">
      <c r="B403" s="252"/>
      <c r="C403" s="253"/>
      <c r="D403" s="246" t="s">
        <v>368</v>
      </c>
      <c r="E403" s="254" t="s">
        <v>1</v>
      </c>
      <c r="F403" s="255" t="s">
        <v>3380</v>
      </c>
      <c r="G403" s="253"/>
      <c r="H403" s="256">
        <v>3.472</v>
      </c>
      <c r="I403" s="257"/>
      <c r="J403" s="253"/>
      <c r="K403" s="253"/>
      <c r="L403" s="258"/>
      <c r="M403" s="259"/>
      <c r="N403" s="260"/>
      <c r="O403" s="260"/>
      <c r="P403" s="260"/>
      <c r="Q403" s="260"/>
      <c r="R403" s="260"/>
      <c r="S403" s="260"/>
      <c r="T403" s="261"/>
      <c r="AT403" s="262" t="s">
        <v>368</v>
      </c>
      <c r="AU403" s="262" t="s">
        <v>92</v>
      </c>
      <c r="AV403" s="12" t="s">
        <v>92</v>
      </c>
      <c r="AW403" s="12" t="s">
        <v>38</v>
      </c>
      <c r="AX403" s="12" t="s">
        <v>83</v>
      </c>
      <c r="AY403" s="262" t="s">
        <v>263</v>
      </c>
    </row>
    <row r="404" s="13" customFormat="1">
      <c r="B404" s="263"/>
      <c r="C404" s="264"/>
      <c r="D404" s="246" t="s">
        <v>368</v>
      </c>
      <c r="E404" s="265" t="s">
        <v>1</v>
      </c>
      <c r="F404" s="266" t="s">
        <v>370</v>
      </c>
      <c r="G404" s="264"/>
      <c r="H404" s="267">
        <v>3.472</v>
      </c>
      <c r="I404" s="268"/>
      <c r="J404" s="264"/>
      <c r="K404" s="264"/>
      <c r="L404" s="269"/>
      <c r="M404" s="270"/>
      <c r="N404" s="271"/>
      <c r="O404" s="271"/>
      <c r="P404" s="271"/>
      <c r="Q404" s="271"/>
      <c r="R404" s="271"/>
      <c r="S404" s="271"/>
      <c r="T404" s="272"/>
      <c r="AT404" s="273" t="s">
        <v>368</v>
      </c>
      <c r="AU404" s="273" t="s">
        <v>92</v>
      </c>
      <c r="AV404" s="13" t="s">
        <v>125</v>
      </c>
      <c r="AW404" s="13" t="s">
        <v>38</v>
      </c>
      <c r="AX404" s="13" t="s">
        <v>90</v>
      </c>
      <c r="AY404" s="273" t="s">
        <v>263</v>
      </c>
    </row>
    <row r="405" s="1" customFormat="1" ht="16.5" customHeight="1">
      <c r="B405" s="39"/>
      <c r="C405" s="295" t="s">
        <v>629</v>
      </c>
      <c r="D405" s="295" t="s">
        <v>400</v>
      </c>
      <c r="E405" s="296" t="s">
        <v>3381</v>
      </c>
      <c r="F405" s="297" t="s">
        <v>3382</v>
      </c>
      <c r="G405" s="298" t="s">
        <v>407</v>
      </c>
      <c r="H405" s="299">
        <v>3.6459999999999999</v>
      </c>
      <c r="I405" s="300"/>
      <c r="J405" s="301">
        <f>ROUND(I405*H405,2)</f>
        <v>0</v>
      </c>
      <c r="K405" s="297" t="s">
        <v>413</v>
      </c>
      <c r="L405" s="302"/>
      <c r="M405" s="303" t="s">
        <v>1</v>
      </c>
      <c r="N405" s="304" t="s">
        <v>48</v>
      </c>
      <c r="O405" s="87"/>
      <c r="P405" s="242">
        <f>O405*H405</f>
        <v>0</v>
      </c>
      <c r="Q405" s="242">
        <v>0.01575</v>
      </c>
      <c r="R405" s="242">
        <f>Q405*H405</f>
        <v>0.057424499999999996</v>
      </c>
      <c r="S405" s="242">
        <v>0</v>
      </c>
      <c r="T405" s="243">
        <f>S405*H405</f>
        <v>0</v>
      </c>
      <c r="AR405" s="244" t="s">
        <v>563</v>
      </c>
      <c r="AT405" s="244" t="s">
        <v>400</v>
      </c>
      <c r="AU405" s="244" t="s">
        <v>92</v>
      </c>
      <c r="AY405" s="17" t="s">
        <v>263</v>
      </c>
      <c r="BE405" s="245">
        <f>IF(N405="základní",J405,0)</f>
        <v>0</v>
      </c>
      <c r="BF405" s="245">
        <f>IF(N405="snížená",J405,0)</f>
        <v>0</v>
      </c>
      <c r="BG405" s="245">
        <f>IF(N405="zákl. přenesená",J405,0)</f>
        <v>0</v>
      </c>
      <c r="BH405" s="245">
        <f>IF(N405="sníž. přenesená",J405,0)</f>
        <v>0</v>
      </c>
      <c r="BI405" s="245">
        <f>IF(N405="nulová",J405,0)</f>
        <v>0</v>
      </c>
      <c r="BJ405" s="17" t="s">
        <v>90</v>
      </c>
      <c r="BK405" s="245">
        <f>ROUND(I405*H405,2)</f>
        <v>0</v>
      </c>
      <c r="BL405" s="17" t="s">
        <v>452</v>
      </c>
      <c r="BM405" s="244" t="s">
        <v>3383</v>
      </c>
    </row>
    <row r="406" s="1" customFormat="1">
      <c r="B406" s="39"/>
      <c r="C406" s="40"/>
      <c r="D406" s="246" t="s">
        <v>273</v>
      </c>
      <c r="E406" s="40"/>
      <c r="F406" s="247" t="s">
        <v>3384</v>
      </c>
      <c r="G406" s="40"/>
      <c r="H406" s="40"/>
      <c r="I406" s="151"/>
      <c r="J406" s="40"/>
      <c r="K406" s="40"/>
      <c r="L406" s="44"/>
      <c r="M406" s="248"/>
      <c r="N406" s="87"/>
      <c r="O406" s="87"/>
      <c r="P406" s="87"/>
      <c r="Q406" s="87"/>
      <c r="R406" s="87"/>
      <c r="S406" s="87"/>
      <c r="T406" s="88"/>
      <c r="AT406" s="17" t="s">
        <v>273</v>
      </c>
      <c r="AU406" s="17" t="s">
        <v>92</v>
      </c>
    </row>
    <row r="407" s="12" customFormat="1">
      <c r="B407" s="252"/>
      <c r="C407" s="253"/>
      <c r="D407" s="246" t="s">
        <v>368</v>
      </c>
      <c r="E407" s="253"/>
      <c r="F407" s="255" t="s">
        <v>3385</v>
      </c>
      <c r="G407" s="253"/>
      <c r="H407" s="256">
        <v>3.6459999999999999</v>
      </c>
      <c r="I407" s="257"/>
      <c r="J407" s="253"/>
      <c r="K407" s="253"/>
      <c r="L407" s="258"/>
      <c r="M407" s="259"/>
      <c r="N407" s="260"/>
      <c r="O407" s="260"/>
      <c r="P407" s="260"/>
      <c r="Q407" s="260"/>
      <c r="R407" s="260"/>
      <c r="S407" s="260"/>
      <c r="T407" s="261"/>
      <c r="AT407" s="262" t="s">
        <v>368</v>
      </c>
      <c r="AU407" s="262" t="s">
        <v>92</v>
      </c>
      <c r="AV407" s="12" t="s">
        <v>92</v>
      </c>
      <c r="AW407" s="12" t="s">
        <v>4</v>
      </c>
      <c r="AX407" s="12" t="s">
        <v>90</v>
      </c>
      <c r="AY407" s="262" t="s">
        <v>263</v>
      </c>
    </row>
    <row r="408" s="1" customFormat="1" ht="16.5" customHeight="1">
      <c r="B408" s="39"/>
      <c r="C408" s="233" t="s">
        <v>633</v>
      </c>
      <c r="D408" s="233" t="s">
        <v>266</v>
      </c>
      <c r="E408" s="234" t="s">
        <v>3386</v>
      </c>
      <c r="F408" s="235" t="s">
        <v>3387</v>
      </c>
      <c r="G408" s="236" t="s">
        <v>1155</v>
      </c>
      <c r="H408" s="305"/>
      <c r="I408" s="238"/>
      <c r="J408" s="239">
        <f>ROUND(I408*H408,2)</f>
        <v>0</v>
      </c>
      <c r="K408" s="235" t="s">
        <v>270</v>
      </c>
      <c r="L408" s="44"/>
      <c r="M408" s="240" t="s">
        <v>1</v>
      </c>
      <c r="N408" s="241" t="s">
        <v>48</v>
      </c>
      <c r="O408" s="87"/>
      <c r="P408" s="242">
        <f>O408*H408</f>
        <v>0</v>
      </c>
      <c r="Q408" s="242">
        <v>0</v>
      </c>
      <c r="R408" s="242">
        <f>Q408*H408</f>
        <v>0</v>
      </c>
      <c r="S408" s="242">
        <v>0</v>
      </c>
      <c r="T408" s="243">
        <f>S408*H408</f>
        <v>0</v>
      </c>
      <c r="AR408" s="244" t="s">
        <v>452</v>
      </c>
      <c r="AT408" s="244" t="s">
        <v>266</v>
      </c>
      <c r="AU408" s="244" t="s">
        <v>92</v>
      </c>
      <c r="AY408" s="17" t="s">
        <v>263</v>
      </c>
      <c r="BE408" s="245">
        <f>IF(N408="základní",J408,0)</f>
        <v>0</v>
      </c>
      <c r="BF408" s="245">
        <f>IF(N408="snížená",J408,0)</f>
        <v>0</v>
      </c>
      <c r="BG408" s="245">
        <f>IF(N408="zákl. přenesená",J408,0)</f>
        <v>0</v>
      </c>
      <c r="BH408" s="245">
        <f>IF(N408="sníž. přenesená",J408,0)</f>
        <v>0</v>
      </c>
      <c r="BI408" s="245">
        <f>IF(N408="nulová",J408,0)</f>
        <v>0</v>
      </c>
      <c r="BJ408" s="17" t="s">
        <v>90</v>
      </c>
      <c r="BK408" s="245">
        <f>ROUND(I408*H408,2)</f>
        <v>0</v>
      </c>
      <c r="BL408" s="17" t="s">
        <v>452</v>
      </c>
      <c r="BM408" s="244" t="s">
        <v>3388</v>
      </c>
    </row>
    <row r="409" s="11" customFormat="1" ht="22.8" customHeight="1">
      <c r="B409" s="217"/>
      <c r="C409" s="218"/>
      <c r="D409" s="219" t="s">
        <v>82</v>
      </c>
      <c r="E409" s="231" t="s">
        <v>2073</v>
      </c>
      <c r="F409" s="231" t="s">
        <v>2074</v>
      </c>
      <c r="G409" s="218"/>
      <c r="H409" s="218"/>
      <c r="I409" s="221"/>
      <c r="J409" s="232">
        <f>BK409</f>
        <v>0</v>
      </c>
      <c r="K409" s="218"/>
      <c r="L409" s="223"/>
      <c r="M409" s="224"/>
      <c r="N409" s="225"/>
      <c r="O409" s="225"/>
      <c r="P409" s="226">
        <f>SUM(P410:P437)</f>
        <v>0</v>
      </c>
      <c r="Q409" s="225"/>
      <c r="R409" s="226">
        <f>SUM(R410:R437)</f>
        <v>20.240000000000002</v>
      </c>
      <c r="S409" s="225"/>
      <c r="T409" s="227">
        <f>SUM(T410:T437)</f>
        <v>0</v>
      </c>
      <c r="AR409" s="228" t="s">
        <v>92</v>
      </c>
      <c r="AT409" s="229" t="s">
        <v>82</v>
      </c>
      <c r="AU409" s="229" t="s">
        <v>90</v>
      </c>
      <c r="AY409" s="228" t="s">
        <v>263</v>
      </c>
      <c r="BK409" s="230">
        <f>SUM(BK410:BK437)</f>
        <v>0</v>
      </c>
    </row>
    <row r="410" s="1" customFormat="1" ht="16.5" customHeight="1">
      <c r="B410" s="39"/>
      <c r="C410" s="233" t="s">
        <v>638</v>
      </c>
      <c r="D410" s="233" t="s">
        <v>266</v>
      </c>
      <c r="E410" s="234" t="s">
        <v>3389</v>
      </c>
      <c r="F410" s="235" t="s">
        <v>3390</v>
      </c>
      <c r="G410" s="236" t="s">
        <v>2485</v>
      </c>
      <c r="H410" s="237">
        <v>1437.5</v>
      </c>
      <c r="I410" s="238"/>
      <c r="J410" s="239">
        <f>ROUND(I410*H410,2)</f>
        <v>0</v>
      </c>
      <c r="K410" s="235" t="s">
        <v>413</v>
      </c>
      <c r="L410" s="44"/>
      <c r="M410" s="240" t="s">
        <v>1</v>
      </c>
      <c r="N410" s="241" t="s">
        <v>48</v>
      </c>
      <c r="O410" s="87"/>
      <c r="P410" s="242">
        <f>O410*H410</f>
        <v>0</v>
      </c>
      <c r="Q410" s="242">
        <v>0.001</v>
      </c>
      <c r="R410" s="242">
        <f>Q410*H410</f>
        <v>1.4375</v>
      </c>
      <c r="S410" s="242">
        <v>0</v>
      </c>
      <c r="T410" s="243">
        <f>S410*H410</f>
        <v>0</v>
      </c>
      <c r="AR410" s="244" t="s">
        <v>452</v>
      </c>
      <c r="AT410" s="244" t="s">
        <v>266</v>
      </c>
      <c r="AU410" s="244" t="s">
        <v>92</v>
      </c>
      <c r="AY410" s="17" t="s">
        <v>263</v>
      </c>
      <c r="BE410" s="245">
        <f>IF(N410="základní",J410,0)</f>
        <v>0</v>
      </c>
      <c r="BF410" s="245">
        <f>IF(N410="snížená",J410,0)</f>
        <v>0</v>
      </c>
      <c r="BG410" s="245">
        <f>IF(N410="zákl. přenesená",J410,0)</f>
        <v>0</v>
      </c>
      <c r="BH410" s="245">
        <f>IF(N410="sníž. přenesená",J410,0)</f>
        <v>0</v>
      </c>
      <c r="BI410" s="245">
        <f>IF(N410="nulová",J410,0)</f>
        <v>0</v>
      </c>
      <c r="BJ410" s="17" t="s">
        <v>90</v>
      </c>
      <c r="BK410" s="245">
        <f>ROUND(I410*H410,2)</f>
        <v>0</v>
      </c>
      <c r="BL410" s="17" t="s">
        <v>452</v>
      </c>
      <c r="BM410" s="244" t="s">
        <v>3391</v>
      </c>
    </row>
    <row r="411" s="1" customFormat="1">
      <c r="B411" s="39"/>
      <c r="C411" s="40"/>
      <c r="D411" s="246" t="s">
        <v>273</v>
      </c>
      <c r="E411" s="40"/>
      <c r="F411" s="247" t="s">
        <v>2487</v>
      </c>
      <c r="G411" s="40"/>
      <c r="H411" s="40"/>
      <c r="I411" s="151"/>
      <c r="J411" s="40"/>
      <c r="K411" s="40"/>
      <c r="L411" s="44"/>
      <c r="M411" s="248"/>
      <c r="N411" s="87"/>
      <c r="O411" s="87"/>
      <c r="P411" s="87"/>
      <c r="Q411" s="87"/>
      <c r="R411" s="87"/>
      <c r="S411" s="87"/>
      <c r="T411" s="88"/>
      <c r="AT411" s="17" t="s">
        <v>273</v>
      </c>
      <c r="AU411" s="17" t="s">
        <v>92</v>
      </c>
    </row>
    <row r="412" s="14" customFormat="1">
      <c r="B412" s="274"/>
      <c r="C412" s="275"/>
      <c r="D412" s="246" t="s">
        <v>368</v>
      </c>
      <c r="E412" s="276" t="s">
        <v>1</v>
      </c>
      <c r="F412" s="277" t="s">
        <v>824</v>
      </c>
      <c r="G412" s="275"/>
      <c r="H412" s="276" t="s">
        <v>1</v>
      </c>
      <c r="I412" s="278"/>
      <c r="J412" s="275"/>
      <c r="K412" s="275"/>
      <c r="L412" s="279"/>
      <c r="M412" s="280"/>
      <c r="N412" s="281"/>
      <c r="O412" s="281"/>
      <c r="P412" s="281"/>
      <c r="Q412" s="281"/>
      <c r="R412" s="281"/>
      <c r="S412" s="281"/>
      <c r="T412" s="282"/>
      <c r="AT412" s="283" t="s">
        <v>368</v>
      </c>
      <c r="AU412" s="283" t="s">
        <v>92</v>
      </c>
      <c r="AV412" s="14" t="s">
        <v>90</v>
      </c>
      <c r="AW412" s="14" t="s">
        <v>38</v>
      </c>
      <c r="AX412" s="14" t="s">
        <v>83</v>
      </c>
      <c r="AY412" s="283" t="s">
        <v>263</v>
      </c>
    </row>
    <row r="413" s="12" customFormat="1">
      <c r="B413" s="252"/>
      <c r="C413" s="253"/>
      <c r="D413" s="246" t="s">
        <v>368</v>
      </c>
      <c r="E413" s="254" t="s">
        <v>1</v>
      </c>
      <c r="F413" s="255" t="s">
        <v>3392</v>
      </c>
      <c r="G413" s="253"/>
      <c r="H413" s="256">
        <v>1250</v>
      </c>
      <c r="I413" s="257"/>
      <c r="J413" s="253"/>
      <c r="K413" s="253"/>
      <c r="L413" s="258"/>
      <c r="M413" s="259"/>
      <c r="N413" s="260"/>
      <c r="O413" s="260"/>
      <c r="P413" s="260"/>
      <c r="Q413" s="260"/>
      <c r="R413" s="260"/>
      <c r="S413" s="260"/>
      <c r="T413" s="261"/>
      <c r="AT413" s="262" t="s">
        <v>368</v>
      </c>
      <c r="AU413" s="262" t="s">
        <v>92</v>
      </c>
      <c r="AV413" s="12" t="s">
        <v>92</v>
      </c>
      <c r="AW413" s="12" t="s">
        <v>38</v>
      </c>
      <c r="AX413" s="12" t="s">
        <v>83</v>
      </c>
      <c r="AY413" s="262" t="s">
        <v>263</v>
      </c>
    </row>
    <row r="414" s="15" customFormat="1">
      <c r="B414" s="284"/>
      <c r="C414" s="285"/>
      <c r="D414" s="246" t="s">
        <v>368</v>
      </c>
      <c r="E414" s="286" t="s">
        <v>1</v>
      </c>
      <c r="F414" s="287" t="s">
        <v>388</v>
      </c>
      <c r="G414" s="285"/>
      <c r="H414" s="288">
        <v>1250</v>
      </c>
      <c r="I414" s="289"/>
      <c r="J414" s="285"/>
      <c r="K414" s="285"/>
      <c r="L414" s="290"/>
      <c r="M414" s="291"/>
      <c r="N414" s="292"/>
      <c r="O414" s="292"/>
      <c r="P414" s="292"/>
      <c r="Q414" s="292"/>
      <c r="R414" s="292"/>
      <c r="S414" s="292"/>
      <c r="T414" s="293"/>
      <c r="AT414" s="294" t="s">
        <v>368</v>
      </c>
      <c r="AU414" s="294" t="s">
        <v>92</v>
      </c>
      <c r="AV414" s="15" t="s">
        <v>112</v>
      </c>
      <c r="AW414" s="15" t="s">
        <v>38</v>
      </c>
      <c r="AX414" s="15" t="s">
        <v>83</v>
      </c>
      <c r="AY414" s="294" t="s">
        <v>263</v>
      </c>
    </row>
    <row r="415" s="12" customFormat="1">
      <c r="B415" s="252"/>
      <c r="C415" s="253"/>
      <c r="D415" s="246" t="s">
        <v>368</v>
      </c>
      <c r="E415" s="254" t="s">
        <v>1</v>
      </c>
      <c r="F415" s="255" t="s">
        <v>3393</v>
      </c>
      <c r="G415" s="253"/>
      <c r="H415" s="256">
        <v>187.5</v>
      </c>
      <c r="I415" s="257"/>
      <c r="J415" s="253"/>
      <c r="K415" s="253"/>
      <c r="L415" s="258"/>
      <c r="M415" s="259"/>
      <c r="N415" s="260"/>
      <c r="O415" s="260"/>
      <c r="P415" s="260"/>
      <c r="Q415" s="260"/>
      <c r="R415" s="260"/>
      <c r="S415" s="260"/>
      <c r="T415" s="261"/>
      <c r="AT415" s="262" t="s">
        <v>368</v>
      </c>
      <c r="AU415" s="262" t="s">
        <v>92</v>
      </c>
      <c r="AV415" s="12" t="s">
        <v>92</v>
      </c>
      <c r="AW415" s="12" t="s">
        <v>38</v>
      </c>
      <c r="AX415" s="12" t="s">
        <v>83</v>
      </c>
      <c r="AY415" s="262" t="s">
        <v>263</v>
      </c>
    </row>
    <row r="416" s="13" customFormat="1">
      <c r="B416" s="263"/>
      <c r="C416" s="264"/>
      <c r="D416" s="246" t="s">
        <v>368</v>
      </c>
      <c r="E416" s="265" t="s">
        <v>1</v>
      </c>
      <c r="F416" s="266" t="s">
        <v>370</v>
      </c>
      <c r="G416" s="264"/>
      <c r="H416" s="267">
        <v>1437.5</v>
      </c>
      <c r="I416" s="268"/>
      <c r="J416" s="264"/>
      <c r="K416" s="264"/>
      <c r="L416" s="269"/>
      <c r="M416" s="270"/>
      <c r="N416" s="271"/>
      <c r="O416" s="271"/>
      <c r="P416" s="271"/>
      <c r="Q416" s="271"/>
      <c r="R416" s="271"/>
      <c r="S416" s="271"/>
      <c r="T416" s="272"/>
      <c r="AT416" s="273" t="s">
        <v>368</v>
      </c>
      <c r="AU416" s="273" t="s">
        <v>92</v>
      </c>
      <c r="AV416" s="13" t="s">
        <v>125</v>
      </c>
      <c r="AW416" s="13" t="s">
        <v>38</v>
      </c>
      <c r="AX416" s="13" t="s">
        <v>90</v>
      </c>
      <c r="AY416" s="273" t="s">
        <v>263</v>
      </c>
    </row>
    <row r="417" s="1" customFormat="1" ht="16.5" customHeight="1">
      <c r="B417" s="39"/>
      <c r="C417" s="233" t="s">
        <v>643</v>
      </c>
      <c r="D417" s="233" t="s">
        <v>266</v>
      </c>
      <c r="E417" s="234" t="s">
        <v>3394</v>
      </c>
      <c r="F417" s="235" t="s">
        <v>3395</v>
      </c>
      <c r="G417" s="236" t="s">
        <v>2485</v>
      </c>
      <c r="H417" s="237">
        <v>460</v>
      </c>
      <c r="I417" s="238"/>
      <c r="J417" s="239">
        <f>ROUND(I417*H417,2)</f>
        <v>0</v>
      </c>
      <c r="K417" s="235" t="s">
        <v>413</v>
      </c>
      <c r="L417" s="44"/>
      <c r="M417" s="240" t="s">
        <v>1</v>
      </c>
      <c r="N417" s="241" t="s">
        <v>48</v>
      </c>
      <c r="O417" s="87"/>
      <c r="P417" s="242">
        <f>O417*H417</f>
        <v>0</v>
      </c>
      <c r="Q417" s="242">
        <v>0.001</v>
      </c>
      <c r="R417" s="242">
        <f>Q417*H417</f>
        <v>0.46000000000000002</v>
      </c>
      <c r="S417" s="242">
        <v>0</v>
      </c>
      <c r="T417" s="243">
        <f>S417*H417</f>
        <v>0</v>
      </c>
      <c r="AR417" s="244" t="s">
        <v>452</v>
      </c>
      <c r="AT417" s="244" t="s">
        <v>266</v>
      </c>
      <c r="AU417" s="244" t="s">
        <v>92</v>
      </c>
      <c r="AY417" s="17" t="s">
        <v>263</v>
      </c>
      <c r="BE417" s="245">
        <f>IF(N417="základní",J417,0)</f>
        <v>0</v>
      </c>
      <c r="BF417" s="245">
        <f>IF(N417="snížená",J417,0)</f>
        <v>0</v>
      </c>
      <c r="BG417" s="245">
        <f>IF(N417="zákl. přenesená",J417,0)</f>
        <v>0</v>
      </c>
      <c r="BH417" s="245">
        <f>IF(N417="sníž. přenesená",J417,0)</f>
        <v>0</v>
      </c>
      <c r="BI417" s="245">
        <f>IF(N417="nulová",J417,0)</f>
        <v>0</v>
      </c>
      <c r="BJ417" s="17" t="s">
        <v>90</v>
      </c>
      <c r="BK417" s="245">
        <f>ROUND(I417*H417,2)</f>
        <v>0</v>
      </c>
      <c r="BL417" s="17" t="s">
        <v>452</v>
      </c>
      <c r="BM417" s="244" t="s">
        <v>3396</v>
      </c>
    </row>
    <row r="418" s="1" customFormat="1">
      <c r="B418" s="39"/>
      <c r="C418" s="40"/>
      <c r="D418" s="246" t="s">
        <v>273</v>
      </c>
      <c r="E418" s="40"/>
      <c r="F418" s="247" t="s">
        <v>2487</v>
      </c>
      <c r="G418" s="40"/>
      <c r="H418" s="40"/>
      <c r="I418" s="151"/>
      <c r="J418" s="40"/>
      <c r="K418" s="40"/>
      <c r="L418" s="44"/>
      <c r="M418" s="248"/>
      <c r="N418" s="87"/>
      <c r="O418" s="87"/>
      <c r="P418" s="87"/>
      <c r="Q418" s="87"/>
      <c r="R418" s="87"/>
      <c r="S418" s="87"/>
      <c r="T418" s="88"/>
      <c r="AT418" s="17" t="s">
        <v>273</v>
      </c>
      <c r="AU418" s="17" t="s">
        <v>92</v>
      </c>
    </row>
    <row r="419" s="14" customFormat="1">
      <c r="B419" s="274"/>
      <c r="C419" s="275"/>
      <c r="D419" s="246" t="s">
        <v>368</v>
      </c>
      <c r="E419" s="276" t="s">
        <v>1</v>
      </c>
      <c r="F419" s="277" t="s">
        <v>824</v>
      </c>
      <c r="G419" s="275"/>
      <c r="H419" s="276" t="s">
        <v>1</v>
      </c>
      <c r="I419" s="278"/>
      <c r="J419" s="275"/>
      <c r="K419" s="275"/>
      <c r="L419" s="279"/>
      <c r="M419" s="280"/>
      <c r="N419" s="281"/>
      <c r="O419" s="281"/>
      <c r="P419" s="281"/>
      <c r="Q419" s="281"/>
      <c r="R419" s="281"/>
      <c r="S419" s="281"/>
      <c r="T419" s="282"/>
      <c r="AT419" s="283" t="s">
        <v>368</v>
      </c>
      <c r="AU419" s="283" t="s">
        <v>92</v>
      </c>
      <c r="AV419" s="14" t="s">
        <v>90</v>
      </c>
      <c r="AW419" s="14" t="s">
        <v>38</v>
      </c>
      <c r="AX419" s="14" t="s">
        <v>83</v>
      </c>
      <c r="AY419" s="283" t="s">
        <v>263</v>
      </c>
    </row>
    <row r="420" s="12" customFormat="1">
      <c r="B420" s="252"/>
      <c r="C420" s="253"/>
      <c r="D420" s="246" t="s">
        <v>368</v>
      </c>
      <c r="E420" s="254" t="s">
        <v>1</v>
      </c>
      <c r="F420" s="255" t="s">
        <v>3397</v>
      </c>
      <c r="G420" s="253"/>
      <c r="H420" s="256">
        <v>400</v>
      </c>
      <c r="I420" s="257"/>
      <c r="J420" s="253"/>
      <c r="K420" s="253"/>
      <c r="L420" s="258"/>
      <c r="M420" s="259"/>
      <c r="N420" s="260"/>
      <c r="O420" s="260"/>
      <c r="P420" s="260"/>
      <c r="Q420" s="260"/>
      <c r="R420" s="260"/>
      <c r="S420" s="260"/>
      <c r="T420" s="261"/>
      <c r="AT420" s="262" t="s">
        <v>368</v>
      </c>
      <c r="AU420" s="262" t="s">
        <v>92</v>
      </c>
      <c r="AV420" s="12" t="s">
        <v>92</v>
      </c>
      <c r="AW420" s="12" t="s">
        <v>38</v>
      </c>
      <c r="AX420" s="12" t="s">
        <v>83</v>
      </c>
      <c r="AY420" s="262" t="s">
        <v>263</v>
      </c>
    </row>
    <row r="421" s="15" customFormat="1">
      <c r="B421" s="284"/>
      <c r="C421" s="285"/>
      <c r="D421" s="246" t="s">
        <v>368</v>
      </c>
      <c r="E421" s="286" t="s">
        <v>1</v>
      </c>
      <c r="F421" s="287" t="s">
        <v>388</v>
      </c>
      <c r="G421" s="285"/>
      <c r="H421" s="288">
        <v>400</v>
      </c>
      <c r="I421" s="289"/>
      <c r="J421" s="285"/>
      <c r="K421" s="285"/>
      <c r="L421" s="290"/>
      <c r="M421" s="291"/>
      <c r="N421" s="292"/>
      <c r="O421" s="292"/>
      <c r="P421" s="292"/>
      <c r="Q421" s="292"/>
      <c r="R421" s="292"/>
      <c r="S421" s="292"/>
      <c r="T421" s="293"/>
      <c r="AT421" s="294" t="s">
        <v>368</v>
      </c>
      <c r="AU421" s="294" t="s">
        <v>92</v>
      </c>
      <c r="AV421" s="15" t="s">
        <v>112</v>
      </c>
      <c r="AW421" s="15" t="s">
        <v>38</v>
      </c>
      <c r="AX421" s="15" t="s">
        <v>83</v>
      </c>
      <c r="AY421" s="294" t="s">
        <v>263</v>
      </c>
    </row>
    <row r="422" s="12" customFormat="1">
      <c r="B422" s="252"/>
      <c r="C422" s="253"/>
      <c r="D422" s="246" t="s">
        <v>368</v>
      </c>
      <c r="E422" s="254" t="s">
        <v>1</v>
      </c>
      <c r="F422" s="255" t="s">
        <v>3398</v>
      </c>
      <c r="G422" s="253"/>
      <c r="H422" s="256">
        <v>60</v>
      </c>
      <c r="I422" s="257"/>
      <c r="J422" s="253"/>
      <c r="K422" s="253"/>
      <c r="L422" s="258"/>
      <c r="M422" s="259"/>
      <c r="N422" s="260"/>
      <c r="O422" s="260"/>
      <c r="P422" s="260"/>
      <c r="Q422" s="260"/>
      <c r="R422" s="260"/>
      <c r="S422" s="260"/>
      <c r="T422" s="261"/>
      <c r="AT422" s="262" t="s">
        <v>368</v>
      </c>
      <c r="AU422" s="262" t="s">
        <v>92</v>
      </c>
      <c r="AV422" s="12" t="s">
        <v>92</v>
      </c>
      <c r="AW422" s="12" t="s">
        <v>38</v>
      </c>
      <c r="AX422" s="12" t="s">
        <v>83</v>
      </c>
      <c r="AY422" s="262" t="s">
        <v>263</v>
      </c>
    </row>
    <row r="423" s="13" customFormat="1">
      <c r="B423" s="263"/>
      <c r="C423" s="264"/>
      <c r="D423" s="246" t="s">
        <v>368</v>
      </c>
      <c r="E423" s="265" t="s">
        <v>1</v>
      </c>
      <c r="F423" s="266" t="s">
        <v>370</v>
      </c>
      <c r="G423" s="264"/>
      <c r="H423" s="267">
        <v>460</v>
      </c>
      <c r="I423" s="268"/>
      <c r="J423" s="264"/>
      <c r="K423" s="264"/>
      <c r="L423" s="269"/>
      <c r="M423" s="270"/>
      <c r="N423" s="271"/>
      <c r="O423" s="271"/>
      <c r="P423" s="271"/>
      <c r="Q423" s="271"/>
      <c r="R423" s="271"/>
      <c r="S423" s="271"/>
      <c r="T423" s="272"/>
      <c r="AT423" s="273" t="s">
        <v>368</v>
      </c>
      <c r="AU423" s="273" t="s">
        <v>92</v>
      </c>
      <c r="AV423" s="13" t="s">
        <v>125</v>
      </c>
      <c r="AW423" s="13" t="s">
        <v>38</v>
      </c>
      <c r="AX423" s="13" t="s">
        <v>90</v>
      </c>
      <c r="AY423" s="273" t="s">
        <v>263</v>
      </c>
    </row>
    <row r="424" s="1" customFormat="1" ht="16.5" customHeight="1">
      <c r="B424" s="39"/>
      <c r="C424" s="233" t="s">
        <v>676</v>
      </c>
      <c r="D424" s="233" t="s">
        <v>266</v>
      </c>
      <c r="E424" s="234" t="s">
        <v>3399</v>
      </c>
      <c r="F424" s="235" t="s">
        <v>3400</v>
      </c>
      <c r="G424" s="236" t="s">
        <v>2485</v>
      </c>
      <c r="H424" s="237">
        <v>1092.5</v>
      </c>
      <c r="I424" s="238"/>
      <c r="J424" s="239">
        <f>ROUND(I424*H424,2)</f>
        <v>0</v>
      </c>
      <c r="K424" s="235" t="s">
        <v>413</v>
      </c>
      <c r="L424" s="44"/>
      <c r="M424" s="240" t="s">
        <v>1</v>
      </c>
      <c r="N424" s="241" t="s">
        <v>48</v>
      </c>
      <c r="O424" s="87"/>
      <c r="P424" s="242">
        <f>O424*H424</f>
        <v>0</v>
      </c>
      <c r="Q424" s="242">
        <v>0.001</v>
      </c>
      <c r="R424" s="242">
        <f>Q424*H424</f>
        <v>1.0925</v>
      </c>
      <c r="S424" s="242">
        <v>0</v>
      </c>
      <c r="T424" s="243">
        <f>S424*H424</f>
        <v>0</v>
      </c>
      <c r="AR424" s="244" t="s">
        <v>452</v>
      </c>
      <c r="AT424" s="244" t="s">
        <v>266</v>
      </c>
      <c r="AU424" s="244" t="s">
        <v>92</v>
      </c>
      <c r="AY424" s="17" t="s">
        <v>263</v>
      </c>
      <c r="BE424" s="245">
        <f>IF(N424="základní",J424,0)</f>
        <v>0</v>
      </c>
      <c r="BF424" s="245">
        <f>IF(N424="snížená",J424,0)</f>
        <v>0</v>
      </c>
      <c r="BG424" s="245">
        <f>IF(N424="zákl. přenesená",J424,0)</f>
        <v>0</v>
      </c>
      <c r="BH424" s="245">
        <f>IF(N424="sníž. přenesená",J424,0)</f>
        <v>0</v>
      </c>
      <c r="BI424" s="245">
        <f>IF(N424="nulová",J424,0)</f>
        <v>0</v>
      </c>
      <c r="BJ424" s="17" t="s">
        <v>90</v>
      </c>
      <c r="BK424" s="245">
        <f>ROUND(I424*H424,2)</f>
        <v>0</v>
      </c>
      <c r="BL424" s="17" t="s">
        <v>452</v>
      </c>
      <c r="BM424" s="244" t="s">
        <v>3401</v>
      </c>
    </row>
    <row r="425" s="1" customFormat="1">
      <c r="B425" s="39"/>
      <c r="C425" s="40"/>
      <c r="D425" s="246" t="s">
        <v>273</v>
      </c>
      <c r="E425" s="40"/>
      <c r="F425" s="247" t="s">
        <v>2487</v>
      </c>
      <c r="G425" s="40"/>
      <c r="H425" s="40"/>
      <c r="I425" s="151"/>
      <c r="J425" s="40"/>
      <c r="K425" s="40"/>
      <c r="L425" s="44"/>
      <c r="M425" s="248"/>
      <c r="N425" s="87"/>
      <c r="O425" s="87"/>
      <c r="P425" s="87"/>
      <c r="Q425" s="87"/>
      <c r="R425" s="87"/>
      <c r="S425" s="87"/>
      <c r="T425" s="88"/>
      <c r="AT425" s="17" t="s">
        <v>273</v>
      </c>
      <c r="AU425" s="17" t="s">
        <v>92</v>
      </c>
    </row>
    <row r="426" s="14" customFormat="1">
      <c r="B426" s="274"/>
      <c r="C426" s="275"/>
      <c r="D426" s="246" t="s">
        <v>368</v>
      </c>
      <c r="E426" s="276" t="s">
        <v>1</v>
      </c>
      <c r="F426" s="277" t="s">
        <v>824</v>
      </c>
      <c r="G426" s="275"/>
      <c r="H426" s="276" t="s">
        <v>1</v>
      </c>
      <c r="I426" s="278"/>
      <c r="J426" s="275"/>
      <c r="K426" s="275"/>
      <c r="L426" s="279"/>
      <c r="M426" s="280"/>
      <c r="N426" s="281"/>
      <c r="O426" s="281"/>
      <c r="P426" s="281"/>
      <c r="Q426" s="281"/>
      <c r="R426" s="281"/>
      <c r="S426" s="281"/>
      <c r="T426" s="282"/>
      <c r="AT426" s="283" t="s">
        <v>368</v>
      </c>
      <c r="AU426" s="283" t="s">
        <v>92</v>
      </c>
      <c r="AV426" s="14" t="s">
        <v>90</v>
      </c>
      <c r="AW426" s="14" t="s">
        <v>38</v>
      </c>
      <c r="AX426" s="14" t="s">
        <v>83</v>
      </c>
      <c r="AY426" s="283" t="s">
        <v>263</v>
      </c>
    </row>
    <row r="427" s="12" customFormat="1">
      <c r="B427" s="252"/>
      <c r="C427" s="253"/>
      <c r="D427" s="246" t="s">
        <v>368</v>
      </c>
      <c r="E427" s="254" t="s">
        <v>1</v>
      </c>
      <c r="F427" s="255" t="s">
        <v>3402</v>
      </c>
      <c r="G427" s="253"/>
      <c r="H427" s="256">
        <v>950</v>
      </c>
      <c r="I427" s="257"/>
      <c r="J427" s="253"/>
      <c r="K427" s="253"/>
      <c r="L427" s="258"/>
      <c r="M427" s="259"/>
      <c r="N427" s="260"/>
      <c r="O427" s="260"/>
      <c r="P427" s="260"/>
      <c r="Q427" s="260"/>
      <c r="R427" s="260"/>
      <c r="S427" s="260"/>
      <c r="T427" s="261"/>
      <c r="AT427" s="262" t="s">
        <v>368</v>
      </c>
      <c r="AU427" s="262" t="s">
        <v>92</v>
      </c>
      <c r="AV427" s="12" t="s">
        <v>92</v>
      </c>
      <c r="AW427" s="12" t="s">
        <v>38</v>
      </c>
      <c r="AX427" s="12" t="s">
        <v>83</v>
      </c>
      <c r="AY427" s="262" t="s">
        <v>263</v>
      </c>
    </row>
    <row r="428" s="15" customFormat="1">
      <c r="B428" s="284"/>
      <c r="C428" s="285"/>
      <c r="D428" s="246" t="s">
        <v>368</v>
      </c>
      <c r="E428" s="286" t="s">
        <v>1</v>
      </c>
      <c r="F428" s="287" t="s">
        <v>388</v>
      </c>
      <c r="G428" s="285"/>
      <c r="H428" s="288">
        <v>950</v>
      </c>
      <c r="I428" s="289"/>
      <c r="J428" s="285"/>
      <c r="K428" s="285"/>
      <c r="L428" s="290"/>
      <c r="M428" s="291"/>
      <c r="N428" s="292"/>
      <c r="O428" s="292"/>
      <c r="P428" s="292"/>
      <c r="Q428" s="292"/>
      <c r="R428" s="292"/>
      <c r="S428" s="292"/>
      <c r="T428" s="293"/>
      <c r="AT428" s="294" t="s">
        <v>368</v>
      </c>
      <c r="AU428" s="294" t="s">
        <v>92</v>
      </c>
      <c r="AV428" s="15" t="s">
        <v>112</v>
      </c>
      <c r="AW428" s="15" t="s">
        <v>38</v>
      </c>
      <c r="AX428" s="15" t="s">
        <v>83</v>
      </c>
      <c r="AY428" s="294" t="s">
        <v>263</v>
      </c>
    </row>
    <row r="429" s="12" customFormat="1">
      <c r="B429" s="252"/>
      <c r="C429" s="253"/>
      <c r="D429" s="246" t="s">
        <v>368</v>
      </c>
      <c r="E429" s="254" t="s">
        <v>1</v>
      </c>
      <c r="F429" s="255" t="s">
        <v>3403</v>
      </c>
      <c r="G429" s="253"/>
      <c r="H429" s="256">
        <v>142.5</v>
      </c>
      <c r="I429" s="257"/>
      <c r="J429" s="253"/>
      <c r="K429" s="253"/>
      <c r="L429" s="258"/>
      <c r="M429" s="259"/>
      <c r="N429" s="260"/>
      <c r="O429" s="260"/>
      <c r="P429" s="260"/>
      <c r="Q429" s="260"/>
      <c r="R429" s="260"/>
      <c r="S429" s="260"/>
      <c r="T429" s="261"/>
      <c r="AT429" s="262" t="s">
        <v>368</v>
      </c>
      <c r="AU429" s="262" t="s">
        <v>92</v>
      </c>
      <c r="AV429" s="12" t="s">
        <v>92</v>
      </c>
      <c r="AW429" s="12" t="s">
        <v>38</v>
      </c>
      <c r="AX429" s="12" t="s">
        <v>83</v>
      </c>
      <c r="AY429" s="262" t="s">
        <v>263</v>
      </c>
    </row>
    <row r="430" s="13" customFormat="1">
      <c r="B430" s="263"/>
      <c r="C430" s="264"/>
      <c r="D430" s="246" t="s">
        <v>368</v>
      </c>
      <c r="E430" s="265" t="s">
        <v>1</v>
      </c>
      <c r="F430" s="266" t="s">
        <v>370</v>
      </c>
      <c r="G430" s="264"/>
      <c r="H430" s="267">
        <v>1092.5</v>
      </c>
      <c r="I430" s="268"/>
      <c r="J430" s="264"/>
      <c r="K430" s="264"/>
      <c r="L430" s="269"/>
      <c r="M430" s="270"/>
      <c r="N430" s="271"/>
      <c r="O430" s="271"/>
      <c r="P430" s="271"/>
      <c r="Q430" s="271"/>
      <c r="R430" s="271"/>
      <c r="S430" s="271"/>
      <c r="T430" s="272"/>
      <c r="AT430" s="273" t="s">
        <v>368</v>
      </c>
      <c r="AU430" s="273" t="s">
        <v>92</v>
      </c>
      <c r="AV430" s="13" t="s">
        <v>125</v>
      </c>
      <c r="AW430" s="13" t="s">
        <v>38</v>
      </c>
      <c r="AX430" s="13" t="s">
        <v>90</v>
      </c>
      <c r="AY430" s="273" t="s">
        <v>263</v>
      </c>
    </row>
    <row r="431" s="1" customFormat="1" ht="16.5" customHeight="1">
      <c r="B431" s="39"/>
      <c r="C431" s="233" t="s">
        <v>680</v>
      </c>
      <c r="D431" s="233" t="s">
        <v>266</v>
      </c>
      <c r="E431" s="234" t="s">
        <v>3404</v>
      </c>
      <c r="F431" s="235" t="s">
        <v>3405</v>
      </c>
      <c r="G431" s="236" t="s">
        <v>2485</v>
      </c>
      <c r="H431" s="237">
        <v>17250</v>
      </c>
      <c r="I431" s="238"/>
      <c r="J431" s="239">
        <f>ROUND(I431*H431,2)</f>
        <v>0</v>
      </c>
      <c r="K431" s="235" t="s">
        <v>413</v>
      </c>
      <c r="L431" s="44"/>
      <c r="M431" s="240" t="s">
        <v>1</v>
      </c>
      <c r="N431" s="241" t="s">
        <v>48</v>
      </c>
      <c r="O431" s="87"/>
      <c r="P431" s="242">
        <f>O431*H431</f>
        <v>0</v>
      </c>
      <c r="Q431" s="242">
        <v>0.001</v>
      </c>
      <c r="R431" s="242">
        <f>Q431*H431</f>
        <v>17.25</v>
      </c>
      <c r="S431" s="242">
        <v>0</v>
      </c>
      <c r="T431" s="243">
        <f>S431*H431</f>
        <v>0</v>
      </c>
      <c r="AR431" s="244" t="s">
        <v>452</v>
      </c>
      <c r="AT431" s="244" t="s">
        <v>266</v>
      </c>
      <c r="AU431" s="244" t="s">
        <v>92</v>
      </c>
      <c r="AY431" s="17" t="s">
        <v>263</v>
      </c>
      <c r="BE431" s="245">
        <f>IF(N431="základní",J431,0)</f>
        <v>0</v>
      </c>
      <c r="BF431" s="245">
        <f>IF(N431="snížená",J431,0)</f>
        <v>0</v>
      </c>
      <c r="BG431" s="245">
        <f>IF(N431="zákl. přenesená",J431,0)</f>
        <v>0</v>
      </c>
      <c r="BH431" s="245">
        <f>IF(N431="sníž. přenesená",J431,0)</f>
        <v>0</v>
      </c>
      <c r="BI431" s="245">
        <f>IF(N431="nulová",J431,0)</f>
        <v>0</v>
      </c>
      <c r="BJ431" s="17" t="s">
        <v>90</v>
      </c>
      <c r="BK431" s="245">
        <f>ROUND(I431*H431,2)</f>
        <v>0</v>
      </c>
      <c r="BL431" s="17" t="s">
        <v>452</v>
      </c>
      <c r="BM431" s="244" t="s">
        <v>3406</v>
      </c>
    </row>
    <row r="432" s="1" customFormat="1">
      <c r="B432" s="39"/>
      <c r="C432" s="40"/>
      <c r="D432" s="246" t="s">
        <v>273</v>
      </c>
      <c r="E432" s="40"/>
      <c r="F432" s="247" t="s">
        <v>2487</v>
      </c>
      <c r="G432" s="40"/>
      <c r="H432" s="40"/>
      <c r="I432" s="151"/>
      <c r="J432" s="40"/>
      <c r="K432" s="40"/>
      <c r="L432" s="44"/>
      <c r="M432" s="248"/>
      <c r="N432" s="87"/>
      <c r="O432" s="87"/>
      <c r="P432" s="87"/>
      <c r="Q432" s="87"/>
      <c r="R432" s="87"/>
      <c r="S432" s="87"/>
      <c r="T432" s="88"/>
      <c r="AT432" s="17" t="s">
        <v>273</v>
      </c>
      <c r="AU432" s="17" t="s">
        <v>92</v>
      </c>
    </row>
    <row r="433" s="14" customFormat="1">
      <c r="B433" s="274"/>
      <c r="C433" s="275"/>
      <c r="D433" s="246" t="s">
        <v>368</v>
      </c>
      <c r="E433" s="276" t="s">
        <v>1</v>
      </c>
      <c r="F433" s="277" t="s">
        <v>824</v>
      </c>
      <c r="G433" s="275"/>
      <c r="H433" s="276" t="s">
        <v>1</v>
      </c>
      <c r="I433" s="278"/>
      <c r="J433" s="275"/>
      <c r="K433" s="275"/>
      <c r="L433" s="279"/>
      <c r="M433" s="280"/>
      <c r="N433" s="281"/>
      <c r="O433" s="281"/>
      <c r="P433" s="281"/>
      <c r="Q433" s="281"/>
      <c r="R433" s="281"/>
      <c r="S433" s="281"/>
      <c r="T433" s="282"/>
      <c r="AT433" s="283" t="s">
        <v>368</v>
      </c>
      <c r="AU433" s="283" t="s">
        <v>92</v>
      </c>
      <c r="AV433" s="14" t="s">
        <v>90</v>
      </c>
      <c r="AW433" s="14" t="s">
        <v>38</v>
      </c>
      <c r="AX433" s="14" t="s">
        <v>83</v>
      </c>
      <c r="AY433" s="283" t="s">
        <v>263</v>
      </c>
    </row>
    <row r="434" s="12" customFormat="1">
      <c r="B434" s="252"/>
      <c r="C434" s="253"/>
      <c r="D434" s="246" t="s">
        <v>368</v>
      </c>
      <c r="E434" s="254" t="s">
        <v>1</v>
      </c>
      <c r="F434" s="255" t="s">
        <v>3407</v>
      </c>
      <c r="G434" s="253"/>
      <c r="H434" s="256">
        <v>15000</v>
      </c>
      <c r="I434" s="257"/>
      <c r="J434" s="253"/>
      <c r="K434" s="253"/>
      <c r="L434" s="258"/>
      <c r="M434" s="259"/>
      <c r="N434" s="260"/>
      <c r="O434" s="260"/>
      <c r="P434" s="260"/>
      <c r="Q434" s="260"/>
      <c r="R434" s="260"/>
      <c r="S434" s="260"/>
      <c r="T434" s="261"/>
      <c r="AT434" s="262" t="s">
        <v>368</v>
      </c>
      <c r="AU434" s="262" t="s">
        <v>92</v>
      </c>
      <c r="AV434" s="12" t="s">
        <v>92</v>
      </c>
      <c r="AW434" s="12" t="s">
        <v>38</v>
      </c>
      <c r="AX434" s="12" t="s">
        <v>83</v>
      </c>
      <c r="AY434" s="262" t="s">
        <v>263</v>
      </c>
    </row>
    <row r="435" s="15" customFormat="1">
      <c r="B435" s="284"/>
      <c r="C435" s="285"/>
      <c r="D435" s="246" t="s">
        <v>368</v>
      </c>
      <c r="E435" s="286" t="s">
        <v>1</v>
      </c>
      <c r="F435" s="287" t="s">
        <v>388</v>
      </c>
      <c r="G435" s="285"/>
      <c r="H435" s="288">
        <v>15000</v>
      </c>
      <c r="I435" s="289"/>
      <c r="J435" s="285"/>
      <c r="K435" s="285"/>
      <c r="L435" s="290"/>
      <c r="M435" s="291"/>
      <c r="N435" s="292"/>
      <c r="O435" s="292"/>
      <c r="P435" s="292"/>
      <c r="Q435" s="292"/>
      <c r="R435" s="292"/>
      <c r="S435" s="292"/>
      <c r="T435" s="293"/>
      <c r="AT435" s="294" t="s">
        <v>368</v>
      </c>
      <c r="AU435" s="294" t="s">
        <v>92</v>
      </c>
      <c r="AV435" s="15" t="s">
        <v>112</v>
      </c>
      <c r="AW435" s="15" t="s">
        <v>38</v>
      </c>
      <c r="AX435" s="15" t="s">
        <v>83</v>
      </c>
      <c r="AY435" s="294" t="s">
        <v>263</v>
      </c>
    </row>
    <row r="436" s="12" customFormat="1">
      <c r="B436" s="252"/>
      <c r="C436" s="253"/>
      <c r="D436" s="246" t="s">
        <v>368</v>
      </c>
      <c r="E436" s="254" t="s">
        <v>1</v>
      </c>
      <c r="F436" s="255" t="s">
        <v>3408</v>
      </c>
      <c r="G436" s="253"/>
      <c r="H436" s="256">
        <v>2250</v>
      </c>
      <c r="I436" s="257"/>
      <c r="J436" s="253"/>
      <c r="K436" s="253"/>
      <c r="L436" s="258"/>
      <c r="M436" s="259"/>
      <c r="N436" s="260"/>
      <c r="O436" s="260"/>
      <c r="P436" s="260"/>
      <c r="Q436" s="260"/>
      <c r="R436" s="260"/>
      <c r="S436" s="260"/>
      <c r="T436" s="261"/>
      <c r="AT436" s="262" t="s">
        <v>368</v>
      </c>
      <c r="AU436" s="262" t="s">
        <v>92</v>
      </c>
      <c r="AV436" s="12" t="s">
        <v>92</v>
      </c>
      <c r="AW436" s="12" t="s">
        <v>38</v>
      </c>
      <c r="AX436" s="12" t="s">
        <v>83</v>
      </c>
      <c r="AY436" s="262" t="s">
        <v>263</v>
      </c>
    </row>
    <row r="437" s="13" customFormat="1">
      <c r="B437" s="263"/>
      <c r="C437" s="264"/>
      <c r="D437" s="246" t="s">
        <v>368</v>
      </c>
      <c r="E437" s="265" t="s">
        <v>1</v>
      </c>
      <c r="F437" s="266" t="s">
        <v>370</v>
      </c>
      <c r="G437" s="264"/>
      <c r="H437" s="267">
        <v>17250</v>
      </c>
      <c r="I437" s="268"/>
      <c r="J437" s="264"/>
      <c r="K437" s="264"/>
      <c r="L437" s="269"/>
      <c r="M437" s="270"/>
      <c r="N437" s="271"/>
      <c r="O437" s="271"/>
      <c r="P437" s="271"/>
      <c r="Q437" s="271"/>
      <c r="R437" s="271"/>
      <c r="S437" s="271"/>
      <c r="T437" s="272"/>
      <c r="AT437" s="273" t="s">
        <v>368</v>
      </c>
      <c r="AU437" s="273" t="s">
        <v>92</v>
      </c>
      <c r="AV437" s="13" t="s">
        <v>125</v>
      </c>
      <c r="AW437" s="13" t="s">
        <v>38</v>
      </c>
      <c r="AX437" s="13" t="s">
        <v>90</v>
      </c>
      <c r="AY437" s="273" t="s">
        <v>263</v>
      </c>
    </row>
    <row r="438" s="11" customFormat="1" ht="25.92" customHeight="1">
      <c r="B438" s="217"/>
      <c r="C438" s="218"/>
      <c r="D438" s="219" t="s">
        <v>82</v>
      </c>
      <c r="E438" s="220" t="s">
        <v>2696</v>
      </c>
      <c r="F438" s="220" t="s">
        <v>2697</v>
      </c>
      <c r="G438" s="218"/>
      <c r="H438" s="218"/>
      <c r="I438" s="221"/>
      <c r="J438" s="222">
        <f>BK438</f>
        <v>0</v>
      </c>
      <c r="K438" s="218"/>
      <c r="L438" s="223"/>
      <c r="M438" s="224"/>
      <c r="N438" s="225"/>
      <c r="O438" s="225"/>
      <c r="P438" s="226">
        <f>SUM(P439:P440)</f>
        <v>0</v>
      </c>
      <c r="Q438" s="225"/>
      <c r="R438" s="226">
        <f>SUM(R439:R440)</f>
        <v>0</v>
      </c>
      <c r="S438" s="225"/>
      <c r="T438" s="227">
        <f>SUM(T439:T440)</f>
        <v>0</v>
      </c>
      <c r="AR438" s="228" t="s">
        <v>125</v>
      </c>
      <c r="AT438" s="229" t="s">
        <v>82</v>
      </c>
      <c r="AU438" s="229" t="s">
        <v>83</v>
      </c>
      <c r="AY438" s="228" t="s">
        <v>263</v>
      </c>
      <c r="BK438" s="230">
        <f>SUM(BK439:BK440)</f>
        <v>0</v>
      </c>
    </row>
    <row r="439" s="1" customFormat="1" ht="16.5" customHeight="1">
      <c r="B439" s="39"/>
      <c r="C439" s="233" t="s">
        <v>684</v>
      </c>
      <c r="D439" s="233" t="s">
        <v>266</v>
      </c>
      <c r="E439" s="234" t="s">
        <v>3409</v>
      </c>
      <c r="F439" s="235" t="s">
        <v>682</v>
      </c>
      <c r="G439" s="236" t="s">
        <v>1</v>
      </c>
      <c r="H439" s="237">
        <v>0</v>
      </c>
      <c r="I439" s="238"/>
      <c r="J439" s="239">
        <f>ROUND(I439*H439,2)</f>
        <v>0</v>
      </c>
      <c r="K439" s="235" t="s">
        <v>413</v>
      </c>
      <c r="L439" s="44"/>
      <c r="M439" s="240" t="s">
        <v>1</v>
      </c>
      <c r="N439" s="241" t="s">
        <v>48</v>
      </c>
      <c r="O439" s="87"/>
      <c r="P439" s="242">
        <f>O439*H439</f>
        <v>0</v>
      </c>
      <c r="Q439" s="242">
        <v>0</v>
      </c>
      <c r="R439" s="242">
        <f>Q439*H439</f>
        <v>0</v>
      </c>
      <c r="S439" s="242">
        <v>0</v>
      </c>
      <c r="T439" s="243">
        <f>S439*H439</f>
        <v>0</v>
      </c>
      <c r="AR439" s="244" t="s">
        <v>2701</v>
      </c>
      <c r="AT439" s="244" t="s">
        <v>266</v>
      </c>
      <c r="AU439" s="244" t="s">
        <v>90</v>
      </c>
      <c r="AY439" s="17" t="s">
        <v>263</v>
      </c>
      <c r="BE439" s="245">
        <f>IF(N439="základní",J439,0)</f>
        <v>0</v>
      </c>
      <c r="BF439" s="245">
        <f>IF(N439="snížená",J439,0)</f>
        <v>0</v>
      </c>
      <c r="BG439" s="245">
        <f>IF(N439="zákl. přenesená",J439,0)</f>
        <v>0</v>
      </c>
      <c r="BH439" s="245">
        <f>IF(N439="sníž. přenesená",J439,0)</f>
        <v>0</v>
      </c>
      <c r="BI439" s="245">
        <f>IF(N439="nulová",J439,0)</f>
        <v>0</v>
      </c>
      <c r="BJ439" s="17" t="s">
        <v>90</v>
      </c>
      <c r="BK439" s="245">
        <f>ROUND(I439*H439,2)</f>
        <v>0</v>
      </c>
      <c r="BL439" s="17" t="s">
        <v>2701</v>
      </c>
      <c r="BM439" s="244" t="s">
        <v>3410</v>
      </c>
    </row>
    <row r="440" s="1" customFormat="1">
      <c r="B440" s="39"/>
      <c r="C440" s="40"/>
      <c r="D440" s="246" t="s">
        <v>273</v>
      </c>
      <c r="E440" s="40"/>
      <c r="F440" s="247" t="s">
        <v>292</v>
      </c>
      <c r="G440" s="40"/>
      <c r="H440" s="40"/>
      <c r="I440" s="151"/>
      <c r="J440" s="40"/>
      <c r="K440" s="40"/>
      <c r="L440" s="44"/>
      <c r="M440" s="249"/>
      <c r="N440" s="250"/>
      <c r="O440" s="250"/>
      <c r="P440" s="250"/>
      <c r="Q440" s="250"/>
      <c r="R440" s="250"/>
      <c r="S440" s="250"/>
      <c r="T440" s="251"/>
      <c r="AT440" s="17" t="s">
        <v>273</v>
      </c>
      <c r="AU440" s="17" t="s">
        <v>90</v>
      </c>
    </row>
    <row r="441" s="1" customFormat="1" ht="6.96" customHeight="1">
      <c r="B441" s="62"/>
      <c r="C441" s="63"/>
      <c r="D441" s="63"/>
      <c r="E441" s="63"/>
      <c r="F441" s="63"/>
      <c r="G441" s="63"/>
      <c r="H441" s="63"/>
      <c r="I441" s="184"/>
      <c r="J441" s="63"/>
      <c r="K441" s="63"/>
      <c r="L441" s="44"/>
    </row>
  </sheetData>
  <sheetProtection sheet="1" autoFilter="0" formatColumns="0" formatRows="0" objects="1" scenarios="1" spinCount="100000" saltValue="W7/o4ycPN/ZV8bBLL4+EfmLRqVB5Q6JeiqmeVeOhDbwMBelTTlszBN8ZJqTTiTe4pZHACYMJ9yqAmjmX+ASR9A==" hashValue="QdTtUvxQAuvJVMe4xIsCMJ422x7ZO4gvOmeHpzYEw5msamq8ozFGyGC91jEe+wQzj5X2AHFg0GkdlQSpieq7PQ==" algorithmName="SHA-512" password="E785"/>
  <autoFilter ref="C129:K440"/>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233</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8672</v>
      </c>
      <c r="L9" s="20"/>
    </row>
    <row r="10" ht="12" customHeight="1">
      <c r="B10" s="20"/>
      <c r="D10" s="149" t="s">
        <v>327</v>
      </c>
      <c r="L10" s="20"/>
    </row>
    <row r="11" s="1" customFormat="1" ht="16.5" customHeight="1">
      <c r="B11" s="44"/>
      <c r="E11" s="163" t="s">
        <v>9828</v>
      </c>
      <c r="F11" s="1"/>
      <c r="G11" s="1"/>
      <c r="H11" s="1"/>
      <c r="I11" s="151"/>
      <c r="L11" s="44"/>
    </row>
    <row r="12" s="1" customFormat="1" ht="12" customHeight="1">
      <c r="B12" s="44"/>
      <c r="D12" s="149" t="s">
        <v>3443</v>
      </c>
      <c r="I12" s="151"/>
      <c r="L12" s="44"/>
    </row>
    <row r="13" s="1" customFormat="1" ht="36.96" customHeight="1">
      <c r="B13" s="44"/>
      <c r="E13" s="152" t="s">
        <v>9864</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357" customHeight="1">
      <c r="B31" s="155"/>
      <c r="E31" s="156" t="s">
        <v>9830</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ROUND(J126,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ROUND((SUM(BE126:BE136)),  2)</f>
        <v>0</v>
      </c>
      <c r="I37" s="165">
        <v>0.20999999999999999</v>
      </c>
      <c r="J37" s="164">
        <f>ROUND(((SUM(BE126:BE136))*I37),  2)</f>
        <v>0</v>
      </c>
      <c r="L37" s="44"/>
    </row>
    <row r="38" s="1" customFormat="1" ht="14.4" customHeight="1">
      <c r="B38" s="44"/>
      <c r="E38" s="149" t="s">
        <v>49</v>
      </c>
      <c r="F38" s="164">
        <f>ROUND((SUM(BF126:BF136)),  2)</f>
        <v>0</v>
      </c>
      <c r="I38" s="165">
        <v>0.14999999999999999</v>
      </c>
      <c r="J38" s="164">
        <f>ROUND(((SUM(BF126:BF136))*I38),  2)</f>
        <v>0</v>
      </c>
      <c r="L38" s="44"/>
    </row>
    <row r="39" hidden="1" s="1" customFormat="1" ht="14.4" customHeight="1">
      <c r="B39" s="44"/>
      <c r="E39" s="149" t="s">
        <v>50</v>
      </c>
      <c r="F39" s="164">
        <f>ROUND((SUM(BG126:BG136)),  2)</f>
        <v>0</v>
      </c>
      <c r="I39" s="165">
        <v>0.20999999999999999</v>
      </c>
      <c r="J39" s="164">
        <f>0</f>
        <v>0</v>
      </c>
      <c r="L39" s="44"/>
    </row>
    <row r="40" hidden="1" s="1" customFormat="1" ht="14.4" customHeight="1">
      <c r="B40" s="44"/>
      <c r="E40" s="149" t="s">
        <v>51</v>
      </c>
      <c r="F40" s="164">
        <f>ROUND((SUM(BH126:BH136)),  2)</f>
        <v>0</v>
      </c>
      <c r="I40" s="165">
        <v>0.14999999999999999</v>
      </c>
      <c r="J40" s="164">
        <f>0</f>
        <v>0</v>
      </c>
      <c r="L40" s="44"/>
    </row>
    <row r="41" hidden="1" s="1" customFormat="1" ht="14.4" customHeight="1">
      <c r="B41" s="44"/>
      <c r="E41" s="149" t="s">
        <v>52</v>
      </c>
      <c r="F41" s="164">
        <f>ROUND((SUM(BI126:BI136)),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8672</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9828</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IO 10_UZ - UZ</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J126</f>
        <v>0</v>
      </c>
      <c r="K100" s="40"/>
      <c r="L100" s="44"/>
      <c r="AU100" s="17" t="s">
        <v>241</v>
      </c>
    </row>
    <row r="101" s="8" customFormat="1" ht="24.96" customHeight="1">
      <c r="B101" s="194"/>
      <c r="C101" s="195"/>
      <c r="D101" s="196" t="s">
        <v>7060</v>
      </c>
      <c r="E101" s="197"/>
      <c r="F101" s="197"/>
      <c r="G101" s="197"/>
      <c r="H101" s="197"/>
      <c r="I101" s="198"/>
      <c r="J101" s="199">
        <f>J127</f>
        <v>0</v>
      </c>
      <c r="K101" s="195"/>
      <c r="L101" s="200"/>
    </row>
    <row r="102" s="8" customFormat="1" ht="24.96" customHeight="1">
      <c r="B102" s="194"/>
      <c r="C102" s="195"/>
      <c r="D102" s="196" t="s">
        <v>7061</v>
      </c>
      <c r="E102" s="197"/>
      <c r="F102" s="197"/>
      <c r="G102" s="197"/>
      <c r="H102" s="197"/>
      <c r="I102" s="198"/>
      <c r="J102" s="199">
        <f>J131</f>
        <v>0</v>
      </c>
      <c r="K102" s="195"/>
      <c r="L102" s="200"/>
    </row>
    <row r="103" s="1" customFormat="1" ht="21.84" customHeight="1">
      <c r="B103" s="39"/>
      <c r="C103" s="40"/>
      <c r="D103" s="40"/>
      <c r="E103" s="40"/>
      <c r="F103" s="40"/>
      <c r="G103" s="40"/>
      <c r="H103" s="40"/>
      <c r="I103" s="151"/>
      <c r="J103" s="40"/>
      <c r="K103" s="40"/>
      <c r="L103" s="44"/>
    </row>
    <row r="104" s="1" customFormat="1" ht="6.96" customHeight="1">
      <c r="B104" s="62"/>
      <c r="C104" s="63"/>
      <c r="D104" s="63"/>
      <c r="E104" s="63"/>
      <c r="F104" s="63"/>
      <c r="G104" s="63"/>
      <c r="H104" s="63"/>
      <c r="I104" s="184"/>
      <c r="J104" s="63"/>
      <c r="K104" s="63"/>
      <c r="L104" s="44"/>
    </row>
    <row r="108" s="1" customFormat="1" ht="6.96" customHeight="1">
      <c r="B108" s="64"/>
      <c r="C108" s="65"/>
      <c r="D108" s="65"/>
      <c r="E108" s="65"/>
      <c r="F108" s="65"/>
      <c r="G108" s="65"/>
      <c r="H108" s="65"/>
      <c r="I108" s="187"/>
      <c r="J108" s="65"/>
      <c r="K108" s="65"/>
      <c r="L108" s="44"/>
    </row>
    <row r="109" s="1" customFormat="1" ht="24.96" customHeight="1">
      <c r="B109" s="39"/>
      <c r="C109" s="23" t="s">
        <v>248</v>
      </c>
      <c r="D109" s="40"/>
      <c r="E109" s="40"/>
      <c r="F109" s="40"/>
      <c r="G109" s="40"/>
      <c r="H109" s="40"/>
      <c r="I109" s="151"/>
      <c r="J109" s="40"/>
      <c r="K109" s="40"/>
      <c r="L109" s="44"/>
    </row>
    <row r="110" s="1" customFormat="1" ht="6.96" customHeight="1">
      <c r="B110" s="39"/>
      <c r="C110" s="40"/>
      <c r="D110" s="40"/>
      <c r="E110" s="40"/>
      <c r="F110" s="40"/>
      <c r="G110" s="40"/>
      <c r="H110" s="40"/>
      <c r="I110" s="151"/>
      <c r="J110" s="40"/>
      <c r="K110" s="40"/>
      <c r="L110" s="44"/>
    </row>
    <row r="111" s="1" customFormat="1" ht="12" customHeight="1">
      <c r="B111" s="39"/>
      <c r="C111" s="32" t="s">
        <v>16</v>
      </c>
      <c r="D111" s="40"/>
      <c r="E111" s="40"/>
      <c r="F111" s="40"/>
      <c r="G111" s="40"/>
      <c r="H111" s="40"/>
      <c r="I111" s="151"/>
      <c r="J111" s="40"/>
      <c r="K111" s="40"/>
      <c r="L111" s="44"/>
    </row>
    <row r="112" s="1" customFormat="1" ht="16.5" customHeight="1">
      <c r="B112" s="39"/>
      <c r="C112" s="40"/>
      <c r="D112" s="40"/>
      <c r="E112" s="188" t="str">
        <f>E7</f>
        <v>R4 - Nová budova fakulty umění</v>
      </c>
      <c r="F112" s="32"/>
      <c r="G112" s="32"/>
      <c r="H112" s="32"/>
      <c r="I112" s="151"/>
      <c r="J112" s="40"/>
      <c r="K112" s="40"/>
      <c r="L112" s="44"/>
    </row>
    <row r="113" ht="12" customHeight="1">
      <c r="B113" s="21"/>
      <c r="C113" s="32" t="s">
        <v>235</v>
      </c>
      <c r="D113" s="22"/>
      <c r="E113" s="22"/>
      <c r="F113" s="22"/>
      <c r="G113" s="22"/>
      <c r="H113" s="22"/>
      <c r="I113" s="143"/>
      <c r="J113" s="22"/>
      <c r="K113" s="22"/>
      <c r="L113" s="20"/>
    </row>
    <row r="114" ht="16.5" customHeight="1">
      <c r="B114" s="21"/>
      <c r="C114" s="22"/>
      <c r="D114" s="22"/>
      <c r="E114" s="188" t="s">
        <v>8672</v>
      </c>
      <c r="F114" s="22"/>
      <c r="G114" s="22"/>
      <c r="H114" s="22"/>
      <c r="I114" s="143"/>
      <c r="J114" s="22"/>
      <c r="K114" s="22"/>
      <c r="L114" s="20"/>
    </row>
    <row r="115" ht="12" customHeight="1">
      <c r="B115" s="21"/>
      <c r="C115" s="32" t="s">
        <v>327</v>
      </c>
      <c r="D115" s="22"/>
      <c r="E115" s="22"/>
      <c r="F115" s="22"/>
      <c r="G115" s="22"/>
      <c r="H115" s="22"/>
      <c r="I115" s="143"/>
      <c r="J115" s="22"/>
      <c r="K115" s="22"/>
      <c r="L115" s="20"/>
    </row>
    <row r="116" s="1" customFormat="1" ht="16.5" customHeight="1">
      <c r="B116" s="39"/>
      <c r="C116" s="40"/>
      <c r="D116" s="40"/>
      <c r="E116" s="313" t="s">
        <v>9828</v>
      </c>
      <c r="F116" s="40"/>
      <c r="G116" s="40"/>
      <c r="H116" s="40"/>
      <c r="I116" s="151"/>
      <c r="J116" s="40"/>
      <c r="K116" s="40"/>
      <c r="L116" s="44"/>
    </row>
    <row r="117" s="1" customFormat="1" ht="12" customHeight="1">
      <c r="B117" s="39"/>
      <c r="C117" s="32" t="s">
        <v>3443</v>
      </c>
      <c r="D117" s="40"/>
      <c r="E117" s="40"/>
      <c r="F117" s="40"/>
      <c r="G117" s="40"/>
      <c r="H117" s="40"/>
      <c r="I117" s="151"/>
      <c r="J117" s="40"/>
      <c r="K117" s="40"/>
      <c r="L117" s="44"/>
    </row>
    <row r="118" s="1" customFormat="1" ht="16.5" customHeight="1">
      <c r="B118" s="39"/>
      <c r="C118" s="40"/>
      <c r="D118" s="40"/>
      <c r="E118" s="72" t="str">
        <f>E13</f>
        <v>IO 10_UZ - UZ</v>
      </c>
      <c r="F118" s="40"/>
      <c r="G118" s="40"/>
      <c r="H118" s="40"/>
      <c r="I118" s="151"/>
      <c r="J118" s="40"/>
      <c r="K118" s="40"/>
      <c r="L118" s="44"/>
    </row>
    <row r="119" s="1" customFormat="1" ht="6.96" customHeight="1">
      <c r="B119" s="39"/>
      <c r="C119" s="40"/>
      <c r="D119" s="40"/>
      <c r="E119" s="40"/>
      <c r="F119" s="40"/>
      <c r="G119" s="40"/>
      <c r="H119" s="40"/>
      <c r="I119" s="151"/>
      <c r="J119" s="40"/>
      <c r="K119" s="40"/>
      <c r="L119" s="44"/>
    </row>
    <row r="120" s="1" customFormat="1" ht="12" customHeight="1">
      <c r="B120" s="39"/>
      <c r="C120" s="32" t="s">
        <v>22</v>
      </c>
      <c r="D120" s="40"/>
      <c r="E120" s="40"/>
      <c r="F120" s="27" t="str">
        <f>F16</f>
        <v xml:space="preserve"> </v>
      </c>
      <c r="G120" s="40"/>
      <c r="H120" s="40"/>
      <c r="I120" s="153" t="s">
        <v>24</v>
      </c>
      <c r="J120" s="75" t="str">
        <f>IF(J16="","",J16)</f>
        <v>16. 10. 2019</v>
      </c>
      <c r="K120" s="40"/>
      <c r="L120" s="44"/>
    </row>
    <row r="121" s="1" customFormat="1" ht="6.96" customHeight="1">
      <c r="B121" s="39"/>
      <c r="C121" s="40"/>
      <c r="D121" s="40"/>
      <c r="E121" s="40"/>
      <c r="F121" s="40"/>
      <c r="G121" s="40"/>
      <c r="H121" s="40"/>
      <c r="I121" s="151"/>
      <c r="J121" s="40"/>
      <c r="K121" s="40"/>
      <c r="L121" s="44"/>
    </row>
    <row r="122" s="1" customFormat="1" ht="27.9" customHeight="1">
      <c r="B122" s="39"/>
      <c r="C122" s="32" t="s">
        <v>30</v>
      </c>
      <c r="D122" s="40"/>
      <c r="E122" s="40"/>
      <c r="F122" s="27" t="str">
        <f>E19</f>
        <v xml:space="preserve">OSTRAVSKÁ UNIVERZITA </v>
      </c>
      <c r="G122" s="40"/>
      <c r="H122" s="40"/>
      <c r="I122" s="153" t="s">
        <v>36</v>
      </c>
      <c r="J122" s="37" t="str">
        <f>E25</f>
        <v>KANIA a.s., Ostrava</v>
      </c>
      <c r="K122" s="40"/>
      <c r="L122" s="44"/>
    </row>
    <row r="123" s="1" customFormat="1" ht="15.15" customHeight="1">
      <c r="B123" s="39"/>
      <c r="C123" s="32" t="s">
        <v>34</v>
      </c>
      <c r="D123" s="40"/>
      <c r="E123" s="40"/>
      <c r="F123" s="27" t="str">
        <f>IF(E22="","",E22)</f>
        <v>Vyplň údaj</v>
      </c>
      <c r="G123" s="40"/>
      <c r="H123" s="40"/>
      <c r="I123" s="153" t="s">
        <v>39</v>
      </c>
      <c r="J123" s="37" t="str">
        <f>E28</f>
        <v xml:space="preserve"> </v>
      </c>
      <c r="K123" s="40"/>
      <c r="L123" s="44"/>
    </row>
    <row r="124" s="1" customFormat="1" ht="10.32" customHeight="1">
      <c r="B124" s="39"/>
      <c r="C124" s="40"/>
      <c r="D124" s="40"/>
      <c r="E124" s="40"/>
      <c r="F124" s="40"/>
      <c r="G124" s="40"/>
      <c r="H124" s="40"/>
      <c r="I124" s="151"/>
      <c r="J124" s="40"/>
      <c r="K124" s="40"/>
      <c r="L124" s="44"/>
    </row>
    <row r="125" s="10" customFormat="1" ht="29.28" customHeight="1">
      <c r="B125" s="207"/>
      <c r="C125" s="208" t="s">
        <v>249</v>
      </c>
      <c r="D125" s="209" t="s">
        <v>68</v>
      </c>
      <c r="E125" s="209" t="s">
        <v>64</v>
      </c>
      <c r="F125" s="209" t="s">
        <v>65</v>
      </c>
      <c r="G125" s="209" t="s">
        <v>250</v>
      </c>
      <c r="H125" s="209" t="s">
        <v>251</v>
      </c>
      <c r="I125" s="210" t="s">
        <v>252</v>
      </c>
      <c r="J125" s="209" t="s">
        <v>239</v>
      </c>
      <c r="K125" s="211" t="s">
        <v>253</v>
      </c>
      <c r="L125" s="212"/>
      <c r="M125" s="96" t="s">
        <v>1</v>
      </c>
      <c r="N125" s="97" t="s">
        <v>47</v>
      </c>
      <c r="O125" s="97" t="s">
        <v>254</v>
      </c>
      <c r="P125" s="97" t="s">
        <v>255</v>
      </c>
      <c r="Q125" s="97" t="s">
        <v>256</v>
      </c>
      <c r="R125" s="97" t="s">
        <v>257</v>
      </c>
      <c r="S125" s="97" t="s">
        <v>258</v>
      </c>
      <c r="T125" s="98" t="s">
        <v>259</v>
      </c>
    </row>
    <row r="126" s="1" customFormat="1" ht="22.8" customHeight="1">
      <c r="B126" s="39"/>
      <c r="C126" s="103" t="s">
        <v>260</v>
      </c>
      <c r="D126" s="40"/>
      <c r="E126" s="40"/>
      <c r="F126" s="40"/>
      <c r="G126" s="40"/>
      <c r="H126" s="40"/>
      <c r="I126" s="151"/>
      <c r="J126" s="213">
        <f>BK126</f>
        <v>0</v>
      </c>
      <c r="K126" s="40"/>
      <c r="L126" s="44"/>
      <c r="M126" s="99"/>
      <c r="N126" s="100"/>
      <c r="O126" s="100"/>
      <c r="P126" s="214">
        <f>P127+P131</f>
        <v>0</v>
      </c>
      <c r="Q126" s="100"/>
      <c r="R126" s="214">
        <f>R127+R131</f>
        <v>0</v>
      </c>
      <c r="S126" s="100"/>
      <c r="T126" s="215">
        <f>T127+T131</f>
        <v>0</v>
      </c>
      <c r="AT126" s="17" t="s">
        <v>82</v>
      </c>
      <c r="AU126" s="17" t="s">
        <v>241</v>
      </c>
      <c r="BK126" s="216">
        <f>BK127+BK131</f>
        <v>0</v>
      </c>
    </row>
    <row r="127" s="11" customFormat="1" ht="25.92" customHeight="1">
      <c r="B127" s="217"/>
      <c r="C127" s="218"/>
      <c r="D127" s="219" t="s">
        <v>82</v>
      </c>
      <c r="E127" s="220" t="s">
        <v>4733</v>
      </c>
      <c r="F127" s="220" t="s">
        <v>7062</v>
      </c>
      <c r="G127" s="218"/>
      <c r="H127" s="218"/>
      <c r="I127" s="221"/>
      <c r="J127" s="222">
        <f>BK127</f>
        <v>0</v>
      </c>
      <c r="K127" s="218"/>
      <c r="L127" s="223"/>
      <c r="M127" s="224"/>
      <c r="N127" s="225"/>
      <c r="O127" s="225"/>
      <c r="P127" s="226">
        <f>SUM(P128:P130)</f>
        <v>0</v>
      </c>
      <c r="Q127" s="225"/>
      <c r="R127" s="226">
        <f>SUM(R128:R130)</f>
        <v>0</v>
      </c>
      <c r="S127" s="225"/>
      <c r="T127" s="227">
        <f>SUM(T128:T130)</f>
        <v>0</v>
      </c>
      <c r="AR127" s="228" t="s">
        <v>90</v>
      </c>
      <c r="AT127" s="229" t="s">
        <v>82</v>
      </c>
      <c r="AU127" s="229" t="s">
        <v>83</v>
      </c>
      <c r="AY127" s="228" t="s">
        <v>263</v>
      </c>
      <c r="BK127" s="230">
        <f>SUM(BK128:BK130)</f>
        <v>0</v>
      </c>
    </row>
    <row r="128" s="1" customFormat="1" ht="16.5" customHeight="1">
      <c r="B128" s="39"/>
      <c r="C128" s="233" t="s">
        <v>90</v>
      </c>
      <c r="D128" s="233" t="s">
        <v>266</v>
      </c>
      <c r="E128" s="234" t="s">
        <v>9865</v>
      </c>
      <c r="F128" s="235" t="s">
        <v>7068</v>
      </c>
      <c r="G128" s="236" t="s">
        <v>396</v>
      </c>
      <c r="H128" s="237">
        <v>591</v>
      </c>
      <c r="I128" s="238"/>
      <c r="J128" s="239">
        <f>ROUND(I128*H128,2)</f>
        <v>0</v>
      </c>
      <c r="K128" s="235" t="s">
        <v>413</v>
      </c>
      <c r="L128" s="44"/>
      <c r="M128" s="240" t="s">
        <v>1</v>
      </c>
      <c r="N128" s="241" t="s">
        <v>48</v>
      </c>
      <c r="O128" s="87"/>
      <c r="P128" s="242">
        <f>O128*H128</f>
        <v>0</v>
      </c>
      <c r="Q128" s="242">
        <v>0</v>
      </c>
      <c r="R128" s="242">
        <f>Q128*H128</f>
        <v>0</v>
      </c>
      <c r="S128" s="242">
        <v>0</v>
      </c>
      <c r="T128" s="243">
        <f>S128*H128</f>
        <v>0</v>
      </c>
      <c r="AR128" s="244" t="s">
        <v>125</v>
      </c>
      <c r="AT128" s="244" t="s">
        <v>266</v>
      </c>
      <c r="AU128" s="244" t="s">
        <v>90</v>
      </c>
      <c r="AY128" s="17" t="s">
        <v>263</v>
      </c>
      <c r="BE128" s="245">
        <f>IF(N128="základní",J128,0)</f>
        <v>0</v>
      </c>
      <c r="BF128" s="245">
        <f>IF(N128="snížená",J128,0)</f>
        <v>0</v>
      </c>
      <c r="BG128" s="245">
        <f>IF(N128="zákl. přenesená",J128,0)</f>
        <v>0</v>
      </c>
      <c r="BH128" s="245">
        <f>IF(N128="sníž. přenesená",J128,0)</f>
        <v>0</v>
      </c>
      <c r="BI128" s="245">
        <f>IF(N128="nulová",J128,0)</f>
        <v>0</v>
      </c>
      <c r="BJ128" s="17" t="s">
        <v>90</v>
      </c>
      <c r="BK128" s="245">
        <f>ROUND(I128*H128,2)</f>
        <v>0</v>
      </c>
      <c r="BL128" s="17" t="s">
        <v>125</v>
      </c>
      <c r="BM128" s="244" t="s">
        <v>92</v>
      </c>
    </row>
    <row r="129" s="1" customFormat="1" ht="16.5" customHeight="1">
      <c r="B129" s="39"/>
      <c r="C129" s="233" t="s">
        <v>92</v>
      </c>
      <c r="D129" s="233" t="s">
        <v>266</v>
      </c>
      <c r="E129" s="234" t="s">
        <v>9866</v>
      </c>
      <c r="F129" s="235" t="s">
        <v>9867</v>
      </c>
      <c r="G129" s="236" t="s">
        <v>1829</v>
      </c>
      <c r="H129" s="237">
        <v>62</v>
      </c>
      <c r="I129" s="238"/>
      <c r="J129" s="239">
        <f>ROUND(I129*H129,2)</f>
        <v>0</v>
      </c>
      <c r="K129" s="235" t="s">
        <v>413</v>
      </c>
      <c r="L129" s="44"/>
      <c r="M129" s="240" t="s">
        <v>1</v>
      </c>
      <c r="N129" s="241" t="s">
        <v>48</v>
      </c>
      <c r="O129" s="87"/>
      <c r="P129" s="242">
        <f>O129*H129</f>
        <v>0</v>
      </c>
      <c r="Q129" s="242">
        <v>0</v>
      </c>
      <c r="R129" s="242">
        <f>Q129*H129</f>
        <v>0</v>
      </c>
      <c r="S129" s="242">
        <v>0</v>
      </c>
      <c r="T129" s="243">
        <f>S129*H129</f>
        <v>0</v>
      </c>
      <c r="AR129" s="244" t="s">
        <v>125</v>
      </c>
      <c r="AT129" s="244" t="s">
        <v>266</v>
      </c>
      <c r="AU129" s="244" t="s">
        <v>90</v>
      </c>
      <c r="AY129" s="17" t="s">
        <v>263</v>
      </c>
      <c r="BE129" s="245">
        <f>IF(N129="základní",J129,0)</f>
        <v>0</v>
      </c>
      <c r="BF129" s="245">
        <f>IF(N129="snížená",J129,0)</f>
        <v>0</v>
      </c>
      <c r="BG129" s="245">
        <f>IF(N129="zákl. přenesená",J129,0)</f>
        <v>0</v>
      </c>
      <c r="BH129" s="245">
        <f>IF(N129="sníž. přenesená",J129,0)</f>
        <v>0</v>
      </c>
      <c r="BI129" s="245">
        <f>IF(N129="nulová",J129,0)</f>
        <v>0</v>
      </c>
      <c r="BJ129" s="17" t="s">
        <v>90</v>
      </c>
      <c r="BK129" s="245">
        <f>ROUND(I129*H129,2)</f>
        <v>0</v>
      </c>
      <c r="BL129" s="17" t="s">
        <v>125</v>
      </c>
      <c r="BM129" s="244" t="s">
        <v>125</v>
      </c>
    </row>
    <row r="130" s="1" customFormat="1" ht="16.5" customHeight="1">
      <c r="B130" s="39"/>
      <c r="C130" s="233" t="s">
        <v>112</v>
      </c>
      <c r="D130" s="233" t="s">
        <v>266</v>
      </c>
      <c r="E130" s="234" t="s">
        <v>9868</v>
      </c>
      <c r="F130" s="235" t="s">
        <v>9869</v>
      </c>
      <c r="G130" s="236" t="s">
        <v>1829</v>
      </c>
      <c r="H130" s="237">
        <v>62</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295</v>
      </c>
    </row>
    <row r="131" s="11" customFormat="1" ht="25.92" customHeight="1">
      <c r="B131" s="217"/>
      <c r="C131" s="218"/>
      <c r="D131" s="219" t="s">
        <v>82</v>
      </c>
      <c r="E131" s="220" t="s">
        <v>4761</v>
      </c>
      <c r="F131" s="220" t="s">
        <v>2719</v>
      </c>
      <c r="G131" s="218"/>
      <c r="H131" s="218"/>
      <c r="I131" s="221"/>
      <c r="J131" s="222">
        <f>BK131</f>
        <v>0</v>
      </c>
      <c r="K131" s="218"/>
      <c r="L131" s="223"/>
      <c r="M131" s="224"/>
      <c r="N131" s="225"/>
      <c r="O131" s="225"/>
      <c r="P131" s="226">
        <f>SUM(P132:P136)</f>
        <v>0</v>
      </c>
      <c r="Q131" s="225"/>
      <c r="R131" s="226">
        <f>SUM(R132:R136)</f>
        <v>0</v>
      </c>
      <c r="S131" s="225"/>
      <c r="T131" s="227">
        <f>SUM(T132:T136)</f>
        <v>0</v>
      </c>
      <c r="AR131" s="228" t="s">
        <v>90</v>
      </c>
      <c r="AT131" s="229" t="s">
        <v>82</v>
      </c>
      <c r="AU131" s="229" t="s">
        <v>83</v>
      </c>
      <c r="AY131" s="228" t="s">
        <v>263</v>
      </c>
      <c r="BK131" s="230">
        <f>SUM(BK132:BK136)</f>
        <v>0</v>
      </c>
    </row>
    <row r="132" s="1" customFormat="1" ht="16.5" customHeight="1">
      <c r="B132" s="39"/>
      <c r="C132" s="233" t="s">
        <v>125</v>
      </c>
      <c r="D132" s="233" t="s">
        <v>266</v>
      </c>
      <c r="E132" s="234" t="s">
        <v>9870</v>
      </c>
      <c r="F132" s="235" t="s">
        <v>9871</v>
      </c>
      <c r="G132" s="236" t="s">
        <v>1829</v>
      </c>
      <c r="H132" s="237">
        <v>38</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303</v>
      </c>
    </row>
    <row r="133" s="1" customFormat="1" ht="16.5" customHeight="1">
      <c r="B133" s="39"/>
      <c r="C133" s="233" t="s">
        <v>262</v>
      </c>
      <c r="D133" s="233" t="s">
        <v>266</v>
      </c>
      <c r="E133" s="234" t="s">
        <v>9872</v>
      </c>
      <c r="F133" s="235" t="s">
        <v>9873</v>
      </c>
      <c r="G133" s="236" t="s">
        <v>1829</v>
      </c>
      <c r="H133" s="237">
        <v>38</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315</v>
      </c>
    </row>
    <row r="134" s="1" customFormat="1" ht="16.5" customHeight="1">
      <c r="B134" s="39"/>
      <c r="C134" s="233" t="s">
        <v>295</v>
      </c>
      <c r="D134" s="233" t="s">
        <v>266</v>
      </c>
      <c r="E134" s="234" t="s">
        <v>9874</v>
      </c>
      <c r="F134" s="235" t="s">
        <v>7054</v>
      </c>
      <c r="G134" s="236" t="s">
        <v>366</v>
      </c>
      <c r="H134" s="237">
        <v>2</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430</v>
      </c>
    </row>
    <row r="135" s="1" customFormat="1" ht="16.5" customHeight="1">
      <c r="B135" s="39"/>
      <c r="C135" s="233" t="s">
        <v>299</v>
      </c>
      <c r="D135" s="233" t="s">
        <v>266</v>
      </c>
      <c r="E135" s="234" t="s">
        <v>9875</v>
      </c>
      <c r="F135" s="235" t="s">
        <v>7115</v>
      </c>
      <c r="G135" s="236" t="s">
        <v>366</v>
      </c>
      <c r="H135" s="237">
        <v>8</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440</v>
      </c>
    </row>
    <row r="136" s="1" customFormat="1" ht="24" customHeight="1">
      <c r="B136" s="39"/>
      <c r="C136" s="233" t="s">
        <v>303</v>
      </c>
      <c r="D136" s="233" t="s">
        <v>266</v>
      </c>
      <c r="E136" s="234" t="s">
        <v>9876</v>
      </c>
      <c r="F136" s="235" t="s">
        <v>7056</v>
      </c>
      <c r="G136" s="236" t="s">
        <v>366</v>
      </c>
      <c r="H136" s="237">
        <v>5</v>
      </c>
      <c r="I136" s="238"/>
      <c r="J136" s="239">
        <f>ROUND(I136*H136,2)</f>
        <v>0</v>
      </c>
      <c r="K136" s="235" t="s">
        <v>413</v>
      </c>
      <c r="L136" s="44"/>
      <c r="M136" s="314" t="s">
        <v>1</v>
      </c>
      <c r="N136" s="315" t="s">
        <v>48</v>
      </c>
      <c r="O136" s="250"/>
      <c r="P136" s="316">
        <f>O136*H136</f>
        <v>0</v>
      </c>
      <c r="Q136" s="316">
        <v>0</v>
      </c>
      <c r="R136" s="316">
        <f>Q136*H136</f>
        <v>0</v>
      </c>
      <c r="S136" s="316">
        <v>0</v>
      </c>
      <c r="T136" s="317">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452</v>
      </c>
    </row>
    <row r="137" s="1" customFormat="1" ht="6.96" customHeight="1">
      <c r="B137" s="62"/>
      <c r="C137" s="63"/>
      <c r="D137" s="63"/>
      <c r="E137" s="63"/>
      <c r="F137" s="63"/>
      <c r="G137" s="63"/>
      <c r="H137" s="63"/>
      <c r="I137" s="184"/>
      <c r="J137" s="63"/>
      <c r="K137" s="63"/>
      <c r="L137" s="44"/>
    </row>
  </sheetData>
  <sheetProtection sheet="1" autoFilter="0" formatColumns="0" formatRows="0" objects="1" scenarios="1" spinCount="100000" saltValue="AYs+mHC3TcY2607uLst7uu9kkti6CRtm8wgT5XAHORa7fEsOkuZ/f7k8jKdh4l81Ihg3PfSNZ79qwGbzJZeDOw==" hashValue="EqqMzzWFyltHu0yCh0tJLif4R8J2HkgHaHM4ldS9reoF3XZoSdDz1YPNMUSqrW/XUPk3MJz7LEbw0E8gxQd0Sg==" algorithmName="SHA-512" password="E785"/>
  <autoFilter ref="C125:K136"/>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106</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ht="12" customHeight="1">
      <c r="B8" s="20"/>
      <c r="D8" s="149" t="s">
        <v>235</v>
      </c>
      <c r="L8" s="20"/>
    </row>
    <row r="9" s="1" customFormat="1" ht="16.5" customHeight="1">
      <c r="B9" s="44"/>
      <c r="E9" s="150" t="s">
        <v>326</v>
      </c>
      <c r="F9" s="1"/>
      <c r="G9" s="1"/>
      <c r="H9" s="1"/>
      <c r="I9" s="151"/>
      <c r="L9" s="44"/>
    </row>
    <row r="10" s="1" customFormat="1" ht="12" customHeight="1">
      <c r="B10" s="44"/>
      <c r="D10" s="149" t="s">
        <v>327</v>
      </c>
      <c r="I10" s="151"/>
      <c r="L10" s="44"/>
    </row>
    <row r="11" s="1" customFormat="1" ht="36.96" customHeight="1">
      <c r="B11" s="44"/>
      <c r="E11" s="152" t="s">
        <v>3411</v>
      </c>
      <c r="F11" s="1"/>
      <c r="G11" s="1"/>
      <c r="H11" s="1"/>
      <c r="I11" s="151"/>
      <c r="L11" s="44"/>
    </row>
    <row r="12" s="1" customFormat="1">
      <c r="B12" s="44"/>
      <c r="I12" s="151"/>
      <c r="L12" s="44"/>
    </row>
    <row r="13" s="1" customFormat="1" ht="12" customHeight="1">
      <c r="B13" s="44"/>
      <c r="D13" s="149" t="s">
        <v>18</v>
      </c>
      <c r="F13" s="137" t="s">
        <v>19</v>
      </c>
      <c r="I13" s="153" t="s">
        <v>20</v>
      </c>
      <c r="J13" s="137" t="s">
        <v>1</v>
      </c>
      <c r="L13" s="44"/>
    </row>
    <row r="14" s="1" customFormat="1" ht="12" customHeight="1">
      <c r="B14" s="44"/>
      <c r="D14" s="149" t="s">
        <v>22</v>
      </c>
      <c r="F14" s="137" t="s">
        <v>23</v>
      </c>
      <c r="I14" s="153" t="s">
        <v>24</v>
      </c>
      <c r="J14" s="154" t="str">
        <f>'Rekapitulace stavby'!AN8</f>
        <v>16. 10. 2019</v>
      </c>
      <c r="L14" s="44"/>
    </row>
    <row r="15" s="1" customFormat="1" ht="10.8" customHeight="1">
      <c r="B15" s="44"/>
      <c r="I15" s="151"/>
      <c r="L15" s="44"/>
    </row>
    <row r="16" s="1" customFormat="1" ht="12" customHeight="1">
      <c r="B16" s="44"/>
      <c r="D16" s="149" t="s">
        <v>30</v>
      </c>
      <c r="I16" s="153" t="s">
        <v>31</v>
      </c>
      <c r="J16" s="137" t="s">
        <v>1</v>
      </c>
      <c r="L16" s="44"/>
    </row>
    <row r="17" s="1" customFormat="1" ht="18" customHeight="1">
      <c r="B17" s="44"/>
      <c r="E17" s="137" t="s">
        <v>32</v>
      </c>
      <c r="I17" s="153" t="s">
        <v>33</v>
      </c>
      <c r="J17" s="137" t="s">
        <v>1</v>
      </c>
      <c r="L17" s="44"/>
    </row>
    <row r="18" s="1" customFormat="1" ht="6.96" customHeight="1">
      <c r="B18" s="44"/>
      <c r="I18" s="151"/>
      <c r="L18" s="44"/>
    </row>
    <row r="19" s="1" customFormat="1" ht="12" customHeight="1">
      <c r="B19" s="44"/>
      <c r="D19" s="149" t="s">
        <v>34</v>
      </c>
      <c r="I19" s="153" t="s">
        <v>31</v>
      </c>
      <c r="J19" s="33" t="str">
        <f>'Rekapitulace stavby'!AN13</f>
        <v>Vyplň údaj</v>
      </c>
      <c r="L19" s="44"/>
    </row>
    <row r="20" s="1" customFormat="1" ht="18" customHeight="1">
      <c r="B20" s="44"/>
      <c r="E20" s="33" t="str">
        <f>'Rekapitulace stavby'!E14</f>
        <v>Vyplň údaj</v>
      </c>
      <c r="F20" s="137"/>
      <c r="G20" s="137"/>
      <c r="H20" s="137"/>
      <c r="I20" s="153" t="s">
        <v>33</v>
      </c>
      <c r="J20" s="33" t="str">
        <f>'Rekapitulace stavby'!AN14</f>
        <v>Vyplň údaj</v>
      </c>
      <c r="L20" s="44"/>
    </row>
    <row r="21" s="1" customFormat="1" ht="6.96" customHeight="1">
      <c r="B21" s="44"/>
      <c r="I21" s="151"/>
      <c r="L21" s="44"/>
    </row>
    <row r="22" s="1" customFormat="1" ht="12" customHeight="1">
      <c r="B22" s="44"/>
      <c r="D22" s="149" t="s">
        <v>36</v>
      </c>
      <c r="I22" s="153" t="s">
        <v>31</v>
      </c>
      <c r="J22" s="137" t="s">
        <v>1</v>
      </c>
      <c r="L22" s="44"/>
    </row>
    <row r="23" s="1" customFormat="1" ht="18" customHeight="1">
      <c r="B23" s="44"/>
      <c r="E23" s="137" t="s">
        <v>37</v>
      </c>
      <c r="I23" s="153" t="s">
        <v>33</v>
      </c>
      <c r="J23" s="137" t="s">
        <v>1</v>
      </c>
      <c r="L23" s="44"/>
    </row>
    <row r="24" s="1" customFormat="1" ht="6.96" customHeight="1">
      <c r="B24" s="44"/>
      <c r="I24" s="151"/>
      <c r="L24" s="44"/>
    </row>
    <row r="25" s="1" customFormat="1" ht="12" customHeight="1">
      <c r="B25" s="44"/>
      <c r="D25" s="149" t="s">
        <v>39</v>
      </c>
      <c r="I25" s="153" t="s">
        <v>31</v>
      </c>
      <c r="J25" s="137" t="str">
        <f>IF('Rekapitulace stavby'!AN19="","",'Rekapitulace stavby'!AN19)</f>
        <v/>
      </c>
      <c r="L25" s="44"/>
    </row>
    <row r="26" s="1" customFormat="1" ht="18" customHeight="1">
      <c r="B26" s="44"/>
      <c r="E26" s="137" t="str">
        <f>IF('Rekapitulace stavby'!E20="","",'Rekapitulace stavby'!E20)</f>
        <v xml:space="preserve"> </v>
      </c>
      <c r="I26" s="153" t="s">
        <v>33</v>
      </c>
      <c r="J26" s="137" t="str">
        <f>IF('Rekapitulace stavby'!AN20="","",'Rekapitulace stavby'!AN20)</f>
        <v/>
      </c>
      <c r="L26" s="44"/>
    </row>
    <row r="27" s="1" customFormat="1" ht="6.96" customHeight="1">
      <c r="B27" s="44"/>
      <c r="I27" s="151"/>
      <c r="L27" s="44"/>
    </row>
    <row r="28" s="1" customFormat="1" ht="12" customHeight="1">
      <c r="B28" s="44"/>
      <c r="D28" s="149" t="s">
        <v>41</v>
      </c>
      <c r="I28" s="151"/>
      <c r="L28" s="44"/>
    </row>
    <row r="29" s="7" customFormat="1" ht="89.25" customHeight="1">
      <c r="B29" s="155"/>
      <c r="E29" s="156" t="s">
        <v>42</v>
      </c>
      <c r="F29" s="156"/>
      <c r="G29" s="156"/>
      <c r="H29" s="156"/>
      <c r="I29" s="157"/>
      <c r="L29" s="155"/>
    </row>
    <row r="30" s="1" customFormat="1" ht="6.96" customHeight="1">
      <c r="B30" s="44"/>
      <c r="I30" s="151"/>
      <c r="L30" s="44"/>
    </row>
    <row r="31" s="1" customFormat="1" ht="6.96" customHeight="1">
      <c r="B31" s="44"/>
      <c r="D31" s="79"/>
      <c r="E31" s="79"/>
      <c r="F31" s="79"/>
      <c r="G31" s="79"/>
      <c r="H31" s="79"/>
      <c r="I31" s="158"/>
      <c r="J31" s="79"/>
      <c r="K31" s="79"/>
      <c r="L31" s="44"/>
    </row>
    <row r="32" s="1" customFormat="1" ht="25.44" customHeight="1">
      <c r="B32" s="44"/>
      <c r="D32" s="159" t="s">
        <v>43</v>
      </c>
      <c r="I32" s="151"/>
      <c r="J32" s="160">
        <f>ROUND(J122, 2)</f>
        <v>0</v>
      </c>
      <c r="L32" s="44"/>
    </row>
    <row r="33" s="1" customFormat="1" ht="6.96" customHeight="1">
      <c r="B33" s="44"/>
      <c r="D33" s="79"/>
      <c r="E33" s="79"/>
      <c r="F33" s="79"/>
      <c r="G33" s="79"/>
      <c r="H33" s="79"/>
      <c r="I33" s="158"/>
      <c r="J33" s="79"/>
      <c r="K33" s="79"/>
      <c r="L33" s="44"/>
    </row>
    <row r="34" s="1" customFormat="1" ht="14.4" customHeight="1">
      <c r="B34" s="44"/>
      <c r="F34" s="161" t="s">
        <v>45</v>
      </c>
      <c r="I34" s="162" t="s">
        <v>44</v>
      </c>
      <c r="J34" s="161" t="s">
        <v>46</v>
      </c>
      <c r="L34" s="44"/>
    </row>
    <row r="35" s="1" customFormat="1" ht="14.4" customHeight="1">
      <c r="B35" s="44"/>
      <c r="D35" s="163" t="s">
        <v>47</v>
      </c>
      <c r="E35" s="149" t="s">
        <v>48</v>
      </c>
      <c r="F35" s="164">
        <f>ROUND((SUM(BE122:BE150)),  2)</f>
        <v>0</v>
      </c>
      <c r="I35" s="165">
        <v>0.20999999999999999</v>
      </c>
      <c r="J35" s="164">
        <f>ROUND(((SUM(BE122:BE150))*I35),  2)</f>
        <v>0</v>
      </c>
      <c r="L35" s="44"/>
    </row>
    <row r="36" s="1" customFormat="1" ht="14.4" customHeight="1">
      <c r="B36" s="44"/>
      <c r="E36" s="149" t="s">
        <v>49</v>
      </c>
      <c r="F36" s="164">
        <f>ROUND((SUM(BF122:BF150)),  2)</f>
        <v>0</v>
      </c>
      <c r="I36" s="165">
        <v>0.14999999999999999</v>
      </c>
      <c r="J36" s="164">
        <f>ROUND(((SUM(BF122:BF150))*I36),  2)</f>
        <v>0</v>
      </c>
      <c r="L36" s="44"/>
    </row>
    <row r="37" hidden="1" s="1" customFormat="1" ht="14.4" customHeight="1">
      <c r="B37" s="44"/>
      <c r="E37" s="149" t="s">
        <v>50</v>
      </c>
      <c r="F37" s="164">
        <f>ROUND((SUM(BG122:BG150)),  2)</f>
        <v>0</v>
      </c>
      <c r="I37" s="165">
        <v>0.20999999999999999</v>
      </c>
      <c r="J37" s="164">
        <f>0</f>
        <v>0</v>
      </c>
      <c r="L37" s="44"/>
    </row>
    <row r="38" hidden="1" s="1" customFormat="1" ht="14.4" customHeight="1">
      <c r="B38" s="44"/>
      <c r="E38" s="149" t="s">
        <v>51</v>
      </c>
      <c r="F38" s="164">
        <f>ROUND((SUM(BH122:BH150)),  2)</f>
        <v>0</v>
      </c>
      <c r="I38" s="165">
        <v>0.14999999999999999</v>
      </c>
      <c r="J38" s="164">
        <f>0</f>
        <v>0</v>
      </c>
      <c r="L38" s="44"/>
    </row>
    <row r="39" hidden="1" s="1" customFormat="1" ht="14.4" customHeight="1">
      <c r="B39" s="44"/>
      <c r="E39" s="149" t="s">
        <v>52</v>
      </c>
      <c r="F39" s="164">
        <f>ROUND((SUM(BI122:BI150)),  2)</f>
        <v>0</v>
      </c>
      <c r="I39" s="165">
        <v>0</v>
      </c>
      <c r="J39" s="164">
        <f>0</f>
        <v>0</v>
      </c>
      <c r="L39" s="44"/>
    </row>
    <row r="40" s="1" customFormat="1" ht="6.96" customHeight="1">
      <c r="B40" s="44"/>
      <c r="I40" s="151"/>
      <c r="L40" s="44"/>
    </row>
    <row r="41" s="1" customFormat="1" ht="25.44" customHeight="1">
      <c r="B41" s="44"/>
      <c r="C41" s="166"/>
      <c r="D41" s="167" t="s">
        <v>53</v>
      </c>
      <c r="E41" s="168"/>
      <c r="F41" s="168"/>
      <c r="G41" s="169" t="s">
        <v>54</v>
      </c>
      <c r="H41" s="170" t="s">
        <v>55</v>
      </c>
      <c r="I41" s="171"/>
      <c r="J41" s="172">
        <f>SUM(J32:J39)</f>
        <v>0</v>
      </c>
      <c r="K41" s="173"/>
      <c r="L41" s="44"/>
    </row>
    <row r="42" s="1" customFormat="1" ht="14.4" customHeight="1">
      <c r="B42" s="44"/>
      <c r="I42" s="151"/>
      <c r="L42" s="44"/>
    </row>
    <row r="43" ht="14.4" customHeight="1">
      <c r="B43" s="20"/>
      <c r="L43" s="20"/>
    </row>
    <row r="44" ht="14.4" customHeight="1">
      <c r="B44" s="20"/>
      <c r="L44" s="20"/>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s="1" customFormat="1" ht="16.5" customHeight="1">
      <c r="B87" s="39"/>
      <c r="C87" s="40"/>
      <c r="D87" s="40"/>
      <c r="E87" s="188" t="s">
        <v>326</v>
      </c>
      <c r="F87" s="40"/>
      <c r="G87" s="40"/>
      <c r="H87" s="40"/>
      <c r="I87" s="151"/>
      <c r="J87" s="40"/>
      <c r="K87" s="40"/>
      <c r="L87" s="44"/>
    </row>
    <row r="88" s="1" customFormat="1" ht="12" customHeight="1">
      <c r="B88" s="39"/>
      <c r="C88" s="32" t="s">
        <v>327</v>
      </c>
      <c r="D88" s="40"/>
      <c r="E88" s="40"/>
      <c r="F88" s="40"/>
      <c r="G88" s="40"/>
      <c r="H88" s="40"/>
      <c r="I88" s="151"/>
      <c r="J88" s="40"/>
      <c r="K88" s="40"/>
      <c r="L88" s="44"/>
    </row>
    <row r="89" s="1" customFormat="1" ht="16.5" customHeight="1">
      <c r="B89" s="39"/>
      <c r="C89" s="40"/>
      <c r="D89" s="40"/>
      <c r="E89" s="72" t="str">
        <f>E11</f>
        <v>D.1.3 - Požárně bezpečnostní řešení</v>
      </c>
      <c r="F89" s="40"/>
      <c r="G89" s="40"/>
      <c r="H89" s="40"/>
      <c r="I89" s="151"/>
      <c r="J89" s="40"/>
      <c r="K89" s="40"/>
      <c r="L89" s="44"/>
    </row>
    <row r="90" s="1" customFormat="1" ht="6.96" customHeight="1">
      <c r="B90" s="39"/>
      <c r="C90" s="40"/>
      <c r="D90" s="40"/>
      <c r="E90" s="40"/>
      <c r="F90" s="40"/>
      <c r="G90" s="40"/>
      <c r="H90" s="40"/>
      <c r="I90" s="151"/>
      <c r="J90" s="40"/>
      <c r="K90" s="40"/>
      <c r="L90" s="44"/>
    </row>
    <row r="91" s="1" customFormat="1" ht="12" customHeight="1">
      <c r="B91" s="39"/>
      <c r="C91" s="32" t="s">
        <v>22</v>
      </c>
      <c r="D91" s="40"/>
      <c r="E91" s="40"/>
      <c r="F91" s="27" t="str">
        <f>F14</f>
        <v>Ostrava</v>
      </c>
      <c r="G91" s="40"/>
      <c r="H91" s="40"/>
      <c r="I91" s="153" t="s">
        <v>24</v>
      </c>
      <c r="J91" s="75" t="str">
        <f>IF(J14="","",J14)</f>
        <v>16. 10. 2019</v>
      </c>
      <c r="K91" s="40"/>
      <c r="L91" s="44"/>
    </row>
    <row r="92" s="1" customFormat="1" ht="6.96" customHeight="1">
      <c r="B92" s="39"/>
      <c r="C92" s="40"/>
      <c r="D92" s="40"/>
      <c r="E92" s="40"/>
      <c r="F92" s="40"/>
      <c r="G92" s="40"/>
      <c r="H92" s="40"/>
      <c r="I92" s="151"/>
      <c r="J92" s="40"/>
      <c r="K92" s="40"/>
      <c r="L92" s="44"/>
    </row>
    <row r="93" s="1" customFormat="1" ht="27.9" customHeight="1">
      <c r="B93" s="39"/>
      <c r="C93" s="32" t="s">
        <v>30</v>
      </c>
      <c r="D93" s="40"/>
      <c r="E93" s="40"/>
      <c r="F93" s="27" t="str">
        <f>E17</f>
        <v xml:space="preserve">OSTRAVSKÁ UNIVERZITA </v>
      </c>
      <c r="G93" s="40"/>
      <c r="H93" s="40"/>
      <c r="I93" s="153" t="s">
        <v>36</v>
      </c>
      <c r="J93" s="37" t="str">
        <f>E23</f>
        <v>KANIA a.s., Ostrava</v>
      </c>
      <c r="K93" s="40"/>
      <c r="L93" s="44"/>
    </row>
    <row r="94" s="1" customFormat="1" ht="15.15" customHeight="1">
      <c r="B94" s="39"/>
      <c r="C94" s="32" t="s">
        <v>34</v>
      </c>
      <c r="D94" s="40"/>
      <c r="E94" s="40"/>
      <c r="F94" s="27" t="str">
        <f>IF(E20="","",E20)</f>
        <v>Vyplň údaj</v>
      </c>
      <c r="G94" s="40"/>
      <c r="H94" s="40"/>
      <c r="I94" s="153" t="s">
        <v>39</v>
      </c>
      <c r="J94" s="37" t="str">
        <f>E26</f>
        <v xml:space="preserve"> </v>
      </c>
      <c r="K94" s="40"/>
      <c r="L94" s="44"/>
    </row>
    <row r="95" s="1" customFormat="1" ht="10.32" customHeight="1">
      <c r="B95" s="39"/>
      <c r="C95" s="40"/>
      <c r="D95" s="40"/>
      <c r="E95" s="40"/>
      <c r="F95" s="40"/>
      <c r="G95" s="40"/>
      <c r="H95" s="40"/>
      <c r="I95" s="151"/>
      <c r="J95" s="40"/>
      <c r="K95" s="40"/>
      <c r="L95" s="44"/>
    </row>
    <row r="96" s="1" customFormat="1" ht="29.28" customHeight="1">
      <c r="B96" s="39"/>
      <c r="C96" s="189" t="s">
        <v>238</v>
      </c>
      <c r="D96" s="190"/>
      <c r="E96" s="190"/>
      <c r="F96" s="190"/>
      <c r="G96" s="190"/>
      <c r="H96" s="190"/>
      <c r="I96" s="191"/>
      <c r="J96" s="192" t="s">
        <v>239</v>
      </c>
      <c r="K96" s="190"/>
      <c r="L96" s="44"/>
    </row>
    <row r="97" s="1" customFormat="1" ht="10.32" customHeight="1">
      <c r="B97" s="39"/>
      <c r="C97" s="40"/>
      <c r="D97" s="40"/>
      <c r="E97" s="40"/>
      <c r="F97" s="40"/>
      <c r="G97" s="40"/>
      <c r="H97" s="40"/>
      <c r="I97" s="151"/>
      <c r="J97" s="40"/>
      <c r="K97" s="40"/>
      <c r="L97" s="44"/>
    </row>
    <row r="98" s="1" customFormat="1" ht="22.8" customHeight="1">
      <c r="B98" s="39"/>
      <c r="C98" s="193" t="s">
        <v>240</v>
      </c>
      <c r="D98" s="40"/>
      <c r="E98" s="40"/>
      <c r="F98" s="40"/>
      <c r="G98" s="40"/>
      <c r="H98" s="40"/>
      <c r="I98" s="151"/>
      <c r="J98" s="106">
        <f>J122</f>
        <v>0</v>
      </c>
      <c r="K98" s="40"/>
      <c r="L98" s="44"/>
      <c r="AU98" s="17" t="s">
        <v>241</v>
      </c>
    </row>
    <row r="99" s="8" customFormat="1" ht="24.96" customHeight="1">
      <c r="B99" s="194"/>
      <c r="C99" s="195"/>
      <c r="D99" s="196" t="s">
        <v>355</v>
      </c>
      <c r="E99" s="197"/>
      <c r="F99" s="197"/>
      <c r="G99" s="197"/>
      <c r="H99" s="197"/>
      <c r="I99" s="198"/>
      <c r="J99" s="199">
        <f>J123</f>
        <v>0</v>
      </c>
      <c r="K99" s="195"/>
      <c r="L99" s="200"/>
    </row>
    <row r="100" s="9" customFormat="1" ht="19.92" customHeight="1">
      <c r="B100" s="201"/>
      <c r="C100" s="129"/>
      <c r="D100" s="202" t="s">
        <v>3412</v>
      </c>
      <c r="E100" s="203"/>
      <c r="F100" s="203"/>
      <c r="G100" s="203"/>
      <c r="H100" s="203"/>
      <c r="I100" s="204"/>
      <c r="J100" s="205">
        <f>J124</f>
        <v>0</v>
      </c>
      <c r="K100" s="129"/>
      <c r="L100" s="206"/>
    </row>
    <row r="101" s="1" customFormat="1" ht="21.84" customHeight="1">
      <c r="B101" s="39"/>
      <c r="C101" s="40"/>
      <c r="D101" s="40"/>
      <c r="E101" s="40"/>
      <c r="F101" s="40"/>
      <c r="G101" s="40"/>
      <c r="H101" s="40"/>
      <c r="I101" s="151"/>
      <c r="J101" s="40"/>
      <c r="K101" s="40"/>
      <c r="L101" s="44"/>
    </row>
    <row r="102" s="1" customFormat="1" ht="6.96" customHeight="1">
      <c r="B102" s="62"/>
      <c r="C102" s="63"/>
      <c r="D102" s="63"/>
      <c r="E102" s="63"/>
      <c r="F102" s="63"/>
      <c r="G102" s="63"/>
      <c r="H102" s="63"/>
      <c r="I102" s="184"/>
      <c r="J102" s="63"/>
      <c r="K102" s="63"/>
      <c r="L102" s="44"/>
    </row>
    <row r="106" s="1" customFormat="1" ht="6.96" customHeight="1">
      <c r="B106" s="64"/>
      <c r="C106" s="65"/>
      <c r="D106" s="65"/>
      <c r="E106" s="65"/>
      <c r="F106" s="65"/>
      <c r="G106" s="65"/>
      <c r="H106" s="65"/>
      <c r="I106" s="187"/>
      <c r="J106" s="65"/>
      <c r="K106" s="65"/>
      <c r="L106" s="44"/>
    </row>
    <row r="107" s="1" customFormat="1" ht="24.96" customHeight="1">
      <c r="B107" s="39"/>
      <c r="C107" s="23" t="s">
        <v>248</v>
      </c>
      <c r="D107" s="40"/>
      <c r="E107" s="40"/>
      <c r="F107" s="40"/>
      <c r="G107" s="40"/>
      <c r="H107" s="40"/>
      <c r="I107" s="151"/>
      <c r="J107" s="40"/>
      <c r="K107" s="40"/>
      <c r="L107" s="44"/>
    </row>
    <row r="108" s="1" customFormat="1" ht="6.96" customHeight="1">
      <c r="B108" s="39"/>
      <c r="C108" s="40"/>
      <c r="D108" s="40"/>
      <c r="E108" s="40"/>
      <c r="F108" s="40"/>
      <c r="G108" s="40"/>
      <c r="H108" s="40"/>
      <c r="I108" s="151"/>
      <c r="J108" s="40"/>
      <c r="K108" s="40"/>
      <c r="L108" s="44"/>
    </row>
    <row r="109" s="1" customFormat="1" ht="12" customHeight="1">
      <c r="B109" s="39"/>
      <c r="C109" s="32" t="s">
        <v>16</v>
      </c>
      <c r="D109" s="40"/>
      <c r="E109" s="40"/>
      <c r="F109" s="40"/>
      <c r="G109" s="40"/>
      <c r="H109" s="40"/>
      <c r="I109" s="151"/>
      <c r="J109" s="40"/>
      <c r="K109" s="40"/>
      <c r="L109" s="44"/>
    </row>
    <row r="110" s="1" customFormat="1" ht="16.5" customHeight="1">
      <c r="B110" s="39"/>
      <c r="C110" s="40"/>
      <c r="D110" s="40"/>
      <c r="E110" s="188" t="str">
        <f>E7</f>
        <v>R4 - Nová budova fakulty umění</v>
      </c>
      <c r="F110" s="32"/>
      <c r="G110" s="32"/>
      <c r="H110" s="32"/>
      <c r="I110" s="151"/>
      <c r="J110" s="40"/>
      <c r="K110" s="40"/>
      <c r="L110" s="44"/>
    </row>
    <row r="111" ht="12" customHeight="1">
      <c r="B111" s="21"/>
      <c r="C111" s="32" t="s">
        <v>235</v>
      </c>
      <c r="D111" s="22"/>
      <c r="E111" s="22"/>
      <c r="F111" s="22"/>
      <c r="G111" s="22"/>
      <c r="H111" s="22"/>
      <c r="I111" s="143"/>
      <c r="J111" s="22"/>
      <c r="K111" s="22"/>
      <c r="L111" s="20"/>
    </row>
    <row r="112" s="1" customFormat="1" ht="16.5" customHeight="1">
      <c r="B112" s="39"/>
      <c r="C112" s="40"/>
      <c r="D112" s="40"/>
      <c r="E112" s="188" t="s">
        <v>326</v>
      </c>
      <c r="F112" s="40"/>
      <c r="G112" s="40"/>
      <c r="H112" s="40"/>
      <c r="I112" s="151"/>
      <c r="J112" s="40"/>
      <c r="K112" s="40"/>
      <c r="L112" s="44"/>
    </row>
    <row r="113" s="1" customFormat="1" ht="12" customHeight="1">
      <c r="B113" s="39"/>
      <c r="C113" s="32" t="s">
        <v>327</v>
      </c>
      <c r="D113" s="40"/>
      <c r="E113" s="40"/>
      <c r="F113" s="40"/>
      <c r="G113" s="40"/>
      <c r="H113" s="40"/>
      <c r="I113" s="151"/>
      <c r="J113" s="40"/>
      <c r="K113" s="40"/>
      <c r="L113" s="44"/>
    </row>
    <row r="114" s="1" customFormat="1" ht="16.5" customHeight="1">
      <c r="B114" s="39"/>
      <c r="C114" s="40"/>
      <c r="D114" s="40"/>
      <c r="E114" s="72" t="str">
        <f>E11</f>
        <v>D.1.3 - Požárně bezpečnostní řešení</v>
      </c>
      <c r="F114" s="40"/>
      <c r="G114" s="40"/>
      <c r="H114" s="40"/>
      <c r="I114" s="151"/>
      <c r="J114" s="40"/>
      <c r="K114" s="40"/>
      <c r="L114" s="44"/>
    </row>
    <row r="115" s="1" customFormat="1" ht="6.96" customHeight="1">
      <c r="B115" s="39"/>
      <c r="C115" s="40"/>
      <c r="D115" s="40"/>
      <c r="E115" s="40"/>
      <c r="F115" s="40"/>
      <c r="G115" s="40"/>
      <c r="H115" s="40"/>
      <c r="I115" s="151"/>
      <c r="J115" s="40"/>
      <c r="K115" s="40"/>
      <c r="L115" s="44"/>
    </row>
    <row r="116" s="1" customFormat="1" ht="12" customHeight="1">
      <c r="B116" s="39"/>
      <c r="C116" s="32" t="s">
        <v>22</v>
      </c>
      <c r="D116" s="40"/>
      <c r="E116" s="40"/>
      <c r="F116" s="27" t="str">
        <f>F14</f>
        <v>Ostrava</v>
      </c>
      <c r="G116" s="40"/>
      <c r="H116" s="40"/>
      <c r="I116" s="153" t="s">
        <v>24</v>
      </c>
      <c r="J116" s="75" t="str">
        <f>IF(J14="","",J14)</f>
        <v>16. 10. 2019</v>
      </c>
      <c r="K116" s="40"/>
      <c r="L116" s="44"/>
    </row>
    <row r="117" s="1" customFormat="1" ht="6.96" customHeight="1">
      <c r="B117" s="39"/>
      <c r="C117" s="40"/>
      <c r="D117" s="40"/>
      <c r="E117" s="40"/>
      <c r="F117" s="40"/>
      <c r="G117" s="40"/>
      <c r="H117" s="40"/>
      <c r="I117" s="151"/>
      <c r="J117" s="40"/>
      <c r="K117" s="40"/>
      <c r="L117" s="44"/>
    </row>
    <row r="118" s="1" customFormat="1" ht="27.9" customHeight="1">
      <c r="B118" s="39"/>
      <c r="C118" s="32" t="s">
        <v>30</v>
      </c>
      <c r="D118" s="40"/>
      <c r="E118" s="40"/>
      <c r="F118" s="27" t="str">
        <f>E17</f>
        <v xml:space="preserve">OSTRAVSKÁ UNIVERZITA </v>
      </c>
      <c r="G118" s="40"/>
      <c r="H118" s="40"/>
      <c r="I118" s="153" t="s">
        <v>36</v>
      </c>
      <c r="J118" s="37" t="str">
        <f>E23</f>
        <v>KANIA a.s., Ostrava</v>
      </c>
      <c r="K118" s="40"/>
      <c r="L118" s="44"/>
    </row>
    <row r="119" s="1" customFormat="1" ht="15.15" customHeight="1">
      <c r="B119" s="39"/>
      <c r="C119" s="32" t="s">
        <v>34</v>
      </c>
      <c r="D119" s="40"/>
      <c r="E119" s="40"/>
      <c r="F119" s="27" t="str">
        <f>IF(E20="","",E20)</f>
        <v>Vyplň údaj</v>
      </c>
      <c r="G119" s="40"/>
      <c r="H119" s="40"/>
      <c r="I119" s="153" t="s">
        <v>39</v>
      </c>
      <c r="J119" s="37" t="str">
        <f>E26</f>
        <v xml:space="preserve"> </v>
      </c>
      <c r="K119" s="40"/>
      <c r="L119" s="44"/>
    </row>
    <row r="120" s="1" customFormat="1" ht="10.32" customHeight="1">
      <c r="B120" s="39"/>
      <c r="C120" s="40"/>
      <c r="D120" s="40"/>
      <c r="E120" s="40"/>
      <c r="F120" s="40"/>
      <c r="G120" s="40"/>
      <c r="H120" s="40"/>
      <c r="I120" s="151"/>
      <c r="J120" s="40"/>
      <c r="K120" s="40"/>
      <c r="L120" s="44"/>
    </row>
    <row r="121" s="10" customFormat="1" ht="29.28" customHeight="1">
      <c r="B121" s="207"/>
      <c r="C121" s="208" t="s">
        <v>249</v>
      </c>
      <c r="D121" s="209" t="s">
        <v>68</v>
      </c>
      <c r="E121" s="209" t="s">
        <v>64</v>
      </c>
      <c r="F121" s="209" t="s">
        <v>65</v>
      </c>
      <c r="G121" s="209" t="s">
        <v>250</v>
      </c>
      <c r="H121" s="209" t="s">
        <v>251</v>
      </c>
      <c r="I121" s="210" t="s">
        <v>252</v>
      </c>
      <c r="J121" s="209" t="s">
        <v>239</v>
      </c>
      <c r="K121" s="211" t="s">
        <v>253</v>
      </c>
      <c r="L121" s="212"/>
      <c r="M121" s="96" t="s">
        <v>1</v>
      </c>
      <c r="N121" s="97" t="s">
        <v>47</v>
      </c>
      <c r="O121" s="97" t="s">
        <v>254</v>
      </c>
      <c r="P121" s="97" t="s">
        <v>255</v>
      </c>
      <c r="Q121" s="97" t="s">
        <v>256</v>
      </c>
      <c r="R121" s="97" t="s">
        <v>257</v>
      </c>
      <c r="S121" s="97" t="s">
        <v>258</v>
      </c>
      <c r="T121" s="98" t="s">
        <v>259</v>
      </c>
    </row>
    <row r="122" s="1" customFormat="1" ht="22.8" customHeight="1">
      <c r="B122" s="39"/>
      <c r="C122" s="103" t="s">
        <v>260</v>
      </c>
      <c r="D122" s="40"/>
      <c r="E122" s="40"/>
      <c r="F122" s="40"/>
      <c r="G122" s="40"/>
      <c r="H122" s="40"/>
      <c r="I122" s="151"/>
      <c r="J122" s="213">
        <f>BK122</f>
        <v>0</v>
      </c>
      <c r="K122" s="40"/>
      <c r="L122" s="44"/>
      <c r="M122" s="99"/>
      <c r="N122" s="100"/>
      <c r="O122" s="100"/>
      <c r="P122" s="214">
        <f>P123</f>
        <v>0</v>
      </c>
      <c r="Q122" s="100"/>
      <c r="R122" s="214">
        <f>R123</f>
        <v>0</v>
      </c>
      <c r="S122" s="100"/>
      <c r="T122" s="215">
        <f>T123</f>
        <v>0</v>
      </c>
      <c r="AT122" s="17" t="s">
        <v>82</v>
      </c>
      <c r="AU122" s="17" t="s">
        <v>241</v>
      </c>
      <c r="BK122" s="216">
        <f>BK123</f>
        <v>0</v>
      </c>
    </row>
    <row r="123" s="11" customFormat="1" ht="25.92" customHeight="1">
      <c r="B123" s="217"/>
      <c r="C123" s="218"/>
      <c r="D123" s="219" t="s">
        <v>82</v>
      </c>
      <c r="E123" s="220" t="s">
        <v>2719</v>
      </c>
      <c r="F123" s="220" t="s">
        <v>2719</v>
      </c>
      <c r="G123" s="218"/>
      <c r="H123" s="218"/>
      <c r="I123" s="221"/>
      <c r="J123" s="222">
        <f>BK123</f>
        <v>0</v>
      </c>
      <c r="K123" s="218"/>
      <c r="L123" s="223"/>
      <c r="M123" s="224"/>
      <c r="N123" s="225"/>
      <c r="O123" s="225"/>
      <c r="P123" s="226">
        <f>P124</f>
        <v>0</v>
      </c>
      <c r="Q123" s="225"/>
      <c r="R123" s="226">
        <f>R124</f>
        <v>0</v>
      </c>
      <c r="S123" s="225"/>
      <c r="T123" s="227">
        <f>T124</f>
        <v>0</v>
      </c>
      <c r="AR123" s="228" t="s">
        <v>125</v>
      </c>
      <c r="AT123" s="229" t="s">
        <v>82</v>
      </c>
      <c r="AU123" s="229" t="s">
        <v>83</v>
      </c>
      <c r="AY123" s="228" t="s">
        <v>263</v>
      </c>
      <c r="BK123" s="230">
        <f>BK124</f>
        <v>0</v>
      </c>
    </row>
    <row r="124" s="11" customFormat="1" ht="22.8" customHeight="1">
      <c r="B124" s="217"/>
      <c r="C124" s="218"/>
      <c r="D124" s="219" t="s">
        <v>82</v>
      </c>
      <c r="E124" s="231" t="s">
        <v>3413</v>
      </c>
      <c r="F124" s="231" t="s">
        <v>3414</v>
      </c>
      <c r="G124" s="218"/>
      <c r="H124" s="218"/>
      <c r="I124" s="221"/>
      <c r="J124" s="232">
        <f>BK124</f>
        <v>0</v>
      </c>
      <c r="K124" s="218"/>
      <c r="L124" s="223"/>
      <c r="M124" s="224"/>
      <c r="N124" s="225"/>
      <c r="O124" s="225"/>
      <c r="P124" s="226">
        <f>SUM(P125:P150)</f>
        <v>0</v>
      </c>
      <c r="Q124" s="225"/>
      <c r="R124" s="226">
        <f>SUM(R125:R150)</f>
        <v>0</v>
      </c>
      <c r="S124" s="225"/>
      <c r="T124" s="227">
        <f>SUM(T125:T150)</f>
        <v>0</v>
      </c>
      <c r="AR124" s="228" t="s">
        <v>125</v>
      </c>
      <c r="AT124" s="229" t="s">
        <v>82</v>
      </c>
      <c r="AU124" s="229" t="s">
        <v>90</v>
      </c>
      <c r="AY124" s="228" t="s">
        <v>263</v>
      </c>
      <c r="BK124" s="230">
        <f>SUM(BK125:BK150)</f>
        <v>0</v>
      </c>
    </row>
    <row r="125" s="1" customFormat="1" ht="16.5" customHeight="1">
      <c r="B125" s="39"/>
      <c r="C125" s="233" t="s">
        <v>90</v>
      </c>
      <c r="D125" s="233" t="s">
        <v>266</v>
      </c>
      <c r="E125" s="234" t="s">
        <v>3415</v>
      </c>
      <c r="F125" s="235" t="s">
        <v>3416</v>
      </c>
      <c r="G125" s="236" t="s">
        <v>503</v>
      </c>
      <c r="H125" s="237">
        <v>65</v>
      </c>
      <c r="I125" s="238"/>
      <c r="J125" s="239">
        <f>ROUND(I125*H125,2)</f>
        <v>0</v>
      </c>
      <c r="K125" s="235" t="s">
        <v>413</v>
      </c>
      <c r="L125" s="44"/>
      <c r="M125" s="240" t="s">
        <v>1</v>
      </c>
      <c r="N125" s="241" t="s">
        <v>48</v>
      </c>
      <c r="O125" s="87"/>
      <c r="P125" s="242">
        <f>O125*H125</f>
        <v>0</v>
      </c>
      <c r="Q125" s="242">
        <v>0</v>
      </c>
      <c r="R125" s="242">
        <f>Q125*H125</f>
        <v>0</v>
      </c>
      <c r="S125" s="242">
        <v>0</v>
      </c>
      <c r="T125" s="243">
        <f>S125*H125</f>
        <v>0</v>
      </c>
      <c r="AR125" s="244" t="s">
        <v>125</v>
      </c>
      <c r="AT125" s="244" t="s">
        <v>266</v>
      </c>
      <c r="AU125" s="244" t="s">
        <v>92</v>
      </c>
      <c r="AY125" s="17" t="s">
        <v>263</v>
      </c>
      <c r="BE125" s="245">
        <f>IF(N125="základní",J125,0)</f>
        <v>0</v>
      </c>
      <c r="BF125" s="245">
        <f>IF(N125="snížená",J125,0)</f>
        <v>0</v>
      </c>
      <c r="BG125" s="245">
        <f>IF(N125="zákl. přenesená",J125,0)</f>
        <v>0</v>
      </c>
      <c r="BH125" s="245">
        <f>IF(N125="sníž. přenesená",J125,0)</f>
        <v>0</v>
      </c>
      <c r="BI125" s="245">
        <f>IF(N125="nulová",J125,0)</f>
        <v>0</v>
      </c>
      <c r="BJ125" s="17" t="s">
        <v>90</v>
      </c>
      <c r="BK125" s="245">
        <f>ROUND(I125*H125,2)</f>
        <v>0</v>
      </c>
      <c r="BL125" s="17" t="s">
        <v>125</v>
      </c>
      <c r="BM125" s="244" t="s">
        <v>3417</v>
      </c>
    </row>
    <row r="126" s="1" customFormat="1">
      <c r="B126" s="39"/>
      <c r="C126" s="40"/>
      <c r="D126" s="246" t="s">
        <v>273</v>
      </c>
      <c r="E126" s="40"/>
      <c r="F126" s="247" t="s">
        <v>3418</v>
      </c>
      <c r="G126" s="40"/>
      <c r="H126" s="40"/>
      <c r="I126" s="151"/>
      <c r="J126" s="40"/>
      <c r="K126" s="40"/>
      <c r="L126" s="44"/>
      <c r="M126" s="248"/>
      <c r="N126" s="87"/>
      <c r="O126" s="87"/>
      <c r="P126" s="87"/>
      <c r="Q126" s="87"/>
      <c r="R126" s="87"/>
      <c r="S126" s="87"/>
      <c r="T126" s="88"/>
      <c r="AT126" s="17" t="s">
        <v>273</v>
      </c>
      <c r="AU126" s="17" t="s">
        <v>92</v>
      </c>
    </row>
    <row r="127" s="14" customFormat="1">
      <c r="B127" s="274"/>
      <c r="C127" s="275"/>
      <c r="D127" s="246" t="s">
        <v>368</v>
      </c>
      <c r="E127" s="276" t="s">
        <v>1</v>
      </c>
      <c r="F127" s="277" t="s">
        <v>3419</v>
      </c>
      <c r="G127" s="275"/>
      <c r="H127" s="276" t="s">
        <v>1</v>
      </c>
      <c r="I127" s="278"/>
      <c r="J127" s="275"/>
      <c r="K127" s="275"/>
      <c r="L127" s="279"/>
      <c r="M127" s="280"/>
      <c r="N127" s="281"/>
      <c r="O127" s="281"/>
      <c r="P127" s="281"/>
      <c r="Q127" s="281"/>
      <c r="R127" s="281"/>
      <c r="S127" s="281"/>
      <c r="T127" s="282"/>
      <c r="AT127" s="283" t="s">
        <v>368</v>
      </c>
      <c r="AU127" s="283" t="s">
        <v>92</v>
      </c>
      <c r="AV127" s="14" t="s">
        <v>90</v>
      </c>
      <c r="AW127" s="14" t="s">
        <v>38</v>
      </c>
      <c r="AX127" s="14" t="s">
        <v>83</v>
      </c>
      <c r="AY127" s="283" t="s">
        <v>263</v>
      </c>
    </row>
    <row r="128" s="14" customFormat="1">
      <c r="B128" s="274"/>
      <c r="C128" s="275"/>
      <c r="D128" s="246" t="s">
        <v>368</v>
      </c>
      <c r="E128" s="276" t="s">
        <v>1</v>
      </c>
      <c r="F128" s="277" t="s">
        <v>3420</v>
      </c>
      <c r="G128" s="275"/>
      <c r="H128" s="276" t="s">
        <v>1</v>
      </c>
      <c r="I128" s="278"/>
      <c r="J128" s="275"/>
      <c r="K128" s="275"/>
      <c r="L128" s="279"/>
      <c r="M128" s="280"/>
      <c r="N128" s="281"/>
      <c r="O128" s="281"/>
      <c r="P128" s="281"/>
      <c r="Q128" s="281"/>
      <c r="R128" s="281"/>
      <c r="S128" s="281"/>
      <c r="T128" s="282"/>
      <c r="AT128" s="283" t="s">
        <v>368</v>
      </c>
      <c r="AU128" s="283" t="s">
        <v>92</v>
      </c>
      <c r="AV128" s="14" t="s">
        <v>90</v>
      </c>
      <c r="AW128" s="14" t="s">
        <v>38</v>
      </c>
      <c r="AX128" s="14" t="s">
        <v>83</v>
      </c>
      <c r="AY128" s="283" t="s">
        <v>263</v>
      </c>
    </row>
    <row r="129" s="14" customFormat="1">
      <c r="B129" s="274"/>
      <c r="C129" s="275"/>
      <c r="D129" s="246" t="s">
        <v>368</v>
      </c>
      <c r="E129" s="276" t="s">
        <v>1</v>
      </c>
      <c r="F129" s="277" t="s">
        <v>3421</v>
      </c>
      <c r="G129" s="275"/>
      <c r="H129" s="276" t="s">
        <v>1</v>
      </c>
      <c r="I129" s="278"/>
      <c r="J129" s="275"/>
      <c r="K129" s="275"/>
      <c r="L129" s="279"/>
      <c r="M129" s="280"/>
      <c r="N129" s="281"/>
      <c r="O129" s="281"/>
      <c r="P129" s="281"/>
      <c r="Q129" s="281"/>
      <c r="R129" s="281"/>
      <c r="S129" s="281"/>
      <c r="T129" s="282"/>
      <c r="AT129" s="283" t="s">
        <v>368</v>
      </c>
      <c r="AU129" s="283" t="s">
        <v>92</v>
      </c>
      <c r="AV129" s="14" t="s">
        <v>90</v>
      </c>
      <c r="AW129" s="14" t="s">
        <v>38</v>
      </c>
      <c r="AX129" s="14" t="s">
        <v>83</v>
      </c>
      <c r="AY129" s="283" t="s">
        <v>263</v>
      </c>
    </row>
    <row r="130" s="14" customFormat="1">
      <c r="B130" s="274"/>
      <c r="C130" s="275"/>
      <c r="D130" s="246" t="s">
        <v>368</v>
      </c>
      <c r="E130" s="276" t="s">
        <v>1</v>
      </c>
      <c r="F130" s="277" t="s">
        <v>3422</v>
      </c>
      <c r="G130" s="275"/>
      <c r="H130" s="276" t="s">
        <v>1</v>
      </c>
      <c r="I130" s="278"/>
      <c r="J130" s="275"/>
      <c r="K130" s="275"/>
      <c r="L130" s="279"/>
      <c r="M130" s="280"/>
      <c r="N130" s="281"/>
      <c r="O130" s="281"/>
      <c r="P130" s="281"/>
      <c r="Q130" s="281"/>
      <c r="R130" s="281"/>
      <c r="S130" s="281"/>
      <c r="T130" s="282"/>
      <c r="AT130" s="283" t="s">
        <v>368</v>
      </c>
      <c r="AU130" s="283" t="s">
        <v>92</v>
      </c>
      <c r="AV130" s="14" t="s">
        <v>90</v>
      </c>
      <c r="AW130" s="14" t="s">
        <v>38</v>
      </c>
      <c r="AX130" s="14" t="s">
        <v>83</v>
      </c>
      <c r="AY130" s="283" t="s">
        <v>263</v>
      </c>
    </row>
    <row r="131" s="14" customFormat="1">
      <c r="B131" s="274"/>
      <c r="C131" s="275"/>
      <c r="D131" s="246" t="s">
        <v>368</v>
      </c>
      <c r="E131" s="276" t="s">
        <v>1</v>
      </c>
      <c r="F131" s="277" t="s">
        <v>3423</v>
      </c>
      <c r="G131" s="275"/>
      <c r="H131" s="276" t="s">
        <v>1</v>
      </c>
      <c r="I131" s="278"/>
      <c r="J131" s="275"/>
      <c r="K131" s="275"/>
      <c r="L131" s="279"/>
      <c r="M131" s="280"/>
      <c r="N131" s="281"/>
      <c r="O131" s="281"/>
      <c r="P131" s="281"/>
      <c r="Q131" s="281"/>
      <c r="R131" s="281"/>
      <c r="S131" s="281"/>
      <c r="T131" s="282"/>
      <c r="AT131" s="283" t="s">
        <v>368</v>
      </c>
      <c r="AU131" s="283" t="s">
        <v>92</v>
      </c>
      <c r="AV131" s="14" t="s">
        <v>90</v>
      </c>
      <c r="AW131" s="14" t="s">
        <v>38</v>
      </c>
      <c r="AX131" s="14" t="s">
        <v>83</v>
      </c>
      <c r="AY131" s="283" t="s">
        <v>263</v>
      </c>
    </row>
    <row r="132" s="12" customFormat="1">
      <c r="B132" s="252"/>
      <c r="C132" s="253"/>
      <c r="D132" s="246" t="s">
        <v>368</v>
      </c>
      <c r="E132" s="254" t="s">
        <v>1</v>
      </c>
      <c r="F132" s="255" t="s">
        <v>3424</v>
      </c>
      <c r="G132" s="253"/>
      <c r="H132" s="256">
        <v>65</v>
      </c>
      <c r="I132" s="257"/>
      <c r="J132" s="253"/>
      <c r="K132" s="253"/>
      <c r="L132" s="258"/>
      <c r="M132" s="259"/>
      <c r="N132" s="260"/>
      <c r="O132" s="260"/>
      <c r="P132" s="260"/>
      <c r="Q132" s="260"/>
      <c r="R132" s="260"/>
      <c r="S132" s="260"/>
      <c r="T132" s="261"/>
      <c r="AT132" s="262" t="s">
        <v>368</v>
      </c>
      <c r="AU132" s="262" t="s">
        <v>92</v>
      </c>
      <c r="AV132" s="12" t="s">
        <v>92</v>
      </c>
      <c r="AW132" s="12" t="s">
        <v>38</v>
      </c>
      <c r="AX132" s="12" t="s">
        <v>83</v>
      </c>
      <c r="AY132" s="262" t="s">
        <v>263</v>
      </c>
    </row>
    <row r="133" s="13" customFormat="1">
      <c r="B133" s="263"/>
      <c r="C133" s="264"/>
      <c r="D133" s="246" t="s">
        <v>368</v>
      </c>
      <c r="E133" s="265" t="s">
        <v>1</v>
      </c>
      <c r="F133" s="266" t="s">
        <v>370</v>
      </c>
      <c r="G133" s="264"/>
      <c r="H133" s="267">
        <v>65</v>
      </c>
      <c r="I133" s="268"/>
      <c r="J133" s="264"/>
      <c r="K133" s="264"/>
      <c r="L133" s="269"/>
      <c r="M133" s="270"/>
      <c r="N133" s="271"/>
      <c r="O133" s="271"/>
      <c r="P133" s="271"/>
      <c r="Q133" s="271"/>
      <c r="R133" s="271"/>
      <c r="S133" s="271"/>
      <c r="T133" s="272"/>
      <c r="AT133" s="273" t="s">
        <v>368</v>
      </c>
      <c r="AU133" s="273" t="s">
        <v>92</v>
      </c>
      <c r="AV133" s="13" t="s">
        <v>125</v>
      </c>
      <c r="AW133" s="13" t="s">
        <v>38</v>
      </c>
      <c r="AX133" s="13" t="s">
        <v>90</v>
      </c>
      <c r="AY133" s="273" t="s">
        <v>263</v>
      </c>
    </row>
    <row r="134" s="1" customFormat="1" ht="16.5" customHeight="1">
      <c r="B134" s="39"/>
      <c r="C134" s="233" t="s">
        <v>92</v>
      </c>
      <c r="D134" s="233" t="s">
        <v>266</v>
      </c>
      <c r="E134" s="234" t="s">
        <v>3425</v>
      </c>
      <c r="F134" s="235" t="s">
        <v>3426</v>
      </c>
      <c r="G134" s="236" t="s">
        <v>1829</v>
      </c>
      <c r="H134" s="237">
        <v>1</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92</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3427</v>
      </c>
    </row>
    <row r="135" s="1" customFormat="1">
      <c r="B135" s="39"/>
      <c r="C135" s="40"/>
      <c r="D135" s="246" t="s">
        <v>273</v>
      </c>
      <c r="E135" s="40"/>
      <c r="F135" s="247" t="s">
        <v>292</v>
      </c>
      <c r="G135" s="40"/>
      <c r="H135" s="40"/>
      <c r="I135" s="151"/>
      <c r="J135" s="40"/>
      <c r="K135" s="40"/>
      <c r="L135" s="44"/>
      <c r="M135" s="248"/>
      <c r="N135" s="87"/>
      <c r="O135" s="87"/>
      <c r="P135" s="87"/>
      <c r="Q135" s="87"/>
      <c r="R135" s="87"/>
      <c r="S135" s="87"/>
      <c r="T135" s="88"/>
      <c r="AT135" s="17" t="s">
        <v>273</v>
      </c>
      <c r="AU135" s="17" t="s">
        <v>92</v>
      </c>
    </row>
    <row r="136" s="14" customFormat="1">
      <c r="B136" s="274"/>
      <c r="C136" s="275"/>
      <c r="D136" s="246" t="s">
        <v>368</v>
      </c>
      <c r="E136" s="276" t="s">
        <v>1</v>
      </c>
      <c r="F136" s="277" t="s">
        <v>3419</v>
      </c>
      <c r="G136" s="275"/>
      <c r="H136" s="276" t="s">
        <v>1</v>
      </c>
      <c r="I136" s="278"/>
      <c r="J136" s="275"/>
      <c r="K136" s="275"/>
      <c r="L136" s="279"/>
      <c r="M136" s="280"/>
      <c r="N136" s="281"/>
      <c r="O136" s="281"/>
      <c r="P136" s="281"/>
      <c r="Q136" s="281"/>
      <c r="R136" s="281"/>
      <c r="S136" s="281"/>
      <c r="T136" s="282"/>
      <c r="AT136" s="283" t="s">
        <v>368</v>
      </c>
      <c r="AU136" s="283" t="s">
        <v>92</v>
      </c>
      <c r="AV136" s="14" t="s">
        <v>90</v>
      </c>
      <c r="AW136" s="14" t="s">
        <v>38</v>
      </c>
      <c r="AX136" s="14" t="s">
        <v>83</v>
      </c>
      <c r="AY136" s="283" t="s">
        <v>263</v>
      </c>
    </row>
    <row r="137" s="12" customFormat="1">
      <c r="B137" s="252"/>
      <c r="C137" s="253"/>
      <c r="D137" s="246" t="s">
        <v>368</v>
      </c>
      <c r="E137" s="254" t="s">
        <v>1</v>
      </c>
      <c r="F137" s="255" t="s">
        <v>3428</v>
      </c>
      <c r="G137" s="253"/>
      <c r="H137" s="256">
        <v>1</v>
      </c>
      <c r="I137" s="257"/>
      <c r="J137" s="253"/>
      <c r="K137" s="253"/>
      <c r="L137" s="258"/>
      <c r="M137" s="259"/>
      <c r="N137" s="260"/>
      <c r="O137" s="260"/>
      <c r="P137" s="260"/>
      <c r="Q137" s="260"/>
      <c r="R137" s="260"/>
      <c r="S137" s="260"/>
      <c r="T137" s="261"/>
      <c r="AT137" s="262" t="s">
        <v>368</v>
      </c>
      <c r="AU137" s="262" t="s">
        <v>92</v>
      </c>
      <c r="AV137" s="12" t="s">
        <v>92</v>
      </c>
      <c r="AW137" s="12" t="s">
        <v>38</v>
      </c>
      <c r="AX137" s="12" t="s">
        <v>83</v>
      </c>
      <c r="AY137" s="262" t="s">
        <v>263</v>
      </c>
    </row>
    <row r="138" s="13" customFormat="1">
      <c r="B138" s="263"/>
      <c r="C138" s="264"/>
      <c r="D138" s="246" t="s">
        <v>368</v>
      </c>
      <c r="E138" s="265" t="s">
        <v>1</v>
      </c>
      <c r="F138" s="266" t="s">
        <v>370</v>
      </c>
      <c r="G138" s="264"/>
      <c r="H138" s="267">
        <v>1</v>
      </c>
      <c r="I138" s="268"/>
      <c r="J138" s="264"/>
      <c r="K138" s="264"/>
      <c r="L138" s="269"/>
      <c r="M138" s="270"/>
      <c r="N138" s="271"/>
      <c r="O138" s="271"/>
      <c r="P138" s="271"/>
      <c r="Q138" s="271"/>
      <c r="R138" s="271"/>
      <c r="S138" s="271"/>
      <c r="T138" s="272"/>
      <c r="AT138" s="273" t="s">
        <v>368</v>
      </c>
      <c r="AU138" s="273" t="s">
        <v>92</v>
      </c>
      <c r="AV138" s="13" t="s">
        <v>125</v>
      </c>
      <c r="AW138" s="13" t="s">
        <v>38</v>
      </c>
      <c r="AX138" s="13" t="s">
        <v>90</v>
      </c>
      <c r="AY138" s="273" t="s">
        <v>263</v>
      </c>
    </row>
    <row r="139" s="1" customFormat="1" ht="16.5" customHeight="1">
      <c r="B139" s="39"/>
      <c r="C139" s="233" t="s">
        <v>112</v>
      </c>
      <c r="D139" s="233" t="s">
        <v>266</v>
      </c>
      <c r="E139" s="234" t="s">
        <v>3429</v>
      </c>
      <c r="F139" s="235" t="s">
        <v>3430</v>
      </c>
      <c r="G139" s="236" t="s">
        <v>1829</v>
      </c>
      <c r="H139" s="237">
        <v>2</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92</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3431</v>
      </c>
    </row>
    <row r="140" s="14" customFormat="1">
      <c r="B140" s="274"/>
      <c r="C140" s="275"/>
      <c r="D140" s="246" t="s">
        <v>368</v>
      </c>
      <c r="E140" s="276" t="s">
        <v>1</v>
      </c>
      <c r="F140" s="277" t="s">
        <v>3432</v>
      </c>
      <c r="G140" s="275"/>
      <c r="H140" s="276" t="s">
        <v>1</v>
      </c>
      <c r="I140" s="278"/>
      <c r="J140" s="275"/>
      <c r="K140" s="275"/>
      <c r="L140" s="279"/>
      <c r="M140" s="280"/>
      <c r="N140" s="281"/>
      <c r="O140" s="281"/>
      <c r="P140" s="281"/>
      <c r="Q140" s="281"/>
      <c r="R140" s="281"/>
      <c r="S140" s="281"/>
      <c r="T140" s="282"/>
      <c r="AT140" s="283" t="s">
        <v>368</v>
      </c>
      <c r="AU140" s="283" t="s">
        <v>92</v>
      </c>
      <c r="AV140" s="14" t="s">
        <v>90</v>
      </c>
      <c r="AW140" s="14" t="s">
        <v>38</v>
      </c>
      <c r="AX140" s="14" t="s">
        <v>83</v>
      </c>
      <c r="AY140" s="283" t="s">
        <v>263</v>
      </c>
    </row>
    <row r="141" s="12" customFormat="1">
      <c r="B141" s="252"/>
      <c r="C141" s="253"/>
      <c r="D141" s="246" t="s">
        <v>368</v>
      </c>
      <c r="E141" s="254" t="s">
        <v>1</v>
      </c>
      <c r="F141" s="255" t="s">
        <v>3433</v>
      </c>
      <c r="G141" s="253"/>
      <c r="H141" s="256">
        <v>2</v>
      </c>
      <c r="I141" s="257"/>
      <c r="J141" s="253"/>
      <c r="K141" s="253"/>
      <c r="L141" s="258"/>
      <c r="M141" s="259"/>
      <c r="N141" s="260"/>
      <c r="O141" s="260"/>
      <c r="P141" s="260"/>
      <c r="Q141" s="260"/>
      <c r="R141" s="260"/>
      <c r="S141" s="260"/>
      <c r="T141" s="261"/>
      <c r="AT141" s="262" t="s">
        <v>368</v>
      </c>
      <c r="AU141" s="262" t="s">
        <v>92</v>
      </c>
      <c r="AV141" s="12" t="s">
        <v>92</v>
      </c>
      <c r="AW141" s="12" t="s">
        <v>38</v>
      </c>
      <c r="AX141" s="12" t="s">
        <v>83</v>
      </c>
      <c r="AY141" s="262" t="s">
        <v>263</v>
      </c>
    </row>
    <row r="142" s="13" customFormat="1">
      <c r="B142" s="263"/>
      <c r="C142" s="264"/>
      <c r="D142" s="246" t="s">
        <v>368</v>
      </c>
      <c r="E142" s="265" t="s">
        <v>1</v>
      </c>
      <c r="F142" s="266" t="s">
        <v>370</v>
      </c>
      <c r="G142" s="264"/>
      <c r="H142" s="267">
        <v>2</v>
      </c>
      <c r="I142" s="268"/>
      <c r="J142" s="264"/>
      <c r="K142" s="264"/>
      <c r="L142" s="269"/>
      <c r="M142" s="270"/>
      <c r="N142" s="271"/>
      <c r="O142" s="271"/>
      <c r="P142" s="271"/>
      <c r="Q142" s="271"/>
      <c r="R142" s="271"/>
      <c r="S142" s="271"/>
      <c r="T142" s="272"/>
      <c r="AT142" s="273" t="s">
        <v>368</v>
      </c>
      <c r="AU142" s="273" t="s">
        <v>92</v>
      </c>
      <c r="AV142" s="13" t="s">
        <v>125</v>
      </c>
      <c r="AW142" s="13" t="s">
        <v>38</v>
      </c>
      <c r="AX142" s="13" t="s">
        <v>90</v>
      </c>
      <c r="AY142" s="273" t="s">
        <v>263</v>
      </c>
    </row>
    <row r="143" s="1" customFormat="1" ht="16.5" customHeight="1">
      <c r="B143" s="39"/>
      <c r="C143" s="233" t="s">
        <v>125</v>
      </c>
      <c r="D143" s="233" t="s">
        <v>266</v>
      </c>
      <c r="E143" s="234" t="s">
        <v>3434</v>
      </c>
      <c r="F143" s="235" t="s">
        <v>3435</v>
      </c>
      <c r="G143" s="236" t="s">
        <v>1829</v>
      </c>
      <c r="H143" s="237">
        <v>34</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92</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3436</v>
      </c>
    </row>
    <row r="144" s="14" customFormat="1">
      <c r="B144" s="274"/>
      <c r="C144" s="275"/>
      <c r="D144" s="246" t="s">
        <v>368</v>
      </c>
      <c r="E144" s="276" t="s">
        <v>1</v>
      </c>
      <c r="F144" s="277" t="s">
        <v>3432</v>
      </c>
      <c r="G144" s="275"/>
      <c r="H144" s="276" t="s">
        <v>1</v>
      </c>
      <c r="I144" s="278"/>
      <c r="J144" s="275"/>
      <c r="K144" s="275"/>
      <c r="L144" s="279"/>
      <c r="M144" s="280"/>
      <c r="N144" s="281"/>
      <c r="O144" s="281"/>
      <c r="P144" s="281"/>
      <c r="Q144" s="281"/>
      <c r="R144" s="281"/>
      <c r="S144" s="281"/>
      <c r="T144" s="282"/>
      <c r="AT144" s="283" t="s">
        <v>368</v>
      </c>
      <c r="AU144" s="283" t="s">
        <v>92</v>
      </c>
      <c r="AV144" s="14" t="s">
        <v>90</v>
      </c>
      <c r="AW144" s="14" t="s">
        <v>38</v>
      </c>
      <c r="AX144" s="14" t="s">
        <v>83</v>
      </c>
      <c r="AY144" s="283" t="s">
        <v>263</v>
      </c>
    </row>
    <row r="145" s="12" customFormat="1">
      <c r="B145" s="252"/>
      <c r="C145" s="253"/>
      <c r="D145" s="246" t="s">
        <v>368</v>
      </c>
      <c r="E145" s="254" t="s">
        <v>1</v>
      </c>
      <c r="F145" s="255" t="s">
        <v>3437</v>
      </c>
      <c r="G145" s="253"/>
      <c r="H145" s="256">
        <v>34</v>
      </c>
      <c r="I145" s="257"/>
      <c r="J145" s="253"/>
      <c r="K145" s="253"/>
      <c r="L145" s="258"/>
      <c r="M145" s="259"/>
      <c r="N145" s="260"/>
      <c r="O145" s="260"/>
      <c r="P145" s="260"/>
      <c r="Q145" s="260"/>
      <c r="R145" s="260"/>
      <c r="S145" s="260"/>
      <c r="T145" s="261"/>
      <c r="AT145" s="262" t="s">
        <v>368</v>
      </c>
      <c r="AU145" s="262" t="s">
        <v>92</v>
      </c>
      <c r="AV145" s="12" t="s">
        <v>92</v>
      </c>
      <c r="AW145" s="12" t="s">
        <v>38</v>
      </c>
      <c r="AX145" s="12" t="s">
        <v>83</v>
      </c>
      <c r="AY145" s="262" t="s">
        <v>263</v>
      </c>
    </row>
    <row r="146" s="13" customFormat="1">
      <c r="B146" s="263"/>
      <c r="C146" s="264"/>
      <c r="D146" s="246" t="s">
        <v>368</v>
      </c>
      <c r="E146" s="265" t="s">
        <v>1</v>
      </c>
      <c r="F146" s="266" t="s">
        <v>370</v>
      </c>
      <c r="G146" s="264"/>
      <c r="H146" s="267">
        <v>34</v>
      </c>
      <c r="I146" s="268"/>
      <c r="J146" s="264"/>
      <c r="K146" s="264"/>
      <c r="L146" s="269"/>
      <c r="M146" s="270"/>
      <c r="N146" s="271"/>
      <c r="O146" s="271"/>
      <c r="P146" s="271"/>
      <c r="Q146" s="271"/>
      <c r="R146" s="271"/>
      <c r="S146" s="271"/>
      <c r="T146" s="272"/>
      <c r="AT146" s="273" t="s">
        <v>368</v>
      </c>
      <c r="AU146" s="273" t="s">
        <v>92</v>
      </c>
      <c r="AV146" s="13" t="s">
        <v>125</v>
      </c>
      <c r="AW146" s="13" t="s">
        <v>38</v>
      </c>
      <c r="AX146" s="13" t="s">
        <v>90</v>
      </c>
      <c r="AY146" s="273" t="s">
        <v>263</v>
      </c>
    </row>
    <row r="147" s="1" customFormat="1" ht="16.5" customHeight="1">
      <c r="B147" s="39"/>
      <c r="C147" s="233" t="s">
        <v>262</v>
      </c>
      <c r="D147" s="233" t="s">
        <v>266</v>
      </c>
      <c r="E147" s="234" t="s">
        <v>3438</v>
      </c>
      <c r="F147" s="235" t="s">
        <v>3439</v>
      </c>
      <c r="G147" s="236" t="s">
        <v>1829</v>
      </c>
      <c r="H147" s="237">
        <v>15</v>
      </c>
      <c r="I147" s="238"/>
      <c r="J147" s="239">
        <f>ROUND(I147*H147,2)</f>
        <v>0</v>
      </c>
      <c r="K147" s="235" t="s">
        <v>413</v>
      </c>
      <c r="L147" s="44"/>
      <c r="M147" s="240" t="s">
        <v>1</v>
      </c>
      <c r="N147" s="241" t="s">
        <v>48</v>
      </c>
      <c r="O147" s="87"/>
      <c r="P147" s="242">
        <f>O147*H147</f>
        <v>0</v>
      </c>
      <c r="Q147" s="242">
        <v>0</v>
      </c>
      <c r="R147" s="242">
        <f>Q147*H147</f>
        <v>0</v>
      </c>
      <c r="S147" s="242">
        <v>0</v>
      </c>
      <c r="T147" s="243">
        <f>S147*H147</f>
        <v>0</v>
      </c>
      <c r="AR147" s="244" t="s">
        <v>125</v>
      </c>
      <c r="AT147" s="244" t="s">
        <v>266</v>
      </c>
      <c r="AU147" s="244" t="s">
        <v>92</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3440</v>
      </c>
    </row>
    <row r="148" s="14" customFormat="1">
      <c r="B148" s="274"/>
      <c r="C148" s="275"/>
      <c r="D148" s="246" t="s">
        <v>368</v>
      </c>
      <c r="E148" s="276" t="s">
        <v>1</v>
      </c>
      <c r="F148" s="277" t="s">
        <v>3432</v>
      </c>
      <c r="G148" s="275"/>
      <c r="H148" s="276" t="s">
        <v>1</v>
      </c>
      <c r="I148" s="278"/>
      <c r="J148" s="275"/>
      <c r="K148" s="275"/>
      <c r="L148" s="279"/>
      <c r="M148" s="280"/>
      <c r="N148" s="281"/>
      <c r="O148" s="281"/>
      <c r="P148" s="281"/>
      <c r="Q148" s="281"/>
      <c r="R148" s="281"/>
      <c r="S148" s="281"/>
      <c r="T148" s="282"/>
      <c r="AT148" s="283" t="s">
        <v>368</v>
      </c>
      <c r="AU148" s="283" t="s">
        <v>92</v>
      </c>
      <c r="AV148" s="14" t="s">
        <v>90</v>
      </c>
      <c r="AW148" s="14" t="s">
        <v>38</v>
      </c>
      <c r="AX148" s="14" t="s">
        <v>83</v>
      </c>
      <c r="AY148" s="283" t="s">
        <v>263</v>
      </c>
    </row>
    <row r="149" s="12" customFormat="1">
      <c r="B149" s="252"/>
      <c r="C149" s="253"/>
      <c r="D149" s="246" t="s">
        <v>368</v>
      </c>
      <c r="E149" s="254" t="s">
        <v>1</v>
      </c>
      <c r="F149" s="255" t="s">
        <v>3441</v>
      </c>
      <c r="G149" s="253"/>
      <c r="H149" s="256">
        <v>15</v>
      </c>
      <c r="I149" s="257"/>
      <c r="J149" s="253"/>
      <c r="K149" s="253"/>
      <c r="L149" s="258"/>
      <c r="M149" s="259"/>
      <c r="N149" s="260"/>
      <c r="O149" s="260"/>
      <c r="P149" s="260"/>
      <c r="Q149" s="260"/>
      <c r="R149" s="260"/>
      <c r="S149" s="260"/>
      <c r="T149" s="261"/>
      <c r="AT149" s="262" t="s">
        <v>368</v>
      </c>
      <c r="AU149" s="262" t="s">
        <v>92</v>
      </c>
      <c r="AV149" s="12" t="s">
        <v>92</v>
      </c>
      <c r="AW149" s="12" t="s">
        <v>38</v>
      </c>
      <c r="AX149" s="12" t="s">
        <v>83</v>
      </c>
      <c r="AY149" s="262" t="s">
        <v>263</v>
      </c>
    </row>
    <row r="150" s="13" customFormat="1">
      <c r="B150" s="263"/>
      <c r="C150" s="264"/>
      <c r="D150" s="246" t="s">
        <v>368</v>
      </c>
      <c r="E150" s="265" t="s">
        <v>1</v>
      </c>
      <c r="F150" s="266" t="s">
        <v>370</v>
      </c>
      <c r="G150" s="264"/>
      <c r="H150" s="267">
        <v>15</v>
      </c>
      <c r="I150" s="268"/>
      <c r="J150" s="264"/>
      <c r="K150" s="264"/>
      <c r="L150" s="269"/>
      <c r="M150" s="310"/>
      <c r="N150" s="311"/>
      <c r="O150" s="311"/>
      <c r="P150" s="311"/>
      <c r="Q150" s="311"/>
      <c r="R150" s="311"/>
      <c r="S150" s="311"/>
      <c r="T150" s="312"/>
      <c r="AT150" s="273" t="s">
        <v>368</v>
      </c>
      <c r="AU150" s="273" t="s">
        <v>92</v>
      </c>
      <c r="AV150" s="13" t="s">
        <v>125</v>
      </c>
      <c r="AW150" s="13" t="s">
        <v>38</v>
      </c>
      <c r="AX150" s="13" t="s">
        <v>90</v>
      </c>
      <c r="AY150" s="273" t="s">
        <v>263</v>
      </c>
    </row>
    <row r="151" s="1" customFormat="1" ht="6.96" customHeight="1">
      <c r="B151" s="62"/>
      <c r="C151" s="63"/>
      <c r="D151" s="63"/>
      <c r="E151" s="63"/>
      <c r="F151" s="63"/>
      <c r="G151" s="63"/>
      <c r="H151" s="63"/>
      <c r="I151" s="184"/>
      <c r="J151" s="63"/>
      <c r="K151" s="63"/>
      <c r="L151" s="44"/>
    </row>
  </sheetData>
  <sheetProtection sheet="1" autoFilter="0" formatColumns="0" formatRows="0" objects="1" scenarios="1" spinCount="100000" saltValue="xGMYR4m9xu989QmMmJhrDA6c9WJegoMc8gLLQvjmYiiBUDlXlG3uWbTQocb608hGhCq+vkcnujEnO/lHY0UKKA==" hashValue="Urhu3nnR4vNfDy2+Zw2yrdLlD3xW818LU0yd/BSF7XrXOJWoMn1bYldUq++cv3rDnr/q3vpmgbqLF/kJ599+Cw==" algorithmName="SHA-512" password="E785"/>
  <autoFilter ref="C121:K150"/>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113</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3443</v>
      </c>
      <c r="I12" s="151"/>
      <c r="L12" s="44"/>
    </row>
    <row r="13" s="1" customFormat="1" ht="36.96" customHeight="1">
      <c r="B13" s="44"/>
      <c r="E13" s="152" t="s">
        <v>3444</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23</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
        <v>1</v>
      </c>
      <c r="L18" s="44"/>
    </row>
    <row r="19" s="1" customFormat="1" ht="18" customHeight="1">
      <c r="B19" s="44"/>
      <c r="E19" s="137" t="s">
        <v>40</v>
      </c>
      <c r="I19" s="153" t="s">
        <v>33</v>
      </c>
      <c r="J19" s="137" t="s">
        <v>1</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
        <v>1</v>
      </c>
      <c r="L24" s="44"/>
    </row>
    <row r="25" s="1" customFormat="1" ht="18" customHeight="1">
      <c r="B25" s="44"/>
      <c r="E25" s="137" t="s">
        <v>3445</v>
      </c>
      <c r="I25" s="153" t="s">
        <v>33</v>
      </c>
      <c r="J25" s="137" t="s">
        <v>1</v>
      </c>
      <c r="L25" s="44"/>
    </row>
    <row r="26" s="1" customFormat="1" ht="6.96" customHeight="1">
      <c r="B26" s="44"/>
      <c r="I26" s="151"/>
      <c r="L26" s="44"/>
    </row>
    <row r="27" s="1" customFormat="1" ht="12" customHeight="1">
      <c r="B27" s="44"/>
      <c r="D27" s="149" t="s">
        <v>39</v>
      </c>
      <c r="I27" s="153" t="s">
        <v>31</v>
      </c>
      <c r="J27" s="137" t="s">
        <v>1</v>
      </c>
      <c r="L27" s="44"/>
    </row>
    <row r="28" s="1" customFormat="1" ht="18" customHeight="1">
      <c r="B28" s="44"/>
      <c r="E28" s="137" t="s">
        <v>3446</v>
      </c>
      <c r="I28" s="153" t="s">
        <v>33</v>
      </c>
      <c r="J28" s="137" t="s">
        <v>1</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ROUND(J144,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ROUND((SUM(BE144:BE1408)),  2)</f>
        <v>0</v>
      </c>
      <c r="I37" s="165">
        <v>0.20999999999999999</v>
      </c>
      <c r="J37" s="164">
        <f>ROUND(((SUM(BE144:BE1408))*I37),  2)</f>
        <v>0</v>
      </c>
      <c r="L37" s="44"/>
    </row>
    <row r="38" s="1" customFormat="1" ht="14.4" customHeight="1">
      <c r="B38" s="44"/>
      <c r="E38" s="149" t="s">
        <v>49</v>
      </c>
      <c r="F38" s="164">
        <f>ROUND((SUM(BF144:BF1408)),  2)</f>
        <v>0</v>
      </c>
      <c r="I38" s="165">
        <v>0.14999999999999999</v>
      </c>
      <c r="J38" s="164">
        <f>ROUND(((SUM(BF144:BF1408))*I38),  2)</f>
        <v>0</v>
      </c>
      <c r="L38" s="44"/>
    </row>
    <row r="39" hidden="1" s="1" customFormat="1" ht="14.4" customHeight="1">
      <c r="B39" s="44"/>
      <c r="E39" s="149" t="s">
        <v>50</v>
      </c>
      <c r="F39" s="164">
        <f>ROUND((SUM(BG144:BG1408)),  2)</f>
        <v>0</v>
      </c>
      <c r="I39" s="165">
        <v>0.20999999999999999</v>
      </c>
      <c r="J39" s="164">
        <f>0</f>
        <v>0</v>
      </c>
      <c r="L39" s="44"/>
    </row>
    <row r="40" hidden="1" s="1" customFormat="1" ht="14.4" customHeight="1">
      <c r="B40" s="44"/>
      <c r="E40" s="149" t="s">
        <v>51</v>
      </c>
      <c r="F40" s="164">
        <f>ROUND((SUM(BH144:BH1408)),  2)</f>
        <v>0</v>
      </c>
      <c r="I40" s="165">
        <v>0.14999999999999999</v>
      </c>
      <c r="J40" s="164">
        <f>0</f>
        <v>0</v>
      </c>
      <c r="L40" s="44"/>
    </row>
    <row r="41" hidden="1" s="1" customFormat="1" ht="14.4" customHeight="1">
      <c r="B41" s="44"/>
      <c r="E41" s="149" t="s">
        <v>52</v>
      </c>
      <c r="F41" s="164">
        <f>ROUND((SUM(BI144:BI1408)),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D.1.4.1 - Zdravotně technické instalace</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Ostrava</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15.15" customHeight="1">
      <c r="B95" s="39"/>
      <c r="C95" s="32" t="s">
        <v>30</v>
      </c>
      <c r="D95" s="40"/>
      <c r="E95" s="40"/>
      <c r="F95" s="27" t="str">
        <f>E19</f>
        <v xml:space="preserve"> </v>
      </c>
      <c r="G95" s="40"/>
      <c r="H95" s="40"/>
      <c r="I95" s="153" t="s">
        <v>36</v>
      </c>
      <c r="J95" s="37" t="str">
        <f>E25</f>
        <v>Ing.Petr Kudlík</v>
      </c>
      <c r="K95" s="40"/>
      <c r="L95" s="44"/>
    </row>
    <row r="96" s="1" customFormat="1" ht="15.15" customHeight="1">
      <c r="B96" s="39"/>
      <c r="C96" s="32" t="s">
        <v>34</v>
      </c>
      <c r="D96" s="40"/>
      <c r="E96" s="40"/>
      <c r="F96" s="27" t="str">
        <f>IF(E22="","",E22)</f>
        <v>Vyplň údaj</v>
      </c>
      <c r="G96" s="40"/>
      <c r="H96" s="40"/>
      <c r="I96" s="153" t="s">
        <v>39</v>
      </c>
      <c r="J96" s="37" t="str">
        <f>E28</f>
        <v>Lenka Jugová</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J144</f>
        <v>0</v>
      </c>
      <c r="K100" s="40"/>
      <c r="L100" s="44"/>
      <c r="AU100" s="17" t="s">
        <v>241</v>
      </c>
    </row>
    <row r="101" s="8" customFormat="1" ht="24.96" customHeight="1">
      <c r="B101" s="194"/>
      <c r="C101" s="195"/>
      <c r="D101" s="196" t="s">
        <v>329</v>
      </c>
      <c r="E101" s="197"/>
      <c r="F101" s="197"/>
      <c r="G101" s="197"/>
      <c r="H101" s="197"/>
      <c r="I101" s="198"/>
      <c r="J101" s="199">
        <f>J145</f>
        <v>0</v>
      </c>
      <c r="K101" s="195"/>
      <c r="L101" s="200"/>
    </row>
    <row r="102" s="9" customFormat="1" ht="19.92" customHeight="1">
      <c r="B102" s="201"/>
      <c r="C102" s="129"/>
      <c r="D102" s="202" t="s">
        <v>330</v>
      </c>
      <c r="E102" s="203"/>
      <c r="F102" s="203"/>
      <c r="G102" s="203"/>
      <c r="H102" s="203"/>
      <c r="I102" s="204"/>
      <c r="J102" s="205">
        <f>J146</f>
        <v>0</v>
      </c>
      <c r="K102" s="129"/>
      <c r="L102" s="206"/>
    </row>
    <row r="103" s="9" customFormat="1" ht="19.92" customHeight="1">
      <c r="B103" s="201"/>
      <c r="C103" s="129"/>
      <c r="D103" s="202" t="s">
        <v>331</v>
      </c>
      <c r="E103" s="203"/>
      <c r="F103" s="203"/>
      <c r="G103" s="203"/>
      <c r="H103" s="203"/>
      <c r="I103" s="204"/>
      <c r="J103" s="205">
        <f>J187</f>
        <v>0</v>
      </c>
      <c r="K103" s="129"/>
      <c r="L103" s="206"/>
    </row>
    <row r="104" s="9" customFormat="1" ht="19.92" customHeight="1">
      <c r="B104" s="201"/>
      <c r="C104" s="129"/>
      <c r="D104" s="202" t="s">
        <v>333</v>
      </c>
      <c r="E104" s="203"/>
      <c r="F104" s="203"/>
      <c r="G104" s="203"/>
      <c r="H104" s="203"/>
      <c r="I104" s="204"/>
      <c r="J104" s="205">
        <f>J190</f>
        <v>0</v>
      </c>
      <c r="K104" s="129"/>
      <c r="L104" s="206"/>
    </row>
    <row r="105" s="9" customFormat="1" ht="19.92" customHeight="1">
      <c r="B105" s="201"/>
      <c r="C105" s="129"/>
      <c r="D105" s="202" t="s">
        <v>3447</v>
      </c>
      <c r="E105" s="203"/>
      <c r="F105" s="203"/>
      <c r="G105" s="203"/>
      <c r="H105" s="203"/>
      <c r="I105" s="204"/>
      <c r="J105" s="205">
        <f>J193</f>
        <v>0</v>
      </c>
      <c r="K105" s="129"/>
      <c r="L105" s="206"/>
    </row>
    <row r="106" s="9" customFormat="1" ht="19.92" customHeight="1">
      <c r="B106" s="201"/>
      <c r="C106" s="129"/>
      <c r="D106" s="202" t="s">
        <v>338</v>
      </c>
      <c r="E106" s="203"/>
      <c r="F106" s="203"/>
      <c r="G106" s="203"/>
      <c r="H106" s="203"/>
      <c r="I106" s="204"/>
      <c r="J106" s="205">
        <f>J230</f>
        <v>0</v>
      </c>
      <c r="K106" s="129"/>
      <c r="L106" s="206"/>
    </row>
    <row r="107" s="8" customFormat="1" ht="24.96" customHeight="1">
      <c r="B107" s="194"/>
      <c r="C107" s="195"/>
      <c r="D107" s="196" t="s">
        <v>339</v>
      </c>
      <c r="E107" s="197"/>
      <c r="F107" s="197"/>
      <c r="G107" s="197"/>
      <c r="H107" s="197"/>
      <c r="I107" s="198"/>
      <c r="J107" s="199">
        <f>J232</f>
        <v>0</v>
      </c>
      <c r="K107" s="195"/>
      <c r="L107" s="200"/>
    </row>
    <row r="108" s="9" customFormat="1" ht="19.92" customHeight="1">
      <c r="B108" s="201"/>
      <c r="C108" s="129"/>
      <c r="D108" s="202" t="s">
        <v>342</v>
      </c>
      <c r="E108" s="203"/>
      <c r="F108" s="203"/>
      <c r="G108" s="203"/>
      <c r="H108" s="203"/>
      <c r="I108" s="204"/>
      <c r="J108" s="205">
        <f>J233</f>
        <v>0</v>
      </c>
      <c r="K108" s="129"/>
      <c r="L108" s="206"/>
    </row>
    <row r="109" s="9" customFormat="1" ht="19.92" customHeight="1">
      <c r="B109" s="201"/>
      <c r="C109" s="129"/>
      <c r="D109" s="202" t="s">
        <v>343</v>
      </c>
      <c r="E109" s="203"/>
      <c r="F109" s="203"/>
      <c r="G109" s="203"/>
      <c r="H109" s="203"/>
      <c r="I109" s="204"/>
      <c r="J109" s="205">
        <f>J463</f>
        <v>0</v>
      </c>
      <c r="K109" s="129"/>
      <c r="L109" s="206"/>
    </row>
    <row r="110" s="9" customFormat="1" ht="19.92" customHeight="1">
      <c r="B110" s="201"/>
      <c r="C110" s="129"/>
      <c r="D110" s="202" t="s">
        <v>3448</v>
      </c>
      <c r="E110" s="203"/>
      <c r="F110" s="203"/>
      <c r="G110" s="203"/>
      <c r="H110" s="203"/>
      <c r="I110" s="204"/>
      <c r="J110" s="205">
        <f>J768</f>
        <v>0</v>
      </c>
      <c r="K110" s="129"/>
      <c r="L110" s="206"/>
    </row>
    <row r="111" s="9" customFormat="1" ht="19.92" customHeight="1">
      <c r="B111" s="201"/>
      <c r="C111" s="129"/>
      <c r="D111" s="202" t="s">
        <v>3449</v>
      </c>
      <c r="E111" s="203"/>
      <c r="F111" s="203"/>
      <c r="G111" s="203"/>
      <c r="H111" s="203"/>
      <c r="I111" s="204"/>
      <c r="J111" s="205">
        <f>J1163</f>
        <v>0</v>
      </c>
      <c r="K111" s="129"/>
      <c r="L111" s="206"/>
    </row>
    <row r="112" s="9" customFormat="1" ht="19.92" customHeight="1">
      <c r="B112" s="201"/>
      <c r="C112" s="129"/>
      <c r="D112" s="202" t="s">
        <v>3450</v>
      </c>
      <c r="E112" s="203"/>
      <c r="F112" s="203"/>
      <c r="G112" s="203"/>
      <c r="H112" s="203"/>
      <c r="I112" s="204"/>
      <c r="J112" s="205">
        <f>J1187</f>
        <v>0</v>
      </c>
      <c r="K112" s="129"/>
      <c r="L112" s="206"/>
    </row>
    <row r="113" s="9" customFormat="1" ht="19.92" customHeight="1">
      <c r="B113" s="201"/>
      <c r="C113" s="129"/>
      <c r="D113" s="202" t="s">
        <v>3451</v>
      </c>
      <c r="E113" s="203"/>
      <c r="F113" s="203"/>
      <c r="G113" s="203"/>
      <c r="H113" s="203"/>
      <c r="I113" s="204"/>
      <c r="J113" s="205">
        <f>J1228</f>
        <v>0</v>
      </c>
      <c r="K113" s="129"/>
      <c r="L113" s="206"/>
    </row>
    <row r="114" s="9" customFormat="1" ht="19.92" customHeight="1">
      <c r="B114" s="201"/>
      <c r="C114" s="129"/>
      <c r="D114" s="202" t="s">
        <v>3452</v>
      </c>
      <c r="E114" s="203"/>
      <c r="F114" s="203"/>
      <c r="G114" s="203"/>
      <c r="H114" s="203"/>
      <c r="I114" s="204"/>
      <c r="J114" s="205">
        <f>J1356</f>
        <v>0</v>
      </c>
      <c r="K114" s="129"/>
      <c r="L114" s="206"/>
    </row>
    <row r="115" s="9" customFormat="1" ht="19.92" customHeight="1">
      <c r="B115" s="201"/>
      <c r="C115" s="129"/>
      <c r="D115" s="202" t="s">
        <v>3453</v>
      </c>
      <c r="E115" s="203"/>
      <c r="F115" s="203"/>
      <c r="G115" s="203"/>
      <c r="H115" s="203"/>
      <c r="I115" s="204"/>
      <c r="J115" s="205">
        <f>J1371</f>
        <v>0</v>
      </c>
      <c r="K115" s="129"/>
      <c r="L115" s="206"/>
    </row>
    <row r="116" s="8" customFormat="1" ht="24.96" customHeight="1">
      <c r="B116" s="194"/>
      <c r="C116" s="195"/>
      <c r="D116" s="196" t="s">
        <v>3454</v>
      </c>
      <c r="E116" s="197"/>
      <c r="F116" s="197"/>
      <c r="G116" s="197"/>
      <c r="H116" s="197"/>
      <c r="I116" s="198"/>
      <c r="J116" s="199">
        <f>J1389</f>
        <v>0</v>
      </c>
      <c r="K116" s="195"/>
      <c r="L116" s="200"/>
    </row>
    <row r="117" s="9" customFormat="1" ht="19.92" customHeight="1">
      <c r="B117" s="201"/>
      <c r="C117" s="129"/>
      <c r="D117" s="202" t="s">
        <v>3455</v>
      </c>
      <c r="E117" s="203"/>
      <c r="F117" s="203"/>
      <c r="G117" s="203"/>
      <c r="H117" s="203"/>
      <c r="I117" s="204"/>
      <c r="J117" s="205">
        <f>J1390</f>
        <v>0</v>
      </c>
      <c r="K117" s="129"/>
      <c r="L117" s="206"/>
    </row>
    <row r="118" s="8" customFormat="1" ht="24.96" customHeight="1">
      <c r="B118" s="194"/>
      <c r="C118" s="195"/>
      <c r="D118" s="196" t="s">
        <v>3456</v>
      </c>
      <c r="E118" s="197"/>
      <c r="F118" s="197"/>
      <c r="G118" s="197"/>
      <c r="H118" s="197"/>
      <c r="I118" s="198"/>
      <c r="J118" s="199">
        <f>J1395</f>
        <v>0</v>
      </c>
      <c r="K118" s="195"/>
      <c r="L118" s="200"/>
    </row>
    <row r="119" s="9" customFormat="1" ht="19.92" customHeight="1">
      <c r="B119" s="201"/>
      <c r="C119" s="129"/>
      <c r="D119" s="202" t="s">
        <v>3457</v>
      </c>
      <c r="E119" s="203"/>
      <c r="F119" s="203"/>
      <c r="G119" s="203"/>
      <c r="H119" s="203"/>
      <c r="I119" s="204"/>
      <c r="J119" s="205">
        <f>J1398</f>
        <v>0</v>
      </c>
      <c r="K119" s="129"/>
      <c r="L119" s="206"/>
    </row>
    <row r="120" s="8" customFormat="1" ht="24.96" customHeight="1">
      <c r="B120" s="194"/>
      <c r="C120" s="195"/>
      <c r="D120" s="196" t="s">
        <v>3458</v>
      </c>
      <c r="E120" s="197"/>
      <c r="F120" s="197"/>
      <c r="G120" s="197"/>
      <c r="H120" s="197"/>
      <c r="I120" s="198"/>
      <c r="J120" s="199">
        <f>J1404</f>
        <v>0</v>
      </c>
      <c r="K120" s="195"/>
      <c r="L120" s="200"/>
    </row>
    <row r="121" s="1" customFormat="1" ht="21.84" customHeight="1">
      <c r="B121" s="39"/>
      <c r="C121" s="40"/>
      <c r="D121" s="40"/>
      <c r="E121" s="40"/>
      <c r="F121" s="40"/>
      <c r="G121" s="40"/>
      <c r="H121" s="40"/>
      <c r="I121" s="151"/>
      <c r="J121" s="40"/>
      <c r="K121" s="40"/>
      <c r="L121" s="44"/>
    </row>
    <row r="122" s="1" customFormat="1" ht="6.96" customHeight="1">
      <c r="B122" s="62"/>
      <c r="C122" s="63"/>
      <c r="D122" s="63"/>
      <c r="E122" s="63"/>
      <c r="F122" s="63"/>
      <c r="G122" s="63"/>
      <c r="H122" s="63"/>
      <c r="I122" s="184"/>
      <c r="J122" s="63"/>
      <c r="K122" s="63"/>
      <c r="L122" s="44"/>
    </row>
    <row r="126" s="1" customFormat="1" ht="6.96" customHeight="1">
      <c r="B126" s="64"/>
      <c r="C126" s="65"/>
      <c r="D126" s="65"/>
      <c r="E126" s="65"/>
      <c r="F126" s="65"/>
      <c r="G126" s="65"/>
      <c r="H126" s="65"/>
      <c r="I126" s="187"/>
      <c r="J126" s="65"/>
      <c r="K126" s="65"/>
      <c r="L126" s="44"/>
    </row>
    <row r="127" s="1" customFormat="1" ht="24.96" customHeight="1">
      <c r="B127" s="39"/>
      <c r="C127" s="23" t="s">
        <v>248</v>
      </c>
      <c r="D127" s="40"/>
      <c r="E127" s="40"/>
      <c r="F127" s="40"/>
      <c r="G127" s="40"/>
      <c r="H127" s="40"/>
      <c r="I127" s="151"/>
      <c r="J127" s="40"/>
      <c r="K127" s="40"/>
      <c r="L127" s="44"/>
    </row>
    <row r="128" s="1" customFormat="1" ht="6.96" customHeight="1">
      <c r="B128" s="39"/>
      <c r="C128" s="40"/>
      <c r="D128" s="40"/>
      <c r="E128" s="40"/>
      <c r="F128" s="40"/>
      <c r="G128" s="40"/>
      <c r="H128" s="40"/>
      <c r="I128" s="151"/>
      <c r="J128" s="40"/>
      <c r="K128" s="40"/>
      <c r="L128" s="44"/>
    </row>
    <row r="129" s="1" customFormat="1" ht="12" customHeight="1">
      <c r="B129" s="39"/>
      <c r="C129" s="32" t="s">
        <v>16</v>
      </c>
      <c r="D129" s="40"/>
      <c r="E129" s="40"/>
      <c r="F129" s="40"/>
      <c r="G129" s="40"/>
      <c r="H129" s="40"/>
      <c r="I129" s="151"/>
      <c r="J129" s="40"/>
      <c r="K129" s="40"/>
      <c r="L129" s="44"/>
    </row>
    <row r="130" s="1" customFormat="1" ht="16.5" customHeight="1">
      <c r="B130" s="39"/>
      <c r="C130" s="40"/>
      <c r="D130" s="40"/>
      <c r="E130" s="188" t="str">
        <f>E7</f>
        <v>R4 - Nová budova fakulty umění</v>
      </c>
      <c r="F130" s="32"/>
      <c r="G130" s="32"/>
      <c r="H130" s="32"/>
      <c r="I130" s="151"/>
      <c r="J130" s="40"/>
      <c r="K130" s="40"/>
      <c r="L130" s="44"/>
    </row>
    <row r="131" ht="12" customHeight="1">
      <c r="B131" s="21"/>
      <c r="C131" s="32" t="s">
        <v>235</v>
      </c>
      <c r="D131" s="22"/>
      <c r="E131" s="22"/>
      <c r="F131" s="22"/>
      <c r="G131" s="22"/>
      <c r="H131" s="22"/>
      <c r="I131" s="143"/>
      <c r="J131" s="22"/>
      <c r="K131" s="22"/>
      <c r="L131" s="20"/>
    </row>
    <row r="132" ht="16.5" customHeight="1">
      <c r="B132" s="21"/>
      <c r="C132" s="22"/>
      <c r="D132" s="22"/>
      <c r="E132" s="188" t="s">
        <v>326</v>
      </c>
      <c r="F132" s="22"/>
      <c r="G132" s="22"/>
      <c r="H132" s="22"/>
      <c r="I132" s="143"/>
      <c r="J132" s="22"/>
      <c r="K132" s="22"/>
      <c r="L132" s="20"/>
    </row>
    <row r="133" ht="12" customHeight="1">
      <c r="B133" s="21"/>
      <c r="C133" s="32" t="s">
        <v>327</v>
      </c>
      <c r="D133" s="22"/>
      <c r="E133" s="22"/>
      <c r="F133" s="22"/>
      <c r="G133" s="22"/>
      <c r="H133" s="22"/>
      <c r="I133" s="143"/>
      <c r="J133" s="22"/>
      <c r="K133" s="22"/>
      <c r="L133" s="20"/>
    </row>
    <row r="134" s="1" customFormat="1" ht="16.5" customHeight="1">
      <c r="B134" s="39"/>
      <c r="C134" s="40"/>
      <c r="D134" s="40"/>
      <c r="E134" s="313" t="s">
        <v>3442</v>
      </c>
      <c r="F134" s="40"/>
      <c r="G134" s="40"/>
      <c r="H134" s="40"/>
      <c r="I134" s="151"/>
      <c r="J134" s="40"/>
      <c r="K134" s="40"/>
      <c r="L134" s="44"/>
    </row>
    <row r="135" s="1" customFormat="1" ht="12" customHeight="1">
      <c r="B135" s="39"/>
      <c r="C135" s="32" t="s">
        <v>3443</v>
      </c>
      <c r="D135" s="40"/>
      <c r="E135" s="40"/>
      <c r="F135" s="40"/>
      <c r="G135" s="40"/>
      <c r="H135" s="40"/>
      <c r="I135" s="151"/>
      <c r="J135" s="40"/>
      <c r="K135" s="40"/>
      <c r="L135" s="44"/>
    </row>
    <row r="136" s="1" customFormat="1" ht="16.5" customHeight="1">
      <c r="B136" s="39"/>
      <c r="C136" s="40"/>
      <c r="D136" s="40"/>
      <c r="E136" s="72" t="str">
        <f>E13</f>
        <v>D.1.4.1 - Zdravotně technické instalace</v>
      </c>
      <c r="F136" s="40"/>
      <c r="G136" s="40"/>
      <c r="H136" s="40"/>
      <c r="I136" s="151"/>
      <c r="J136" s="40"/>
      <c r="K136" s="40"/>
      <c r="L136" s="44"/>
    </row>
    <row r="137" s="1" customFormat="1" ht="6.96" customHeight="1">
      <c r="B137" s="39"/>
      <c r="C137" s="40"/>
      <c r="D137" s="40"/>
      <c r="E137" s="40"/>
      <c r="F137" s="40"/>
      <c r="G137" s="40"/>
      <c r="H137" s="40"/>
      <c r="I137" s="151"/>
      <c r="J137" s="40"/>
      <c r="K137" s="40"/>
      <c r="L137" s="44"/>
    </row>
    <row r="138" s="1" customFormat="1" ht="12" customHeight="1">
      <c r="B138" s="39"/>
      <c r="C138" s="32" t="s">
        <v>22</v>
      </c>
      <c r="D138" s="40"/>
      <c r="E138" s="40"/>
      <c r="F138" s="27" t="str">
        <f>F16</f>
        <v>Ostrava</v>
      </c>
      <c r="G138" s="40"/>
      <c r="H138" s="40"/>
      <c r="I138" s="153" t="s">
        <v>24</v>
      </c>
      <c r="J138" s="75" t="str">
        <f>IF(J16="","",J16)</f>
        <v>16. 10. 2019</v>
      </c>
      <c r="K138" s="40"/>
      <c r="L138" s="44"/>
    </row>
    <row r="139" s="1" customFormat="1" ht="6.96" customHeight="1">
      <c r="B139" s="39"/>
      <c r="C139" s="40"/>
      <c r="D139" s="40"/>
      <c r="E139" s="40"/>
      <c r="F139" s="40"/>
      <c r="G139" s="40"/>
      <c r="H139" s="40"/>
      <c r="I139" s="151"/>
      <c r="J139" s="40"/>
      <c r="K139" s="40"/>
      <c r="L139" s="44"/>
    </row>
    <row r="140" s="1" customFormat="1" ht="15.15" customHeight="1">
      <c r="B140" s="39"/>
      <c r="C140" s="32" t="s">
        <v>30</v>
      </c>
      <c r="D140" s="40"/>
      <c r="E140" s="40"/>
      <c r="F140" s="27" t="str">
        <f>E19</f>
        <v xml:space="preserve"> </v>
      </c>
      <c r="G140" s="40"/>
      <c r="H140" s="40"/>
      <c r="I140" s="153" t="s">
        <v>36</v>
      </c>
      <c r="J140" s="37" t="str">
        <f>E25</f>
        <v>Ing.Petr Kudlík</v>
      </c>
      <c r="K140" s="40"/>
      <c r="L140" s="44"/>
    </row>
    <row r="141" s="1" customFormat="1" ht="15.15" customHeight="1">
      <c r="B141" s="39"/>
      <c r="C141" s="32" t="s">
        <v>34</v>
      </c>
      <c r="D141" s="40"/>
      <c r="E141" s="40"/>
      <c r="F141" s="27" t="str">
        <f>IF(E22="","",E22)</f>
        <v>Vyplň údaj</v>
      </c>
      <c r="G141" s="40"/>
      <c r="H141" s="40"/>
      <c r="I141" s="153" t="s">
        <v>39</v>
      </c>
      <c r="J141" s="37" t="str">
        <f>E28</f>
        <v>Lenka Jugová</v>
      </c>
      <c r="K141" s="40"/>
      <c r="L141" s="44"/>
    </row>
    <row r="142" s="1" customFormat="1" ht="10.32" customHeight="1">
      <c r="B142" s="39"/>
      <c r="C142" s="40"/>
      <c r="D142" s="40"/>
      <c r="E142" s="40"/>
      <c r="F142" s="40"/>
      <c r="G142" s="40"/>
      <c r="H142" s="40"/>
      <c r="I142" s="151"/>
      <c r="J142" s="40"/>
      <c r="K142" s="40"/>
      <c r="L142" s="44"/>
    </row>
    <row r="143" s="10" customFormat="1" ht="29.28" customHeight="1">
      <c r="B143" s="207"/>
      <c r="C143" s="208" t="s">
        <v>249</v>
      </c>
      <c r="D143" s="209" t="s">
        <v>68</v>
      </c>
      <c r="E143" s="209" t="s">
        <v>64</v>
      </c>
      <c r="F143" s="209" t="s">
        <v>65</v>
      </c>
      <c r="G143" s="209" t="s">
        <v>250</v>
      </c>
      <c r="H143" s="209" t="s">
        <v>251</v>
      </c>
      <c r="I143" s="210" t="s">
        <v>252</v>
      </c>
      <c r="J143" s="209" t="s">
        <v>239</v>
      </c>
      <c r="K143" s="211" t="s">
        <v>253</v>
      </c>
      <c r="L143" s="212"/>
      <c r="M143" s="96" t="s">
        <v>1</v>
      </c>
      <c r="N143" s="97" t="s">
        <v>47</v>
      </c>
      <c r="O143" s="97" t="s">
        <v>254</v>
      </c>
      <c r="P143" s="97" t="s">
        <v>255</v>
      </c>
      <c r="Q143" s="97" t="s">
        <v>256</v>
      </c>
      <c r="R143" s="97" t="s">
        <v>257</v>
      </c>
      <c r="S143" s="97" t="s">
        <v>258</v>
      </c>
      <c r="T143" s="98" t="s">
        <v>259</v>
      </c>
    </row>
    <row r="144" s="1" customFormat="1" ht="22.8" customHeight="1">
      <c r="B144" s="39"/>
      <c r="C144" s="103" t="s">
        <v>260</v>
      </c>
      <c r="D144" s="40"/>
      <c r="E144" s="40"/>
      <c r="F144" s="40"/>
      <c r="G144" s="40"/>
      <c r="H144" s="40"/>
      <c r="I144" s="151"/>
      <c r="J144" s="213">
        <f>BK144</f>
        <v>0</v>
      </c>
      <c r="K144" s="40"/>
      <c r="L144" s="44"/>
      <c r="M144" s="99"/>
      <c r="N144" s="100"/>
      <c r="O144" s="100"/>
      <c r="P144" s="214">
        <f>P145+P232+P1389+P1395+P1404</f>
        <v>0</v>
      </c>
      <c r="Q144" s="100"/>
      <c r="R144" s="214">
        <f>R145+R232+R1389+R1395+R1404</f>
        <v>18.502530155000002</v>
      </c>
      <c r="S144" s="100"/>
      <c r="T144" s="215">
        <f>T145+T232+T1389+T1395+T1404</f>
        <v>0</v>
      </c>
      <c r="AT144" s="17" t="s">
        <v>82</v>
      </c>
      <c r="AU144" s="17" t="s">
        <v>241</v>
      </c>
      <c r="BK144" s="216">
        <f>BK145+BK232+BK1389+BK1395+BK1404</f>
        <v>0</v>
      </c>
    </row>
    <row r="145" s="11" customFormat="1" ht="25.92" customHeight="1">
      <c r="B145" s="217"/>
      <c r="C145" s="218"/>
      <c r="D145" s="219" t="s">
        <v>82</v>
      </c>
      <c r="E145" s="220" t="s">
        <v>361</v>
      </c>
      <c r="F145" s="220" t="s">
        <v>362</v>
      </c>
      <c r="G145" s="218"/>
      <c r="H145" s="218"/>
      <c r="I145" s="221"/>
      <c r="J145" s="222">
        <f>BK145</f>
        <v>0</v>
      </c>
      <c r="K145" s="218"/>
      <c r="L145" s="223"/>
      <c r="M145" s="224"/>
      <c r="N145" s="225"/>
      <c r="O145" s="225"/>
      <c r="P145" s="226">
        <f>P146+P187+P190+P193+P230</f>
        <v>0</v>
      </c>
      <c r="Q145" s="225"/>
      <c r="R145" s="226">
        <f>R146+R187+R190+R193+R230</f>
        <v>0.23472208</v>
      </c>
      <c r="S145" s="225"/>
      <c r="T145" s="227">
        <f>T146+T187+T190+T193+T230</f>
        <v>0</v>
      </c>
      <c r="AR145" s="228" t="s">
        <v>90</v>
      </c>
      <c r="AT145" s="229" t="s">
        <v>82</v>
      </c>
      <c r="AU145" s="229" t="s">
        <v>83</v>
      </c>
      <c r="AY145" s="228" t="s">
        <v>263</v>
      </c>
      <c r="BK145" s="230">
        <f>BK146+BK187+BK190+BK193+BK230</f>
        <v>0</v>
      </c>
    </row>
    <row r="146" s="11" customFormat="1" ht="22.8" customHeight="1">
      <c r="B146" s="217"/>
      <c r="C146" s="218"/>
      <c r="D146" s="219" t="s">
        <v>82</v>
      </c>
      <c r="E146" s="231" t="s">
        <v>90</v>
      </c>
      <c r="F146" s="231" t="s">
        <v>363</v>
      </c>
      <c r="G146" s="218"/>
      <c r="H146" s="218"/>
      <c r="I146" s="221"/>
      <c r="J146" s="232">
        <f>BK146</f>
        <v>0</v>
      </c>
      <c r="K146" s="218"/>
      <c r="L146" s="223"/>
      <c r="M146" s="224"/>
      <c r="N146" s="225"/>
      <c r="O146" s="225"/>
      <c r="P146" s="226">
        <f>SUM(P147:P186)</f>
        <v>0</v>
      </c>
      <c r="Q146" s="225"/>
      <c r="R146" s="226">
        <f>SUM(R147:R186)</f>
        <v>0.19902207999999999</v>
      </c>
      <c r="S146" s="225"/>
      <c r="T146" s="227">
        <f>SUM(T147:T186)</f>
        <v>0</v>
      </c>
      <c r="AR146" s="228" t="s">
        <v>90</v>
      </c>
      <c r="AT146" s="229" t="s">
        <v>82</v>
      </c>
      <c r="AU146" s="229" t="s">
        <v>90</v>
      </c>
      <c r="AY146" s="228" t="s">
        <v>263</v>
      </c>
      <c r="BK146" s="230">
        <f>SUM(BK147:BK186)</f>
        <v>0</v>
      </c>
    </row>
    <row r="147" s="1" customFormat="1" ht="24" customHeight="1">
      <c r="B147" s="39"/>
      <c r="C147" s="233" t="s">
        <v>90</v>
      </c>
      <c r="D147" s="233" t="s">
        <v>266</v>
      </c>
      <c r="E147" s="234" t="s">
        <v>3459</v>
      </c>
      <c r="F147" s="235" t="s">
        <v>3460</v>
      </c>
      <c r="G147" s="236" t="s">
        <v>378</v>
      </c>
      <c r="H147" s="237">
        <v>170.38399999999999</v>
      </c>
      <c r="I147" s="238"/>
      <c r="J147" s="239">
        <f>ROUND(I147*H147,2)</f>
        <v>0</v>
      </c>
      <c r="K147" s="235" t="s">
        <v>270</v>
      </c>
      <c r="L147" s="44"/>
      <c r="M147" s="240" t="s">
        <v>1</v>
      </c>
      <c r="N147" s="241" t="s">
        <v>48</v>
      </c>
      <c r="O147" s="87"/>
      <c r="P147" s="242">
        <f>O147*H147</f>
        <v>0</v>
      </c>
      <c r="Q147" s="242">
        <v>0</v>
      </c>
      <c r="R147" s="242">
        <f>Q147*H147</f>
        <v>0</v>
      </c>
      <c r="S147" s="242">
        <v>0</v>
      </c>
      <c r="T147" s="243">
        <f>S147*H147</f>
        <v>0</v>
      </c>
      <c r="AR147" s="244" t="s">
        <v>125</v>
      </c>
      <c r="AT147" s="244" t="s">
        <v>266</v>
      </c>
      <c r="AU147" s="244" t="s">
        <v>92</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3461</v>
      </c>
    </row>
    <row r="148" s="12" customFormat="1">
      <c r="B148" s="252"/>
      <c r="C148" s="253"/>
      <c r="D148" s="246" t="s">
        <v>368</v>
      </c>
      <c r="E148" s="254" t="s">
        <v>1</v>
      </c>
      <c r="F148" s="255" t="s">
        <v>3462</v>
      </c>
      <c r="G148" s="253"/>
      <c r="H148" s="256">
        <v>30.68</v>
      </c>
      <c r="I148" s="257"/>
      <c r="J148" s="253"/>
      <c r="K148" s="253"/>
      <c r="L148" s="258"/>
      <c r="M148" s="259"/>
      <c r="N148" s="260"/>
      <c r="O148" s="260"/>
      <c r="P148" s="260"/>
      <c r="Q148" s="260"/>
      <c r="R148" s="260"/>
      <c r="S148" s="260"/>
      <c r="T148" s="261"/>
      <c r="AT148" s="262" t="s">
        <v>368</v>
      </c>
      <c r="AU148" s="262" t="s">
        <v>92</v>
      </c>
      <c r="AV148" s="12" t="s">
        <v>92</v>
      </c>
      <c r="AW148" s="12" t="s">
        <v>38</v>
      </c>
      <c r="AX148" s="12" t="s">
        <v>83</v>
      </c>
      <c r="AY148" s="262" t="s">
        <v>263</v>
      </c>
    </row>
    <row r="149" s="12" customFormat="1">
      <c r="B149" s="252"/>
      <c r="C149" s="253"/>
      <c r="D149" s="246" t="s">
        <v>368</v>
      </c>
      <c r="E149" s="254" t="s">
        <v>1</v>
      </c>
      <c r="F149" s="255" t="s">
        <v>3463</v>
      </c>
      <c r="G149" s="253"/>
      <c r="H149" s="256">
        <v>45.613999999999997</v>
      </c>
      <c r="I149" s="257"/>
      <c r="J149" s="253"/>
      <c r="K149" s="253"/>
      <c r="L149" s="258"/>
      <c r="M149" s="259"/>
      <c r="N149" s="260"/>
      <c r="O149" s="260"/>
      <c r="P149" s="260"/>
      <c r="Q149" s="260"/>
      <c r="R149" s="260"/>
      <c r="S149" s="260"/>
      <c r="T149" s="261"/>
      <c r="AT149" s="262" t="s">
        <v>368</v>
      </c>
      <c r="AU149" s="262" t="s">
        <v>92</v>
      </c>
      <c r="AV149" s="12" t="s">
        <v>92</v>
      </c>
      <c r="AW149" s="12" t="s">
        <v>38</v>
      </c>
      <c r="AX149" s="12" t="s">
        <v>83</v>
      </c>
      <c r="AY149" s="262" t="s">
        <v>263</v>
      </c>
    </row>
    <row r="150" s="12" customFormat="1">
      <c r="B150" s="252"/>
      <c r="C150" s="253"/>
      <c r="D150" s="246" t="s">
        <v>368</v>
      </c>
      <c r="E150" s="254" t="s">
        <v>1</v>
      </c>
      <c r="F150" s="255" t="s">
        <v>3464</v>
      </c>
      <c r="G150" s="253"/>
      <c r="H150" s="256">
        <v>31.001999999999999</v>
      </c>
      <c r="I150" s="257"/>
      <c r="J150" s="253"/>
      <c r="K150" s="253"/>
      <c r="L150" s="258"/>
      <c r="M150" s="259"/>
      <c r="N150" s="260"/>
      <c r="O150" s="260"/>
      <c r="P150" s="260"/>
      <c r="Q150" s="260"/>
      <c r="R150" s="260"/>
      <c r="S150" s="260"/>
      <c r="T150" s="261"/>
      <c r="AT150" s="262" t="s">
        <v>368</v>
      </c>
      <c r="AU150" s="262" t="s">
        <v>92</v>
      </c>
      <c r="AV150" s="12" t="s">
        <v>92</v>
      </c>
      <c r="AW150" s="12" t="s">
        <v>38</v>
      </c>
      <c r="AX150" s="12" t="s">
        <v>83</v>
      </c>
      <c r="AY150" s="262" t="s">
        <v>263</v>
      </c>
    </row>
    <row r="151" s="12" customFormat="1">
      <c r="B151" s="252"/>
      <c r="C151" s="253"/>
      <c r="D151" s="246" t="s">
        <v>368</v>
      </c>
      <c r="E151" s="254" t="s">
        <v>1</v>
      </c>
      <c r="F151" s="255" t="s">
        <v>3465</v>
      </c>
      <c r="G151" s="253"/>
      <c r="H151" s="256">
        <v>13.018000000000001</v>
      </c>
      <c r="I151" s="257"/>
      <c r="J151" s="253"/>
      <c r="K151" s="253"/>
      <c r="L151" s="258"/>
      <c r="M151" s="259"/>
      <c r="N151" s="260"/>
      <c r="O151" s="260"/>
      <c r="P151" s="260"/>
      <c r="Q151" s="260"/>
      <c r="R151" s="260"/>
      <c r="S151" s="260"/>
      <c r="T151" s="261"/>
      <c r="AT151" s="262" t="s">
        <v>368</v>
      </c>
      <c r="AU151" s="262" t="s">
        <v>92</v>
      </c>
      <c r="AV151" s="12" t="s">
        <v>92</v>
      </c>
      <c r="AW151" s="12" t="s">
        <v>38</v>
      </c>
      <c r="AX151" s="12" t="s">
        <v>83</v>
      </c>
      <c r="AY151" s="262" t="s">
        <v>263</v>
      </c>
    </row>
    <row r="152" s="12" customFormat="1">
      <c r="B152" s="252"/>
      <c r="C152" s="253"/>
      <c r="D152" s="246" t="s">
        <v>368</v>
      </c>
      <c r="E152" s="254" t="s">
        <v>1</v>
      </c>
      <c r="F152" s="255" t="s">
        <v>3466</v>
      </c>
      <c r="G152" s="253"/>
      <c r="H152" s="256">
        <v>4.7270000000000003</v>
      </c>
      <c r="I152" s="257"/>
      <c r="J152" s="253"/>
      <c r="K152" s="253"/>
      <c r="L152" s="258"/>
      <c r="M152" s="259"/>
      <c r="N152" s="260"/>
      <c r="O152" s="260"/>
      <c r="P152" s="260"/>
      <c r="Q152" s="260"/>
      <c r="R152" s="260"/>
      <c r="S152" s="260"/>
      <c r="T152" s="261"/>
      <c r="AT152" s="262" t="s">
        <v>368</v>
      </c>
      <c r="AU152" s="262" t="s">
        <v>92</v>
      </c>
      <c r="AV152" s="12" t="s">
        <v>92</v>
      </c>
      <c r="AW152" s="12" t="s">
        <v>38</v>
      </c>
      <c r="AX152" s="12" t="s">
        <v>83</v>
      </c>
      <c r="AY152" s="262" t="s">
        <v>263</v>
      </c>
    </row>
    <row r="153" s="12" customFormat="1">
      <c r="B153" s="252"/>
      <c r="C153" s="253"/>
      <c r="D153" s="246" t="s">
        <v>368</v>
      </c>
      <c r="E153" s="254" t="s">
        <v>1</v>
      </c>
      <c r="F153" s="255" t="s">
        <v>3467</v>
      </c>
      <c r="G153" s="253"/>
      <c r="H153" s="256">
        <v>7.3159999999999998</v>
      </c>
      <c r="I153" s="257"/>
      <c r="J153" s="253"/>
      <c r="K153" s="253"/>
      <c r="L153" s="258"/>
      <c r="M153" s="259"/>
      <c r="N153" s="260"/>
      <c r="O153" s="260"/>
      <c r="P153" s="260"/>
      <c r="Q153" s="260"/>
      <c r="R153" s="260"/>
      <c r="S153" s="260"/>
      <c r="T153" s="261"/>
      <c r="AT153" s="262" t="s">
        <v>368</v>
      </c>
      <c r="AU153" s="262" t="s">
        <v>92</v>
      </c>
      <c r="AV153" s="12" t="s">
        <v>92</v>
      </c>
      <c r="AW153" s="12" t="s">
        <v>38</v>
      </c>
      <c r="AX153" s="12" t="s">
        <v>83</v>
      </c>
      <c r="AY153" s="262" t="s">
        <v>263</v>
      </c>
    </row>
    <row r="154" s="12" customFormat="1">
      <c r="B154" s="252"/>
      <c r="C154" s="253"/>
      <c r="D154" s="246" t="s">
        <v>368</v>
      </c>
      <c r="E154" s="254" t="s">
        <v>1</v>
      </c>
      <c r="F154" s="255" t="s">
        <v>3468</v>
      </c>
      <c r="G154" s="253"/>
      <c r="H154" s="256">
        <v>10.349</v>
      </c>
      <c r="I154" s="257"/>
      <c r="J154" s="253"/>
      <c r="K154" s="253"/>
      <c r="L154" s="258"/>
      <c r="M154" s="259"/>
      <c r="N154" s="260"/>
      <c r="O154" s="260"/>
      <c r="P154" s="260"/>
      <c r="Q154" s="260"/>
      <c r="R154" s="260"/>
      <c r="S154" s="260"/>
      <c r="T154" s="261"/>
      <c r="AT154" s="262" t="s">
        <v>368</v>
      </c>
      <c r="AU154" s="262" t="s">
        <v>92</v>
      </c>
      <c r="AV154" s="12" t="s">
        <v>92</v>
      </c>
      <c r="AW154" s="12" t="s">
        <v>38</v>
      </c>
      <c r="AX154" s="12" t="s">
        <v>83</v>
      </c>
      <c r="AY154" s="262" t="s">
        <v>263</v>
      </c>
    </row>
    <row r="155" s="12" customFormat="1">
      <c r="B155" s="252"/>
      <c r="C155" s="253"/>
      <c r="D155" s="246" t="s">
        <v>368</v>
      </c>
      <c r="E155" s="254" t="s">
        <v>1</v>
      </c>
      <c r="F155" s="255" t="s">
        <v>3469</v>
      </c>
      <c r="G155" s="253"/>
      <c r="H155" s="256">
        <v>2.2080000000000002</v>
      </c>
      <c r="I155" s="257"/>
      <c r="J155" s="253"/>
      <c r="K155" s="253"/>
      <c r="L155" s="258"/>
      <c r="M155" s="259"/>
      <c r="N155" s="260"/>
      <c r="O155" s="260"/>
      <c r="P155" s="260"/>
      <c r="Q155" s="260"/>
      <c r="R155" s="260"/>
      <c r="S155" s="260"/>
      <c r="T155" s="261"/>
      <c r="AT155" s="262" t="s">
        <v>368</v>
      </c>
      <c r="AU155" s="262" t="s">
        <v>92</v>
      </c>
      <c r="AV155" s="12" t="s">
        <v>92</v>
      </c>
      <c r="AW155" s="12" t="s">
        <v>38</v>
      </c>
      <c r="AX155" s="12" t="s">
        <v>83</v>
      </c>
      <c r="AY155" s="262" t="s">
        <v>263</v>
      </c>
    </row>
    <row r="156" s="12" customFormat="1">
      <c r="B156" s="252"/>
      <c r="C156" s="253"/>
      <c r="D156" s="246" t="s">
        <v>368</v>
      </c>
      <c r="E156" s="254" t="s">
        <v>1</v>
      </c>
      <c r="F156" s="255" t="s">
        <v>3470</v>
      </c>
      <c r="G156" s="253"/>
      <c r="H156" s="256">
        <v>5.0330000000000004</v>
      </c>
      <c r="I156" s="257"/>
      <c r="J156" s="253"/>
      <c r="K156" s="253"/>
      <c r="L156" s="258"/>
      <c r="M156" s="259"/>
      <c r="N156" s="260"/>
      <c r="O156" s="260"/>
      <c r="P156" s="260"/>
      <c r="Q156" s="260"/>
      <c r="R156" s="260"/>
      <c r="S156" s="260"/>
      <c r="T156" s="261"/>
      <c r="AT156" s="262" t="s">
        <v>368</v>
      </c>
      <c r="AU156" s="262" t="s">
        <v>92</v>
      </c>
      <c r="AV156" s="12" t="s">
        <v>92</v>
      </c>
      <c r="AW156" s="12" t="s">
        <v>38</v>
      </c>
      <c r="AX156" s="12" t="s">
        <v>83</v>
      </c>
      <c r="AY156" s="262" t="s">
        <v>263</v>
      </c>
    </row>
    <row r="157" s="12" customFormat="1">
      <c r="B157" s="252"/>
      <c r="C157" s="253"/>
      <c r="D157" s="246" t="s">
        <v>368</v>
      </c>
      <c r="E157" s="254" t="s">
        <v>1</v>
      </c>
      <c r="F157" s="255" t="s">
        <v>3471</v>
      </c>
      <c r="G157" s="253"/>
      <c r="H157" s="256">
        <v>2.0640000000000001</v>
      </c>
      <c r="I157" s="257"/>
      <c r="J157" s="253"/>
      <c r="K157" s="253"/>
      <c r="L157" s="258"/>
      <c r="M157" s="259"/>
      <c r="N157" s="260"/>
      <c r="O157" s="260"/>
      <c r="P157" s="260"/>
      <c r="Q157" s="260"/>
      <c r="R157" s="260"/>
      <c r="S157" s="260"/>
      <c r="T157" s="261"/>
      <c r="AT157" s="262" t="s">
        <v>368</v>
      </c>
      <c r="AU157" s="262" t="s">
        <v>92</v>
      </c>
      <c r="AV157" s="12" t="s">
        <v>92</v>
      </c>
      <c r="AW157" s="12" t="s">
        <v>38</v>
      </c>
      <c r="AX157" s="12" t="s">
        <v>83</v>
      </c>
      <c r="AY157" s="262" t="s">
        <v>263</v>
      </c>
    </row>
    <row r="158" s="12" customFormat="1">
      <c r="B158" s="252"/>
      <c r="C158" s="253"/>
      <c r="D158" s="246" t="s">
        <v>368</v>
      </c>
      <c r="E158" s="254" t="s">
        <v>1</v>
      </c>
      <c r="F158" s="255" t="s">
        <v>3472</v>
      </c>
      <c r="G158" s="253"/>
      <c r="H158" s="256">
        <v>6.8449999999999998</v>
      </c>
      <c r="I158" s="257"/>
      <c r="J158" s="253"/>
      <c r="K158" s="253"/>
      <c r="L158" s="258"/>
      <c r="M158" s="259"/>
      <c r="N158" s="260"/>
      <c r="O158" s="260"/>
      <c r="P158" s="260"/>
      <c r="Q158" s="260"/>
      <c r="R158" s="260"/>
      <c r="S158" s="260"/>
      <c r="T158" s="261"/>
      <c r="AT158" s="262" t="s">
        <v>368</v>
      </c>
      <c r="AU158" s="262" t="s">
        <v>92</v>
      </c>
      <c r="AV158" s="12" t="s">
        <v>92</v>
      </c>
      <c r="AW158" s="12" t="s">
        <v>38</v>
      </c>
      <c r="AX158" s="12" t="s">
        <v>83</v>
      </c>
      <c r="AY158" s="262" t="s">
        <v>263</v>
      </c>
    </row>
    <row r="159" s="12" customFormat="1">
      <c r="B159" s="252"/>
      <c r="C159" s="253"/>
      <c r="D159" s="246" t="s">
        <v>368</v>
      </c>
      <c r="E159" s="254" t="s">
        <v>1</v>
      </c>
      <c r="F159" s="255" t="s">
        <v>3473</v>
      </c>
      <c r="G159" s="253"/>
      <c r="H159" s="256">
        <v>5.9039999999999999</v>
      </c>
      <c r="I159" s="257"/>
      <c r="J159" s="253"/>
      <c r="K159" s="253"/>
      <c r="L159" s="258"/>
      <c r="M159" s="259"/>
      <c r="N159" s="260"/>
      <c r="O159" s="260"/>
      <c r="P159" s="260"/>
      <c r="Q159" s="260"/>
      <c r="R159" s="260"/>
      <c r="S159" s="260"/>
      <c r="T159" s="261"/>
      <c r="AT159" s="262" t="s">
        <v>368</v>
      </c>
      <c r="AU159" s="262" t="s">
        <v>92</v>
      </c>
      <c r="AV159" s="12" t="s">
        <v>92</v>
      </c>
      <c r="AW159" s="12" t="s">
        <v>38</v>
      </c>
      <c r="AX159" s="12" t="s">
        <v>83</v>
      </c>
      <c r="AY159" s="262" t="s">
        <v>263</v>
      </c>
    </row>
    <row r="160" s="12" customFormat="1">
      <c r="B160" s="252"/>
      <c r="C160" s="253"/>
      <c r="D160" s="246" t="s">
        <v>368</v>
      </c>
      <c r="E160" s="254" t="s">
        <v>1</v>
      </c>
      <c r="F160" s="255" t="s">
        <v>3474</v>
      </c>
      <c r="G160" s="253"/>
      <c r="H160" s="256">
        <v>5.6239999999999997</v>
      </c>
      <c r="I160" s="257"/>
      <c r="J160" s="253"/>
      <c r="K160" s="253"/>
      <c r="L160" s="258"/>
      <c r="M160" s="259"/>
      <c r="N160" s="260"/>
      <c r="O160" s="260"/>
      <c r="P160" s="260"/>
      <c r="Q160" s="260"/>
      <c r="R160" s="260"/>
      <c r="S160" s="260"/>
      <c r="T160" s="261"/>
      <c r="AT160" s="262" t="s">
        <v>368</v>
      </c>
      <c r="AU160" s="262" t="s">
        <v>92</v>
      </c>
      <c r="AV160" s="12" t="s">
        <v>92</v>
      </c>
      <c r="AW160" s="12" t="s">
        <v>38</v>
      </c>
      <c r="AX160" s="12" t="s">
        <v>83</v>
      </c>
      <c r="AY160" s="262" t="s">
        <v>263</v>
      </c>
    </row>
    <row r="161" s="13" customFormat="1">
      <c r="B161" s="263"/>
      <c r="C161" s="264"/>
      <c r="D161" s="246" t="s">
        <v>368</v>
      </c>
      <c r="E161" s="265" t="s">
        <v>1</v>
      </c>
      <c r="F161" s="266" t="s">
        <v>370</v>
      </c>
      <c r="G161" s="264"/>
      <c r="H161" s="267">
        <v>170.38399999999996</v>
      </c>
      <c r="I161" s="268"/>
      <c r="J161" s="264"/>
      <c r="K161" s="264"/>
      <c r="L161" s="269"/>
      <c r="M161" s="270"/>
      <c r="N161" s="271"/>
      <c r="O161" s="271"/>
      <c r="P161" s="271"/>
      <c r="Q161" s="271"/>
      <c r="R161" s="271"/>
      <c r="S161" s="271"/>
      <c r="T161" s="272"/>
      <c r="AT161" s="273" t="s">
        <v>368</v>
      </c>
      <c r="AU161" s="273" t="s">
        <v>92</v>
      </c>
      <c r="AV161" s="13" t="s">
        <v>125</v>
      </c>
      <c r="AW161" s="13" t="s">
        <v>38</v>
      </c>
      <c r="AX161" s="13" t="s">
        <v>90</v>
      </c>
      <c r="AY161" s="273" t="s">
        <v>263</v>
      </c>
    </row>
    <row r="162" s="1" customFormat="1" ht="24" customHeight="1">
      <c r="B162" s="39"/>
      <c r="C162" s="233" t="s">
        <v>92</v>
      </c>
      <c r="D162" s="233" t="s">
        <v>266</v>
      </c>
      <c r="E162" s="234" t="s">
        <v>3475</v>
      </c>
      <c r="F162" s="235" t="s">
        <v>3476</v>
      </c>
      <c r="G162" s="236" t="s">
        <v>378</v>
      </c>
      <c r="H162" s="237">
        <v>170.38399999999999</v>
      </c>
      <c r="I162" s="238"/>
      <c r="J162" s="239">
        <f>ROUND(I162*H162,2)</f>
        <v>0</v>
      </c>
      <c r="K162" s="235" t="s">
        <v>270</v>
      </c>
      <c r="L162" s="44"/>
      <c r="M162" s="240" t="s">
        <v>1</v>
      </c>
      <c r="N162" s="241" t="s">
        <v>48</v>
      </c>
      <c r="O162" s="87"/>
      <c r="P162" s="242">
        <f>O162*H162</f>
        <v>0</v>
      </c>
      <c r="Q162" s="242">
        <v>0</v>
      </c>
      <c r="R162" s="242">
        <f>Q162*H162</f>
        <v>0</v>
      </c>
      <c r="S162" s="242">
        <v>0</v>
      </c>
      <c r="T162" s="243">
        <f>S162*H162</f>
        <v>0</v>
      </c>
      <c r="AR162" s="244" t="s">
        <v>125</v>
      </c>
      <c r="AT162" s="244" t="s">
        <v>266</v>
      </c>
      <c r="AU162" s="244" t="s">
        <v>92</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3477</v>
      </c>
    </row>
    <row r="163" s="1" customFormat="1" ht="24" customHeight="1">
      <c r="B163" s="39"/>
      <c r="C163" s="233" t="s">
        <v>112</v>
      </c>
      <c r="D163" s="233" t="s">
        <v>266</v>
      </c>
      <c r="E163" s="234" t="s">
        <v>3478</v>
      </c>
      <c r="F163" s="235" t="s">
        <v>3479</v>
      </c>
      <c r="G163" s="236" t="s">
        <v>407</v>
      </c>
      <c r="H163" s="237">
        <v>45.932000000000002</v>
      </c>
      <c r="I163" s="238"/>
      <c r="J163" s="239">
        <f>ROUND(I163*H163,2)</f>
        <v>0</v>
      </c>
      <c r="K163" s="235" t="s">
        <v>270</v>
      </c>
      <c r="L163" s="44"/>
      <c r="M163" s="240" t="s">
        <v>1</v>
      </c>
      <c r="N163" s="241" t="s">
        <v>48</v>
      </c>
      <c r="O163" s="87"/>
      <c r="P163" s="242">
        <f>O163*H163</f>
        <v>0</v>
      </c>
      <c r="Q163" s="242">
        <v>0.00084000000000000003</v>
      </c>
      <c r="R163" s="242">
        <f>Q163*H163</f>
        <v>0.03858288</v>
      </c>
      <c r="S163" s="242">
        <v>0</v>
      </c>
      <c r="T163" s="243">
        <f>S163*H163</f>
        <v>0</v>
      </c>
      <c r="AR163" s="244" t="s">
        <v>125</v>
      </c>
      <c r="AT163" s="244" t="s">
        <v>266</v>
      </c>
      <c r="AU163" s="244" t="s">
        <v>92</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3480</v>
      </c>
    </row>
    <row r="164" s="12" customFormat="1">
      <c r="B164" s="252"/>
      <c r="C164" s="253"/>
      <c r="D164" s="246" t="s">
        <v>368</v>
      </c>
      <c r="E164" s="254" t="s">
        <v>1</v>
      </c>
      <c r="F164" s="255" t="s">
        <v>3481</v>
      </c>
      <c r="G164" s="253"/>
      <c r="H164" s="256">
        <v>45.932000000000002</v>
      </c>
      <c r="I164" s="257"/>
      <c r="J164" s="253"/>
      <c r="K164" s="253"/>
      <c r="L164" s="258"/>
      <c r="M164" s="259"/>
      <c r="N164" s="260"/>
      <c r="O164" s="260"/>
      <c r="P164" s="260"/>
      <c r="Q164" s="260"/>
      <c r="R164" s="260"/>
      <c r="S164" s="260"/>
      <c r="T164" s="261"/>
      <c r="AT164" s="262" t="s">
        <v>368</v>
      </c>
      <c r="AU164" s="262" t="s">
        <v>92</v>
      </c>
      <c r="AV164" s="12" t="s">
        <v>92</v>
      </c>
      <c r="AW164" s="12" t="s">
        <v>38</v>
      </c>
      <c r="AX164" s="12" t="s">
        <v>90</v>
      </c>
      <c r="AY164" s="262" t="s">
        <v>263</v>
      </c>
    </row>
    <row r="165" s="1" customFormat="1" ht="24" customHeight="1">
      <c r="B165" s="39"/>
      <c r="C165" s="233" t="s">
        <v>125</v>
      </c>
      <c r="D165" s="233" t="s">
        <v>266</v>
      </c>
      <c r="E165" s="234" t="s">
        <v>3482</v>
      </c>
      <c r="F165" s="235" t="s">
        <v>3483</v>
      </c>
      <c r="G165" s="236" t="s">
        <v>407</v>
      </c>
      <c r="H165" s="237">
        <v>188.75200000000001</v>
      </c>
      <c r="I165" s="238"/>
      <c r="J165" s="239">
        <f>ROUND(I165*H165,2)</f>
        <v>0</v>
      </c>
      <c r="K165" s="235" t="s">
        <v>270</v>
      </c>
      <c r="L165" s="44"/>
      <c r="M165" s="240" t="s">
        <v>1</v>
      </c>
      <c r="N165" s="241" t="s">
        <v>48</v>
      </c>
      <c r="O165" s="87"/>
      <c r="P165" s="242">
        <f>O165*H165</f>
        <v>0</v>
      </c>
      <c r="Q165" s="242">
        <v>0.00084999999999999995</v>
      </c>
      <c r="R165" s="242">
        <f>Q165*H165</f>
        <v>0.1604392</v>
      </c>
      <c r="S165" s="242">
        <v>0</v>
      </c>
      <c r="T165" s="243">
        <f>S165*H165</f>
        <v>0</v>
      </c>
      <c r="AR165" s="244" t="s">
        <v>125</v>
      </c>
      <c r="AT165" s="244" t="s">
        <v>266</v>
      </c>
      <c r="AU165" s="244" t="s">
        <v>92</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3484</v>
      </c>
    </row>
    <row r="166" s="12" customFormat="1">
      <c r="B166" s="252"/>
      <c r="C166" s="253"/>
      <c r="D166" s="246" t="s">
        <v>368</v>
      </c>
      <c r="E166" s="254" t="s">
        <v>1</v>
      </c>
      <c r="F166" s="255" t="s">
        <v>3485</v>
      </c>
      <c r="G166" s="253"/>
      <c r="H166" s="256">
        <v>188.75200000000001</v>
      </c>
      <c r="I166" s="257"/>
      <c r="J166" s="253"/>
      <c r="K166" s="253"/>
      <c r="L166" s="258"/>
      <c r="M166" s="259"/>
      <c r="N166" s="260"/>
      <c r="O166" s="260"/>
      <c r="P166" s="260"/>
      <c r="Q166" s="260"/>
      <c r="R166" s="260"/>
      <c r="S166" s="260"/>
      <c r="T166" s="261"/>
      <c r="AT166" s="262" t="s">
        <v>368</v>
      </c>
      <c r="AU166" s="262" t="s">
        <v>92</v>
      </c>
      <c r="AV166" s="12" t="s">
        <v>92</v>
      </c>
      <c r="AW166" s="12" t="s">
        <v>38</v>
      </c>
      <c r="AX166" s="12" t="s">
        <v>90</v>
      </c>
      <c r="AY166" s="262" t="s">
        <v>263</v>
      </c>
    </row>
    <row r="167" s="1" customFormat="1" ht="24" customHeight="1">
      <c r="B167" s="39"/>
      <c r="C167" s="233" t="s">
        <v>262</v>
      </c>
      <c r="D167" s="233" t="s">
        <v>266</v>
      </c>
      <c r="E167" s="234" t="s">
        <v>3486</v>
      </c>
      <c r="F167" s="235" t="s">
        <v>3487</v>
      </c>
      <c r="G167" s="236" t="s">
        <v>407</v>
      </c>
      <c r="H167" s="237">
        <v>45.932000000000002</v>
      </c>
      <c r="I167" s="238"/>
      <c r="J167" s="239">
        <f>ROUND(I167*H167,2)</f>
        <v>0</v>
      </c>
      <c r="K167" s="235" t="s">
        <v>270</v>
      </c>
      <c r="L167" s="44"/>
      <c r="M167" s="240" t="s">
        <v>1</v>
      </c>
      <c r="N167" s="241" t="s">
        <v>48</v>
      </c>
      <c r="O167" s="87"/>
      <c r="P167" s="242">
        <f>O167*H167</f>
        <v>0</v>
      </c>
      <c r="Q167" s="242">
        <v>0</v>
      </c>
      <c r="R167" s="242">
        <f>Q167*H167</f>
        <v>0</v>
      </c>
      <c r="S167" s="242">
        <v>0</v>
      </c>
      <c r="T167" s="243">
        <f>S167*H167</f>
        <v>0</v>
      </c>
      <c r="AR167" s="244" t="s">
        <v>125</v>
      </c>
      <c r="AT167" s="244" t="s">
        <v>266</v>
      </c>
      <c r="AU167" s="244" t="s">
        <v>92</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3488</v>
      </c>
    </row>
    <row r="168" s="1" customFormat="1" ht="24" customHeight="1">
      <c r="B168" s="39"/>
      <c r="C168" s="233" t="s">
        <v>295</v>
      </c>
      <c r="D168" s="233" t="s">
        <v>266</v>
      </c>
      <c r="E168" s="234" t="s">
        <v>3489</v>
      </c>
      <c r="F168" s="235" t="s">
        <v>3490</v>
      </c>
      <c r="G168" s="236" t="s">
        <v>407</v>
      </c>
      <c r="H168" s="237">
        <v>188.75200000000001</v>
      </c>
      <c r="I168" s="238"/>
      <c r="J168" s="239">
        <f>ROUND(I168*H168,2)</f>
        <v>0</v>
      </c>
      <c r="K168" s="235" t="s">
        <v>270</v>
      </c>
      <c r="L168" s="44"/>
      <c r="M168" s="240" t="s">
        <v>1</v>
      </c>
      <c r="N168" s="241" t="s">
        <v>48</v>
      </c>
      <c r="O168" s="87"/>
      <c r="P168" s="242">
        <f>O168*H168</f>
        <v>0</v>
      </c>
      <c r="Q168" s="242">
        <v>0</v>
      </c>
      <c r="R168" s="242">
        <f>Q168*H168</f>
        <v>0</v>
      </c>
      <c r="S168" s="242">
        <v>0</v>
      </c>
      <c r="T168" s="243">
        <f>S168*H168</f>
        <v>0</v>
      </c>
      <c r="AR168" s="244" t="s">
        <v>125</v>
      </c>
      <c r="AT168" s="244" t="s">
        <v>266</v>
      </c>
      <c r="AU168" s="244" t="s">
        <v>92</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3491</v>
      </c>
    </row>
    <row r="169" s="1" customFormat="1" ht="24" customHeight="1">
      <c r="B169" s="39"/>
      <c r="C169" s="233" t="s">
        <v>299</v>
      </c>
      <c r="D169" s="233" t="s">
        <v>266</v>
      </c>
      <c r="E169" s="234" t="s">
        <v>3492</v>
      </c>
      <c r="F169" s="235" t="s">
        <v>3493</v>
      </c>
      <c r="G169" s="236" t="s">
        <v>378</v>
      </c>
      <c r="H169" s="237">
        <v>170.38399999999999</v>
      </c>
      <c r="I169" s="238"/>
      <c r="J169" s="239">
        <f>ROUND(I169*H169,2)</f>
        <v>0</v>
      </c>
      <c r="K169" s="235" t="s">
        <v>270</v>
      </c>
      <c r="L169" s="44"/>
      <c r="M169" s="240" t="s">
        <v>1</v>
      </c>
      <c r="N169" s="241" t="s">
        <v>48</v>
      </c>
      <c r="O169" s="87"/>
      <c r="P169" s="242">
        <f>O169*H169</f>
        <v>0</v>
      </c>
      <c r="Q169" s="242">
        <v>0</v>
      </c>
      <c r="R169" s="242">
        <f>Q169*H169</f>
        <v>0</v>
      </c>
      <c r="S169" s="242">
        <v>0</v>
      </c>
      <c r="T169" s="243">
        <f>S169*H169</f>
        <v>0</v>
      </c>
      <c r="AR169" s="244" t="s">
        <v>125</v>
      </c>
      <c r="AT169" s="244" t="s">
        <v>266</v>
      </c>
      <c r="AU169" s="244" t="s">
        <v>92</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3494</v>
      </c>
    </row>
    <row r="170" s="1" customFormat="1" ht="24" customHeight="1">
      <c r="B170" s="39"/>
      <c r="C170" s="233" t="s">
        <v>303</v>
      </c>
      <c r="D170" s="233" t="s">
        <v>266</v>
      </c>
      <c r="E170" s="234" t="s">
        <v>3495</v>
      </c>
      <c r="F170" s="235" t="s">
        <v>3496</v>
      </c>
      <c r="G170" s="236" t="s">
        <v>378</v>
      </c>
      <c r="H170" s="237">
        <v>51.594000000000001</v>
      </c>
      <c r="I170" s="238"/>
      <c r="J170" s="239">
        <f>ROUND(I170*H170,2)</f>
        <v>0</v>
      </c>
      <c r="K170" s="235" t="s">
        <v>270</v>
      </c>
      <c r="L170" s="44"/>
      <c r="M170" s="240" t="s">
        <v>1</v>
      </c>
      <c r="N170" s="241" t="s">
        <v>48</v>
      </c>
      <c r="O170" s="87"/>
      <c r="P170" s="242">
        <f>O170*H170</f>
        <v>0</v>
      </c>
      <c r="Q170" s="242">
        <v>0</v>
      </c>
      <c r="R170" s="242">
        <f>Q170*H170</f>
        <v>0</v>
      </c>
      <c r="S170" s="242">
        <v>0</v>
      </c>
      <c r="T170" s="243">
        <f>S170*H170</f>
        <v>0</v>
      </c>
      <c r="AR170" s="244" t="s">
        <v>125</v>
      </c>
      <c r="AT170" s="244" t="s">
        <v>266</v>
      </c>
      <c r="AU170" s="244" t="s">
        <v>92</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3497</v>
      </c>
    </row>
    <row r="171" s="12" customFormat="1">
      <c r="B171" s="252"/>
      <c r="C171" s="253"/>
      <c r="D171" s="246" t="s">
        <v>368</v>
      </c>
      <c r="E171" s="254" t="s">
        <v>1</v>
      </c>
      <c r="F171" s="255" t="s">
        <v>3498</v>
      </c>
      <c r="G171" s="253"/>
      <c r="H171" s="256">
        <v>51.594000000000001</v>
      </c>
      <c r="I171" s="257"/>
      <c r="J171" s="253"/>
      <c r="K171" s="253"/>
      <c r="L171" s="258"/>
      <c r="M171" s="259"/>
      <c r="N171" s="260"/>
      <c r="O171" s="260"/>
      <c r="P171" s="260"/>
      <c r="Q171" s="260"/>
      <c r="R171" s="260"/>
      <c r="S171" s="260"/>
      <c r="T171" s="261"/>
      <c r="AT171" s="262" t="s">
        <v>368</v>
      </c>
      <c r="AU171" s="262" t="s">
        <v>92</v>
      </c>
      <c r="AV171" s="12" t="s">
        <v>92</v>
      </c>
      <c r="AW171" s="12" t="s">
        <v>38</v>
      </c>
      <c r="AX171" s="12" t="s">
        <v>90</v>
      </c>
      <c r="AY171" s="262" t="s">
        <v>263</v>
      </c>
    </row>
    <row r="172" s="1" customFormat="1" ht="24" customHeight="1">
      <c r="B172" s="39"/>
      <c r="C172" s="233" t="s">
        <v>310</v>
      </c>
      <c r="D172" s="233" t="s">
        <v>266</v>
      </c>
      <c r="E172" s="234" t="s">
        <v>420</v>
      </c>
      <c r="F172" s="235" t="s">
        <v>3499</v>
      </c>
      <c r="G172" s="236" t="s">
        <v>378</v>
      </c>
      <c r="H172" s="237">
        <v>118.79000000000001</v>
      </c>
      <c r="I172" s="238"/>
      <c r="J172" s="239">
        <f>ROUND(I172*H172,2)</f>
        <v>0</v>
      </c>
      <c r="K172" s="235" t="s">
        <v>270</v>
      </c>
      <c r="L172" s="44"/>
      <c r="M172" s="240" t="s">
        <v>1</v>
      </c>
      <c r="N172" s="241" t="s">
        <v>48</v>
      </c>
      <c r="O172" s="87"/>
      <c r="P172" s="242">
        <f>O172*H172</f>
        <v>0</v>
      </c>
      <c r="Q172" s="242">
        <v>0</v>
      </c>
      <c r="R172" s="242">
        <f>Q172*H172</f>
        <v>0</v>
      </c>
      <c r="S172" s="242">
        <v>0</v>
      </c>
      <c r="T172" s="243">
        <f>S172*H172</f>
        <v>0</v>
      </c>
      <c r="AR172" s="244" t="s">
        <v>125</v>
      </c>
      <c r="AT172" s="244" t="s">
        <v>266</v>
      </c>
      <c r="AU172" s="244" t="s">
        <v>92</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125</v>
      </c>
      <c r="BM172" s="244" t="s">
        <v>3500</v>
      </c>
    </row>
    <row r="173" s="12" customFormat="1">
      <c r="B173" s="252"/>
      <c r="C173" s="253"/>
      <c r="D173" s="246" t="s">
        <v>368</v>
      </c>
      <c r="E173" s="254" t="s">
        <v>1</v>
      </c>
      <c r="F173" s="255" t="s">
        <v>3501</v>
      </c>
      <c r="G173" s="253"/>
      <c r="H173" s="256">
        <v>118.79000000000001</v>
      </c>
      <c r="I173" s="257"/>
      <c r="J173" s="253"/>
      <c r="K173" s="253"/>
      <c r="L173" s="258"/>
      <c r="M173" s="259"/>
      <c r="N173" s="260"/>
      <c r="O173" s="260"/>
      <c r="P173" s="260"/>
      <c r="Q173" s="260"/>
      <c r="R173" s="260"/>
      <c r="S173" s="260"/>
      <c r="T173" s="261"/>
      <c r="AT173" s="262" t="s">
        <v>368</v>
      </c>
      <c r="AU173" s="262" t="s">
        <v>92</v>
      </c>
      <c r="AV173" s="12" t="s">
        <v>92</v>
      </c>
      <c r="AW173" s="12" t="s">
        <v>38</v>
      </c>
      <c r="AX173" s="12" t="s">
        <v>90</v>
      </c>
      <c r="AY173" s="262" t="s">
        <v>263</v>
      </c>
    </row>
    <row r="174" s="1" customFormat="1" ht="24" customHeight="1">
      <c r="B174" s="39"/>
      <c r="C174" s="233" t="s">
        <v>315</v>
      </c>
      <c r="D174" s="233" t="s">
        <v>266</v>
      </c>
      <c r="E174" s="234" t="s">
        <v>3502</v>
      </c>
      <c r="F174" s="235" t="s">
        <v>3503</v>
      </c>
      <c r="G174" s="236" t="s">
        <v>378</v>
      </c>
      <c r="H174" s="237">
        <v>118.79000000000001</v>
      </c>
      <c r="I174" s="238"/>
      <c r="J174" s="239">
        <f>ROUND(I174*H174,2)</f>
        <v>0</v>
      </c>
      <c r="K174" s="235" t="s">
        <v>270</v>
      </c>
      <c r="L174" s="44"/>
      <c r="M174" s="240" t="s">
        <v>1</v>
      </c>
      <c r="N174" s="241" t="s">
        <v>48</v>
      </c>
      <c r="O174" s="87"/>
      <c r="P174" s="242">
        <f>O174*H174</f>
        <v>0</v>
      </c>
      <c r="Q174" s="242">
        <v>0</v>
      </c>
      <c r="R174" s="242">
        <f>Q174*H174</f>
        <v>0</v>
      </c>
      <c r="S174" s="242">
        <v>0</v>
      </c>
      <c r="T174" s="243">
        <f>S174*H174</f>
        <v>0</v>
      </c>
      <c r="AR174" s="244" t="s">
        <v>125</v>
      </c>
      <c r="AT174" s="244" t="s">
        <v>266</v>
      </c>
      <c r="AU174" s="244" t="s">
        <v>92</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3504</v>
      </c>
    </row>
    <row r="175" s="1" customFormat="1" ht="24" customHeight="1">
      <c r="B175" s="39"/>
      <c r="C175" s="233" t="s">
        <v>322</v>
      </c>
      <c r="D175" s="233" t="s">
        <v>266</v>
      </c>
      <c r="E175" s="234" t="s">
        <v>3505</v>
      </c>
      <c r="F175" s="235" t="s">
        <v>3506</v>
      </c>
      <c r="G175" s="236" t="s">
        <v>403</v>
      </c>
      <c r="H175" s="237">
        <v>237.58000000000001</v>
      </c>
      <c r="I175" s="238"/>
      <c r="J175" s="239">
        <f>ROUND(I175*H175,2)</f>
        <v>0</v>
      </c>
      <c r="K175" s="235" t="s">
        <v>270</v>
      </c>
      <c r="L175" s="44"/>
      <c r="M175" s="240" t="s">
        <v>1</v>
      </c>
      <c r="N175" s="241" t="s">
        <v>48</v>
      </c>
      <c r="O175" s="87"/>
      <c r="P175" s="242">
        <f>O175*H175</f>
        <v>0</v>
      </c>
      <c r="Q175" s="242">
        <v>0</v>
      </c>
      <c r="R175" s="242">
        <f>Q175*H175</f>
        <v>0</v>
      </c>
      <c r="S175" s="242">
        <v>0</v>
      </c>
      <c r="T175" s="243">
        <f>S175*H175</f>
        <v>0</v>
      </c>
      <c r="AR175" s="244" t="s">
        <v>125</v>
      </c>
      <c r="AT175" s="244" t="s">
        <v>266</v>
      </c>
      <c r="AU175" s="244" t="s">
        <v>92</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125</v>
      </c>
      <c r="BM175" s="244" t="s">
        <v>3507</v>
      </c>
    </row>
    <row r="176" s="12" customFormat="1">
      <c r="B176" s="252"/>
      <c r="C176" s="253"/>
      <c r="D176" s="246" t="s">
        <v>368</v>
      </c>
      <c r="E176" s="254" t="s">
        <v>1</v>
      </c>
      <c r="F176" s="255" t="s">
        <v>3508</v>
      </c>
      <c r="G176" s="253"/>
      <c r="H176" s="256">
        <v>237.58000000000001</v>
      </c>
      <c r="I176" s="257"/>
      <c r="J176" s="253"/>
      <c r="K176" s="253"/>
      <c r="L176" s="258"/>
      <c r="M176" s="259"/>
      <c r="N176" s="260"/>
      <c r="O176" s="260"/>
      <c r="P176" s="260"/>
      <c r="Q176" s="260"/>
      <c r="R176" s="260"/>
      <c r="S176" s="260"/>
      <c r="T176" s="261"/>
      <c r="AT176" s="262" t="s">
        <v>368</v>
      </c>
      <c r="AU176" s="262" t="s">
        <v>92</v>
      </c>
      <c r="AV176" s="12" t="s">
        <v>92</v>
      </c>
      <c r="AW176" s="12" t="s">
        <v>38</v>
      </c>
      <c r="AX176" s="12" t="s">
        <v>90</v>
      </c>
      <c r="AY176" s="262" t="s">
        <v>263</v>
      </c>
    </row>
    <row r="177" s="1" customFormat="1" ht="24" customHeight="1">
      <c r="B177" s="39"/>
      <c r="C177" s="233" t="s">
        <v>430</v>
      </c>
      <c r="D177" s="233" t="s">
        <v>266</v>
      </c>
      <c r="E177" s="234" t="s">
        <v>436</v>
      </c>
      <c r="F177" s="235" t="s">
        <v>3509</v>
      </c>
      <c r="G177" s="236" t="s">
        <v>378</v>
      </c>
      <c r="H177" s="237">
        <v>51.594000000000001</v>
      </c>
      <c r="I177" s="238"/>
      <c r="J177" s="239">
        <f>ROUND(I177*H177,2)</f>
        <v>0</v>
      </c>
      <c r="K177" s="235" t="s">
        <v>270</v>
      </c>
      <c r="L177" s="44"/>
      <c r="M177" s="240" t="s">
        <v>1</v>
      </c>
      <c r="N177" s="241" t="s">
        <v>48</v>
      </c>
      <c r="O177" s="87"/>
      <c r="P177" s="242">
        <f>O177*H177</f>
        <v>0</v>
      </c>
      <c r="Q177" s="242">
        <v>0</v>
      </c>
      <c r="R177" s="242">
        <f>Q177*H177</f>
        <v>0</v>
      </c>
      <c r="S177" s="242">
        <v>0</v>
      </c>
      <c r="T177" s="243">
        <f>S177*H177</f>
        <v>0</v>
      </c>
      <c r="AR177" s="244" t="s">
        <v>125</v>
      </c>
      <c r="AT177" s="244" t="s">
        <v>266</v>
      </c>
      <c r="AU177" s="244" t="s">
        <v>92</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3510</v>
      </c>
    </row>
    <row r="178" s="1" customFormat="1" ht="24" customHeight="1">
      <c r="B178" s="39"/>
      <c r="C178" s="233" t="s">
        <v>435</v>
      </c>
      <c r="D178" s="233" t="s">
        <v>266</v>
      </c>
      <c r="E178" s="234" t="s">
        <v>3511</v>
      </c>
      <c r="F178" s="235" t="s">
        <v>3512</v>
      </c>
      <c r="G178" s="236" t="s">
        <v>378</v>
      </c>
      <c r="H178" s="237">
        <v>85.969999999999999</v>
      </c>
      <c r="I178" s="238"/>
      <c r="J178" s="239">
        <f>ROUND(I178*H178,2)</f>
        <v>0</v>
      </c>
      <c r="K178" s="235" t="s">
        <v>270</v>
      </c>
      <c r="L178" s="44"/>
      <c r="M178" s="240" t="s">
        <v>1</v>
      </c>
      <c r="N178" s="241" t="s">
        <v>48</v>
      </c>
      <c r="O178" s="87"/>
      <c r="P178" s="242">
        <f>O178*H178</f>
        <v>0</v>
      </c>
      <c r="Q178" s="242">
        <v>0</v>
      </c>
      <c r="R178" s="242">
        <f>Q178*H178</f>
        <v>0</v>
      </c>
      <c r="S178" s="242">
        <v>0</v>
      </c>
      <c r="T178" s="243">
        <f>S178*H178</f>
        <v>0</v>
      </c>
      <c r="AR178" s="244" t="s">
        <v>125</v>
      </c>
      <c r="AT178" s="244" t="s">
        <v>266</v>
      </c>
      <c r="AU178" s="244" t="s">
        <v>92</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3513</v>
      </c>
    </row>
    <row r="179" s="12" customFormat="1">
      <c r="B179" s="252"/>
      <c r="C179" s="253"/>
      <c r="D179" s="246" t="s">
        <v>368</v>
      </c>
      <c r="E179" s="254" t="s">
        <v>1</v>
      </c>
      <c r="F179" s="255" t="s">
        <v>3514</v>
      </c>
      <c r="G179" s="253"/>
      <c r="H179" s="256">
        <v>4.9500000000000002</v>
      </c>
      <c r="I179" s="257"/>
      <c r="J179" s="253"/>
      <c r="K179" s="253"/>
      <c r="L179" s="258"/>
      <c r="M179" s="259"/>
      <c r="N179" s="260"/>
      <c r="O179" s="260"/>
      <c r="P179" s="260"/>
      <c r="Q179" s="260"/>
      <c r="R179" s="260"/>
      <c r="S179" s="260"/>
      <c r="T179" s="261"/>
      <c r="AT179" s="262" t="s">
        <v>368</v>
      </c>
      <c r="AU179" s="262" t="s">
        <v>92</v>
      </c>
      <c r="AV179" s="12" t="s">
        <v>92</v>
      </c>
      <c r="AW179" s="12" t="s">
        <v>38</v>
      </c>
      <c r="AX179" s="12" t="s">
        <v>83</v>
      </c>
      <c r="AY179" s="262" t="s">
        <v>263</v>
      </c>
    </row>
    <row r="180" s="12" customFormat="1">
      <c r="B180" s="252"/>
      <c r="C180" s="253"/>
      <c r="D180" s="246" t="s">
        <v>368</v>
      </c>
      <c r="E180" s="254" t="s">
        <v>1</v>
      </c>
      <c r="F180" s="255" t="s">
        <v>3515</v>
      </c>
      <c r="G180" s="253"/>
      <c r="H180" s="256">
        <v>15.252000000000001</v>
      </c>
      <c r="I180" s="257"/>
      <c r="J180" s="253"/>
      <c r="K180" s="253"/>
      <c r="L180" s="258"/>
      <c r="M180" s="259"/>
      <c r="N180" s="260"/>
      <c r="O180" s="260"/>
      <c r="P180" s="260"/>
      <c r="Q180" s="260"/>
      <c r="R180" s="260"/>
      <c r="S180" s="260"/>
      <c r="T180" s="261"/>
      <c r="AT180" s="262" t="s">
        <v>368</v>
      </c>
      <c r="AU180" s="262" t="s">
        <v>92</v>
      </c>
      <c r="AV180" s="12" t="s">
        <v>92</v>
      </c>
      <c r="AW180" s="12" t="s">
        <v>38</v>
      </c>
      <c r="AX180" s="12" t="s">
        <v>83</v>
      </c>
      <c r="AY180" s="262" t="s">
        <v>263</v>
      </c>
    </row>
    <row r="181" s="12" customFormat="1">
      <c r="B181" s="252"/>
      <c r="C181" s="253"/>
      <c r="D181" s="246" t="s">
        <v>368</v>
      </c>
      <c r="E181" s="254" t="s">
        <v>1</v>
      </c>
      <c r="F181" s="255" t="s">
        <v>3516</v>
      </c>
      <c r="G181" s="253"/>
      <c r="H181" s="256">
        <v>25.84</v>
      </c>
      <c r="I181" s="257"/>
      <c r="J181" s="253"/>
      <c r="K181" s="253"/>
      <c r="L181" s="258"/>
      <c r="M181" s="259"/>
      <c r="N181" s="260"/>
      <c r="O181" s="260"/>
      <c r="P181" s="260"/>
      <c r="Q181" s="260"/>
      <c r="R181" s="260"/>
      <c r="S181" s="260"/>
      <c r="T181" s="261"/>
      <c r="AT181" s="262" t="s">
        <v>368</v>
      </c>
      <c r="AU181" s="262" t="s">
        <v>92</v>
      </c>
      <c r="AV181" s="12" t="s">
        <v>92</v>
      </c>
      <c r="AW181" s="12" t="s">
        <v>38</v>
      </c>
      <c r="AX181" s="12" t="s">
        <v>83</v>
      </c>
      <c r="AY181" s="262" t="s">
        <v>263</v>
      </c>
    </row>
    <row r="182" s="12" customFormat="1">
      <c r="B182" s="252"/>
      <c r="C182" s="253"/>
      <c r="D182" s="246" t="s">
        <v>368</v>
      </c>
      <c r="E182" s="254" t="s">
        <v>1</v>
      </c>
      <c r="F182" s="255" t="s">
        <v>3517</v>
      </c>
      <c r="G182" s="253"/>
      <c r="H182" s="256">
        <v>39.927999999999997</v>
      </c>
      <c r="I182" s="257"/>
      <c r="J182" s="253"/>
      <c r="K182" s="253"/>
      <c r="L182" s="258"/>
      <c r="M182" s="259"/>
      <c r="N182" s="260"/>
      <c r="O182" s="260"/>
      <c r="P182" s="260"/>
      <c r="Q182" s="260"/>
      <c r="R182" s="260"/>
      <c r="S182" s="260"/>
      <c r="T182" s="261"/>
      <c r="AT182" s="262" t="s">
        <v>368</v>
      </c>
      <c r="AU182" s="262" t="s">
        <v>92</v>
      </c>
      <c r="AV182" s="12" t="s">
        <v>92</v>
      </c>
      <c r="AW182" s="12" t="s">
        <v>38</v>
      </c>
      <c r="AX182" s="12" t="s">
        <v>83</v>
      </c>
      <c r="AY182" s="262" t="s">
        <v>263</v>
      </c>
    </row>
    <row r="183" s="13" customFormat="1">
      <c r="B183" s="263"/>
      <c r="C183" s="264"/>
      <c r="D183" s="246" t="s">
        <v>368</v>
      </c>
      <c r="E183" s="265" t="s">
        <v>1</v>
      </c>
      <c r="F183" s="266" t="s">
        <v>370</v>
      </c>
      <c r="G183" s="264"/>
      <c r="H183" s="267">
        <v>85.969999999999999</v>
      </c>
      <c r="I183" s="268"/>
      <c r="J183" s="264"/>
      <c r="K183" s="264"/>
      <c r="L183" s="269"/>
      <c r="M183" s="270"/>
      <c r="N183" s="271"/>
      <c r="O183" s="271"/>
      <c r="P183" s="271"/>
      <c r="Q183" s="271"/>
      <c r="R183" s="271"/>
      <c r="S183" s="271"/>
      <c r="T183" s="272"/>
      <c r="AT183" s="273" t="s">
        <v>368</v>
      </c>
      <c r="AU183" s="273" t="s">
        <v>92</v>
      </c>
      <c r="AV183" s="13" t="s">
        <v>125</v>
      </c>
      <c r="AW183" s="13" t="s">
        <v>38</v>
      </c>
      <c r="AX183" s="13" t="s">
        <v>90</v>
      </c>
      <c r="AY183" s="273" t="s">
        <v>263</v>
      </c>
    </row>
    <row r="184" s="1" customFormat="1" ht="16.5" customHeight="1">
      <c r="B184" s="39"/>
      <c r="C184" s="295" t="s">
        <v>440</v>
      </c>
      <c r="D184" s="295" t="s">
        <v>400</v>
      </c>
      <c r="E184" s="296" t="s">
        <v>3518</v>
      </c>
      <c r="F184" s="297" t="s">
        <v>3519</v>
      </c>
      <c r="G184" s="298" t="s">
        <v>403</v>
      </c>
      <c r="H184" s="299">
        <v>150.44800000000001</v>
      </c>
      <c r="I184" s="300"/>
      <c r="J184" s="301">
        <f>ROUND(I184*H184,2)</f>
        <v>0</v>
      </c>
      <c r="K184" s="297" t="s">
        <v>270</v>
      </c>
      <c r="L184" s="302"/>
      <c r="M184" s="303" t="s">
        <v>1</v>
      </c>
      <c r="N184" s="304" t="s">
        <v>48</v>
      </c>
      <c r="O184" s="87"/>
      <c r="P184" s="242">
        <f>O184*H184</f>
        <v>0</v>
      </c>
      <c r="Q184" s="242">
        <v>0</v>
      </c>
      <c r="R184" s="242">
        <f>Q184*H184</f>
        <v>0</v>
      </c>
      <c r="S184" s="242">
        <v>0</v>
      </c>
      <c r="T184" s="243">
        <f>S184*H184</f>
        <v>0</v>
      </c>
      <c r="AR184" s="244" t="s">
        <v>303</v>
      </c>
      <c r="AT184" s="244" t="s">
        <v>400</v>
      </c>
      <c r="AU184" s="244" t="s">
        <v>92</v>
      </c>
      <c r="AY184" s="17" t="s">
        <v>263</v>
      </c>
      <c r="BE184" s="245">
        <f>IF(N184="základní",J184,0)</f>
        <v>0</v>
      </c>
      <c r="BF184" s="245">
        <f>IF(N184="snížená",J184,0)</f>
        <v>0</v>
      </c>
      <c r="BG184" s="245">
        <f>IF(N184="zákl. přenesená",J184,0)</f>
        <v>0</v>
      </c>
      <c r="BH184" s="245">
        <f>IF(N184="sníž. přenesená",J184,0)</f>
        <v>0</v>
      </c>
      <c r="BI184" s="245">
        <f>IF(N184="nulová",J184,0)</f>
        <v>0</v>
      </c>
      <c r="BJ184" s="17" t="s">
        <v>90</v>
      </c>
      <c r="BK184" s="245">
        <f>ROUND(I184*H184,2)</f>
        <v>0</v>
      </c>
      <c r="BL184" s="17" t="s">
        <v>125</v>
      </c>
      <c r="BM184" s="244" t="s">
        <v>3520</v>
      </c>
    </row>
    <row r="185" s="12" customFormat="1">
      <c r="B185" s="252"/>
      <c r="C185" s="253"/>
      <c r="D185" s="246" t="s">
        <v>368</v>
      </c>
      <c r="E185" s="254" t="s">
        <v>1</v>
      </c>
      <c r="F185" s="255" t="s">
        <v>3521</v>
      </c>
      <c r="G185" s="253"/>
      <c r="H185" s="256">
        <v>150.44800000000001</v>
      </c>
      <c r="I185" s="257"/>
      <c r="J185" s="253"/>
      <c r="K185" s="253"/>
      <c r="L185" s="258"/>
      <c r="M185" s="259"/>
      <c r="N185" s="260"/>
      <c r="O185" s="260"/>
      <c r="P185" s="260"/>
      <c r="Q185" s="260"/>
      <c r="R185" s="260"/>
      <c r="S185" s="260"/>
      <c r="T185" s="261"/>
      <c r="AT185" s="262" t="s">
        <v>368</v>
      </c>
      <c r="AU185" s="262" t="s">
        <v>92</v>
      </c>
      <c r="AV185" s="12" t="s">
        <v>92</v>
      </c>
      <c r="AW185" s="12" t="s">
        <v>38</v>
      </c>
      <c r="AX185" s="12" t="s">
        <v>90</v>
      </c>
      <c r="AY185" s="262" t="s">
        <v>263</v>
      </c>
    </row>
    <row r="186" s="1" customFormat="1" ht="36" customHeight="1">
      <c r="B186" s="39"/>
      <c r="C186" s="233" t="s">
        <v>8</v>
      </c>
      <c r="D186" s="233" t="s">
        <v>266</v>
      </c>
      <c r="E186" s="234" t="s">
        <v>3522</v>
      </c>
      <c r="F186" s="235" t="s">
        <v>3523</v>
      </c>
      <c r="G186" s="236" t="s">
        <v>378</v>
      </c>
      <c r="H186" s="237">
        <v>85.969999999999999</v>
      </c>
      <c r="I186" s="238"/>
      <c r="J186" s="239">
        <f>ROUND(I186*H186,2)</f>
        <v>0</v>
      </c>
      <c r="K186" s="235" t="s">
        <v>270</v>
      </c>
      <c r="L186" s="44"/>
      <c r="M186" s="240" t="s">
        <v>1</v>
      </c>
      <c r="N186" s="241" t="s">
        <v>48</v>
      </c>
      <c r="O186" s="87"/>
      <c r="P186" s="242">
        <f>O186*H186</f>
        <v>0</v>
      </c>
      <c r="Q186" s="242">
        <v>0</v>
      </c>
      <c r="R186" s="242">
        <f>Q186*H186</f>
        <v>0</v>
      </c>
      <c r="S186" s="242">
        <v>0</v>
      </c>
      <c r="T186" s="243">
        <f>S186*H186</f>
        <v>0</v>
      </c>
      <c r="AR186" s="244" t="s">
        <v>125</v>
      </c>
      <c r="AT186" s="244" t="s">
        <v>266</v>
      </c>
      <c r="AU186" s="244" t="s">
        <v>92</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125</v>
      </c>
      <c r="BM186" s="244" t="s">
        <v>3524</v>
      </c>
    </row>
    <row r="187" s="11" customFormat="1" ht="22.8" customHeight="1">
      <c r="B187" s="217"/>
      <c r="C187" s="218"/>
      <c r="D187" s="219" t="s">
        <v>82</v>
      </c>
      <c r="E187" s="231" t="s">
        <v>92</v>
      </c>
      <c r="F187" s="231" t="s">
        <v>451</v>
      </c>
      <c r="G187" s="218"/>
      <c r="H187" s="218"/>
      <c r="I187" s="221"/>
      <c r="J187" s="232">
        <f>BK187</f>
        <v>0</v>
      </c>
      <c r="K187" s="218"/>
      <c r="L187" s="223"/>
      <c r="M187" s="224"/>
      <c r="N187" s="225"/>
      <c r="O187" s="225"/>
      <c r="P187" s="226">
        <f>SUM(P188:P189)</f>
        <v>0</v>
      </c>
      <c r="Q187" s="225"/>
      <c r="R187" s="226">
        <f>SUM(R188:R189)</f>
        <v>0</v>
      </c>
      <c r="S187" s="225"/>
      <c r="T187" s="227">
        <f>SUM(T188:T189)</f>
        <v>0</v>
      </c>
      <c r="AR187" s="228" t="s">
        <v>90</v>
      </c>
      <c r="AT187" s="229" t="s">
        <v>82</v>
      </c>
      <c r="AU187" s="229" t="s">
        <v>90</v>
      </c>
      <c r="AY187" s="228" t="s">
        <v>263</v>
      </c>
      <c r="BK187" s="230">
        <f>SUM(BK188:BK189)</f>
        <v>0</v>
      </c>
    </row>
    <row r="188" s="1" customFormat="1" ht="24" customHeight="1">
      <c r="B188" s="39"/>
      <c r="C188" s="233" t="s">
        <v>452</v>
      </c>
      <c r="D188" s="233" t="s">
        <v>266</v>
      </c>
      <c r="E188" s="234" t="s">
        <v>3525</v>
      </c>
      <c r="F188" s="235" t="s">
        <v>3526</v>
      </c>
      <c r="G188" s="236" t="s">
        <v>407</v>
      </c>
      <c r="H188" s="237">
        <v>218.80000000000001</v>
      </c>
      <c r="I188" s="238"/>
      <c r="J188" s="239">
        <f>ROUND(I188*H188,2)</f>
        <v>0</v>
      </c>
      <c r="K188" s="235" t="s">
        <v>270</v>
      </c>
      <c r="L188" s="44"/>
      <c r="M188" s="240" t="s">
        <v>1</v>
      </c>
      <c r="N188" s="241" t="s">
        <v>48</v>
      </c>
      <c r="O188" s="87"/>
      <c r="P188" s="242">
        <f>O188*H188</f>
        <v>0</v>
      </c>
      <c r="Q188" s="242">
        <v>0</v>
      </c>
      <c r="R188" s="242">
        <f>Q188*H188</f>
        <v>0</v>
      </c>
      <c r="S188" s="242">
        <v>0</v>
      </c>
      <c r="T188" s="243">
        <f>S188*H188</f>
        <v>0</v>
      </c>
      <c r="AR188" s="244" t="s">
        <v>125</v>
      </c>
      <c r="AT188" s="244" t="s">
        <v>266</v>
      </c>
      <c r="AU188" s="244" t="s">
        <v>92</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3527</v>
      </c>
    </row>
    <row r="189" s="12" customFormat="1">
      <c r="B189" s="252"/>
      <c r="C189" s="253"/>
      <c r="D189" s="246" t="s">
        <v>368</v>
      </c>
      <c r="E189" s="254" t="s">
        <v>1</v>
      </c>
      <c r="F189" s="255" t="s">
        <v>3528</v>
      </c>
      <c r="G189" s="253"/>
      <c r="H189" s="256">
        <v>218.80000000000001</v>
      </c>
      <c r="I189" s="257"/>
      <c r="J189" s="253"/>
      <c r="K189" s="253"/>
      <c r="L189" s="258"/>
      <c r="M189" s="259"/>
      <c r="N189" s="260"/>
      <c r="O189" s="260"/>
      <c r="P189" s="260"/>
      <c r="Q189" s="260"/>
      <c r="R189" s="260"/>
      <c r="S189" s="260"/>
      <c r="T189" s="261"/>
      <c r="AT189" s="262" t="s">
        <v>368</v>
      </c>
      <c r="AU189" s="262" t="s">
        <v>92</v>
      </c>
      <c r="AV189" s="12" t="s">
        <v>92</v>
      </c>
      <c r="AW189" s="12" t="s">
        <v>38</v>
      </c>
      <c r="AX189" s="12" t="s">
        <v>90</v>
      </c>
      <c r="AY189" s="262" t="s">
        <v>263</v>
      </c>
    </row>
    <row r="190" s="11" customFormat="1" ht="22.8" customHeight="1">
      <c r="B190" s="217"/>
      <c r="C190" s="218"/>
      <c r="D190" s="219" t="s">
        <v>82</v>
      </c>
      <c r="E190" s="231" t="s">
        <v>125</v>
      </c>
      <c r="F190" s="231" t="s">
        <v>562</v>
      </c>
      <c r="G190" s="218"/>
      <c r="H190" s="218"/>
      <c r="I190" s="221"/>
      <c r="J190" s="232">
        <f>BK190</f>
        <v>0</v>
      </c>
      <c r="K190" s="218"/>
      <c r="L190" s="223"/>
      <c r="M190" s="224"/>
      <c r="N190" s="225"/>
      <c r="O190" s="225"/>
      <c r="P190" s="226">
        <f>SUM(P191:P192)</f>
        <v>0</v>
      </c>
      <c r="Q190" s="225"/>
      <c r="R190" s="226">
        <f>SUM(R191:R192)</f>
        <v>0</v>
      </c>
      <c r="S190" s="225"/>
      <c r="T190" s="227">
        <f>SUM(T191:T192)</f>
        <v>0</v>
      </c>
      <c r="AR190" s="228" t="s">
        <v>90</v>
      </c>
      <c r="AT190" s="229" t="s">
        <v>82</v>
      </c>
      <c r="AU190" s="229" t="s">
        <v>90</v>
      </c>
      <c r="AY190" s="228" t="s">
        <v>263</v>
      </c>
      <c r="BK190" s="230">
        <f>SUM(BK191:BK192)</f>
        <v>0</v>
      </c>
    </row>
    <row r="191" s="1" customFormat="1" ht="16.5" customHeight="1">
      <c r="B191" s="39"/>
      <c r="C191" s="233" t="s">
        <v>460</v>
      </c>
      <c r="D191" s="233" t="s">
        <v>266</v>
      </c>
      <c r="E191" s="234" t="s">
        <v>3529</v>
      </c>
      <c r="F191" s="235" t="s">
        <v>3530</v>
      </c>
      <c r="G191" s="236" t="s">
        <v>378</v>
      </c>
      <c r="H191" s="237">
        <v>32.82</v>
      </c>
      <c r="I191" s="238"/>
      <c r="J191" s="239">
        <f>ROUND(I191*H191,2)</f>
        <v>0</v>
      </c>
      <c r="K191" s="235" t="s">
        <v>270</v>
      </c>
      <c r="L191" s="44"/>
      <c r="M191" s="240" t="s">
        <v>1</v>
      </c>
      <c r="N191" s="241" t="s">
        <v>48</v>
      </c>
      <c r="O191" s="87"/>
      <c r="P191" s="242">
        <f>O191*H191</f>
        <v>0</v>
      </c>
      <c r="Q191" s="242">
        <v>0</v>
      </c>
      <c r="R191" s="242">
        <f>Q191*H191</f>
        <v>0</v>
      </c>
      <c r="S191" s="242">
        <v>0</v>
      </c>
      <c r="T191" s="243">
        <f>S191*H191</f>
        <v>0</v>
      </c>
      <c r="AR191" s="244" t="s">
        <v>125</v>
      </c>
      <c r="AT191" s="244" t="s">
        <v>266</v>
      </c>
      <c r="AU191" s="244" t="s">
        <v>92</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3531</v>
      </c>
    </row>
    <row r="192" s="12" customFormat="1">
      <c r="B192" s="252"/>
      <c r="C192" s="253"/>
      <c r="D192" s="246" t="s">
        <v>368</v>
      </c>
      <c r="E192" s="254" t="s">
        <v>1</v>
      </c>
      <c r="F192" s="255" t="s">
        <v>3532</v>
      </c>
      <c r="G192" s="253"/>
      <c r="H192" s="256">
        <v>32.82</v>
      </c>
      <c r="I192" s="257"/>
      <c r="J192" s="253"/>
      <c r="K192" s="253"/>
      <c r="L192" s="258"/>
      <c r="M192" s="259"/>
      <c r="N192" s="260"/>
      <c r="O192" s="260"/>
      <c r="P192" s="260"/>
      <c r="Q192" s="260"/>
      <c r="R192" s="260"/>
      <c r="S192" s="260"/>
      <c r="T192" s="261"/>
      <c r="AT192" s="262" t="s">
        <v>368</v>
      </c>
      <c r="AU192" s="262" t="s">
        <v>92</v>
      </c>
      <c r="AV192" s="12" t="s">
        <v>92</v>
      </c>
      <c r="AW192" s="12" t="s">
        <v>38</v>
      </c>
      <c r="AX192" s="12" t="s">
        <v>90</v>
      </c>
      <c r="AY192" s="262" t="s">
        <v>263</v>
      </c>
    </row>
    <row r="193" s="11" customFormat="1" ht="22.8" customHeight="1">
      <c r="B193" s="217"/>
      <c r="C193" s="218"/>
      <c r="D193" s="219" t="s">
        <v>82</v>
      </c>
      <c r="E193" s="231" t="s">
        <v>303</v>
      </c>
      <c r="F193" s="231" t="s">
        <v>3533</v>
      </c>
      <c r="G193" s="218"/>
      <c r="H193" s="218"/>
      <c r="I193" s="221"/>
      <c r="J193" s="232">
        <f>BK193</f>
        <v>0</v>
      </c>
      <c r="K193" s="218"/>
      <c r="L193" s="223"/>
      <c r="M193" s="224"/>
      <c r="N193" s="225"/>
      <c r="O193" s="225"/>
      <c r="P193" s="226">
        <f>SUM(P194:P229)</f>
        <v>0</v>
      </c>
      <c r="Q193" s="225"/>
      <c r="R193" s="226">
        <f>SUM(R194:R229)</f>
        <v>0.035700000000000003</v>
      </c>
      <c r="S193" s="225"/>
      <c r="T193" s="227">
        <f>SUM(T194:T229)</f>
        <v>0</v>
      </c>
      <c r="AR193" s="228" t="s">
        <v>90</v>
      </c>
      <c r="AT193" s="229" t="s">
        <v>82</v>
      </c>
      <c r="AU193" s="229" t="s">
        <v>90</v>
      </c>
      <c r="AY193" s="228" t="s">
        <v>263</v>
      </c>
      <c r="BK193" s="230">
        <f>SUM(BK194:BK229)</f>
        <v>0</v>
      </c>
    </row>
    <row r="194" s="1" customFormat="1" ht="16.5" customHeight="1">
      <c r="B194" s="39"/>
      <c r="C194" s="233" t="s">
        <v>465</v>
      </c>
      <c r="D194" s="233" t="s">
        <v>266</v>
      </c>
      <c r="E194" s="234" t="s">
        <v>3534</v>
      </c>
      <c r="F194" s="235" t="s">
        <v>3535</v>
      </c>
      <c r="G194" s="236" t="s">
        <v>396</v>
      </c>
      <c r="H194" s="237">
        <v>85</v>
      </c>
      <c r="I194" s="238"/>
      <c r="J194" s="239">
        <f>ROUND(I194*H194,2)</f>
        <v>0</v>
      </c>
      <c r="K194" s="235" t="s">
        <v>270</v>
      </c>
      <c r="L194" s="44"/>
      <c r="M194" s="240" t="s">
        <v>1</v>
      </c>
      <c r="N194" s="241" t="s">
        <v>48</v>
      </c>
      <c r="O194" s="87"/>
      <c r="P194" s="242">
        <f>O194*H194</f>
        <v>0</v>
      </c>
      <c r="Q194" s="242">
        <v>0</v>
      </c>
      <c r="R194" s="242">
        <f>Q194*H194</f>
        <v>0</v>
      </c>
      <c r="S194" s="242">
        <v>0</v>
      </c>
      <c r="T194" s="243">
        <f>S194*H194</f>
        <v>0</v>
      </c>
      <c r="AR194" s="244" t="s">
        <v>125</v>
      </c>
      <c r="AT194" s="244" t="s">
        <v>266</v>
      </c>
      <c r="AU194" s="244" t="s">
        <v>92</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125</v>
      </c>
      <c r="BM194" s="244" t="s">
        <v>3536</v>
      </c>
    </row>
    <row r="195" s="14" customFormat="1">
      <c r="B195" s="274"/>
      <c r="C195" s="275"/>
      <c r="D195" s="246" t="s">
        <v>368</v>
      </c>
      <c r="E195" s="276" t="s">
        <v>1</v>
      </c>
      <c r="F195" s="277" t="s">
        <v>3537</v>
      </c>
      <c r="G195" s="275"/>
      <c r="H195" s="276" t="s">
        <v>1</v>
      </c>
      <c r="I195" s="278"/>
      <c r="J195" s="275"/>
      <c r="K195" s="275"/>
      <c r="L195" s="279"/>
      <c r="M195" s="280"/>
      <c r="N195" s="281"/>
      <c r="O195" s="281"/>
      <c r="P195" s="281"/>
      <c r="Q195" s="281"/>
      <c r="R195" s="281"/>
      <c r="S195" s="281"/>
      <c r="T195" s="282"/>
      <c r="AT195" s="283" t="s">
        <v>368</v>
      </c>
      <c r="AU195" s="283" t="s">
        <v>92</v>
      </c>
      <c r="AV195" s="14" t="s">
        <v>90</v>
      </c>
      <c r="AW195" s="14" t="s">
        <v>38</v>
      </c>
      <c r="AX195" s="14" t="s">
        <v>83</v>
      </c>
      <c r="AY195" s="283" t="s">
        <v>263</v>
      </c>
    </row>
    <row r="196" s="12" customFormat="1">
      <c r="B196" s="252"/>
      <c r="C196" s="253"/>
      <c r="D196" s="246" t="s">
        <v>368</v>
      </c>
      <c r="E196" s="254" t="s">
        <v>1</v>
      </c>
      <c r="F196" s="255" t="s">
        <v>3538</v>
      </c>
      <c r="G196" s="253"/>
      <c r="H196" s="256">
        <v>84.915999999999997</v>
      </c>
      <c r="I196" s="257"/>
      <c r="J196" s="253"/>
      <c r="K196" s="253"/>
      <c r="L196" s="258"/>
      <c r="M196" s="259"/>
      <c r="N196" s="260"/>
      <c r="O196" s="260"/>
      <c r="P196" s="260"/>
      <c r="Q196" s="260"/>
      <c r="R196" s="260"/>
      <c r="S196" s="260"/>
      <c r="T196" s="261"/>
      <c r="AT196" s="262" t="s">
        <v>368</v>
      </c>
      <c r="AU196" s="262" t="s">
        <v>92</v>
      </c>
      <c r="AV196" s="12" t="s">
        <v>92</v>
      </c>
      <c r="AW196" s="12" t="s">
        <v>38</v>
      </c>
      <c r="AX196" s="12" t="s">
        <v>83</v>
      </c>
      <c r="AY196" s="262" t="s">
        <v>263</v>
      </c>
    </row>
    <row r="197" s="13" customFormat="1">
      <c r="B197" s="263"/>
      <c r="C197" s="264"/>
      <c r="D197" s="246" t="s">
        <v>368</v>
      </c>
      <c r="E197" s="265" t="s">
        <v>1</v>
      </c>
      <c r="F197" s="266" t="s">
        <v>370</v>
      </c>
      <c r="G197" s="264"/>
      <c r="H197" s="267">
        <v>84.915999999999997</v>
      </c>
      <c r="I197" s="268"/>
      <c r="J197" s="264"/>
      <c r="K197" s="264"/>
      <c r="L197" s="269"/>
      <c r="M197" s="270"/>
      <c r="N197" s="271"/>
      <c r="O197" s="271"/>
      <c r="P197" s="271"/>
      <c r="Q197" s="271"/>
      <c r="R197" s="271"/>
      <c r="S197" s="271"/>
      <c r="T197" s="272"/>
      <c r="AT197" s="273" t="s">
        <v>368</v>
      </c>
      <c r="AU197" s="273" t="s">
        <v>92</v>
      </c>
      <c r="AV197" s="13" t="s">
        <v>125</v>
      </c>
      <c r="AW197" s="13" t="s">
        <v>38</v>
      </c>
      <c r="AX197" s="13" t="s">
        <v>83</v>
      </c>
      <c r="AY197" s="273" t="s">
        <v>263</v>
      </c>
    </row>
    <row r="198" s="12" customFormat="1">
      <c r="B198" s="252"/>
      <c r="C198" s="253"/>
      <c r="D198" s="246" t="s">
        <v>368</v>
      </c>
      <c r="E198" s="254" t="s">
        <v>1</v>
      </c>
      <c r="F198" s="255" t="s">
        <v>901</v>
      </c>
      <c r="G198" s="253"/>
      <c r="H198" s="256">
        <v>85</v>
      </c>
      <c r="I198" s="257"/>
      <c r="J198" s="253"/>
      <c r="K198" s="253"/>
      <c r="L198" s="258"/>
      <c r="M198" s="259"/>
      <c r="N198" s="260"/>
      <c r="O198" s="260"/>
      <c r="P198" s="260"/>
      <c r="Q198" s="260"/>
      <c r="R198" s="260"/>
      <c r="S198" s="260"/>
      <c r="T198" s="261"/>
      <c r="AT198" s="262" t="s">
        <v>368</v>
      </c>
      <c r="AU198" s="262" t="s">
        <v>92</v>
      </c>
      <c r="AV198" s="12" t="s">
        <v>92</v>
      </c>
      <c r="AW198" s="12" t="s">
        <v>38</v>
      </c>
      <c r="AX198" s="12" t="s">
        <v>90</v>
      </c>
      <c r="AY198" s="262" t="s">
        <v>263</v>
      </c>
    </row>
    <row r="199" s="1" customFormat="1" ht="16.5" customHeight="1">
      <c r="B199" s="39"/>
      <c r="C199" s="295" t="s">
        <v>470</v>
      </c>
      <c r="D199" s="295" t="s">
        <v>400</v>
      </c>
      <c r="E199" s="296" t="s">
        <v>3539</v>
      </c>
      <c r="F199" s="297" t="s">
        <v>3540</v>
      </c>
      <c r="G199" s="298" t="s">
        <v>396</v>
      </c>
      <c r="H199" s="299">
        <v>85</v>
      </c>
      <c r="I199" s="300"/>
      <c r="J199" s="301">
        <f>ROUND(I199*H199,2)</f>
        <v>0</v>
      </c>
      <c r="K199" s="297" t="s">
        <v>270</v>
      </c>
      <c r="L199" s="302"/>
      <c r="M199" s="303" t="s">
        <v>1</v>
      </c>
      <c r="N199" s="304" t="s">
        <v>48</v>
      </c>
      <c r="O199" s="87"/>
      <c r="P199" s="242">
        <f>O199*H199</f>
        <v>0</v>
      </c>
      <c r="Q199" s="242">
        <v>0.00042000000000000002</v>
      </c>
      <c r="R199" s="242">
        <f>Q199*H199</f>
        <v>0.035700000000000003</v>
      </c>
      <c r="S199" s="242">
        <v>0</v>
      </c>
      <c r="T199" s="243">
        <f>S199*H199</f>
        <v>0</v>
      </c>
      <c r="AR199" s="244" t="s">
        <v>303</v>
      </c>
      <c r="AT199" s="244" t="s">
        <v>400</v>
      </c>
      <c r="AU199" s="244" t="s">
        <v>92</v>
      </c>
      <c r="AY199" s="17" t="s">
        <v>263</v>
      </c>
      <c r="BE199" s="245">
        <f>IF(N199="základní",J199,0)</f>
        <v>0</v>
      </c>
      <c r="BF199" s="245">
        <f>IF(N199="snížená",J199,0)</f>
        <v>0</v>
      </c>
      <c r="BG199" s="245">
        <f>IF(N199="zákl. přenesená",J199,0)</f>
        <v>0</v>
      </c>
      <c r="BH199" s="245">
        <f>IF(N199="sníž. přenesená",J199,0)</f>
        <v>0</v>
      </c>
      <c r="BI199" s="245">
        <f>IF(N199="nulová",J199,0)</f>
        <v>0</v>
      </c>
      <c r="BJ199" s="17" t="s">
        <v>90</v>
      </c>
      <c r="BK199" s="245">
        <f>ROUND(I199*H199,2)</f>
        <v>0</v>
      </c>
      <c r="BL199" s="17" t="s">
        <v>125</v>
      </c>
      <c r="BM199" s="244" t="s">
        <v>3541</v>
      </c>
    </row>
    <row r="200" s="1" customFormat="1" ht="16.5" customHeight="1">
      <c r="B200" s="39"/>
      <c r="C200" s="233" t="s">
        <v>475</v>
      </c>
      <c r="D200" s="233" t="s">
        <v>266</v>
      </c>
      <c r="E200" s="234" t="s">
        <v>3542</v>
      </c>
      <c r="F200" s="235" t="s">
        <v>3543</v>
      </c>
      <c r="G200" s="236" t="s">
        <v>503</v>
      </c>
      <c r="H200" s="237">
        <v>14</v>
      </c>
      <c r="I200" s="238"/>
      <c r="J200" s="239">
        <f>ROUND(I200*H200,2)</f>
        <v>0</v>
      </c>
      <c r="K200" s="235" t="s">
        <v>3544</v>
      </c>
      <c r="L200" s="44"/>
      <c r="M200" s="240" t="s">
        <v>1</v>
      </c>
      <c r="N200" s="241" t="s">
        <v>48</v>
      </c>
      <c r="O200" s="87"/>
      <c r="P200" s="242">
        <f>O200*H200</f>
        <v>0</v>
      </c>
      <c r="Q200" s="242">
        <v>0</v>
      </c>
      <c r="R200" s="242">
        <f>Q200*H200</f>
        <v>0</v>
      </c>
      <c r="S200" s="242">
        <v>0</v>
      </c>
      <c r="T200" s="243">
        <f>S200*H200</f>
        <v>0</v>
      </c>
      <c r="AR200" s="244" t="s">
        <v>125</v>
      </c>
      <c r="AT200" s="244" t="s">
        <v>266</v>
      </c>
      <c r="AU200" s="244" t="s">
        <v>92</v>
      </c>
      <c r="AY200" s="17" t="s">
        <v>263</v>
      </c>
      <c r="BE200" s="245">
        <f>IF(N200="základní",J200,0)</f>
        <v>0</v>
      </c>
      <c r="BF200" s="245">
        <f>IF(N200="snížená",J200,0)</f>
        <v>0</v>
      </c>
      <c r="BG200" s="245">
        <f>IF(N200="zákl. přenesená",J200,0)</f>
        <v>0</v>
      </c>
      <c r="BH200" s="245">
        <f>IF(N200="sníž. přenesená",J200,0)</f>
        <v>0</v>
      </c>
      <c r="BI200" s="245">
        <f>IF(N200="nulová",J200,0)</f>
        <v>0</v>
      </c>
      <c r="BJ200" s="17" t="s">
        <v>90</v>
      </c>
      <c r="BK200" s="245">
        <f>ROUND(I200*H200,2)</f>
        <v>0</v>
      </c>
      <c r="BL200" s="17" t="s">
        <v>125</v>
      </c>
      <c r="BM200" s="244" t="s">
        <v>3545</v>
      </c>
    </row>
    <row r="201" s="14" customFormat="1">
      <c r="B201" s="274"/>
      <c r="C201" s="275"/>
      <c r="D201" s="246" t="s">
        <v>368</v>
      </c>
      <c r="E201" s="276" t="s">
        <v>1</v>
      </c>
      <c r="F201" s="277" t="s">
        <v>3546</v>
      </c>
      <c r="G201" s="275"/>
      <c r="H201" s="276" t="s">
        <v>1</v>
      </c>
      <c r="I201" s="278"/>
      <c r="J201" s="275"/>
      <c r="K201" s="275"/>
      <c r="L201" s="279"/>
      <c r="M201" s="280"/>
      <c r="N201" s="281"/>
      <c r="O201" s="281"/>
      <c r="P201" s="281"/>
      <c r="Q201" s="281"/>
      <c r="R201" s="281"/>
      <c r="S201" s="281"/>
      <c r="T201" s="282"/>
      <c r="AT201" s="283" t="s">
        <v>368</v>
      </c>
      <c r="AU201" s="283" t="s">
        <v>92</v>
      </c>
      <c r="AV201" s="14" t="s">
        <v>90</v>
      </c>
      <c r="AW201" s="14" t="s">
        <v>38</v>
      </c>
      <c r="AX201" s="14" t="s">
        <v>83</v>
      </c>
      <c r="AY201" s="283" t="s">
        <v>263</v>
      </c>
    </row>
    <row r="202" s="14" customFormat="1">
      <c r="B202" s="274"/>
      <c r="C202" s="275"/>
      <c r="D202" s="246" t="s">
        <v>368</v>
      </c>
      <c r="E202" s="276" t="s">
        <v>1</v>
      </c>
      <c r="F202" s="277" t="s">
        <v>3547</v>
      </c>
      <c r="G202" s="275"/>
      <c r="H202" s="276" t="s">
        <v>1</v>
      </c>
      <c r="I202" s="278"/>
      <c r="J202" s="275"/>
      <c r="K202" s="275"/>
      <c r="L202" s="279"/>
      <c r="M202" s="280"/>
      <c r="N202" s="281"/>
      <c r="O202" s="281"/>
      <c r="P202" s="281"/>
      <c r="Q202" s="281"/>
      <c r="R202" s="281"/>
      <c r="S202" s="281"/>
      <c r="T202" s="282"/>
      <c r="AT202" s="283" t="s">
        <v>368</v>
      </c>
      <c r="AU202" s="283" t="s">
        <v>92</v>
      </c>
      <c r="AV202" s="14" t="s">
        <v>90</v>
      </c>
      <c r="AW202" s="14" t="s">
        <v>38</v>
      </c>
      <c r="AX202" s="14" t="s">
        <v>83</v>
      </c>
      <c r="AY202" s="283" t="s">
        <v>263</v>
      </c>
    </row>
    <row r="203" s="12" customFormat="1">
      <c r="B203" s="252"/>
      <c r="C203" s="253"/>
      <c r="D203" s="246" t="s">
        <v>368</v>
      </c>
      <c r="E203" s="254" t="s">
        <v>1</v>
      </c>
      <c r="F203" s="255" t="s">
        <v>440</v>
      </c>
      <c r="G203" s="253"/>
      <c r="H203" s="256">
        <v>14</v>
      </c>
      <c r="I203" s="257"/>
      <c r="J203" s="253"/>
      <c r="K203" s="253"/>
      <c r="L203" s="258"/>
      <c r="M203" s="259"/>
      <c r="N203" s="260"/>
      <c r="O203" s="260"/>
      <c r="P203" s="260"/>
      <c r="Q203" s="260"/>
      <c r="R203" s="260"/>
      <c r="S203" s="260"/>
      <c r="T203" s="261"/>
      <c r="AT203" s="262" t="s">
        <v>368</v>
      </c>
      <c r="AU203" s="262" t="s">
        <v>92</v>
      </c>
      <c r="AV203" s="12" t="s">
        <v>92</v>
      </c>
      <c r="AW203" s="12" t="s">
        <v>38</v>
      </c>
      <c r="AX203" s="12" t="s">
        <v>83</v>
      </c>
      <c r="AY203" s="262" t="s">
        <v>263</v>
      </c>
    </row>
    <row r="204" s="13" customFormat="1">
      <c r="B204" s="263"/>
      <c r="C204" s="264"/>
      <c r="D204" s="246" t="s">
        <v>368</v>
      </c>
      <c r="E204" s="265" t="s">
        <v>1</v>
      </c>
      <c r="F204" s="266" t="s">
        <v>370</v>
      </c>
      <c r="G204" s="264"/>
      <c r="H204" s="267">
        <v>14</v>
      </c>
      <c r="I204" s="268"/>
      <c r="J204" s="264"/>
      <c r="K204" s="264"/>
      <c r="L204" s="269"/>
      <c r="M204" s="270"/>
      <c r="N204" s="271"/>
      <c r="O204" s="271"/>
      <c r="P204" s="271"/>
      <c r="Q204" s="271"/>
      <c r="R204" s="271"/>
      <c r="S204" s="271"/>
      <c r="T204" s="272"/>
      <c r="AT204" s="273" t="s">
        <v>368</v>
      </c>
      <c r="AU204" s="273" t="s">
        <v>92</v>
      </c>
      <c r="AV204" s="13" t="s">
        <v>125</v>
      </c>
      <c r="AW204" s="13" t="s">
        <v>38</v>
      </c>
      <c r="AX204" s="13" t="s">
        <v>90</v>
      </c>
      <c r="AY204" s="273" t="s">
        <v>263</v>
      </c>
    </row>
    <row r="205" s="1" customFormat="1" ht="16.5" customHeight="1">
      <c r="B205" s="39"/>
      <c r="C205" s="233" t="s">
        <v>7</v>
      </c>
      <c r="D205" s="233" t="s">
        <v>266</v>
      </c>
      <c r="E205" s="234" t="s">
        <v>3548</v>
      </c>
      <c r="F205" s="235" t="s">
        <v>3549</v>
      </c>
      <c r="G205" s="236" t="s">
        <v>503</v>
      </c>
      <c r="H205" s="237">
        <v>1</v>
      </c>
      <c r="I205" s="238"/>
      <c r="J205" s="239">
        <f>ROUND(I205*H205,2)</f>
        <v>0</v>
      </c>
      <c r="K205" s="235" t="s">
        <v>3544</v>
      </c>
      <c r="L205" s="44"/>
      <c r="M205" s="240" t="s">
        <v>1</v>
      </c>
      <c r="N205" s="241" t="s">
        <v>48</v>
      </c>
      <c r="O205" s="87"/>
      <c r="P205" s="242">
        <f>O205*H205</f>
        <v>0</v>
      </c>
      <c r="Q205" s="242">
        <v>0</v>
      </c>
      <c r="R205" s="242">
        <f>Q205*H205</f>
        <v>0</v>
      </c>
      <c r="S205" s="242">
        <v>0</v>
      </c>
      <c r="T205" s="243">
        <f>S205*H205</f>
        <v>0</v>
      </c>
      <c r="AR205" s="244" t="s">
        <v>125</v>
      </c>
      <c r="AT205" s="244" t="s">
        <v>266</v>
      </c>
      <c r="AU205" s="244" t="s">
        <v>92</v>
      </c>
      <c r="AY205" s="17" t="s">
        <v>263</v>
      </c>
      <c r="BE205" s="245">
        <f>IF(N205="základní",J205,0)</f>
        <v>0</v>
      </c>
      <c r="BF205" s="245">
        <f>IF(N205="snížená",J205,0)</f>
        <v>0</v>
      </c>
      <c r="BG205" s="245">
        <f>IF(N205="zákl. přenesená",J205,0)</f>
        <v>0</v>
      </c>
      <c r="BH205" s="245">
        <f>IF(N205="sníž. přenesená",J205,0)</f>
        <v>0</v>
      </c>
      <c r="BI205" s="245">
        <f>IF(N205="nulová",J205,0)</f>
        <v>0</v>
      </c>
      <c r="BJ205" s="17" t="s">
        <v>90</v>
      </c>
      <c r="BK205" s="245">
        <f>ROUND(I205*H205,2)</f>
        <v>0</v>
      </c>
      <c r="BL205" s="17" t="s">
        <v>125</v>
      </c>
      <c r="BM205" s="244" t="s">
        <v>3550</v>
      </c>
    </row>
    <row r="206" s="14" customFormat="1">
      <c r="B206" s="274"/>
      <c r="C206" s="275"/>
      <c r="D206" s="246" t="s">
        <v>368</v>
      </c>
      <c r="E206" s="276" t="s">
        <v>1</v>
      </c>
      <c r="F206" s="277" t="s">
        <v>3546</v>
      </c>
      <c r="G206" s="275"/>
      <c r="H206" s="276" t="s">
        <v>1</v>
      </c>
      <c r="I206" s="278"/>
      <c r="J206" s="275"/>
      <c r="K206" s="275"/>
      <c r="L206" s="279"/>
      <c r="M206" s="280"/>
      <c r="N206" s="281"/>
      <c r="O206" s="281"/>
      <c r="P206" s="281"/>
      <c r="Q206" s="281"/>
      <c r="R206" s="281"/>
      <c r="S206" s="281"/>
      <c r="T206" s="282"/>
      <c r="AT206" s="283" t="s">
        <v>368</v>
      </c>
      <c r="AU206" s="283" t="s">
        <v>92</v>
      </c>
      <c r="AV206" s="14" t="s">
        <v>90</v>
      </c>
      <c r="AW206" s="14" t="s">
        <v>38</v>
      </c>
      <c r="AX206" s="14" t="s">
        <v>83</v>
      </c>
      <c r="AY206" s="283" t="s">
        <v>263</v>
      </c>
    </row>
    <row r="207" s="14" customFormat="1">
      <c r="B207" s="274"/>
      <c r="C207" s="275"/>
      <c r="D207" s="246" t="s">
        <v>368</v>
      </c>
      <c r="E207" s="276" t="s">
        <v>1</v>
      </c>
      <c r="F207" s="277" t="s">
        <v>3547</v>
      </c>
      <c r="G207" s="275"/>
      <c r="H207" s="276" t="s">
        <v>1</v>
      </c>
      <c r="I207" s="278"/>
      <c r="J207" s="275"/>
      <c r="K207" s="275"/>
      <c r="L207" s="279"/>
      <c r="M207" s="280"/>
      <c r="N207" s="281"/>
      <c r="O207" s="281"/>
      <c r="P207" s="281"/>
      <c r="Q207" s="281"/>
      <c r="R207" s="281"/>
      <c r="S207" s="281"/>
      <c r="T207" s="282"/>
      <c r="AT207" s="283" t="s">
        <v>368</v>
      </c>
      <c r="AU207" s="283" t="s">
        <v>92</v>
      </c>
      <c r="AV207" s="14" t="s">
        <v>90</v>
      </c>
      <c r="AW207" s="14" t="s">
        <v>38</v>
      </c>
      <c r="AX207" s="14" t="s">
        <v>83</v>
      </c>
      <c r="AY207" s="283" t="s">
        <v>263</v>
      </c>
    </row>
    <row r="208" s="12" customFormat="1">
      <c r="B208" s="252"/>
      <c r="C208" s="253"/>
      <c r="D208" s="246" t="s">
        <v>368</v>
      </c>
      <c r="E208" s="254" t="s">
        <v>1</v>
      </c>
      <c r="F208" s="255" t="s">
        <v>90</v>
      </c>
      <c r="G208" s="253"/>
      <c r="H208" s="256">
        <v>1</v>
      </c>
      <c r="I208" s="257"/>
      <c r="J208" s="253"/>
      <c r="K208" s="253"/>
      <c r="L208" s="258"/>
      <c r="M208" s="259"/>
      <c r="N208" s="260"/>
      <c r="O208" s="260"/>
      <c r="P208" s="260"/>
      <c r="Q208" s="260"/>
      <c r="R208" s="260"/>
      <c r="S208" s="260"/>
      <c r="T208" s="261"/>
      <c r="AT208" s="262" t="s">
        <v>368</v>
      </c>
      <c r="AU208" s="262" t="s">
        <v>92</v>
      </c>
      <c r="AV208" s="12" t="s">
        <v>92</v>
      </c>
      <c r="AW208" s="12" t="s">
        <v>38</v>
      </c>
      <c r="AX208" s="12" t="s">
        <v>83</v>
      </c>
      <c r="AY208" s="262" t="s">
        <v>263</v>
      </c>
    </row>
    <row r="209" s="13" customFormat="1">
      <c r="B209" s="263"/>
      <c r="C209" s="264"/>
      <c r="D209" s="246" t="s">
        <v>368</v>
      </c>
      <c r="E209" s="265" t="s">
        <v>1</v>
      </c>
      <c r="F209" s="266" t="s">
        <v>370</v>
      </c>
      <c r="G209" s="264"/>
      <c r="H209" s="267">
        <v>1</v>
      </c>
      <c r="I209" s="268"/>
      <c r="J209" s="264"/>
      <c r="K209" s="264"/>
      <c r="L209" s="269"/>
      <c r="M209" s="270"/>
      <c r="N209" s="271"/>
      <c r="O209" s="271"/>
      <c r="P209" s="271"/>
      <c r="Q209" s="271"/>
      <c r="R209" s="271"/>
      <c r="S209" s="271"/>
      <c r="T209" s="272"/>
      <c r="AT209" s="273" t="s">
        <v>368</v>
      </c>
      <c r="AU209" s="273" t="s">
        <v>92</v>
      </c>
      <c r="AV209" s="13" t="s">
        <v>125</v>
      </c>
      <c r="AW209" s="13" t="s">
        <v>38</v>
      </c>
      <c r="AX209" s="13" t="s">
        <v>90</v>
      </c>
      <c r="AY209" s="273" t="s">
        <v>263</v>
      </c>
    </row>
    <row r="210" s="1" customFormat="1" ht="24" customHeight="1">
      <c r="B210" s="39"/>
      <c r="C210" s="233" t="s">
        <v>490</v>
      </c>
      <c r="D210" s="233" t="s">
        <v>266</v>
      </c>
      <c r="E210" s="234" t="s">
        <v>3551</v>
      </c>
      <c r="F210" s="235" t="s">
        <v>3552</v>
      </c>
      <c r="G210" s="236" t="s">
        <v>503</v>
      </c>
      <c r="H210" s="237">
        <v>1</v>
      </c>
      <c r="I210" s="238"/>
      <c r="J210" s="239">
        <f>ROUND(I210*H210,2)</f>
        <v>0</v>
      </c>
      <c r="K210" s="235" t="s">
        <v>3544</v>
      </c>
      <c r="L210" s="44"/>
      <c r="M210" s="240" t="s">
        <v>1</v>
      </c>
      <c r="N210" s="241" t="s">
        <v>48</v>
      </c>
      <c r="O210" s="87"/>
      <c r="P210" s="242">
        <f>O210*H210</f>
        <v>0</v>
      </c>
      <c r="Q210" s="242">
        <v>0</v>
      </c>
      <c r="R210" s="242">
        <f>Q210*H210</f>
        <v>0</v>
      </c>
      <c r="S210" s="242">
        <v>0</v>
      </c>
      <c r="T210" s="243">
        <f>S210*H210</f>
        <v>0</v>
      </c>
      <c r="AR210" s="244" t="s">
        <v>125</v>
      </c>
      <c r="AT210" s="244" t="s">
        <v>266</v>
      </c>
      <c r="AU210" s="244" t="s">
        <v>92</v>
      </c>
      <c r="AY210" s="17" t="s">
        <v>263</v>
      </c>
      <c r="BE210" s="245">
        <f>IF(N210="základní",J210,0)</f>
        <v>0</v>
      </c>
      <c r="BF210" s="245">
        <f>IF(N210="snížená",J210,0)</f>
        <v>0</v>
      </c>
      <c r="BG210" s="245">
        <f>IF(N210="zákl. přenesená",J210,0)</f>
        <v>0</v>
      </c>
      <c r="BH210" s="245">
        <f>IF(N210="sníž. přenesená",J210,0)</f>
        <v>0</v>
      </c>
      <c r="BI210" s="245">
        <f>IF(N210="nulová",J210,0)</f>
        <v>0</v>
      </c>
      <c r="BJ210" s="17" t="s">
        <v>90</v>
      </c>
      <c r="BK210" s="245">
        <f>ROUND(I210*H210,2)</f>
        <v>0</v>
      </c>
      <c r="BL210" s="17" t="s">
        <v>125</v>
      </c>
      <c r="BM210" s="244" t="s">
        <v>3553</v>
      </c>
    </row>
    <row r="211" s="14" customFormat="1">
      <c r="B211" s="274"/>
      <c r="C211" s="275"/>
      <c r="D211" s="246" t="s">
        <v>368</v>
      </c>
      <c r="E211" s="276" t="s">
        <v>1</v>
      </c>
      <c r="F211" s="277" t="s">
        <v>3546</v>
      </c>
      <c r="G211" s="275"/>
      <c r="H211" s="276" t="s">
        <v>1</v>
      </c>
      <c r="I211" s="278"/>
      <c r="J211" s="275"/>
      <c r="K211" s="275"/>
      <c r="L211" s="279"/>
      <c r="M211" s="280"/>
      <c r="N211" s="281"/>
      <c r="O211" s="281"/>
      <c r="P211" s="281"/>
      <c r="Q211" s="281"/>
      <c r="R211" s="281"/>
      <c r="S211" s="281"/>
      <c r="T211" s="282"/>
      <c r="AT211" s="283" t="s">
        <v>368</v>
      </c>
      <c r="AU211" s="283" t="s">
        <v>92</v>
      </c>
      <c r="AV211" s="14" t="s">
        <v>90</v>
      </c>
      <c r="AW211" s="14" t="s">
        <v>38</v>
      </c>
      <c r="AX211" s="14" t="s">
        <v>83</v>
      </c>
      <c r="AY211" s="283" t="s">
        <v>263</v>
      </c>
    </row>
    <row r="212" s="14" customFormat="1">
      <c r="B212" s="274"/>
      <c r="C212" s="275"/>
      <c r="D212" s="246" t="s">
        <v>368</v>
      </c>
      <c r="E212" s="276" t="s">
        <v>1</v>
      </c>
      <c r="F212" s="277" t="s">
        <v>3547</v>
      </c>
      <c r="G212" s="275"/>
      <c r="H212" s="276" t="s">
        <v>1</v>
      </c>
      <c r="I212" s="278"/>
      <c r="J212" s="275"/>
      <c r="K212" s="275"/>
      <c r="L212" s="279"/>
      <c r="M212" s="280"/>
      <c r="N212" s="281"/>
      <c r="O212" s="281"/>
      <c r="P212" s="281"/>
      <c r="Q212" s="281"/>
      <c r="R212" s="281"/>
      <c r="S212" s="281"/>
      <c r="T212" s="282"/>
      <c r="AT212" s="283" t="s">
        <v>368</v>
      </c>
      <c r="AU212" s="283" t="s">
        <v>92</v>
      </c>
      <c r="AV212" s="14" t="s">
        <v>90</v>
      </c>
      <c r="AW212" s="14" t="s">
        <v>38</v>
      </c>
      <c r="AX212" s="14" t="s">
        <v>83</v>
      </c>
      <c r="AY212" s="283" t="s">
        <v>263</v>
      </c>
    </row>
    <row r="213" s="12" customFormat="1">
      <c r="B213" s="252"/>
      <c r="C213" s="253"/>
      <c r="D213" s="246" t="s">
        <v>368</v>
      </c>
      <c r="E213" s="254" t="s">
        <v>1</v>
      </c>
      <c r="F213" s="255" t="s">
        <v>90</v>
      </c>
      <c r="G213" s="253"/>
      <c r="H213" s="256">
        <v>1</v>
      </c>
      <c r="I213" s="257"/>
      <c r="J213" s="253"/>
      <c r="K213" s="253"/>
      <c r="L213" s="258"/>
      <c r="M213" s="259"/>
      <c r="N213" s="260"/>
      <c r="O213" s="260"/>
      <c r="P213" s="260"/>
      <c r="Q213" s="260"/>
      <c r="R213" s="260"/>
      <c r="S213" s="260"/>
      <c r="T213" s="261"/>
      <c r="AT213" s="262" t="s">
        <v>368</v>
      </c>
      <c r="AU213" s="262" t="s">
        <v>92</v>
      </c>
      <c r="AV213" s="12" t="s">
        <v>92</v>
      </c>
      <c r="AW213" s="12" t="s">
        <v>38</v>
      </c>
      <c r="AX213" s="12" t="s">
        <v>83</v>
      </c>
      <c r="AY213" s="262" t="s">
        <v>263</v>
      </c>
    </row>
    <row r="214" s="13" customFormat="1">
      <c r="B214" s="263"/>
      <c r="C214" s="264"/>
      <c r="D214" s="246" t="s">
        <v>368</v>
      </c>
      <c r="E214" s="265" t="s">
        <v>1</v>
      </c>
      <c r="F214" s="266" t="s">
        <v>370</v>
      </c>
      <c r="G214" s="264"/>
      <c r="H214" s="267">
        <v>1</v>
      </c>
      <c r="I214" s="268"/>
      <c r="J214" s="264"/>
      <c r="K214" s="264"/>
      <c r="L214" s="269"/>
      <c r="M214" s="270"/>
      <c r="N214" s="271"/>
      <c r="O214" s="271"/>
      <c r="P214" s="271"/>
      <c r="Q214" s="271"/>
      <c r="R214" s="271"/>
      <c r="S214" s="271"/>
      <c r="T214" s="272"/>
      <c r="AT214" s="273" t="s">
        <v>368</v>
      </c>
      <c r="AU214" s="273" t="s">
        <v>92</v>
      </c>
      <c r="AV214" s="13" t="s">
        <v>125</v>
      </c>
      <c r="AW214" s="13" t="s">
        <v>38</v>
      </c>
      <c r="AX214" s="13" t="s">
        <v>90</v>
      </c>
      <c r="AY214" s="273" t="s">
        <v>263</v>
      </c>
    </row>
    <row r="215" s="1" customFormat="1" ht="24" customHeight="1">
      <c r="B215" s="39"/>
      <c r="C215" s="233" t="s">
        <v>500</v>
      </c>
      <c r="D215" s="233" t="s">
        <v>266</v>
      </c>
      <c r="E215" s="234" t="s">
        <v>3554</v>
      </c>
      <c r="F215" s="235" t="s">
        <v>3555</v>
      </c>
      <c r="G215" s="236" t="s">
        <v>503</v>
      </c>
      <c r="H215" s="237">
        <v>8</v>
      </c>
      <c r="I215" s="238"/>
      <c r="J215" s="239">
        <f>ROUND(I215*H215,2)</f>
        <v>0</v>
      </c>
      <c r="K215" s="235" t="s">
        <v>3544</v>
      </c>
      <c r="L215" s="44"/>
      <c r="M215" s="240" t="s">
        <v>1</v>
      </c>
      <c r="N215" s="241" t="s">
        <v>48</v>
      </c>
      <c r="O215" s="87"/>
      <c r="P215" s="242">
        <f>O215*H215</f>
        <v>0</v>
      </c>
      <c r="Q215" s="242">
        <v>0</v>
      </c>
      <c r="R215" s="242">
        <f>Q215*H215</f>
        <v>0</v>
      </c>
      <c r="S215" s="242">
        <v>0</v>
      </c>
      <c r="T215" s="243">
        <f>S215*H215</f>
        <v>0</v>
      </c>
      <c r="AR215" s="244" t="s">
        <v>125</v>
      </c>
      <c r="AT215" s="244" t="s">
        <v>266</v>
      </c>
      <c r="AU215" s="244" t="s">
        <v>92</v>
      </c>
      <c r="AY215" s="17" t="s">
        <v>263</v>
      </c>
      <c r="BE215" s="245">
        <f>IF(N215="základní",J215,0)</f>
        <v>0</v>
      </c>
      <c r="BF215" s="245">
        <f>IF(N215="snížená",J215,0)</f>
        <v>0</v>
      </c>
      <c r="BG215" s="245">
        <f>IF(N215="zákl. přenesená",J215,0)</f>
        <v>0</v>
      </c>
      <c r="BH215" s="245">
        <f>IF(N215="sníž. přenesená",J215,0)</f>
        <v>0</v>
      </c>
      <c r="BI215" s="245">
        <f>IF(N215="nulová",J215,0)</f>
        <v>0</v>
      </c>
      <c r="BJ215" s="17" t="s">
        <v>90</v>
      </c>
      <c r="BK215" s="245">
        <f>ROUND(I215*H215,2)</f>
        <v>0</v>
      </c>
      <c r="BL215" s="17" t="s">
        <v>125</v>
      </c>
      <c r="BM215" s="244" t="s">
        <v>3556</v>
      </c>
    </row>
    <row r="216" s="14" customFormat="1">
      <c r="B216" s="274"/>
      <c r="C216" s="275"/>
      <c r="D216" s="246" t="s">
        <v>368</v>
      </c>
      <c r="E216" s="276" t="s">
        <v>1</v>
      </c>
      <c r="F216" s="277" t="s">
        <v>3546</v>
      </c>
      <c r="G216" s="275"/>
      <c r="H216" s="276" t="s">
        <v>1</v>
      </c>
      <c r="I216" s="278"/>
      <c r="J216" s="275"/>
      <c r="K216" s="275"/>
      <c r="L216" s="279"/>
      <c r="M216" s="280"/>
      <c r="N216" s="281"/>
      <c r="O216" s="281"/>
      <c r="P216" s="281"/>
      <c r="Q216" s="281"/>
      <c r="R216" s="281"/>
      <c r="S216" s="281"/>
      <c r="T216" s="282"/>
      <c r="AT216" s="283" t="s">
        <v>368</v>
      </c>
      <c r="AU216" s="283" t="s">
        <v>92</v>
      </c>
      <c r="AV216" s="14" t="s">
        <v>90</v>
      </c>
      <c r="AW216" s="14" t="s">
        <v>38</v>
      </c>
      <c r="AX216" s="14" t="s">
        <v>83</v>
      </c>
      <c r="AY216" s="283" t="s">
        <v>263</v>
      </c>
    </row>
    <row r="217" s="14" customFormat="1">
      <c r="B217" s="274"/>
      <c r="C217" s="275"/>
      <c r="D217" s="246" t="s">
        <v>368</v>
      </c>
      <c r="E217" s="276" t="s">
        <v>1</v>
      </c>
      <c r="F217" s="277" t="s">
        <v>3547</v>
      </c>
      <c r="G217" s="275"/>
      <c r="H217" s="276" t="s">
        <v>1</v>
      </c>
      <c r="I217" s="278"/>
      <c r="J217" s="275"/>
      <c r="K217" s="275"/>
      <c r="L217" s="279"/>
      <c r="M217" s="280"/>
      <c r="N217" s="281"/>
      <c r="O217" s="281"/>
      <c r="P217" s="281"/>
      <c r="Q217" s="281"/>
      <c r="R217" s="281"/>
      <c r="S217" s="281"/>
      <c r="T217" s="282"/>
      <c r="AT217" s="283" t="s">
        <v>368</v>
      </c>
      <c r="AU217" s="283" t="s">
        <v>92</v>
      </c>
      <c r="AV217" s="14" t="s">
        <v>90</v>
      </c>
      <c r="AW217" s="14" t="s">
        <v>38</v>
      </c>
      <c r="AX217" s="14" t="s">
        <v>83</v>
      </c>
      <c r="AY217" s="283" t="s">
        <v>263</v>
      </c>
    </row>
    <row r="218" s="12" customFormat="1">
      <c r="B218" s="252"/>
      <c r="C218" s="253"/>
      <c r="D218" s="246" t="s">
        <v>368</v>
      </c>
      <c r="E218" s="254" t="s">
        <v>1</v>
      </c>
      <c r="F218" s="255" t="s">
        <v>303</v>
      </c>
      <c r="G218" s="253"/>
      <c r="H218" s="256">
        <v>8</v>
      </c>
      <c r="I218" s="257"/>
      <c r="J218" s="253"/>
      <c r="K218" s="253"/>
      <c r="L218" s="258"/>
      <c r="M218" s="259"/>
      <c r="N218" s="260"/>
      <c r="O218" s="260"/>
      <c r="P218" s="260"/>
      <c r="Q218" s="260"/>
      <c r="R218" s="260"/>
      <c r="S218" s="260"/>
      <c r="T218" s="261"/>
      <c r="AT218" s="262" t="s">
        <v>368</v>
      </c>
      <c r="AU218" s="262" t="s">
        <v>92</v>
      </c>
      <c r="AV218" s="12" t="s">
        <v>92</v>
      </c>
      <c r="AW218" s="12" t="s">
        <v>38</v>
      </c>
      <c r="AX218" s="12" t="s">
        <v>83</v>
      </c>
      <c r="AY218" s="262" t="s">
        <v>263</v>
      </c>
    </row>
    <row r="219" s="13" customFormat="1">
      <c r="B219" s="263"/>
      <c r="C219" s="264"/>
      <c r="D219" s="246" t="s">
        <v>368</v>
      </c>
      <c r="E219" s="265" t="s">
        <v>1</v>
      </c>
      <c r="F219" s="266" t="s">
        <v>370</v>
      </c>
      <c r="G219" s="264"/>
      <c r="H219" s="267">
        <v>8</v>
      </c>
      <c r="I219" s="268"/>
      <c r="J219" s="264"/>
      <c r="K219" s="264"/>
      <c r="L219" s="269"/>
      <c r="M219" s="270"/>
      <c r="N219" s="271"/>
      <c r="O219" s="271"/>
      <c r="P219" s="271"/>
      <c r="Q219" s="271"/>
      <c r="R219" s="271"/>
      <c r="S219" s="271"/>
      <c r="T219" s="272"/>
      <c r="AT219" s="273" t="s">
        <v>368</v>
      </c>
      <c r="AU219" s="273" t="s">
        <v>92</v>
      </c>
      <c r="AV219" s="13" t="s">
        <v>125</v>
      </c>
      <c r="AW219" s="13" t="s">
        <v>38</v>
      </c>
      <c r="AX219" s="13" t="s">
        <v>90</v>
      </c>
      <c r="AY219" s="273" t="s">
        <v>263</v>
      </c>
    </row>
    <row r="220" s="1" customFormat="1" ht="24" customHeight="1">
      <c r="B220" s="39"/>
      <c r="C220" s="233" t="s">
        <v>506</v>
      </c>
      <c r="D220" s="233" t="s">
        <v>266</v>
      </c>
      <c r="E220" s="234" t="s">
        <v>3557</v>
      </c>
      <c r="F220" s="235" t="s">
        <v>3558</v>
      </c>
      <c r="G220" s="236" t="s">
        <v>503</v>
      </c>
      <c r="H220" s="237">
        <v>2</v>
      </c>
      <c r="I220" s="238"/>
      <c r="J220" s="239">
        <f>ROUND(I220*H220,2)</f>
        <v>0</v>
      </c>
      <c r="K220" s="235" t="s">
        <v>3544</v>
      </c>
      <c r="L220" s="44"/>
      <c r="M220" s="240" t="s">
        <v>1</v>
      </c>
      <c r="N220" s="241" t="s">
        <v>48</v>
      </c>
      <c r="O220" s="87"/>
      <c r="P220" s="242">
        <f>O220*H220</f>
        <v>0</v>
      </c>
      <c r="Q220" s="242">
        <v>0</v>
      </c>
      <c r="R220" s="242">
        <f>Q220*H220</f>
        <v>0</v>
      </c>
      <c r="S220" s="242">
        <v>0</v>
      </c>
      <c r="T220" s="243">
        <f>S220*H220</f>
        <v>0</v>
      </c>
      <c r="AR220" s="244" t="s">
        <v>125</v>
      </c>
      <c r="AT220" s="244" t="s">
        <v>266</v>
      </c>
      <c r="AU220" s="244" t="s">
        <v>92</v>
      </c>
      <c r="AY220" s="17" t="s">
        <v>263</v>
      </c>
      <c r="BE220" s="245">
        <f>IF(N220="základní",J220,0)</f>
        <v>0</v>
      </c>
      <c r="BF220" s="245">
        <f>IF(N220="snížená",J220,0)</f>
        <v>0</v>
      </c>
      <c r="BG220" s="245">
        <f>IF(N220="zákl. přenesená",J220,0)</f>
        <v>0</v>
      </c>
      <c r="BH220" s="245">
        <f>IF(N220="sníž. přenesená",J220,0)</f>
        <v>0</v>
      </c>
      <c r="BI220" s="245">
        <f>IF(N220="nulová",J220,0)</f>
        <v>0</v>
      </c>
      <c r="BJ220" s="17" t="s">
        <v>90</v>
      </c>
      <c r="BK220" s="245">
        <f>ROUND(I220*H220,2)</f>
        <v>0</v>
      </c>
      <c r="BL220" s="17" t="s">
        <v>125</v>
      </c>
      <c r="BM220" s="244" t="s">
        <v>3559</v>
      </c>
    </row>
    <row r="221" s="14" customFormat="1">
      <c r="B221" s="274"/>
      <c r="C221" s="275"/>
      <c r="D221" s="246" t="s">
        <v>368</v>
      </c>
      <c r="E221" s="276" t="s">
        <v>1</v>
      </c>
      <c r="F221" s="277" t="s">
        <v>3546</v>
      </c>
      <c r="G221" s="275"/>
      <c r="H221" s="276" t="s">
        <v>1</v>
      </c>
      <c r="I221" s="278"/>
      <c r="J221" s="275"/>
      <c r="K221" s="275"/>
      <c r="L221" s="279"/>
      <c r="M221" s="280"/>
      <c r="N221" s="281"/>
      <c r="O221" s="281"/>
      <c r="P221" s="281"/>
      <c r="Q221" s="281"/>
      <c r="R221" s="281"/>
      <c r="S221" s="281"/>
      <c r="T221" s="282"/>
      <c r="AT221" s="283" t="s">
        <v>368</v>
      </c>
      <c r="AU221" s="283" t="s">
        <v>92</v>
      </c>
      <c r="AV221" s="14" t="s">
        <v>90</v>
      </c>
      <c r="AW221" s="14" t="s">
        <v>38</v>
      </c>
      <c r="AX221" s="14" t="s">
        <v>83</v>
      </c>
      <c r="AY221" s="283" t="s">
        <v>263</v>
      </c>
    </row>
    <row r="222" s="14" customFormat="1">
      <c r="B222" s="274"/>
      <c r="C222" s="275"/>
      <c r="D222" s="246" t="s">
        <v>368</v>
      </c>
      <c r="E222" s="276" t="s">
        <v>1</v>
      </c>
      <c r="F222" s="277" t="s">
        <v>3547</v>
      </c>
      <c r="G222" s="275"/>
      <c r="H222" s="276" t="s">
        <v>1</v>
      </c>
      <c r="I222" s="278"/>
      <c r="J222" s="275"/>
      <c r="K222" s="275"/>
      <c r="L222" s="279"/>
      <c r="M222" s="280"/>
      <c r="N222" s="281"/>
      <c r="O222" s="281"/>
      <c r="P222" s="281"/>
      <c r="Q222" s="281"/>
      <c r="R222" s="281"/>
      <c r="S222" s="281"/>
      <c r="T222" s="282"/>
      <c r="AT222" s="283" t="s">
        <v>368</v>
      </c>
      <c r="AU222" s="283" t="s">
        <v>92</v>
      </c>
      <c r="AV222" s="14" t="s">
        <v>90</v>
      </c>
      <c r="AW222" s="14" t="s">
        <v>38</v>
      </c>
      <c r="AX222" s="14" t="s">
        <v>83</v>
      </c>
      <c r="AY222" s="283" t="s">
        <v>263</v>
      </c>
    </row>
    <row r="223" s="12" customFormat="1">
      <c r="B223" s="252"/>
      <c r="C223" s="253"/>
      <c r="D223" s="246" t="s">
        <v>368</v>
      </c>
      <c r="E223" s="254" t="s">
        <v>1</v>
      </c>
      <c r="F223" s="255" t="s">
        <v>92</v>
      </c>
      <c r="G223" s="253"/>
      <c r="H223" s="256">
        <v>2</v>
      </c>
      <c r="I223" s="257"/>
      <c r="J223" s="253"/>
      <c r="K223" s="253"/>
      <c r="L223" s="258"/>
      <c r="M223" s="259"/>
      <c r="N223" s="260"/>
      <c r="O223" s="260"/>
      <c r="P223" s="260"/>
      <c r="Q223" s="260"/>
      <c r="R223" s="260"/>
      <c r="S223" s="260"/>
      <c r="T223" s="261"/>
      <c r="AT223" s="262" t="s">
        <v>368</v>
      </c>
      <c r="AU223" s="262" t="s">
        <v>92</v>
      </c>
      <c r="AV223" s="12" t="s">
        <v>92</v>
      </c>
      <c r="AW223" s="12" t="s">
        <v>38</v>
      </c>
      <c r="AX223" s="12" t="s">
        <v>83</v>
      </c>
      <c r="AY223" s="262" t="s">
        <v>263</v>
      </c>
    </row>
    <row r="224" s="13" customFormat="1">
      <c r="B224" s="263"/>
      <c r="C224" s="264"/>
      <c r="D224" s="246" t="s">
        <v>368</v>
      </c>
      <c r="E224" s="265" t="s">
        <v>1</v>
      </c>
      <c r="F224" s="266" t="s">
        <v>370</v>
      </c>
      <c r="G224" s="264"/>
      <c r="H224" s="267">
        <v>2</v>
      </c>
      <c r="I224" s="268"/>
      <c r="J224" s="264"/>
      <c r="K224" s="264"/>
      <c r="L224" s="269"/>
      <c r="M224" s="270"/>
      <c r="N224" s="271"/>
      <c r="O224" s="271"/>
      <c r="P224" s="271"/>
      <c r="Q224" s="271"/>
      <c r="R224" s="271"/>
      <c r="S224" s="271"/>
      <c r="T224" s="272"/>
      <c r="AT224" s="273" t="s">
        <v>368</v>
      </c>
      <c r="AU224" s="273" t="s">
        <v>92</v>
      </c>
      <c r="AV224" s="13" t="s">
        <v>125</v>
      </c>
      <c r="AW224" s="13" t="s">
        <v>38</v>
      </c>
      <c r="AX224" s="13" t="s">
        <v>90</v>
      </c>
      <c r="AY224" s="273" t="s">
        <v>263</v>
      </c>
    </row>
    <row r="225" s="1" customFormat="1" ht="24" customHeight="1">
      <c r="B225" s="39"/>
      <c r="C225" s="233" t="s">
        <v>511</v>
      </c>
      <c r="D225" s="233" t="s">
        <v>266</v>
      </c>
      <c r="E225" s="234" t="s">
        <v>3560</v>
      </c>
      <c r="F225" s="235" t="s">
        <v>3561</v>
      </c>
      <c r="G225" s="236" t="s">
        <v>503</v>
      </c>
      <c r="H225" s="237">
        <v>2</v>
      </c>
      <c r="I225" s="238"/>
      <c r="J225" s="239">
        <f>ROUND(I225*H225,2)</f>
        <v>0</v>
      </c>
      <c r="K225" s="235" t="s">
        <v>3544</v>
      </c>
      <c r="L225" s="44"/>
      <c r="M225" s="240" t="s">
        <v>1</v>
      </c>
      <c r="N225" s="241" t="s">
        <v>48</v>
      </c>
      <c r="O225" s="87"/>
      <c r="P225" s="242">
        <f>O225*H225</f>
        <v>0</v>
      </c>
      <c r="Q225" s="242">
        <v>0</v>
      </c>
      <c r="R225" s="242">
        <f>Q225*H225</f>
        <v>0</v>
      </c>
      <c r="S225" s="242">
        <v>0</v>
      </c>
      <c r="T225" s="243">
        <f>S225*H225</f>
        <v>0</v>
      </c>
      <c r="AR225" s="244" t="s">
        <v>125</v>
      </c>
      <c r="AT225" s="244" t="s">
        <v>266</v>
      </c>
      <c r="AU225" s="244" t="s">
        <v>92</v>
      </c>
      <c r="AY225" s="17" t="s">
        <v>263</v>
      </c>
      <c r="BE225" s="245">
        <f>IF(N225="základní",J225,0)</f>
        <v>0</v>
      </c>
      <c r="BF225" s="245">
        <f>IF(N225="snížená",J225,0)</f>
        <v>0</v>
      </c>
      <c r="BG225" s="245">
        <f>IF(N225="zákl. přenesená",J225,0)</f>
        <v>0</v>
      </c>
      <c r="BH225" s="245">
        <f>IF(N225="sníž. přenesená",J225,0)</f>
        <v>0</v>
      </c>
      <c r="BI225" s="245">
        <f>IF(N225="nulová",J225,0)</f>
        <v>0</v>
      </c>
      <c r="BJ225" s="17" t="s">
        <v>90</v>
      </c>
      <c r="BK225" s="245">
        <f>ROUND(I225*H225,2)</f>
        <v>0</v>
      </c>
      <c r="BL225" s="17" t="s">
        <v>125</v>
      </c>
      <c r="BM225" s="244" t="s">
        <v>3562</v>
      </c>
    </row>
    <row r="226" s="14" customFormat="1">
      <c r="B226" s="274"/>
      <c r="C226" s="275"/>
      <c r="D226" s="246" t="s">
        <v>368</v>
      </c>
      <c r="E226" s="276" t="s">
        <v>1</v>
      </c>
      <c r="F226" s="277" t="s">
        <v>3546</v>
      </c>
      <c r="G226" s="275"/>
      <c r="H226" s="276" t="s">
        <v>1</v>
      </c>
      <c r="I226" s="278"/>
      <c r="J226" s="275"/>
      <c r="K226" s="275"/>
      <c r="L226" s="279"/>
      <c r="M226" s="280"/>
      <c r="N226" s="281"/>
      <c r="O226" s="281"/>
      <c r="P226" s="281"/>
      <c r="Q226" s="281"/>
      <c r="R226" s="281"/>
      <c r="S226" s="281"/>
      <c r="T226" s="282"/>
      <c r="AT226" s="283" t="s">
        <v>368</v>
      </c>
      <c r="AU226" s="283" t="s">
        <v>92</v>
      </c>
      <c r="AV226" s="14" t="s">
        <v>90</v>
      </c>
      <c r="AW226" s="14" t="s">
        <v>38</v>
      </c>
      <c r="AX226" s="14" t="s">
        <v>83</v>
      </c>
      <c r="AY226" s="283" t="s">
        <v>263</v>
      </c>
    </row>
    <row r="227" s="14" customFormat="1">
      <c r="B227" s="274"/>
      <c r="C227" s="275"/>
      <c r="D227" s="246" t="s">
        <v>368</v>
      </c>
      <c r="E227" s="276" t="s">
        <v>1</v>
      </c>
      <c r="F227" s="277" t="s">
        <v>3547</v>
      </c>
      <c r="G227" s="275"/>
      <c r="H227" s="276" t="s">
        <v>1</v>
      </c>
      <c r="I227" s="278"/>
      <c r="J227" s="275"/>
      <c r="K227" s="275"/>
      <c r="L227" s="279"/>
      <c r="M227" s="280"/>
      <c r="N227" s="281"/>
      <c r="O227" s="281"/>
      <c r="P227" s="281"/>
      <c r="Q227" s="281"/>
      <c r="R227" s="281"/>
      <c r="S227" s="281"/>
      <c r="T227" s="282"/>
      <c r="AT227" s="283" t="s">
        <v>368</v>
      </c>
      <c r="AU227" s="283" t="s">
        <v>92</v>
      </c>
      <c r="AV227" s="14" t="s">
        <v>90</v>
      </c>
      <c r="AW227" s="14" t="s">
        <v>38</v>
      </c>
      <c r="AX227" s="14" t="s">
        <v>83</v>
      </c>
      <c r="AY227" s="283" t="s">
        <v>263</v>
      </c>
    </row>
    <row r="228" s="12" customFormat="1">
      <c r="B228" s="252"/>
      <c r="C228" s="253"/>
      <c r="D228" s="246" t="s">
        <v>368</v>
      </c>
      <c r="E228" s="254" t="s">
        <v>1</v>
      </c>
      <c r="F228" s="255" t="s">
        <v>92</v>
      </c>
      <c r="G228" s="253"/>
      <c r="H228" s="256">
        <v>2</v>
      </c>
      <c r="I228" s="257"/>
      <c r="J228" s="253"/>
      <c r="K228" s="253"/>
      <c r="L228" s="258"/>
      <c r="M228" s="259"/>
      <c r="N228" s="260"/>
      <c r="O228" s="260"/>
      <c r="P228" s="260"/>
      <c r="Q228" s="260"/>
      <c r="R228" s="260"/>
      <c r="S228" s="260"/>
      <c r="T228" s="261"/>
      <c r="AT228" s="262" t="s">
        <v>368</v>
      </c>
      <c r="AU228" s="262" t="s">
        <v>92</v>
      </c>
      <c r="AV228" s="12" t="s">
        <v>92</v>
      </c>
      <c r="AW228" s="12" t="s">
        <v>38</v>
      </c>
      <c r="AX228" s="12" t="s">
        <v>83</v>
      </c>
      <c r="AY228" s="262" t="s">
        <v>263</v>
      </c>
    </row>
    <row r="229" s="13" customFormat="1">
      <c r="B229" s="263"/>
      <c r="C229" s="264"/>
      <c r="D229" s="246" t="s">
        <v>368</v>
      </c>
      <c r="E229" s="265" t="s">
        <v>1</v>
      </c>
      <c r="F229" s="266" t="s">
        <v>370</v>
      </c>
      <c r="G229" s="264"/>
      <c r="H229" s="267">
        <v>2</v>
      </c>
      <c r="I229" s="268"/>
      <c r="J229" s="264"/>
      <c r="K229" s="264"/>
      <c r="L229" s="269"/>
      <c r="M229" s="270"/>
      <c r="N229" s="271"/>
      <c r="O229" s="271"/>
      <c r="P229" s="271"/>
      <c r="Q229" s="271"/>
      <c r="R229" s="271"/>
      <c r="S229" s="271"/>
      <c r="T229" s="272"/>
      <c r="AT229" s="273" t="s">
        <v>368</v>
      </c>
      <c r="AU229" s="273" t="s">
        <v>92</v>
      </c>
      <c r="AV229" s="13" t="s">
        <v>125</v>
      </c>
      <c r="AW229" s="13" t="s">
        <v>38</v>
      </c>
      <c r="AX229" s="13" t="s">
        <v>90</v>
      </c>
      <c r="AY229" s="273" t="s">
        <v>263</v>
      </c>
    </row>
    <row r="230" s="11" customFormat="1" ht="22.8" customHeight="1">
      <c r="B230" s="217"/>
      <c r="C230" s="218"/>
      <c r="D230" s="219" t="s">
        <v>82</v>
      </c>
      <c r="E230" s="231" t="s">
        <v>1053</v>
      </c>
      <c r="F230" s="231" t="s">
        <v>1054</v>
      </c>
      <c r="G230" s="218"/>
      <c r="H230" s="218"/>
      <c r="I230" s="221"/>
      <c r="J230" s="232">
        <f>BK230</f>
        <v>0</v>
      </c>
      <c r="K230" s="218"/>
      <c r="L230" s="223"/>
      <c r="M230" s="224"/>
      <c r="N230" s="225"/>
      <c r="O230" s="225"/>
      <c r="P230" s="226">
        <f>P231</f>
        <v>0</v>
      </c>
      <c r="Q230" s="225"/>
      <c r="R230" s="226">
        <f>R231</f>
        <v>0</v>
      </c>
      <c r="S230" s="225"/>
      <c r="T230" s="227">
        <f>T231</f>
        <v>0</v>
      </c>
      <c r="AR230" s="228" t="s">
        <v>90</v>
      </c>
      <c r="AT230" s="229" t="s">
        <v>82</v>
      </c>
      <c r="AU230" s="229" t="s">
        <v>90</v>
      </c>
      <c r="AY230" s="228" t="s">
        <v>263</v>
      </c>
      <c r="BK230" s="230">
        <f>BK231</f>
        <v>0</v>
      </c>
    </row>
    <row r="231" s="1" customFormat="1" ht="24" customHeight="1">
      <c r="B231" s="39"/>
      <c r="C231" s="233" t="s">
        <v>515</v>
      </c>
      <c r="D231" s="233" t="s">
        <v>266</v>
      </c>
      <c r="E231" s="234" t="s">
        <v>3563</v>
      </c>
      <c r="F231" s="235" t="s">
        <v>3564</v>
      </c>
      <c r="G231" s="236" t="s">
        <v>403</v>
      </c>
      <c r="H231" s="237">
        <v>0.23499999999999999</v>
      </c>
      <c r="I231" s="238"/>
      <c r="J231" s="239">
        <f>ROUND(I231*H231,2)</f>
        <v>0</v>
      </c>
      <c r="K231" s="235" t="s">
        <v>270</v>
      </c>
      <c r="L231" s="44"/>
      <c r="M231" s="240" t="s">
        <v>1</v>
      </c>
      <c r="N231" s="241" t="s">
        <v>48</v>
      </c>
      <c r="O231" s="87"/>
      <c r="P231" s="242">
        <f>O231*H231</f>
        <v>0</v>
      </c>
      <c r="Q231" s="242">
        <v>0</v>
      </c>
      <c r="R231" s="242">
        <f>Q231*H231</f>
        <v>0</v>
      </c>
      <c r="S231" s="242">
        <v>0</v>
      </c>
      <c r="T231" s="243">
        <f>S231*H231</f>
        <v>0</v>
      </c>
      <c r="AR231" s="244" t="s">
        <v>125</v>
      </c>
      <c r="AT231" s="244" t="s">
        <v>266</v>
      </c>
      <c r="AU231" s="244" t="s">
        <v>92</v>
      </c>
      <c r="AY231" s="17" t="s">
        <v>263</v>
      </c>
      <c r="BE231" s="245">
        <f>IF(N231="základní",J231,0)</f>
        <v>0</v>
      </c>
      <c r="BF231" s="245">
        <f>IF(N231="snížená",J231,0)</f>
        <v>0</v>
      </c>
      <c r="BG231" s="245">
        <f>IF(N231="zákl. přenesená",J231,0)</f>
        <v>0</v>
      </c>
      <c r="BH231" s="245">
        <f>IF(N231="sníž. přenesená",J231,0)</f>
        <v>0</v>
      </c>
      <c r="BI231" s="245">
        <f>IF(N231="nulová",J231,0)</f>
        <v>0</v>
      </c>
      <c r="BJ231" s="17" t="s">
        <v>90</v>
      </c>
      <c r="BK231" s="245">
        <f>ROUND(I231*H231,2)</f>
        <v>0</v>
      </c>
      <c r="BL231" s="17" t="s">
        <v>125</v>
      </c>
      <c r="BM231" s="244" t="s">
        <v>3565</v>
      </c>
    </row>
    <row r="232" s="11" customFormat="1" ht="25.92" customHeight="1">
      <c r="B232" s="217"/>
      <c r="C232" s="218"/>
      <c r="D232" s="219" t="s">
        <v>82</v>
      </c>
      <c r="E232" s="220" t="s">
        <v>1059</v>
      </c>
      <c r="F232" s="220" t="s">
        <v>1060</v>
      </c>
      <c r="G232" s="218"/>
      <c r="H232" s="218"/>
      <c r="I232" s="221"/>
      <c r="J232" s="222">
        <f>BK232</f>
        <v>0</v>
      </c>
      <c r="K232" s="218"/>
      <c r="L232" s="223"/>
      <c r="M232" s="224"/>
      <c r="N232" s="225"/>
      <c r="O232" s="225"/>
      <c r="P232" s="226">
        <f>P233+P463+P768+P1163+P1187+P1228+P1356+P1371</f>
        <v>0</v>
      </c>
      <c r="Q232" s="225"/>
      <c r="R232" s="226">
        <f>R233+R463+R768+R1163+R1187+R1228+R1356+R1371</f>
        <v>18.267808075000001</v>
      </c>
      <c r="S232" s="225"/>
      <c r="T232" s="227">
        <f>T233+T463+T768+T1163+T1187+T1228+T1356+T1371</f>
        <v>0</v>
      </c>
      <c r="AR232" s="228" t="s">
        <v>92</v>
      </c>
      <c r="AT232" s="229" t="s">
        <v>82</v>
      </c>
      <c r="AU232" s="229" t="s">
        <v>83</v>
      </c>
      <c r="AY232" s="228" t="s">
        <v>263</v>
      </c>
      <c r="BK232" s="230">
        <f>BK233+BK463+BK768+BK1163+BK1187+BK1228+BK1356+BK1371</f>
        <v>0</v>
      </c>
    </row>
    <row r="233" s="11" customFormat="1" ht="22.8" customHeight="1">
      <c r="B233" s="217"/>
      <c r="C233" s="218"/>
      <c r="D233" s="219" t="s">
        <v>82</v>
      </c>
      <c r="E233" s="231" t="s">
        <v>1248</v>
      </c>
      <c r="F233" s="231" t="s">
        <v>1249</v>
      </c>
      <c r="G233" s="218"/>
      <c r="H233" s="218"/>
      <c r="I233" s="221"/>
      <c r="J233" s="232">
        <f>BK233</f>
        <v>0</v>
      </c>
      <c r="K233" s="218"/>
      <c r="L233" s="223"/>
      <c r="M233" s="224"/>
      <c r="N233" s="225"/>
      <c r="O233" s="225"/>
      <c r="P233" s="226">
        <f>SUM(P234:P462)</f>
        <v>0</v>
      </c>
      <c r="Q233" s="225"/>
      <c r="R233" s="226">
        <f>SUM(R234:R462)</f>
        <v>1.6501700000000001</v>
      </c>
      <c r="S233" s="225"/>
      <c r="T233" s="227">
        <f>SUM(T234:T462)</f>
        <v>0</v>
      </c>
      <c r="AR233" s="228" t="s">
        <v>92</v>
      </c>
      <c r="AT233" s="229" t="s">
        <v>82</v>
      </c>
      <c r="AU233" s="229" t="s">
        <v>90</v>
      </c>
      <c r="AY233" s="228" t="s">
        <v>263</v>
      </c>
      <c r="BK233" s="230">
        <f>SUM(BK234:BK462)</f>
        <v>0</v>
      </c>
    </row>
    <row r="234" s="1" customFormat="1" ht="24" customHeight="1">
      <c r="B234" s="39"/>
      <c r="C234" s="233" t="s">
        <v>523</v>
      </c>
      <c r="D234" s="233" t="s">
        <v>266</v>
      </c>
      <c r="E234" s="234" t="s">
        <v>3566</v>
      </c>
      <c r="F234" s="235" t="s">
        <v>3567</v>
      </c>
      <c r="G234" s="236" t="s">
        <v>396</v>
      </c>
      <c r="H234" s="237">
        <v>3303.8000000000002</v>
      </c>
      <c r="I234" s="238"/>
      <c r="J234" s="239">
        <f>ROUND(I234*H234,2)</f>
        <v>0</v>
      </c>
      <c r="K234" s="235" t="s">
        <v>270</v>
      </c>
      <c r="L234" s="44"/>
      <c r="M234" s="240" t="s">
        <v>1</v>
      </c>
      <c r="N234" s="241" t="s">
        <v>48</v>
      </c>
      <c r="O234" s="87"/>
      <c r="P234" s="242">
        <f>O234*H234</f>
        <v>0</v>
      </c>
      <c r="Q234" s="242">
        <v>0</v>
      </c>
      <c r="R234" s="242">
        <f>Q234*H234</f>
        <v>0</v>
      </c>
      <c r="S234" s="242">
        <v>0</v>
      </c>
      <c r="T234" s="243">
        <f>S234*H234</f>
        <v>0</v>
      </c>
      <c r="AR234" s="244" t="s">
        <v>452</v>
      </c>
      <c r="AT234" s="244" t="s">
        <v>266</v>
      </c>
      <c r="AU234" s="244" t="s">
        <v>92</v>
      </c>
      <c r="AY234" s="17" t="s">
        <v>263</v>
      </c>
      <c r="BE234" s="245">
        <f>IF(N234="základní",J234,0)</f>
        <v>0</v>
      </c>
      <c r="BF234" s="245">
        <f>IF(N234="snížená",J234,0)</f>
        <v>0</v>
      </c>
      <c r="BG234" s="245">
        <f>IF(N234="zákl. přenesená",J234,0)</f>
        <v>0</v>
      </c>
      <c r="BH234" s="245">
        <f>IF(N234="sníž. přenesená",J234,0)</f>
        <v>0</v>
      </c>
      <c r="BI234" s="245">
        <f>IF(N234="nulová",J234,0)</f>
        <v>0</v>
      </c>
      <c r="BJ234" s="17" t="s">
        <v>90</v>
      </c>
      <c r="BK234" s="245">
        <f>ROUND(I234*H234,2)</f>
        <v>0</v>
      </c>
      <c r="BL234" s="17" t="s">
        <v>452</v>
      </c>
      <c r="BM234" s="244" t="s">
        <v>3568</v>
      </c>
    </row>
    <row r="235" s="14" customFormat="1">
      <c r="B235" s="274"/>
      <c r="C235" s="275"/>
      <c r="D235" s="246" t="s">
        <v>368</v>
      </c>
      <c r="E235" s="276" t="s">
        <v>1</v>
      </c>
      <c r="F235" s="277" t="s">
        <v>3569</v>
      </c>
      <c r="G235" s="275"/>
      <c r="H235" s="276" t="s">
        <v>1</v>
      </c>
      <c r="I235" s="278"/>
      <c r="J235" s="275"/>
      <c r="K235" s="275"/>
      <c r="L235" s="279"/>
      <c r="M235" s="280"/>
      <c r="N235" s="281"/>
      <c r="O235" s="281"/>
      <c r="P235" s="281"/>
      <c r="Q235" s="281"/>
      <c r="R235" s="281"/>
      <c r="S235" s="281"/>
      <c r="T235" s="282"/>
      <c r="AT235" s="283" t="s">
        <v>368</v>
      </c>
      <c r="AU235" s="283" t="s">
        <v>92</v>
      </c>
      <c r="AV235" s="14" t="s">
        <v>90</v>
      </c>
      <c r="AW235" s="14" t="s">
        <v>38</v>
      </c>
      <c r="AX235" s="14" t="s">
        <v>83</v>
      </c>
      <c r="AY235" s="283" t="s">
        <v>263</v>
      </c>
    </row>
    <row r="236" s="14" customFormat="1">
      <c r="B236" s="274"/>
      <c r="C236" s="275"/>
      <c r="D236" s="246" t="s">
        <v>368</v>
      </c>
      <c r="E236" s="276" t="s">
        <v>1</v>
      </c>
      <c r="F236" s="277" t="s">
        <v>3570</v>
      </c>
      <c r="G236" s="275"/>
      <c r="H236" s="276" t="s">
        <v>1</v>
      </c>
      <c r="I236" s="278"/>
      <c r="J236" s="275"/>
      <c r="K236" s="275"/>
      <c r="L236" s="279"/>
      <c r="M236" s="280"/>
      <c r="N236" s="281"/>
      <c r="O236" s="281"/>
      <c r="P236" s="281"/>
      <c r="Q236" s="281"/>
      <c r="R236" s="281"/>
      <c r="S236" s="281"/>
      <c r="T236" s="282"/>
      <c r="AT236" s="283" t="s">
        <v>368</v>
      </c>
      <c r="AU236" s="283" t="s">
        <v>92</v>
      </c>
      <c r="AV236" s="14" t="s">
        <v>90</v>
      </c>
      <c r="AW236" s="14" t="s">
        <v>38</v>
      </c>
      <c r="AX236" s="14" t="s">
        <v>83</v>
      </c>
      <c r="AY236" s="283" t="s">
        <v>263</v>
      </c>
    </row>
    <row r="237" s="12" customFormat="1">
      <c r="B237" s="252"/>
      <c r="C237" s="253"/>
      <c r="D237" s="246" t="s">
        <v>368</v>
      </c>
      <c r="E237" s="254" t="s">
        <v>1</v>
      </c>
      <c r="F237" s="255" t="s">
        <v>3571</v>
      </c>
      <c r="G237" s="253"/>
      <c r="H237" s="256">
        <v>3303.8000000000002</v>
      </c>
      <c r="I237" s="257"/>
      <c r="J237" s="253"/>
      <c r="K237" s="253"/>
      <c r="L237" s="258"/>
      <c r="M237" s="259"/>
      <c r="N237" s="260"/>
      <c r="O237" s="260"/>
      <c r="P237" s="260"/>
      <c r="Q237" s="260"/>
      <c r="R237" s="260"/>
      <c r="S237" s="260"/>
      <c r="T237" s="261"/>
      <c r="AT237" s="262" t="s">
        <v>368</v>
      </c>
      <c r="AU237" s="262" t="s">
        <v>92</v>
      </c>
      <c r="AV237" s="12" t="s">
        <v>92</v>
      </c>
      <c r="AW237" s="12" t="s">
        <v>38</v>
      </c>
      <c r="AX237" s="12" t="s">
        <v>90</v>
      </c>
      <c r="AY237" s="262" t="s">
        <v>263</v>
      </c>
    </row>
    <row r="238" s="1" customFormat="1" ht="16.5" customHeight="1">
      <c r="B238" s="39"/>
      <c r="C238" s="295" t="s">
        <v>529</v>
      </c>
      <c r="D238" s="295" t="s">
        <v>400</v>
      </c>
      <c r="E238" s="296" t="s">
        <v>3572</v>
      </c>
      <c r="F238" s="297" t="s">
        <v>3573</v>
      </c>
      <c r="G238" s="298" t="s">
        <v>396</v>
      </c>
      <c r="H238" s="299">
        <v>57.5</v>
      </c>
      <c r="I238" s="300"/>
      <c r="J238" s="301">
        <f>ROUND(I238*H238,2)</f>
        <v>0</v>
      </c>
      <c r="K238" s="297" t="s">
        <v>270</v>
      </c>
      <c r="L238" s="302"/>
      <c r="M238" s="303" t="s">
        <v>1</v>
      </c>
      <c r="N238" s="304" t="s">
        <v>48</v>
      </c>
      <c r="O238" s="87"/>
      <c r="P238" s="242">
        <f>O238*H238</f>
        <v>0</v>
      </c>
      <c r="Q238" s="242">
        <v>0.00027</v>
      </c>
      <c r="R238" s="242">
        <f>Q238*H238</f>
        <v>0.015525000000000001</v>
      </c>
      <c r="S238" s="242">
        <v>0</v>
      </c>
      <c r="T238" s="243">
        <f>S238*H238</f>
        <v>0</v>
      </c>
      <c r="AR238" s="244" t="s">
        <v>563</v>
      </c>
      <c r="AT238" s="244" t="s">
        <v>400</v>
      </c>
      <c r="AU238" s="244" t="s">
        <v>92</v>
      </c>
      <c r="AY238" s="17" t="s">
        <v>263</v>
      </c>
      <c r="BE238" s="245">
        <f>IF(N238="základní",J238,0)</f>
        <v>0</v>
      </c>
      <c r="BF238" s="245">
        <f>IF(N238="snížená",J238,0)</f>
        <v>0</v>
      </c>
      <c r="BG238" s="245">
        <f>IF(N238="zákl. přenesená",J238,0)</f>
        <v>0</v>
      </c>
      <c r="BH238" s="245">
        <f>IF(N238="sníž. přenesená",J238,0)</f>
        <v>0</v>
      </c>
      <c r="BI238" s="245">
        <f>IF(N238="nulová",J238,0)</f>
        <v>0</v>
      </c>
      <c r="BJ238" s="17" t="s">
        <v>90</v>
      </c>
      <c r="BK238" s="245">
        <f>ROUND(I238*H238,2)</f>
        <v>0</v>
      </c>
      <c r="BL238" s="17" t="s">
        <v>452</v>
      </c>
      <c r="BM238" s="244" t="s">
        <v>3574</v>
      </c>
    </row>
    <row r="239" s="14" customFormat="1">
      <c r="B239" s="274"/>
      <c r="C239" s="275"/>
      <c r="D239" s="246" t="s">
        <v>368</v>
      </c>
      <c r="E239" s="276" t="s">
        <v>1</v>
      </c>
      <c r="F239" s="277" t="s">
        <v>3575</v>
      </c>
      <c r="G239" s="275"/>
      <c r="H239" s="276" t="s">
        <v>1</v>
      </c>
      <c r="I239" s="278"/>
      <c r="J239" s="275"/>
      <c r="K239" s="275"/>
      <c r="L239" s="279"/>
      <c r="M239" s="280"/>
      <c r="N239" s="281"/>
      <c r="O239" s="281"/>
      <c r="P239" s="281"/>
      <c r="Q239" s="281"/>
      <c r="R239" s="281"/>
      <c r="S239" s="281"/>
      <c r="T239" s="282"/>
      <c r="AT239" s="283" t="s">
        <v>368</v>
      </c>
      <c r="AU239" s="283" t="s">
        <v>92</v>
      </c>
      <c r="AV239" s="14" t="s">
        <v>90</v>
      </c>
      <c r="AW239" s="14" t="s">
        <v>38</v>
      </c>
      <c r="AX239" s="14" t="s">
        <v>83</v>
      </c>
      <c r="AY239" s="283" t="s">
        <v>263</v>
      </c>
    </row>
    <row r="240" s="14" customFormat="1">
      <c r="B240" s="274"/>
      <c r="C240" s="275"/>
      <c r="D240" s="246" t="s">
        <v>368</v>
      </c>
      <c r="E240" s="276" t="s">
        <v>1</v>
      </c>
      <c r="F240" s="277" t="s">
        <v>3576</v>
      </c>
      <c r="G240" s="275"/>
      <c r="H240" s="276" t="s">
        <v>1</v>
      </c>
      <c r="I240" s="278"/>
      <c r="J240" s="275"/>
      <c r="K240" s="275"/>
      <c r="L240" s="279"/>
      <c r="M240" s="280"/>
      <c r="N240" s="281"/>
      <c r="O240" s="281"/>
      <c r="P240" s="281"/>
      <c r="Q240" s="281"/>
      <c r="R240" s="281"/>
      <c r="S240" s="281"/>
      <c r="T240" s="282"/>
      <c r="AT240" s="283" t="s">
        <v>368</v>
      </c>
      <c r="AU240" s="283" t="s">
        <v>92</v>
      </c>
      <c r="AV240" s="14" t="s">
        <v>90</v>
      </c>
      <c r="AW240" s="14" t="s">
        <v>38</v>
      </c>
      <c r="AX240" s="14" t="s">
        <v>83</v>
      </c>
      <c r="AY240" s="283" t="s">
        <v>263</v>
      </c>
    </row>
    <row r="241" s="12" customFormat="1">
      <c r="B241" s="252"/>
      <c r="C241" s="253"/>
      <c r="D241" s="246" t="s">
        <v>368</v>
      </c>
      <c r="E241" s="254" t="s">
        <v>1</v>
      </c>
      <c r="F241" s="255" t="s">
        <v>3577</v>
      </c>
      <c r="G241" s="253"/>
      <c r="H241" s="256">
        <v>30</v>
      </c>
      <c r="I241" s="257"/>
      <c r="J241" s="253"/>
      <c r="K241" s="253"/>
      <c r="L241" s="258"/>
      <c r="M241" s="259"/>
      <c r="N241" s="260"/>
      <c r="O241" s="260"/>
      <c r="P241" s="260"/>
      <c r="Q241" s="260"/>
      <c r="R241" s="260"/>
      <c r="S241" s="260"/>
      <c r="T241" s="261"/>
      <c r="AT241" s="262" t="s">
        <v>368</v>
      </c>
      <c r="AU241" s="262" t="s">
        <v>92</v>
      </c>
      <c r="AV241" s="12" t="s">
        <v>92</v>
      </c>
      <c r="AW241" s="12" t="s">
        <v>38</v>
      </c>
      <c r="AX241" s="12" t="s">
        <v>83</v>
      </c>
      <c r="AY241" s="262" t="s">
        <v>263</v>
      </c>
    </row>
    <row r="242" s="14" customFormat="1">
      <c r="B242" s="274"/>
      <c r="C242" s="275"/>
      <c r="D242" s="246" t="s">
        <v>368</v>
      </c>
      <c r="E242" s="276" t="s">
        <v>1</v>
      </c>
      <c r="F242" s="277" t="s">
        <v>3578</v>
      </c>
      <c r="G242" s="275"/>
      <c r="H242" s="276" t="s">
        <v>1</v>
      </c>
      <c r="I242" s="278"/>
      <c r="J242" s="275"/>
      <c r="K242" s="275"/>
      <c r="L242" s="279"/>
      <c r="M242" s="280"/>
      <c r="N242" s="281"/>
      <c r="O242" s="281"/>
      <c r="P242" s="281"/>
      <c r="Q242" s="281"/>
      <c r="R242" s="281"/>
      <c r="S242" s="281"/>
      <c r="T242" s="282"/>
      <c r="AT242" s="283" t="s">
        <v>368</v>
      </c>
      <c r="AU242" s="283" t="s">
        <v>92</v>
      </c>
      <c r="AV242" s="14" t="s">
        <v>90</v>
      </c>
      <c r="AW242" s="14" t="s">
        <v>38</v>
      </c>
      <c r="AX242" s="14" t="s">
        <v>83</v>
      </c>
      <c r="AY242" s="283" t="s">
        <v>263</v>
      </c>
    </row>
    <row r="243" s="12" customFormat="1">
      <c r="B243" s="252"/>
      <c r="C243" s="253"/>
      <c r="D243" s="246" t="s">
        <v>368</v>
      </c>
      <c r="E243" s="254" t="s">
        <v>1</v>
      </c>
      <c r="F243" s="255" t="s">
        <v>3579</v>
      </c>
      <c r="G243" s="253"/>
      <c r="H243" s="256">
        <v>1.5</v>
      </c>
      <c r="I243" s="257"/>
      <c r="J243" s="253"/>
      <c r="K243" s="253"/>
      <c r="L243" s="258"/>
      <c r="M243" s="259"/>
      <c r="N243" s="260"/>
      <c r="O243" s="260"/>
      <c r="P243" s="260"/>
      <c r="Q243" s="260"/>
      <c r="R243" s="260"/>
      <c r="S243" s="260"/>
      <c r="T243" s="261"/>
      <c r="AT243" s="262" t="s">
        <v>368</v>
      </c>
      <c r="AU243" s="262" t="s">
        <v>92</v>
      </c>
      <c r="AV243" s="12" t="s">
        <v>92</v>
      </c>
      <c r="AW243" s="12" t="s">
        <v>38</v>
      </c>
      <c r="AX243" s="12" t="s">
        <v>83</v>
      </c>
      <c r="AY243" s="262" t="s">
        <v>263</v>
      </c>
    </row>
    <row r="244" s="14" customFormat="1">
      <c r="B244" s="274"/>
      <c r="C244" s="275"/>
      <c r="D244" s="246" t="s">
        <v>368</v>
      </c>
      <c r="E244" s="276" t="s">
        <v>1</v>
      </c>
      <c r="F244" s="277" t="s">
        <v>3580</v>
      </c>
      <c r="G244" s="275"/>
      <c r="H244" s="276" t="s">
        <v>1</v>
      </c>
      <c r="I244" s="278"/>
      <c r="J244" s="275"/>
      <c r="K244" s="275"/>
      <c r="L244" s="279"/>
      <c r="M244" s="280"/>
      <c r="N244" s="281"/>
      <c r="O244" s="281"/>
      <c r="P244" s="281"/>
      <c r="Q244" s="281"/>
      <c r="R244" s="281"/>
      <c r="S244" s="281"/>
      <c r="T244" s="282"/>
      <c r="AT244" s="283" t="s">
        <v>368</v>
      </c>
      <c r="AU244" s="283" t="s">
        <v>92</v>
      </c>
      <c r="AV244" s="14" t="s">
        <v>90</v>
      </c>
      <c r="AW244" s="14" t="s">
        <v>38</v>
      </c>
      <c r="AX244" s="14" t="s">
        <v>83</v>
      </c>
      <c r="AY244" s="283" t="s">
        <v>263</v>
      </c>
    </row>
    <row r="245" s="12" customFormat="1">
      <c r="B245" s="252"/>
      <c r="C245" s="253"/>
      <c r="D245" s="246" t="s">
        <v>368</v>
      </c>
      <c r="E245" s="254" t="s">
        <v>1</v>
      </c>
      <c r="F245" s="255" t="s">
        <v>3581</v>
      </c>
      <c r="G245" s="253"/>
      <c r="H245" s="256">
        <v>18.5</v>
      </c>
      <c r="I245" s="257"/>
      <c r="J245" s="253"/>
      <c r="K245" s="253"/>
      <c r="L245" s="258"/>
      <c r="M245" s="259"/>
      <c r="N245" s="260"/>
      <c r="O245" s="260"/>
      <c r="P245" s="260"/>
      <c r="Q245" s="260"/>
      <c r="R245" s="260"/>
      <c r="S245" s="260"/>
      <c r="T245" s="261"/>
      <c r="AT245" s="262" t="s">
        <v>368</v>
      </c>
      <c r="AU245" s="262" t="s">
        <v>92</v>
      </c>
      <c r="AV245" s="12" t="s">
        <v>92</v>
      </c>
      <c r="AW245" s="12" t="s">
        <v>38</v>
      </c>
      <c r="AX245" s="12" t="s">
        <v>83</v>
      </c>
      <c r="AY245" s="262" t="s">
        <v>263</v>
      </c>
    </row>
    <row r="246" s="13" customFormat="1">
      <c r="B246" s="263"/>
      <c r="C246" s="264"/>
      <c r="D246" s="246" t="s">
        <v>368</v>
      </c>
      <c r="E246" s="265" t="s">
        <v>1</v>
      </c>
      <c r="F246" s="266" t="s">
        <v>370</v>
      </c>
      <c r="G246" s="264"/>
      <c r="H246" s="267">
        <v>50</v>
      </c>
      <c r="I246" s="268"/>
      <c r="J246" s="264"/>
      <c r="K246" s="264"/>
      <c r="L246" s="269"/>
      <c r="M246" s="270"/>
      <c r="N246" s="271"/>
      <c r="O246" s="271"/>
      <c r="P246" s="271"/>
      <c r="Q246" s="271"/>
      <c r="R246" s="271"/>
      <c r="S246" s="271"/>
      <c r="T246" s="272"/>
      <c r="AT246" s="273" t="s">
        <v>368</v>
      </c>
      <c r="AU246" s="273" t="s">
        <v>92</v>
      </c>
      <c r="AV246" s="13" t="s">
        <v>125</v>
      </c>
      <c r="AW246" s="13" t="s">
        <v>38</v>
      </c>
      <c r="AX246" s="13" t="s">
        <v>83</v>
      </c>
      <c r="AY246" s="273" t="s">
        <v>263</v>
      </c>
    </row>
    <row r="247" s="12" customFormat="1">
      <c r="B247" s="252"/>
      <c r="C247" s="253"/>
      <c r="D247" s="246" t="s">
        <v>368</v>
      </c>
      <c r="E247" s="254" t="s">
        <v>1</v>
      </c>
      <c r="F247" s="255" t="s">
        <v>3582</v>
      </c>
      <c r="G247" s="253"/>
      <c r="H247" s="256">
        <v>57.5</v>
      </c>
      <c r="I247" s="257"/>
      <c r="J247" s="253"/>
      <c r="K247" s="253"/>
      <c r="L247" s="258"/>
      <c r="M247" s="259"/>
      <c r="N247" s="260"/>
      <c r="O247" s="260"/>
      <c r="P247" s="260"/>
      <c r="Q247" s="260"/>
      <c r="R247" s="260"/>
      <c r="S247" s="260"/>
      <c r="T247" s="261"/>
      <c r="AT247" s="262" t="s">
        <v>368</v>
      </c>
      <c r="AU247" s="262" t="s">
        <v>92</v>
      </c>
      <c r="AV247" s="12" t="s">
        <v>92</v>
      </c>
      <c r="AW247" s="12" t="s">
        <v>38</v>
      </c>
      <c r="AX247" s="12" t="s">
        <v>83</v>
      </c>
      <c r="AY247" s="262" t="s">
        <v>263</v>
      </c>
    </row>
    <row r="248" s="13" customFormat="1">
      <c r="B248" s="263"/>
      <c r="C248" s="264"/>
      <c r="D248" s="246" t="s">
        <v>368</v>
      </c>
      <c r="E248" s="265" t="s">
        <v>1</v>
      </c>
      <c r="F248" s="266" t="s">
        <v>370</v>
      </c>
      <c r="G248" s="264"/>
      <c r="H248" s="267">
        <v>57.5</v>
      </c>
      <c r="I248" s="268"/>
      <c r="J248" s="264"/>
      <c r="K248" s="264"/>
      <c r="L248" s="269"/>
      <c r="M248" s="270"/>
      <c r="N248" s="271"/>
      <c r="O248" s="271"/>
      <c r="P248" s="271"/>
      <c r="Q248" s="271"/>
      <c r="R248" s="271"/>
      <c r="S248" s="271"/>
      <c r="T248" s="272"/>
      <c r="AT248" s="273" t="s">
        <v>368</v>
      </c>
      <c r="AU248" s="273" t="s">
        <v>92</v>
      </c>
      <c r="AV248" s="13" t="s">
        <v>125</v>
      </c>
      <c r="AW248" s="13" t="s">
        <v>38</v>
      </c>
      <c r="AX248" s="13" t="s">
        <v>90</v>
      </c>
      <c r="AY248" s="273" t="s">
        <v>263</v>
      </c>
    </row>
    <row r="249" s="1" customFormat="1" ht="16.5" customHeight="1">
      <c r="B249" s="39"/>
      <c r="C249" s="295" t="s">
        <v>538</v>
      </c>
      <c r="D249" s="295" t="s">
        <v>400</v>
      </c>
      <c r="E249" s="296" t="s">
        <v>3583</v>
      </c>
      <c r="F249" s="297" t="s">
        <v>3584</v>
      </c>
      <c r="G249" s="298" t="s">
        <v>396</v>
      </c>
      <c r="H249" s="299">
        <v>206</v>
      </c>
      <c r="I249" s="300"/>
      <c r="J249" s="301">
        <f>ROUND(I249*H249,2)</f>
        <v>0</v>
      </c>
      <c r="K249" s="297" t="s">
        <v>270</v>
      </c>
      <c r="L249" s="302"/>
      <c r="M249" s="303" t="s">
        <v>1</v>
      </c>
      <c r="N249" s="304" t="s">
        <v>48</v>
      </c>
      <c r="O249" s="87"/>
      <c r="P249" s="242">
        <f>O249*H249</f>
        <v>0</v>
      </c>
      <c r="Q249" s="242">
        <v>0.00027</v>
      </c>
      <c r="R249" s="242">
        <f>Q249*H249</f>
        <v>0.055620000000000003</v>
      </c>
      <c r="S249" s="242">
        <v>0</v>
      </c>
      <c r="T249" s="243">
        <f>S249*H249</f>
        <v>0</v>
      </c>
      <c r="AR249" s="244" t="s">
        <v>563</v>
      </c>
      <c r="AT249" s="244" t="s">
        <v>400</v>
      </c>
      <c r="AU249" s="244" t="s">
        <v>92</v>
      </c>
      <c r="AY249" s="17" t="s">
        <v>263</v>
      </c>
      <c r="BE249" s="245">
        <f>IF(N249="základní",J249,0)</f>
        <v>0</v>
      </c>
      <c r="BF249" s="245">
        <f>IF(N249="snížená",J249,0)</f>
        <v>0</v>
      </c>
      <c r="BG249" s="245">
        <f>IF(N249="zákl. přenesená",J249,0)</f>
        <v>0</v>
      </c>
      <c r="BH249" s="245">
        <f>IF(N249="sníž. přenesená",J249,0)</f>
        <v>0</v>
      </c>
      <c r="BI249" s="245">
        <f>IF(N249="nulová",J249,0)</f>
        <v>0</v>
      </c>
      <c r="BJ249" s="17" t="s">
        <v>90</v>
      </c>
      <c r="BK249" s="245">
        <f>ROUND(I249*H249,2)</f>
        <v>0</v>
      </c>
      <c r="BL249" s="17" t="s">
        <v>452</v>
      </c>
      <c r="BM249" s="244" t="s">
        <v>3585</v>
      </c>
    </row>
    <row r="250" s="1" customFormat="1" ht="16.5" customHeight="1">
      <c r="B250" s="39"/>
      <c r="C250" s="295" t="s">
        <v>547</v>
      </c>
      <c r="D250" s="295" t="s">
        <v>400</v>
      </c>
      <c r="E250" s="296" t="s">
        <v>3586</v>
      </c>
      <c r="F250" s="297" t="s">
        <v>3587</v>
      </c>
      <c r="G250" s="298" t="s">
        <v>396</v>
      </c>
      <c r="H250" s="299">
        <v>264</v>
      </c>
      <c r="I250" s="300"/>
      <c r="J250" s="301">
        <f>ROUND(I250*H250,2)</f>
        <v>0</v>
      </c>
      <c r="K250" s="297" t="s">
        <v>270</v>
      </c>
      <c r="L250" s="302"/>
      <c r="M250" s="303" t="s">
        <v>1</v>
      </c>
      <c r="N250" s="304" t="s">
        <v>48</v>
      </c>
      <c r="O250" s="87"/>
      <c r="P250" s="242">
        <f>O250*H250</f>
        <v>0</v>
      </c>
      <c r="Q250" s="242">
        <v>0.00029</v>
      </c>
      <c r="R250" s="242">
        <f>Q250*H250</f>
        <v>0.076560000000000003</v>
      </c>
      <c r="S250" s="242">
        <v>0</v>
      </c>
      <c r="T250" s="243">
        <f>S250*H250</f>
        <v>0</v>
      </c>
      <c r="AR250" s="244" t="s">
        <v>563</v>
      </c>
      <c r="AT250" s="244" t="s">
        <v>400</v>
      </c>
      <c r="AU250" s="244" t="s">
        <v>92</v>
      </c>
      <c r="AY250" s="17" t="s">
        <v>263</v>
      </c>
      <c r="BE250" s="245">
        <f>IF(N250="základní",J250,0)</f>
        <v>0</v>
      </c>
      <c r="BF250" s="245">
        <f>IF(N250="snížená",J250,0)</f>
        <v>0</v>
      </c>
      <c r="BG250" s="245">
        <f>IF(N250="zákl. přenesená",J250,0)</f>
        <v>0</v>
      </c>
      <c r="BH250" s="245">
        <f>IF(N250="sníž. přenesená",J250,0)</f>
        <v>0</v>
      </c>
      <c r="BI250" s="245">
        <f>IF(N250="nulová",J250,0)</f>
        <v>0</v>
      </c>
      <c r="BJ250" s="17" t="s">
        <v>90</v>
      </c>
      <c r="BK250" s="245">
        <f>ROUND(I250*H250,2)</f>
        <v>0</v>
      </c>
      <c r="BL250" s="17" t="s">
        <v>452</v>
      </c>
      <c r="BM250" s="244" t="s">
        <v>3588</v>
      </c>
    </row>
    <row r="251" s="1" customFormat="1" ht="16.5" customHeight="1">
      <c r="B251" s="39"/>
      <c r="C251" s="295" t="s">
        <v>556</v>
      </c>
      <c r="D251" s="295" t="s">
        <v>400</v>
      </c>
      <c r="E251" s="296" t="s">
        <v>3589</v>
      </c>
      <c r="F251" s="297" t="s">
        <v>3590</v>
      </c>
      <c r="G251" s="298" t="s">
        <v>396</v>
      </c>
      <c r="H251" s="299">
        <v>255</v>
      </c>
      <c r="I251" s="300"/>
      <c r="J251" s="301">
        <f>ROUND(I251*H251,2)</f>
        <v>0</v>
      </c>
      <c r="K251" s="297" t="s">
        <v>270</v>
      </c>
      <c r="L251" s="302"/>
      <c r="M251" s="303" t="s">
        <v>1</v>
      </c>
      <c r="N251" s="304" t="s">
        <v>48</v>
      </c>
      <c r="O251" s="87"/>
      <c r="P251" s="242">
        <f>O251*H251</f>
        <v>0</v>
      </c>
      <c r="Q251" s="242">
        <v>0.00029</v>
      </c>
      <c r="R251" s="242">
        <f>Q251*H251</f>
        <v>0.073950000000000002</v>
      </c>
      <c r="S251" s="242">
        <v>0</v>
      </c>
      <c r="T251" s="243">
        <f>S251*H251</f>
        <v>0</v>
      </c>
      <c r="AR251" s="244" t="s">
        <v>563</v>
      </c>
      <c r="AT251" s="244" t="s">
        <v>400</v>
      </c>
      <c r="AU251" s="244" t="s">
        <v>92</v>
      </c>
      <c r="AY251" s="17" t="s">
        <v>263</v>
      </c>
      <c r="BE251" s="245">
        <f>IF(N251="základní",J251,0)</f>
        <v>0</v>
      </c>
      <c r="BF251" s="245">
        <f>IF(N251="snížená",J251,0)</f>
        <v>0</v>
      </c>
      <c r="BG251" s="245">
        <f>IF(N251="zákl. přenesená",J251,0)</f>
        <v>0</v>
      </c>
      <c r="BH251" s="245">
        <f>IF(N251="sníž. přenesená",J251,0)</f>
        <v>0</v>
      </c>
      <c r="BI251" s="245">
        <f>IF(N251="nulová",J251,0)</f>
        <v>0</v>
      </c>
      <c r="BJ251" s="17" t="s">
        <v>90</v>
      </c>
      <c r="BK251" s="245">
        <f>ROUND(I251*H251,2)</f>
        <v>0</v>
      </c>
      <c r="BL251" s="17" t="s">
        <v>452</v>
      </c>
      <c r="BM251" s="244" t="s">
        <v>3591</v>
      </c>
    </row>
    <row r="252" s="1" customFormat="1" ht="16.5" customHeight="1">
      <c r="B252" s="39"/>
      <c r="C252" s="295" t="s">
        <v>563</v>
      </c>
      <c r="D252" s="295" t="s">
        <v>400</v>
      </c>
      <c r="E252" s="296" t="s">
        <v>3592</v>
      </c>
      <c r="F252" s="297" t="s">
        <v>3593</v>
      </c>
      <c r="G252" s="298" t="s">
        <v>396</v>
      </c>
      <c r="H252" s="299">
        <v>156</v>
      </c>
      <c r="I252" s="300"/>
      <c r="J252" s="301">
        <f>ROUND(I252*H252,2)</f>
        <v>0</v>
      </c>
      <c r="K252" s="297" t="s">
        <v>270</v>
      </c>
      <c r="L252" s="302"/>
      <c r="M252" s="303" t="s">
        <v>1</v>
      </c>
      <c r="N252" s="304" t="s">
        <v>48</v>
      </c>
      <c r="O252" s="87"/>
      <c r="P252" s="242">
        <f>O252*H252</f>
        <v>0</v>
      </c>
      <c r="Q252" s="242">
        <v>0.00032000000000000003</v>
      </c>
      <c r="R252" s="242">
        <f>Q252*H252</f>
        <v>0.049920000000000006</v>
      </c>
      <c r="S252" s="242">
        <v>0</v>
      </c>
      <c r="T252" s="243">
        <f>S252*H252</f>
        <v>0</v>
      </c>
      <c r="AR252" s="244" t="s">
        <v>563</v>
      </c>
      <c r="AT252" s="244" t="s">
        <v>400</v>
      </c>
      <c r="AU252" s="244" t="s">
        <v>92</v>
      </c>
      <c r="AY252" s="17" t="s">
        <v>263</v>
      </c>
      <c r="BE252" s="245">
        <f>IF(N252="základní",J252,0)</f>
        <v>0</v>
      </c>
      <c r="BF252" s="245">
        <f>IF(N252="snížená",J252,0)</f>
        <v>0</v>
      </c>
      <c r="BG252" s="245">
        <f>IF(N252="zákl. přenesená",J252,0)</f>
        <v>0</v>
      </c>
      <c r="BH252" s="245">
        <f>IF(N252="sníž. přenesená",J252,0)</f>
        <v>0</v>
      </c>
      <c r="BI252" s="245">
        <f>IF(N252="nulová",J252,0)</f>
        <v>0</v>
      </c>
      <c r="BJ252" s="17" t="s">
        <v>90</v>
      </c>
      <c r="BK252" s="245">
        <f>ROUND(I252*H252,2)</f>
        <v>0</v>
      </c>
      <c r="BL252" s="17" t="s">
        <v>452</v>
      </c>
      <c r="BM252" s="244" t="s">
        <v>3594</v>
      </c>
    </row>
    <row r="253" s="14" customFormat="1">
      <c r="B253" s="274"/>
      <c r="C253" s="275"/>
      <c r="D253" s="246" t="s">
        <v>368</v>
      </c>
      <c r="E253" s="276" t="s">
        <v>1</v>
      </c>
      <c r="F253" s="277" t="s">
        <v>3595</v>
      </c>
      <c r="G253" s="275"/>
      <c r="H253" s="276" t="s">
        <v>1</v>
      </c>
      <c r="I253" s="278"/>
      <c r="J253" s="275"/>
      <c r="K253" s="275"/>
      <c r="L253" s="279"/>
      <c r="M253" s="280"/>
      <c r="N253" s="281"/>
      <c r="O253" s="281"/>
      <c r="P253" s="281"/>
      <c r="Q253" s="281"/>
      <c r="R253" s="281"/>
      <c r="S253" s="281"/>
      <c r="T253" s="282"/>
      <c r="AT253" s="283" t="s">
        <v>368</v>
      </c>
      <c r="AU253" s="283" t="s">
        <v>92</v>
      </c>
      <c r="AV253" s="14" t="s">
        <v>90</v>
      </c>
      <c r="AW253" s="14" t="s">
        <v>38</v>
      </c>
      <c r="AX253" s="14" t="s">
        <v>83</v>
      </c>
      <c r="AY253" s="283" t="s">
        <v>263</v>
      </c>
    </row>
    <row r="254" s="14" customFormat="1">
      <c r="B254" s="274"/>
      <c r="C254" s="275"/>
      <c r="D254" s="246" t="s">
        <v>368</v>
      </c>
      <c r="E254" s="276" t="s">
        <v>1</v>
      </c>
      <c r="F254" s="277" t="s">
        <v>3596</v>
      </c>
      <c r="G254" s="275"/>
      <c r="H254" s="276" t="s">
        <v>1</v>
      </c>
      <c r="I254" s="278"/>
      <c r="J254" s="275"/>
      <c r="K254" s="275"/>
      <c r="L254" s="279"/>
      <c r="M254" s="280"/>
      <c r="N254" s="281"/>
      <c r="O254" s="281"/>
      <c r="P254" s="281"/>
      <c r="Q254" s="281"/>
      <c r="R254" s="281"/>
      <c r="S254" s="281"/>
      <c r="T254" s="282"/>
      <c r="AT254" s="283" t="s">
        <v>368</v>
      </c>
      <c r="AU254" s="283" t="s">
        <v>92</v>
      </c>
      <c r="AV254" s="14" t="s">
        <v>90</v>
      </c>
      <c r="AW254" s="14" t="s">
        <v>38</v>
      </c>
      <c r="AX254" s="14" t="s">
        <v>83</v>
      </c>
      <c r="AY254" s="283" t="s">
        <v>263</v>
      </c>
    </row>
    <row r="255" s="12" customFormat="1">
      <c r="B255" s="252"/>
      <c r="C255" s="253"/>
      <c r="D255" s="246" t="s">
        <v>368</v>
      </c>
      <c r="E255" s="254" t="s">
        <v>1</v>
      </c>
      <c r="F255" s="255" t="s">
        <v>465</v>
      </c>
      <c r="G255" s="253"/>
      <c r="H255" s="256">
        <v>18</v>
      </c>
      <c r="I255" s="257"/>
      <c r="J255" s="253"/>
      <c r="K255" s="253"/>
      <c r="L255" s="258"/>
      <c r="M255" s="259"/>
      <c r="N255" s="260"/>
      <c r="O255" s="260"/>
      <c r="P255" s="260"/>
      <c r="Q255" s="260"/>
      <c r="R255" s="260"/>
      <c r="S255" s="260"/>
      <c r="T255" s="261"/>
      <c r="AT255" s="262" t="s">
        <v>368</v>
      </c>
      <c r="AU255" s="262" t="s">
        <v>92</v>
      </c>
      <c r="AV255" s="12" t="s">
        <v>92</v>
      </c>
      <c r="AW255" s="12" t="s">
        <v>38</v>
      </c>
      <c r="AX255" s="12" t="s">
        <v>83</v>
      </c>
      <c r="AY255" s="262" t="s">
        <v>263</v>
      </c>
    </row>
    <row r="256" s="14" customFormat="1">
      <c r="B256" s="274"/>
      <c r="C256" s="275"/>
      <c r="D256" s="246" t="s">
        <v>368</v>
      </c>
      <c r="E256" s="276" t="s">
        <v>1</v>
      </c>
      <c r="F256" s="277" t="s">
        <v>3578</v>
      </c>
      <c r="G256" s="275"/>
      <c r="H256" s="276" t="s">
        <v>1</v>
      </c>
      <c r="I256" s="278"/>
      <c r="J256" s="275"/>
      <c r="K256" s="275"/>
      <c r="L256" s="279"/>
      <c r="M256" s="280"/>
      <c r="N256" s="281"/>
      <c r="O256" s="281"/>
      <c r="P256" s="281"/>
      <c r="Q256" s="281"/>
      <c r="R256" s="281"/>
      <c r="S256" s="281"/>
      <c r="T256" s="282"/>
      <c r="AT256" s="283" t="s">
        <v>368</v>
      </c>
      <c r="AU256" s="283" t="s">
        <v>92</v>
      </c>
      <c r="AV256" s="14" t="s">
        <v>90</v>
      </c>
      <c r="AW256" s="14" t="s">
        <v>38</v>
      </c>
      <c r="AX256" s="14" t="s">
        <v>83</v>
      </c>
      <c r="AY256" s="283" t="s">
        <v>263</v>
      </c>
    </row>
    <row r="257" s="12" customFormat="1">
      <c r="B257" s="252"/>
      <c r="C257" s="253"/>
      <c r="D257" s="246" t="s">
        <v>368</v>
      </c>
      <c r="E257" s="254" t="s">
        <v>1</v>
      </c>
      <c r="F257" s="255" t="s">
        <v>3597</v>
      </c>
      <c r="G257" s="253"/>
      <c r="H257" s="256">
        <v>11.5</v>
      </c>
      <c r="I257" s="257"/>
      <c r="J257" s="253"/>
      <c r="K257" s="253"/>
      <c r="L257" s="258"/>
      <c r="M257" s="259"/>
      <c r="N257" s="260"/>
      <c r="O257" s="260"/>
      <c r="P257" s="260"/>
      <c r="Q257" s="260"/>
      <c r="R257" s="260"/>
      <c r="S257" s="260"/>
      <c r="T257" s="261"/>
      <c r="AT257" s="262" t="s">
        <v>368</v>
      </c>
      <c r="AU257" s="262" t="s">
        <v>92</v>
      </c>
      <c r="AV257" s="12" t="s">
        <v>92</v>
      </c>
      <c r="AW257" s="12" t="s">
        <v>38</v>
      </c>
      <c r="AX257" s="12" t="s">
        <v>83</v>
      </c>
      <c r="AY257" s="262" t="s">
        <v>263</v>
      </c>
    </row>
    <row r="258" s="14" customFormat="1">
      <c r="B258" s="274"/>
      <c r="C258" s="275"/>
      <c r="D258" s="246" t="s">
        <v>368</v>
      </c>
      <c r="E258" s="276" t="s">
        <v>1</v>
      </c>
      <c r="F258" s="277" t="s">
        <v>1643</v>
      </c>
      <c r="G258" s="275"/>
      <c r="H258" s="276" t="s">
        <v>1</v>
      </c>
      <c r="I258" s="278"/>
      <c r="J258" s="275"/>
      <c r="K258" s="275"/>
      <c r="L258" s="279"/>
      <c r="M258" s="280"/>
      <c r="N258" s="281"/>
      <c r="O258" s="281"/>
      <c r="P258" s="281"/>
      <c r="Q258" s="281"/>
      <c r="R258" s="281"/>
      <c r="S258" s="281"/>
      <c r="T258" s="282"/>
      <c r="AT258" s="283" t="s">
        <v>368</v>
      </c>
      <c r="AU258" s="283" t="s">
        <v>92</v>
      </c>
      <c r="AV258" s="14" t="s">
        <v>90</v>
      </c>
      <c r="AW258" s="14" t="s">
        <v>38</v>
      </c>
      <c r="AX258" s="14" t="s">
        <v>83</v>
      </c>
      <c r="AY258" s="283" t="s">
        <v>263</v>
      </c>
    </row>
    <row r="259" s="12" customFormat="1">
      <c r="B259" s="252"/>
      <c r="C259" s="253"/>
      <c r="D259" s="246" t="s">
        <v>368</v>
      </c>
      <c r="E259" s="254" t="s">
        <v>1</v>
      </c>
      <c r="F259" s="255" t="s">
        <v>3598</v>
      </c>
      <c r="G259" s="253"/>
      <c r="H259" s="256">
        <v>86.409999999999997</v>
      </c>
      <c r="I259" s="257"/>
      <c r="J259" s="253"/>
      <c r="K259" s="253"/>
      <c r="L259" s="258"/>
      <c r="M259" s="259"/>
      <c r="N259" s="260"/>
      <c r="O259" s="260"/>
      <c r="P259" s="260"/>
      <c r="Q259" s="260"/>
      <c r="R259" s="260"/>
      <c r="S259" s="260"/>
      <c r="T259" s="261"/>
      <c r="AT259" s="262" t="s">
        <v>368</v>
      </c>
      <c r="AU259" s="262" t="s">
        <v>92</v>
      </c>
      <c r="AV259" s="12" t="s">
        <v>92</v>
      </c>
      <c r="AW259" s="12" t="s">
        <v>38</v>
      </c>
      <c r="AX259" s="12" t="s">
        <v>83</v>
      </c>
      <c r="AY259" s="262" t="s">
        <v>263</v>
      </c>
    </row>
    <row r="260" s="14" customFormat="1">
      <c r="B260" s="274"/>
      <c r="C260" s="275"/>
      <c r="D260" s="246" t="s">
        <v>368</v>
      </c>
      <c r="E260" s="276" t="s">
        <v>1</v>
      </c>
      <c r="F260" s="277" t="s">
        <v>3599</v>
      </c>
      <c r="G260" s="275"/>
      <c r="H260" s="276" t="s">
        <v>1</v>
      </c>
      <c r="I260" s="278"/>
      <c r="J260" s="275"/>
      <c r="K260" s="275"/>
      <c r="L260" s="279"/>
      <c r="M260" s="280"/>
      <c r="N260" s="281"/>
      <c r="O260" s="281"/>
      <c r="P260" s="281"/>
      <c r="Q260" s="281"/>
      <c r="R260" s="281"/>
      <c r="S260" s="281"/>
      <c r="T260" s="282"/>
      <c r="AT260" s="283" t="s">
        <v>368</v>
      </c>
      <c r="AU260" s="283" t="s">
        <v>92</v>
      </c>
      <c r="AV260" s="14" t="s">
        <v>90</v>
      </c>
      <c r="AW260" s="14" t="s">
        <v>38</v>
      </c>
      <c r="AX260" s="14" t="s">
        <v>83</v>
      </c>
      <c r="AY260" s="283" t="s">
        <v>263</v>
      </c>
    </row>
    <row r="261" s="12" customFormat="1">
      <c r="B261" s="252"/>
      <c r="C261" s="253"/>
      <c r="D261" s="246" t="s">
        <v>368</v>
      </c>
      <c r="E261" s="254" t="s">
        <v>1</v>
      </c>
      <c r="F261" s="255" t="s">
        <v>3600</v>
      </c>
      <c r="G261" s="253"/>
      <c r="H261" s="256">
        <v>19.5</v>
      </c>
      <c r="I261" s="257"/>
      <c r="J261" s="253"/>
      <c r="K261" s="253"/>
      <c r="L261" s="258"/>
      <c r="M261" s="259"/>
      <c r="N261" s="260"/>
      <c r="O261" s="260"/>
      <c r="P261" s="260"/>
      <c r="Q261" s="260"/>
      <c r="R261" s="260"/>
      <c r="S261" s="260"/>
      <c r="T261" s="261"/>
      <c r="AT261" s="262" t="s">
        <v>368</v>
      </c>
      <c r="AU261" s="262" t="s">
        <v>92</v>
      </c>
      <c r="AV261" s="12" t="s">
        <v>92</v>
      </c>
      <c r="AW261" s="12" t="s">
        <v>38</v>
      </c>
      <c r="AX261" s="12" t="s">
        <v>83</v>
      </c>
      <c r="AY261" s="262" t="s">
        <v>263</v>
      </c>
    </row>
    <row r="262" s="13" customFormat="1">
      <c r="B262" s="263"/>
      <c r="C262" s="264"/>
      <c r="D262" s="246" t="s">
        <v>368</v>
      </c>
      <c r="E262" s="265" t="s">
        <v>1</v>
      </c>
      <c r="F262" s="266" t="s">
        <v>370</v>
      </c>
      <c r="G262" s="264"/>
      <c r="H262" s="267">
        <v>135.41</v>
      </c>
      <c r="I262" s="268"/>
      <c r="J262" s="264"/>
      <c r="K262" s="264"/>
      <c r="L262" s="269"/>
      <c r="M262" s="270"/>
      <c r="N262" s="271"/>
      <c r="O262" s="271"/>
      <c r="P262" s="271"/>
      <c r="Q262" s="271"/>
      <c r="R262" s="271"/>
      <c r="S262" s="271"/>
      <c r="T262" s="272"/>
      <c r="AT262" s="273" t="s">
        <v>368</v>
      </c>
      <c r="AU262" s="273" t="s">
        <v>92</v>
      </c>
      <c r="AV262" s="13" t="s">
        <v>125</v>
      </c>
      <c r="AW262" s="13" t="s">
        <v>38</v>
      </c>
      <c r="AX262" s="13" t="s">
        <v>83</v>
      </c>
      <c r="AY262" s="273" t="s">
        <v>263</v>
      </c>
    </row>
    <row r="263" s="12" customFormat="1">
      <c r="B263" s="252"/>
      <c r="C263" s="253"/>
      <c r="D263" s="246" t="s">
        <v>368</v>
      </c>
      <c r="E263" s="254" t="s">
        <v>1</v>
      </c>
      <c r="F263" s="255" t="s">
        <v>3601</v>
      </c>
      <c r="G263" s="253"/>
      <c r="H263" s="256">
        <v>155.72200000000001</v>
      </c>
      <c r="I263" s="257"/>
      <c r="J263" s="253"/>
      <c r="K263" s="253"/>
      <c r="L263" s="258"/>
      <c r="M263" s="259"/>
      <c r="N263" s="260"/>
      <c r="O263" s="260"/>
      <c r="P263" s="260"/>
      <c r="Q263" s="260"/>
      <c r="R263" s="260"/>
      <c r="S263" s="260"/>
      <c r="T263" s="261"/>
      <c r="AT263" s="262" t="s">
        <v>368</v>
      </c>
      <c r="AU263" s="262" t="s">
        <v>92</v>
      </c>
      <c r="AV263" s="12" t="s">
        <v>92</v>
      </c>
      <c r="AW263" s="12" t="s">
        <v>38</v>
      </c>
      <c r="AX263" s="12" t="s">
        <v>83</v>
      </c>
      <c r="AY263" s="262" t="s">
        <v>263</v>
      </c>
    </row>
    <row r="264" s="13" customFormat="1">
      <c r="B264" s="263"/>
      <c r="C264" s="264"/>
      <c r="D264" s="246" t="s">
        <v>368</v>
      </c>
      <c r="E264" s="265" t="s">
        <v>1</v>
      </c>
      <c r="F264" s="266" t="s">
        <v>370</v>
      </c>
      <c r="G264" s="264"/>
      <c r="H264" s="267">
        <v>155.72200000000001</v>
      </c>
      <c r="I264" s="268"/>
      <c r="J264" s="264"/>
      <c r="K264" s="264"/>
      <c r="L264" s="269"/>
      <c r="M264" s="270"/>
      <c r="N264" s="271"/>
      <c r="O264" s="271"/>
      <c r="P264" s="271"/>
      <c r="Q264" s="271"/>
      <c r="R264" s="271"/>
      <c r="S264" s="271"/>
      <c r="T264" s="272"/>
      <c r="AT264" s="273" t="s">
        <v>368</v>
      </c>
      <c r="AU264" s="273" t="s">
        <v>92</v>
      </c>
      <c r="AV264" s="13" t="s">
        <v>125</v>
      </c>
      <c r="AW264" s="13" t="s">
        <v>38</v>
      </c>
      <c r="AX264" s="13" t="s">
        <v>83</v>
      </c>
      <c r="AY264" s="273" t="s">
        <v>263</v>
      </c>
    </row>
    <row r="265" s="12" customFormat="1">
      <c r="B265" s="252"/>
      <c r="C265" s="253"/>
      <c r="D265" s="246" t="s">
        <v>368</v>
      </c>
      <c r="E265" s="254" t="s">
        <v>1</v>
      </c>
      <c r="F265" s="255" t="s">
        <v>1259</v>
      </c>
      <c r="G265" s="253"/>
      <c r="H265" s="256">
        <v>156</v>
      </c>
      <c r="I265" s="257"/>
      <c r="J265" s="253"/>
      <c r="K265" s="253"/>
      <c r="L265" s="258"/>
      <c r="M265" s="259"/>
      <c r="N265" s="260"/>
      <c r="O265" s="260"/>
      <c r="P265" s="260"/>
      <c r="Q265" s="260"/>
      <c r="R265" s="260"/>
      <c r="S265" s="260"/>
      <c r="T265" s="261"/>
      <c r="AT265" s="262" t="s">
        <v>368</v>
      </c>
      <c r="AU265" s="262" t="s">
        <v>92</v>
      </c>
      <c r="AV265" s="12" t="s">
        <v>92</v>
      </c>
      <c r="AW265" s="12" t="s">
        <v>38</v>
      </c>
      <c r="AX265" s="12" t="s">
        <v>83</v>
      </c>
      <c r="AY265" s="262" t="s">
        <v>263</v>
      </c>
    </row>
    <row r="266" s="13" customFormat="1">
      <c r="B266" s="263"/>
      <c r="C266" s="264"/>
      <c r="D266" s="246" t="s">
        <v>368</v>
      </c>
      <c r="E266" s="265" t="s">
        <v>1</v>
      </c>
      <c r="F266" s="266" t="s">
        <v>370</v>
      </c>
      <c r="G266" s="264"/>
      <c r="H266" s="267">
        <v>156</v>
      </c>
      <c r="I266" s="268"/>
      <c r="J266" s="264"/>
      <c r="K266" s="264"/>
      <c r="L266" s="269"/>
      <c r="M266" s="270"/>
      <c r="N266" s="271"/>
      <c r="O266" s="271"/>
      <c r="P266" s="271"/>
      <c r="Q266" s="271"/>
      <c r="R266" s="271"/>
      <c r="S266" s="271"/>
      <c r="T266" s="272"/>
      <c r="AT266" s="273" t="s">
        <v>368</v>
      </c>
      <c r="AU266" s="273" t="s">
        <v>92</v>
      </c>
      <c r="AV266" s="13" t="s">
        <v>125</v>
      </c>
      <c r="AW266" s="13" t="s">
        <v>38</v>
      </c>
      <c r="AX266" s="13" t="s">
        <v>90</v>
      </c>
      <c r="AY266" s="273" t="s">
        <v>263</v>
      </c>
    </row>
    <row r="267" s="1" customFormat="1" ht="16.5" customHeight="1">
      <c r="B267" s="39"/>
      <c r="C267" s="295" t="s">
        <v>570</v>
      </c>
      <c r="D267" s="295" t="s">
        <v>400</v>
      </c>
      <c r="E267" s="296" t="s">
        <v>3602</v>
      </c>
      <c r="F267" s="297" t="s">
        <v>3603</v>
      </c>
      <c r="G267" s="298" t="s">
        <v>396</v>
      </c>
      <c r="H267" s="299">
        <v>43</v>
      </c>
      <c r="I267" s="300"/>
      <c r="J267" s="301">
        <f>ROUND(I267*H267,2)</f>
        <v>0</v>
      </c>
      <c r="K267" s="297" t="s">
        <v>270</v>
      </c>
      <c r="L267" s="302"/>
      <c r="M267" s="303" t="s">
        <v>1</v>
      </c>
      <c r="N267" s="304" t="s">
        <v>48</v>
      </c>
      <c r="O267" s="87"/>
      <c r="P267" s="242">
        <f>O267*H267</f>
        <v>0</v>
      </c>
      <c r="Q267" s="242">
        <v>0.00092000000000000003</v>
      </c>
      <c r="R267" s="242">
        <f>Q267*H267</f>
        <v>0.039559999999999998</v>
      </c>
      <c r="S267" s="242">
        <v>0</v>
      </c>
      <c r="T267" s="243">
        <f>S267*H267</f>
        <v>0</v>
      </c>
      <c r="AR267" s="244" t="s">
        <v>563</v>
      </c>
      <c r="AT267" s="244" t="s">
        <v>400</v>
      </c>
      <c r="AU267" s="244" t="s">
        <v>92</v>
      </c>
      <c r="AY267" s="17" t="s">
        <v>263</v>
      </c>
      <c r="BE267" s="245">
        <f>IF(N267="základní",J267,0)</f>
        <v>0</v>
      </c>
      <c r="BF267" s="245">
        <f>IF(N267="snížená",J267,0)</f>
        <v>0</v>
      </c>
      <c r="BG267" s="245">
        <f>IF(N267="zákl. přenesená",J267,0)</f>
        <v>0</v>
      </c>
      <c r="BH267" s="245">
        <f>IF(N267="sníž. přenesená",J267,0)</f>
        <v>0</v>
      </c>
      <c r="BI267" s="245">
        <f>IF(N267="nulová",J267,0)</f>
        <v>0</v>
      </c>
      <c r="BJ267" s="17" t="s">
        <v>90</v>
      </c>
      <c r="BK267" s="245">
        <f>ROUND(I267*H267,2)</f>
        <v>0</v>
      </c>
      <c r="BL267" s="17" t="s">
        <v>452</v>
      </c>
      <c r="BM267" s="244" t="s">
        <v>3604</v>
      </c>
    </row>
    <row r="268" s="14" customFormat="1">
      <c r="B268" s="274"/>
      <c r="C268" s="275"/>
      <c r="D268" s="246" t="s">
        <v>368</v>
      </c>
      <c r="E268" s="276" t="s">
        <v>1</v>
      </c>
      <c r="F268" s="277" t="s">
        <v>3605</v>
      </c>
      <c r="G268" s="275"/>
      <c r="H268" s="276" t="s">
        <v>1</v>
      </c>
      <c r="I268" s="278"/>
      <c r="J268" s="275"/>
      <c r="K268" s="275"/>
      <c r="L268" s="279"/>
      <c r="M268" s="280"/>
      <c r="N268" s="281"/>
      <c r="O268" s="281"/>
      <c r="P268" s="281"/>
      <c r="Q268" s="281"/>
      <c r="R268" s="281"/>
      <c r="S268" s="281"/>
      <c r="T268" s="282"/>
      <c r="AT268" s="283" t="s">
        <v>368</v>
      </c>
      <c r="AU268" s="283" t="s">
        <v>92</v>
      </c>
      <c r="AV268" s="14" t="s">
        <v>90</v>
      </c>
      <c r="AW268" s="14" t="s">
        <v>38</v>
      </c>
      <c r="AX268" s="14" t="s">
        <v>83</v>
      </c>
      <c r="AY268" s="283" t="s">
        <v>263</v>
      </c>
    </row>
    <row r="269" s="14" customFormat="1">
      <c r="B269" s="274"/>
      <c r="C269" s="275"/>
      <c r="D269" s="246" t="s">
        <v>368</v>
      </c>
      <c r="E269" s="276" t="s">
        <v>1</v>
      </c>
      <c r="F269" s="277" t="s">
        <v>3596</v>
      </c>
      <c r="G269" s="275"/>
      <c r="H269" s="276" t="s">
        <v>1</v>
      </c>
      <c r="I269" s="278"/>
      <c r="J269" s="275"/>
      <c r="K269" s="275"/>
      <c r="L269" s="279"/>
      <c r="M269" s="280"/>
      <c r="N269" s="281"/>
      <c r="O269" s="281"/>
      <c r="P269" s="281"/>
      <c r="Q269" s="281"/>
      <c r="R269" s="281"/>
      <c r="S269" s="281"/>
      <c r="T269" s="282"/>
      <c r="AT269" s="283" t="s">
        <v>368</v>
      </c>
      <c r="AU269" s="283" t="s">
        <v>92</v>
      </c>
      <c r="AV269" s="14" t="s">
        <v>90</v>
      </c>
      <c r="AW269" s="14" t="s">
        <v>38</v>
      </c>
      <c r="AX269" s="14" t="s">
        <v>83</v>
      </c>
      <c r="AY269" s="283" t="s">
        <v>263</v>
      </c>
    </row>
    <row r="270" s="12" customFormat="1">
      <c r="B270" s="252"/>
      <c r="C270" s="253"/>
      <c r="D270" s="246" t="s">
        <v>368</v>
      </c>
      <c r="E270" s="254" t="s">
        <v>1</v>
      </c>
      <c r="F270" s="255" t="s">
        <v>3606</v>
      </c>
      <c r="G270" s="253"/>
      <c r="H270" s="256">
        <v>18.600000000000001</v>
      </c>
      <c r="I270" s="257"/>
      <c r="J270" s="253"/>
      <c r="K270" s="253"/>
      <c r="L270" s="258"/>
      <c r="M270" s="259"/>
      <c r="N270" s="260"/>
      <c r="O270" s="260"/>
      <c r="P270" s="260"/>
      <c r="Q270" s="260"/>
      <c r="R270" s="260"/>
      <c r="S270" s="260"/>
      <c r="T270" s="261"/>
      <c r="AT270" s="262" t="s">
        <v>368</v>
      </c>
      <c r="AU270" s="262" t="s">
        <v>92</v>
      </c>
      <c r="AV270" s="12" t="s">
        <v>92</v>
      </c>
      <c r="AW270" s="12" t="s">
        <v>38</v>
      </c>
      <c r="AX270" s="12" t="s">
        <v>83</v>
      </c>
      <c r="AY270" s="262" t="s">
        <v>263</v>
      </c>
    </row>
    <row r="271" s="14" customFormat="1">
      <c r="B271" s="274"/>
      <c r="C271" s="275"/>
      <c r="D271" s="246" t="s">
        <v>368</v>
      </c>
      <c r="E271" s="276" t="s">
        <v>1</v>
      </c>
      <c r="F271" s="277" t="s">
        <v>3578</v>
      </c>
      <c r="G271" s="275"/>
      <c r="H271" s="276" t="s">
        <v>1</v>
      </c>
      <c r="I271" s="278"/>
      <c r="J271" s="275"/>
      <c r="K271" s="275"/>
      <c r="L271" s="279"/>
      <c r="M271" s="280"/>
      <c r="N271" s="281"/>
      <c r="O271" s="281"/>
      <c r="P271" s="281"/>
      <c r="Q271" s="281"/>
      <c r="R271" s="281"/>
      <c r="S271" s="281"/>
      <c r="T271" s="282"/>
      <c r="AT271" s="283" t="s">
        <v>368</v>
      </c>
      <c r="AU271" s="283" t="s">
        <v>92</v>
      </c>
      <c r="AV271" s="14" t="s">
        <v>90</v>
      </c>
      <c r="AW271" s="14" t="s">
        <v>38</v>
      </c>
      <c r="AX271" s="14" t="s">
        <v>83</v>
      </c>
      <c r="AY271" s="283" t="s">
        <v>263</v>
      </c>
    </row>
    <row r="272" s="12" customFormat="1">
      <c r="B272" s="252"/>
      <c r="C272" s="253"/>
      <c r="D272" s="246" t="s">
        <v>368</v>
      </c>
      <c r="E272" s="254" t="s">
        <v>1</v>
      </c>
      <c r="F272" s="255" t="s">
        <v>3597</v>
      </c>
      <c r="G272" s="253"/>
      <c r="H272" s="256">
        <v>11.5</v>
      </c>
      <c r="I272" s="257"/>
      <c r="J272" s="253"/>
      <c r="K272" s="253"/>
      <c r="L272" s="258"/>
      <c r="M272" s="259"/>
      <c r="N272" s="260"/>
      <c r="O272" s="260"/>
      <c r="P272" s="260"/>
      <c r="Q272" s="260"/>
      <c r="R272" s="260"/>
      <c r="S272" s="260"/>
      <c r="T272" s="261"/>
      <c r="AT272" s="262" t="s">
        <v>368</v>
      </c>
      <c r="AU272" s="262" t="s">
        <v>92</v>
      </c>
      <c r="AV272" s="12" t="s">
        <v>92</v>
      </c>
      <c r="AW272" s="12" t="s">
        <v>38</v>
      </c>
      <c r="AX272" s="12" t="s">
        <v>83</v>
      </c>
      <c r="AY272" s="262" t="s">
        <v>263</v>
      </c>
    </row>
    <row r="273" s="14" customFormat="1">
      <c r="B273" s="274"/>
      <c r="C273" s="275"/>
      <c r="D273" s="246" t="s">
        <v>368</v>
      </c>
      <c r="E273" s="276" t="s">
        <v>1</v>
      </c>
      <c r="F273" s="277" t="s">
        <v>3599</v>
      </c>
      <c r="G273" s="275"/>
      <c r="H273" s="276" t="s">
        <v>1</v>
      </c>
      <c r="I273" s="278"/>
      <c r="J273" s="275"/>
      <c r="K273" s="275"/>
      <c r="L273" s="279"/>
      <c r="M273" s="280"/>
      <c r="N273" s="281"/>
      <c r="O273" s="281"/>
      <c r="P273" s="281"/>
      <c r="Q273" s="281"/>
      <c r="R273" s="281"/>
      <c r="S273" s="281"/>
      <c r="T273" s="282"/>
      <c r="AT273" s="283" t="s">
        <v>368</v>
      </c>
      <c r="AU273" s="283" t="s">
        <v>92</v>
      </c>
      <c r="AV273" s="14" t="s">
        <v>90</v>
      </c>
      <c r="AW273" s="14" t="s">
        <v>38</v>
      </c>
      <c r="AX273" s="14" t="s">
        <v>83</v>
      </c>
      <c r="AY273" s="283" t="s">
        <v>263</v>
      </c>
    </row>
    <row r="274" s="12" customFormat="1">
      <c r="B274" s="252"/>
      <c r="C274" s="253"/>
      <c r="D274" s="246" t="s">
        <v>368</v>
      </c>
      <c r="E274" s="254" t="s">
        <v>1</v>
      </c>
      <c r="F274" s="255" t="s">
        <v>299</v>
      </c>
      <c r="G274" s="253"/>
      <c r="H274" s="256">
        <v>7</v>
      </c>
      <c r="I274" s="257"/>
      <c r="J274" s="253"/>
      <c r="K274" s="253"/>
      <c r="L274" s="258"/>
      <c r="M274" s="259"/>
      <c r="N274" s="260"/>
      <c r="O274" s="260"/>
      <c r="P274" s="260"/>
      <c r="Q274" s="260"/>
      <c r="R274" s="260"/>
      <c r="S274" s="260"/>
      <c r="T274" s="261"/>
      <c r="AT274" s="262" t="s">
        <v>368</v>
      </c>
      <c r="AU274" s="262" t="s">
        <v>92</v>
      </c>
      <c r="AV274" s="12" t="s">
        <v>92</v>
      </c>
      <c r="AW274" s="12" t="s">
        <v>38</v>
      </c>
      <c r="AX274" s="12" t="s">
        <v>83</v>
      </c>
      <c r="AY274" s="262" t="s">
        <v>263</v>
      </c>
    </row>
    <row r="275" s="13" customFormat="1">
      <c r="B275" s="263"/>
      <c r="C275" s="264"/>
      <c r="D275" s="246" t="s">
        <v>368</v>
      </c>
      <c r="E275" s="265" t="s">
        <v>1</v>
      </c>
      <c r="F275" s="266" t="s">
        <v>370</v>
      </c>
      <c r="G275" s="264"/>
      <c r="H275" s="267">
        <v>37.100000000000001</v>
      </c>
      <c r="I275" s="268"/>
      <c r="J275" s="264"/>
      <c r="K275" s="264"/>
      <c r="L275" s="269"/>
      <c r="M275" s="270"/>
      <c r="N275" s="271"/>
      <c r="O275" s="271"/>
      <c r="P275" s="271"/>
      <c r="Q275" s="271"/>
      <c r="R275" s="271"/>
      <c r="S275" s="271"/>
      <c r="T275" s="272"/>
      <c r="AT275" s="273" t="s">
        <v>368</v>
      </c>
      <c r="AU275" s="273" t="s">
        <v>92</v>
      </c>
      <c r="AV275" s="13" t="s">
        <v>125</v>
      </c>
      <c r="AW275" s="13" t="s">
        <v>38</v>
      </c>
      <c r="AX275" s="13" t="s">
        <v>83</v>
      </c>
      <c r="AY275" s="273" t="s">
        <v>263</v>
      </c>
    </row>
    <row r="276" s="12" customFormat="1">
      <c r="B276" s="252"/>
      <c r="C276" s="253"/>
      <c r="D276" s="246" t="s">
        <v>368</v>
      </c>
      <c r="E276" s="254" t="s">
        <v>1</v>
      </c>
      <c r="F276" s="255" t="s">
        <v>3607</v>
      </c>
      <c r="G276" s="253"/>
      <c r="H276" s="256">
        <v>42.664999999999999</v>
      </c>
      <c r="I276" s="257"/>
      <c r="J276" s="253"/>
      <c r="K276" s="253"/>
      <c r="L276" s="258"/>
      <c r="M276" s="259"/>
      <c r="N276" s="260"/>
      <c r="O276" s="260"/>
      <c r="P276" s="260"/>
      <c r="Q276" s="260"/>
      <c r="R276" s="260"/>
      <c r="S276" s="260"/>
      <c r="T276" s="261"/>
      <c r="AT276" s="262" t="s">
        <v>368</v>
      </c>
      <c r="AU276" s="262" t="s">
        <v>92</v>
      </c>
      <c r="AV276" s="12" t="s">
        <v>92</v>
      </c>
      <c r="AW276" s="12" t="s">
        <v>38</v>
      </c>
      <c r="AX276" s="12" t="s">
        <v>83</v>
      </c>
      <c r="AY276" s="262" t="s">
        <v>263</v>
      </c>
    </row>
    <row r="277" s="13" customFormat="1">
      <c r="B277" s="263"/>
      <c r="C277" s="264"/>
      <c r="D277" s="246" t="s">
        <v>368</v>
      </c>
      <c r="E277" s="265" t="s">
        <v>1</v>
      </c>
      <c r="F277" s="266" t="s">
        <v>370</v>
      </c>
      <c r="G277" s="264"/>
      <c r="H277" s="267">
        <v>42.664999999999999</v>
      </c>
      <c r="I277" s="268"/>
      <c r="J277" s="264"/>
      <c r="K277" s="264"/>
      <c r="L277" s="269"/>
      <c r="M277" s="270"/>
      <c r="N277" s="271"/>
      <c r="O277" s="271"/>
      <c r="P277" s="271"/>
      <c r="Q277" s="271"/>
      <c r="R277" s="271"/>
      <c r="S277" s="271"/>
      <c r="T277" s="272"/>
      <c r="AT277" s="273" t="s">
        <v>368</v>
      </c>
      <c r="AU277" s="273" t="s">
        <v>92</v>
      </c>
      <c r="AV277" s="13" t="s">
        <v>125</v>
      </c>
      <c r="AW277" s="13" t="s">
        <v>38</v>
      </c>
      <c r="AX277" s="13" t="s">
        <v>83</v>
      </c>
      <c r="AY277" s="273" t="s">
        <v>263</v>
      </c>
    </row>
    <row r="278" s="12" customFormat="1">
      <c r="B278" s="252"/>
      <c r="C278" s="253"/>
      <c r="D278" s="246" t="s">
        <v>368</v>
      </c>
      <c r="E278" s="254" t="s">
        <v>1</v>
      </c>
      <c r="F278" s="255" t="s">
        <v>629</v>
      </c>
      <c r="G278" s="253"/>
      <c r="H278" s="256">
        <v>43</v>
      </c>
      <c r="I278" s="257"/>
      <c r="J278" s="253"/>
      <c r="K278" s="253"/>
      <c r="L278" s="258"/>
      <c r="M278" s="259"/>
      <c r="N278" s="260"/>
      <c r="O278" s="260"/>
      <c r="P278" s="260"/>
      <c r="Q278" s="260"/>
      <c r="R278" s="260"/>
      <c r="S278" s="260"/>
      <c r="T278" s="261"/>
      <c r="AT278" s="262" t="s">
        <v>368</v>
      </c>
      <c r="AU278" s="262" t="s">
        <v>92</v>
      </c>
      <c r="AV278" s="12" t="s">
        <v>92</v>
      </c>
      <c r="AW278" s="12" t="s">
        <v>38</v>
      </c>
      <c r="AX278" s="12" t="s">
        <v>83</v>
      </c>
      <c r="AY278" s="262" t="s">
        <v>263</v>
      </c>
    </row>
    <row r="279" s="13" customFormat="1">
      <c r="B279" s="263"/>
      <c r="C279" s="264"/>
      <c r="D279" s="246" t="s">
        <v>368</v>
      </c>
      <c r="E279" s="265" t="s">
        <v>1</v>
      </c>
      <c r="F279" s="266" t="s">
        <v>370</v>
      </c>
      <c r="G279" s="264"/>
      <c r="H279" s="267">
        <v>43</v>
      </c>
      <c r="I279" s="268"/>
      <c r="J279" s="264"/>
      <c r="K279" s="264"/>
      <c r="L279" s="269"/>
      <c r="M279" s="270"/>
      <c r="N279" s="271"/>
      <c r="O279" s="271"/>
      <c r="P279" s="271"/>
      <c r="Q279" s="271"/>
      <c r="R279" s="271"/>
      <c r="S279" s="271"/>
      <c r="T279" s="272"/>
      <c r="AT279" s="273" t="s">
        <v>368</v>
      </c>
      <c r="AU279" s="273" t="s">
        <v>92</v>
      </c>
      <c r="AV279" s="13" t="s">
        <v>125</v>
      </c>
      <c r="AW279" s="13" t="s">
        <v>38</v>
      </c>
      <c r="AX279" s="13" t="s">
        <v>90</v>
      </c>
      <c r="AY279" s="273" t="s">
        <v>263</v>
      </c>
    </row>
    <row r="280" s="1" customFormat="1" ht="16.5" customHeight="1">
      <c r="B280" s="39"/>
      <c r="C280" s="295" t="s">
        <v>576</v>
      </c>
      <c r="D280" s="295" t="s">
        <v>400</v>
      </c>
      <c r="E280" s="296" t="s">
        <v>3608</v>
      </c>
      <c r="F280" s="297" t="s">
        <v>3609</v>
      </c>
      <c r="G280" s="298" t="s">
        <v>396</v>
      </c>
      <c r="H280" s="299">
        <v>101</v>
      </c>
      <c r="I280" s="300"/>
      <c r="J280" s="301">
        <f>ROUND(I280*H280,2)</f>
        <v>0</v>
      </c>
      <c r="K280" s="297" t="s">
        <v>270</v>
      </c>
      <c r="L280" s="302"/>
      <c r="M280" s="303" t="s">
        <v>1</v>
      </c>
      <c r="N280" s="304" t="s">
        <v>48</v>
      </c>
      <c r="O280" s="87"/>
      <c r="P280" s="242">
        <f>O280*H280</f>
        <v>0</v>
      </c>
      <c r="Q280" s="242">
        <v>0.00036999999999999999</v>
      </c>
      <c r="R280" s="242">
        <f>Q280*H280</f>
        <v>0.03737</v>
      </c>
      <c r="S280" s="242">
        <v>0</v>
      </c>
      <c r="T280" s="243">
        <f>S280*H280</f>
        <v>0</v>
      </c>
      <c r="AR280" s="244" t="s">
        <v>563</v>
      </c>
      <c r="AT280" s="244" t="s">
        <v>400</v>
      </c>
      <c r="AU280" s="244" t="s">
        <v>92</v>
      </c>
      <c r="AY280" s="17" t="s">
        <v>263</v>
      </c>
      <c r="BE280" s="245">
        <f>IF(N280="základní",J280,0)</f>
        <v>0</v>
      </c>
      <c r="BF280" s="245">
        <f>IF(N280="snížená",J280,0)</f>
        <v>0</v>
      </c>
      <c r="BG280" s="245">
        <f>IF(N280="zákl. přenesená",J280,0)</f>
        <v>0</v>
      </c>
      <c r="BH280" s="245">
        <f>IF(N280="sníž. přenesená",J280,0)</f>
        <v>0</v>
      </c>
      <c r="BI280" s="245">
        <f>IF(N280="nulová",J280,0)</f>
        <v>0</v>
      </c>
      <c r="BJ280" s="17" t="s">
        <v>90</v>
      </c>
      <c r="BK280" s="245">
        <f>ROUND(I280*H280,2)</f>
        <v>0</v>
      </c>
      <c r="BL280" s="17" t="s">
        <v>452</v>
      </c>
      <c r="BM280" s="244" t="s">
        <v>3610</v>
      </c>
    </row>
    <row r="281" s="14" customFormat="1">
      <c r="B281" s="274"/>
      <c r="C281" s="275"/>
      <c r="D281" s="246" t="s">
        <v>368</v>
      </c>
      <c r="E281" s="276" t="s">
        <v>1</v>
      </c>
      <c r="F281" s="277" t="s">
        <v>3611</v>
      </c>
      <c r="G281" s="275"/>
      <c r="H281" s="276" t="s">
        <v>1</v>
      </c>
      <c r="I281" s="278"/>
      <c r="J281" s="275"/>
      <c r="K281" s="275"/>
      <c r="L281" s="279"/>
      <c r="M281" s="280"/>
      <c r="N281" s="281"/>
      <c r="O281" s="281"/>
      <c r="P281" s="281"/>
      <c r="Q281" s="281"/>
      <c r="R281" s="281"/>
      <c r="S281" s="281"/>
      <c r="T281" s="282"/>
      <c r="AT281" s="283" t="s">
        <v>368</v>
      </c>
      <c r="AU281" s="283" t="s">
        <v>92</v>
      </c>
      <c r="AV281" s="14" t="s">
        <v>90</v>
      </c>
      <c r="AW281" s="14" t="s">
        <v>38</v>
      </c>
      <c r="AX281" s="14" t="s">
        <v>83</v>
      </c>
      <c r="AY281" s="283" t="s">
        <v>263</v>
      </c>
    </row>
    <row r="282" s="14" customFormat="1">
      <c r="B282" s="274"/>
      <c r="C282" s="275"/>
      <c r="D282" s="246" t="s">
        <v>368</v>
      </c>
      <c r="E282" s="276" t="s">
        <v>1</v>
      </c>
      <c r="F282" s="277" t="s">
        <v>3578</v>
      </c>
      <c r="G282" s="275"/>
      <c r="H282" s="276" t="s">
        <v>1</v>
      </c>
      <c r="I282" s="278"/>
      <c r="J282" s="275"/>
      <c r="K282" s="275"/>
      <c r="L282" s="279"/>
      <c r="M282" s="280"/>
      <c r="N282" s="281"/>
      <c r="O282" s="281"/>
      <c r="P282" s="281"/>
      <c r="Q282" s="281"/>
      <c r="R282" s="281"/>
      <c r="S282" s="281"/>
      <c r="T282" s="282"/>
      <c r="AT282" s="283" t="s">
        <v>368</v>
      </c>
      <c r="AU282" s="283" t="s">
        <v>92</v>
      </c>
      <c r="AV282" s="14" t="s">
        <v>90</v>
      </c>
      <c r="AW282" s="14" t="s">
        <v>38</v>
      </c>
      <c r="AX282" s="14" t="s">
        <v>83</v>
      </c>
      <c r="AY282" s="283" t="s">
        <v>263</v>
      </c>
    </row>
    <row r="283" s="12" customFormat="1">
      <c r="B283" s="252"/>
      <c r="C283" s="253"/>
      <c r="D283" s="246" t="s">
        <v>368</v>
      </c>
      <c r="E283" s="254" t="s">
        <v>1</v>
      </c>
      <c r="F283" s="255" t="s">
        <v>303</v>
      </c>
      <c r="G283" s="253"/>
      <c r="H283" s="256">
        <v>8</v>
      </c>
      <c r="I283" s="257"/>
      <c r="J283" s="253"/>
      <c r="K283" s="253"/>
      <c r="L283" s="258"/>
      <c r="M283" s="259"/>
      <c r="N283" s="260"/>
      <c r="O283" s="260"/>
      <c r="P283" s="260"/>
      <c r="Q283" s="260"/>
      <c r="R283" s="260"/>
      <c r="S283" s="260"/>
      <c r="T283" s="261"/>
      <c r="AT283" s="262" t="s">
        <v>368</v>
      </c>
      <c r="AU283" s="262" t="s">
        <v>92</v>
      </c>
      <c r="AV283" s="12" t="s">
        <v>92</v>
      </c>
      <c r="AW283" s="12" t="s">
        <v>38</v>
      </c>
      <c r="AX283" s="12" t="s">
        <v>83</v>
      </c>
      <c r="AY283" s="262" t="s">
        <v>263</v>
      </c>
    </row>
    <row r="284" s="14" customFormat="1">
      <c r="B284" s="274"/>
      <c r="C284" s="275"/>
      <c r="D284" s="246" t="s">
        <v>368</v>
      </c>
      <c r="E284" s="276" t="s">
        <v>1</v>
      </c>
      <c r="F284" s="277" t="s">
        <v>3612</v>
      </c>
      <c r="G284" s="275"/>
      <c r="H284" s="276" t="s">
        <v>1</v>
      </c>
      <c r="I284" s="278"/>
      <c r="J284" s="275"/>
      <c r="K284" s="275"/>
      <c r="L284" s="279"/>
      <c r="M284" s="280"/>
      <c r="N284" s="281"/>
      <c r="O284" s="281"/>
      <c r="P284" s="281"/>
      <c r="Q284" s="281"/>
      <c r="R284" s="281"/>
      <c r="S284" s="281"/>
      <c r="T284" s="282"/>
      <c r="AT284" s="283" t="s">
        <v>368</v>
      </c>
      <c r="AU284" s="283" t="s">
        <v>92</v>
      </c>
      <c r="AV284" s="14" t="s">
        <v>90</v>
      </c>
      <c r="AW284" s="14" t="s">
        <v>38</v>
      </c>
      <c r="AX284" s="14" t="s">
        <v>83</v>
      </c>
      <c r="AY284" s="283" t="s">
        <v>263</v>
      </c>
    </row>
    <row r="285" s="12" customFormat="1">
      <c r="B285" s="252"/>
      <c r="C285" s="253"/>
      <c r="D285" s="246" t="s">
        <v>368</v>
      </c>
      <c r="E285" s="254" t="s">
        <v>1</v>
      </c>
      <c r="F285" s="255" t="s">
        <v>3613</v>
      </c>
      <c r="G285" s="253"/>
      <c r="H285" s="256">
        <v>3.7999999999999998</v>
      </c>
      <c r="I285" s="257"/>
      <c r="J285" s="253"/>
      <c r="K285" s="253"/>
      <c r="L285" s="258"/>
      <c r="M285" s="259"/>
      <c r="N285" s="260"/>
      <c r="O285" s="260"/>
      <c r="P285" s="260"/>
      <c r="Q285" s="260"/>
      <c r="R285" s="260"/>
      <c r="S285" s="260"/>
      <c r="T285" s="261"/>
      <c r="AT285" s="262" t="s">
        <v>368</v>
      </c>
      <c r="AU285" s="262" t="s">
        <v>92</v>
      </c>
      <c r="AV285" s="12" t="s">
        <v>92</v>
      </c>
      <c r="AW285" s="12" t="s">
        <v>38</v>
      </c>
      <c r="AX285" s="12" t="s">
        <v>83</v>
      </c>
      <c r="AY285" s="262" t="s">
        <v>263</v>
      </c>
    </row>
    <row r="286" s="14" customFormat="1">
      <c r="B286" s="274"/>
      <c r="C286" s="275"/>
      <c r="D286" s="246" t="s">
        <v>368</v>
      </c>
      <c r="E286" s="276" t="s">
        <v>1</v>
      </c>
      <c r="F286" s="277" t="s">
        <v>1643</v>
      </c>
      <c r="G286" s="275"/>
      <c r="H286" s="276" t="s">
        <v>1</v>
      </c>
      <c r="I286" s="278"/>
      <c r="J286" s="275"/>
      <c r="K286" s="275"/>
      <c r="L286" s="279"/>
      <c r="M286" s="280"/>
      <c r="N286" s="281"/>
      <c r="O286" s="281"/>
      <c r="P286" s="281"/>
      <c r="Q286" s="281"/>
      <c r="R286" s="281"/>
      <c r="S286" s="281"/>
      <c r="T286" s="282"/>
      <c r="AT286" s="283" t="s">
        <v>368</v>
      </c>
      <c r="AU286" s="283" t="s">
        <v>92</v>
      </c>
      <c r="AV286" s="14" t="s">
        <v>90</v>
      </c>
      <c r="AW286" s="14" t="s">
        <v>38</v>
      </c>
      <c r="AX286" s="14" t="s">
        <v>83</v>
      </c>
      <c r="AY286" s="283" t="s">
        <v>263</v>
      </c>
    </row>
    <row r="287" s="12" customFormat="1">
      <c r="B287" s="252"/>
      <c r="C287" s="253"/>
      <c r="D287" s="246" t="s">
        <v>368</v>
      </c>
      <c r="E287" s="254" t="s">
        <v>1</v>
      </c>
      <c r="F287" s="255" t="s">
        <v>3614</v>
      </c>
      <c r="G287" s="253"/>
      <c r="H287" s="256">
        <v>41.75</v>
      </c>
      <c r="I287" s="257"/>
      <c r="J287" s="253"/>
      <c r="K287" s="253"/>
      <c r="L287" s="258"/>
      <c r="M287" s="259"/>
      <c r="N287" s="260"/>
      <c r="O287" s="260"/>
      <c r="P287" s="260"/>
      <c r="Q287" s="260"/>
      <c r="R287" s="260"/>
      <c r="S287" s="260"/>
      <c r="T287" s="261"/>
      <c r="AT287" s="262" t="s">
        <v>368</v>
      </c>
      <c r="AU287" s="262" t="s">
        <v>92</v>
      </c>
      <c r="AV287" s="12" t="s">
        <v>92</v>
      </c>
      <c r="AW287" s="12" t="s">
        <v>38</v>
      </c>
      <c r="AX287" s="12" t="s">
        <v>83</v>
      </c>
      <c r="AY287" s="262" t="s">
        <v>263</v>
      </c>
    </row>
    <row r="288" s="14" customFormat="1">
      <c r="B288" s="274"/>
      <c r="C288" s="275"/>
      <c r="D288" s="246" t="s">
        <v>368</v>
      </c>
      <c r="E288" s="276" t="s">
        <v>1</v>
      </c>
      <c r="F288" s="277" t="s">
        <v>3599</v>
      </c>
      <c r="G288" s="275"/>
      <c r="H288" s="276" t="s">
        <v>1</v>
      </c>
      <c r="I288" s="278"/>
      <c r="J288" s="275"/>
      <c r="K288" s="275"/>
      <c r="L288" s="279"/>
      <c r="M288" s="280"/>
      <c r="N288" s="281"/>
      <c r="O288" s="281"/>
      <c r="P288" s="281"/>
      <c r="Q288" s="281"/>
      <c r="R288" s="281"/>
      <c r="S288" s="281"/>
      <c r="T288" s="282"/>
      <c r="AT288" s="283" t="s">
        <v>368</v>
      </c>
      <c r="AU288" s="283" t="s">
        <v>92</v>
      </c>
      <c r="AV288" s="14" t="s">
        <v>90</v>
      </c>
      <c r="AW288" s="14" t="s">
        <v>38</v>
      </c>
      <c r="AX288" s="14" t="s">
        <v>83</v>
      </c>
      <c r="AY288" s="283" t="s">
        <v>263</v>
      </c>
    </row>
    <row r="289" s="12" customFormat="1">
      <c r="B289" s="252"/>
      <c r="C289" s="253"/>
      <c r="D289" s="246" t="s">
        <v>368</v>
      </c>
      <c r="E289" s="254" t="s">
        <v>1</v>
      </c>
      <c r="F289" s="255" t="s">
        <v>3615</v>
      </c>
      <c r="G289" s="253"/>
      <c r="H289" s="256">
        <v>34</v>
      </c>
      <c r="I289" s="257"/>
      <c r="J289" s="253"/>
      <c r="K289" s="253"/>
      <c r="L289" s="258"/>
      <c r="M289" s="259"/>
      <c r="N289" s="260"/>
      <c r="O289" s="260"/>
      <c r="P289" s="260"/>
      <c r="Q289" s="260"/>
      <c r="R289" s="260"/>
      <c r="S289" s="260"/>
      <c r="T289" s="261"/>
      <c r="AT289" s="262" t="s">
        <v>368</v>
      </c>
      <c r="AU289" s="262" t="s">
        <v>92</v>
      </c>
      <c r="AV289" s="12" t="s">
        <v>92</v>
      </c>
      <c r="AW289" s="12" t="s">
        <v>38</v>
      </c>
      <c r="AX289" s="12" t="s">
        <v>83</v>
      </c>
      <c r="AY289" s="262" t="s">
        <v>263</v>
      </c>
    </row>
    <row r="290" s="13" customFormat="1">
      <c r="B290" s="263"/>
      <c r="C290" s="264"/>
      <c r="D290" s="246" t="s">
        <v>368</v>
      </c>
      <c r="E290" s="265" t="s">
        <v>1</v>
      </c>
      <c r="F290" s="266" t="s">
        <v>370</v>
      </c>
      <c r="G290" s="264"/>
      <c r="H290" s="267">
        <v>87.549999999999997</v>
      </c>
      <c r="I290" s="268"/>
      <c r="J290" s="264"/>
      <c r="K290" s="264"/>
      <c r="L290" s="269"/>
      <c r="M290" s="270"/>
      <c r="N290" s="271"/>
      <c r="O290" s="271"/>
      <c r="P290" s="271"/>
      <c r="Q290" s="271"/>
      <c r="R290" s="271"/>
      <c r="S290" s="271"/>
      <c r="T290" s="272"/>
      <c r="AT290" s="273" t="s">
        <v>368</v>
      </c>
      <c r="AU290" s="273" t="s">
        <v>92</v>
      </c>
      <c r="AV290" s="13" t="s">
        <v>125</v>
      </c>
      <c r="AW290" s="13" t="s">
        <v>38</v>
      </c>
      <c r="AX290" s="13" t="s">
        <v>83</v>
      </c>
      <c r="AY290" s="273" t="s">
        <v>263</v>
      </c>
    </row>
    <row r="291" s="12" customFormat="1">
      <c r="B291" s="252"/>
      <c r="C291" s="253"/>
      <c r="D291" s="246" t="s">
        <v>368</v>
      </c>
      <c r="E291" s="254" t="s">
        <v>1</v>
      </c>
      <c r="F291" s="255" t="s">
        <v>3616</v>
      </c>
      <c r="G291" s="253"/>
      <c r="H291" s="256">
        <v>100.68300000000001</v>
      </c>
      <c r="I291" s="257"/>
      <c r="J291" s="253"/>
      <c r="K291" s="253"/>
      <c r="L291" s="258"/>
      <c r="M291" s="259"/>
      <c r="N291" s="260"/>
      <c r="O291" s="260"/>
      <c r="P291" s="260"/>
      <c r="Q291" s="260"/>
      <c r="R291" s="260"/>
      <c r="S291" s="260"/>
      <c r="T291" s="261"/>
      <c r="AT291" s="262" t="s">
        <v>368</v>
      </c>
      <c r="AU291" s="262" t="s">
        <v>92</v>
      </c>
      <c r="AV291" s="12" t="s">
        <v>92</v>
      </c>
      <c r="AW291" s="12" t="s">
        <v>38</v>
      </c>
      <c r="AX291" s="12" t="s">
        <v>83</v>
      </c>
      <c r="AY291" s="262" t="s">
        <v>263</v>
      </c>
    </row>
    <row r="292" s="13" customFormat="1">
      <c r="B292" s="263"/>
      <c r="C292" s="264"/>
      <c r="D292" s="246" t="s">
        <v>368</v>
      </c>
      <c r="E292" s="265" t="s">
        <v>1</v>
      </c>
      <c r="F292" s="266" t="s">
        <v>370</v>
      </c>
      <c r="G292" s="264"/>
      <c r="H292" s="267">
        <v>100.68300000000001</v>
      </c>
      <c r="I292" s="268"/>
      <c r="J292" s="264"/>
      <c r="K292" s="264"/>
      <c r="L292" s="269"/>
      <c r="M292" s="270"/>
      <c r="N292" s="271"/>
      <c r="O292" s="271"/>
      <c r="P292" s="271"/>
      <c r="Q292" s="271"/>
      <c r="R292" s="271"/>
      <c r="S292" s="271"/>
      <c r="T292" s="272"/>
      <c r="AT292" s="273" t="s">
        <v>368</v>
      </c>
      <c r="AU292" s="273" t="s">
        <v>92</v>
      </c>
      <c r="AV292" s="13" t="s">
        <v>125</v>
      </c>
      <c r="AW292" s="13" t="s">
        <v>38</v>
      </c>
      <c r="AX292" s="13" t="s">
        <v>83</v>
      </c>
      <c r="AY292" s="273" t="s">
        <v>263</v>
      </c>
    </row>
    <row r="293" s="12" customFormat="1">
      <c r="B293" s="252"/>
      <c r="C293" s="253"/>
      <c r="D293" s="246" t="s">
        <v>368</v>
      </c>
      <c r="E293" s="254" t="s">
        <v>1</v>
      </c>
      <c r="F293" s="255" t="s">
        <v>984</v>
      </c>
      <c r="G293" s="253"/>
      <c r="H293" s="256">
        <v>101</v>
      </c>
      <c r="I293" s="257"/>
      <c r="J293" s="253"/>
      <c r="K293" s="253"/>
      <c r="L293" s="258"/>
      <c r="M293" s="259"/>
      <c r="N293" s="260"/>
      <c r="O293" s="260"/>
      <c r="P293" s="260"/>
      <c r="Q293" s="260"/>
      <c r="R293" s="260"/>
      <c r="S293" s="260"/>
      <c r="T293" s="261"/>
      <c r="AT293" s="262" t="s">
        <v>368</v>
      </c>
      <c r="AU293" s="262" t="s">
        <v>92</v>
      </c>
      <c r="AV293" s="12" t="s">
        <v>92</v>
      </c>
      <c r="AW293" s="12" t="s">
        <v>38</v>
      </c>
      <c r="AX293" s="12" t="s">
        <v>83</v>
      </c>
      <c r="AY293" s="262" t="s">
        <v>263</v>
      </c>
    </row>
    <row r="294" s="13" customFormat="1">
      <c r="B294" s="263"/>
      <c r="C294" s="264"/>
      <c r="D294" s="246" t="s">
        <v>368</v>
      </c>
      <c r="E294" s="265" t="s">
        <v>1</v>
      </c>
      <c r="F294" s="266" t="s">
        <v>370</v>
      </c>
      <c r="G294" s="264"/>
      <c r="H294" s="267">
        <v>101</v>
      </c>
      <c r="I294" s="268"/>
      <c r="J294" s="264"/>
      <c r="K294" s="264"/>
      <c r="L294" s="269"/>
      <c r="M294" s="270"/>
      <c r="N294" s="271"/>
      <c r="O294" s="271"/>
      <c r="P294" s="271"/>
      <c r="Q294" s="271"/>
      <c r="R294" s="271"/>
      <c r="S294" s="271"/>
      <c r="T294" s="272"/>
      <c r="AT294" s="273" t="s">
        <v>368</v>
      </c>
      <c r="AU294" s="273" t="s">
        <v>92</v>
      </c>
      <c r="AV294" s="13" t="s">
        <v>125</v>
      </c>
      <c r="AW294" s="13" t="s">
        <v>38</v>
      </c>
      <c r="AX294" s="13" t="s">
        <v>90</v>
      </c>
      <c r="AY294" s="273" t="s">
        <v>263</v>
      </c>
    </row>
    <row r="295" s="1" customFormat="1" ht="16.5" customHeight="1">
      <c r="B295" s="39"/>
      <c r="C295" s="295" t="s">
        <v>581</v>
      </c>
      <c r="D295" s="295" t="s">
        <v>400</v>
      </c>
      <c r="E295" s="296" t="s">
        <v>3617</v>
      </c>
      <c r="F295" s="297" t="s">
        <v>3618</v>
      </c>
      <c r="G295" s="298" t="s">
        <v>396</v>
      </c>
      <c r="H295" s="299">
        <v>26</v>
      </c>
      <c r="I295" s="300"/>
      <c r="J295" s="301">
        <f>ROUND(I295*H295,2)</f>
        <v>0</v>
      </c>
      <c r="K295" s="297" t="s">
        <v>270</v>
      </c>
      <c r="L295" s="302"/>
      <c r="M295" s="303" t="s">
        <v>1</v>
      </c>
      <c r="N295" s="304" t="s">
        <v>48</v>
      </c>
      <c r="O295" s="87"/>
      <c r="P295" s="242">
        <f>O295*H295</f>
        <v>0</v>
      </c>
      <c r="Q295" s="242">
        <v>0.0010100000000000001</v>
      </c>
      <c r="R295" s="242">
        <f>Q295*H295</f>
        <v>0.026260000000000002</v>
      </c>
      <c r="S295" s="242">
        <v>0</v>
      </c>
      <c r="T295" s="243">
        <f>S295*H295</f>
        <v>0</v>
      </c>
      <c r="AR295" s="244" t="s">
        <v>563</v>
      </c>
      <c r="AT295" s="244" t="s">
        <v>400</v>
      </c>
      <c r="AU295" s="244" t="s">
        <v>92</v>
      </c>
      <c r="AY295" s="17" t="s">
        <v>263</v>
      </c>
      <c r="BE295" s="245">
        <f>IF(N295="základní",J295,0)</f>
        <v>0</v>
      </c>
      <c r="BF295" s="245">
        <f>IF(N295="snížená",J295,0)</f>
        <v>0</v>
      </c>
      <c r="BG295" s="245">
        <f>IF(N295="zákl. přenesená",J295,0)</f>
        <v>0</v>
      </c>
      <c r="BH295" s="245">
        <f>IF(N295="sníž. přenesená",J295,0)</f>
        <v>0</v>
      </c>
      <c r="BI295" s="245">
        <f>IF(N295="nulová",J295,0)</f>
        <v>0</v>
      </c>
      <c r="BJ295" s="17" t="s">
        <v>90</v>
      </c>
      <c r="BK295" s="245">
        <f>ROUND(I295*H295,2)</f>
        <v>0</v>
      </c>
      <c r="BL295" s="17" t="s">
        <v>452</v>
      </c>
      <c r="BM295" s="244" t="s">
        <v>3619</v>
      </c>
    </row>
    <row r="296" s="14" customFormat="1">
      <c r="B296" s="274"/>
      <c r="C296" s="275"/>
      <c r="D296" s="246" t="s">
        <v>368</v>
      </c>
      <c r="E296" s="276" t="s">
        <v>1</v>
      </c>
      <c r="F296" s="277" t="s">
        <v>3620</v>
      </c>
      <c r="G296" s="275"/>
      <c r="H296" s="276" t="s">
        <v>1</v>
      </c>
      <c r="I296" s="278"/>
      <c r="J296" s="275"/>
      <c r="K296" s="275"/>
      <c r="L296" s="279"/>
      <c r="M296" s="280"/>
      <c r="N296" s="281"/>
      <c r="O296" s="281"/>
      <c r="P296" s="281"/>
      <c r="Q296" s="281"/>
      <c r="R296" s="281"/>
      <c r="S296" s="281"/>
      <c r="T296" s="282"/>
      <c r="AT296" s="283" t="s">
        <v>368</v>
      </c>
      <c r="AU296" s="283" t="s">
        <v>92</v>
      </c>
      <c r="AV296" s="14" t="s">
        <v>90</v>
      </c>
      <c r="AW296" s="14" t="s">
        <v>38</v>
      </c>
      <c r="AX296" s="14" t="s">
        <v>83</v>
      </c>
      <c r="AY296" s="283" t="s">
        <v>263</v>
      </c>
    </row>
    <row r="297" s="14" customFormat="1">
      <c r="B297" s="274"/>
      <c r="C297" s="275"/>
      <c r="D297" s="246" t="s">
        <v>368</v>
      </c>
      <c r="E297" s="276" t="s">
        <v>1</v>
      </c>
      <c r="F297" s="277" t="s">
        <v>3578</v>
      </c>
      <c r="G297" s="275"/>
      <c r="H297" s="276" t="s">
        <v>1</v>
      </c>
      <c r="I297" s="278"/>
      <c r="J297" s="275"/>
      <c r="K297" s="275"/>
      <c r="L297" s="279"/>
      <c r="M297" s="280"/>
      <c r="N297" s="281"/>
      <c r="O297" s="281"/>
      <c r="P297" s="281"/>
      <c r="Q297" s="281"/>
      <c r="R297" s="281"/>
      <c r="S297" s="281"/>
      <c r="T297" s="282"/>
      <c r="AT297" s="283" t="s">
        <v>368</v>
      </c>
      <c r="AU297" s="283" t="s">
        <v>92</v>
      </c>
      <c r="AV297" s="14" t="s">
        <v>90</v>
      </c>
      <c r="AW297" s="14" t="s">
        <v>38</v>
      </c>
      <c r="AX297" s="14" t="s">
        <v>83</v>
      </c>
      <c r="AY297" s="283" t="s">
        <v>263</v>
      </c>
    </row>
    <row r="298" s="12" customFormat="1">
      <c r="B298" s="252"/>
      <c r="C298" s="253"/>
      <c r="D298" s="246" t="s">
        <v>368</v>
      </c>
      <c r="E298" s="254" t="s">
        <v>1</v>
      </c>
      <c r="F298" s="255" t="s">
        <v>3621</v>
      </c>
      <c r="G298" s="253"/>
      <c r="H298" s="256">
        <v>7.7000000000000002</v>
      </c>
      <c r="I298" s="257"/>
      <c r="J298" s="253"/>
      <c r="K298" s="253"/>
      <c r="L298" s="258"/>
      <c r="M298" s="259"/>
      <c r="N298" s="260"/>
      <c r="O298" s="260"/>
      <c r="P298" s="260"/>
      <c r="Q298" s="260"/>
      <c r="R298" s="260"/>
      <c r="S298" s="260"/>
      <c r="T298" s="261"/>
      <c r="AT298" s="262" t="s">
        <v>368</v>
      </c>
      <c r="AU298" s="262" t="s">
        <v>92</v>
      </c>
      <c r="AV298" s="12" t="s">
        <v>92</v>
      </c>
      <c r="AW298" s="12" t="s">
        <v>38</v>
      </c>
      <c r="AX298" s="12" t="s">
        <v>83</v>
      </c>
      <c r="AY298" s="262" t="s">
        <v>263</v>
      </c>
    </row>
    <row r="299" s="14" customFormat="1">
      <c r="B299" s="274"/>
      <c r="C299" s="275"/>
      <c r="D299" s="246" t="s">
        <v>368</v>
      </c>
      <c r="E299" s="276" t="s">
        <v>1</v>
      </c>
      <c r="F299" s="277" t="s">
        <v>3599</v>
      </c>
      <c r="G299" s="275"/>
      <c r="H299" s="276" t="s">
        <v>1</v>
      </c>
      <c r="I299" s="278"/>
      <c r="J299" s="275"/>
      <c r="K299" s="275"/>
      <c r="L299" s="279"/>
      <c r="M299" s="280"/>
      <c r="N299" s="281"/>
      <c r="O299" s="281"/>
      <c r="P299" s="281"/>
      <c r="Q299" s="281"/>
      <c r="R299" s="281"/>
      <c r="S299" s="281"/>
      <c r="T299" s="282"/>
      <c r="AT299" s="283" t="s">
        <v>368</v>
      </c>
      <c r="AU299" s="283" t="s">
        <v>92</v>
      </c>
      <c r="AV299" s="14" t="s">
        <v>90</v>
      </c>
      <c r="AW299" s="14" t="s">
        <v>38</v>
      </c>
      <c r="AX299" s="14" t="s">
        <v>83</v>
      </c>
      <c r="AY299" s="283" t="s">
        <v>263</v>
      </c>
    </row>
    <row r="300" s="12" customFormat="1">
      <c r="B300" s="252"/>
      <c r="C300" s="253"/>
      <c r="D300" s="246" t="s">
        <v>368</v>
      </c>
      <c r="E300" s="254" t="s">
        <v>1</v>
      </c>
      <c r="F300" s="255" t="s">
        <v>3622</v>
      </c>
      <c r="G300" s="253"/>
      <c r="H300" s="256">
        <v>14.5</v>
      </c>
      <c r="I300" s="257"/>
      <c r="J300" s="253"/>
      <c r="K300" s="253"/>
      <c r="L300" s="258"/>
      <c r="M300" s="259"/>
      <c r="N300" s="260"/>
      <c r="O300" s="260"/>
      <c r="P300" s="260"/>
      <c r="Q300" s="260"/>
      <c r="R300" s="260"/>
      <c r="S300" s="260"/>
      <c r="T300" s="261"/>
      <c r="AT300" s="262" t="s">
        <v>368</v>
      </c>
      <c r="AU300" s="262" t="s">
        <v>92</v>
      </c>
      <c r="AV300" s="12" t="s">
        <v>92</v>
      </c>
      <c r="AW300" s="12" t="s">
        <v>38</v>
      </c>
      <c r="AX300" s="12" t="s">
        <v>83</v>
      </c>
      <c r="AY300" s="262" t="s">
        <v>263</v>
      </c>
    </row>
    <row r="301" s="13" customFormat="1">
      <c r="B301" s="263"/>
      <c r="C301" s="264"/>
      <c r="D301" s="246" t="s">
        <v>368</v>
      </c>
      <c r="E301" s="265" t="s">
        <v>1</v>
      </c>
      <c r="F301" s="266" t="s">
        <v>370</v>
      </c>
      <c r="G301" s="264"/>
      <c r="H301" s="267">
        <v>22.199999999999999</v>
      </c>
      <c r="I301" s="268"/>
      <c r="J301" s="264"/>
      <c r="K301" s="264"/>
      <c r="L301" s="269"/>
      <c r="M301" s="270"/>
      <c r="N301" s="271"/>
      <c r="O301" s="271"/>
      <c r="P301" s="271"/>
      <c r="Q301" s="271"/>
      <c r="R301" s="271"/>
      <c r="S301" s="271"/>
      <c r="T301" s="272"/>
      <c r="AT301" s="273" t="s">
        <v>368</v>
      </c>
      <c r="AU301" s="273" t="s">
        <v>92</v>
      </c>
      <c r="AV301" s="13" t="s">
        <v>125</v>
      </c>
      <c r="AW301" s="13" t="s">
        <v>38</v>
      </c>
      <c r="AX301" s="13" t="s">
        <v>83</v>
      </c>
      <c r="AY301" s="273" t="s">
        <v>263</v>
      </c>
    </row>
    <row r="302" s="12" customFormat="1">
      <c r="B302" s="252"/>
      <c r="C302" s="253"/>
      <c r="D302" s="246" t="s">
        <v>368</v>
      </c>
      <c r="E302" s="254" t="s">
        <v>1</v>
      </c>
      <c r="F302" s="255" t="s">
        <v>3623</v>
      </c>
      <c r="G302" s="253"/>
      <c r="H302" s="256">
        <v>25.530000000000001</v>
      </c>
      <c r="I302" s="257"/>
      <c r="J302" s="253"/>
      <c r="K302" s="253"/>
      <c r="L302" s="258"/>
      <c r="M302" s="259"/>
      <c r="N302" s="260"/>
      <c r="O302" s="260"/>
      <c r="P302" s="260"/>
      <c r="Q302" s="260"/>
      <c r="R302" s="260"/>
      <c r="S302" s="260"/>
      <c r="T302" s="261"/>
      <c r="AT302" s="262" t="s">
        <v>368</v>
      </c>
      <c r="AU302" s="262" t="s">
        <v>92</v>
      </c>
      <c r="AV302" s="12" t="s">
        <v>92</v>
      </c>
      <c r="AW302" s="12" t="s">
        <v>38</v>
      </c>
      <c r="AX302" s="12" t="s">
        <v>83</v>
      </c>
      <c r="AY302" s="262" t="s">
        <v>263</v>
      </c>
    </row>
    <row r="303" s="13" customFormat="1">
      <c r="B303" s="263"/>
      <c r="C303" s="264"/>
      <c r="D303" s="246" t="s">
        <v>368</v>
      </c>
      <c r="E303" s="265" t="s">
        <v>1</v>
      </c>
      <c r="F303" s="266" t="s">
        <v>370</v>
      </c>
      <c r="G303" s="264"/>
      <c r="H303" s="267">
        <v>25.530000000000001</v>
      </c>
      <c r="I303" s="268"/>
      <c r="J303" s="264"/>
      <c r="K303" s="264"/>
      <c r="L303" s="269"/>
      <c r="M303" s="270"/>
      <c r="N303" s="271"/>
      <c r="O303" s="271"/>
      <c r="P303" s="271"/>
      <c r="Q303" s="271"/>
      <c r="R303" s="271"/>
      <c r="S303" s="271"/>
      <c r="T303" s="272"/>
      <c r="AT303" s="273" t="s">
        <v>368</v>
      </c>
      <c r="AU303" s="273" t="s">
        <v>92</v>
      </c>
      <c r="AV303" s="13" t="s">
        <v>125</v>
      </c>
      <c r="AW303" s="13" t="s">
        <v>38</v>
      </c>
      <c r="AX303" s="13" t="s">
        <v>83</v>
      </c>
      <c r="AY303" s="273" t="s">
        <v>263</v>
      </c>
    </row>
    <row r="304" s="12" customFormat="1">
      <c r="B304" s="252"/>
      <c r="C304" s="253"/>
      <c r="D304" s="246" t="s">
        <v>368</v>
      </c>
      <c r="E304" s="254" t="s">
        <v>1</v>
      </c>
      <c r="F304" s="255" t="s">
        <v>515</v>
      </c>
      <c r="G304" s="253"/>
      <c r="H304" s="256">
        <v>26</v>
      </c>
      <c r="I304" s="257"/>
      <c r="J304" s="253"/>
      <c r="K304" s="253"/>
      <c r="L304" s="258"/>
      <c r="M304" s="259"/>
      <c r="N304" s="260"/>
      <c r="O304" s="260"/>
      <c r="P304" s="260"/>
      <c r="Q304" s="260"/>
      <c r="R304" s="260"/>
      <c r="S304" s="260"/>
      <c r="T304" s="261"/>
      <c r="AT304" s="262" t="s">
        <v>368</v>
      </c>
      <c r="AU304" s="262" t="s">
        <v>92</v>
      </c>
      <c r="AV304" s="12" t="s">
        <v>92</v>
      </c>
      <c r="AW304" s="12" t="s">
        <v>38</v>
      </c>
      <c r="AX304" s="12" t="s">
        <v>83</v>
      </c>
      <c r="AY304" s="262" t="s">
        <v>263</v>
      </c>
    </row>
    <row r="305" s="13" customFormat="1">
      <c r="B305" s="263"/>
      <c r="C305" s="264"/>
      <c r="D305" s="246" t="s">
        <v>368</v>
      </c>
      <c r="E305" s="265" t="s">
        <v>1</v>
      </c>
      <c r="F305" s="266" t="s">
        <v>370</v>
      </c>
      <c r="G305" s="264"/>
      <c r="H305" s="267">
        <v>26</v>
      </c>
      <c r="I305" s="268"/>
      <c r="J305" s="264"/>
      <c r="K305" s="264"/>
      <c r="L305" s="269"/>
      <c r="M305" s="270"/>
      <c r="N305" s="271"/>
      <c r="O305" s="271"/>
      <c r="P305" s="271"/>
      <c r="Q305" s="271"/>
      <c r="R305" s="271"/>
      <c r="S305" s="271"/>
      <c r="T305" s="272"/>
      <c r="AT305" s="273" t="s">
        <v>368</v>
      </c>
      <c r="AU305" s="273" t="s">
        <v>92</v>
      </c>
      <c r="AV305" s="13" t="s">
        <v>125</v>
      </c>
      <c r="AW305" s="13" t="s">
        <v>38</v>
      </c>
      <c r="AX305" s="13" t="s">
        <v>90</v>
      </c>
      <c r="AY305" s="273" t="s">
        <v>263</v>
      </c>
    </row>
    <row r="306" s="1" customFormat="1" ht="16.5" customHeight="1">
      <c r="B306" s="39"/>
      <c r="C306" s="295" t="s">
        <v>585</v>
      </c>
      <c r="D306" s="295" t="s">
        <v>400</v>
      </c>
      <c r="E306" s="296" t="s">
        <v>3624</v>
      </c>
      <c r="F306" s="297" t="s">
        <v>3625</v>
      </c>
      <c r="G306" s="298" t="s">
        <v>396</v>
      </c>
      <c r="H306" s="299">
        <v>94.5</v>
      </c>
      <c r="I306" s="300"/>
      <c r="J306" s="301">
        <f>ROUND(I306*H306,2)</f>
        <v>0</v>
      </c>
      <c r="K306" s="297" t="s">
        <v>270</v>
      </c>
      <c r="L306" s="302"/>
      <c r="M306" s="303" t="s">
        <v>1</v>
      </c>
      <c r="N306" s="304" t="s">
        <v>48</v>
      </c>
      <c r="O306" s="87"/>
      <c r="P306" s="242">
        <f>O306*H306</f>
        <v>0</v>
      </c>
      <c r="Q306" s="242">
        <v>0.00044999999999999999</v>
      </c>
      <c r="R306" s="242">
        <f>Q306*H306</f>
        <v>0.042525</v>
      </c>
      <c r="S306" s="242">
        <v>0</v>
      </c>
      <c r="T306" s="243">
        <f>S306*H306</f>
        <v>0</v>
      </c>
      <c r="AR306" s="244" t="s">
        <v>563</v>
      </c>
      <c r="AT306" s="244" t="s">
        <v>400</v>
      </c>
      <c r="AU306" s="244" t="s">
        <v>92</v>
      </c>
      <c r="AY306" s="17" t="s">
        <v>263</v>
      </c>
      <c r="BE306" s="245">
        <f>IF(N306="základní",J306,0)</f>
        <v>0</v>
      </c>
      <c r="BF306" s="245">
        <f>IF(N306="snížená",J306,0)</f>
        <v>0</v>
      </c>
      <c r="BG306" s="245">
        <f>IF(N306="zákl. přenesená",J306,0)</f>
        <v>0</v>
      </c>
      <c r="BH306" s="245">
        <f>IF(N306="sníž. přenesená",J306,0)</f>
        <v>0</v>
      </c>
      <c r="BI306" s="245">
        <f>IF(N306="nulová",J306,0)</f>
        <v>0</v>
      </c>
      <c r="BJ306" s="17" t="s">
        <v>90</v>
      </c>
      <c r="BK306" s="245">
        <f>ROUND(I306*H306,2)</f>
        <v>0</v>
      </c>
      <c r="BL306" s="17" t="s">
        <v>452</v>
      </c>
      <c r="BM306" s="244" t="s">
        <v>3626</v>
      </c>
    </row>
    <row r="307" s="14" customFormat="1">
      <c r="B307" s="274"/>
      <c r="C307" s="275"/>
      <c r="D307" s="246" t="s">
        <v>368</v>
      </c>
      <c r="E307" s="276" t="s">
        <v>1</v>
      </c>
      <c r="F307" s="277" t="s">
        <v>3611</v>
      </c>
      <c r="G307" s="275"/>
      <c r="H307" s="276" t="s">
        <v>1</v>
      </c>
      <c r="I307" s="278"/>
      <c r="J307" s="275"/>
      <c r="K307" s="275"/>
      <c r="L307" s="279"/>
      <c r="M307" s="280"/>
      <c r="N307" s="281"/>
      <c r="O307" s="281"/>
      <c r="P307" s="281"/>
      <c r="Q307" s="281"/>
      <c r="R307" s="281"/>
      <c r="S307" s="281"/>
      <c r="T307" s="282"/>
      <c r="AT307" s="283" t="s">
        <v>368</v>
      </c>
      <c r="AU307" s="283" t="s">
        <v>92</v>
      </c>
      <c r="AV307" s="14" t="s">
        <v>90</v>
      </c>
      <c r="AW307" s="14" t="s">
        <v>38</v>
      </c>
      <c r="AX307" s="14" t="s">
        <v>83</v>
      </c>
      <c r="AY307" s="283" t="s">
        <v>263</v>
      </c>
    </row>
    <row r="308" s="14" customFormat="1">
      <c r="B308" s="274"/>
      <c r="C308" s="275"/>
      <c r="D308" s="246" t="s">
        <v>368</v>
      </c>
      <c r="E308" s="276" t="s">
        <v>1</v>
      </c>
      <c r="F308" s="277" t="s">
        <v>1643</v>
      </c>
      <c r="G308" s="275"/>
      <c r="H308" s="276" t="s">
        <v>1</v>
      </c>
      <c r="I308" s="278"/>
      <c r="J308" s="275"/>
      <c r="K308" s="275"/>
      <c r="L308" s="279"/>
      <c r="M308" s="280"/>
      <c r="N308" s="281"/>
      <c r="O308" s="281"/>
      <c r="P308" s="281"/>
      <c r="Q308" s="281"/>
      <c r="R308" s="281"/>
      <c r="S308" s="281"/>
      <c r="T308" s="282"/>
      <c r="AT308" s="283" t="s">
        <v>368</v>
      </c>
      <c r="AU308" s="283" t="s">
        <v>92</v>
      </c>
      <c r="AV308" s="14" t="s">
        <v>90</v>
      </c>
      <c r="AW308" s="14" t="s">
        <v>38</v>
      </c>
      <c r="AX308" s="14" t="s">
        <v>83</v>
      </c>
      <c r="AY308" s="283" t="s">
        <v>263</v>
      </c>
    </row>
    <row r="309" s="12" customFormat="1">
      <c r="B309" s="252"/>
      <c r="C309" s="253"/>
      <c r="D309" s="246" t="s">
        <v>368</v>
      </c>
      <c r="E309" s="254" t="s">
        <v>1</v>
      </c>
      <c r="F309" s="255" t="s">
        <v>3627</v>
      </c>
      <c r="G309" s="253"/>
      <c r="H309" s="256">
        <v>69.670000000000002</v>
      </c>
      <c r="I309" s="257"/>
      <c r="J309" s="253"/>
      <c r="K309" s="253"/>
      <c r="L309" s="258"/>
      <c r="M309" s="259"/>
      <c r="N309" s="260"/>
      <c r="O309" s="260"/>
      <c r="P309" s="260"/>
      <c r="Q309" s="260"/>
      <c r="R309" s="260"/>
      <c r="S309" s="260"/>
      <c r="T309" s="261"/>
      <c r="AT309" s="262" t="s">
        <v>368</v>
      </c>
      <c r="AU309" s="262" t="s">
        <v>92</v>
      </c>
      <c r="AV309" s="12" t="s">
        <v>92</v>
      </c>
      <c r="AW309" s="12" t="s">
        <v>38</v>
      </c>
      <c r="AX309" s="12" t="s">
        <v>83</v>
      </c>
      <c r="AY309" s="262" t="s">
        <v>263</v>
      </c>
    </row>
    <row r="310" s="14" customFormat="1">
      <c r="B310" s="274"/>
      <c r="C310" s="275"/>
      <c r="D310" s="246" t="s">
        <v>368</v>
      </c>
      <c r="E310" s="276" t="s">
        <v>1</v>
      </c>
      <c r="F310" s="277" t="s">
        <v>3599</v>
      </c>
      <c r="G310" s="275"/>
      <c r="H310" s="276" t="s">
        <v>1</v>
      </c>
      <c r="I310" s="278"/>
      <c r="J310" s="275"/>
      <c r="K310" s="275"/>
      <c r="L310" s="279"/>
      <c r="M310" s="280"/>
      <c r="N310" s="281"/>
      <c r="O310" s="281"/>
      <c r="P310" s="281"/>
      <c r="Q310" s="281"/>
      <c r="R310" s="281"/>
      <c r="S310" s="281"/>
      <c r="T310" s="282"/>
      <c r="AT310" s="283" t="s">
        <v>368</v>
      </c>
      <c r="AU310" s="283" t="s">
        <v>92</v>
      </c>
      <c r="AV310" s="14" t="s">
        <v>90</v>
      </c>
      <c r="AW310" s="14" t="s">
        <v>38</v>
      </c>
      <c r="AX310" s="14" t="s">
        <v>83</v>
      </c>
      <c r="AY310" s="283" t="s">
        <v>263</v>
      </c>
    </row>
    <row r="311" s="12" customFormat="1">
      <c r="B311" s="252"/>
      <c r="C311" s="253"/>
      <c r="D311" s="246" t="s">
        <v>368</v>
      </c>
      <c r="E311" s="254" t="s">
        <v>1</v>
      </c>
      <c r="F311" s="255" t="s">
        <v>3628</v>
      </c>
      <c r="G311" s="253"/>
      <c r="H311" s="256">
        <v>12.1</v>
      </c>
      <c r="I311" s="257"/>
      <c r="J311" s="253"/>
      <c r="K311" s="253"/>
      <c r="L311" s="258"/>
      <c r="M311" s="259"/>
      <c r="N311" s="260"/>
      <c r="O311" s="260"/>
      <c r="P311" s="260"/>
      <c r="Q311" s="260"/>
      <c r="R311" s="260"/>
      <c r="S311" s="260"/>
      <c r="T311" s="261"/>
      <c r="AT311" s="262" t="s">
        <v>368</v>
      </c>
      <c r="AU311" s="262" t="s">
        <v>92</v>
      </c>
      <c r="AV311" s="12" t="s">
        <v>92</v>
      </c>
      <c r="AW311" s="12" t="s">
        <v>38</v>
      </c>
      <c r="AX311" s="12" t="s">
        <v>83</v>
      </c>
      <c r="AY311" s="262" t="s">
        <v>263</v>
      </c>
    </row>
    <row r="312" s="13" customFormat="1">
      <c r="B312" s="263"/>
      <c r="C312" s="264"/>
      <c r="D312" s="246" t="s">
        <v>368</v>
      </c>
      <c r="E312" s="265" t="s">
        <v>1</v>
      </c>
      <c r="F312" s="266" t="s">
        <v>370</v>
      </c>
      <c r="G312" s="264"/>
      <c r="H312" s="267">
        <v>81.769999999999996</v>
      </c>
      <c r="I312" s="268"/>
      <c r="J312" s="264"/>
      <c r="K312" s="264"/>
      <c r="L312" s="269"/>
      <c r="M312" s="270"/>
      <c r="N312" s="271"/>
      <c r="O312" s="271"/>
      <c r="P312" s="271"/>
      <c r="Q312" s="271"/>
      <c r="R312" s="271"/>
      <c r="S312" s="271"/>
      <c r="T312" s="272"/>
      <c r="AT312" s="273" t="s">
        <v>368</v>
      </c>
      <c r="AU312" s="273" t="s">
        <v>92</v>
      </c>
      <c r="AV312" s="13" t="s">
        <v>125</v>
      </c>
      <c r="AW312" s="13" t="s">
        <v>38</v>
      </c>
      <c r="AX312" s="13" t="s">
        <v>83</v>
      </c>
      <c r="AY312" s="273" t="s">
        <v>263</v>
      </c>
    </row>
    <row r="313" s="12" customFormat="1">
      <c r="B313" s="252"/>
      <c r="C313" s="253"/>
      <c r="D313" s="246" t="s">
        <v>368</v>
      </c>
      <c r="E313" s="254" t="s">
        <v>1</v>
      </c>
      <c r="F313" s="255" t="s">
        <v>3629</v>
      </c>
      <c r="G313" s="253"/>
      <c r="H313" s="256">
        <v>94.036000000000001</v>
      </c>
      <c r="I313" s="257"/>
      <c r="J313" s="253"/>
      <c r="K313" s="253"/>
      <c r="L313" s="258"/>
      <c r="M313" s="259"/>
      <c r="N313" s="260"/>
      <c r="O313" s="260"/>
      <c r="P313" s="260"/>
      <c r="Q313" s="260"/>
      <c r="R313" s="260"/>
      <c r="S313" s="260"/>
      <c r="T313" s="261"/>
      <c r="AT313" s="262" t="s">
        <v>368</v>
      </c>
      <c r="AU313" s="262" t="s">
        <v>92</v>
      </c>
      <c r="AV313" s="12" t="s">
        <v>92</v>
      </c>
      <c r="AW313" s="12" t="s">
        <v>38</v>
      </c>
      <c r="AX313" s="12" t="s">
        <v>83</v>
      </c>
      <c r="AY313" s="262" t="s">
        <v>263</v>
      </c>
    </row>
    <row r="314" s="13" customFormat="1">
      <c r="B314" s="263"/>
      <c r="C314" s="264"/>
      <c r="D314" s="246" t="s">
        <v>368</v>
      </c>
      <c r="E314" s="265" t="s">
        <v>1</v>
      </c>
      <c r="F314" s="266" t="s">
        <v>370</v>
      </c>
      <c r="G314" s="264"/>
      <c r="H314" s="267">
        <v>94.036000000000001</v>
      </c>
      <c r="I314" s="268"/>
      <c r="J314" s="264"/>
      <c r="K314" s="264"/>
      <c r="L314" s="269"/>
      <c r="M314" s="270"/>
      <c r="N314" s="271"/>
      <c r="O314" s="271"/>
      <c r="P314" s="271"/>
      <c r="Q314" s="271"/>
      <c r="R314" s="271"/>
      <c r="S314" s="271"/>
      <c r="T314" s="272"/>
      <c r="AT314" s="273" t="s">
        <v>368</v>
      </c>
      <c r="AU314" s="273" t="s">
        <v>92</v>
      </c>
      <c r="AV314" s="13" t="s">
        <v>125</v>
      </c>
      <c r="AW314" s="13" t="s">
        <v>38</v>
      </c>
      <c r="AX314" s="13" t="s">
        <v>83</v>
      </c>
      <c r="AY314" s="273" t="s">
        <v>263</v>
      </c>
    </row>
    <row r="315" s="12" customFormat="1">
      <c r="B315" s="252"/>
      <c r="C315" s="253"/>
      <c r="D315" s="246" t="s">
        <v>368</v>
      </c>
      <c r="E315" s="254" t="s">
        <v>1</v>
      </c>
      <c r="F315" s="255" t="s">
        <v>3630</v>
      </c>
      <c r="G315" s="253"/>
      <c r="H315" s="256">
        <v>94.5</v>
      </c>
      <c r="I315" s="257"/>
      <c r="J315" s="253"/>
      <c r="K315" s="253"/>
      <c r="L315" s="258"/>
      <c r="M315" s="259"/>
      <c r="N315" s="260"/>
      <c r="O315" s="260"/>
      <c r="P315" s="260"/>
      <c r="Q315" s="260"/>
      <c r="R315" s="260"/>
      <c r="S315" s="260"/>
      <c r="T315" s="261"/>
      <c r="AT315" s="262" t="s">
        <v>368</v>
      </c>
      <c r="AU315" s="262" t="s">
        <v>92</v>
      </c>
      <c r="AV315" s="12" t="s">
        <v>92</v>
      </c>
      <c r="AW315" s="12" t="s">
        <v>38</v>
      </c>
      <c r="AX315" s="12" t="s">
        <v>83</v>
      </c>
      <c r="AY315" s="262" t="s">
        <v>263</v>
      </c>
    </row>
    <row r="316" s="13" customFormat="1">
      <c r="B316" s="263"/>
      <c r="C316" s="264"/>
      <c r="D316" s="246" t="s">
        <v>368</v>
      </c>
      <c r="E316" s="265" t="s">
        <v>1</v>
      </c>
      <c r="F316" s="266" t="s">
        <v>370</v>
      </c>
      <c r="G316" s="264"/>
      <c r="H316" s="267">
        <v>94.5</v>
      </c>
      <c r="I316" s="268"/>
      <c r="J316" s="264"/>
      <c r="K316" s="264"/>
      <c r="L316" s="269"/>
      <c r="M316" s="270"/>
      <c r="N316" s="271"/>
      <c r="O316" s="271"/>
      <c r="P316" s="271"/>
      <c r="Q316" s="271"/>
      <c r="R316" s="271"/>
      <c r="S316" s="271"/>
      <c r="T316" s="272"/>
      <c r="AT316" s="273" t="s">
        <v>368</v>
      </c>
      <c r="AU316" s="273" t="s">
        <v>92</v>
      </c>
      <c r="AV316" s="13" t="s">
        <v>125</v>
      </c>
      <c r="AW316" s="13" t="s">
        <v>38</v>
      </c>
      <c r="AX316" s="13" t="s">
        <v>90</v>
      </c>
      <c r="AY316" s="273" t="s">
        <v>263</v>
      </c>
    </row>
    <row r="317" s="1" customFormat="1" ht="16.5" customHeight="1">
      <c r="B317" s="39"/>
      <c r="C317" s="295" t="s">
        <v>593</v>
      </c>
      <c r="D317" s="295" t="s">
        <v>400</v>
      </c>
      <c r="E317" s="296" t="s">
        <v>3631</v>
      </c>
      <c r="F317" s="297" t="s">
        <v>3632</v>
      </c>
      <c r="G317" s="298" t="s">
        <v>396</v>
      </c>
      <c r="H317" s="299">
        <v>24.5</v>
      </c>
      <c r="I317" s="300"/>
      <c r="J317" s="301">
        <f>ROUND(I317*H317,2)</f>
        <v>0</v>
      </c>
      <c r="K317" s="297" t="s">
        <v>270</v>
      </c>
      <c r="L317" s="302"/>
      <c r="M317" s="303" t="s">
        <v>1</v>
      </c>
      <c r="N317" s="304" t="s">
        <v>48</v>
      </c>
      <c r="O317" s="87"/>
      <c r="P317" s="242">
        <f>O317*H317</f>
        <v>0</v>
      </c>
      <c r="Q317" s="242">
        <v>0.00052999999999999998</v>
      </c>
      <c r="R317" s="242">
        <f>Q317*H317</f>
        <v>0.012985</v>
      </c>
      <c r="S317" s="242">
        <v>0</v>
      </c>
      <c r="T317" s="243">
        <f>S317*H317</f>
        <v>0</v>
      </c>
      <c r="AR317" s="244" t="s">
        <v>563</v>
      </c>
      <c r="AT317" s="244" t="s">
        <v>400</v>
      </c>
      <c r="AU317" s="244" t="s">
        <v>92</v>
      </c>
      <c r="AY317" s="17" t="s">
        <v>263</v>
      </c>
      <c r="BE317" s="245">
        <f>IF(N317="základní",J317,0)</f>
        <v>0</v>
      </c>
      <c r="BF317" s="245">
        <f>IF(N317="snížená",J317,0)</f>
        <v>0</v>
      </c>
      <c r="BG317" s="245">
        <f>IF(N317="zákl. přenesená",J317,0)</f>
        <v>0</v>
      </c>
      <c r="BH317" s="245">
        <f>IF(N317="sníž. přenesená",J317,0)</f>
        <v>0</v>
      </c>
      <c r="BI317" s="245">
        <f>IF(N317="nulová",J317,0)</f>
        <v>0</v>
      </c>
      <c r="BJ317" s="17" t="s">
        <v>90</v>
      </c>
      <c r="BK317" s="245">
        <f>ROUND(I317*H317,2)</f>
        <v>0</v>
      </c>
      <c r="BL317" s="17" t="s">
        <v>452</v>
      </c>
      <c r="BM317" s="244" t="s">
        <v>3633</v>
      </c>
    </row>
    <row r="318" s="14" customFormat="1">
      <c r="B318" s="274"/>
      <c r="C318" s="275"/>
      <c r="D318" s="246" t="s">
        <v>368</v>
      </c>
      <c r="E318" s="276" t="s">
        <v>1</v>
      </c>
      <c r="F318" s="277" t="s">
        <v>3634</v>
      </c>
      <c r="G318" s="275"/>
      <c r="H318" s="276" t="s">
        <v>1</v>
      </c>
      <c r="I318" s="278"/>
      <c r="J318" s="275"/>
      <c r="K318" s="275"/>
      <c r="L318" s="279"/>
      <c r="M318" s="280"/>
      <c r="N318" s="281"/>
      <c r="O318" s="281"/>
      <c r="P318" s="281"/>
      <c r="Q318" s="281"/>
      <c r="R318" s="281"/>
      <c r="S318" s="281"/>
      <c r="T318" s="282"/>
      <c r="AT318" s="283" t="s">
        <v>368</v>
      </c>
      <c r="AU318" s="283" t="s">
        <v>92</v>
      </c>
      <c r="AV318" s="14" t="s">
        <v>90</v>
      </c>
      <c r="AW318" s="14" t="s">
        <v>38</v>
      </c>
      <c r="AX318" s="14" t="s">
        <v>83</v>
      </c>
      <c r="AY318" s="283" t="s">
        <v>263</v>
      </c>
    </row>
    <row r="319" s="14" customFormat="1">
      <c r="B319" s="274"/>
      <c r="C319" s="275"/>
      <c r="D319" s="246" t="s">
        <v>368</v>
      </c>
      <c r="E319" s="276" t="s">
        <v>1</v>
      </c>
      <c r="F319" s="277" t="s">
        <v>3578</v>
      </c>
      <c r="G319" s="275"/>
      <c r="H319" s="276" t="s">
        <v>1</v>
      </c>
      <c r="I319" s="278"/>
      <c r="J319" s="275"/>
      <c r="K319" s="275"/>
      <c r="L319" s="279"/>
      <c r="M319" s="280"/>
      <c r="N319" s="281"/>
      <c r="O319" s="281"/>
      <c r="P319" s="281"/>
      <c r="Q319" s="281"/>
      <c r="R319" s="281"/>
      <c r="S319" s="281"/>
      <c r="T319" s="282"/>
      <c r="AT319" s="283" t="s">
        <v>368</v>
      </c>
      <c r="AU319" s="283" t="s">
        <v>92</v>
      </c>
      <c r="AV319" s="14" t="s">
        <v>90</v>
      </c>
      <c r="AW319" s="14" t="s">
        <v>38</v>
      </c>
      <c r="AX319" s="14" t="s">
        <v>83</v>
      </c>
      <c r="AY319" s="283" t="s">
        <v>263</v>
      </c>
    </row>
    <row r="320" s="12" customFormat="1">
      <c r="B320" s="252"/>
      <c r="C320" s="253"/>
      <c r="D320" s="246" t="s">
        <v>368</v>
      </c>
      <c r="E320" s="254" t="s">
        <v>1</v>
      </c>
      <c r="F320" s="255" t="s">
        <v>3635</v>
      </c>
      <c r="G320" s="253"/>
      <c r="H320" s="256">
        <v>17.399999999999999</v>
      </c>
      <c r="I320" s="257"/>
      <c r="J320" s="253"/>
      <c r="K320" s="253"/>
      <c r="L320" s="258"/>
      <c r="M320" s="259"/>
      <c r="N320" s="260"/>
      <c r="O320" s="260"/>
      <c r="P320" s="260"/>
      <c r="Q320" s="260"/>
      <c r="R320" s="260"/>
      <c r="S320" s="260"/>
      <c r="T320" s="261"/>
      <c r="AT320" s="262" t="s">
        <v>368</v>
      </c>
      <c r="AU320" s="262" t="s">
        <v>92</v>
      </c>
      <c r="AV320" s="12" t="s">
        <v>92</v>
      </c>
      <c r="AW320" s="12" t="s">
        <v>38</v>
      </c>
      <c r="AX320" s="12" t="s">
        <v>83</v>
      </c>
      <c r="AY320" s="262" t="s">
        <v>263</v>
      </c>
    </row>
    <row r="321" s="14" customFormat="1">
      <c r="B321" s="274"/>
      <c r="C321" s="275"/>
      <c r="D321" s="246" t="s">
        <v>368</v>
      </c>
      <c r="E321" s="276" t="s">
        <v>1</v>
      </c>
      <c r="F321" s="277" t="s">
        <v>3636</v>
      </c>
      <c r="G321" s="275"/>
      <c r="H321" s="276" t="s">
        <v>1</v>
      </c>
      <c r="I321" s="278"/>
      <c r="J321" s="275"/>
      <c r="K321" s="275"/>
      <c r="L321" s="279"/>
      <c r="M321" s="280"/>
      <c r="N321" s="281"/>
      <c r="O321" s="281"/>
      <c r="P321" s="281"/>
      <c r="Q321" s="281"/>
      <c r="R321" s="281"/>
      <c r="S321" s="281"/>
      <c r="T321" s="282"/>
      <c r="AT321" s="283" t="s">
        <v>368</v>
      </c>
      <c r="AU321" s="283" t="s">
        <v>92</v>
      </c>
      <c r="AV321" s="14" t="s">
        <v>90</v>
      </c>
      <c r="AW321" s="14" t="s">
        <v>38</v>
      </c>
      <c r="AX321" s="14" t="s">
        <v>83</v>
      </c>
      <c r="AY321" s="283" t="s">
        <v>263</v>
      </c>
    </row>
    <row r="322" s="12" customFormat="1">
      <c r="B322" s="252"/>
      <c r="C322" s="253"/>
      <c r="D322" s="246" t="s">
        <v>368</v>
      </c>
      <c r="E322" s="254" t="s">
        <v>1</v>
      </c>
      <c r="F322" s="255" t="s">
        <v>3637</v>
      </c>
      <c r="G322" s="253"/>
      <c r="H322" s="256">
        <v>3.5</v>
      </c>
      <c r="I322" s="257"/>
      <c r="J322" s="253"/>
      <c r="K322" s="253"/>
      <c r="L322" s="258"/>
      <c r="M322" s="259"/>
      <c r="N322" s="260"/>
      <c r="O322" s="260"/>
      <c r="P322" s="260"/>
      <c r="Q322" s="260"/>
      <c r="R322" s="260"/>
      <c r="S322" s="260"/>
      <c r="T322" s="261"/>
      <c r="AT322" s="262" t="s">
        <v>368</v>
      </c>
      <c r="AU322" s="262" t="s">
        <v>92</v>
      </c>
      <c r="AV322" s="12" t="s">
        <v>92</v>
      </c>
      <c r="AW322" s="12" t="s">
        <v>38</v>
      </c>
      <c r="AX322" s="12" t="s">
        <v>83</v>
      </c>
      <c r="AY322" s="262" t="s">
        <v>263</v>
      </c>
    </row>
    <row r="323" s="13" customFormat="1">
      <c r="B323" s="263"/>
      <c r="C323" s="264"/>
      <c r="D323" s="246" t="s">
        <v>368</v>
      </c>
      <c r="E323" s="265" t="s">
        <v>1</v>
      </c>
      <c r="F323" s="266" t="s">
        <v>370</v>
      </c>
      <c r="G323" s="264"/>
      <c r="H323" s="267">
        <v>20.899999999999999</v>
      </c>
      <c r="I323" s="268"/>
      <c r="J323" s="264"/>
      <c r="K323" s="264"/>
      <c r="L323" s="269"/>
      <c r="M323" s="270"/>
      <c r="N323" s="271"/>
      <c r="O323" s="271"/>
      <c r="P323" s="271"/>
      <c r="Q323" s="271"/>
      <c r="R323" s="271"/>
      <c r="S323" s="271"/>
      <c r="T323" s="272"/>
      <c r="AT323" s="273" t="s">
        <v>368</v>
      </c>
      <c r="AU323" s="273" t="s">
        <v>92</v>
      </c>
      <c r="AV323" s="13" t="s">
        <v>125</v>
      </c>
      <c r="AW323" s="13" t="s">
        <v>38</v>
      </c>
      <c r="AX323" s="13" t="s">
        <v>83</v>
      </c>
      <c r="AY323" s="273" t="s">
        <v>263</v>
      </c>
    </row>
    <row r="324" s="12" customFormat="1">
      <c r="B324" s="252"/>
      <c r="C324" s="253"/>
      <c r="D324" s="246" t="s">
        <v>368</v>
      </c>
      <c r="E324" s="254" t="s">
        <v>1</v>
      </c>
      <c r="F324" s="255" t="s">
        <v>3638</v>
      </c>
      <c r="G324" s="253"/>
      <c r="H324" s="256">
        <v>24.035</v>
      </c>
      <c r="I324" s="257"/>
      <c r="J324" s="253"/>
      <c r="K324" s="253"/>
      <c r="L324" s="258"/>
      <c r="M324" s="259"/>
      <c r="N324" s="260"/>
      <c r="O324" s="260"/>
      <c r="P324" s="260"/>
      <c r="Q324" s="260"/>
      <c r="R324" s="260"/>
      <c r="S324" s="260"/>
      <c r="T324" s="261"/>
      <c r="AT324" s="262" t="s">
        <v>368</v>
      </c>
      <c r="AU324" s="262" t="s">
        <v>92</v>
      </c>
      <c r="AV324" s="12" t="s">
        <v>92</v>
      </c>
      <c r="AW324" s="12" t="s">
        <v>38</v>
      </c>
      <c r="AX324" s="12" t="s">
        <v>83</v>
      </c>
      <c r="AY324" s="262" t="s">
        <v>263</v>
      </c>
    </row>
    <row r="325" s="13" customFormat="1">
      <c r="B325" s="263"/>
      <c r="C325" s="264"/>
      <c r="D325" s="246" t="s">
        <v>368</v>
      </c>
      <c r="E325" s="265" t="s">
        <v>1</v>
      </c>
      <c r="F325" s="266" t="s">
        <v>370</v>
      </c>
      <c r="G325" s="264"/>
      <c r="H325" s="267">
        <v>24.035</v>
      </c>
      <c r="I325" s="268"/>
      <c r="J325" s="264"/>
      <c r="K325" s="264"/>
      <c r="L325" s="269"/>
      <c r="M325" s="270"/>
      <c r="N325" s="271"/>
      <c r="O325" s="271"/>
      <c r="P325" s="271"/>
      <c r="Q325" s="271"/>
      <c r="R325" s="271"/>
      <c r="S325" s="271"/>
      <c r="T325" s="272"/>
      <c r="AT325" s="273" t="s">
        <v>368</v>
      </c>
      <c r="AU325" s="273" t="s">
        <v>92</v>
      </c>
      <c r="AV325" s="13" t="s">
        <v>125</v>
      </c>
      <c r="AW325" s="13" t="s">
        <v>38</v>
      </c>
      <c r="AX325" s="13" t="s">
        <v>83</v>
      </c>
      <c r="AY325" s="273" t="s">
        <v>263</v>
      </c>
    </row>
    <row r="326" s="12" customFormat="1">
      <c r="B326" s="252"/>
      <c r="C326" s="253"/>
      <c r="D326" s="246" t="s">
        <v>368</v>
      </c>
      <c r="E326" s="254" t="s">
        <v>1</v>
      </c>
      <c r="F326" s="255" t="s">
        <v>3639</v>
      </c>
      <c r="G326" s="253"/>
      <c r="H326" s="256">
        <v>24.5</v>
      </c>
      <c r="I326" s="257"/>
      <c r="J326" s="253"/>
      <c r="K326" s="253"/>
      <c r="L326" s="258"/>
      <c r="M326" s="259"/>
      <c r="N326" s="260"/>
      <c r="O326" s="260"/>
      <c r="P326" s="260"/>
      <c r="Q326" s="260"/>
      <c r="R326" s="260"/>
      <c r="S326" s="260"/>
      <c r="T326" s="261"/>
      <c r="AT326" s="262" t="s">
        <v>368</v>
      </c>
      <c r="AU326" s="262" t="s">
        <v>92</v>
      </c>
      <c r="AV326" s="12" t="s">
        <v>92</v>
      </c>
      <c r="AW326" s="12" t="s">
        <v>38</v>
      </c>
      <c r="AX326" s="12" t="s">
        <v>83</v>
      </c>
      <c r="AY326" s="262" t="s">
        <v>263</v>
      </c>
    </row>
    <row r="327" s="13" customFormat="1">
      <c r="B327" s="263"/>
      <c r="C327" s="264"/>
      <c r="D327" s="246" t="s">
        <v>368</v>
      </c>
      <c r="E327" s="265" t="s">
        <v>1</v>
      </c>
      <c r="F327" s="266" t="s">
        <v>370</v>
      </c>
      <c r="G327" s="264"/>
      <c r="H327" s="267">
        <v>24.5</v>
      </c>
      <c r="I327" s="268"/>
      <c r="J327" s="264"/>
      <c r="K327" s="264"/>
      <c r="L327" s="269"/>
      <c r="M327" s="270"/>
      <c r="N327" s="271"/>
      <c r="O327" s="271"/>
      <c r="P327" s="271"/>
      <c r="Q327" s="271"/>
      <c r="R327" s="271"/>
      <c r="S327" s="271"/>
      <c r="T327" s="272"/>
      <c r="AT327" s="273" t="s">
        <v>368</v>
      </c>
      <c r="AU327" s="273" t="s">
        <v>92</v>
      </c>
      <c r="AV327" s="13" t="s">
        <v>125</v>
      </c>
      <c r="AW327" s="13" t="s">
        <v>38</v>
      </c>
      <c r="AX327" s="13" t="s">
        <v>90</v>
      </c>
      <c r="AY327" s="273" t="s">
        <v>263</v>
      </c>
    </row>
    <row r="328" s="1" customFormat="1" ht="16.5" customHeight="1">
      <c r="B328" s="39"/>
      <c r="C328" s="295" t="s">
        <v>600</v>
      </c>
      <c r="D328" s="295" t="s">
        <v>400</v>
      </c>
      <c r="E328" s="296" t="s">
        <v>3640</v>
      </c>
      <c r="F328" s="297" t="s">
        <v>3641</v>
      </c>
      <c r="G328" s="298" t="s">
        <v>396</v>
      </c>
      <c r="H328" s="299">
        <v>3</v>
      </c>
      <c r="I328" s="300"/>
      <c r="J328" s="301">
        <f>ROUND(I328*H328,2)</f>
        <v>0</v>
      </c>
      <c r="K328" s="297" t="s">
        <v>270</v>
      </c>
      <c r="L328" s="302"/>
      <c r="M328" s="303" t="s">
        <v>1</v>
      </c>
      <c r="N328" s="304" t="s">
        <v>48</v>
      </c>
      <c r="O328" s="87"/>
      <c r="P328" s="242">
        <f>O328*H328</f>
        <v>0</v>
      </c>
      <c r="Q328" s="242">
        <v>0.0011800000000000001</v>
      </c>
      <c r="R328" s="242">
        <f>Q328*H328</f>
        <v>0.0035400000000000002</v>
      </c>
      <c r="S328" s="242">
        <v>0</v>
      </c>
      <c r="T328" s="243">
        <f>S328*H328</f>
        <v>0</v>
      </c>
      <c r="AR328" s="244" t="s">
        <v>563</v>
      </c>
      <c r="AT328" s="244" t="s">
        <v>400</v>
      </c>
      <c r="AU328" s="244" t="s">
        <v>92</v>
      </c>
      <c r="AY328" s="17" t="s">
        <v>263</v>
      </c>
      <c r="BE328" s="245">
        <f>IF(N328="základní",J328,0)</f>
        <v>0</v>
      </c>
      <c r="BF328" s="245">
        <f>IF(N328="snížená",J328,0)</f>
        <v>0</v>
      </c>
      <c r="BG328" s="245">
        <f>IF(N328="zákl. přenesená",J328,0)</f>
        <v>0</v>
      </c>
      <c r="BH328" s="245">
        <f>IF(N328="sníž. přenesená",J328,0)</f>
        <v>0</v>
      </c>
      <c r="BI328" s="245">
        <f>IF(N328="nulová",J328,0)</f>
        <v>0</v>
      </c>
      <c r="BJ328" s="17" t="s">
        <v>90</v>
      </c>
      <c r="BK328" s="245">
        <f>ROUND(I328*H328,2)</f>
        <v>0</v>
      </c>
      <c r="BL328" s="17" t="s">
        <v>452</v>
      </c>
      <c r="BM328" s="244" t="s">
        <v>3642</v>
      </c>
    </row>
    <row r="329" s="14" customFormat="1">
      <c r="B329" s="274"/>
      <c r="C329" s="275"/>
      <c r="D329" s="246" t="s">
        <v>368</v>
      </c>
      <c r="E329" s="276" t="s">
        <v>1</v>
      </c>
      <c r="F329" s="277" t="s">
        <v>3620</v>
      </c>
      <c r="G329" s="275"/>
      <c r="H329" s="276" t="s">
        <v>1</v>
      </c>
      <c r="I329" s="278"/>
      <c r="J329" s="275"/>
      <c r="K329" s="275"/>
      <c r="L329" s="279"/>
      <c r="M329" s="280"/>
      <c r="N329" s="281"/>
      <c r="O329" s="281"/>
      <c r="P329" s="281"/>
      <c r="Q329" s="281"/>
      <c r="R329" s="281"/>
      <c r="S329" s="281"/>
      <c r="T329" s="282"/>
      <c r="AT329" s="283" t="s">
        <v>368</v>
      </c>
      <c r="AU329" s="283" t="s">
        <v>92</v>
      </c>
      <c r="AV329" s="14" t="s">
        <v>90</v>
      </c>
      <c r="AW329" s="14" t="s">
        <v>38</v>
      </c>
      <c r="AX329" s="14" t="s">
        <v>83</v>
      </c>
      <c r="AY329" s="283" t="s">
        <v>263</v>
      </c>
    </row>
    <row r="330" s="12" customFormat="1">
      <c r="B330" s="252"/>
      <c r="C330" s="253"/>
      <c r="D330" s="246" t="s">
        <v>368</v>
      </c>
      <c r="E330" s="254" t="s">
        <v>1</v>
      </c>
      <c r="F330" s="255" t="s">
        <v>3643</v>
      </c>
      <c r="G330" s="253"/>
      <c r="H330" s="256">
        <v>2.875</v>
      </c>
      <c r="I330" s="257"/>
      <c r="J330" s="253"/>
      <c r="K330" s="253"/>
      <c r="L330" s="258"/>
      <c r="M330" s="259"/>
      <c r="N330" s="260"/>
      <c r="O330" s="260"/>
      <c r="P330" s="260"/>
      <c r="Q330" s="260"/>
      <c r="R330" s="260"/>
      <c r="S330" s="260"/>
      <c r="T330" s="261"/>
      <c r="AT330" s="262" t="s">
        <v>368</v>
      </c>
      <c r="AU330" s="262" t="s">
        <v>92</v>
      </c>
      <c r="AV330" s="12" t="s">
        <v>92</v>
      </c>
      <c r="AW330" s="12" t="s">
        <v>38</v>
      </c>
      <c r="AX330" s="12" t="s">
        <v>83</v>
      </c>
      <c r="AY330" s="262" t="s">
        <v>263</v>
      </c>
    </row>
    <row r="331" s="13" customFormat="1">
      <c r="B331" s="263"/>
      <c r="C331" s="264"/>
      <c r="D331" s="246" t="s">
        <v>368</v>
      </c>
      <c r="E331" s="265" t="s">
        <v>1</v>
      </c>
      <c r="F331" s="266" t="s">
        <v>370</v>
      </c>
      <c r="G331" s="264"/>
      <c r="H331" s="267">
        <v>2.875</v>
      </c>
      <c r="I331" s="268"/>
      <c r="J331" s="264"/>
      <c r="K331" s="264"/>
      <c r="L331" s="269"/>
      <c r="M331" s="270"/>
      <c r="N331" s="271"/>
      <c r="O331" s="271"/>
      <c r="P331" s="271"/>
      <c r="Q331" s="271"/>
      <c r="R331" s="271"/>
      <c r="S331" s="271"/>
      <c r="T331" s="272"/>
      <c r="AT331" s="273" t="s">
        <v>368</v>
      </c>
      <c r="AU331" s="273" t="s">
        <v>92</v>
      </c>
      <c r="AV331" s="13" t="s">
        <v>125</v>
      </c>
      <c r="AW331" s="13" t="s">
        <v>38</v>
      </c>
      <c r="AX331" s="13" t="s">
        <v>83</v>
      </c>
      <c r="AY331" s="273" t="s">
        <v>263</v>
      </c>
    </row>
    <row r="332" s="12" customFormat="1">
      <c r="B332" s="252"/>
      <c r="C332" s="253"/>
      <c r="D332" s="246" t="s">
        <v>368</v>
      </c>
      <c r="E332" s="254" t="s">
        <v>1</v>
      </c>
      <c r="F332" s="255" t="s">
        <v>112</v>
      </c>
      <c r="G332" s="253"/>
      <c r="H332" s="256">
        <v>3</v>
      </c>
      <c r="I332" s="257"/>
      <c r="J332" s="253"/>
      <c r="K332" s="253"/>
      <c r="L332" s="258"/>
      <c r="M332" s="259"/>
      <c r="N332" s="260"/>
      <c r="O332" s="260"/>
      <c r="P332" s="260"/>
      <c r="Q332" s="260"/>
      <c r="R332" s="260"/>
      <c r="S332" s="260"/>
      <c r="T332" s="261"/>
      <c r="AT332" s="262" t="s">
        <v>368</v>
      </c>
      <c r="AU332" s="262" t="s">
        <v>92</v>
      </c>
      <c r="AV332" s="12" t="s">
        <v>92</v>
      </c>
      <c r="AW332" s="12" t="s">
        <v>38</v>
      </c>
      <c r="AX332" s="12" t="s">
        <v>83</v>
      </c>
      <c r="AY332" s="262" t="s">
        <v>263</v>
      </c>
    </row>
    <row r="333" s="13" customFormat="1">
      <c r="B333" s="263"/>
      <c r="C333" s="264"/>
      <c r="D333" s="246" t="s">
        <v>368</v>
      </c>
      <c r="E333" s="265" t="s">
        <v>1</v>
      </c>
      <c r="F333" s="266" t="s">
        <v>370</v>
      </c>
      <c r="G333" s="264"/>
      <c r="H333" s="267">
        <v>3</v>
      </c>
      <c r="I333" s="268"/>
      <c r="J333" s="264"/>
      <c r="K333" s="264"/>
      <c r="L333" s="269"/>
      <c r="M333" s="270"/>
      <c r="N333" s="271"/>
      <c r="O333" s="271"/>
      <c r="P333" s="271"/>
      <c r="Q333" s="271"/>
      <c r="R333" s="271"/>
      <c r="S333" s="271"/>
      <c r="T333" s="272"/>
      <c r="AT333" s="273" t="s">
        <v>368</v>
      </c>
      <c r="AU333" s="273" t="s">
        <v>92</v>
      </c>
      <c r="AV333" s="13" t="s">
        <v>125</v>
      </c>
      <c r="AW333" s="13" t="s">
        <v>38</v>
      </c>
      <c r="AX333" s="13" t="s">
        <v>90</v>
      </c>
      <c r="AY333" s="273" t="s">
        <v>263</v>
      </c>
    </row>
    <row r="334" s="1" customFormat="1" ht="16.5" customHeight="1">
      <c r="B334" s="39"/>
      <c r="C334" s="295" t="s">
        <v>605</v>
      </c>
      <c r="D334" s="295" t="s">
        <v>400</v>
      </c>
      <c r="E334" s="296" t="s">
        <v>3644</v>
      </c>
      <c r="F334" s="297" t="s">
        <v>3645</v>
      </c>
      <c r="G334" s="298" t="s">
        <v>396</v>
      </c>
      <c r="H334" s="299">
        <v>135.5</v>
      </c>
      <c r="I334" s="300"/>
      <c r="J334" s="301">
        <f>ROUND(I334*H334,2)</f>
        <v>0</v>
      </c>
      <c r="K334" s="297" t="s">
        <v>270</v>
      </c>
      <c r="L334" s="302"/>
      <c r="M334" s="303" t="s">
        <v>1</v>
      </c>
      <c r="N334" s="304" t="s">
        <v>48</v>
      </c>
      <c r="O334" s="87"/>
      <c r="P334" s="242">
        <f>O334*H334</f>
        <v>0</v>
      </c>
      <c r="Q334" s="242">
        <v>0.00050000000000000001</v>
      </c>
      <c r="R334" s="242">
        <f>Q334*H334</f>
        <v>0.067750000000000005</v>
      </c>
      <c r="S334" s="242">
        <v>0</v>
      </c>
      <c r="T334" s="243">
        <f>S334*H334</f>
        <v>0</v>
      </c>
      <c r="AR334" s="244" t="s">
        <v>563</v>
      </c>
      <c r="AT334" s="244" t="s">
        <v>400</v>
      </c>
      <c r="AU334" s="244" t="s">
        <v>92</v>
      </c>
      <c r="AY334" s="17" t="s">
        <v>263</v>
      </c>
      <c r="BE334" s="245">
        <f>IF(N334="základní",J334,0)</f>
        <v>0</v>
      </c>
      <c r="BF334" s="245">
        <f>IF(N334="snížená",J334,0)</f>
        <v>0</v>
      </c>
      <c r="BG334" s="245">
        <f>IF(N334="zákl. přenesená",J334,0)</f>
        <v>0</v>
      </c>
      <c r="BH334" s="245">
        <f>IF(N334="sníž. přenesená",J334,0)</f>
        <v>0</v>
      </c>
      <c r="BI334" s="245">
        <f>IF(N334="nulová",J334,0)</f>
        <v>0</v>
      </c>
      <c r="BJ334" s="17" t="s">
        <v>90</v>
      </c>
      <c r="BK334" s="245">
        <f>ROUND(I334*H334,2)</f>
        <v>0</v>
      </c>
      <c r="BL334" s="17" t="s">
        <v>452</v>
      </c>
      <c r="BM334" s="244" t="s">
        <v>3646</v>
      </c>
    </row>
    <row r="335" s="14" customFormat="1">
      <c r="B335" s="274"/>
      <c r="C335" s="275"/>
      <c r="D335" s="246" t="s">
        <v>368</v>
      </c>
      <c r="E335" s="276" t="s">
        <v>1</v>
      </c>
      <c r="F335" s="277" t="s">
        <v>3647</v>
      </c>
      <c r="G335" s="275"/>
      <c r="H335" s="276" t="s">
        <v>1</v>
      </c>
      <c r="I335" s="278"/>
      <c r="J335" s="275"/>
      <c r="K335" s="275"/>
      <c r="L335" s="279"/>
      <c r="M335" s="280"/>
      <c r="N335" s="281"/>
      <c r="O335" s="281"/>
      <c r="P335" s="281"/>
      <c r="Q335" s="281"/>
      <c r="R335" s="281"/>
      <c r="S335" s="281"/>
      <c r="T335" s="282"/>
      <c r="AT335" s="283" t="s">
        <v>368</v>
      </c>
      <c r="AU335" s="283" t="s">
        <v>92</v>
      </c>
      <c r="AV335" s="14" t="s">
        <v>90</v>
      </c>
      <c r="AW335" s="14" t="s">
        <v>38</v>
      </c>
      <c r="AX335" s="14" t="s">
        <v>83</v>
      </c>
      <c r="AY335" s="283" t="s">
        <v>263</v>
      </c>
    </row>
    <row r="336" s="14" customFormat="1">
      <c r="B336" s="274"/>
      <c r="C336" s="275"/>
      <c r="D336" s="246" t="s">
        <v>368</v>
      </c>
      <c r="E336" s="276" t="s">
        <v>1</v>
      </c>
      <c r="F336" s="277" t="s">
        <v>1643</v>
      </c>
      <c r="G336" s="275"/>
      <c r="H336" s="276" t="s">
        <v>1</v>
      </c>
      <c r="I336" s="278"/>
      <c r="J336" s="275"/>
      <c r="K336" s="275"/>
      <c r="L336" s="279"/>
      <c r="M336" s="280"/>
      <c r="N336" s="281"/>
      <c r="O336" s="281"/>
      <c r="P336" s="281"/>
      <c r="Q336" s="281"/>
      <c r="R336" s="281"/>
      <c r="S336" s="281"/>
      <c r="T336" s="282"/>
      <c r="AT336" s="283" t="s">
        <v>368</v>
      </c>
      <c r="AU336" s="283" t="s">
        <v>92</v>
      </c>
      <c r="AV336" s="14" t="s">
        <v>90</v>
      </c>
      <c r="AW336" s="14" t="s">
        <v>38</v>
      </c>
      <c r="AX336" s="14" t="s">
        <v>83</v>
      </c>
      <c r="AY336" s="283" t="s">
        <v>263</v>
      </c>
    </row>
    <row r="337" s="12" customFormat="1">
      <c r="B337" s="252"/>
      <c r="C337" s="253"/>
      <c r="D337" s="246" t="s">
        <v>368</v>
      </c>
      <c r="E337" s="254" t="s">
        <v>1</v>
      </c>
      <c r="F337" s="255" t="s">
        <v>3648</v>
      </c>
      <c r="G337" s="253"/>
      <c r="H337" s="256">
        <v>113.01000000000001</v>
      </c>
      <c r="I337" s="257"/>
      <c r="J337" s="253"/>
      <c r="K337" s="253"/>
      <c r="L337" s="258"/>
      <c r="M337" s="259"/>
      <c r="N337" s="260"/>
      <c r="O337" s="260"/>
      <c r="P337" s="260"/>
      <c r="Q337" s="260"/>
      <c r="R337" s="260"/>
      <c r="S337" s="260"/>
      <c r="T337" s="261"/>
      <c r="AT337" s="262" t="s">
        <v>368</v>
      </c>
      <c r="AU337" s="262" t="s">
        <v>92</v>
      </c>
      <c r="AV337" s="12" t="s">
        <v>92</v>
      </c>
      <c r="AW337" s="12" t="s">
        <v>38</v>
      </c>
      <c r="AX337" s="12" t="s">
        <v>83</v>
      </c>
      <c r="AY337" s="262" t="s">
        <v>263</v>
      </c>
    </row>
    <row r="338" s="14" customFormat="1">
      <c r="B338" s="274"/>
      <c r="C338" s="275"/>
      <c r="D338" s="246" t="s">
        <v>368</v>
      </c>
      <c r="E338" s="276" t="s">
        <v>1</v>
      </c>
      <c r="F338" s="277" t="s">
        <v>3599</v>
      </c>
      <c r="G338" s="275"/>
      <c r="H338" s="276" t="s">
        <v>1</v>
      </c>
      <c r="I338" s="278"/>
      <c r="J338" s="275"/>
      <c r="K338" s="275"/>
      <c r="L338" s="279"/>
      <c r="M338" s="280"/>
      <c r="N338" s="281"/>
      <c r="O338" s="281"/>
      <c r="P338" s="281"/>
      <c r="Q338" s="281"/>
      <c r="R338" s="281"/>
      <c r="S338" s="281"/>
      <c r="T338" s="282"/>
      <c r="AT338" s="283" t="s">
        <v>368</v>
      </c>
      <c r="AU338" s="283" t="s">
        <v>92</v>
      </c>
      <c r="AV338" s="14" t="s">
        <v>90</v>
      </c>
      <c r="AW338" s="14" t="s">
        <v>38</v>
      </c>
      <c r="AX338" s="14" t="s">
        <v>83</v>
      </c>
      <c r="AY338" s="283" t="s">
        <v>263</v>
      </c>
    </row>
    <row r="339" s="12" customFormat="1">
      <c r="B339" s="252"/>
      <c r="C339" s="253"/>
      <c r="D339" s="246" t="s">
        <v>368</v>
      </c>
      <c r="E339" s="254" t="s">
        <v>1</v>
      </c>
      <c r="F339" s="255" t="s">
        <v>3649</v>
      </c>
      <c r="G339" s="253"/>
      <c r="H339" s="256">
        <v>4.7000000000000002</v>
      </c>
      <c r="I339" s="257"/>
      <c r="J339" s="253"/>
      <c r="K339" s="253"/>
      <c r="L339" s="258"/>
      <c r="M339" s="259"/>
      <c r="N339" s="260"/>
      <c r="O339" s="260"/>
      <c r="P339" s="260"/>
      <c r="Q339" s="260"/>
      <c r="R339" s="260"/>
      <c r="S339" s="260"/>
      <c r="T339" s="261"/>
      <c r="AT339" s="262" t="s">
        <v>368</v>
      </c>
      <c r="AU339" s="262" t="s">
        <v>92</v>
      </c>
      <c r="AV339" s="12" t="s">
        <v>92</v>
      </c>
      <c r="AW339" s="12" t="s">
        <v>38</v>
      </c>
      <c r="AX339" s="12" t="s">
        <v>83</v>
      </c>
      <c r="AY339" s="262" t="s">
        <v>263</v>
      </c>
    </row>
    <row r="340" s="13" customFormat="1">
      <c r="B340" s="263"/>
      <c r="C340" s="264"/>
      <c r="D340" s="246" t="s">
        <v>368</v>
      </c>
      <c r="E340" s="265" t="s">
        <v>1</v>
      </c>
      <c r="F340" s="266" t="s">
        <v>370</v>
      </c>
      <c r="G340" s="264"/>
      <c r="H340" s="267">
        <v>117.71000000000001</v>
      </c>
      <c r="I340" s="268"/>
      <c r="J340" s="264"/>
      <c r="K340" s="264"/>
      <c r="L340" s="269"/>
      <c r="M340" s="270"/>
      <c r="N340" s="271"/>
      <c r="O340" s="271"/>
      <c r="P340" s="271"/>
      <c r="Q340" s="271"/>
      <c r="R340" s="271"/>
      <c r="S340" s="271"/>
      <c r="T340" s="272"/>
      <c r="AT340" s="273" t="s">
        <v>368</v>
      </c>
      <c r="AU340" s="273" t="s">
        <v>92</v>
      </c>
      <c r="AV340" s="13" t="s">
        <v>125</v>
      </c>
      <c r="AW340" s="13" t="s">
        <v>38</v>
      </c>
      <c r="AX340" s="13" t="s">
        <v>83</v>
      </c>
      <c r="AY340" s="273" t="s">
        <v>263</v>
      </c>
    </row>
    <row r="341" s="12" customFormat="1">
      <c r="B341" s="252"/>
      <c r="C341" s="253"/>
      <c r="D341" s="246" t="s">
        <v>368</v>
      </c>
      <c r="E341" s="254" t="s">
        <v>1</v>
      </c>
      <c r="F341" s="255" t="s">
        <v>3650</v>
      </c>
      <c r="G341" s="253"/>
      <c r="H341" s="256">
        <v>135.36699999999999</v>
      </c>
      <c r="I341" s="257"/>
      <c r="J341" s="253"/>
      <c r="K341" s="253"/>
      <c r="L341" s="258"/>
      <c r="M341" s="259"/>
      <c r="N341" s="260"/>
      <c r="O341" s="260"/>
      <c r="P341" s="260"/>
      <c r="Q341" s="260"/>
      <c r="R341" s="260"/>
      <c r="S341" s="260"/>
      <c r="T341" s="261"/>
      <c r="AT341" s="262" t="s">
        <v>368</v>
      </c>
      <c r="AU341" s="262" t="s">
        <v>92</v>
      </c>
      <c r="AV341" s="12" t="s">
        <v>92</v>
      </c>
      <c r="AW341" s="12" t="s">
        <v>38</v>
      </c>
      <c r="AX341" s="12" t="s">
        <v>83</v>
      </c>
      <c r="AY341" s="262" t="s">
        <v>263</v>
      </c>
    </row>
    <row r="342" s="13" customFormat="1">
      <c r="B342" s="263"/>
      <c r="C342" s="264"/>
      <c r="D342" s="246" t="s">
        <v>368</v>
      </c>
      <c r="E342" s="265" t="s">
        <v>1</v>
      </c>
      <c r="F342" s="266" t="s">
        <v>370</v>
      </c>
      <c r="G342" s="264"/>
      <c r="H342" s="267">
        <v>135.36699999999999</v>
      </c>
      <c r="I342" s="268"/>
      <c r="J342" s="264"/>
      <c r="K342" s="264"/>
      <c r="L342" s="269"/>
      <c r="M342" s="270"/>
      <c r="N342" s="271"/>
      <c r="O342" s="271"/>
      <c r="P342" s="271"/>
      <c r="Q342" s="271"/>
      <c r="R342" s="271"/>
      <c r="S342" s="271"/>
      <c r="T342" s="272"/>
      <c r="AT342" s="273" t="s">
        <v>368</v>
      </c>
      <c r="AU342" s="273" t="s">
        <v>92</v>
      </c>
      <c r="AV342" s="13" t="s">
        <v>125</v>
      </c>
      <c r="AW342" s="13" t="s">
        <v>38</v>
      </c>
      <c r="AX342" s="13" t="s">
        <v>83</v>
      </c>
      <c r="AY342" s="273" t="s">
        <v>263</v>
      </c>
    </row>
    <row r="343" s="12" customFormat="1">
      <c r="B343" s="252"/>
      <c r="C343" s="253"/>
      <c r="D343" s="246" t="s">
        <v>368</v>
      </c>
      <c r="E343" s="254" t="s">
        <v>1</v>
      </c>
      <c r="F343" s="255" t="s">
        <v>3651</v>
      </c>
      <c r="G343" s="253"/>
      <c r="H343" s="256">
        <v>135.5</v>
      </c>
      <c r="I343" s="257"/>
      <c r="J343" s="253"/>
      <c r="K343" s="253"/>
      <c r="L343" s="258"/>
      <c r="M343" s="259"/>
      <c r="N343" s="260"/>
      <c r="O343" s="260"/>
      <c r="P343" s="260"/>
      <c r="Q343" s="260"/>
      <c r="R343" s="260"/>
      <c r="S343" s="260"/>
      <c r="T343" s="261"/>
      <c r="AT343" s="262" t="s">
        <v>368</v>
      </c>
      <c r="AU343" s="262" t="s">
        <v>92</v>
      </c>
      <c r="AV343" s="12" t="s">
        <v>92</v>
      </c>
      <c r="AW343" s="12" t="s">
        <v>38</v>
      </c>
      <c r="AX343" s="12" t="s">
        <v>83</v>
      </c>
      <c r="AY343" s="262" t="s">
        <v>263</v>
      </c>
    </row>
    <row r="344" s="13" customFormat="1">
      <c r="B344" s="263"/>
      <c r="C344" s="264"/>
      <c r="D344" s="246" t="s">
        <v>368</v>
      </c>
      <c r="E344" s="265" t="s">
        <v>1</v>
      </c>
      <c r="F344" s="266" t="s">
        <v>370</v>
      </c>
      <c r="G344" s="264"/>
      <c r="H344" s="267">
        <v>135.5</v>
      </c>
      <c r="I344" s="268"/>
      <c r="J344" s="264"/>
      <c r="K344" s="264"/>
      <c r="L344" s="269"/>
      <c r="M344" s="270"/>
      <c r="N344" s="271"/>
      <c r="O344" s="271"/>
      <c r="P344" s="271"/>
      <c r="Q344" s="271"/>
      <c r="R344" s="271"/>
      <c r="S344" s="271"/>
      <c r="T344" s="272"/>
      <c r="AT344" s="273" t="s">
        <v>368</v>
      </c>
      <c r="AU344" s="273" t="s">
        <v>92</v>
      </c>
      <c r="AV344" s="13" t="s">
        <v>125</v>
      </c>
      <c r="AW344" s="13" t="s">
        <v>38</v>
      </c>
      <c r="AX344" s="13" t="s">
        <v>90</v>
      </c>
      <c r="AY344" s="273" t="s">
        <v>263</v>
      </c>
    </row>
    <row r="345" s="1" customFormat="1" ht="16.5" customHeight="1">
      <c r="B345" s="39"/>
      <c r="C345" s="295" t="s">
        <v>609</v>
      </c>
      <c r="D345" s="295" t="s">
        <v>400</v>
      </c>
      <c r="E345" s="296" t="s">
        <v>3652</v>
      </c>
      <c r="F345" s="297" t="s">
        <v>3653</v>
      </c>
      <c r="G345" s="298" t="s">
        <v>396</v>
      </c>
      <c r="H345" s="299">
        <v>117</v>
      </c>
      <c r="I345" s="300"/>
      <c r="J345" s="301">
        <f>ROUND(I345*H345,2)</f>
        <v>0</v>
      </c>
      <c r="K345" s="297" t="s">
        <v>270</v>
      </c>
      <c r="L345" s="302"/>
      <c r="M345" s="303" t="s">
        <v>1</v>
      </c>
      <c r="N345" s="304" t="s">
        <v>48</v>
      </c>
      <c r="O345" s="87"/>
      <c r="P345" s="242">
        <f>O345*H345</f>
        <v>0</v>
      </c>
      <c r="Q345" s="242">
        <v>0.00125</v>
      </c>
      <c r="R345" s="242">
        <f>Q345*H345</f>
        <v>0.14624999999999999</v>
      </c>
      <c r="S345" s="242">
        <v>0</v>
      </c>
      <c r="T345" s="243">
        <f>S345*H345</f>
        <v>0</v>
      </c>
      <c r="AR345" s="244" t="s">
        <v>563</v>
      </c>
      <c r="AT345" s="244" t="s">
        <v>400</v>
      </c>
      <c r="AU345" s="244" t="s">
        <v>92</v>
      </c>
      <c r="AY345" s="17" t="s">
        <v>263</v>
      </c>
      <c r="BE345" s="245">
        <f>IF(N345="základní",J345,0)</f>
        <v>0</v>
      </c>
      <c r="BF345" s="245">
        <f>IF(N345="snížená",J345,0)</f>
        <v>0</v>
      </c>
      <c r="BG345" s="245">
        <f>IF(N345="zákl. přenesená",J345,0)</f>
        <v>0</v>
      </c>
      <c r="BH345" s="245">
        <f>IF(N345="sníž. přenesená",J345,0)</f>
        <v>0</v>
      </c>
      <c r="BI345" s="245">
        <f>IF(N345="nulová",J345,0)</f>
        <v>0</v>
      </c>
      <c r="BJ345" s="17" t="s">
        <v>90</v>
      </c>
      <c r="BK345" s="245">
        <f>ROUND(I345*H345,2)</f>
        <v>0</v>
      </c>
      <c r="BL345" s="17" t="s">
        <v>452</v>
      </c>
      <c r="BM345" s="244" t="s">
        <v>3654</v>
      </c>
    </row>
    <row r="346" s="14" customFormat="1">
      <c r="B346" s="274"/>
      <c r="C346" s="275"/>
      <c r="D346" s="246" t="s">
        <v>368</v>
      </c>
      <c r="E346" s="276" t="s">
        <v>1</v>
      </c>
      <c r="F346" s="277" t="s">
        <v>3620</v>
      </c>
      <c r="G346" s="275"/>
      <c r="H346" s="276" t="s">
        <v>1</v>
      </c>
      <c r="I346" s="278"/>
      <c r="J346" s="275"/>
      <c r="K346" s="275"/>
      <c r="L346" s="279"/>
      <c r="M346" s="280"/>
      <c r="N346" s="281"/>
      <c r="O346" s="281"/>
      <c r="P346" s="281"/>
      <c r="Q346" s="281"/>
      <c r="R346" s="281"/>
      <c r="S346" s="281"/>
      <c r="T346" s="282"/>
      <c r="AT346" s="283" t="s">
        <v>368</v>
      </c>
      <c r="AU346" s="283" t="s">
        <v>92</v>
      </c>
      <c r="AV346" s="14" t="s">
        <v>90</v>
      </c>
      <c r="AW346" s="14" t="s">
        <v>38</v>
      </c>
      <c r="AX346" s="14" t="s">
        <v>83</v>
      </c>
      <c r="AY346" s="283" t="s">
        <v>263</v>
      </c>
    </row>
    <row r="347" s="14" customFormat="1">
      <c r="B347" s="274"/>
      <c r="C347" s="275"/>
      <c r="D347" s="246" t="s">
        <v>368</v>
      </c>
      <c r="E347" s="276" t="s">
        <v>1</v>
      </c>
      <c r="F347" s="277" t="s">
        <v>3599</v>
      </c>
      <c r="G347" s="275"/>
      <c r="H347" s="276" t="s">
        <v>1</v>
      </c>
      <c r="I347" s="278"/>
      <c r="J347" s="275"/>
      <c r="K347" s="275"/>
      <c r="L347" s="279"/>
      <c r="M347" s="280"/>
      <c r="N347" s="281"/>
      <c r="O347" s="281"/>
      <c r="P347" s="281"/>
      <c r="Q347" s="281"/>
      <c r="R347" s="281"/>
      <c r="S347" s="281"/>
      <c r="T347" s="282"/>
      <c r="AT347" s="283" t="s">
        <v>368</v>
      </c>
      <c r="AU347" s="283" t="s">
        <v>92</v>
      </c>
      <c r="AV347" s="14" t="s">
        <v>90</v>
      </c>
      <c r="AW347" s="14" t="s">
        <v>38</v>
      </c>
      <c r="AX347" s="14" t="s">
        <v>83</v>
      </c>
      <c r="AY347" s="283" t="s">
        <v>263</v>
      </c>
    </row>
    <row r="348" s="12" customFormat="1">
      <c r="B348" s="252"/>
      <c r="C348" s="253"/>
      <c r="D348" s="246" t="s">
        <v>368</v>
      </c>
      <c r="E348" s="254" t="s">
        <v>1</v>
      </c>
      <c r="F348" s="255" t="s">
        <v>3655</v>
      </c>
      <c r="G348" s="253"/>
      <c r="H348" s="256">
        <v>2.5</v>
      </c>
      <c r="I348" s="257"/>
      <c r="J348" s="253"/>
      <c r="K348" s="253"/>
      <c r="L348" s="258"/>
      <c r="M348" s="259"/>
      <c r="N348" s="260"/>
      <c r="O348" s="260"/>
      <c r="P348" s="260"/>
      <c r="Q348" s="260"/>
      <c r="R348" s="260"/>
      <c r="S348" s="260"/>
      <c r="T348" s="261"/>
      <c r="AT348" s="262" t="s">
        <v>368</v>
      </c>
      <c r="AU348" s="262" t="s">
        <v>92</v>
      </c>
      <c r="AV348" s="12" t="s">
        <v>92</v>
      </c>
      <c r="AW348" s="12" t="s">
        <v>38</v>
      </c>
      <c r="AX348" s="12" t="s">
        <v>83</v>
      </c>
      <c r="AY348" s="262" t="s">
        <v>263</v>
      </c>
    </row>
    <row r="349" s="14" customFormat="1">
      <c r="B349" s="274"/>
      <c r="C349" s="275"/>
      <c r="D349" s="246" t="s">
        <v>368</v>
      </c>
      <c r="E349" s="276" t="s">
        <v>1</v>
      </c>
      <c r="F349" s="277" t="s">
        <v>3656</v>
      </c>
      <c r="G349" s="275"/>
      <c r="H349" s="276" t="s">
        <v>1</v>
      </c>
      <c r="I349" s="278"/>
      <c r="J349" s="275"/>
      <c r="K349" s="275"/>
      <c r="L349" s="279"/>
      <c r="M349" s="280"/>
      <c r="N349" s="281"/>
      <c r="O349" s="281"/>
      <c r="P349" s="281"/>
      <c r="Q349" s="281"/>
      <c r="R349" s="281"/>
      <c r="S349" s="281"/>
      <c r="T349" s="282"/>
      <c r="AT349" s="283" t="s">
        <v>368</v>
      </c>
      <c r="AU349" s="283" t="s">
        <v>92</v>
      </c>
      <c r="AV349" s="14" t="s">
        <v>90</v>
      </c>
      <c r="AW349" s="14" t="s">
        <v>38</v>
      </c>
      <c r="AX349" s="14" t="s">
        <v>83</v>
      </c>
      <c r="AY349" s="283" t="s">
        <v>263</v>
      </c>
    </row>
    <row r="350" s="12" customFormat="1">
      <c r="B350" s="252"/>
      <c r="C350" s="253"/>
      <c r="D350" s="246" t="s">
        <v>368</v>
      </c>
      <c r="E350" s="254" t="s">
        <v>1</v>
      </c>
      <c r="F350" s="255" t="s">
        <v>3657</v>
      </c>
      <c r="G350" s="253"/>
      <c r="H350" s="256">
        <v>99.040000000000006</v>
      </c>
      <c r="I350" s="257"/>
      <c r="J350" s="253"/>
      <c r="K350" s="253"/>
      <c r="L350" s="258"/>
      <c r="M350" s="259"/>
      <c r="N350" s="260"/>
      <c r="O350" s="260"/>
      <c r="P350" s="260"/>
      <c r="Q350" s="260"/>
      <c r="R350" s="260"/>
      <c r="S350" s="260"/>
      <c r="T350" s="261"/>
      <c r="AT350" s="262" t="s">
        <v>368</v>
      </c>
      <c r="AU350" s="262" t="s">
        <v>92</v>
      </c>
      <c r="AV350" s="12" t="s">
        <v>92</v>
      </c>
      <c r="AW350" s="12" t="s">
        <v>38</v>
      </c>
      <c r="AX350" s="12" t="s">
        <v>83</v>
      </c>
      <c r="AY350" s="262" t="s">
        <v>263</v>
      </c>
    </row>
    <row r="351" s="13" customFormat="1">
      <c r="B351" s="263"/>
      <c r="C351" s="264"/>
      <c r="D351" s="246" t="s">
        <v>368</v>
      </c>
      <c r="E351" s="265" t="s">
        <v>1</v>
      </c>
      <c r="F351" s="266" t="s">
        <v>370</v>
      </c>
      <c r="G351" s="264"/>
      <c r="H351" s="267">
        <v>101.54000000000001</v>
      </c>
      <c r="I351" s="268"/>
      <c r="J351" s="264"/>
      <c r="K351" s="264"/>
      <c r="L351" s="269"/>
      <c r="M351" s="270"/>
      <c r="N351" s="271"/>
      <c r="O351" s="271"/>
      <c r="P351" s="271"/>
      <c r="Q351" s="271"/>
      <c r="R351" s="271"/>
      <c r="S351" s="271"/>
      <c r="T351" s="272"/>
      <c r="AT351" s="273" t="s">
        <v>368</v>
      </c>
      <c r="AU351" s="273" t="s">
        <v>92</v>
      </c>
      <c r="AV351" s="13" t="s">
        <v>125</v>
      </c>
      <c r="AW351" s="13" t="s">
        <v>38</v>
      </c>
      <c r="AX351" s="13" t="s">
        <v>83</v>
      </c>
      <c r="AY351" s="273" t="s">
        <v>263</v>
      </c>
    </row>
    <row r="352" s="12" customFormat="1">
      <c r="B352" s="252"/>
      <c r="C352" s="253"/>
      <c r="D352" s="246" t="s">
        <v>368</v>
      </c>
      <c r="E352" s="254" t="s">
        <v>1</v>
      </c>
      <c r="F352" s="255" t="s">
        <v>3658</v>
      </c>
      <c r="G352" s="253"/>
      <c r="H352" s="256">
        <v>116.771</v>
      </c>
      <c r="I352" s="257"/>
      <c r="J352" s="253"/>
      <c r="K352" s="253"/>
      <c r="L352" s="258"/>
      <c r="M352" s="259"/>
      <c r="N352" s="260"/>
      <c r="O352" s="260"/>
      <c r="P352" s="260"/>
      <c r="Q352" s="260"/>
      <c r="R352" s="260"/>
      <c r="S352" s="260"/>
      <c r="T352" s="261"/>
      <c r="AT352" s="262" t="s">
        <v>368</v>
      </c>
      <c r="AU352" s="262" t="s">
        <v>92</v>
      </c>
      <c r="AV352" s="12" t="s">
        <v>92</v>
      </c>
      <c r="AW352" s="12" t="s">
        <v>38</v>
      </c>
      <c r="AX352" s="12" t="s">
        <v>83</v>
      </c>
      <c r="AY352" s="262" t="s">
        <v>263</v>
      </c>
    </row>
    <row r="353" s="13" customFormat="1">
      <c r="B353" s="263"/>
      <c r="C353" s="264"/>
      <c r="D353" s="246" t="s">
        <v>368</v>
      </c>
      <c r="E353" s="265" t="s">
        <v>1</v>
      </c>
      <c r="F353" s="266" t="s">
        <v>370</v>
      </c>
      <c r="G353" s="264"/>
      <c r="H353" s="267">
        <v>116.771</v>
      </c>
      <c r="I353" s="268"/>
      <c r="J353" s="264"/>
      <c r="K353" s="264"/>
      <c r="L353" s="269"/>
      <c r="M353" s="270"/>
      <c r="N353" s="271"/>
      <c r="O353" s="271"/>
      <c r="P353" s="271"/>
      <c r="Q353" s="271"/>
      <c r="R353" s="271"/>
      <c r="S353" s="271"/>
      <c r="T353" s="272"/>
      <c r="AT353" s="273" t="s">
        <v>368</v>
      </c>
      <c r="AU353" s="273" t="s">
        <v>92</v>
      </c>
      <c r="AV353" s="13" t="s">
        <v>125</v>
      </c>
      <c r="AW353" s="13" t="s">
        <v>38</v>
      </c>
      <c r="AX353" s="13" t="s">
        <v>83</v>
      </c>
      <c r="AY353" s="273" t="s">
        <v>263</v>
      </c>
    </row>
    <row r="354" s="12" customFormat="1">
      <c r="B354" s="252"/>
      <c r="C354" s="253"/>
      <c r="D354" s="246" t="s">
        <v>368</v>
      </c>
      <c r="E354" s="254" t="s">
        <v>1</v>
      </c>
      <c r="F354" s="255" t="s">
        <v>1083</v>
      </c>
      <c r="G354" s="253"/>
      <c r="H354" s="256">
        <v>117</v>
      </c>
      <c r="I354" s="257"/>
      <c r="J354" s="253"/>
      <c r="K354" s="253"/>
      <c r="L354" s="258"/>
      <c r="M354" s="259"/>
      <c r="N354" s="260"/>
      <c r="O354" s="260"/>
      <c r="P354" s="260"/>
      <c r="Q354" s="260"/>
      <c r="R354" s="260"/>
      <c r="S354" s="260"/>
      <c r="T354" s="261"/>
      <c r="AT354" s="262" t="s">
        <v>368</v>
      </c>
      <c r="AU354" s="262" t="s">
        <v>92</v>
      </c>
      <c r="AV354" s="12" t="s">
        <v>92</v>
      </c>
      <c r="AW354" s="12" t="s">
        <v>38</v>
      </c>
      <c r="AX354" s="12" t="s">
        <v>83</v>
      </c>
      <c r="AY354" s="262" t="s">
        <v>263</v>
      </c>
    </row>
    <row r="355" s="13" customFormat="1">
      <c r="B355" s="263"/>
      <c r="C355" s="264"/>
      <c r="D355" s="246" t="s">
        <v>368</v>
      </c>
      <c r="E355" s="265" t="s">
        <v>1</v>
      </c>
      <c r="F355" s="266" t="s">
        <v>370</v>
      </c>
      <c r="G355" s="264"/>
      <c r="H355" s="267">
        <v>117</v>
      </c>
      <c r="I355" s="268"/>
      <c r="J355" s="264"/>
      <c r="K355" s="264"/>
      <c r="L355" s="269"/>
      <c r="M355" s="270"/>
      <c r="N355" s="271"/>
      <c r="O355" s="271"/>
      <c r="P355" s="271"/>
      <c r="Q355" s="271"/>
      <c r="R355" s="271"/>
      <c r="S355" s="271"/>
      <c r="T355" s="272"/>
      <c r="AT355" s="273" t="s">
        <v>368</v>
      </c>
      <c r="AU355" s="273" t="s">
        <v>92</v>
      </c>
      <c r="AV355" s="13" t="s">
        <v>125</v>
      </c>
      <c r="AW355" s="13" t="s">
        <v>38</v>
      </c>
      <c r="AX355" s="13" t="s">
        <v>90</v>
      </c>
      <c r="AY355" s="273" t="s">
        <v>263</v>
      </c>
    </row>
    <row r="356" s="1" customFormat="1" ht="16.5" customHeight="1">
      <c r="B356" s="39"/>
      <c r="C356" s="295" t="s">
        <v>616</v>
      </c>
      <c r="D356" s="295" t="s">
        <v>400</v>
      </c>
      <c r="E356" s="296" t="s">
        <v>3659</v>
      </c>
      <c r="F356" s="297" t="s">
        <v>3660</v>
      </c>
      <c r="G356" s="298" t="s">
        <v>396</v>
      </c>
      <c r="H356" s="299">
        <v>58</v>
      </c>
      <c r="I356" s="300"/>
      <c r="J356" s="301">
        <f>ROUND(I356*H356,2)</f>
        <v>0</v>
      </c>
      <c r="K356" s="297" t="s">
        <v>3661</v>
      </c>
      <c r="L356" s="302"/>
      <c r="M356" s="303" t="s">
        <v>1</v>
      </c>
      <c r="N356" s="304" t="s">
        <v>48</v>
      </c>
      <c r="O356" s="87"/>
      <c r="P356" s="242">
        <f>O356*H356</f>
        <v>0</v>
      </c>
      <c r="Q356" s="242">
        <v>0.00072999999999999996</v>
      </c>
      <c r="R356" s="242">
        <f>Q356*H356</f>
        <v>0.042339999999999996</v>
      </c>
      <c r="S356" s="242">
        <v>0</v>
      </c>
      <c r="T356" s="243">
        <f>S356*H356</f>
        <v>0</v>
      </c>
      <c r="AR356" s="244" t="s">
        <v>563</v>
      </c>
      <c r="AT356" s="244" t="s">
        <v>400</v>
      </c>
      <c r="AU356" s="244" t="s">
        <v>92</v>
      </c>
      <c r="AY356" s="17" t="s">
        <v>263</v>
      </c>
      <c r="BE356" s="245">
        <f>IF(N356="základní",J356,0)</f>
        <v>0</v>
      </c>
      <c r="BF356" s="245">
        <f>IF(N356="snížená",J356,0)</f>
        <v>0</v>
      </c>
      <c r="BG356" s="245">
        <f>IF(N356="zákl. přenesená",J356,0)</f>
        <v>0</v>
      </c>
      <c r="BH356" s="245">
        <f>IF(N356="sníž. přenesená",J356,0)</f>
        <v>0</v>
      </c>
      <c r="BI356" s="245">
        <f>IF(N356="nulová",J356,0)</f>
        <v>0</v>
      </c>
      <c r="BJ356" s="17" t="s">
        <v>90</v>
      </c>
      <c r="BK356" s="245">
        <f>ROUND(I356*H356,2)</f>
        <v>0</v>
      </c>
      <c r="BL356" s="17" t="s">
        <v>452</v>
      </c>
      <c r="BM356" s="244" t="s">
        <v>3662</v>
      </c>
    </row>
    <row r="357" s="14" customFormat="1">
      <c r="B357" s="274"/>
      <c r="C357" s="275"/>
      <c r="D357" s="246" t="s">
        <v>368</v>
      </c>
      <c r="E357" s="276" t="s">
        <v>1</v>
      </c>
      <c r="F357" s="277" t="s">
        <v>3663</v>
      </c>
      <c r="G357" s="275"/>
      <c r="H357" s="276" t="s">
        <v>1</v>
      </c>
      <c r="I357" s="278"/>
      <c r="J357" s="275"/>
      <c r="K357" s="275"/>
      <c r="L357" s="279"/>
      <c r="M357" s="280"/>
      <c r="N357" s="281"/>
      <c r="O357" s="281"/>
      <c r="P357" s="281"/>
      <c r="Q357" s="281"/>
      <c r="R357" s="281"/>
      <c r="S357" s="281"/>
      <c r="T357" s="282"/>
      <c r="AT357" s="283" t="s">
        <v>368</v>
      </c>
      <c r="AU357" s="283" t="s">
        <v>92</v>
      </c>
      <c r="AV357" s="14" t="s">
        <v>90</v>
      </c>
      <c r="AW357" s="14" t="s">
        <v>38</v>
      </c>
      <c r="AX357" s="14" t="s">
        <v>83</v>
      </c>
      <c r="AY357" s="283" t="s">
        <v>263</v>
      </c>
    </row>
    <row r="358" s="14" customFormat="1">
      <c r="B358" s="274"/>
      <c r="C358" s="275"/>
      <c r="D358" s="246" t="s">
        <v>368</v>
      </c>
      <c r="E358" s="276" t="s">
        <v>1</v>
      </c>
      <c r="F358" s="277" t="s">
        <v>3612</v>
      </c>
      <c r="G358" s="275"/>
      <c r="H358" s="276" t="s">
        <v>1</v>
      </c>
      <c r="I358" s="278"/>
      <c r="J358" s="275"/>
      <c r="K358" s="275"/>
      <c r="L358" s="279"/>
      <c r="M358" s="280"/>
      <c r="N358" s="281"/>
      <c r="O358" s="281"/>
      <c r="P358" s="281"/>
      <c r="Q358" s="281"/>
      <c r="R358" s="281"/>
      <c r="S358" s="281"/>
      <c r="T358" s="282"/>
      <c r="AT358" s="283" t="s">
        <v>368</v>
      </c>
      <c r="AU358" s="283" t="s">
        <v>92</v>
      </c>
      <c r="AV358" s="14" t="s">
        <v>90</v>
      </c>
      <c r="AW358" s="14" t="s">
        <v>38</v>
      </c>
      <c r="AX358" s="14" t="s">
        <v>83</v>
      </c>
      <c r="AY358" s="283" t="s">
        <v>263</v>
      </c>
    </row>
    <row r="359" s="12" customFormat="1">
      <c r="B359" s="252"/>
      <c r="C359" s="253"/>
      <c r="D359" s="246" t="s">
        <v>368</v>
      </c>
      <c r="E359" s="254" t="s">
        <v>1</v>
      </c>
      <c r="F359" s="255" t="s">
        <v>3664</v>
      </c>
      <c r="G359" s="253"/>
      <c r="H359" s="256">
        <v>14.51</v>
      </c>
      <c r="I359" s="257"/>
      <c r="J359" s="253"/>
      <c r="K359" s="253"/>
      <c r="L359" s="258"/>
      <c r="M359" s="259"/>
      <c r="N359" s="260"/>
      <c r="O359" s="260"/>
      <c r="P359" s="260"/>
      <c r="Q359" s="260"/>
      <c r="R359" s="260"/>
      <c r="S359" s="260"/>
      <c r="T359" s="261"/>
      <c r="AT359" s="262" t="s">
        <v>368</v>
      </c>
      <c r="AU359" s="262" t="s">
        <v>92</v>
      </c>
      <c r="AV359" s="12" t="s">
        <v>92</v>
      </c>
      <c r="AW359" s="12" t="s">
        <v>38</v>
      </c>
      <c r="AX359" s="12" t="s">
        <v>83</v>
      </c>
      <c r="AY359" s="262" t="s">
        <v>263</v>
      </c>
    </row>
    <row r="360" s="14" customFormat="1">
      <c r="B360" s="274"/>
      <c r="C360" s="275"/>
      <c r="D360" s="246" t="s">
        <v>368</v>
      </c>
      <c r="E360" s="276" t="s">
        <v>1</v>
      </c>
      <c r="F360" s="277" t="s">
        <v>3578</v>
      </c>
      <c r="G360" s="275"/>
      <c r="H360" s="276" t="s">
        <v>1</v>
      </c>
      <c r="I360" s="278"/>
      <c r="J360" s="275"/>
      <c r="K360" s="275"/>
      <c r="L360" s="279"/>
      <c r="M360" s="280"/>
      <c r="N360" s="281"/>
      <c r="O360" s="281"/>
      <c r="P360" s="281"/>
      <c r="Q360" s="281"/>
      <c r="R360" s="281"/>
      <c r="S360" s="281"/>
      <c r="T360" s="282"/>
      <c r="AT360" s="283" t="s">
        <v>368</v>
      </c>
      <c r="AU360" s="283" t="s">
        <v>92</v>
      </c>
      <c r="AV360" s="14" t="s">
        <v>90</v>
      </c>
      <c r="AW360" s="14" t="s">
        <v>38</v>
      </c>
      <c r="AX360" s="14" t="s">
        <v>83</v>
      </c>
      <c r="AY360" s="283" t="s">
        <v>263</v>
      </c>
    </row>
    <row r="361" s="12" customFormat="1">
      <c r="B361" s="252"/>
      <c r="C361" s="253"/>
      <c r="D361" s="246" t="s">
        <v>368</v>
      </c>
      <c r="E361" s="254" t="s">
        <v>1</v>
      </c>
      <c r="F361" s="255" t="s">
        <v>3665</v>
      </c>
      <c r="G361" s="253"/>
      <c r="H361" s="256">
        <v>3.3700000000000001</v>
      </c>
      <c r="I361" s="257"/>
      <c r="J361" s="253"/>
      <c r="K361" s="253"/>
      <c r="L361" s="258"/>
      <c r="M361" s="259"/>
      <c r="N361" s="260"/>
      <c r="O361" s="260"/>
      <c r="P361" s="260"/>
      <c r="Q361" s="260"/>
      <c r="R361" s="260"/>
      <c r="S361" s="260"/>
      <c r="T361" s="261"/>
      <c r="AT361" s="262" t="s">
        <v>368</v>
      </c>
      <c r="AU361" s="262" t="s">
        <v>92</v>
      </c>
      <c r="AV361" s="12" t="s">
        <v>92</v>
      </c>
      <c r="AW361" s="12" t="s">
        <v>38</v>
      </c>
      <c r="AX361" s="12" t="s">
        <v>83</v>
      </c>
      <c r="AY361" s="262" t="s">
        <v>263</v>
      </c>
    </row>
    <row r="362" s="14" customFormat="1">
      <c r="B362" s="274"/>
      <c r="C362" s="275"/>
      <c r="D362" s="246" t="s">
        <v>368</v>
      </c>
      <c r="E362" s="276" t="s">
        <v>1</v>
      </c>
      <c r="F362" s="277" t="s">
        <v>3666</v>
      </c>
      <c r="G362" s="275"/>
      <c r="H362" s="276" t="s">
        <v>1</v>
      </c>
      <c r="I362" s="278"/>
      <c r="J362" s="275"/>
      <c r="K362" s="275"/>
      <c r="L362" s="279"/>
      <c r="M362" s="280"/>
      <c r="N362" s="281"/>
      <c r="O362" s="281"/>
      <c r="P362" s="281"/>
      <c r="Q362" s="281"/>
      <c r="R362" s="281"/>
      <c r="S362" s="281"/>
      <c r="T362" s="282"/>
      <c r="AT362" s="283" t="s">
        <v>368</v>
      </c>
      <c r="AU362" s="283" t="s">
        <v>92</v>
      </c>
      <c r="AV362" s="14" t="s">
        <v>90</v>
      </c>
      <c r="AW362" s="14" t="s">
        <v>38</v>
      </c>
      <c r="AX362" s="14" t="s">
        <v>83</v>
      </c>
      <c r="AY362" s="283" t="s">
        <v>263</v>
      </c>
    </row>
    <row r="363" s="12" customFormat="1">
      <c r="B363" s="252"/>
      <c r="C363" s="253"/>
      <c r="D363" s="246" t="s">
        <v>368</v>
      </c>
      <c r="E363" s="254" t="s">
        <v>1</v>
      </c>
      <c r="F363" s="255" t="s">
        <v>3667</v>
      </c>
      <c r="G363" s="253"/>
      <c r="H363" s="256">
        <v>0.93000000000000005</v>
      </c>
      <c r="I363" s="257"/>
      <c r="J363" s="253"/>
      <c r="K363" s="253"/>
      <c r="L363" s="258"/>
      <c r="M363" s="259"/>
      <c r="N363" s="260"/>
      <c r="O363" s="260"/>
      <c r="P363" s="260"/>
      <c r="Q363" s="260"/>
      <c r="R363" s="260"/>
      <c r="S363" s="260"/>
      <c r="T363" s="261"/>
      <c r="AT363" s="262" t="s">
        <v>368</v>
      </c>
      <c r="AU363" s="262" t="s">
        <v>92</v>
      </c>
      <c r="AV363" s="12" t="s">
        <v>92</v>
      </c>
      <c r="AW363" s="12" t="s">
        <v>38</v>
      </c>
      <c r="AX363" s="12" t="s">
        <v>83</v>
      </c>
      <c r="AY363" s="262" t="s">
        <v>263</v>
      </c>
    </row>
    <row r="364" s="14" customFormat="1">
      <c r="B364" s="274"/>
      <c r="C364" s="275"/>
      <c r="D364" s="246" t="s">
        <v>368</v>
      </c>
      <c r="E364" s="276" t="s">
        <v>1</v>
      </c>
      <c r="F364" s="277" t="s">
        <v>3668</v>
      </c>
      <c r="G364" s="275"/>
      <c r="H364" s="276" t="s">
        <v>1</v>
      </c>
      <c r="I364" s="278"/>
      <c r="J364" s="275"/>
      <c r="K364" s="275"/>
      <c r="L364" s="279"/>
      <c r="M364" s="280"/>
      <c r="N364" s="281"/>
      <c r="O364" s="281"/>
      <c r="P364" s="281"/>
      <c r="Q364" s="281"/>
      <c r="R364" s="281"/>
      <c r="S364" s="281"/>
      <c r="T364" s="282"/>
      <c r="AT364" s="283" t="s">
        <v>368</v>
      </c>
      <c r="AU364" s="283" t="s">
        <v>92</v>
      </c>
      <c r="AV364" s="14" t="s">
        <v>90</v>
      </c>
      <c r="AW364" s="14" t="s">
        <v>38</v>
      </c>
      <c r="AX364" s="14" t="s">
        <v>83</v>
      </c>
      <c r="AY364" s="283" t="s">
        <v>263</v>
      </c>
    </row>
    <row r="365" s="12" customFormat="1">
      <c r="B365" s="252"/>
      <c r="C365" s="253"/>
      <c r="D365" s="246" t="s">
        <v>368</v>
      </c>
      <c r="E365" s="254" t="s">
        <v>1</v>
      </c>
      <c r="F365" s="255" t="s">
        <v>3669</v>
      </c>
      <c r="G365" s="253"/>
      <c r="H365" s="256">
        <v>31.399999999999999</v>
      </c>
      <c r="I365" s="257"/>
      <c r="J365" s="253"/>
      <c r="K365" s="253"/>
      <c r="L365" s="258"/>
      <c r="M365" s="259"/>
      <c r="N365" s="260"/>
      <c r="O365" s="260"/>
      <c r="P365" s="260"/>
      <c r="Q365" s="260"/>
      <c r="R365" s="260"/>
      <c r="S365" s="260"/>
      <c r="T365" s="261"/>
      <c r="AT365" s="262" t="s">
        <v>368</v>
      </c>
      <c r="AU365" s="262" t="s">
        <v>92</v>
      </c>
      <c r="AV365" s="12" t="s">
        <v>92</v>
      </c>
      <c r="AW365" s="12" t="s">
        <v>38</v>
      </c>
      <c r="AX365" s="12" t="s">
        <v>83</v>
      </c>
      <c r="AY365" s="262" t="s">
        <v>263</v>
      </c>
    </row>
    <row r="366" s="13" customFormat="1">
      <c r="B366" s="263"/>
      <c r="C366" s="264"/>
      <c r="D366" s="246" t="s">
        <v>368</v>
      </c>
      <c r="E366" s="265" t="s">
        <v>1</v>
      </c>
      <c r="F366" s="266" t="s">
        <v>370</v>
      </c>
      <c r="G366" s="264"/>
      <c r="H366" s="267">
        <v>50.209999999999994</v>
      </c>
      <c r="I366" s="268"/>
      <c r="J366" s="264"/>
      <c r="K366" s="264"/>
      <c r="L366" s="269"/>
      <c r="M366" s="270"/>
      <c r="N366" s="271"/>
      <c r="O366" s="271"/>
      <c r="P366" s="271"/>
      <c r="Q366" s="271"/>
      <c r="R366" s="271"/>
      <c r="S366" s="271"/>
      <c r="T366" s="272"/>
      <c r="AT366" s="273" t="s">
        <v>368</v>
      </c>
      <c r="AU366" s="273" t="s">
        <v>92</v>
      </c>
      <c r="AV366" s="13" t="s">
        <v>125</v>
      </c>
      <c r="AW366" s="13" t="s">
        <v>38</v>
      </c>
      <c r="AX366" s="13" t="s">
        <v>83</v>
      </c>
      <c r="AY366" s="273" t="s">
        <v>263</v>
      </c>
    </row>
    <row r="367" s="12" customFormat="1">
      <c r="B367" s="252"/>
      <c r="C367" s="253"/>
      <c r="D367" s="246" t="s">
        <v>368</v>
      </c>
      <c r="E367" s="254" t="s">
        <v>1</v>
      </c>
      <c r="F367" s="255" t="s">
        <v>3670</v>
      </c>
      <c r="G367" s="253"/>
      <c r="H367" s="256">
        <v>57.741999999999997</v>
      </c>
      <c r="I367" s="257"/>
      <c r="J367" s="253"/>
      <c r="K367" s="253"/>
      <c r="L367" s="258"/>
      <c r="M367" s="259"/>
      <c r="N367" s="260"/>
      <c r="O367" s="260"/>
      <c r="P367" s="260"/>
      <c r="Q367" s="260"/>
      <c r="R367" s="260"/>
      <c r="S367" s="260"/>
      <c r="T367" s="261"/>
      <c r="AT367" s="262" t="s">
        <v>368</v>
      </c>
      <c r="AU367" s="262" t="s">
        <v>92</v>
      </c>
      <c r="AV367" s="12" t="s">
        <v>92</v>
      </c>
      <c r="AW367" s="12" t="s">
        <v>38</v>
      </c>
      <c r="AX367" s="12" t="s">
        <v>83</v>
      </c>
      <c r="AY367" s="262" t="s">
        <v>263</v>
      </c>
    </row>
    <row r="368" s="13" customFormat="1">
      <c r="B368" s="263"/>
      <c r="C368" s="264"/>
      <c r="D368" s="246" t="s">
        <v>368</v>
      </c>
      <c r="E368" s="265" t="s">
        <v>1</v>
      </c>
      <c r="F368" s="266" t="s">
        <v>370</v>
      </c>
      <c r="G368" s="264"/>
      <c r="H368" s="267">
        <v>57.741999999999997</v>
      </c>
      <c r="I368" s="268"/>
      <c r="J368" s="264"/>
      <c r="K368" s="264"/>
      <c r="L368" s="269"/>
      <c r="M368" s="270"/>
      <c r="N368" s="271"/>
      <c r="O368" s="271"/>
      <c r="P368" s="271"/>
      <c r="Q368" s="271"/>
      <c r="R368" s="271"/>
      <c r="S368" s="271"/>
      <c r="T368" s="272"/>
      <c r="AT368" s="273" t="s">
        <v>368</v>
      </c>
      <c r="AU368" s="273" t="s">
        <v>92</v>
      </c>
      <c r="AV368" s="13" t="s">
        <v>125</v>
      </c>
      <c r="AW368" s="13" t="s">
        <v>38</v>
      </c>
      <c r="AX368" s="13" t="s">
        <v>83</v>
      </c>
      <c r="AY368" s="273" t="s">
        <v>263</v>
      </c>
    </row>
    <row r="369" s="12" customFormat="1">
      <c r="B369" s="252"/>
      <c r="C369" s="253"/>
      <c r="D369" s="246" t="s">
        <v>368</v>
      </c>
      <c r="E369" s="254" t="s">
        <v>1</v>
      </c>
      <c r="F369" s="255" t="s">
        <v>737</v>
      </c>
      <c r="G369" s="253"/>
      <c r="H369" s="256">
        <v>58</v>
      </c>
      <c r="I369" s="257"/>
      <c r="J369" s="253"/>
      <c r="K369" s="253"/>
      <c r="L369" s="258"/>
      <c r="M369" s="259"/>
      <c r="N369" s="260"/>
      <c r="O369" s="260"/>
      <c r="P369" s="260"/>
      <c r="Q369" s="260"/>
      <c r="R369" s="260"/>
      <c r="S369" s="260"/>
      <c r="T369" s="261"/>
      <c r="AT369" s="262" t="s">
        <v>368</v>
      </c>
      <c r="AU369" s="262" t="s">
        <v>92</v>
      </c>
      <c r="AV369" s="12" t="s">
        <v>92</v>
      </c>
      <c r="AW369" s="12" t="s">
        <v>38</v>
      </c>
      <c r="AX369" s="12" t="s">
        <v>83</v>
      </c>
      <c r="AY369" s="262" t="s">
        <v>263</v>
      </c>
    </row>
    <row r="370" s="13" customFormat="1">
      <c r="B370" s="263"/>
      <c r="C370" s="264"/>
      <c r="D370" s="246" t="s">
        <v>368</v>
      </c>
      <c r="E370" s="265" t="s">
        <v>1</v>
      </c>
      <c r="F370" s="266" t="s">
        <v>370</v>
      </c>
      <c r="G370" s="264"/>
      <c r="H370" s="267">
        <v>58</v>
      </c>
      <c r="I370" s="268"/>
      <c r="J370" s="264"/>
      <c r="K370" s="264"/>
      <c r="L370" s="269"/>
      <c r="M370" s="270"/>
      <c r="N370" s="271"/>
      <c r="O370" s="271"/>
      <c r="P370" s="271"/>
      <c r="Q370" s="271"/>
      <c r="R370" s="271"/>
      <c r="S370" s="271"/>
      <c r="T370" s="272"/>
      <c r="AT370" s="273" t="s">
        <v>368</v>
      </c>
      <c r="AU370" s="273" t="s">
        <v>92</v>
      </c>
      <c r="AV370" s="13" t="s">
        <v>125</v>
      </c>
      <c r="AW370" s="13" t="s">
        <v>38</v>
      </c>
      <c r="AX370" s="13" t="s">
        <v>90</v>
      </c>
      <c r="AY370" s="273" t="s">
        <v>263</v>
      </c>
    </row>
    <row r="371" s="1" customFormat="1" ht="16.5" customHeight="1">
      <c r="B371" s="39"/>
      <c r="C371" s="295" t="s">
        <v>625</v>
      </c>
      <c r="D371" s="295" t="s">
        <v>400</v>
      </c>
      <c r="E371" s="296" t="s">
        <v>3671</v>
      </c>
      <c r="F371" s="297" t="s">
        <v>3672</v>
      </c>
      <c r="G371" s="298" t="s">
        <v>396</v>
      </c>
      <c r="H371" s="299">
        <v>36</v>
      </c>
      <c r="I371" s="300"/>
      <c r="J371" s="301">
        <f>ROUND(I371*H371,2)</f>
        <v>0</v>
      </c>
      <c r="K371" s="297" t="s">
        <v>270</v>
      </c>
      <c r="L371" s="302"/>
      <c r="M371" s="303" t="s">
        <v>1</v>
      </c>
      <c r="N371" s="304" t="s">
        <v>48</v>
      </c>
      <c r="O371" s="87"/>
      <c r="P371" s="242">
        <f>O371*H371</f>
        <v>0</v>
      </c>
      <c r="Q371" s="242">
        <v>0.00072999999999999996</v>
      </c>
      <c r="R371" s="242">
        <f>Q371*H371</f>
        <v>0.026279999999999998</v>
      </c>
      <c r="S371" s="242">
        <v>0</v>
      </c>
      <c r="T371" s="243">
        <f>S371*H371</f>
        <v>0</v>
      </c>
      <c r="AR371" s="244" t="s">
        <v>563</v>
      </c>
      <c r="AT371" s="244" t="s">
        <v>400</v>
      </c>
      <c r="AU371" s="244" t="s">
        <v>92</v>
      </c>
      <c r="AY371" s="17" t="s">
        <v>263</v>
      </c>
      <c r="BE371" s="245">
        <f>IF(N371="základní",J371,0)</f>
        <v>0</v>
      </c>
      <c r="BF371" s="245">
        <f>IF(N371="snížená",J371,0)</f>
        <v>0</v>
      </c>
      <c r="BG371" s="245">
        <f>IF(N371="zákl. přenesená",J371,0)</f>
        <v>0</v>
      </c>
      <c r="BH371" s="245">
        <f>IF(N371="sníž. přenesená",J371,0)</f>
        <v>0</v>
      </c>
      <c r="BI371" s="245">
        <f>IF(N371="nulová",J371,0)</f>
        <v>0</v>
      </c>
      <c r="BJ371" s="17" t="s">
        <v>90</v>
      </c>
      <c r="BK371" s="245">
        <f>ROUND(I371*H371,2)</f>
        <v>0</v>
      </c>
      <c r="BL371" s="17" t="s">
        <v>452</v>
      </c>
      <c r="BM371" s="244" t="s">
        <v>3673</v>
      </c>
    </row>
    <row r="372" s="14" customFormat="1">
      <c r="B372" s="274"/>
      <c r="C372" s="275"/>
      <c r="D372" s="246" t="s">
        <v>368</v>
      </c>
      <c r="E372" s="276" t="s">
        <v>1</v>
      </c>
      <c r="F372" s="277" t="s">
        <v>3647</v>
      </c>
      <c r="G372" s="275"/>
      <c r="H372" s="276" t="s">
        <v>1</v>
      </c>
      <c r="I372" s="278"/>
      <c r="J372" s="275"/>
      <c r="K372" s="275"/>
      <c r="L372" s="279"/>
      <c r="M372" s="280"/>
      <c r="N372" s="281"/>
      <c r="O372" s="281"/>
      <c r="P372" s="281"/>
      <c r="Q372" s="281"/>
      <c r="R372" s="281"/>
      <c r="S372" s="281"/>
      <c r="T372" s="282"/>
      <c r="AT372" s="283" t="s">
        <v>368</v>
      </c>
      <c r="AU372" s="283" t="s">
        <v>92</v>
      </c>
      <c r="AV372" s="14" t="s">
        <v>90</v>
      </c>
      <c r="AW372" s="14" t="s">
        <v>38</v>
      </c>
      <c r="AX372" s="14" t="s">
        <v>83</v>
      </c>
      <c r="AY372" s="283" t="s">
        <v>263</v>
      </c>
    </row>
    <row r="373" s="14" customFormat="1">
      <c r="B373" s="274"/>
      <c r="C373" s="275"/>
      <c r="D373" s="246" t="s">
        <v>368</v>
      </c>
      <c r="E373" s="276" t="s">
        <v>1</v>
      </c>
      <c r="F373" s="277" t="s">
        <v>1643</v>
      </c>
      <c r="G373" s="275"/>
      <c r="H373" s="276" t="s">
        <v>1</v>
      </c>
      <c r="I373" s="278"/>
      <c r="J373" s="275"/>
      <c r="K373" s="275"/>
      <c r="L373" s="279"/>
      <c r="M373" s="280"/>
      <c r="N373" s="281"/>
      <c r="O373" s="281"/>
      <c r="P373" s="281"/>
      <c r="Q373" s="281"/>
      <c r="R373" s="281"/>
      <c r="S373" s="281"/>
      <c r="T373" s="282"/>
      <c r="AT373" s="283" t="s">
        <v>368</v>
      </c>
      <c r="AU373" s="283" t="s">
        <v>92</v>
      </c>
      <c r="AV373" s="14" t="s">
        <v>90</v>
      </c>
      <c r="AW373" s="14" t="s">
        <v>38</v>
      </c>
      <c r="AX373" s="14" t="s">
        <v>83</v>
      </c>
      <c r="AY373" s="283" t="s">
        <v>263</v>
      </c>
    </row>
    <row r="374" s="12" customFormat="1">
      <c r="B374" s="252"/>
      <c r="C374" s="253"/>
      <c r="D374" s="246" t="s">
        <v>368</v>
      </c>
      <c r="E374" s="254" t="s">
        <v>1</v>
      </c>
      <c r="F374" s="255" t="s">
        <v>3674</v>
      </c>
      <c r="G374" s="253"/>
      <c r="H374" s="256">
        <v>25.399999999999999</v>
      </c>
      <c r="I374" s="257"/>
      <c r="J374" s="253"/>
      <c r="K374" s="253"/>
      <c r="L374" s="258"/>
      <c r="M374" s="259"/>
      <c r="N374" s="260"/>
      <c r="O374" s="260"/>
      <c r="P374" s="260"/>
      <c r="Q374" s="260"/>
      <c r="R374" s="260"/>
      <c r="S374" s="260"/>
      <c r="T374" s="261"/>
      <c r="AT374" s="262" t="s">
        <v>368</v>
      </c>
      <c r="AU374" s="262" t="s">
        <v>92</v>
      </c>
      <c r="AV374" s="12" t="s">
        <v>92</v>
      </c>
      <c r="AW374" s="12" t="s">
        <v>38</v>
      </c>
      <c r="AX374" s="12" t="s">
        <v>83</v>
      </c>
      <c r="AY374" s="262" t="s">
        <v>263</v>
      </c>
    </row>
    <row r="375" s="14" customFormat="1">
      <c r="B375" s="274"/>
      <c r="C375" s="275"/>
      <c r="D375" s="246" t="s">
        <v>368</v>
      </c>
      <c r="E375" s="276" t="s">
        <v>1</v>
      </c>
      <c r="F375" s="277" t="s">
        <v>3599</v>
      </c>
      <c r="G375" s="275"/>
      <c r="H375" s="276" t="s">
        <v>1</v>
      </c>
      <c r="I375" s="278"/>
      <c r="J375" s="275"/>
      <c r="K375" s="275"/>
      <c r="L375" s="279"/>
      <c r="M375" s="280"/>
      <c r="N375" s="281"/>
      <c r="O375" s="281"/>
      <c r="P375" s="281"/>
      <c r="Q375" s="281"/>
      <c r="R375" s="281"/>
      <c r="S375" s="281"/>
      <c r="T375" s="282"/>
      <c r="AT375" s="283" t="s">
        <v>368</v>
      </c>
      <c r="AU375" s="283" t="s">
        <v>92</v>
      </c>
      <c r="AV375" s="14" t="s">
        <v>90</v>
      </c>
      <c r="AW375" s="14" t="s">
        <v>38</v>
      </c>
      <c r="AX375" s="14" t="s">
        <v>83</v>
      </c>
      <c r="AY375" s="283" t="s">
        <v>263</v>
      </c>
    </row>
    <row r="376" s="12" customFormat="1">
      <c r="B376" s="252"/>
      <c r="C376" s="253"/>
      <c r="D376" s="246" t="s">
        <v>368</v>
      </c>
      <c r="E376" s="254" t="s">
        <v>1</v>
      </c>
      <c r="F376" s="255" t="s">
        <v>3675</v>
      </c>
      <c r="G376" s="253"/>
      <c r="H376" s="256">
        <v>5.9000000000000004</v>
      </c>
      <c r="I376" s="257"/>
      <c r="J376" s="253"/>
      <c r="K376" s="253"/>
      <c r="L376" s="258"/>
      <c r="M376" s="259"/>
      <c r="N376" s="260"/>
      <c r="O376" s="260"/>
      <c r="P376" s="260"/>
      <c r="Q376" s="260"/>
      <c r="R376" s="260"/>
      <c r="S376" s="260"/>
      <c r="T376" s="261"/>
      <c r="AT376" s="262" t="s">
        <v>368</v>
      </c>
      <c r="AU376" s="262" t="s">
        <v>92</v>
      </c>
      <c r="AV376" s="12" t="s">
        <v>92</v>
      </c>
      <c r="AW376" s="12" t="s">
        <v>38</v>
      </c>
      <c r="AX376" s="12" t="s">
        <v>83</v>
      </c>
      <c r="AY376" s="262" t="s">
        <v>263</v>
      </c>
    </row>
    <row r="377" s="13" customFormat="1">
      <c r="B377" s="263"/>
      <c r="C377" s="264"/>
      <c r="D377" s="246" t="s">
        <v>368</v>
      </c>
      <c r="E377" s="265" t="s">
        <v>1</v>
      </c>
      <c r="F377" s="266" t="s">
        <v>370</v>
      </c>
      <c r="G377" s="264"/>
      <c r="H377" s="267">
        <v>31.299999999999997</v>
      </c>
      <c r="I377" s="268"/>
      <c r="J377" s="264"/>
      <c r="K377" s="264"/>
      <c r="L377" s="269"/>
      <c r="M377" s="270"/>
      <c r="N377" s="271"/>
      <c r="O377" s="271"/>
      <c r="P377" s="271"/>
      <c r="Q377" s="271"/>
      <c r="R377" s="271"/>
      <c r="S377" s="271"/>
      <c r="T377" s="272"/>
      <c r="AT377" s="273" t="s">
        <v>368</v>
      </c>
      <c r="AU377" s="273" t="s">
        <v>92</v>
      </c>
      <c r="AV377" s="13" t="s">
        <v>125</v>
      </c>
      <c r="AW377" s="13" t="s">
        <v>38</v>
      </c>
      <c r="AX377" s="13" t="s">
        <v>83</v>
      </c>
      <c r="AY377" s="273" t="s">
        <v>263</v>
      </c>
    </row>
    <row r="378" s="12" customFormat="1">
      <c r="B378" s="252"/>
      <c r="C378" s="253"/>
      <c r="D378" s="246" t="s">
        <v>368</v>
      </c>
      <c r="E378" s="254" t="s">
        <v>1</v>
      </c>
      <c r="F378" s="255" t="s">
        <v>3676</v>
      </c>
      <c r="G378" s="253"/>
      <c r="H378" s="256">
        <v>35.994999999999997</v>
      </c>
      <c r="I378" s="257"/>
      <c r="J378" s="253"/>
      <c r="K378" s="253"/>
      <c r="L378" s="258"/>
      <c r="M378" s="259"/>
      <c r="N378" s="260"/>
      <c r="O378" s="260"/>
      <c r="P378" s="260"/>
      <c r="Q378" s="260"/>
      <c r="R378" s="260"/>
      <c r="S378" s="260"/>
      <c r="T378" s="261"/>
      <c r="AT378" s="262" t="s">
        <v>368</v>
      </c>
      <c r="AU378" s="262" t="s">
        <v>92</v>
      </c>
      <c r="AV378" s="12" t="s">
        <v>92</v>
      </c>
      <c r="AW378" s="12" t="s">
        <v>38</v>
      </c>
      <c r="AX378" s="12" t="s">
        <v>83</v>
      </c>
      <c r="AY378" s="262" t="s">
        <v>263</v>
      </c>
    </row>
    <row r="379" s="13" customFormat="1">
      <c r="B379" s="263"/>
      <c r="C379" s="264"/>
      <c r="D379" s="246" t="s">
        <v>368</v>
      </c>
      <c r="E379" s="265" t="s">
        <v>1</v>
      </c>
      <c r="F379" s="266" t="s">
        <v>370</v>
      </c>
      <c r="G379" s="264"/>
      <c r="H379" s="267">
        <v>35.994999999999997</v>
      </c>
      <c r="I379" s="268"/>
      <c r="J379" s="264"/>
      <c r="K379" s="264"/>
      <c r="L379" s="269"/>
      <c r="M379" s="270"/>
      <c r="N379" s="271"/>
      <c r="O379" s="271"/>
      <c r="P379" s="271"/>
      <c r="Q379" s="271"/>
      <c r="R379" s="271"/>
      <c r="S379" s="271"/>
      <c r="T379" s="272"/>
      <c r="AT379" s="273" t="s">
        <v>368</v>
      </c>
      <c r="AU379" s="273" t="s">
        <v>92</v>
      </c>
      <c r="AV379" s="13" t="s">
        <v>125</v>
      </c>
      <c r="AW379" s="13" t="s">
        <v>38</v>
      </c>
      <c r="AX379" s="13" t="s">
        <v>83</v>
      </c>
      <c r="AY379" s="273" t="s">
        <v>263</v>
      </c>
    </row>
    <row r="380" s="12" customFormat="1">
      <c r="B380" s="252"/>
      <c r="C380" s="253"/>
      <c r="D380" s="246" t="s">
        <v>368</v>
      </c>
      <c r="E380" s="254" t="s">
        <v>1</v>
      </c>
      <c r="F380" s="255" t="s">
        <v>585</v>
      </c>
      <c r="G380" s="253"/>
      <c r="H380" s="256">
        <v>36</v>
      </c>
      <c r="I380" s="257"/>
      <c r="J380" s="253"/>
      <c r="K380" s="253"/>
      <c r="L380" s="258"/>
      <c r="M380" s="259"/>
      <c r="N380" s="260"/>
      <c r="O380" s="260"/>
      <c r="P380" s="260"/>
      <c r="Q380" s="260"/>
      <c r="R380" s="260"/>
      <c r="S380" s="260"/>
      <c r="T380" s="261"/>
      <c r="AT380" s="262" t="s">
        <v>368</v>
      </c>
      <c r="AU380" s="262" t="s">
        <v>92</v>
      </c>
      <c r="AV380" s="12" t="s">
        <v>92</v>
      </c>
      <c r="AW380" s="12" t="s">
        <v>38</v>
      </c>
      <c r="AX380" s="12" t="s">
        <v>83</v>
      </c>
      <c r="AY380" s="262" t="s">
        <v>263</v>
      </c>
    </row>
    <row r="381" s="13" customFormat="1">
      <c r="B381" s="263"/>
      <c r="C381" s="264"/>
      <c r="D381" s="246" t="s">
        <v>368</v>
      </c>
      <c r="E381" s="265" t="s">
        <v>1</v>
      </c>
      <c r="F381" s="266" t="s">
        <v>370</v>
      </c>
      <c r="G381" s="264"/>
      <c r="H381" s="267">
        <v>36</v>
      </c>
      <c r="I381" s="268"/>
      <c r="J381" s="264"/>
      <c r="K381" s="264"/>
      <c r="L381" s="269"/>
      <c r="M381" s="270"/>
      <c r="N381" s="271"/>
      <c r="O381" s="271"/>
      <c r="P381" s="271"/>
      <c r="Q381" s="271"/>
      <c r="R381" s="271"/>
      <c r="S381" s="271"/>
      <c r="T381" s="272"/>
      <c r="AT381" s="273" t="s">
        <v>368</v>
      </c>
      <c r="AU381" s="273" t="s">
        <v>92</v>
      </c>
      <c r="AV381" s="13" t="s">
        <v>125</v>
      </c>
      <c r="AW381" s="13" t="s">
        <v>38</v>
      </c>
      <c r="AX381" s="13" t="s">
        <v>90</v>
      </c>
      <c r="AY381" s="273" t="s">
        <v>263</v>
      </c>
    </row>
    <row r="382" s="1" customFormat="1" ht="16.5" customHeight="1">
      <c r="B382" s="39"/>
      <c r="C382" s="295" t="s">
        <v>629</v>
      </c>
      <c r="D382" s="295" t="s">
        <v>400</v>
      </c>
      <c r="E382" s="296" t="s">
        <v>3677</v>
      </c>
      <c r="F382" s="297" t="s">
        <v>3678</v>
      </c>
      <c r="G382" s="298" t="s">
        <v>396</v>
      </c>
      <c r="H382" s="299">
        <v>9</v>
      </c>
      <c r="I382" s="300"/>
      <c r="J382" s="301">
        <f>ROUND(I382*H382,2)</f>
        <v>0</v>
      </c>
      <c r="K382" s="297" t="s">
        <v>270</v>
      </c>
      <c r="L382" s="302"/>
      <c r="M382" s="303" t="s">
        <v>1</v>
      </c>
      <c r="N382" s="304" t="s">
        <v>48</v>
      </c>
      <c r="O382" s="87"/>
      <c r="P382" s="242">
        <f>O382*H382</f>
        <v>0</v>
      </c>
      <c r="Q382" s="242">
        <v>0.0025000000000000001</v>
      </c>
      <c r="R382" s="242">
        <f>Q382*H382</f>
        <v>0.022499999999999999</v>
      </c>
      <c r="S382" s="242">
        <v>0</v>
      </c>
      <c r="T382" s="243">
        <f>S382*H382</f>
        <v>0</v>
      </c>
      <c r="AR382" s="244" t="s">
        <v>563</v>
      </c>
      <c r="AT382" s="244" t="s">
        <v>400</v>
      </c>
      <c r="AU382" s="244" t="s">
        <v>92</v>
      </c>
      <c r="AY382" s="17" t="s">
        <v>263</v>
      </c>
      <c r="BE382" s="245">
        <f>IF(N382="základní",J382,0)</f>
        <v>0</v>
      </c>
      <c r="BF382" s="245">
        <f>IF(N382="snížená",J382,0)</f>
        <v>0</v>
      </c>
      <c r="BG382" s="245">
        <f>IF(N382="zákl. přenesená",J382,0)</f>
        <v>0</v>
      </c>
      <c r="BH382" s="245">
        <f>IF(N382="sníž. přenesená",J382,0)</f>
        <v>0</v>
      </c>
      <c r="BI382" s="245">
        <f>IF(N382="nulová",J382,0)</f>
        <v>0</v>
      </c>
      <c r="BJ382" s="17" t="s">
        <v>90</v>
      </c>
      <c r="BK382" s="245">
        <f>ROUND(I382*H382,2)</f>
        <v>0</v>
      </c>
      <c r="BL382" s="17" t="s">
        <v>452</v>
      </c>
      <c r="BM382" s="244" t="s">
        <v>3679</v>
      </c>
    </row>
    <row r="383" s="14" customFormat="1">
      <c r="B383" s="274"/>
      <c r="C383" s="275"/>
      <c r="D383" s="246" t="s">
        <v>368</v>
      </c>
      <c r="E383" s="276" t="s">
        <v>1</v>
      </c>
      <c r="F383" s="277" t="s">
        <v>3620</v>
      </c>
      <c r="G383" s="275"/>
      <c r="H383" s="276" t="s">
        <v>1</v>
      </c>
      <c r="I383" s="278"/>
      <c r="J383" s="275"/>
      <c r="K383" s="275"/>
      <c r="L383" s="279"/>
      <c r="M383" s="280"/>
      <c r="N383" s="281"/>
      <c r="O383" s="281"/>
      <c r="P383" s="281"/>
      <c r="Q383" s="281"/>
      <c r="R383" s="281"/>
      <c r="S383" s="281"/>
      <c r="T383" s="282"/>
      <c r="AT383" s="283" t="s">
        <v>368</v>
      </c>
      <c r="AU383" s="283" t="s">
        <v>92</v>
      </c>
      <c r="AV383" s="14" t="s">
        <v>90</v>
      </c>
      <c r="AW383" s="14" t="s">
        <v>38</v>
      </c>
      <c r="AX383" s="14" t="s">
        <v>83</v>
      </c>
      <c r="AY383" s="283" t="s">
        <v>263</v>
      </c>
    </row>
    <row r="384" s="14" customFormat="1">
      <c r="B384" s="274"/>
      <c r="C384" s="275"/>
      <c r="D384" s="246" t="s">
        <v>368</v>
      </c>
      <c r="E384" s="276" t="s">
        <v>1</v>
      </c>
      <c r="F384" s="277" t="s">
        <v>1643</v>
      </c>
      <c r="G384" s="275"/>
      <c r="H384" s="276" t="s">
        <v>1</v>
      </c>
      <c r="I384" s="278"/>
      <c r="J384" s="275"/>
      <c r="K384" s="275"/>
      <c r="L384" s="279"/>
      <c r="M384" s="280"/>
      <c r="N384" s="281"/>
      <c r="O384" s="281"/>
      <c r="P384" s="281"/>
      <c r="Q384" s="281"/>
      <c r="R384" s="281"/>
      <c r="S384" s="281"/>
      <c r="T384" s="282"/>
      <c r="AT384" s="283" t="s">
        <v>368</v>
      </c>
      <c r="AU384" s="283" t="s">
        <v>92</v>
      </c>
      <c r="AV384" s="14" t="s">
        <v>90</v>
      </c>
      <c r="AW384" s="14" t="s">
        <v>38</v>
      </c>
      <c r="AX384" s="14" t="s">
        <v>83</v>
      </c>
      <c r="AY384" s="283" t="s">
        <v>263</v>
      </c>
    </row>
    <row r="385" s="12" customFormat="1">
      <c r="B385" s="252"/>
      <c r="C385" s="253"/>
      <c r="D385" s="246" t="s">
        <v>368</v>
      </c>
      <c r="E385" s="254" t="s">
        <v>1</v>
      </c>
      <c r="F385" s="255" t="s">
        <v>3680</v>
      </c>
      <c r="G385" s="253"/>
      <c r="H385" s="256">
        <v>5.0499999999999998</v>
      </c>
      <c r="I385" s="257"/>
      <c r="J385" s="253"/>
      <c r="K385" s="253"/>
      <c r="L385" s="258"/>
      <c r="M385" s="259"/>
      <c r="N385" s="260"/>
      <c r="O385" s="260"/>
      <c r="P385" s="260"/>
      <c r="Q385" s="260"/>
      <c r="R385" s="260"/>
      <c r="S385" s="260"/>
      <c r="T385" s="261"/>
      <c r="AT385" s="262" t="s">
        <v>368</v>
      </c>
      <c r="AU385" s="262" t="s">
        <v>92</v>
      </c>
      <c r="AV385" s="12" t="s">
        <v>92</v>
      </c>
      <c r="AW385" s="12" t="s">
        <v>38</v>
      </c>
      <c r="AX385" s="12" t="s">
        <v>83</v>
      </c>
      <c r="AY385" s="262" t="s">
        <v>263</v>
      </c>
    </row>
    <row r="386" s="14" customFormat="1">
      <c r="B386" s="274"/>
      <c r="C386" s="275"/>
      <c r="D386" s="246" t="s">
        <v>368</v>
      </c>
      <c r="E386" s="276" t="s">
        <v>1</v>
      </c>
      <c r="F386" s="277" t="s">
        <v>3599</v>
      </c>
      <c r="G386" s="275"/>
      <c r="H386" s="276" t="s">
        <v>1</v>
      </c>
      <c r="I386" s="278"/>
      <c r="J386" s="275"/>
      <c r="K386" s="275"/>
      <c r="L386" s="279"/>
      <c r="M386" s="280"/>
      <c r="N386" s="281"/>
      <c r="O386" s="281"/>
      <c r="P386" s="281"/>
      <c r="Q386" s="281"/>
      <c r="R386" s="281"/>
      <c r="S386" s="281"/>
      <c r="T386" s="282"/>
      <c r="AT386" s="283" t="s">
        <v>368</v>
      </c>
      <c r="AU386" s="283" t="s">
        <v>92</v>
      </c>
      <c r="AV386" s="14" t="s">
        <v>90</v>
      </c>
      <c r="AW386" s="14" t="s">
        <v>38</v>
      </c>
      <c r="AX386" s="14" t="s">
        <v>83</v>
      </c>
      <c r="AY386" s="283" t="s">
        <v>263</v>
      </c>
    </row>
    <row r="387" s="12" customFormat="1">
      <c r="B387" s="252"/>
      <c r="C387" s="253"/>
      <c r="D387" s="246" t="s">
        <v>368</v>
      </c>
      <c r="E387" s="254" t="s">
        <v>1</v>
      </c>
      <c r="F387" s="255" t="s">
        <v>3655</v>
      </c>
      <c r="G387" s="253"/>
      <c r="H387" s="256">
        <v>2.5</v>
      </c>
      <c r="I387" s="257"/>
      <c r="J387" s="253"/>
      <c r="K387" s="253"/>
      <c r="L387" s="258"/>
      <c r="M387" s="259"/>
      <c r="N387" s="260"/>
      <c r="O387" s="260"/>
      <c r="P387" s="260"/>
      <c r="Q387" s="260"/>
      <c r="R387" s="260"/>
      <c r="S387" s="260"/>
      <c r="T387" s="261"/>
      <c r="AT387" s="262" t="s">
        <v>368</v>
      </c>
      <c r="AU387" s="262" t="s">
        <v>92</v>
      </c>
      <c r="AV387" s="12" t="s">
        <v>92</v>
      </c>
      <c r="AW387" s="12" t="s">
        <v>38</v>
      </c>
      <c r="AX387" s="12" t="s">
        <v>83</v>
      </c>
      <c r="AY387" s="262" t="s">
        <v>263</v>
      </c>
    </row>
    <row r="388" s="13" customFormat="1">
      <c r="B388" s="263"/>
      <c r="C388" s="264"/>
      <c r="D388" s="246" t="s">
        <v>368</v>
      </c>
      <c r="E388" s="265" t="s">
        <v>1</v>
      </c>
      <c r="F388" s="266" t="s">
        <v>370</v>
      </c>
      <c r="G388" s="264"/>
      <c r="H388" s="267">
        <v>7.5499999999999998</v>
      </c>
      <c r="I388" s="268"/>
      <c r="J388" s="264"/>
      <c r="K388" s="264"/>
      <c r="L388" s="269"/>
      <c r="M388" s="270"/>
      <c r="N388" s="271"/>
      <c r="O388" s="271"/>
      <c r="P388" s="271"/>
      <c r="Q388" s="271"/>
      <c r="R388" s="271"/>
      <c r="S388" s="271"/>
      <c r="T388" s="272"/>
      <c r="AT388" s="273" t="s">
        <v>368</v>
      </c>
      <c r="AU388" s="273" t="s">
        <v>92</v>
      </c>
      <c r="AV388" s="13" t="s">
        <v>125</v>
      </c>
      <c r="AW388" s="13" t="s">
        <v>38</v>
      </c>
      <c r="AX388" s="13" t="s">
        <v>83</v>
      </c>
      <c r="AY388" s="273" t="s">
        <v>263</v>
      </c>
    </row>
    <row r="389" s="12" customFormat="1">
      <c r="B389" s="252"/>
      <c r="C389" s="253"/>
      <c r="D389" s="246" t="s">
        <v>368</v>
      </c>
      <c r="E389" s="254" t="s">
        <v>1</v>
      </c>
      <c r="F389" s="255" t="s">
        <v>3681</v>
      </c>
      <c r="G389" s="253"/>
      <c r="H389" s="256">
        <v>8.6829999999999998</v>
      </c>
      <c r="I389" s="257"/>
      <c r="J389" s="253"/>
      <c r="K389" s="253"/>
      <c r="L389" s="258"/>
      <c r="M389" s="259"/>
      <c r="N389" s="260"/>
      <c r="O389" s="260"/>
      <c r="P389" s="260"/>
      <c r="Q389" s="260"/>
      <c r="R389" s="260"/>
      <c r="S389" s="260"/>
      <c r="T389" s="261"/>
      <c r="AT389" s="262" t="s">
        <v>368</v>
      </c>
      <c r="AU389" s="262" t="s">
        <v>92</v>
      </c>
      <c r="AV389" s="12" t="s">
        <v>92</v>
      </c>
      <c r="AW389" s="12" t="s">
        <v>38</v>
      </c>
      <c r="AX389" s="12" t="s">
        <v>83</v>
      </c>
      <c r="AY389" s="262" t="s">
        <v>263</v>
      </c>
    </row>
    <row r="390" s="13" customFormat="1">
      <c r="B390" s="263"/>
      <c r="C390" s="264"/>
      <c r="D390" s="246" t="s">
        <v>368</v>
      </c>
      <c r="E390" s="265" t="s">
        <v>1</v>
      </c>
      <c r="F390" s="266" t="s">
        <v>370</v>
      </c>
      <c r="G390" s="264"/>
      <c r="H390" s="267">
        <v>8.6829999999999998</v>
      </c>
      <c r="I390" s="268"/>
      <c r="J390" s="264"/>
      <c r="K390" s="264"/>
      <c r="L390" s="269"/>
      <c r="M390" s="270"/>
      <c r="N390" s="271"/>
      <c r="O390" s="271"/>
      <c r="P390" s="271"/>
      <c r="Q390" s="271"/>
      <c r="R390" s="271"/>
      <c r="S390" s="271"/>
      <c r="T390" s="272"/>
      <c r="AT390" s="273" t="s">
        <v>368</v>
      </c>
      <c r="AU390" s="273" t="s">
        <v>92</v>
      </c>
      <c r="AV390" s="13" t="s">
        <v>125</v>
      </c>
      <c r="AW390" s="13" t="s">
        <v>38</v>
      </c>
      <c r="AX390" s="13" t="s">
        <v>83</v>
      </c>
      <c r="AY390" s="273" t="s">
        <v>263</v>
      </c>
    </row>
    <row r="391" s="12" customFormat="1">
      <c r="B391" s="252"/>
      <c r="C391" s="253"/>
      <c r="D391" s="246" t="s">
        <v>368</v>
      </c>
      <c r="E391" s="254" t="s">
        <v>1</v>
      </c>
      <c r="F391" s="255" t="s">
        <v>310</v>
      </c>
      <c r="G391" s="253"/>
      <c r="H391" s="256">
        <v>9</v>
      </c>
      <c r="I391" s="257"/>
      <c r="J391" s="253"/>
      <c r="K391" s="253"/>
      <c r="L391" s="258"/>
      <c r="M391" s="259"/>
      <c r="N391" s="260"/>
      <c r="O391" s="260"/>
      <c r="P391" s="260"/>
      <c r="Q391" s="260"/>
      <c r="R391" s="260"/>
      <c r="S391" s="260"/>
      <c r="T391" s="261"/>
      <c r="AT391" s="262" t="s">
        <v>368</v>
      </c>
      <c r="AU391" s="262" t="s">
        <v>92</v>
      </c>
      <c r="AV391" s="12" t="s">
        <v>92</v>
      </c>
      <c r="AW391" s="12" t="s">
        <v>38</v>
      </c>
      <c r="AX391" s="12" t="s">
        <v>83</v>
      </c>
      <c r="AY391" s="262" t="s">
        <v>263</v>
      </c>
    </row>
    <row r="392" s="13" customFormat="1">
      <c r="B392" s="263"/>
      <c r="C392" s="264"/>
      <c r="D392" s="246" t="s">
        <v>368</v>
      </c>
      <c r="E392" s="265" t="s">
        <v>1</v>
      </c>
      <c r="F392" s="266" t="s">
        <v>370</v>
      </c>
      <c r="G392" s="264"/>
      <c r="H392" s="267">
        <v>9</v>
      </c>
      <c r="I392" s="268"/>
      <c r="J392" s="264"/>
      <c r="K392" s="264"/>
      <c r="L392" s="269"/>
      <c r="M392" s="270"/>
      <c r="N392" s="271"/>
      <c r="O392" s="271"/>
      <c r="P392" s="271"/>
      <c r="Q392" s="271"/>
      <c r="R392" s="271"/>
      <c r="S392" s="271"/>
      <c r="T392" s="272"/>
      <c r="AT392" s="273" t="s">
        <v>368</v>
      </c>
      <c r="AU392" s="273" t="s">
        <v>92</v>
      </c>
      <c r="AV392" s="13" t="s">
        <v>125</v>
      </c>
      <c r="AW392" s="13" t="s">
        <v>38</v>
      </c>
      <c r="AX392" s="13" t="s">
        <v>90</v>
      </c>
      <c r="AY392" s="273" t="s">
        <v>263</v>
      </c>
    </row>
    <row r="393" s="1" customFormat="1" ht="16.5" customHeight="1">
      <c r="B393" s="39"/>
      <c r="C393" s="295" t="s">
        <v>633</v>
      </c>
      <c r="D393" s="295" t="s">
        <v>400</v>
      </c>
      <c r="E393" s="296" t="s">
        <v>3682</v>
      </c>
      <c r="F393" s="297" t="s">
        <v>3683</v>
      </c>
      <c r="G393" s="298" t="s">
        <v>396</v>
      </c>
      <c r="H393" s="299">
        <v>45.5</v>
      </c>
      <c r="I393" s="300"/>
      <c r="J393" s="301">
        <f>ROUND(I393*H393,2)</f>
        <v>0</v>
      </c>
      <c r="K393" s="297" t="s">
        <v>270</v>
      </c>
      <c r="L393" s="302"/>
      <c r="M393" s="303" t="s">
        <v>1</v>
      </c>
      <c r="N393" s="304" t="s">
        <v>48</v>
      </c>
      <c r="O393" s="87"/>
      <c r="P393" s="242">
        <f>O393*H393</f>
        <v>0</v>
      </c>
      <c r="Q393" s="242">
        <v>0.00076000000000000004</v>
      </c>
      <c r="R393" s="242">
        <f>Q393*H393</f>
        <v>0.03458</v>
      </c>
      <c r="S393" s="242">
        <v>0</v>
      </c>
      <c r="T393" s="243">
        <f>S393*H393</f>
        <v>0</v>
      </c>
      <c r="AR393" s="244" t="s">
        <v>563</v>
      </c>
      <c r="AT393" s="244" t="s">
        <v>400</v>
      </c>
      <c r="AU393" s="244" t="s">
        <v>92</v>
      </c>
      <c r="AY393" s="17" t="s">
        <v>263</v>
      </c>
      <c r="BE393" s="245">
        <f>IF(N393="základní",J393,0)</f>
        <v>0</v>
      </c>
      <c r="BF393" s="245">
        <f>IF(N393="snížená",J393,0)</f>
        <v>0</v>
      </c>
      <c r="BG393" s="245">
        <f>IF(N393="zákl. přenesená",J393,0)</f>
        <v>0</v>
      </c>
      <c r="BH393" s="245">
        <f>IF(N393="sníž. přenesená",J393,0)</f>
        <v>0</v>
      </c>
      <c r="BI393" s="245">
        <f>IF(N393="nulová",J393,0)</f>
        <v>0</v>
      </c>
      <c r="BJ393" s="17" t="s">
        <v>90</v>
      </c>
      <c r="BK393" s="245">
        <f>ROUND(I393*H393,2)</f>
        <v>0</v>
      </c>
      <c r="BL393" s="17" t="s">
        <v>452</v>
      </c>
      <c r="BM393" s="244" t="s">
        <v>3684</v>
      </c>
    </row>
    <row r="394" s="14" customFormat="1">
      <c r="B394" s="274"/>
      <c r="C394" s="275"/>
      <c r="D394" s="246" t="s">
        <v>368</v>
      </c>
      <c r="E394" s="276" t="s">
        <v>1</v>
      </c>
      <c r="F394" s="277" t="s">
        <v>3685</v>
      </c>
      <c r="G394" s="275"/>
      <c r="H394" s="276" t="s">
        <v>1</v>
      </c>
      <c r="I394" s="278"/>
      <c r="J394" s="275"/>
      <c r="K394" s="275"/>
      <c r="L394" s="279"/>
      <c r="M394" s="280"/>
      <c r="N394" s="281"/>
      <c r="O394" s="281"/>
      <c r="P394" s="281"/>
      <c r="Q394" s="281"/>
      <c r="R394" s="281"/>
      <c r="S394" s="281"/>
      <c r="T394" s="282"/>
      <c r="AT394" s="283" t="s">
        <v>368</v>
      </c>
      <c r="AU394" s="283" t="s">
        <v>92</v>
      </c>
      <c r="AV394" s="14" t="s">
        <v>90</v>
      </c>
      <c r="AW394" s="14" t="s">
        <v>38</v>
      </c>
      <c r="AX394" s="14" t="s">
        <v>83</v>
      </c>
      <c r="AY394" s="283" t="s">
        <v>263</v>
      </c>
    </row>
    <row r="395" s="14" customFormat="1">
      <c r="B395" s="274"/>
      <c r="C395" s="275"/>
      <c r="D395" s="246" t="s">
        <v>368</v>
      </c>
      <c r="E395" s="276" t="s">
        <v>1</v>
      </c>
      <c r="F395" s="277" t="s">
        <v>1643</v>
      </c>
      <c r="G395" s="275"/>
      <c r="H395" s="276" t="s">
        <v>1</v>
      </c>
      <c r="I395" s="278"/>
      <c r="J395" s="275"/>
      <c r="K395" s="275"/>
      <c r="L395" s="279"/>
      <c r="M395" s="280"/>
      <c r="N395" s="281"/>
      <c r="O395" s="281"/>
      <c r="P395" s="281"/>
      <c r="Q395" s="281"/>
      <c r="R395" s="281"/>
      <c r="S395" s="281"/>
      <c r="T395" s="282"/>
      <c r="AT395" s="283" t="s">
        <v>368</v>
      </c>
      <c r="AU395" s="283" t="s">
        <v>92</v>
      </c>
      <c r="AV395" s="14" t="s">
        <v>90</v>
      </c>
      <c r="AW395" s="14" t="s">
        <v>38</v>
      </c>
      <c r="AX395" s="14" t="s">
        <v>83</v>
      </c>
      <c r="AY395" s="283" t="s">
        <v>263</v>
      </c>
    </row>
    <row r="396" s="12" customFormat="1">
      <c r="B396" s="252"/>
      <c r="C396" s="253"/>
      <c r="D396" s="246" t="s">
        <v>368</v>
      </c>
      <c r="E396" s="254" t="s">
        <v>1</v>
      </c>
      <c r="F396" s="255" t="s">
        <v>3686</v>
      </c>
      <c r="G396" s="253"/>
      <c r="H396" s="256">
        <v>39.530000000000001</v>
      </c>
      <c r="I396" s="257"/>
      <c r="J396" s="253"/>
      <c r="K396" s="253"/>
      <c r="L396" s="258"/>
      <c r="M396" s="259"/>
      <c r="N396" s="260"/>
      <c r="O396" s="260"/>
      <c r="P396" s="260"/>
      <c r="Q396" s="260"/>
      <c r="R396" s="260"/>
      <c r="S396" s="260"/>
      <c r="T396" s="261"/>
      <c r="AT396" s="262" t="s">
        <v>368</v>
      </c>
      <c r="AU396" s="262" t="s">
        <v>92</v>
      </c>
      <c r="AV396" s="12" t="s">
        <v>92</v>
      </c>
      <c r="AW396" s="12" t="s">
        <v>38</v>
      </c>
      <c r="AX396" s="12" t="s">
        <v>83</v>
      </c>
      <c r="AY396" s="262" t="s">
        <v>263</v>
      </c>
    </row>
    <row r="397" s="13" customFormat="1">
      <c r="B397" s="263"/>
      <c r="C397" s="264"/>
      <c r="D397" s="246" t="s">
        <v>368</v>
      </c>
      <c r="E397" s="265" t="s">
        <v>1</v>
      </c>
      <c r="F397" s="266" t="s">
        <v>370</v>
      </c>
      <c r="G397" s="264"/>
      <c r="H397" s="267">
        <v>39.530000000000001</v>
      </c>
      <c r="I397" s="268"/>
      <c r="J397" s="264"/>
      <c r="K397" s="264"/>
      <c r="L397" s="269"/>
      <c r="M397" s="270"/>
      <c r="N397" s="271"/>
      <c r="O397" s="271"/>
      <c r="P397" s="271"/>
      <c r="Q397" s="271"/>
      <c r="R397" s="271"/>
      <c r="S397" s="271"/>
      <c r="T397" s="272"/>
      <c r="AT397" s="273" t="s">
        <v>368</v>
      </c>
      <c r="AU397" s="273" t="s">
        <v>92</v>
      </c>
      <c r="AV397" s="13" t="s">
        <v>125</v>
      </c>
      <c r="AW397" s="13" t="s">
        <v>38</v>
      </c>
      <c r="AX397" s="13" t="s">
        <v>83</v>
      </c>
      <c r="AY397" s="273" t="s">
        <v>263</v>
      </c>
    </row>
    <row r="398" s="12" customFormat="1">
      <c r="B398" s="252"/>
      <c r="C398" s="253"/>
      <c r="D398" s="246" t="s">
        <v>368</v>
      </c>
      <c r="E398" s="254" t="s">
        <v>1</v>
      </c>
      <c r="F398" s="255" t="s">
        <v>3687</v>
      </c>
      <c r="G398" s="253"/>
      <c r="H398" s="256">
        <v>45.460000000000001</v>
      </c>
      <c r="I398" s="257"/>
      <c r="J398" s="253"/>
      <c r="K398" s="253"/>
      <c r="L398" s="258"/>
      <c r="M398" s="259"/>
      <c r="N398" s="260"/>
      <c r="O398" s="260"/>
      <c r="P398" s="260"/>
      <c r="Q398" s="260"/>
      <c r="R398" s="260"/>
      <c r="S398" s="260"/>
      <c r="T398" s="261"/>
      <c r="AT398" s="262" t="s">
        <v>368</v>
      </c>
      <c r="AU398" s="262" t="s">
        <v>92</v>
      </c>
      <c r="AV398" s="12" t="s">
        <v>92</v>
      </c>
      <c r="AW398" s="12" t="s">
        <v>38</v>
      </c>
      <c r="AX398" s="12" t="s">
        <v>83</v>
      </c>
      <c r="AY398" s="262" t="s">
        <v>263</v>
      </c>
    </row>
    <row r="399" s="13" customFormat="1">
      <c r="B399" s="263"/>
      <c r="C399" s="264"/>
      <c r="D399" s="246" t="s">
        <v>368</v>
      </c>
      <c r="E399" s="265" t="s">
        <v>1</v>
      </c>
      <c r="F399" s="266" t="s">
        <v>370</v>
      </c>
      <c r="G399" s="264"/>
      <c r="H399" s="267">
        <v>45.460000000000001</v>
      </c>
      <c r="I399" s="268"/>
      <c r="J399" s="264"/>
      <c r="K399" s="264"/>
      <c r="L399" s="269"/>
      <c r="M399" s="270"/>
      <c r="N399" s="271"/>
      <c r="O399" s="271"/>
      <c r="P399" s="271"/>
      <c r="Q399" s="271"/>
      <c r="R399" s="271"/>
      <c r="S399" s="271"/>
      <c r="T399" s="272"/>
      <c r="AT399" s="273" t="s">
        <v>368</v>
      </c>
      <c r="AU399" s="273" t="s">
        <v>92</v>
      </c>
      <c r="AV399" s="13" t="s">
        <v>125</v>
      </c>
      <c r="AW399" s="13" t="s">
        <v>38</v>
      </c>
      <c r="AX399" s="13" t="s">
        <v>83</v>
      </c>
      <c r="AY399" s="273" t="s">
        <v>263</v>
      </c>
    </row>
    <row r="400" s="12" customFormat="1">
      <c r="B400" s="252"/>
      <c r="C400" s="253"/>
      <c r="D400" s="246" t="s">
        <v>368</v>
      </c>
      <c r="E400" s="254" t="s">
        <v>1</v>
      </c>
      <c r="F400" s="255" t="s">
        <v>3688</v>
      </c>
      <c r="G400" s="253"/>
      <c r="H400" s="256">
        <v>45.5</v>
      </c>
      <c r="I400" s="257"/>
      <c r="J400" s="253"/>
      <c r="K400" s="253"/>
      <c r="L400" s="258"/>
      <c r="M400" s="259"/>
      <c r="N400" s="260"/>
      <c r="O400" s="260"/>
      <c r="P400" s="260"/>
      <c r="Q400" s="260"/>
      <c r="R400" s="260"/>
      <c r="S400" s="260"/>
      <c r="T400" s="261"/>
      <c r="AT400" s="262" t="s">
        <v>368</v>
      </c>
      <c r="AU400" s="262" t="s">
        <v>92</v>
      </c>
      <c r="AV400" s="12" t="s">
        <v>92</v>
      </c>
      <c r="AW400" s="12" t="s">
        <v>38</v>
      </c>
      <c r="AX400" s="12" t="s">
        <v>83</v>
      </c>
      <c r="AY400" s="262" t="s">
        <v>263</v>
      </c>
    </row>
    <row r="401" s="13" customFormat="1">
      <c r="B401" s="263"/>
      <c r="C401" s="264"/>
      <c r="D401" s="246" t="s">
        <v>368</v>
      </c>
      <c r="E401" s="265" t="s">
        <v>1</v>
      </c>
      <c r="F401" s="266" t="s">
        <v>370</v>
      </c>
      <c r="G401" s="264"/>
      <c r="H401" s="267">
        <v>45.5</v>
      </c>
      <c r="I401" s="268"/>
      <c r="J401" s="264"/>
      <c r="K401" s="264"/>
      <c r="L401" s="269"/>
      <c r="M401" s="270"/>
      <c r="N401" s="271"/>
      <c r="O401" s="271"/>
      <c r="P401" s="271"/>
      <c r="Q401" s="271"/>
      <c r="R401" s="271"/>
      <c r="S401" s="271"/>
      <c r="T401" s="272"/>
      <c r="AT401" s="273" t="s">
        <v>368</v>
      </c>
      <c r="AU401" s="273" t="s">
        <v>92</v>
      </c>
      <c r="AV401" s="13" t="s">
        <v>125</v>
      </c>
      <c r="AW401" s="13" t="s">
        <v>38</v>
      </c>
      <c r="AX401" s="13" t="s">
        <v>90</v>
      </c>
      <c r="AY401" s="273" t="s">
        <v>263</v>
      </c>
    </row>
    <row r="402" s="1" customFormat="1" ht="16.5" customHeight="1">
      <c r="B402" s="39"/>
      <c r="C402" s="295" t="s">
        <v>638</v>
      </c>
      <c r="D402" s="295" t="s">
        <v>400</v>
      </c>
      <c r="E402" s="296" t="s">
        <v>3689</v>
      </c>
      <c r="F402" s="297" t="s">
        <v>3690</v>
      </c>
      <c r="G402" s="298" t="s">
        <v>396</v>
      </c>
      <c r="H402" s="299">
        <v>370.5</v>
      </c>
      <c r="I402" s="300"/>
      <c r="J402" s="301">
        <f>ROUND(I402*H402,2)</f>
        <v>0</v>
      </c>
      <c r="K402" s="297" t="s">
        <v>3661</v>
      </c>
      <c r="L402" s="302"/>
      <c r="M402" s="303" t="s">
        <v>1</v>
      </c>
      <c r="N402" s="304" t="s">
        <v>48</v>
      </c>
      <c r="O402" s="87"/>
      <c r="P402" s="242">
        <f>O402*H402</f>
        <v>0</v>
      </c>
      <c r="Q402" s="242">
        <v>0.00088000000000000003</v>
      </c>
      <c r="R402" s="242">
        <f>Q402*H402</f>
        <v>0.32604</v>
      </c>
      <c r="S402" s="242">
        <v>0</v>
      </c>
      <c r="T402" s="243">
        <f>S402*H402</f>
        <v>0</v>
      </c>
      <c r="AR402" s="244" t="s">
        <v>563</v>
      </c>
      <c r="AT402" s="244" t="s">
        <v>400</v>
      </c>
      <c r="AU402" s="244" t="s">
        <v>92</v>
      </c>
      <c r="AY402" s="17" t="s">
        <v>263</v>
      </c>
      <c r="BE402" s="245">
        <f>IF(N402="základní",J402,0)</f>
        <v>0</v>
      </c>
      <c r="BF402" s="245">
        <f>IF(N402="snížená",J402,0)</f>
        <v>0</v>
      </c>
      <c r="BG402" s="245">
        <f>IF(N402="zákl. přenesená",J402,0)</f>
        <v>0</v>
      </c>
      <c r="BH402" s="245">
        <f>IF(N402="sníž. přenesená",J402,0)</f>
        <v>0</v>
      </c>
      <c r="BI402" s="245">
        <f>IF(N402="nulová",J402,0)</f>
        <v>0</v>
      </c>
      <c r="BJ402" s="17" t="s">
        <v>90</v>
      </c>
      <c r="BK402" s="245">
        <f>ROUND(I402*H402,2)</f>
        <v>0</v>
      </c>
      <c r="BL402" s="17" t="s">
        <v>452</v>
      </c>
      <c r="BM402" s="244" t="s">
        <v>3691</v>
      </c>
    </row>
    <row r="403" s="14" customFormat="1">
      <c r="B403" s="274"/>
      <c r="C403" s="275"/>
      <c r="D403" s="246" t="s">
        <v>368</v>
      </c>
      <c r="E403" s="276" t="s">
        <v>1</v>
      </c>
      <c r="F403" s="277" t="s">
        <v>3692</v>
      </c>
      <c r="G403" s="275"/>
      <c r="H403" s="276" t="s">
        <v>1</v>
      </c>
      <c r="I403" s="278"/>
      <c r="J403" s="275"/>
      <c r="K403" s="275"/>
      <c r="L403" s="279"/>
      <c r="M403" s="280"/>
      <c r="N403" s="281"/>
      <c r="O403" s="281"/>
      <c r="P403" s="281"/>
      <c r="Q403" s="281"/>
      <c r="R403" s="281"/>
      <c r="S403" s="281"/>
      <c r="T403" s="282"/>
      <c r="AT403" s="283" t="s">
        <v>368</v>
      </c>
      <c r="AU403" s="283" t="s">
        <v>92</v>
      </c>
      <c r="AV403" s="14" t="s">
        <v>90</v>
      </c>
      <c r="AW403" s="14" t="s">
        <v>38</v>
      </c>
      <c r="AX403" s="14" t="s">
        <v>83</v>
      </c>
      <c r="AY403" s="283" t="s">
        <v>263</v>
      </c>
    </row>
    <row r="404" s="14" customFormat="1">
      <c r="B404" s="274"/>
      <c r="C404" s="275"/>
      <c r="D404" s="246" t="s">
        <v>368</v>
      </c>
      <c r="E404" s="276" t="s">
        <v>1</v>
      </c>
      <c r="F404" s="277" t="s">
        <v>3612</v>
      </c>
      <c r="G404" s="275"/>
      <c r="H404" s="276" t="s">
        <v>1</v>
      </c>
      <c r="I404" s="278"/>
      <c r="J404" s="275"/>
      <c r="K404" s="275"/>
      <c r="L404" s="279"/>
      <c r="M404" s="280"/>
      <c r="N404" s="281"/>
      <c r="O404" s="281"/>
      <c r="P404" s="281"/>
      <c r="Q404" s="281"/>
      <c r="R404" s="281"/>
      <c r="S404" s="281"/>
      <c r="T404" s="282"/>
      <c r="AT404" s="283" t="s">
        <v>368</v>
      </c>
      <c r="AU404" s="283" t="s">
        <v>92</v>
      </c>
      <c r="AV404" s="14" t="s">
        <v>90</v>
      </c>
      <c r="AW404" s="14" t="s">
        <v>38</v>
      </c>
      <c r="AX404" s="14" t="s">
        <v>83</v>
      </c>
      <c r="AY404" s="283" t="s">
        <v>263</v>
      </c>
    </row>
    <row r="405" s="12" customFormat="1">
      <c r="B405" s="252"/>
      <c r="C405" s="253"/>
      <c r="D405" s="246" t="s">
        <v>368</v>
      </c>
      <c r="E405" s="254" t="s">
        <v>1</v>
      </c>
      <c r="F405" s="255" t="s">
        <v>3693</v>
      </c>
      <c r="G405" s="253"/>
      <c r="H405" s="256">
        <v>58.600000000000001</v>
      </c>
      <c r="I405" s="257"/>
      <c r="J405" s="253"/>
      <c r="K405" s="253"/>
      <c r="L405" s="258"/>
      <c r="M405" s="259"/>
      <c r="N405" s="260"/>
      <c r="O405" s="260"/>
      <c r="P405" s="260"/>
      <c r="Q405" s="260"/>
      <c r="R405" s="260"/>
      <c r="S405" s="260"/>
      <c r="T405" s="261"/>
      <c r="AT405" s="262" t="s">
        <v>368</v>
      </c>
      <c r="AU405" s="262" t="s">
        <v>92</v>
      </c>
      <c r="AV405" s="12" t="s">
        <v>92</v>
      </c>
      <c r="AW405" s="12" t="s">
        <v>38</v>
      </c>
      <c r="AX405" s="12" t="s">
        <v>83</v>
      </c>
      <c r="AY405" s="262" t="s">
        <v>263</v>
      </c>
    </row>
    <row r="406" s="14" customFormat="1">
      <c r="B406" s="274"/>
      <c r="C406" s="275"/>
      <c r="D406" s="246" t="s">
        <v>368</v>
      </c>
      <c r="E406" s="276" t="s">
        <v>1</v>
      </c>
      <c r="F406" s="277" t="s">
        <v>3578</v>
      </c>
      <c r="G406" s="275"/>
      <c r="H406" s="276" t="s">
        <v>1</v>
      </c>
      <c r="I406" s="278"/>
      <c r="J406" s="275"/>
      <c r="K406" s="275"/>
      <c r="L406" s="279"/>
      <c r="M406" s="280"/>
      <c r="N406" s="281"/>
      <c r="O406" s="281"/>
      <c r="P406" s="281"/>
      <c r="Q406" s="281"/>
      <c r="R406" s="281"/>
      <c r="S406" s="281"/>
      <c r="T406" s="282"/>
      <c r="AT406" s="283" t="s">
        <v>368</v>
      </c>
      <c r="AU406" s="283" t="s">
        <v>92</v>
      </c>
      <c r="AV406" s="14" t="s">
        <v>90</v>
      </c>
      <c r="AW406" s="14" t="s">
        <v>38</v>
      </c>
      <c r="AX406" s="14" t="s">
        <v>83</v>
      </c>
      <c r="AY406" s="283" t="s">
        <v>263</v>
      </c>
    </row>
    <row r="407" s="12" customFormat="1">
      <c r="B407" s="252"/>
      <c r="C407" s="253"/>
      <c r="D407" s="246" t="s">
        <v>368</v>
      </c>
      <c r="E407" s="254" t="s">
        <v>1</v>
      </c>
      <c r="F407" s="255" t="s">
        <v>3694</v>
      </c>
      <c r="G407" s="253"/>
      <c r="H407" s="256">
        <v>34.090000000000003</v>
      </c>
      <c r="I407" s="257"/>
      <c r="J407" s="253"/>
      <c r="K407" s="253"/>
      <c r="L407" s="258"/>
      <c r="M407" s="259"/>
      <c r="N407" s="260"/>
      <c r="O407" s="260"/>
      <c r="P407" s="260"/>
      <c r="Q407" s="260"/>
      <c r="R407" s="260"/>
      <c r="S407" s="260"/>
      <c r="T407" s="261"/>
      <c r="AT407" s="262" t="s">
        <v>368</v>
      </c>
      <c r="AU407" s="262" t="s">
        <v>92</v>
      </c>
      <c r="AV407" s="12" t="s">
        <v>92</v>
      </c>
      <c r="AW407" s="12" t="s">
        <v>38</v>
      </c>
      <c r="AX407" s="12" t="s">
        <v>83</v>
      </c>
      <c r="AY407" s="262" t="s">
        <v>263</v>
      </c>
    </row>
    <row r="408" s="14" customFormat="1">
      <c r="B408" s="274"/>
      <c r="C408" s="275"/>
      <c r="D408" s="246" t="s">
        <v>368</v>
      </c>
      <c r="E408" s="276" t="s">
        <v>1</v>
      </c>
      <c r="F408" s="277" t="s">
        <v>3666</v>
      </c>
      <c r="G408" s="275"/>
      <c r="H408" s="276" t="s">
        <v>1</v>
      </c>
      <c r="I408" s="278"/>
      <c r="J408" s="275"/>
      <c r="K408" s="275"/>
      <c r="L408" s="279"/>
      <c r="M408" s="280"/>
      <c r="N408" s="281"/>
      <c r="O408" s="281"/>
      <c r="P408" s="281"/>
      <c r="Q408" s="281"/>
      <c r="R408" s="281"/>
      <c r="S408" s="281"/>
      <c r="T408" s="282"/>
      <c r="AT408" s="283" t="s">
        <v>368</v>
      </c>
      <c r="AU408" s="283" t="s">
        <v>92</v>
      </c>
      <c r="AV408" s="14" t="s">
        <v>90</v>
      </c>
      <c r="AW408" s="14" t="s">
        <v>38</v>
      </c>
      <c r="AX408" s="14" t="s">
        <v>83</v>
      </c>
      <c r="AY408" s="283" t="s">
        <v>263</v>
      </c>
    </row>
    <row r="409" s="12" customFormat="1">
      <c r="B409" s="252"/>
      <c r="C409" s="253"/>
      <c r="D409" s="246" t="s">
        <v>368</v>
      </c>
      <c r="E409" s="254" t="s">
        <v>1</v>
      </c>
      <c r="F409" s="255" t="s">
        <v>3695</v>
      </c>
      <c r="G409" s="253"/>
      <c r="H409" s="256">
        <v>1.02</v>
      </c>
      <c r="I409" s="257"/>
      <c r="J409" s="253"/>
      <c r="K409" s="253"/>
      <c r="L409" s="258"/>
      <c r="M409" s="259"/>
      <c r="N409" s="260"/>
      <c r="O409" s="260"/>
      <c r="P409" s="260"/>
      <c r="Q409" s="260"/>
      <c r="R409" s="260"/>
      <c r="S409" s="260"/>
      <c r="T409" s="261"/>
      <c r="AT409" s="262" t="s">
        <v>368</v>
      </c>
      <c r="AU409" s="262" t="s">
        <v>92</v>
      </c>
      <c r="AV409" s="12" t="s">
        <v>92</v>
      </c>
      <c r="AW409" s="12" t="s">
        <v>38</v>
      </c>
      <c r="AX409" s="12" t="s">
        <v>83</v>
      </c>
      <c r="AY409" s="262" t="s">
        <v>263</v>
      </c>
    </row>
    <row r="410" s="14" customFormat="1">
      <c r="B410" s="274"/>
      <c r="C410" s="275"/>
      <c r="D410" s="246" t="s">
        <v>368</v>
      </c>
      <c r="E410" s="276" t="s">
        <v>1</v>
      </c>
      <c r="F410" s="277" t="s">
        <v>3696</v>
      </c>
      <c r="G410" s="275"/>
      <c r="H410" s="276" t="s">
        <v>1</v>
      </c>
      <c r="I410" s="278"/>
      <c r="J410" s="275"/>
      <c r="K410" s="275"/>
      <c r="L410" s="279"/>
      <c r="M410" s="280"/>
      <c r="N410" s="281"/>
      <c r="O410" s="281"/>
      <c r="P410" s="281"/>
      <c r="Q410" s="281"/>
      <c r="R410" s="281"/>
      <c r="S410" s="281"/>
      <c r="T410" s="282"/>
      <c r="AT410" s="283" t="s">
        <v>368</v>
      </c>
      <c r="AU410" s="283" t="s">
        <v>92</v>
      </c>
      <c r="AV410" s="14" t="s">
        <v>90</v>
      </c>
      <c r="AW410" s="14" t="s">
        <v>38</v>
      </c>
      <c r="AX410" s="14" t="s">
        <v>83</v>
      </c>
      <c r="AY410" s="283" t="s">
        <v>263</v>
      </c>
    </row>
    <row r="411" s="12" customFormat="1">
      <c r="B411" s="252"/>
      <c r="C411" s="253"/>
      <c r="D411" s="246" t="s">
        <v>368</v>
      </c>
      <c r="E411" s="254" t="s">
        <v>1</v>
      </c>
      <c r="F411" s="255" t="s">
        <v>3697</v>
      </c>
      <c r="G411" s="253"/>
      <c r="H411" s="256">
        <v>3.1800000000000002</v>
      </c>
      <c r="I411" s="257"/>
      <c r="J411" s="253"/>
      <c r="K411" s="253"/>
      <c r="L411" s="258"/>
      <c r="M411" s="259"/>
      <c r="N411" s="260"/>
      <c r="O411" s="260"/>
      <c r="P411" s="260"/>
      <c r="Q411" s="260"/>
      <c r="R411" s="260"/>
      <c r="S411" s="260"/>
      <c r="T411" s="261"/>
      <c r="AT411" s="262" t="s">
        <v>368</v>
      </c>
      <c r="AU411" s="262" t="s">
        <v>92</v>
      </c>
      <c r="AV411" s="12" t="s">
        <v>92</v>
      </c>
      <c r="AW411" s="12" t="s">
        <v>38</v>
      </c>
      <c r="AX411" s="12" t="s">
        <v>83</v>
      </c>
      <c r="AY411" s="262" t="s">
        <v>263</v>
      </c>
    </row>
    <row r="412" s="14" customFormat="1">
      <c r="B412" s="274"/>
      <c r="C412" s="275"/>
      <c r="D412" s="246" t="s">
        <v>368</v>
      </c>
      <c r="E412" s="276" t="s">
        <v>1</v>
      </c>
      <c r="F412" s="277" t="s">
        <v>3636</v>
      </c>
      <c r="G412" s="275"/>
      <c r="H412" s="276" t="s">
        <v>1</v>
      </c>
      <c r="I412" s="278"/>
      <c r="J412" s="275"/>
      <c r="K412" s="275"/>
      <c r="L412" s="279"/>
      <c r="M412" s="280"/>
      <c r="N412" s="281"/>
      <c r="O412" s="281"/>
      <c r="P412" s="281"/>
      <c r="Q412" s="281"/>
      <c r="R412" s="281"/>
      <c r="S412" s="281"/>
      <c r="T412" s="282"/>
      <c r="AT412" s="283" t="s">
        <v>368</v>
      </c>
      <c r="AU412" s="283" t="s">
        <v>92</v>
      </c>
      <c r="AV412" s="14" t="s">
        <v>90</v>
      </c>
      <c r="AW412" s="14" t="s">
        <v>38</v>
      </c>
      <c r="AX412" s="14" t="s">
        <v>83</v>
      </c>
      <c r="AY412" s="283" t="s">
        <v>263</v>
      </c>
    </row>
    <row r="413" s="12" customFormat="1">
      <c r="B413" s="252"/>
      <c r="C413" s="253"/>
      <c r="D413" s="246" t="s">
        <v>368</v>
      </c>
      <c r="E413" s="254" t="s">
        <v>1</v>
      </c>
      <c r="F413" s="255" t="s">
        <v>3698</v>
      </c>
      <c r="G413" s="253"/>
      <c r="H413" s="256">
        <v>225.09999999999999</v>
      </c>
      <c r="I413" s="257"/>
      <c r="J413" s="253"/>
      <c r="K413" s="253"/>
      <c r="L413" s="258"/>
      <c r="M413" s="259"/>
      <c r="N413" s="260"/>
      <c r="O413" s="260"/>
      <c r="P413" s="260"/>
      <c r="Q413" s="260"/>
      <c r="R413" s="260"/>
      <c r="S413" s="260"/>
      <c r="T413" s="261"/>
      <c r="AT413" s="262" t="s">
        <v>368</v>
      </c>
      <c r="AU413" s="262" t="s">
        <v>92</v>
      </c>
      <c r="AV413" s="12" t="s">
        <v>92</v>
      </c>
      <c r="AW413" s="12" t="s">
        <v>38</v>
      </c>
      <c r="AX413" s="12" t="s">
        <v>83</v>
      </c>
      <c r="AY413" s="262" t="s">
        <v>263</v>
      </c>
    </row>
    <row r="414" s="13" customFormat="1">
      <c r="B414" s="263"/>
      <c r="C414" s="264"/>
      <c r="D414" s="246" t="s">
        <v>368</v>
      </c>
      <c r="E414" s="265" t="s">
        <v>1</v>
      </c>
      <c r="F414" s="266" t="s">
        <v>370</v>
      </c>
      <c r="G414" s="264"/>
      <c r="H414" s="267">
        <v>321.99000000000001</v>
      </c>
      <c r="I414" s="268"/>
      <c r="J414" s="264"/>
      <c r="K414" s="264"/>
      <c r="L414" s="269"/>
      <c r="M414" s="270"/>
      <c r="N414" s="271"/>
      <c r="O414" s="271"/>
      <c r="P414" s="271"/>
      <c r="Q414" s="271"/>
      <c r="R414" s="271"/>
      <c r="S414" s="271"/>
      <c r="T414" s="272"/>
      <c r="AT414" s="273" t="s">
        <v>368</v>
      </c>
      <c r="AU414" s="273" t="s">
        <v>92</v>
      </c>
      <c r="AV414" s="13" t="s">
        <v>125</v>
      </c>
      <c r="AW414" s="13" t="s">
        <v>38</v>
      </c>
      <c r="AX414" s="13" t="s">
        <v>83</v>
      </c>
      <c r="AY414" s="273" t="s">
        <v>263</v>
      </c>
    </row>
    <row r="415" s="12" customFormat="1">
      <c r="B415" s="252"/>
      <c r="C415" s="253"/>
      <c r="D415" s="246" t="s">
        <v>368</v>
      </c>
      <c r="E415" s="254" t="s">
        <v>1</v>
      </c>
      <c r="F415" s="255" t="s">
        <v>3699</v>
      </c>
      <c r="G415" s="253"/>
      <c r="H415" s="256">
        <v>370.28899999999999</v>
      </c>
      <c r="I415" s="257"/>
      <c r="J415" s="253"/>
      <c r="K415" s="253"/>
      <c r="L415" s="258"/>
      <c r="M415" s="259"/>
      <c r="N415" s="260"/>
      <c r="O415" s="260"/>
      <c r="P415" s="260"/>
      <c r="Q415" s="260"/>
      <c r="R415" s="260"/>
      <c r="S415" s="260"/>
      <c r="T415" s="261"/>
      <c r="AT415" s="262" t="s">
        <v>368</v>
      </c>
      <c r="AU415" s="262" t="s">
        <v>92</v>
      </c>
      <c r="AV415" s="12" t="s">
        <v>92</v>
      </c>
      <c r="AW415" s="12" t="s">
        <v>38</v>
      </c>
      <c r="AX415" s="12" t="s">
        <v>83</v>
      </c>
      <c r="AY415" s="262" t="s">
        <v>263</v>
      </c>
    </row>
    <row r="416" s="13" customFormat="1">
      <c r="B416" s="263"/>
      <c r="C416" s="264"/>
      <c r="D416" s="246" t="s">
        <v>368</v>
      </c>
      <c r="E416" s="265" t="s">
        <v>1</v>
      </c>
      <c r="F416" s="266" t="s">
        <v>370</v>
      </c>
      <c r="G416" s="264"/>
      <c r="H416" s="267">
        <v>370.28899999999999</v>
      </c>
      <c r="I416" s="268"/>
      <c r="J416" s="264"/>
      <c r="K416" s="264"/>
      <c r="L416" s="269"/>
      <c r="M416" s="270"/>
      <c r="N416" s="271"/>
      <c r="O416" s="271"/>
      <c r="P416" s="271"/>
      <c r="Q416" s="271"/>
      <c r="R416" s="271"/>
      <c r="S416" s="271"/>
      <c r="T416" s="272"/>
      <c r="AT416" s="273" t="s">
        <v>368</v>
      </c>
      <c r="AU416" s="273" t="s">
        <v>92</v>
      </c>
      <c r="AV416" s="13" t="s">
        <v>125</v>
      </c>
      <c r="AW416" s="13" t="s">
        <v>38</v>
      </c>
      <c r="AX416" s="13" t="s">
        <v>83</v>
      </c>
      <c r="AY416" s="273" t="s">
        <v>263</v>
      </c>
    </row>
    <row r="417" s="12" customFormat="1">
      <c r="B417" s="252"/>
      <c r="C417" s="253"/>
      <c r="D417" s="246" t="s">
        <v>368</v>
      </c>
      <c r="E417" s="254" t="s">
        <v>1</v>
      </c>
      <c r="F417" s="255" t="s">
        <v>3700</v>
      </c>
      <c r="G417" s="253"/>
      <c r="H417" s="256">
        <v>370.5</v>
      </c>
      <c r="I417" s="257"/>
      <c r="J417" s="253"/>
      <c r="K417" s="253"/>
      <c r="L417" s="258"/>
      <c r="M417" s="259"/>
      <c r="N417" s="260"/>
      <c r="O417" s="260"/>
      <c r="P417" s="260"/>
      <c r="Q417" s="260"/>
      <c r="R417" s="260"/>
      <c r="S417" s="260"/>
      <c r="T417" s="261"/>
      <c r="AT417" s="262" t="s">
        <v>368</v>
      </c>
      <c r="AU417" s="262" t="s">
        <v>92</v>
      </c>
      <c r="AV417" s="12" t="s">
        <v>92</v>
      </c>
      <c r="AW417" s="12" t="s">
        <v>38</v>
      </c>
      <c r="AX417" s="12" t="s">
        <v>83</v>
      </c>
      <c r="AY417" s="262" t="s">
        <v>263</v>
      </c>
    </row>
    <row r="418" s="13" customFormat="1">
      <c r="B418" s="263"/>
      <c r="C418" s="264"/>
      <c r="D418" s="246" t="s">
        <v>368</v>
      </c>
      <c r="E418" s="265" t="s">
        <v>1</v>
      </c>
      <c r="F418" s="266" t="s">
        <v>370</v>
      </c>
      <c r="G418" s="264"/>
      <c r="H418" s="267">
        <v>370.5</v>
      </c>
      <c r="I418" s="268"/>
      <c r="J418" s="264"/>
      <c r="K418" s="264"/>
      <c r="L418" s="269"/>
      <c r="M418" s="270"/>
      <c r="N418" s="271"/>
      <c r="O418" s="271"/>
      <c r="P418" s="271"/>
      <c r="Q418" s="271"/>
      <c r="R418" s="271"/>
      <c r="S418" s="271"/>
      <c r="T418" s="272"/>
      <c r="AT418" s="273" t="s">
        <v>368</v>
      </c>
      <c r="AU418" s="273" t="s">
        <v>92</v>
      </c>
      <c r="AV418" s="13" t="s">
        <v>125</v>
      </c>
      <c r="AW418" s="13" t="s">
        <v>38</v>
      </c>
      <c r="AX418" s="13" t="s">
        <v>90</v>
      </c>
      <c r="AY418" s="273" t="s">
        <v>263</v>
      </c>
    </row>
    <row r="419" s="1" customFormat="1" ht="16.5" customHeight="1">
      <c r="B419" s="39"/>
      <c r="C419" s="295" t="s">
        <v>643</v>
      </c>
      <c r="D419" s="295" t="s">
        <v>400</v>
      </c>
      <c r="E419" s="296" t="s">
        <v>3701</v>
      </c>
      <c r="F419" s="297" t="s">
        <v>3702</v>
      </c>
      <c r="G419" s="298" t="s">
        <v>396</v>
      </c>
      <c r="H419" s="299">
        <v>78.5</v>
      </c>
      <c r="I419" s="300"/>
      <c r="J419" s="301">
        <f>ROUND(I419*H419,2)</f>
        <v>0</v>
      </c>
      <c r="K419" s="297" t="s">
        <v>270</v>
      </c>
      <c r="L419" s="302"/>
      <c r="M419" s="303" t="s">
        <v>1</v>
      </c>
      <c r="N419" s="304" t="s">
        <v>48</v>
      </c>
      <c r="O419" s="87"/>
      <c r="P419" s="242">
        <f>O419*H419</f>
        <v>0</v>
      </c>
      <c r="Q419" s="242">
        <v>0.00088000000000000003</v>
      </c>
      <c r="R419" s="242">
        <f>Q419*H419</f>
        <v>0.069080000000000003</v>
      </c>
      <c r="S419" s="242">
        <v>0</v>
      </c>
      <c r="T419" s="243">
        <f>S419*H419</f>
        <v>0</v>
      </c>
      <c r="AR419" s="244" t="s">
        <v>563</v>
      </c>
      <c r="AT419" s="244" t="s">
        <v>400</v>
      </c>
      <c r="AU419" s="244" t="s">
        <v>92</v>
      </c>
      <c r="AY419" s="17" t="s">
        <v>263</v>
      </c>
      <c r="BE419" s="245">
        <f>IF(N419="základní",J419,0)</f>
        <v>0</v>
      </c>
      <c r="BF419" s="245">
        <f>IF(N419="snížená",J419,0)</f>
        <v>0</v>
      </c>
      <c r="BG419" s="245">
        <f>IF(N419="zákl. přenesená",J419,0)</f>
        <v>0</v>
      </c>
      <c r="BH419" s="245">
        <f>IF(N419="sníž. přenesená",J419,0)</f>
        <v>0</v>
      </c>
      <c r="BI419" s="245">
        <f>IF(N419="nulová",J419,0)</f>
        <v>0</v>
      </c>
      <c r="BJ419" s="17" t="s">
        <v>90</v>
      </c>
      <c r="BK419" s="245">
        <f>ROUND(I419*H419,2)</f>
        <v>0</v>
      </c>
      <c r="BL419" s="17" t="s">
        <v>452</v>
      </c>
      <c r="BM419" s="244" t="s">
        <v>3703</v>
      </c>
    </row>
    <row r="420" s="14" customFormat="1">
      <c r="B420" s="274"/>
      <c r="C420" s="275"/>
      <c r="D420" s="246" t="s">
        <v>368</v>
      </c>
      <c r="E420" s="276" t="s">
        <v>1</v>
      </c>
      <c r="F420" s="277" t="s">
        <v>3704</v>
      </c>
      <c r="G420" s="275"/>
      <c r="H420" s="276" t="s">
        <v>1</v>
      </c>
      <c r="I420" s="278"/>
      <c r="J420" s="275"/>
      <c r="K420" s="275"/>
      <c r="L420" s="279"/>
      <c r="M420" s="280"/>
      <c r="N420" s="281"/>
      <c r="O420" s="281"/>
      <c r="P420" s="281"/>
      <c r="Q420" s="281"/>
      <c r="R420" s="281"/>
      <c r="S420" s="281"/>
      <c r="T420" s="282"/>
      <c r="AT420" s="283" t="s">
        <v>368</v>
      </c>
      <c r="AU420" s="283" t="s">
        <v>92</v>
      </c>
      <c r="AV420" s="14" t="s">
        <v>90</v>
      </c>
      <c r="AW420" s="14" t="s">
        <v>38</v>
      </c>
      <c r="AX420" s="14" t="s">
        <v>83</v>
      </c>
      <c r="AY420" s="283" t="s">
        <v>263</v>
      </c>
    </row>
    <row r="421" s="14" customFormat="1">
      <c r="B421" s="274"/>
      <c r="C421" s="275"/>
      <c r="D421" s="246" t="s">
        <v>368</v>
      </c>
      <c r="E421" s="276" t="s">
        <v>1</v>
      </c>
      <c r="F421" s="277" t="s">
        <v>1643</v>
      </c>
      <c r="G421" s="275"/>
      <c r="H421" s="276" t="s">
        <v>1</v>
      </c>
      <c r="I421" s="278"/>
      <c r="J421" s="275"/>
      <c r="K421" s="275"/>
      <c r="L421" s="279"/>
      <c r="M421" s="280"/>
      <c r="N421" s="281"/>
      <c r="O421" s="281"/>
      <c r="P421" s="281"/>
      <c r="Q421" s="281"/>
      <c r="R421" s="281"/>
      <c r="S421" s="281"/>
      <c r="T421" s="282"/>
      <c r="AT421" s="283" t="s">
        <v>368</v>
      </c>
      <c r="AU421" s="283" t="s">
        <v>92</v>
      </c>
      <c r="AV421" s="14" t="s">
        <v>90</v>
      </c>
      <c r="AW421" s="14" t="s">
        <v>38</v>
      </c>
      <c r="AX421" s="14" t="s">
        <v>83</v>
      </c>
      <c r="AY421" s="283" t="s">
        <v>263</v>
      </c>
    </row>
    <row r="422" s="12" customFormat="1">
      <c r="B422" s="252"/>
      <c r="C422" s="253"/>
      <c r="D422" s="246" t="s">
        <v>368</v>
      </c>
      <c r="E422" s="254" t="s">
        <v>1</v>
      </c>
      <c r="F422" s="255" t="s">
        <v>3705</v>
      </c>
      <c r="G422" s="253"/>
      <c r="H422" s="256">
        <v>68.25</v>
      </c>
      <c r="I422" s="257"/>
      <c r="J422" s="253"/>
      <c r="K422" s="253"/>
      <c r="L422" s="258"/>
      <c r="M422" s="259"/>
      <c r="N422" s="260"/>
      <c r="O422" s="260"/>
      <c r="P422" s="260"/>
      <c r="Q422" s="260"/>
      <c r="R422" s="260"/>
      <c r="S422" s="260"/>
      <c r="T422" s="261"/>
      <c r="AT422" s="262" t="s">
        <v>368</v>
      </c>
      <c r="AU422" s="262" t="s">
        <v>92</v>
      </c>
      <c r="AV422" s="12" t="s">
        <v>92</v>
      </c>
      <c r="AW422" s="12" t="s">
        <v>38</v>
      </c>
      <c r="AX422" s="12" t="s">
        <v>83</v>
      </c>
      <c r="AY422" s="262" t="s">
        <v>263</v>
      </c>
    </row>
    <row r="423" s="13" customFormat="1">
      <c r="B423" s="263"/>
      <c r="C423" s="264"/>
      <c r="D423" s="246" t="s">
        <v>368</v>
      </c>
      <c r="E423" s="265" t="s">
        <v>1</v>
      </c>
      <c r="F423" s="266" t="s">
        <v>370</v>
      </c>
      <c r="G423" s="264"/>
      <c r="H423" s="267">
        <v>68.25</v>
      </c>
      <c r="I423" s="268"/>
      <c r="J423" s="264"/>
      <c r="K423" s="264"/>
      <c r="L423" s="269"/>
      <c r="M423" s="270"/>
      <c r="N423" s="271"/>
      <c r="O423" s="271"/>
      <c r="P423" s="271"/>
      <c r="Q423" s="271"/>
      <c r="R423" s="271"/>
      <c r="S423" s="271"/>
      <c r="T423" s="272"/>
      <c r="AT423" s="273" t="s">
        <v>368</v>
      </c>
      <c r="AU423" s="273" t="s">
        <v>92</v>
      </c>
      <c r="AV423" s="13" t="s">
        <v>125</v>
      </c>
      <c r="AW423" s="13" t="s">
        <v>38</v>
      </c>
      <c r="AX423" s="13" t="s">
        <v>83</v>
      </c>
      <c r="AY423" s="273" t="s">
        <v>263</v>
      </c>
    </row>
    <row r="424" s="12" customFormat="1">
      <c r="B424" s="252"/>
      <c r="C424" s="253"/>
      <c r="D424" s="246" t="s">
        <v>368</v>
      </c>
      <c r="E424" s="254" t="s">
        <v>1</v>
      </c>
      <c r="F424" s="255" t="s">
        <v>3706</v>
      </c>
      <c r="G424" s="253"/>
      <c r="H424" s="256">
        <v>78.488</v>
      </c>
      <c r="I424" s="257"/>
      <c r="J424" s="253"/>
      <c r="K424" s="253"/>
      <c r="L424" s="258"/>
      <c r="M424" s="259"/>
      <c r="N424" s="260"/>
      <c r="O424" s="260"/>
      <c r="P424" s="260"/>
      <c r="Q424" s="260"/>
      <c r="R424" s="260"/>
      <c r="S424" s="260"/>
      <c r="T424" s="261"/>
      <c r="AT424" s="262" t="s">
        <v>368</v>
      </c>
      <c r="AU424" s="262" t="s">
        <v>92</v>
      </c>
      <c r="AV424" s="12" t="s">
        <v>92</v>
      </c>
      <c r="AW424" s="12" t="s">
        <v>38</v>
      </c>
      <c r="AX424" s="12" t="s">
        <v>83</v>
      </c>
      <c r="AY424" s="262" t="s">
        <v>263</v>
      </c>
    </row>
    <row r="425" s="13" customFormat="1">
      <c r="B425" s="263"/>
      <c r="C425" s="264"/>
      <c r="D425" s="246" t="s">
        <v>368</v>
      </c>
      <c r="E425" s="265" t="s">
        <v>1</v>
      </c>
      <c r="F425" s="266" t="s">
        <v>370</v>
      </c>
      <c r="G425" s="264"/>
      <c r="H425" s="267">
        <v>78.488</v>
      </c>
      <c r="I425" s="268"/>
      <c r="J425" s="264"/>
      <c r="K425" s="264"/>
      <c r="L425" s="269"/>
      <c r="M425" s="270"/>
      <c r="N425" s="271"/>
      <c r="O425" s="271"/>
      <c r="P425" s="271"/>
      <c r="Q425" s="271"/>
      <c r="R425" s="271"/>
      <c r="S425" s="271"/>
      <c r="T425" s="272"/>
      <c r="AT425" s="273" t="s">
        <v>368</v>
      </c>
      <c r="AU425" s="273" t="s">
        <v>92</v>
      </c>
      <c r="AV425" s="13" t="s">
        <v>125</v>
      </c>
      <c r="AW425" s="13" t="s">
        <v>38</v>
      </c>
      <c r="AX425" s="13" t="s">
        <v>83</v>
      </c>
      <c r="AY425" s="273" t="s">
        <v>263</v>
      </c>
    </row>
    <row r="426" s="12" customFormat="1">
      <c r="B426" s="252"/>
      <c r="C426" s="253"/>
      <c r="D426" s="246" t="s">
        <v>368</v>
      </c>
      <c r="E426" s="254" t="s">
        <v>1</v>
      </c>
      <c r="F426" s="255" t="s">
        <v>3707</v>
      </c>
      <c r="G426" s="253"/>
      <c r="H426" s="256">
        <v>78.5</v>
      </c>
      <c r="I426" s="257"/>
      <c r="J426" s="253"/>
      <c r="K426" s="253"/>
      <c r="L426" s="258"/>
      <c r="M426" s="259"/>
      <c r="N426" s="260"/>
      <c r="O426" s="260"/>
      <c r="P426" s="260"/>
      <c r="Q426" s="260"/>
      <c r="R426" s="260"/>
      <c r="S426" s="260"/>
      <c r="T426" s="261"/>
      <c r="AT426" s="262" t="s">
        <v>368</v>
      </c>
      <c r="AU426" s="262" t="s">
        <v>92</v>
      </c>
      <c r="AV426" s="12" t="s">
        <v>92</v>
      </c>
      <c r="AW426" s="12" t="s">
        <v>38</v>
      </c>
      <c r="AX426" s="12" t="s">
        <v>83</v>
      </c>
      <c r="AY426" s="262" t="s">
        <v>263</v>
      </c>
    </row>
    <row r="427" s="13" customFormat="1">
      <c r="B427" s="263"/>
      <c r="C427" s="264"/>
      <c r="D427" s="246" t="s">
        <v>368</v>
      </c>
      <c r="E427" s="265" t="s">
        <v>1</v>
      </c>
      <c r="F427" s="266" t="s">
        <v>370</v>
      </c>
      <c r="G427" s="264"/>
      <c r="H427" s="267">
        <v>78.5</v>
      </c>
      <c r="I427" s="268"/>
      <c r="J427" s="264"/>
      <c r="K427" s="264"/>
      <c r="L427" s="269"/>
      <c r="M427" s="270"/>
      <c r="N427" s="271"/>
      <c r="O427" s="271"/>
      <c r="P427" s="271"/>
      <c r="Q427" s="271"/>
      <c r="R427" s="271"/>
      <c r="S427" s="271"/>
      <c r="T427" s="272"/>
      <c r="AT427" s="273" t="s">
        <v>368</v>
      </c>
      <c r="AU427" s="273" t="s">
        <v>92</v>
      </c>
      <c r="AV427" s="13" t="s">
        <v>125</v>
      </c>
      <c r="AW427" s="13" t="s">
        <v>38</v>
      </c>
      <c r="AX427" s="13" t="s">
        <v>90</v>
      </c>
      <c r="AY427" s="273" t="s">
        <v>263</v>
      </c>
    </row>
    <row r="428" s="1" customFormat="1" ht="16.5" customHeight="1">
      <c r="B428" s="39"/>
      <c r="C428" s="295" t="s">
        <v>676</v>
      </c>
      <c r="D428" s="295" t="s">
        <v>400</v>
      </c>
      <c r="E428" s="296" t="s">
        <v>3708</v>
      </c>
      <c r="F428" s="297" t="s">
        <v>3709</v>
      </c>
      <c r="G428" s="298" t="s">
        <v>396</v>
      </c>
      <c r="H428" s="299">
        <v>301.5</v>
      </c>
      <c r="I428" s="300"/>
      <c r="J428" s="301">
        <f>ROUND(I428*H428,2)</f>
        <v>0</v>
      </c>
      <c r="K428" s="297" t="s">
        <v>270</v>
      </c>
      <c r="L428" s="302"/>
      <c r="M428" s="303" t="s">
        <v>1</v>
      </c>
      <c r="N428" s="304" t="s">
        <v>48</v>
      </c>
      <c r="O428" s="87"/>
      <c r="P428" s="242">
        <f>O428*H428</f>
        <v>0</v>
      </c>
      <c r="Q428" s="242">
        <v>0.0010100000000000001</v>
      </c>
      <c r="R428" s="242">
        <f>Q428*H428</f>
        <v>0.30451500000000004</v>
      </c>
      <c r="S428" s="242">
        <v>0</v>
      </c>
      <c r="T428" s="243">
        <f>S428*H428</f>
        <v>0</v>
      </c>
      <c r="AR428" s="244" t="s">
        <v>563</v>
      </c>
      <c r="AT428" s="244" t="s">
        <v>400</v>
      </c>
      <c r="AU428" s="244" t="s">
        <v>92</v>
      </c>
      <c r="AY428" s="17" t="s">
        <v>263</v>
      </c>
      <c r="BE428" s="245">
        <f>IF(N428="základní",J428,0)</f>
        <v>0</v>
      </c>
      <c r="BF428" s="245">
        <f>IF(N428="snížená",J428,0)</f>
        <v>0</v>
      </c>
      <c r="BG428" s="245">
        <f>IF(N428="zákl. přenesená",J428,0)</f>
        <v>0</v>
      </c>
      <c r="BH428" s="245">
        <f>IF(N428="sníž. přenesená",J428,0)</f>
        <v>0</v>
      </c>
      <c r="BI428" s="245">
        <f>IF(N428="nulová",J428,0)</f>
        <v>0</v>
      </c>
      <c r="BJ428" s="17" t="s">
        <v>90</v>
      </c>
      <c r="BK428" s="245">
        <f>ROUND(I428*H428,2)</f>
        <v>0</v>
      </c>
      <c r="BL428" s="17" t="s">
        <v>452</v>
      </c>
      <c r="BM428" s="244" t="s">
        <v>3710</v>
      </c>
    </row>
    <row r="429" s="14" customFormat="1">
      <c r="B429" s="274"/>
      <c r="C429" s="275"/>
      <c r="D429" s="246" t="s">
        <v>368</v>
      </c>
      <c r="E429" s="276" t="s">
        <v>1</v>
      </c>
      <c r="F429" s="277" t="s">
        <v>3711</v>
      </c>
      <c r="G429" s="275"/>
      <c r="H429" s="276" t="s">
        <v>1</v>
      </c>
      <c r="I429" s="278"/>
      <c r="J429" s="275"/>
      <c r="K429" s="275"/>
      <c r="L429" s="279"/>
      <c r="M429" s="280"/>
      <c r="N429" s="281"/>
      <c r="O429" s="281"/>
      <c r="P429" s="281"/>
      <c r="Q429" s="281"/>
      <c r="R429" s="281"/>
      <c r="S429" s="281"/>
      <c r="T429" s="282"/>
      <c r="AT429" s="283" t="s">
        <v>368</v>
      </c>
      <c r="AU429" s="283" t="s">
        <v>92</v>
      </c>
      <c r="AV429" s="14" t="s">
        <v>90</v>
      </c>
      <c r="AW429" s="14" t="s">
        <v>38</v>
      </c>
      <c r="AX429" s="14" t="s">
        <v>83</v>
      </c>
      <c r="AY429" s="283" t="s">
        <v>263</v>
      </c>
    </row>
    <row r="430" s="14" customFormat="1">
      <c r="B430" s="274"/>
      <c r="C430" s="275"/>
      <c r="D430" s="246" t="s">
        <v>368</v>
      </c>
      <c r="E430" s="276" t="s">
        <v>1</v>
      </c>
      <c r="F430" s="277" t="s">
        <v>3666</v>
      </c>
      <c r="G430" s="275"/>
      <c r="H430" s="276" t="s">
        <v>1</v>
      </c>
      <c r="I430" s="278"/>
      <c r="J430" s="275"/>
      <c r="K430" s="275"/>
      <c r="L430" s="279"/>
      <c r="M430" s="280"/>
      <c r="N430" s="281"/>
      <c r="O430" s="281"/>
      <c r="P430" s="281"/>
      <c r="Q430" s="281"/>
      <c r="R430" s="281"/>
      <c r="S430" s="281"/>
      <c r="T430" s="282"/>
      <c r="AT430" s="283" t="s">
        <v>368</v>
      </c>
      <c r="AU430" s="283" t="s">
        <v>92</v>
      </c>
      <c r="AV430" s="14" t="s">
        <v>90</v>
      </c>
      <c r="AW430" s="14" t="s">
        <v>38</v>
      </c>
      <c r="AX430" s="14" t="s">
        <v>83</v>
      </c>
      <c r="AY430" s="283" t="s">
        <v>263</v>
      </c>
    </row>
    <row r="431" s="12" customFormat="1">
      <c r="B431" s="252"/>
      <c r="C431" s="253"/>
      <c r="D431" s="246" t="s">
        <v>368</v>
      </c>
      <c r="E431" s="254" t="s">
        <v>1</v>
      </c>
      <c r="F431" s="255" t="s">
        <v>3712</v>
      </c>
      <c r="G431" s="253"/>
      <c r="H431" s="256">
        <v>50.07</v>
      </c>
      <c r="I431" s="257"/>
      <c r="J431" s="253"/>
      <c r="K431" s="253"/>
      <c r="L431" s="258"/>
      <c r="M431" s="259"/>
      <c r="N431" s="260"/>
      <c r="O431" s="260"/>
      <c r="P431" s="260"/>
      <c r="Q431" s="260"/>
      <c r="R431" s="260"/>
      <c r="S431" s="260"/>
      <c r="T431" s="261"/>
      <c r="AT431" s="262" t="s">
        <v>368</v>
      </c>
      <c r="AU431" s="262" t="s">
        <v>92</v>
      </c>
      <c r="AV431" s="12" t="s">
        <v>92</v>
      </c>
      <c r="AW431" s="12" t="s">
        <v>38</v>
      </c>
      <c r="AX431" s="12" t="s">
        <v>83</v>
      </c>
      <c r="AY431" s="262" t="s">
        <v>263</v>
      </c>
    </row>
    <row r="432" s="14" customFormat="1">
      <c r="B432" s="274"/>
      <c r="C432" s="275"/>
      <c r="D432" s="246" t="s">
        <v>368</v>
      </c>
      <c r="E432" s="276" t="s">
        <v>1</v>
      </c>
      <c r="F432" s="277" t="s">
        <v>3696</v>
      </c>
      <c r="G432" s="275"/>
      <c r="H432" s="276" t="s">
        <v>1</v>
      </c>
      <c r="I432" s="278"/>
      <c r="J432" s="275"/>
      <c r="K432" s="275"/>
      <c r="L432" s="279"/>
      <c r="M432" s="280"/>
      <c r="N432" s="281"/>
      <c r="O432" s="281"/>
      <c r="P432" s="281"/>
      <c r="Q432" s="281"/>
      <c r="R432" s="281"/>
      <c r="S432" s="281"/>
      <c r="T432" s="282"/>
      <c r="AT432" s="283" t="s">
        <v>368</v>
      </c>
      <c r="AU432" s="283" t="s">
        <v>92</v>
      </c>
      <c r="AV432" s="14" t="s">
        <v>90</v>
      </c>
      <c r="AW432" s="14" t="s">
        <v>38</v>
      </c>
      <c r="AX432" s="14" t="s">
        <v>83</v>
      </c>
      <c r="AY432" s="283" t="s">
        <v>263</v>
      </c>
    </row>
    <row r="433" s="12" customFormat="1">
      <c r="B433" s="252"/>
      <c r="C433" s="253"/>
      <c r="D433" s="246" t="s">
        <v>368</v>
      </c>
      <c r="E433" s="254" t="s">
        <v>1</v>
      </c>
      <c r="F433" s="255" t="s">
        <v>3713</v>
      </c>
      <c r="G433" s="253"/>
      <c r="H433" s="256">
        <v>1.74</v>
      </c>
      <c r="I433" s="257"/>
      <c r="J433" s="253"/>
      <c r="K433" s="253"/>
      <c r="L433" s="258"/>
      <c r="M433" s="259"/>
      <c r="N433" s="260"/>
      <c r="O433" s="260"/>
      <c r="P433" s="260"/>
      <c r="Q433" s="260"/>
      <c r="R433" s="260"/>
      <c r="S433" s="260"/>
      <c r="T433" s="261"/>
      <c r="AT433" s="262" t="s">
        <v>368</v>
      </c>
      <c r="AU433" s="262" t="s">
        <v>92</v>
      </c>
      <c r="AV433" s="12" t="s">
        <v>92</v>
      </c>
      <c r="AW433" s="12" t="s">
        <v>38</v>
      </c>
      <c r="AX433" s="12" t="s">
        <v>83</v>
      </c>
      <c r="AY433" s="262" t="s">
        <v>263</v>
      </c>
    </row>
    <row r="434" s="14" customFormat="1">
      <c r="B434" s="274"/>
      <c r="C434" s="275"/>
      <c r="D434" s="246" t="s">
        <v>368</v>
      </c>
      <c r="E434" s="276" t="s">
        <v>1</v>
      </c>
      <c r="F434" s="277" t="s">
        <v>3599</v>
      </c>
      <c r="G434" s="275"/>
      <c r="H434" s="276" t="s">
        <v>1</v>
      </c>
      <c r="I434" s="278"/>
      <c r="J434" s="275"/>
      <c r="K434" s="275"/>
      <c r="L434" s="279"/>
      <c r="M434" s="280"/>
      <c r="N434" s="281"/>
      <c r="O434" s="281"/>
      <c r="P434" s="281"/>
      <c r="Q434" s="281"/>
      <c r="R434" s="281"/>
      <c r="S434" s="281"/>
      <c r="T434" s="282"/>
      <c r="AT434" s="283" t="s">
        <v>368</v>
      </c>
      <c r="AU434" s="283" t="s">
        <v>92</v>
      </c>
      <c r="AV434" s="14" t="s">
        <v>90</v>
      </c>
      <c r="AW434" s="14" t="s">
        <v>38</v>
      </c>
      <c r="AX434" s="14" t="s">
        <v>83</v>
      </c>
      <c r="AY434" s="283" t="s">
        <v>263</v>
      </c>
    </row>
    <row r="435" s="12" customFormat="1">
      <c r="B435" s="252"/>
      <c r="C435" s="253"/>
      <c r="D435" s="246" t="s">
        <v>368</v>
      </c>
      <c r="E435" s="254" t="s">
        <v>1</v>
      </c>
      <c r="F435" s="255" t="s">
        <v>1573</v>
      </c>
      <c r="G435" s="253"/>
      <c r="H435" s="256">
        <v>210</v>
      </c>
      <c r="I435" s="257"/>
      <c r="J435" s="253"/>
      <c r="K435" s="253"/>
      <c r="L435" s="258"/>
      <c r="M435" s="259"/>
      <c r="N435" s="260"/>
      <c r="O435" s="260"/>
      <c r="P435" s="260"/>
      <c r="Q435" s="260"/>
      <c r="R435" s="260"/>
      <c r="S435" s="260"/>
      <c r="T435" s="261"/>
      <c r="AT435" s="262" t="s">
        <v>368</v>
      </c>
      <c r="AU435" s="262" t="s">
        <v>92</v>
      </c>
      <c r="AV435" s="12" t="s">
        <v>92</v>
      </c>
      <c r="AW435" s="12" t="s">
        <v>38</v>
      </c>
      <c r="AX435" s="12" t="s">
        <v>83</v>
      </c>
      <c r="AY435" s="262" t="s">
        <v>263</v>
      </c>
    </row>
    <row r="436" s="13" customFormat="1">
      <c r="B436" s="263"/>
      <c r="C436" s="264"/>
      <c r="D436" s="246" t="s">
        <v>368</v>
      </c>
      <c r="E436" s="265" t="s">
        <v>1</v>
      </c>
      <c r="F436" s="266" t="s">
        <v>370</v>
      </c>
      <c r="G436" s="264"/>
      <c r="H436" s="267">
        <v>261.81</v>
      </c>
      <c r="I436" s="268"/>
      <c r="J436" s="264"/>
      <c r="K436" s="264"/>
      <c r="L436" s="269"/>
      <c r="M436" s="270"/>
      <c r="N436" s="271"/>
      <c r="O436" s="271"/>
      <c r="P436" s="271"/>
      <c r="Q436" s="271"/>
      <c r="R436" s="271"/>
      <c r="S436" s="271"/>
      <c r="T436" s="272"/>
      <c r="AT436" s="273" t="s">
        <v>368</v>
      </c>
      <c r="AU436" s="273" t="s">
        <v>92</v>
      </c>
      <c r="AV436" s="13" t="s">
        <v>125</v>
      </c>
      <c r="AW436" s="13" t="s">
        <v>38</v>
      </c>
      <c r="AX436" s="13" t="s">
        <v>83</v>
      </c>
      <c r="AY436" s="273" t="s">
        <v>263</v>
      </c>
    </row>
    <row r="437" s="12" customFormat="1">
      <c r="B437" s="252"/>
      <c r="C437" s="253"/>
      <c r="D437" s="246" t="s">
        <v>368</v>
      </c>
      <c r="E437" s="254" t="s">
        <v>1</v>
      </c>
      <c r="F437" s="255" t="s">
        <v>3714</v>
      </c>
      <c r="G437" s="253"/>
      <c r="H437" s="256">
        <v>301.08199999999999</v>
      </c>
      <c r="I437" s="257"/>
      <c r="J437" s="253"/>
      <c r="K437" s="253"/>
      <c r="L437" s="258"/>
      <c r="M437" s="259"/>
      <c r="N437" s="260"/>
      <c r="O437" s="260"/>
      <c r="P437" s="260"/>
      <c r="Q437" s="260"/>
      <c r="R437" s="260"/>
      <c r="S437" s="260"/>
      <c r="T437" s="261"/>
      <c r="AT437" s="262" t="s">
        <v>368</v>
      </c>
      <c r="AU437" s="262" t="s">
        <v>92</v>
      </c>
      <c r="AV437" s="12" t="s">
        <v>92</v>
      </c>
      <c r="AW437" s="12" t="s">
        <v>38</v>
      </c>
      <c r="AX437" s="12" t="s">
        <v>83</v>
      </c>
      <c r="AY437" s="262" t="s">
        <v>263</v>
      </c>
    </row>
    <row r="438" s="13" customFormat="1">
      <c r="B438" s="263"/>
      <c r="C438" s="264"/>
      <c r="D438" s="246" t="s">
        <v>368</v>
      </c>
      <c r="E438" s="265" t="s">
        <v>1</v>
      </c>
      <c r="F438" s="266" t="s">
        <v>370</v>
      </c>
      <c r="G438" s="264"/>
      <c r="H438" s="267">
        <v>301.08199999999999</v>
      </c>
      <c r="I438" s="268"/>
      <c r="J438" s="264"/>
      <c r="K438" s="264"/>
      <c r="L438" s="269"/>
      <c r="M438" s="270"/>
      <c r="N438" s="271"/>
      <c r="O438" s="271"/>
      <c r="P438" s="271"/>
      <c r="Q438" s="271"/>
      <c r="R438" s="271"/>
      <c r="S438" s="271"/>
      <c r="T438" s="272"/>
      <c r="AT438" s="273" t="s">
        <v>368</v>
      </c>
      <c r="AU438" s="273" t="s">
        <v>92</v>
      </c>
      <c r="AV438" s="13" t="s">
        <v>125</v>
      </c>
      <c r="AW438" s="13" t="s">
        <v>38</v>
      </c>
      <c r="AX438" s="13" t="s">
        <v>83</v>
      </c>
      <c r="AY438" s="273" t="s">
        <v>263</v>
      </c>
    </row>
    <row r="439" s="12" customFormat="1">
      <c r="B439" s="252"/>
      <c r="C439" s="253"/>
      <c r="D439" s="246" t="s">
        <v>368</v>
      </c>
      <c r="E439" s="254" t="s">
        <v>1</v>
      </c>
      <c r="F439" s="255" t="s">
        <v>3715</v>
      </c>
      <c r="G439" s="253"/>
      <c r="H439" s="256">
        <v>301.5</v>
      </c>
      <c r="I439" s="257"/>
      <c r="J439" s="253"/>
      <c r="K439" s="253"/>
      <c r="L439" s="258"/>
      <c r="M439" s="259"/>
      <c r="N439" s="260"/>
      <c r="O439" s="260"/>
      <c r="P439" s="260"/>
      <c r="Q439" s="260"/>
      <c r="R439" s="260"/>
      <c r="S439" s="260"/>
      <c r="T439" s="261"/>
      <c r="AT439" s="262" t="s">
        <v>368</v>
      </c>
      <c r="AU439" s="262" t="s">
        <v>92</v>
      </c>
      <c r="AV439" s="12" t="s">
        <v>92</v>
      </c>
      <c r="AW439" s="12" t="s">
        <v>38</v>
      </c>
      <c r="AX439" s="12" t="s">
        <v>83</v>
      </c>
      <c r="AY439" s="262" t="s">
        <v>263</v>
      </c>
    </row>
    <row r="440" s="13" customFormat="1">
      <c r="B440" s="263"/>
      <c r="C440" s="264"/>
      <c r="D440" s="246" t="s">
        <v>368</v>
      </c>
      <c r="E440" s="265" t="s">
        <v>1</v>
      </c>
      <c r="F440" s="266" t="s">
        <v>370</v>
      </c>
      <c r="G440" s="264"/>
      <c r="H440" s="267">
        <v>301.5</v>
      </c>
      <c r="I440" s="268"/>
      <c r="J440" s="264"/>
      <c r="K440" s="264"/>
      <c r="L440" s="269"/>
      <c r="M440" s="270"/>
      <c r="N440" s="271"/>
      <c r="O440" s="271"/>
      <c r="P440" s="271"/>
      <c r="Q440" s="271"/>
      <c r="R440" s="271"/>
      <c r="S440" s="271"/>
      <c r="T440" s="272"/>
      <c r="AT440" s="273" t="s">
        <v>368</v>
      </c>
      <c r="AU440" s="273" t="s">
        <v>92</v>
      </c>
      <c r="AV440" s="13" t="s">
        <v>125</v>
      </c>
      <c r="AW440" s="13" t="s">
        <v>38</v>
      </c>
      <c r="AX440" s="13" t="s">
        <v>90</v>
      </c>
      <c r="AY440" s="273" t="s">
        <v>263</v>
      </c>
    </row>
    <row r="441" s="1" customFormat="1" ht="16.5" customHeight="1">
      <c r="B441" s="39"/>
      <c r="C441" s="295" t="s">
        <v>680</v>
      </c>
      <c r="D441" s="295" t="s">
        <v>400</v>
      </c>
      <c r="E441" s="296" t="s">
        <v>3716</v>
      </c>
      <c r="F441" s="297" t="s">
        <v>3717</v>
      </c>
      <c r="G441" s="298" t="s">
        <v>396</v>
      </c>
      <c r="H441" s="299">
        <v>167</v>
      </c>
      <c r="I441" s="300"/>
      <c r="J441" s="301">
        <f>ROUND(I441*H441,2)</f>
        <v>0</v>
      </c>
      <c r="K441" s="297" t="s">
        <v>270</v>
      </c>
      <c r="L441" s="302"/>
      <c r="M441" s="303" t="s">
        <v>1</v>
      </c>
      <c r="N441" s="304" t="s">
        <v>48</v>
      </c>
      <c r="O441" s="87"/>
      <c r="P441" s="242">
        <f>O441*H441</f>
        <v>0</v>
      </c>
      <c r="Q441" s="242">
        <v>0.00106</v>
      </c>
      <c r="R441" s="242">
        <f>Q441*H441</f>
        <v>0.17701999999999998</v>
      </c>
      <c r="S441" s="242">
        <v>0</v>
      </c>
      <c r="T441" s="243">
        <f>S441*H441</f>
        <v>0</v>
      </c>
      <c r="AR441" s="244" t="s">
        <v>563</v>
      </c>
      <c r="AT441" s="244" t="s">
        <v>400</v>
      </c>
      <c r="AU441" s="244" t="s">
        <v>92</v>
      </c>
      <c r="AY441" s="17" t="s">
        <v>263</v>
      </c>
      <c r="BE441" s="245">
        <f>IF(N441="základní",J441,0)</f>
        <v>0</v>
      </c>
      <c r="BF441" s="245">
        <f>IF(N441="snížená",J441,0)</f>
        <v>0</v>
      </c>
      <c r="BG441" s="245">
        <f>IF(N441="zákl. přenesená",J441,0)</f>
        <v>0</v>
      </c>
      <c r="BH441" s="245">
        <f>IF(N441="sníž. přenesená",J441,0)</f>
        <v>0</v>
      </c>
      <c r="BI441" s="245">
        <f>IF(N441="nulová",J441,0)</f>
        <v>0</v>
      </c>
      <c r="BJ441" s="17" t="s">
        <v>90</v>
      </c>
      <c r="BK441" s="245">
        <f>ROUND(I441*H441,2)</f>
        <v>0</v>
      </c>
      <c r="BL441" s="17" t="s">
        <v>452</v>
      </c>
      <c r="BM441" s="244" t="s">
        <v>3718</v>
      </c>
    </row>
    <row r="442" s="14" customFormat="1">
      <c r="B442" s="274"/>
      <c r="C442" s="275"/>
      <c r="D442" s="246" t="s">
        <v>368</v>
      </c>
      <c r="E442" s="276" t="s">
        <v>1</v>
      </c>
      <c r="F442" s="277" t="s">
        <v>3719</v>
      </c>
      <c r="G442" s="275"/>
      <c r="H442" s="276" t="s">
        <v>1</v>
      </c>
      <c r="I442" s="278"/>
      <c r="J442" s="275"/>
      <c r="K442" s="275"/>
      <c r="L442" s="279"/>
      <c r="M442" s="280"/>
      <c r="N442" s="281"/>
      <c r="O442" s="281"/>
      <c r="P442" s="281"/>
      <c r="Q442" s="281"/>
      <c r="R442" s="281"/>
      <c r="S442" s="281"/>
      <c r="T442" s="282"/>
      <c r="AT442" s="283" t="s">
        <v>368</v>
      </c>
      <c r="AU442" s="283" t="s">
        <v>92</v>
      </c>
      <c r="AV442" s="14" t="s">
        <v>90</v>
      </c>
      <c r="AW442" s="14" t="s">
        <v>38</v>
      </c>
      <c r="AX442" s="14" t="s">
        <v>83</v>
      </c>
      <c r="AY442" s="283" t="s">
        <v>263</v>
      </c>
    </row>
    <row r="443" s="14" customFormat="1">
      <c r="B443" s="274"/>
      <c r="C443" s="275"/>
      <c r="D443" s="246" t="s">
        <v>368</v>
      </c>
      <c r="E443" s="276" t="s">
        <v>1</v>
      </c>
      <c r="F443" s="277" t="s">
        <v>1643</v>
      </c>
      <c r="G443" s="275"/>
      <c r="H443" s="276" t="s">
        <v>1</v>
      </c>
      <c r="I443" s="278"/>
      <c r="J443" s="275"/>
      <c r="K443" s="275"/>
      <c r="L443" s="279"/>
      <c r="M443" s="280"/>
      <c r="N443" s="281"/>
      <c r="O443" s="281"/>
      <c r="P443" s="281"/>
      <c r="Q443" s="281"/>
      <c r="R443" s="281"/>
      <c r="S443" s="281"/>
      <c r="T443" s="282"/>
      <c r="AT443" s="283" t="s">
        <v>368</v>
      </c>
      <c r="AU443" s="283" t="s">
        <v>92</v>
      </c>
      <c r="AV443" s="14" t="s">
        <v>90</v>
      </c>
      <c r="AW443" s="14" t="s">
        <v>38</v>
      </c>
      <c r="AX443" s="14" t="s">
        <v>83</v>
      </c>
      <c r="AY443" s="283" t="s">
        <v>263</v>
      </c>
    </row>
    <row r="444" s="12" customFormat="1">
      <c r="B444" s="252"/>
      <c r="C444" s="253"/>
      <c r="D444" s="246" t="s">
        <v>368</v>
      </c>
      <c r="E444" s="254" t="s">
        <v>1</v>
      </c>
      <c r="F444" s="255" t="s">
        <v>3720</v>
      </c>
      <c r="G444" s="253"/>
      <c r="H444" s="256">
        <v>145.13999999999999</v>
      </c>
      <c r="I444" s="257"/>
      <c r="J444" s="253"/>
      <c r="K444" s="253"/>
      <c r="L444" s="258"/>
      <c r="M444" s="259"/>
      <c r="N444" s="260"/>
      <c r="O444" s="260"/>
      <c r="P444" s="260"/>
      <c r="Q444" s="260"/>
      <c r="R444" s="260"/>
      <c r="S444" s="260"/>
      <c r="T444" s="261"/>
      <c r="AT444" s="262" t="s">
        <v>368</v>
      </c>
      <c r="AU444" s="262" t="s">
        <v>92</v>
      </c>
      <c r="AV444" s="12" t="s">
        <v>92</v>
      </c>
      <c r="AW444" s="12" t="s">
        <v>38</v>
      </c>
      <c r="AX444" s="12" t="s">
        <v>83</v>
      </c>
      <c r="AY444" s="262" t="s">
        <v>263</v>
      </c>
    </row>
    <row r="445" s="13" customFormat="1">
      <c r="B445" s="263"/>
      <c r="C445" s="264"/>
      <c r="D445" s="246" t="s">
        <v>368</v>
      </c>
      <c r="E445" s="265" t="s">
        <v>1</v>
      </c>
      <c r="F445" s="266" t="s">
        <v>370</v>
      </c>
      <c r="G445" s="264"/>
      <c r="H445" s="267">
        <v>145.13999999999999</v>
      </c>
      <c r="I445" s="268"/>
      <c r="J445" s="264"/>
      <c r="K445" s="264"/>
      <c r="L445" s="269"/>
      <c r="M445" s="270"/>
      <c r="N445" s="271"/>
      <c r="O445" s="271"/>
      <c r="P445" s="271"/>
      <c r="Q445" s="271"/>
      <c r="R445" s="271"/>
      <c r="S445" s="271"/>
      <c r="T445" s="272"/>
      <c r="AT445" s="273" t="s">
        <v>368</v>
      </c>
      <c r="AU445" s="273" t="s">
        <v>92</v>
      </c>
      <c r="AV445" s="13" t="s">
        <v>125</v>
      </c>
      <c r="AW445" s="13" t="s">
        <v>38</v>
      </c>
      <c r="AX445" s="13" t="s">
        <v>83</v>
      </c>
      <c r="AY445" s="273" t="s">
        <v>263</v>
      </c>
    </row>
    <row r="446" s="12" customFormat="1">
      <c r="B446" s="252"/>
      <c r="C446" s="253"/>
      <c r="D446" s="246" t="s">
        <v>368</v>
      </c>
      <c r="E446" s="254" t="s">
        <v>1</v>
      </c>
      <c r="F446" s="255" t="s">
        <v>3721</v>
      </c>
      <c r="G446" s="253"/>
      <c r="H446" s="256">
        <v>166.911</v>
      </c>
      <c r="I446" s="257"/>
      <c r="J446" s="253"/>
      <c r="K446" s="253"/>
      <c r="L446" s="258"/>
      <c r="M446" s="259"/>
      <c r="N446" s="260"/>
      <c r="O446" s="260"/>
      <c r="P446" s="260"/>
      <c r="Q446" s="260"/>
      <c r="R446" s="260"/>
      <c r="S446" s="260"/>
      <c r="T446" s="261"/>
      <c r="AT446" s="262" t="s">
        <v>368</v>
      </c>
      <c r="AU446" s="262" t="s">
        <v>92</v>
      </c>
      <c r="AV446" s="12" t="s">
        <v>92</v>
      </c>
      <c r="AW446" s="12" t="s">
        <v>38</v>
      </c>
      <c r="AX446" s="12" t="s">
        <v>83</v>
      </c>
      <c r="AY446" s="262" t="s">
        <v>263</v>
      </c>
    </row>
    <row r="447" s="13" customFormat="1">
      <c r="B447" s="263"/>
      <c r="C447" s="264"/>
      <c r="D447" s="246" t="s">
        <v>368</v>
      </c>
      <c r="E447" s="265" t="s">
        <v>1</v>
      </c>
      <c r="F447" s="266" t="s">
        <v>370</v>
      </c>
      <c r="G447" s="264"/>
      <c r="H447" s="267">
        <v>166.911</v>
      </c>
      <c r="I447" s="268"/>
      <c r="J447" s="264"/>
      <c r="K447" s="264"/>
      <c r="L447" s="269"/>
      <c r="M447" s="270"/>
      <c r="N447" s="271"/>
      <c r="O447" s="271"/>
      <c r="P447" s="271"/>
      <c r="Q447" s="271"/>
      <c r="R447" s="271"/>
      <c r="S447" s="271"/>
      <c r="T447" s="272"/>
      <c r="AT447" s="273" t="s">
        <v>368</v>
      </c>
      <c r="AU447" s="273" t="s">
        <v>92</v>
      </c>
      <c r="AV447" s="13" t="s">
        <v>125</v>
      </c>
      <c r="AW447" s="13" t="s">
        <v>38</v>
      </c>
      <c r="AX447" s="13" t="s">
        <v>83</v>
      </c>
      <c r="AY447" s="273" t="s">
        <v>263</v>
      </c>
    </row>
    <row r="448" s="12" customFormat="1">
      <c r="B448" s="252"/>
      <c r="C448" s="253"/>
      <c r="D448" s="246" t="s">
        <v>368</v>
      </c>
      <c r="E448" s="254" t="s">
        <v>1</v>
      </c>
      <c r="F448" s="255" t="s">
        <v>1310</v>
      </c>
      <c r="G448" s="253"/>
      <c r="H448" s="256">
        <v>167</v>
      </c>
      <c r="I448" s="257"/>
      <c r="J448" s="253"/>
      <c r="K448" s="253"/>
      <c r="L448" s="258"/>
      <c r="M448" s="259"/>
      <c r="N448" s="260"/>
      <c r="O448" s="260"/>
      <c r="P448" s="260"/>
      <c r="Q448" s="260"/>
      <c r="R448" s="260"/>
      <c r="S448" s="260"/>
      <c r="T448" s="261"/>
      <c r="AT448" s="262" t="s">
        <v>368</v>
      </c>
      <c r="AU448" s="262" t="s">
        <v>92</v>
      </c>
      <c r="AV448" s="12" t="s">
        <v>92</v>
      </c>
      <c r="AW448" s="12" t="s">
        <v>38</v>
      </c>
      <c r="AX448" s="12" t="s">
        <v>83</v>
      </c>
      <c r="AY448" s="262" t="s">
        <v>263</v>
      </c>
    </row>
    <row r="449" s="13" customFormat="1">
      <c r="B449" s="263"/>
      <c r="C449" s="264"/>
      <c r="D449" s="246" t="s">
        <v>368</v>
      </c>
      <c r="E449" s="265" t="s">
        <v>1</v>
      </c>
      <c r="F449" s="266" t="s">
        <v>370</v>
      </c>
      <c r="G449" s="264"/>
      <c r="H449" s="267">
        <v>167</v>
      </c>
      <c r="I449" s="268"/>
      <c r="J449" s="264"/>
      <c r="K449" s="264"/>
      <c r="L449" s="269"/>
      <c r="M449" s="270"/>
      <c r="N449" s="271"/>
      <c r="O449" s="271"/>
      <c r="P449" s="271"/>
      <c r="Q449" s="271"/>
      <c r="R449" s="271"/>
      <c r="S449" s="271"/>
      <c r="T449" s="272"/>
      <c r="AT449" s="273" t="s">
        <v>368</v>
      </c>
      <c r="AU449" s="273" t="s">
        <v>92</v>
      </c>
      <c r="AV449" s="13" t="s">
        <v>125</v>
      </c>
      <c r="AW449" s="13" t="s">
        <v>38</v>
      </c>
      <c r="AX449" s="13" t="s">
        <v>90</v>
      </c>
      <c r="AY449" s="273" t="s">
        <v>263</v>
      </c>
    </row>
    <row r="450" s="1" customFormat="1" ht="16.5" customHeight="1">
      <c r="B450" s="39"/>
      <c r="C450" s="295" t="s">
        <v>684</v>
      </c>
      <c r="D450" s="295" t="s">
        <v>400</v>
      </c>
      <c r="E450" s="296" t="s">
        <v>3722</v>
      </c>
      <c r="F450" s="297" t="s">
        <v>3723</v>
      </c>
      <c r="G450" s="298" t="s">
        <v>396</v>
      </c>
      <c r="H450" s="299">
        <v>58</v>
      </c>
      <c r="I450" s="300"/>
      <c r="J450" s="301">
        <f>ROUND(I450*H450,2)</f>
        <v>0</v>
      </c>
      <c r="K450" s="297" t="s">
        <v>3544</v>
      </c>
      <c r="L450" s="302"/>
      <c r="M450" s="303" t="s">
        <v>1</v>
      </c>
      <c r="N450" s="304" t="s">
        <v>48</v>
      </c>
      <c r="O450" s="87"/>
      <c r="P450" s="242">
        <f>O450*H450</f>
        <v>0</v>
      </c>
      <c r="Q450" s="242">
        <v>0</v>
      </c>
      <c r="R450" s="242">
        <f>Q450*H450</f>
        <v>0</v>
      </c>
      <c r="S450" s="242">
        <v>0</v>
      </c>
      <c r="T450" s="243">
        <f>S450*H450</f>
        <v>0</v>
      </c>
      <c r="AR450" s="244" t="s">
        <v>563</v>
      </c>
      <c r="AT450" s="244" t="s">
        <v>400</v>
      </c>
      <c r="AU450" s="244" t="s">
        <v>92</v>
      </c>
      <c r="AY450" s="17" t="s">
        <v>263</v>
      </c>
      <c r="BE450" s="245">
        <f>IF(N450="základní",J450,0)</f>
        <v>0</v>
      </c>
      <c r="BF450" s="245">
        <f>IF(N450="snížená",J450,0)</f>
        <v>0</v>
      </c>
      <c r="BG450" s="245">
        <f>IF(N450="zákl. přenesená",J450,0)</f>
        <v>0</v>
      </c>
      <c r="BH450" s="245">
        <f>IF(N450="sníž. přenesená",J450,0)</f>
        <v>0</v>
      </c>
      <c r="BI450" s="245">
        <f>IF(N450="nulová",J450,0)</f>
        <v>0</v>
      </c>
      <c r="BJ450" s="17" t="s">
        <v>90</v>
      </c>
      <c r="BK450" s="245">
        <f>ROUND(I450*H450,2)</f>
        <v>0</v>
      </c>
      <c r="BL450" s="17" t="s">
        <v>452</v>
      </c>
      <c r="BM450" s="244" t="s">
        <v>3724</v>
      </c>
    </row>
    <row r="451" s="14" customFormat="1">
      <c r="B451" s="274"/>
      <c r="C451" s="275"/>
      <c r="D451" s="246" t="s">
        <v>368</v>
      </c>
      <c r="E451" s="276" t="s">
        <v>1</v>
      </c>
      <c r="F451" s="277" t="s">
        <v>3725</v>
      </c>
      <c r="G451" s="275"/>
      <c r="H451" s="276" t="s">
        <v>1</v>
      </c>
      <c r="I451" s="278"/>
      <c r="J451" s="275"/>
      <c r="K451" s="275"/>
      <c r="L451" s="279"/>
      <c r="M451" s="280"/>
      <c r="N451" s="281"/>
      <c r="O451" s="281"/>
      <c r="P451" s="281"/>
      <c r="Q451" s="281"/>
      <c r="R451" s="281"/>
      <c r="S451" s="281"/>
      <c r="T451" s="282"/>
      <c r="AT451" s="283" t="s">
        <v>368</v>
      </c>
      <c r="AU451" s="283" t="s">
        <v>92</v>
      </c>
      <c r="AV451" s="14" t="s">
        <v>90</v>
      </c>
      <c r="AW451" s="14" t="s">
        <v>38</v>
      </c>
      <c r="AX451" s="14" t="s">
        <v>83</v>
      </c>
      <c r="AY451" s="283" t="s">
        <v>263</v>
      </c>
    </row>
    <row r="452" s="12" customFormat="1">
      <c r="B452" s="252"/>
      <c r="C452" s="253"/>
      <c r="D452" s="246" t="s">
        <v>368</v>
      </c>
      <c r="E452" s="254" t="s">
        <v>1</v>
      </c>
      <c r="F452" s="255" t="s">
        <v>737</v>
      </c>
      <c r="G452" s="253"/>
      <c r="H452" s="256">
        <v>58</v>
      </c>
      <c r="I452" s="257"/>
      <c r="J452" s="253"/>
      <c r="K452" s="253"/>
      <c r="L452" s="258"/>
      <c r="M452" s="259"/>
      <c r="N452" s="260"/>
      <c r="O452" s="260"/>
      <c r="P452" s="260"/>
      <c r="Q452" s="260"/>
      <c r="R452" s="260"/>
      <c r="S452" s="260"/>
      <c r="T452" s="261"/>
      <c r="AT452" s="262" t="s">
        <v>368</v>
      </c>
      <c r="AU452" s="262" t="s">
        <v>92</v>
      </c>
      <c r="AV452" s="12" t="s">
        <v>92</v>
      </c>
      <c r="AW452" s="12" t="s">
        <v>38</v>
      </c>
      <c r="AX452" s="12" t="s">
        <v>90</v>
      </c>
      <c r="AY452" s="262" t="s">
        <v>263</v>
      </c>
    </row>
    <row r="453" s="1" customFormat="1" ht="16.5" customHeight="1">
      <c r="B453" s="39"/>
      <c r="C453" s="295" t="s">
        <v>688</v>
      </c>
      <c r="D453" s="295" t="s">
        <v>400</v>
      </c>
      <c r="E453" s="296" t="s">
        <v>3726</v>
      </c>
      <c r="F453" s="297" t="s">
        <v>3727</v>
      </c>
      <c r="G453" s="298" t="s">
        <v>396</v>
      </c>
      <c r="H453" s="299">
        <v>24.5</v>
      </c>
      <c r="I453" s="300"/>
      <c r="J453" s="301">
        <f>ROUND(I453*H453,2)</f>
        <v>0</v>
      </c>
      <c r="K453" s="297" t="s">
        <v>3544</v>
      </c>
      <c r="L453" s="302"/>
      <c r="M453" s="303" t="s">
        <v>1</v>
      </c>
      <c r="N453" s="304" t="s">
        <v>48</v>
      </c>
      <c r="O453" s="87"/>
      <c r="P453" s="242">
        <f>O453*H453</f>
        <v>0</v>
      </c>
      <c r="Q453" s="242">
        <v>0</v>
      </c>
      <c r="R453" s="242">
        <f>Q453*H453</f>
        <v>0</v>
      </c>
      <c r="S453" s="242">
        <v>0</v>
      </c>
      <c r="T453" s="243">
        <f>S453*H453</f>
        <v>0</v>
      </c>
      <c r="AR453" s="244" t="s">
        <v>563</v>
      </c>
      <c r="AT453" s="244" t="s">
        <v>400</v>
      </c>
      <c r="AU453" s="244" t="s">
        <v>92</v>
      </c>
      <c r="AY453" s="17" t="s">
        <v>263</v>
      </c>
      <c r="BE453" s="245">
        <f>IF(N453="základní",J453,0)</f>
        <v>0</v>
      </c>
      <c r="BF453" s="245">
        <f>IF(N453="snížená",J453,0)</f>
        <v>0</v>
      </c>
      <c r="BG453" s="245">
        <f>IF(N453="zákl. přenesená",J453,0)</f>
        <v>0</v>
      </c>
      <c r="BH453" s="245">
        <f>IF(N453="sníž. přenesená",J453,0)</f>
        <v>0</v>
      </c>
      <c r="BI453" s="245">
        <f>IF(N453="nulová",J453,0)</f>
        <v>0</v>
      </c>
      <c r="BJ453" s="17" t="s">
        <v>90</v>
      </c>
      <c r="BK453" s="245">
        <f>ROUND(I453*H453,2)</f>
        <v>0</v>
      </c>
      <c r="BL453" s="17" t="s">
        <v>452</v>
      </c>
      <c r="BM453" s="244" t="s">
        <v>3728</v>
      </c>
    </row>
    <row r="454" s="14" customFormat="1">
      <c r="B454" s="274"/>
      <c r="C454" s="275"/>
      <c r="D454" s="246" t="s">
        <v>368</v>
      </c>
      <c r="E454" s="276" t="s">
        <v>1</v>
      </c>
      <c r="F454" s="277" t="s">
        <v>3729</v>
      </c>
      <c r="G454" s="275"/>
      <c r="H454" s="276" t="s">
        <v>1</v>
      </c>
      <c r="I454" s="278"/>
      <c r="J454" s="275"/>
      <c r="K454" s="275"/>
      <c r="L454" s="279"/>
      <c r="M454" s="280"/>
      <c r="N454" s="281"/>
      <c r="O454" s="281"/>
      <c r="P454" s="281"/>
      <c r="Q454" s="281"/>
      <c r="R454" s="281"/>
      <c r="S454" s="281"/>
      <c r="T454" s="282"/>
      <c r="AT454" s="283" t="s">
        <v>368</v>
      </c>
      <c r="AU454" s="283" t="s">
        <v>92</v>
      </c>
      <c r="AV454" s="14" t="s">
        <v>90</v>
      </c>
      <c r="AW454" s="14" t="s">
        <v>38</v>
      </c>
      <c r="AX454" s="14" t="s">
        <v>83</v>
      </c>
      <c r="AY454" s="283" t="s">
        <v>263</v>
      </c>
    </row>
    <row r="455" s="12" customFormat="1">
      <c r="B455" s="252"/>
      <c r="C455" s="253"/>
      <c r="D455" s="246" t="s">
        <v>368</v>
      </c>
      <c r="E455" s="254" t="s">
        <v>1</v>
      </c>
      <c r="F455" s="255" t="s">
        <v>3639</v>
      </c>
      <c r="G455" s="253"/>
      <c r="H455" s="256">
        <v>24.5</v>
      </c>
      <c r="I455" s="257"/>
      <c r="J455" s="253"/>
      <c r="K455" s="253"/>
      <c r="L455" s="258"/>
      <c r="M455" s="259"/>
      <c r="N455" s="260"/>
      <c r="O455" s="260"/>
      <c r="P455" s="260"/>
      <c r="Q455" s="260"/>
      <c r="R455" s="260"/>
      <c r="S455" s="260"/>
      <c r="T455" s="261"/>
      <c r="AT455" s="262" t="s">
        <v>368</v>
      </c>
      <c r="AU455" s="262" t="s">
        <v>92</v>
      </c>
      <c r="AV455" s="12" t="s">
        <v>92</v>
      </c>
      <c r="AW455" s="12" t="s">
        <v>38</v>
      </c>
      <c r="AX455" s="12" t="s">
        <v>90</v>
      </c>
      <c r="AY455" s="262" t="s">
        <v>263</v>
      </c>
    </row>
    <row r="456" s="1" customFormat="1" ht="16.5" customHeight="1">
      <c r="B456" s="39"/>
      <c r="C456" s="295" t="s">
        <v>693</v>
      </c>
      <c r="D456" s="295" t="s">
        <v>400</v>
      </c>
      <c r="E456" s="296" t="s">
        <v>3730</v>
      </c>
      <c r="F456" s="297" t="s">
        <v>3731</v>
      </c>
      <c r="G456" s="298" t="s">
        <v>396</v>
      </c>
      <c r="H456" s="299">
        <v>370.5</v>
      </c>
      <c r="I456" s="300"/>
      <c r="J456" s="301">
        <f>ROUND(I456*H456,2)</f>
        <v>0</v>
      </c>
      <c r="K456" s="297" t="s">
        <v>3544</v>
      </c>
      <c r="L456" s="302"/>
      <c r="M456" s="303" t="s">
        <v>1</v>
      </c>
      <c r="N456" s="304" t="s">
        <v>48</v>
      </c>
      <c r="O456" s="87"/>
      <c r="P456" s="242">
        <f>O456*H456</f>
        <v>0</v>
      </c>
      <c r="Q456" s="242">
        <v>0</v>
      </c>
      <c r="R456" s="242">
        <f>Q456*H456</f>
        <v>0</v>
      </c>
      <c r="S456" s="242">
        <v>0</v>
      </c>
      <c r="T456" s="243">
        <f>S456*H456</f>
        <v>0</v>
      </c>
      <c r="AR456" s="244" t="s">
        <v>563</v>
      </c>
      <c r="AT456" s="244" t="s">
        <v>400</v>
      </c>
      <c r="AU456" s="244" t="s">
        <v>92</v>
      </c>
      <c r="AY456" s="17" t="s">
        <v>263</v>
      </c>
      <c r="BE456" s="245">
        <f>IF(N456="základní",J456,0)</f>
        <v>0</v>
      </c>
      <c r="BF456" s="245">
        <f>IF(N456="snížená",J456,0)</f>
        <v>0</v>
      </c>
      <c r="BG456" s="245">
        <f>IF(N456="zákl. přenesená",J456,0)</f>
        <v>0</v>
      </c>
      <c r="BH456" s="245">
        <f>IF(N456="sníž. přenesená",J456,0)</f>
        <v>0</v>
      </c>
      <c r="BI456" s="245">
        <f>IF(N456="nulová",J456,0)</f>
        <v>0</v>
      </c>
      <c r="BJ456" s="17" t="s">
        <v>90</v>
      </c>
      <c r="BK456" s="245">
        <f>ROUND(I456*H456,2)</f>
        <v>0</v>
      </c>
      <c r="BL456" s="17" t="s">
        <v>452</v>
      </c>
      <c r="BM456" s="244" t="s">
        <v>3732</v>
      </c>
    </row>
    <row r="457" s="14" customFormat="1">
      <c r="B457" s="274"/>
      <c r="C457" s="275"/>
      <c r="D457" s="246" t="s">
        <v>368</v>
      </c>
      <c r="E457" s="276" t="s">
        <v>1</v>
      </c>
      <c r="F457" s="277" t="s">
        <v>3733</v>
      </c>
      <c r="G457" s="275"/>
      <c r="H457" s="276" t="s">
        <v>1</v>
      </c>
      <c r="I457" s="278"/>
      <c r="J457" s="275"/>
      <c r="K457" s="275"/>
      <c r="L457" s="279"/>
      <c r="M457" s="280"/>
      <c r="N457" s="281"/>
      <c r="O457" s="281"/>
      <c r="P457" s="281"/>
      <c r="Q457" s="281"/>
      <c r="R457" s="281"/>
      <c r="S457" s="281"/>
      <c r="T457" s="282"/>
      <c r="AT457" s="283" t="s">
        <v>368</v>
      </c>
      <c r="AU457" s="283" t="s">
        <v>92</v>
      </c>
      <c r="AV457" s="14" t="s">
        <v>90</v>
      </c>
      <c r="AW457" s="14" t="s">
        <v>38</v>
      </c>
      <c r="AX457" s="14" t="s">
        <v>83</v>
      </c>
      <c r="AY457" s="283" t="s">
        <v>263</v>
      </c>
    </row>
    <row r="458" s="12" customFormat="1">
      <c r="B458" s="252"/>
      <c r="C458" s="253"/>
      <c r="D458" s="246" t="s">
        <v>368</v>
      </c>
      <c r="E458" s="254" t="s">
        <v>1</v>
      </c>
      <c r="F458" s="255" t="s">
        <v>3700</v>
      </c>
      <c r="G458" s="253"/>
      <c r="H458" s="256">
        <v>370.5</v>
      </c>
      <c r="I458" s="257"/>
      <c r="J458" s="253"/>
      <c r="K458" s="253"/>
      <c r="L458" s="258"/>
      <c r="M458" s="259"/>
      <c r="N458" s="260"/>
      <c r="O458" s="260"/>
      <c r="P458" s="260"/>
      <c r="Q458" s="260"/>
      <c r="R458" s="260"/>
      <c r="S458" s="260"/>
      <c r="T458" s="261"/>
      <c r="AT458" s="262" t="s">
        <v>368</v>
      </c>
      <c r="AU458" s="262" t="s">
        <v>92</v>
      </c>
      <c r="AV458" s="12" t="s">
        <v>92</v>
      </c>
      <c r="AW458" s="12" t="s">
        <v>38</v>
      </c>
      <c r="AX458" s="12" t="s">
        <v>90</v>
      </c>
      <c r="AY458" s="262" t="s">
        <v>263</v>
      </c>
    </row>
    <row r="459" s="1" customFormat="1" ht="16.5" customHeight="1">
      <c r="B459" s="39"/>
      <c r="C459" s="295" t="s">
        <v>697</v>
      </c>
      <c r="D459" s="295" t="s">
        <v>400</v>
      </c>
      <c r="E459" s="296" t="s">
        <v>3734</v>
      </c>
      <c r="F459" s="297" t="s">
        <v>3735</v>
      </c>
      <c r="G459" s="298" t="s">
        <v>396</v>
      </c>
      <c r="H459" s="299">
        <v>301.5</v>
      </c>
      <c r="I459" s="300"/>
      <c r="J459" s="301">
        <f>ROUND(I459*H459,2)</f>
        <v>0</v>
      </c>
      <c r="K459" s="297" t="s">
        <v>3544</v>
      </c>
      <c r="L459" s="302"/>
      <c r="M459" s="303" t="s">
        <v>1</v>
      </c>
      <c r="N459" s="304" t="s">
        <v>48</v>
      </c>
      <c r="O459" s="87"/>
      <c r="P459" s="242">
        <f>O459*H459</f>
        <v>0</v>
      </c>
      <c r="Q459" s="242">
        <v>0</v>
      </c>
      <c r="R459" s="242">
        <f>Q459*H459</f>
        <v>0</v>
      </c>
      <c r="S459" s="242">
        <v>0</v>
      </c>
      <c r="T459" s="243">
        <f>S459*H459</f>
        <v>0</v>
      </c>
      <c r="AR459" s="244" t="s">
        <v>563</v>
      </c>
      <c r="AT459" s="244" t="s">
        <v>400</v>
      </c>
      <c r="AU459" s="244" t="s">
        <v>92</v>
      </c>
      <c r="AY459" s="17" t="s">
        <v>263</v>
      </c>
      <c r="BE459" s="245">
        <f>IF(N459="základní",J459,0)</f>
        <v>0</v>
      </c>
      <c r="BF459" s="245">
        <f>IF(N459="snížená",J459,0)</f>
        <v>0</v>
      </c>
      <c r="BG459" s="245">
        <f>IF(N459="zákl. přenesená",J459,0)</f>
        <v>0</v>
      </c>
      <c r="BH459" s="245">
        <f>IF(N459="sníž. přenesená",J459,0)</f>
        <v>0</v>
      </c>
      <c r="BI459" s="245">
        <f>IF(N459="nulová",J459,0)</f>
        <v>0</v>
      </c>
      <c r="BJ459" s="17" t="s">
        <v>90</v>
      </c>
      <c r="BK459" s="245">
        <f>ROUND(I459*H459,2)</f>
        <v>0</v>
      </c>
      <c r="BL459" s="17" t="s">
        <v>452</v>
      </c>
      <c r="BM459" s="244" t="s">
        <v>3736</v>
      </c>
    </row>
    <row r="460" s="14" customFormat="1">
      <c r="B460" s="274"/>
      <c r="C460" s="275"/>
      <c r="D460" s="246" t="s">
        <v>368</v>
      </c>
      <c r="E460" s="276" t="s">
        <v>1</v>
      </c>
      <c r="F460" s="277" t="s">
        <v>3733</v>
      </c>
      <c r="G460" s="275"/>
      <c r="H460" s="276" t="s">
        <v>1</v>
      </c>
      <c r="I460" s="278"/>
      <c r="J460" s="275"/>
      <c r="K460" s="275"/>
      <c r="L460" s="279"/>
      <c r="M460" s="280"/>
      <c r="N460" s="281"/>
      <c r="O460" s="281"/>
      <c r="P460" s="281"/>
      <c r="Q460" s="281"/>
      <c r="R460" s="281"/>
      <c r="S460" s="281"/>
      <c r="T460" s="282"/>
      <c r="AT460" s="283" t="s">
        <v>368</v>
      </c>
      <c r="AU460" s="283" t="s">
        <v>92</v>
      </c>
      <c r="AV460" s="14" t="s">
        <v>90</v>
      </c>
      <c r="AW460" s="14" t="s">
        <v>38</v>
      </c>
      <c r="AX460" s="14" t="s">
        <v>83</v>
      </c>
      <c r="AY460" s="283" t="s">
        <v>263</v>
      </c>
    </row>
    <row r="461" s="12" customFormat="1">
      <c r="B461" s="252"/>
      <c r="C461" s="253"/>
      <c r="D461" s="246" t="s">
        <v>368</v>
      </c>
      <c r="E461" s="254" t="s">
        <v>1</v>
      </c>
      <c r="F461" s="255" t="s">
        <v>3737</v>
      </c>
      <c r="G461" s="253"/>
      <c r="H461" s="256">
        <v>301.5</v>
      </c>
      <c r="I461" s="257"/>
      <c r="J461" s="253"/>
      <c r="K461" s="253"/>
      <c r="L461" s="258"/>
      <c r="M461" s="259"/>
      <c r="N461" s="260"/>
      <c r="O461" s="260"/>
      <c r="P461" s="260"/>
      <c r="Q461" s="260"/>
      <c r="R461" s="260"/>
      <c r="S461" s="260"/>
      <c r="T461" s="261"/>
      <c r="AT461" s="262" t="s">
        <v>368</v>
      </c>
      <c r="AU461" s="262" t="s">
        <v>92</v>
      </c>
      <c r="AV461" s="12" t="s">
        <v>92</v>
      </c>
      <c r="AW461" s="12" t="s">
        <v>38</v>
      </c>
      <c r="AX461" s="12" t="s">
        <v>90</v>
      </c>
      <c r="AY461" s="262" t="s">
        <v>263</v>
      </c>
    </row>
    <row r="462" s="1" customFormat="1" ht="24" customHeight="1">
      <c r="B462" s="39"/>
      <c r="C462" s="233" t="s">
        <v>701</v>
      </c>
      <c r="D462" s="233" t="s">
        <v>266</v>
      </c>
      <c r="E462" s="234" t="s">
        <v>3738</v>
      </c>
      <c r="F462" s="235" t="s">
        <v>3739</v>
      </c>
      <c r="G462" s="236" t="s">
        <v>403</v>
      </c>
      <c r="H462" s="237">
        <v>1.6499999999999999</v>
      </c>
      <c r="I462" s="238"/>
      <c r="J462" s="239">
        <f>ROUND(I462*H462,2)</f>
        <v>0</v>
      </c>
      <c r="K462" s="235" t="s">
        <v>270</v>
      </c>
      <c r="L462" s="44"/>
      <c r="M462" s="240" t="s">
        <v>1</v>
      </c>
      <c r="N462" s="241" t="s">
        <v>48</v>
      </c>
      <c r="O462" s="87"/>
      <c r="P462" s="242">
        <f>O462*H462</f>
        <v>0</v>
      </c>
      <c r="Q462" s="242">
        <v>0</v>
      </c>
      <c r="R462" s="242">
        <f>Q462*H462</f>
        <v>0</v>
      </c>
      <c r="S462" s="242">
        <v>0</v>
      </c>
      <c r="T462" s="243">
        <f>S462*H462</f>
        <v>0</v>
      </c>
      <c r="AR462" s="244" t="s">
        <v>452</v>
      </c>
      <c r="AT462" s="244" t="s">
        <v>266</v>
      </c>
      <c r="AU462" s="244" t="s">
        <v>92</v>
      </c>
      <c r="AY462" s="17" t="s">
        <v>263</v>
      </c>
      <c r="BE462" s="245">
        <f>IF(N462="základní",J462,0)</f>
        <v>0</v>
      </c>
      <c r="BF462" s="245">
        <f>IF(N462="snížená",J462,0)</f>
        <v>0</v>
      </c>
      <c r="BG462" s="245">
        <f>IF(N462="zákl. přenesená",J462,0)</f>
        <v>0</v>
      </c>
      <c r="BH462" s="245">
        <f>IF(N462="sníž. přenesená",J462,0)</f>
        <v>0</v>
      </c>
      <c r="BI462" s="245">
        <f>IF(N462="nulová",J462,0)</f>
        <v>0</v>
      </c>
      <c r="BJ462" s="17" t="s">
        <v>90</v>
      </c>
      <c r="BK462" s="245">
        <f>ROUND(I462*H462,2)</f>
        <v>0</v>
      </c>
      <c r="BL462" s="17" t="s">
        <v>452</v>
      </c>
      <c r="BM462" s="244" t="s">
        <v>3740</v>
      </c>
    </row>
    <row r="463" s="11" customFormat="1" ht="22.8" customHeight="1">
      <c r="B463" s="217"/>
      <c r="C463" s="218"/>
      <c r="D463" s="219" t="s">
        <v>82</v>
      </c>
      <c r="E463" s="231" t="s">
        <v>1381</v>
      </c>
      <c r="F463" s="231" t="s">
        <v>1382</v>
      </c>
      <c r="G463" s="218"/>
      <c r="H463" s="218"/>
      <c r="I463" s="221"/>
      <c r="J463" s="232">
        <f>BK463</f>
        <v>0</v>
      </c>
      <c r="K463" s="218"/>
      <c r="L463" s="223"/>
      <c r="M463" s="224"/>
      <c r="N463" s="225"/>
      <c r="O463" s="225"/>
      <c r="P463" s="226">
        <f>SUM(P464:P767)</f>
        <v>0</v>
      </c>
      <c r="Q463" s="225"/>
      <c r="R463" s="226">
        <f>SUM(R464:R767)</f>
        <v>4.3939150000000007</v>
      </c>
      <c r="S463" s="225"/>
      <c r="T463" s="227">
        <f>SUM(T464:T767)</f>
        <v>0</v>
      </c>
      <c r="AR463" s="228" t="s">
        <v>92</v>
      </c>
      <c r="AT463" s="229" t="s">
        <v>82</v>
      </c>
      <c r="AU463" s="229" t="s">
        <v>90</v>
      </c>
      <c r="AY463" s="228" t="s">
        <v>263</v>
      </c>
      <c r="BK463" s="230">
        <f>SUM(BK464:BK767)</f>
        <v>0</v>
      </c>
    </row>
    <row r="464" s="1" customFormat="1" ht="16.5" customHeight="1">
      <c r="B464" s="39"/>
      <c r="C464" s="233" t="s">
        <v>706</v>
      </c>
      <c r="D464" s="233" t="s">
        <v>266</v>
      </c>
      <c r="E464" s="234" t="s">
        <v>3741</v>
      </c>
      <c r="F464" s="235" t="s">
        <v>3742</v>
      </c>
      <c r="G464" s="236" t="s">
        <v>396</v>
      </c>
      <c r="H464" s="237">
        <v>17.5</v>
      </c>
      <c r="I464" s="238"/>
      <c r="J464" s="239">
        <f>ROUND(I464*H464,2)</f>
        <v>0</v>
      </c>
      <c r="K464" s="235" t="s">
        <v>270</v>
      </c>
      <c r="L464" s="44"/>
      <c r="M464" s="240" t="s">
        <v>1</v>
      </c>
      <c r="N464" s="241" t="s">
        <v>48</v>
      </c>
      <c r="O464" s="87"/>
      <c r="P464" s="242">
        <f>O464*H464</f>
        <v>0</v>
      </c>
      <c r="Q464" s="242">
        <v>0.0012600000000000001</v>
      </c>
      <c r="R464" s="242">
        <f>Q464*H464</f>
        <v>0.02205</v>
      </c>
      <c r="S464" s="242">
        <v>0</v>
      </c>
      <c r="T464" s="243">
        <f>S464*H464</f>
        <v>0</v>
      </c>
      <c r="AR464" s="244" t="s">
        <v>452</v>
      </c>
      <c r="AT464" s="244" t="s">
        <v>266</v>
      </c>
      <c r="AU464" s="244" t="s">
        <v>92</v>
      </c>
      <c r="AY464" s="17" t="s">
        <v>263</v>
      </c>
      <c r="BE464" s="245">
        <f>IF(N464="základní",J464,0)</f>
        <v>0</v>
      </c>
      <c r="BF464" s="245">
        <f>IF(N464="snížená",J464,0)</f>
        <v>0</v>
      </c>
      <c r="BG464" s="245">
        <f>IF(N464="zákl. přenesená",J464,0)</f>
        <v>0</v>
      </c>
      <c r="BH464" s="245">
        <f>IF(N464="sníž. přenesená",J464,0)</f>
        <v>0</v>
      </c>
      <c r="BI464" s="245">
        <f>IF(N464="nulová",J464,0)</f>
        <v>0</v>
      </c>
      <c r="BJ464" s="17" t="s">
        <v>90</v>
      </c>
      <c r="BK464" s="245">
        <f>ROUND(I464*H464,2)</f>
        <v>0</v>
      </c>
      <c r="BL464" s="17" t="s">
        <v>452</v>
      </c>
      <c r="BM464" s="244" t="s">
        <v>3743</v>
      </c>
    </row>
    <row r="465" s="14" customFormat="1">
      <c r="B465" s="274"/>
      <c r="C465" s="275"/>
      <c r="D465" s="246" t="s">
        <v>368</v>
      </c>
      <c r="E465" s="276" t="s">
        <v>1</v>
      </c>
      <c r="F465" s="277" t="s">
        <v>3744</v>
      </c>
      <c r="G465" s="275"/>
      <c r="H465" s="276" t="s">
        <v>1</v>
      </c>
      <c r="I465" s="278"/>
      <c r="J465" s="275"/>
      <c r="K465" s="275"/>
      <c r="L465" s="279"/>
      <c r="M465" s="280"/>
      <c r="N465" s="281"/>
      <c r="O465" s="281"/>
      <c r="P465" s="281"/>
      <c r="Q465" s="281"/>
      <c r="R465" s="281"/>
      <c r="S465" s="281"/>
      <c r="T465" s="282"/>
      <c r="AT465" s="283" t="s">
        <v>368</v>
      </c>
      <c r="AU465" s="283" t="s">
        <v>92</v>
      </c>
      <c r="AV465" s="14" t="s">
        <v>90</v>
      </c>
      <c r="AW465" s="14" t="s">
        <v>38</v>
      </c>
      <c r="AX465" s="14" t="s">
        <v>83</v>
      </c>
      <c r="AY465" s="283" t="s">
        <v>263</v>
      </c>
    </row>
    <row r="466" s="12" customFormat="1">
      <c r="B466" s="252"/>
      <c r="C466" s="253"/>
      <c r="D466" s="246" t="s">
        <v>368</v>
      </c>
      <c r="E466" s="254" t="s">
        <v>1</v>
      </c>
      <c r="F466" s="255" t="s">
        <v>3745</v>
      </c>
      <c r="G466" s="253"/>
      <c r="H466" s="256">
        <v>15.199999999999999</v>
      </c>
      <c r="I466" s="257"/>
      <c r="J466" s="253"/>
      <c r="K466" s="253"/>
      <c r="L466" s="258"/>
      <c r="M466" s="259"/>
      <c r="N466" s="260"/>
      <c r="O466" s="260"/>
      <c r="P466" s="260"/>
      <c r="Q466" s="260"/>
      <c r="R466" s="260"/>
      <c r="S466" s="260"/>
      <c r="T466" s="261"/>
      <c r="AT466" s="262" t="s">
        <v>368</v>
      </c>
      <c r="AU466" s="262" t="s">
        <v>92</v>
      </c>
      <c r="AV466" s="12" t="s">
        <v>92</v>
      </c>
      <c r="AW466" s="12" t="s">
        <v>38</v>
      </c>
      <c r="AX466" s="12" t="s">
        <v>83</v>
      </c>
      <c r="AY466" s="262" t="s">
        <v>263</v>
      </c>
    </row>
    <row r="467" s="13" customFormat="1">
      <c r="B467" s="263"/>
      <c r="C467" s="264"/>
      <c r="D467" s="246" t="s">
        <v>368</v>
      </c>
      <c r="E467" s="265" t="s">
        <v>1</v>
      </c>
      <c r="F467" s="266" t="s">
        <v>370</v>
      </c>
      <c r="G467" s="264"/>
      <c r="H467" s="267">
        <v>15.199999999999999</v>
      </c>
      <c r="I467" s="268"/>
      <c r="J467" s="264"/>
      <c r="K467" s="264"/>
      <c r="L467" s="269"/>
      <c r="M467" s="270"/>
      <c r="N467" s="271"/>
      <c r="O467" s="271"/>
      <c r="P467" s="271"/>
      <c r="Q467" s="271"/>
      <c r="R467" s="271"/>
      <c r="S467" s="271"/>
      <c r="T467" s="272"/>
      <c r="AT467" s="273" t="s">
        <v>368</v>
      </c>
      <c r="AU467" s="273" t="s">
        <v>92</v>
      </c>
      <c r="AV467" s="13" t="s">
        <v>125</v>
      </c>
      <c r="AW467" s="13" t="s">
        <v>38</v>
      </c>
      <c r="AX467" s="13" t="s">
        <v>83</v>
      </c>
      <c r="AY467" s="273" t="s">
        <v>263</v>
      </c>
    </row>
    <row r="468" s="12" customFormat="1">
      <c r="B468" s="252"/>
      <c r="C468" s="253"/>
      <c r="D468" s="246" t="s">
        <v>368</v>
      </c>
      <c r="E468" s="254" t="s">
        <v>1</v>
      </c>
      <c r="F468" s="255" t="s">
        <v>3746</v>
      </c>
      <c r="G468" s="253"/>
      <c r="H468" s="256">
        <v>17.48</v>
      </c>
      <c r="I468" s="257"/>
      <c r="J468" s="253"/>
      <c r="K468" s="253"/>
      <c r="L468" s="258"/>
      <c r="M468" s="259"/>
      <c r="N468" s="260"/>
      <c r="O468" s="260"/>
      <c r="P468" s="260"/>
      <c r="Q468" s="260"/>
      <c r="R468" s="260"/>
      <c r="S468" s="260"/>
      <c r="T468" s="261"/>
      <c r="AT468" s="262" t="s">
        <v>368</v>
      </c>
      <c r="AU468" s="262" t="s">
        <v>92</v>
      </c>
      <c r="AV468" s="12" t="s">
        <v>92</v>
      </c>
      <c r="AW468" s="12" t="s">
        <v>38</v>
      </c>
      <c r="AX468" s="12" t="s">
        <v>83</v>
      </c>
      <c r="AY468" s="262" t="s">
        <v>263</v>
      </c>
    </row>
    <row r="469" s="13" customFormat="1">
      <c r="B469" s="263"/>
      <c r="C469" s="264"/>
      <c r="D469" s="246" t="s">
        <v>368</v>
      </c>
      <c r="E469" s="265" t="s">
        <v>1</v>
      </c>
      <c r="F469" s="266" t="s">
        <v>370</v>
      </c>
      <c r="G469" s="264"/>
      <c r="H469" s="267">
        <v>17.48</v>
      </c>
      <c r="I469" s="268"/>
      <c r="J469" s="264"/>
      <c r="K469" s="264"/>
      <c r="L469" s="269"/>
      <c r="M469" s="270"/>
      <c r="N469" s="271"/>
      <c r="O469" s="271"/>
      <c r="P469" s="271"/>
      <c r="Q469" s="271"/>
      <c r="R469" s="271"/>
      <c r="S469" s="271"/>
      <c r="T469" s="272"/>
      <c r="AT469" s="273" t="s">
        <v>368</v>
      </c>
      <c r="AU469" s="273" t="s">
        <v>92</v>
      </c>
      <c r="AV469" s="13" t="s">
        <v>125</v>
      </c>
      <c r="AW469" s="13" t="s">
        <v>38</v>
      </c>
      <c r="AX469" s="13" t="s">
        <v>83</v>
      </c>
      <c r="AY469" s="273" t="s">
        <v>263</v>
      </c>
    </row>
    <row r="470" s="12" customFormat="1">
      <c r="B470" s="252"/>
      <c r="C470" s="253"/>
      <c r="D470" s="246" t="s">
        <v>368</v>
      </c>
      <c r="E470" s="254" t="s">
        <v>1</v>
      </c>
      <c r="F470" s="255" t="s">
        <v>3747</v>
      </c>
      <c r="G470" s="253"/>
      <c r="H470" s="256">
        <v>17.5</v>
      </c>
      <c r="I470" s="257"/>
      <c r="J470" s="253"/>
      <c r="K470" s="253"/>
      <c r="L470" s="258"/>
      <c r="M470" s="259"/>
      <c r="N470" s="260"/>
      <c r="O470" s="260"/>
      <c r="P470" s="260"/>
      <c r="Q470" s="260"/>
      <c r="R470" s="260"/>
      <c r="S470" s="260"/>
      <c r="T470" s="261"/>
      <c r="AT470" s="262" t="s">
        <v>368</v>
      </c>
      <c r="AU470" s="262" t="s">
        <v>92</v>
      </c>
      <c r="AV470" s="12" t="s">
        <v>92</v>
      </c>
      <c r="AW470" s="12" t="s">
        <v>38</v>
      </c>
      <c r="AX470" s="12" t="s">
        <v>90</v>
      </c>
      <c r="AY470" s="262" t="s">
        <v>263</v>
      </c>
    </row>
    <row r="471" s="1" customFormat="1" ht="16.5" customHeight="1">
      <c r="B471" s="39"/>
      <c r="C471" s="233" t="s">
        <v>715</v>
      </c>
      <c r="D471" s="233" t="s">
        <v>266</v>
      </c>
      <c r="E471" s="234" t="s">
        <v>3748</v>
      </c>
      <c r="F471" s="235" t="s">
        <v>3749</v>
      </c>
      <c r="G471" s="236" t="s">
        <v>396</v>
      </c>
      <c r="H471" s="237">
        <v>13.5</v>
      </c>
      <c r="I471" s="238"/>
      <c r="J471" s="239">
        <f>ROUND(I471*H471,2)</f>
        <v>0</v>
      </c>
      <c r="K471" s="235" t="s">
        <v>270</v>
      </c>
      <c r="L471" s="44"/>
      <c r="M471" s="240" t="s">
        <v>1</v>
      </c>
      <c r="N471" s="241" t="s">
        <v>48</v>
      </c>
      <c r="O471" s="87"/>
      <c r="P471" s="242">
        <f>O471*H471</f>
        <v>0</v>
      </c>
      <c r="Q471" s="242">
        <v>0.00175</v>
      </c>
      <c r="R471" s="242">
        <f>Q471*H471</f>
        <v>0.023625</v>
      </c>
      <c r="S471" s="242">
        <v>0</v>
      </c>
      <c r="T471" s="243">
        <f>S471*H471</f>
        <v>0</v>
      </c>
      <c r="AR471" s="244" t="s">
        <v>452</v>
      </c>
      <c r="AT471" s="244" t="s">
        <v>266</v>
      </c>
      <c r="AU471" s="244" t="s">
        <v>92</v>
      </c>
      <c r="AY471" s="17" t="s">
        <v>263</v>
      </c>
      <c r="BE471" s="245">
        <f>IF(N471="základní",J471,0)</f>
        <v>0</v>
      </c>
      <c r="BF471" s="245">
        <f>IF(N471="snížená",J471,0)</f>
        <v>0</v>
      </c>
      <c r="BG471" s="245">
        <f>IF(N471="zákl. přenesená",J471,0)</f>
        <v>0</v>
      </c>
      <c r="BH471" s="245">
        <f>IF(N471="sníž. přenesená",J471,0)</f>
        <v>0</v>
      </c>
      <c r="BI471" s="245">
        <f>IF(N471="nulová",J471,0)</f>
        <v>0</v>
      </c>
      <c r="BJ471" s="17" t="s">
        <v>90</v>
      </c>
      <c r="BK471" s="245">
        <f>ROUND(I471*H471,2)</f>
        <v>0</v>
      </c>
      <c r="BL471" s="17" t="s">
        <v>452</v>
      </c>
      <c r="BM471" s="244" t="s">
        <v>3750</v>
      </c>
    </row>
    <row r="472" s="14" customFormat="1">
      <c r="B472" s="274"/>
      <c r="C472" s="275"/>
      <c r="D472" s="246" t="s">
        <v>368</v>
      </c>
      <c r="E472" s="276" t="s">
        <v>1</v>
      </c>
      <c r="F472" s="277" t="s">
        <v>3744</v>
      </c>
      <c r="G472" s="275"/>
      <c r="H472" s="276" t="s">
        <v>1</v>
      </c>
      <c r="I472" s="278"/>
      <c r="J472" s="275"/>
      <c r="K472" s="275"/>
      <c r="L472" s="279"/>
      <c r="M472" s="280"/>
      <c r="N472" s="281"/>
      <c r="O472" s="281"/>
      <c r="P472" s="281"/>
      <c r="Q472" s="281"/>
      <c r="R472" s="281"/>
      <c r="S472" s="281"/>
      <c r="T472" s="282"/>
      <c r="AT472" s="283" t="s">
        <v>368</v>
      </c>
      <c r="AU472" s="283" t="s">
        <v>92</v>
      </c>
      <c r="AV472" s="14" t="s">
        <v>90</v>
      </c>
      <c r="AW472" s="14" t="s">
        <v>38</v>
      </c>
      <c r="AX472" s="14" t="s">
        <v>83</v>
      </c>
      <c r="AY472" s="283" t="s">
        <v>263</v>
      </c>
    </row>
    <row r="473" s="12" customFormat="1">
      <c r="B473" s="252"/>
      <c r="C473" s="253"/>
      <c r="D473" s="246" t="s">
        <v>368</v>
      </c>
      <c r="E473" s="254" t="s">
        <v>1</v>
      </c>
      <c r="F473" s="255" t="s">
        <v>3751</v>
      </c>
      <c r="G473" s="253"/>
      <c r="H473" s="256">
        <v>11.35</v>
      </c>
      <c r="I473" s="257"/>
      <c r="J473" s="253"/>
      <c r="K473" s="253"/>
      <c r="L473" s="258"/>
      <c r="M473" s="259"/>
      <c r="N473" s="260"/>
      <c r="O473" s="260"/>
      <c r="P473" s="260"/>
      <c r="Q473" s="260"/>
      <c r="R473" s="260"/>
      <c r="S473" s="260"/>
      <c r="T473" s="261"/>
      <c r="AT473" s="262" t="s">
        <v>368</v>
      </c>
      <c r="AU473" s="262" t="s">
        <v>92</v>
      </c>
      <c r="AV473" s="12" t="s">
        <v>92</v>
      </c>
      <c r="AW473" s="12" t="s">
        <v>38</v>
      </c>
      <c r="AX473" s="12" t="s">
        <v>83</v>
      </c>
      <c r="AY473" s="262" t="s">
        <v>263</v>
      </c>
    </row>
    <row r="474" s="13" customFormat="1">
      <c r="B474" s="263"/>
      <c r="C474" s="264"/>
      <c r="D474" s="246" t="s">
        <v>368</v>
      </c>
      <c r="E474" s="265" t="s">
        <v>1</v>
      </c>
      <c r="F474" s="266" t="s">
        <v>370</v>
      </c>
      <c r="G474" s="264"/>
      <c r="H474" s="267">
        <v>11.35</v>
      </c>
      <c r="I474" s="268"/>
      <c r="J474" s="264"/>
      <c r="K474" s="264"/>
      <c r="L474" s="269"/>
      <c r="M474" s="270"/>
      <c r="N474" s="271"/>
      <c r="O474" s="271"/>
      <c r="P474" s="271"/>
      <c r="Q474" s="271"/>
      <c r="R474" s="271"/>
      <c r="S474" s="271"/>
      <c r="T474" s="272"/>
      <c r="AT474" s="273" t="s">
        <v>368</v>
      </c>
      <c r="AU474" s="273" t="s">
        <v>92</v>
      </c>
      <c r="AV474" s="13" t="s">
        <v>125</v>
      </c>
      <c r="AW474" s="13" t="s">
        <v>38</v>
      </c>
      <c r="AX474" s="13" t="s">
        <v>83</v>
      </c>
      <c r="AY474" s="273" t="s">
        <v>263</v>
      </c>
    </row>
    <row r="475" s="12" customFormat="1">
      <c r="B475" s="252"/>
      <c r="C475" s="253"/>
      <c r="D475" s="246" t="s">
        <v>368</v>
      </c>
      <c r="E475" s="254" t="s">
        <v>1</v>
      </c>
      <c r="F475" s="255" t="s">
        <v>3752</v>
      </c>
      <c r="G475" s="253"/>
      <c r="H475" s="256">
        <v>13.053000000000001</v>
      </c>
      <c r="I475" s="257"/>
      <c r="J475" s="253"/>
      <c r="K475" s="253"/>
      <c r="L475" s="258"/>
      <c r="M475" s="259"/>
      <c r="N475" s="260"/>
      <c r="O475" s="260"/>
      <c r="P475" s="260"/>
      <c r="Q475" s="260"/>
      <c r="R475" s="260"/>
      <c r="S475" s="260"/>
      <c r="T475" s="261"/>
      <c r="AT475" s="262" t="s">
        <v>368</v>
      </c>
      <c r="AU475" s="262" t="s">
        <v>92</v>
      </c>
      <c r="AV475" s="12" t="s">
        <v>92</v>
      </c>
      <c r="AW475" s="12" t="s">
        <v>38</v>
      </c>
      <c r="AX475" s="12" t="s">
        <v>83</v>
      </c>
      <c r="AY475" s="262" t="s">
        <v>263</v>
      </c>
    </row>
    <row r="476" s="13" customFormat="1">
      <c r="B476" s="263"/>
      <c r="C476" s="264"/>
      <c r="D476" s="246" t="s">
        <v>368</v>
      </c>
      <c r="E476" s="265" t="s">
        <v>1</v>
      </c>
      <c r="F476" s="266" t="s">
        <v>370</v>
      </c>
      <c r="G476" s="264"/>
      <c r="H476" s="267">
        <v>13.053000000000001</v>
      </c>
      <c r="I476" s="268"/>
      <c r="J476" s="264"/>
      <c r="K476" s="264"/>
      <c r="L476" s="269"/>
      <c r="M476" s="270"/>
      <c r="N476" s="271"/>
      <c r="O476" s="271"/>
      <c r="P476" s="271"/>
      <c r="Q476" s="271"/>
      <c r="R476" s="271"/>
      <c r="S476" s="271"/>
      <c r="T476" s="272"/>
      <c r="AT476" s="273" t="s">
        <v>368</v>
      </c>
      <c r="AU476" s="273" t="s">
        <v>92</v>
      </c>
      <c r="AV476" s="13" t="s">
        <v>125</v>
      </c>
      <c r="AW476" s="13" t="s">
        <v>38</v>
      </c>
      <c r="AX476" s="13" t="s">
        <v>83</v>
      </c>
      <c r="AY476" s="273" t="s">
        <v>263</v>
      </c>
    </row>
    <row r="477" s="12" customFormat="1">
      <c r="B477" s="252"/>
      <c r="C477" s="253"/>
      <c r="D477" s="246" t="s">
        <v>368</v>
      </c>
      <c r="E477" s="254" t="s">
        <v>1</v>
      </c>
      <c r="F477" s="255" t="s">
        <v>3753</v>
      </c>
      <c r="G477" s="253"/>
      <c r="H477" s="256">
        <v>13.5</v>
      </c>
      <c r="I477" s="257"/>
      <c r="J477" s="253"/>
      <c r="K477" s="253"/>
      <c r="L477" s="258"/>
      <c r="M477" s="259"/>
      <c r="N477" s="260"/>
      <c r="O477" s="260"/>
      <c r="P477" s="260"/>
      <c r="Q477" s="260"/>
      <c r="R477" s="260"/>
      <c r="S477" s="260"/>
      <c r="T477" s="261"/>
      <c r="AT477" s="262" t="s">
        <v>368</v>
      </c>
      <c r="AU477" s="262" t="s">
        <v>92</v>
      </c>
      <c r="AV477" s="12" t="s">
        <v>92</v>
      </c>
      <c r="AW477" s="12" t="s">
        <v>38</v>
      </c>
      <c r="AX477" s="12" t="s">
        <v>90</v>
      </c>
      <c r="AY477" s="262" t="s">
        <v>263</v>
      </c>
    </row>
    <row r="478" s="1" customFormat="1" ht="16.5" customHeight="1">
      <c r="B478" s="39"/>
      <c r="C478" s="233" t="s">
        <v>726</v>
      </c>
      <c r="D478" s="233" t="s">
        <v>266</v>
      </c>
      <c r="E478" s="234" t="s">
        <v>3754</v>
      </c>
      <c r="F478" s="235" t="s">
        <v>3755</v>
      </c>
      <c r="G478" s="236" t="s">
        <v>396</v>
      </c>
      <c r="H478" s="237">
        <v>60.5</v>
      </c>
      <c r="I478" s="238"/>
      <c r="J478" s="239">
        <f>ROUND(I478*H478,2)</f>
        <v>0</v>
      </c>
      <c r="K478" s="235" t="s">
        <v>270</v>
      </c>
      <c r="L478" s="44"/>
      <c r="M478" s="240" t="s">
        <v>1</v>
      </c>
      <c r="N478" s="241" t="s">
        <v>48</v>
      </c>
      <c r="O478" s="87"/>
      <c r="P478" s="242">
        <f>O478*H478</f>
        <v>0</v>
      </c>
      <c r="Q478" s="242">
        <v>0.0027399999999999998</v>
      </c>
      <c r="R478" s="242">
        <f>Q478*H478</f>
        <v>0.16577</v>
      </c>
      <c r="S478" s="242">
        <v>0</v>
      </c>
      <c r="T478" s="243">
        <f>S478*H478</f>
        <v>0</v>
      </c>
      <c r="AR478" s="244" t="s">
        <v>452</v>
      </c>
      <c r="AT478" s="244" t="s">
        <v>266</v>
      </c>
      <c r="AU478" s="244" t="s">
        <v>92</v>
      </c>
      <c r="AY478" s="17" t="s">
        <v>263</v>
      </c>
      <c r="BE478" s="245">
        <f>IF(N478="základní",J478,0)</f>
        <v>0</v>
      </c>
      <c r="BF478" s="245">
        <f>IF(N478="snížená",J478,0)</f>
        <v>0</v>
      </c>
      <c r="BG478" s="245">
        <f>IF(N478="zákl. přenesená",J478,0)</f>
        <v>0</v>
      </c>
      <c r="BH478" s="245">
        <f>IF(N478="sníž. přenesená",J478,0)</f>
        <v>0</v>
      </c>
      <c r="BI478" s="245">
        <f>IF(N478="nulová",J478,0)</f>
        <v>0</v>
      </c>
      <c r="BJ478" s="17" t="s">
        <v>90</v>
      </c>
      <c r="BK478" s="245">
        <f>ROUND(I478*H478,2)</f>
        <v>0</v>
      </c>
      <c r="BL478" s="17" t="s">
        <v>452</v>
      </c>
      <c r="BM478" s="244" t="s">
        <v>3756</v>
      </c>
    </row>
    <row r="479" s="14" customFormat="1">
      <c r="B479" s="274"/>
      <c r="C479" s="275"/>
      <c r="D479" s="246" t="s">
        <v>368</v>
      </c>
      <c r="E479" s="276" t="s">
        <v>1</v>
      </c>
      <c r="F479" s="277" t="s">
        <v>3744</v>
      </c>
      <c r="G479" s="275"/>
      <c r="H479" s="276" t="s">
        <v>1</v>
      </c>
      <c r="I479" s="278"/>
      <c r="J479" s="275"/>
      <c r="K479" s="275"/>
      <c r="L479" s="279"/>
      <c r="M479" s="280"/>
      <c r="N479" s="281"/>
      <c r="O479" s="281"/>
      <c r="P479" s="281"/>
      <c r="Q479" s="281"/>
      <c r="R479" s="281"/>
      <c r="S479" s="281"/>
      <c r="T479" s="282"/>
      <c r="AT479" s="283" t="s">
        <v>368</v>
      </c>
      <c r="AU479" s="283" t="s">
        <v>92</v>
      </c>
      <c r="AV479" s="14" t="s">
        <v>90</v>
      </c>
      <c r="AW479" s="14" t="s">
        <v>38</v>
      </c>
      <c r="AX479" s="14" t="s">
        <v>83</v>
      </c>
      <c r="AY479" s="283" t="s">
        <v>263</v>
      </c>
    </row>
    <row r="480" s="12" customFormat="1">
      <c r="B480" s="252"/>
      <c r="C480" s="253"/>
      <c r="D480" s="246" t="s">
        <v>368</v>
      </c>
      <c r="E480" s="254" t="s">
        <v>1</v>
      </c>
      <c r="F480" s="255" t="s">
        <v>3757</v>
      </c>
      <c r="G480" s="253"/>
      <c r="H480" s="256">
        <v>52.5</v>
      </c>
      <c r="I480" s="257"/>
      <c r="J480" s="253"/>
      <c r="K480" s="253"/>
      <c r="L480" s="258"/>
      <c r="M480" s="259"/>
      <c r="N480" s="260"/>
      <c r="O480" s="260"/>
      <c r="P480" s="260"/>
      <c r="Q480" s="260"/>
      <c r="R480" s="260"/>
      <c r="S480" s="260"/>
      <c r="T480" s="261"/>
      <c r="AT480" s="262" t="s">
        <v>368</v>
      </c>
      <c r="AU480" s="262" t="s">
        <v>92</v>
      </c>
      <c r="AV480" s="12" t="s">
        <v>92</v>
      </c>
      <c r="AW480" s="12" t="s">
        <v>38</v>
      </c>
      <c r="AX480" s="12" t="s">
        <v>83</v>
      </c>
      <c r="AY480" s="262" t="s">
        <v>263</v>
      </c>
    </row>
    <row r="481" s="13" customFormat="1">
      <c r="B481" s="263"/>
      <c r="C481" s="264"/>
      <c r="D481" s="246" t="s">
        <v>368</v>
      </c>
      <c r="E481" s="265" t="s">
        <v>1</v>
      </c>
      <c r="F481" s="266" t="s">
        <v>370</v>
      </c>
      <c r="G481" s="264"/>
      <c r="H481" s="267">
        <v>52.5</v>
      </c>
      <c r="I481" s="268"/>
      <c r="J481" s="264"/>
      <c r="K481" s="264"/>
      <c r="L481" s="269"/>
      <c r="M481" s="270"/>
      <c r="N481" s="271"/>
      <c r="O481" s="271"/>
      <c r="P481" s="271"/>
      <c r="Q481" s="271"/>
      <c r="R481" s="271"/>
      <c r="S481" s="271"/>
      <c r="T481" s="272"/>
      <c r="AT481" s="273" t="s">
        <v>368</v>
      </c>
      <c r="AU481" s="273" t="s">
        <v>92</v>
      </c>
      <c r="AV481" s="13" t="s">
        <v>125</v>
      </c>
      <c r="AW481" s="13" t="s">
        <v>38</v>
      </c>
      <c r="AX481" s="13" t="s">
        <v>83</v>
      </c>
      <c r="AY481" s="273" t="s">
        <v>263</v>
      </c>
    </row>
    <row r="482" s="12" customFormat="1">
      <c r="B482" s="252"/>
      <c r="C482" s="253"/>
      <c r="D482" s="246" t="s">
        <v>368</v>
      </c>
      <c r="E482" s="254" t="s">
        <v>1</v>
      </c>
      <c r="F482" s="255" t="s">
        <v>3758</v>
      </c>
      <c r="G482" s="253"/>
      <c r="H482" s="256">
        <v>60.375</v>
      </c>
      <c r="I482" s="257"/>
      <c r="J482" s="253"/>
      <c r="K482" s="253"/>
      <c r="L482" s="258"/>
      <c r="M482" s="259"/>
      <c r="N482" s="260"/>
      <c r="O482" s="260"/>
      <c r="P482" s="260"/>
      <c r="Q482" s="260"/>
      <c r="R482" s="260"/>
      <c r="S482" s="260"/>
      <c r="T482" s="261"/>
      <c r="AT482" s="262" t="s">
        <v>368</v>
      </c>
      <c r="AU482" s="262" t="s">
        <v>92</v>
      </c>
      <c r="AV482" s="12" t="s">
        <v>92</v>
      </c>
      <c r="AW482" s="12" t="s">
        <v>38</v>
      </c>
      <c r="AX482" s="12" t="s">
        <v>83</v>
      </c>
      <c r="AY482" s="262" t="s">
        <v>263</v>
      </c>
    </row>
    <row r="483" s="13" customFormat="1">
      <c r="B483" s="263"/>
      <c r="C483" s="264"/>
      <c r="D483" s="246" t="s">
        <v>368</v>
      </c>
      <c r="E483" s="265" t="s">
        <v>1</v>
      </c>
      <c r="F483" s="266" t="s">
        <v>370</v>
      </c>
      <c r="G483" s="264"/>
      <c r="H483" s="267">
        <v>60.375</v>
      </c>
      <c r="I483" s="268"/>
      <c r="J483" s="264"/>
      <c r="K483" s="264"/>
      <c r="L483" s="269"/>
      <c r="M483" s="270"/>
      <c r="N483" s="271"/>
      <c r="O483" s="271"/>
      <c r="P483" s="271"/>
      <c r="Q483" s="271"/>
      <c r="R483" s="271"/>
      <c r="S483" s="271"/>
      <c r="T483" s="272"/>
      <c r="AT483" s="273" t="s">
        <v>368</v>
      </c>
      <c r="AU483" s="273" t="s">
        <v>92</v>
      </c>
      <c r="AV483" s="13" t="s">
        <v>125</v>
      </c>
      <c r="AW483" s="13" t="s">
        <v>38</v>
      </c>
      <c r="AX483" s="13" t="s">
        <v>83</v>
      </c>
      <c r="AY483" s="273" t="s">
        <v>263</v>
      </c>
    </row>
    <row r="484" s="12" customFormat="1">
      <c r="B484" s="252"/>
      <c r="C484" s="253"/>
      <c r="D484" s="246" t="s">
        <v>368</v>
      </c>
      <c r="E484" s="254" t="s">
        <v>1</v>
      </c>
      <c r="F484" s="255" t="s">
        <v>3759</v>
      </c>
      <c r="G484" s="253"/>
      <c r="H484" s="256">
        <v>60.5</v>
      </c>
      <c r="I484" s="257"/>
      <c r="J484" s="253"/>
      <c r="K484" s="253"/>
      <c r="L484" s="258"/>
      <c r="M484" s="259"/>
      <c r="N484" s="260"/>
      <c r="O484" s="260"/>
      <c r="P484" s="260"/>
      <c r="Q484" s="260"/>
      <c r="R484" s="260"/>
      <c r="S484" s="260"/>
      <c r="T484" s="261"/>
      <c r="AT484" s="262" t="s">
        <v>368</v>
      </c>
      <c r="AU484" s="262" t="s">
        <v>92</v>
      </c>
      <c r="AV484" s="12" t="s">
        <v>92</v>
      </c>
      <c r="AW484" s="12" t="s">
        <v>38</v>
      </c>
      <c r="AX484" s="12" t="s">
        <v>90</v>
      </c>
      <c r="AY484" s="262" t="s">
        <v>263</v>
      </c>
    </row>
    <row r="485" s="1" customFormat="1" ht="16.5" customHeight="1">
      <c r="B485" s="39"/>
      <c r="C485" s="233" t="s">
        <v>731</v>
      </c>
      <c r="D485" s="233" t="s">
        <v>266</v>
      </c>
      <c r="E485" s="234" t="s">
        <v>3760</v>
      </c>
      <c r="F485" s="235" t="s">
        <v>3761</v>
      </c>
      <c r="G485" s="236" t="s">
        <v>396</v>
      </c>
      <c r="H485" s="237">
        <v>42.5</v>
      </c>
      <c r="I485" s="238"/>
      <c r="J485" s="239">
        <f>ROUND(I485*H485,2)</f>
        <v>0</v>
      </c>
      <c r="K485" s="235" t="s">
        <v>270</v>
      </c>
      <c r="L485" s="44"/>
      <c r="M485" s="240" t="s">
        <v>1</v>
      </c>
      <c r="N485" s="241" t="s">
        <v>48</v>
      </c>
      <c r="O485" s="87"/>
      <c r="P485" s="242">
        <f>O485*H485</f>
        <v>0</v>
      </c>
      <c r="Q485" s="242">
        <v>0.00079000000000000001</v>
      </c>
      <c r="R485" s="242">
        <f>Q485*H485</f>
        <v>0.033575000000000001</v>
      </c>
      <c r="S485" s="242">
        <v>0</v>
      </c>
      <c r="T485" s="243">
        <f>S485*H485</f>
        <v>0</v>
      </c>
      <c r="AR485" s="244" t="s">
        <v>452</v>
      </c>
      <c r="AT485" s="244" t="s">
        <v>266</v>
      </c>
      <c r="AU485" s="244" t="s">
        <v>92</v>
      </c>
      <c r="AY485" s="17" t="s">
        <v>263</v>
      </c>
      <c r="BE485" s="245">
        <f>IF(N485="základní",J485,0)</f>
        <v>0</v>
      </c>
      <c r="BF485" s="245">
        <f>IF(N485="snížená",J485,0)</f>
        <v>0</v>
      </c>
      <c r="BG485" s="245">
        <f>IF(N485="zákl. přenesená",J485,0)</f>
        <v>0</v>
      </c>
      <c r="BH485" s="245">
        <f>IF(N485="sníž. přenesená",J485,0)</f>
        <v>0</v>
      </c>
      <c r="BI485" s="245">
        <f>IF(N485="nulová",J485,0)</f>
        <v>0</v>
      </c>
      <c r="BJ485" s="17" t="s">
        <v>90</v>
      </c>
      <c r="BK485" s="245">
        <f>ROUND(I485*H485,2)</f>
        <v>0</v>
      </c>
      <c r="BL485" s="17" t="s">
        <v>452</v>
      </c>
      <c r="BM485" s="244" t="s">
        <v>3762</v>
      </c>
    </row>
    <row r="486" s="12" customFormat="1">
      <c r="B486" s="252"/>
      <c r="C486" s="253"/>
      <c r="D486" s="246" t="s">
        <v>368</v>
      </c>
      <c r="E486" s="254" t="s">
        <v>1</v>
      </c>
      <c r="F486" s="255" t="s">
        <v>3763</v>
      </c>
      <c r="G486" s="253"/>
      <c r="H486" s="256">
        <v>36.899999999999999</v>
      </c>
      <c r="I486" s="257"/>
      <c r="J486" s="253"/>
      <c r="K486" s="253"/>
      <c r="L486" s="258"/>
      <c r="M486" s="259"/>
      <c r="N486" s="260"/>
      <c r="O486" s="260"/>
      <c r="P486" s="260"/>
      <c r="Q486" s="260"/>
      <c r="R486" s="260"/>
      <c r="S486" s="260"/>
      <c r="T486" s="261"/>
      <c r="AT486" s="262" t="s">
        <v>368</v>
      </c>
      <c r="AU486" s="262" t="s">
        <v>92</v>
      </c>
      <c r="AV486" s="12" t="s">
        <v>92</v>
      </c>
      <c r="AW486" s="12" t="s">
        <v>38</v>
      </c>
      <c r="AX486" s="12" t="s">
        <v>83</v>
      </c>
      <c r="AY486" s="262" t="s">
        <v>263</v>
      </c>
    </row>
    <row r="487" s="13" customFormat="1">
      <c r="B487" s="263"/>
      <c r="C487" s="264"/>
      <c r="D487" s="246" t="s">
        <v>368</v>
      </c>
      <c r="E487" s="265" t="s">
        <v>1</v>
      </c>
      <c r="F487" s="266" t="s">
        <v>370</v>
      </c>
      <c r="G487" s="264"/>
      <c r="H487" s="267">
        <v>36.899999999999999</v>
      </c>
      <c r="I487" s="268"/>
      <c r="J487" s="264"/>
      <c r="K487" s="264"/>
      <c r="L487" s="269"/>
      <c r="M487" s="270"/>
      <c r="N487" s="271"/>
      <c r="O487" s="271"/>
      <c r="P487" s="271"/>
      <c r="Q487" s="271"/>
      <c r="R487" s="271"/>
      <c r="S487" s="271"/>
      <c r="T487" s="272"/>
      <c r="AT487" s="273" t="s">
        <v>368</v>
      </c>
      <c r="AU487" s="273" t="s">
        <v>92</v>
      </c>
      <c r="AV487" s="13" t="s">
        <v>125</v>
      </c>
      <c r="AW487" s="13" t="s">
        <v>38</v>
      </c>
      <c r="AX487" s="13" t="s">
        <v>83</v>
      </c>
      <c r="AY487" s="273" t="s">
        <v>263</v>
      </c>
    </row>
    <row r="488" s="12" customFormat="1">
      <c r="B488" s="252"/>
      <c r="C488" s="253"/>
      <c r="D488" s="246" t="s">
        <v>368</v>
      </c>
      <c r="E488" s="254" t="s">
        <v>1</v>
      </c>
      <c r="F488" s="255" t="s">
        <v>3764</v>
      </c>
      <c r="G488" s="253"/>
      <c r="H488" s="256">
        <v>42.435000000000002</v>
      </c>
      <c r="I488" s="257"/>
      <c r="J488" s="253"/>
      <c r="K488" s="253"/>
      <c r="L488" s="258"/>
      <c r="M488" s="259"/>
      <c r="N488" s="260"/>
      <c r="O488" s="260"/>
      <c r="P488" s="260"/>
      <c r="Q488" s="260"/>
      <c r="R488" s="260"/>
      <c r="S488" s="260"/>
      <c r="T488" s="261"/>
      <c r="AT488" s="262" t="s">
        <v>368</v>
      </c>
      <c r="AU488" s="262" t="s">
        <v>92</v>
      </c>
      <c r="AV488" s="12" t="s">
        <v>92</v>
      </c>
      <c r="AW488" s="12" t="s">
        <v>38</v>
      </c>
      <c r="AX488" s="12" t="s">
        <v>83</v>
      </c>
      <c r="AY488" s="262" t="s">
        <v>263</v>
      </c>
    </row>
    <row r="489" s="13" customFormat="1">
      <c r="B489" s="263"/>
      <c r="C489" s="264"/>
      <c r="D489" s="246" t="s">
        <v>368</v>
      </c>
      <c r="E489" s="265" t="s">
        <v>1</v>
      </c>
      <c r="F489" s="266" t="s">
        <v>370</v>
      </c>
      <c r="G489" s="264"/>
      <c r="H489" s="267">
        <v>42.435000000000002</v>
      </c>
      <c r="I489" s="268"/>
      <c r="J489" s="264"/>
      <c r="K489" s="264"/>
      <c r="L489" s="269"/>
      <c r="M489" s="270"/>
      <c r="N489" s="271"/>
      <c r="O489" s="271"/>
      <c r="P489" s="271"/>
      <c r="Q489" s="271"/>
      <c r="R489" s="271"/>
      <c r="S489" s="271"/>
      <c r="T489" s="272"/>
      <c r="AT489" s="273" t="s">
        <v>368</v>
      </c>
      <c r="AU489" s="273" t="s">
        <v>92</v>
      </c>
      <c r="AV489" s="13" t="s">
        <v>125</v>
      </c>
      <c r="AW489" s="13" t="s">
        <v>38</v>
      </c>
      <c r="AX489" s="13" t="s">
        <v>83</v>
      </c>
      <c r="AY489" s="273" t="s">
        <v>263</v>
      </c>
    </row>
    <row r="490" s="12" customFormat="1">
      <c r="B490" s="252"/>
      <c r="C490" s="253"/>
      <c r="D490" s="246" t="s">
        <v>368</v>
      </c>
      <c r="E490" s="254" t="s">
        <v>1</v>
      </c>
      <c r="F490" s="255" t="s">
        <v>3765</v>
      </c>
      <c r="G490" s="253"/>
      <c r="H490" s="256">
        <v>42.5</v>
      </c>
      <c r="I490" s="257"/>
      <c r="J490" s="253"/>
      <c r="K490" s="253"/>
      <c r="L490" s="258"/>
      <c r="M490" s="259"/>
      <c r="N490" s="260"/>
      <c r="O490" s="260"/>
      <c r="P490" s="260"/>
      <c r="Q490" s="260"/>
      <c r="R490" s="260"/>
      <c r="S490" s="260"/>
      <c r="T490" s="261"/>
      <c r="AT490" s="262" t="s">
        <v>368</v>
      </c>
      <c r="AU490" s="262" t="s">
        <v>92</v>
      </c>
      <c r="AV490" s="12" t="s">
        <v>92</v>
      </c>
      <c r="AW490" s="12" t="s">
        <v>38</v>
      </c>
      <c r="AX490" s="12" t="s">
        <v>90</v>
      </c>
      <c r="AY490" s="262" t="s">
        <v>263</v>
      </c>
    </row>
    <row r="491" s="1" customFormat="1" ht="16.5" customHeight="1">
      <c r="B491" s="39"/>
      <c r="C491" s="233" t="s">
        <v>737</v>
      </c>
      <c r="D491" s="233" t="s">
        <v>266</v>
      </c>
      <c r="E491" s="234" t="s">
        <v>3766</v>
      </c>
      <c r="F491" s="235" t="s">
        <v>3767</v>
      </c>
      <c r="G491" s="236" t="s">
        <v>396</v>
      </c>
      <c r="H491" s="237">
        <v>16.5</v>
      </c>
      <c r="I491" s="238"/>
      <c r="J491" s="239">
        <f>ROUND(I491*H491,2)</f>
        <v>0</v>
      </c>
      <c r="K491" s="235" t="s">
        <v>270</v>
      </c>
      <c r="L491" s="44"/>
      <c r="M491" s="240" t="s">
        <v>1</v>
      </c>
      <c r="N491" s="241" t="s">
        <v>48</v>
      </c>
      <c r="O491" s="87"/>
      <c r="P491" s="242">
        <f>O491*H491</f>
        <v>0</v>
      </c>
      <c r="Q491" s="242">
        <v>0.0016800000000000001</v>
      </c>
      <c r="R491" s="242">
        <f>Q491*H491</f>
        <v>0.027720000000000002</v>
      </c>
      <c r="S491" s="242">
        <v>0</v>
      </c>
      <c r="T491" s="243">
        <f>S491*H491</f>
        <v>0</v>
      </c>
      <c r="AR491" s="244" t="s">
        <v>452</v>
      </c>
      <c r="AT491" s="244" t="s">
        <v>266</v>
      </c>
      <c r="AU491" s="244" t="s">
        <v>92</v>
      </c>
      <c r="AY491" s="17" t="s">
        <v>263</v>
      </c>
      <c r="BE491" s="245">
        <f>IF(N491="základní",J491,0)</f>
        <v>0</v>
      </c>
      <c r="BF491" s="245">
        <f>IF(N491="snížená",J491,0)</f>
        <v>0</v>
      </c>
      <c r="BG491" s="245">
        <f>IF(N491="zákl. přenesená",J491,0)</f>
        <v>0</v>
      </c>
      <c r="BH491" s="245">
        <f>IF(N491="sníž. přenesená",J491,0)</f>
        <v>0</v>
      </c>
      <c r="BI491" s="245">
        <f>IF(N491="nulová",J491,0)</f>
        <v>0</v>
      </c>
      <c r="BJ491" s="17" t="s">
        <v>90</v>
      </c>
      <c r="BK491" s="245">
        <f>ROUND(I491*H491,2)</f>
        <v>0</v>
      </c>
      <c r="BL491" s="17" t="s">
        <v>452</v>
      </c>
      <c r="BM491" s="244" t="s">
        <v>3768</v>
      </c>
    </row>
    <row r="492" s="12" customFormat="1">
      <c r="B492" s="252"/>
      <c r="C492" s="253"/>
      <c r="D492" s="246" t="s">
        <v>368</v>
      </c>
      <c r="E492" s="254" t="s">
        <v>1</v>
      </c>
      <c r="F492" s="255" t="s">
        <v>3769</v>
      </c>
      <c r="G492" s="253"/>
      <c r="H492" s="256">
        <v>16.100000000000001</v>
      </c>
      <c r="I492" s="257"/>
      <c r="J492" s="253"/>
      <c r="K492" s="253"/>
      <c r="L492" s="258"/>
      <c r="M492" s="259"/>
      <c r="N492" s="260"/>
      <c r="O492" s="260"/>
      <c r="P492" s="260"/>
      <c r="Q492" s="260"/>
      <c r="R492" s="260"/>
      <c r="S492" s="260"/>
      <c r="T492" s="261"/>
      <c r="AT492" s="262" t="s">
        <v>368</v>
      </c>
      <c r="AU492" s="262" t="s">
        <v>92</v>
      </c>
      <c r="AV492" s="12" t="s">
        <v>92</v>
      </c>
      <c r="AW492" s="12" t="s">
        <v>38</v>
      </c>
      <c r="AX492" s="12" t="s">
        <v>83</v>
      </c>
      <c r="AY492" s="262" t="s">
        <v>263</v>
      </c>
    </row>
    <row r="493" s="13" customFormat="1">
      <c r="B493" s="263"/>
      <c r="C493" s="264"/>
      <c r="D493" s="246" t="s">
        <v>368</v>
      </c>
      <c r="E493" s="265" t="s">
        <v>1</v>
      </c>
      <c r="F493" s="266" t="s">
        <v>370</v>
      </c>
      <c r="G493" s="264"/>
      <c r="H493" s="267">
        <v>16.100000000000001</v>
      </c>
      <c r="I493" s="268"/>
      <c r="J493" s="264"/>
      <c r="K493" s="264"/>
      <c r="L493" s="269"/>
      <c r="M493" s="270"/>
      <c r="N493" s="271"/>
      <c r="O493" s="271"/>
      <c r="P493" s="271"/>
      <c r="Q493" s="271"/>
      <c r="R493" s="271"/>
      <c r="S493" s="271"/>
      <c r="T493" s="272"/>
      <c r="AT493" s="273" t="s">
        <v>368</v>
      </c>
      <c r="AU493" s="273" t="s">
        <v>92</v>
      </c>
      <c r="AV493" s="13" t="s">
        <v>125</v>
      </c>
      <c r="AW493" s="13" t="s">
        <v>38</v>
      </c>
      <c r="AX493" s="13" t="s">
        <v>83</v>
      </c>
      <c r="AY493" s="273" t="s">
        <v>263</v>
      </c>
    </row>
    <row r="494" s="12" customFormat="1">
      <c r="B494" s="252"/>
      <c r="C494" s="253"/>
      <c r="D494" s="246" t="s">
        <v>368</v>
      </c>
      <c r="E494" s="254" t="s">
        <v>1</v>
      </c>
      <c r="F494" s="255" t="s">
        <v>3770</v>
      </c>
      <c r="G494" s="253"/>
      <c r="H494" s="256">
        <v>16.5</v>
      </c>
      <c r="I494" s="257"/>
      <c r="J494" s="253"/>
      <c r="K494" s="253"/>
      <c r="L494" s="258"/>
      <c r="M494" s="259"/>
      <c r="N494" s="260"/>
      <c r="O494" s="260"/>
      <c r="P494" s="260"/>
      <c r="Q494" s="260"/>
      <c r="R494" s="260"/>
      <c r="S494" s="260"/>
      <c r="T494" s="261"/>
      <c r="AT494" s="262" t="s">
        <v>368</v>
      </c>
      <c r="AU494" s="262" t="s">
        <v>92</v>
      </c>
      <c r="AV494" s="12" t="s">
        <v>92</v>
      </c>
      <c r="AW494" s="12" t="s">
        <v>38</v>
      </c>
      <c r="AX494" s="12" t="s">
        <v>90</v>
      </c>
      <c r="AY494" s="262" t="s">
        <v>263</v>
      </c>
    </row>
    <row r="495" s="1" customFormat="1" ht="16.5" customHeight="1">
      <c r="B495" s="39"/>
      <c r="C495" s="233" t="s">
        <v>742</v>
      </c>
      <c r="D495" s="233" t="s">
        <v>266</v>
      </c>
      <c r="E495" s="234" t="s">
        <v>3771</v>
      </c>
      <c r="F495" s="235" t="s">
        <v>3772</v>
      </c>
      <c r="G495" s="236" t="s">
        <v>396</v>
      </c>
      <c r="H495" s="237">
        <v>13</v>
      </c>
      <c r="I495" s="238"/>
      <c r="J495" s="239">
        <f>ROUND(I495*H495,2)</f>
        <v>0</v>
      </c>
      <c r="K495" s="235" t="s">
        <v>270</v>
      </c>
      <c r="L495" s="44"/>
      <c r="M495" s="240" t="s">
        <v>1</v>
      </c>
      <c r="N495" s="241" t="s">
        <v>48</v>
      </c>
      <c r="O495" s="87"/>
      <c r="P495" s="242">
        <f>O495*H495</f>
        <v>0</v>
      </c>
      <c r="Q495" s="242">
        <v>0.00076999999999999996</v>
      </c>
      <c r="R495" s="242">
        <f>Q495*H495</f>
        <v>0.01001</v>
      </c>
      <c r="S495" s="242">
        <v>0</v>
      </c>
      <c r="T495" s="243">
        <f>S495*H495</f>
        <v>0</v>
      </c>
      <c r="AR495" s="244" t="s">
        <v>452</v>
      </c>
      <c r="AT495" s="244" t="s">
        <v>266</v>
      </c>
      <c r="AU495" s="244" t="s">
        <v>92</v>
      </c>
      <c r="AY495" s="17" t="s">
        <v>263</v>
      </c>
      <c r="BE495" s="245">
        <f>IF(N495="základní",J495,0)</f>
        <v>0</v>
      </c>
      <c r="BF495" s="245">
        <f>IF(N495="snížená",J495,0)</f>
        <v>0</v>
      </c>
      <c r="BG495" s="245">
        <f>IF(N495="zákl. přenesená",J495,0)</f>
        <v>0</v>
      </c>
      <c r="BH495" s="245">
        <f>IF(N495="sníž. přenesená",J495,0)</f>
        <v>0</v>
      </c>
      <c r="BI495" s="245">
        <f>IF(N495="nulová",J495,0)</f>
        <v>0</v>
      </c>
      <c r="BJ495" s="17" t="s">
        <v>90</v>
      </c>
      <c r="BK495" s="245">
        <f>ROUND(I495*H495,2)</f>
        <v>0</v>
      </c>
      <c r="BL495" s="17" t="s">
        <v>452</v>
      </c>
      <c r="BM495" s="244" t="s">
        <v>3773</v>
      </c>
    </row>
    <row r="496" s="12" customFormat="1">
      <c r="B496" s="252"/>
      <c r="C496" s="253"/>
      <c r="D496" s="246" t="s">
        <v>368</v>
      </c>
      <c r="E496" s="254" t="s">
        <v>1</v>
      </c>
      <c r="F496" s="255" t="s">
        <v>3774</v>
      </c>
      <c r="G496" s="253"/>
      <c r="H496" s="256">
        <v>12.65</v>
      </c>
      <c r="I496" s="257"/>
      <c r="J496" s="253"/>
      <c r="K496" s="253"/>
      <c r="L496" s="258"/>
      <c r="M496" s="259"/>
      <c r="N496" s="260"/>
      <c r="O496" s="260"/>
      <c r="P496" s="260"/>
      <c r="Q496" s="260"/>
      <c r="R496" s="260"/>
      <c r="S496" s="260"/>
      <c r="T496" s="261"/>
      <c r="AT496" s="262" t="s">
        <v>368</v>
      </c>
      <c r="AU496" s="262" t="s">
        <v>92</v>
      </c>
      <c r="AV496" s="12" t="s">
        <v>92</v>
      </c>
      <c r="AW496" s="12" t="s">
        <v>38</v>
      </c>
      <c r="AX496" s="12" t="s">
        <v>83</v>
      </c>
      <c r="AY496" s="262" t="s">
        <v>263</v>
      </c>
    </row>
    <row r="497" s="13" customFormat="1">
      <c r="B497" s="263"/>
      <c r="C497" s="264"/>
      <c r="D497" s="246" t="s">
        <v>368</v>
      </c>
      <c r="E497" s="265" t="s">
        <v>1</v>
      </c>
      <c r="F497" s="266" t="s">
        <v>370</v>
      </c>
      <c r="G497" s="264"/>
      <c r="H497" s="267">
        <v>12.65</v>
      </c>
      <c r="I497" s="268"/>
      <c r="J497" s="264"/>
      <c r="K497" s="264"/>
      <c r="L497" s="269"/>
      <c r="M497" s="270"/>
      <c r="N497" s="271"/>
      <c r="O497" s="271"/>
      <c r="P497" s="271"/>
      <c r="Q497" s="271"/>
      <c r="R497" s="271"/>
      <c r="S497" s="271"/>
      <c r="T497" s="272"/>
      <c r="AT497" s="273" t="s">
        <v>368</v>
      </c>
      <c r="AU497" s="273" t="s">
        <v>92</v>
      </c>
      <c r="AV497" s="13" t="s">
        <v>125</v>
      </c>
      <c r="AW497" s="13" t="s">
        <v>38</v>
      </c>
      <c r="AX497" s="13" t="s">
        <v>83</v>
      </c>
      <c r="AY497" s="273" t="s">
        <v>263</v>
      </c>
    </row>
    <row r="498" s="12" customFormat="1">
      <c r="B498" s="252"/>
      <c r="C498" s="253"/>
      <c r="D498" s="246" t="s">
        <v>368</v>
      </c>
      <c r="E498" s="254" t="s">
        <v>1</v>
      </c>
      <c r="F498" s="255" t="s">
        <v>435</v>
      </c>
      <c r="G498" s="253"/>
      <c r="H498" s="256">
        <v>13</v>
      </c>
      <c r="I498" s="257"/>
      <c r="J498" s="253"/>
      <c r="K498" s="253"/>
      <c r="L498" s="258"/>
      <c r="M498" s="259"/>
      <c r="N498" s="260"/>
      <c r="O498" s="260"/>
      <c r="P498" s="260"/>
      <c r="Q498" s="260"/>
      <c r="R498" s="260"/>
      <c r="S498" s="260"/>
      <c r="T498" s="261"/>
      <c r="AT498" s="262" t="s">
        <v>368</v>
      </c>
      <c r="AU498" s="262" t="s">
        <v>92</v>
      </c>
      <c r="AV498" s="12" t="s">
        <v>92</v>
      </c>
      <c r="AW498" s="12" t="s">
        <v>38</v>
      </c>
      <c r="AX498" s="12" t="s">
        <v>90</v>
      </c>
      <c r="AY498" s="262" t="s">
        <v>263</v>
      </c>
    </row>
    <row r="499" s="1" customFormat="1" ht="16.5" customHeight="1">
      <c r="B499" s="39"/>
      <c r="C499" s="233" t="s">
        <v>746</v>
      </c>
      <c r="D499" s="233" t="s">
        <v>266</v>
      </c>
      <c r="E499" s="234" t="s">
        <v>3775</v>
      </c>
      <c r="F499" s="235" t="s">
        <v>3776</v>
      </c>
      <c r="G499" s="236" t="s">
        <v>396</v>
      </c>
      <c r="H499" s="237">
        <v>1.5</v>
      </c>
      <c r="I499" s="238"/>
      <c r="J499" s="239">
        <f>ROUND(I499*H499,2)</f>
        <v>0</v>
      </c>
      <c r="K499" s="235" t="s">
        <v>270</v>
      </c>
      <c r="L499" s="44"/>
      <c r="M499" s="240" t="s">
        <v>1</v>
      </c>
      <c r="N499" s="241" t="s">
        <v>48</v>
      </c>
      <c r="O499" s="87"/>
      <c r="P499" s="242">
        <f>O499*H499</f>
        <v>0</v>
      </c>
      <c r="Q499" s="242">
        <v>0.0017700000000000001</v>
      </c>
      <c r="R499" s="242">
        <f>Q499*H499</f>
        <v>0.0026550000000000002</v>
      </c>
      <c r="S499" s="242">
        <v>0</v>
      </c>
      <c r="T499" s="243">
        <f>S499*H499</f>
        <v>0</v>
      </c>
      <c r="AR499" s="244" t="s">
        <v>452</v>
      </c>
      <c r="AT499" s="244" t="s">
        <v>266</v>
      </c>
      <c r="AU499" s="244" t="s">
        <v>92</v>
      </c>
      <c r="AY499" s="17" t="s">
        <v>263</v>
      </c>
      <c r="BE499" s="245">
        <f>IF(N499="základní",J499,0)</f>
        <v>0</v>
      </c>
      <c r="BF499" s="245">
        <f>IF(N499="snížená",J499,0)</f>
        <v>0</v>
      </c>
      <c r="BG499" s="245">
        <f>IF(N499="zákl. přenesená",J499,0)</f>
        <v>0</v>
      </c>
      <c r="BH499" s="245">
        <f>IF(N499="sníž. přenesená",J499,0)</f>
        <v>0</v>
      </c>
      <c r="BI499" s="245">
        <f>IF(N499="nulová",J499,0)</f>
        <v>0</v>
      </c>
      <c r="BJ499" s="17" t="s">
        <v>90</v>
      </c>
      <c r="BK499" s="245">
        <f>ROUND(I499*H499,2)</f>
        <v>0</v>
      </c>
      <c r="BL499" s="17" t="s">
        <v>452</v>
      </c>
      <c r="BM499" s="244" t="s">
        <v>3777</v>
      </c>
    </row>
    <row r="500" s="12" customFormat="1">
      <c r="B500" s="252"/>
      <c r="C500" s="253"/>
      <c r="D500" s="246" t="s">
        <v>368</v>
      </c>
      <c r="E500" s="254" t="s">
        <v>1</v>
      </c>
      <c r="F500" s="255" t="s">
        <v>3778</v>
      </c>
      <c r="G500" s="253"/>
      <c r="H500" s="256">
        <v>1.1499999999999999</v>
      </c>
      <c r="I500" s="257"/>
      <c r="J500" s="253"/>
      <c r="K500" s="253"/>
      <c r="L500" s="258"/>
      <c r="M500" s="259"/>
      <c r="N500" s="260"/>
      <c r="O500" s="260"/>
      <c r="P500" s="260"/>
      <c r="Q500" s="260"/>
      <c r="R500" s="260"/>
      <c r="S500" s="260"/>
      <c r="T500" s="261"/>
      <c r="AT500" s="262" t="s">
        <v>368</v>
      </c>
      <c r="AU500" s="262" t="s">
        <v>92</v>
      </c>
      <c r="AV500" s="12" t="s">
        <v>92</v>
      </c>
      <c r="AW500" s="12" t="s">
        <v>38</v>
      </c>
      <c r="AX500" s="12" t="s">
        <v>83</v>
      </c>
      <c r="AY500" s="262" t="s">
        <v>263</v>
      </c>
    </row>
    <row r="501" s="13" customFormat="1">
      <c r="B501" s="263"/>
      <c r="C501" s="264"/>
      <c r="D501" s="246" t="s">
        <v>368</v>
      </c>
      <c r="E501" s="265" t="s">
        <v>1</v>
      </c>
      <c r="F501" s="266" t="s">
        <v>370</v>
      </c>
      <c r="G501" s="264"/>
      <c r="H501" s="267">
        <v>1.1499999999999999</v>
      </c>
      <c r="I501" s="268"/>
      <c r="J501" s="264"/>
      <c r="K501" s="264"/>
      <c r="L501" s="269"/>
      <c r="M501" s="270"/>
      <c r="N501" s="271"/>
      <c r="O501" s="271"/>
      <c r="P501" s="271"/>
      <c r="Q501" s="271"/>
      <c r="R501" s="271"/>
      <c r="S501" s="271"/>
      <c r="T501" s="272"/>
      <c r="AT501" s="273" t="s">
        <v>368</v>
      </c>
      <c r="AU501" s="273" t="s">
        <v>92</v>
      </c>
      <c r="AV501" s="13" t="s">
        <v>125</v>
      </c>
      <c r="AW501" s="13" t="s">
        <v>38</v>
      </c>
      <c r="AX501" s="13" t="s">
        <v>83</v>
      </c>
      <c r="AY501" s="273" t="s">
        <v>263</v>
      </c>
    </row>
    <row r="502" s="12" customFormat="1">
      <c r="B502" s="252"/>
      <c r="C502" s="253"/>
      <c r="D502" s="246" t="s">
        <v>368</v>
      </c>
      <c r="E502" s="254" t="s">
        <v>1</v>
      </c>
      <c r="F502" s="255" t="s">
        <v>3579</v>
      </c>
      <c r="G502" s="253"/>
      <c r="H502" s="256">
        <v>1.5</v>
      </c>
      <c r="I502" s="257"/>
      <c r="J502" s="253"/>
      <c r="K502" s="253"/>
      <c r="L502" s="258"/>
      <c r="M502" s="259"/>
      <c r="N502" s="260"/>
      <c r="O502" s="260"/>
      <c r="P502" s="260"/>
      <c r="Q502" s="260"/>
      <c r="R502" s="260"/>
      <c r="S502" s="260"/>
      <c r="T502" s="261"/>
      <c r="AT502" s="262" t="s">
        <v>368</v>
      </c>
      <c r="AU502" s="262" t="s">
        <v>92</v>
      </c>
      <c r="AV502" s="12" t="s">
        <v>92</v>
      </c>
      <c r="AW502" s="12" t="s">
        <v>38</v>
      </c>
      <c r="AX502" s="12" t="s">
        <v>90</v>
      </c>
      <c r="AY502" s="262" t="s">
        <v>263</v>
      </c>
    </row>
    <row r="503" s="1" customFormat="1" ht="24" customHeight="1">
      <c r="B503" s="39"/>
      <c r="C503" s="233" t="s">
        <v>751</v>
      </c>
      <c r="D503" s="233" t="s">
        <v>266</v>
      </c>
      <c r="E503" s="234" t="s">
        <v>3779</v>
      </c>
      <c r="F503" s="235" t="s">
        <v>3780</v>
      </c>
      <c r="G503" s="236" t="s">
        <v>396</v>
      </c>
      <c r="H503" s="237">
        <v>9</v>
      </c>
      <c r="I503" s="238"/>
      <c r="J503" s="239">
        <f>ROUND(I503*H503,2)</f>
        <v>0</v>
      </c>
      <c r="K503" s="235" t="s">
        <v>3544</v>
      </c>
      <c r="L503" s="44"/>
      <c r="M503" s="240" t="s">
        <v>1</v>
      </c>
      <c r="N503" s="241" t="s">
        <v>48</v>
      </c>
      <c r="O503" s="87"/>
      <c r="P503" s="242">
        <f>O503*H503</f>
        <v>0</v>
      </c>
      <c r="Q503" s="242">
        <v>0</v>
      </c>
      <c r="R503" s="242">
        <f>Q503*H503</f>
        <v>0</v>
      </c>
      <c r="S503" s="242">
        <v>0</v>
      </c>
      <c r="T503" s="243">
        <f>S503*H503</f>
        <v>0</v>
      </c>
      <c r="AR503" s="244" t="s">
        <v>452</v>
      </c>
      <c r="AT503" s="244" t="s">
        <v>266</v>
      </c>
      <c r="AU503" s="244" t="s">
        <v>92</v>
      </c>
      <c r="AY503" s="17" t="s">
        <v>263</v>
      </c>
      <c r="BE503" s="245">
        <f>IF(N503="základní",J503,0)</f>
        <v>0</v>
      </c>
      <c r="BF503" s="245">
        <f>IF(N503="snížená",J503,0)</f>
        <v>0</v>
      </c>
      <c r="BG503" s="245">
        <f>IF(N503="zákl. přenesená",J503,0)</f>
        <v>0</v>
      </c>
      <c r="BH503" s="245">
        <f>IF(N503="sníž. přenesená",J503,0)</f>
        <v>0</v>
      </c>
      <c r="BI503" s="245">
        <f>IF(N503="nulová",J503,0)</f>
        <v>0</v>
      </c>
      <c r="BJ503" s="17" t="s">
        <v>90</v>
      </c>
      <c r="BK503" s="245">
        <f>ROUND(I503*H503,2)</f>
        <v>0</v>
      </c>
      <c r="BL503" s="17" t="s">
        <v>452</v>
      </c>
      <c r="BM503" s="244" t="s">
        <v>3781</v>
      </c>
    </row>
    <row r="504" s="14" customFormat="1">
      <c r="B504" s="274"/>
      <c r="C504" s="275"/>
      <c r="D504" s="246" t="s">
        <v>368</v>
      </c>
      <c r="E504" s="276" t="s">
        <v>1</v>
      </c>
      <c r="F504" s="277" t="s">
        <v>3782</v>
      </c>
      <c r="G504" s="275"/>
      <c r="H504" s="276" t="s">
        <v>1</v>
      </c>
      <c r="I504" s="278"/>
      <c r="J504" s="275"/>
      <c r="K504" s="275"/>
      <c r="L504" s="279"/>
      <c r="M504" s="280"/>
      <c r="N504" s="281"/>
      <c r="O504" s="281"/>
      <c r="P504" s="281"/>
      <c r="Q504" s="281"/>
      <c r="R504" s="281"/>
      <c r="S504" s="281"/>
      <c r="T504" s="282"/>
      <c r="AT504" s="283" t="s">
        <v>368</v>
      </c>
      <c r="AU504" s="283" t="s">
        <v>92</v>
      </c>
      <c r="AV504" s="14" t="s">
        <v>90</v>
      </c>
      <c r="AW504" s="14" t="s">
        <v>38</v>
      </c>
      <c r="AX504" s="14" t="s">
        <v>83</v>
      </c>
      <c r="AY504" s="283" t="s">
        <v>263</v>
      </c>
    </row>
    <row r="505" s="14" customFormat="1">
      <c r="B505" s="274"/>
      <c r="C505" s="275"/>
      <c r="D505" s="246" t="s">
        <v>368</v>
      </c>
      <c r="E505" s="276" t="s">
        <v>1</v>
      </c>
      <c r="F505" s="277" t="s">
        <v>3783</v>
      </c>
      <c r="G505" s="275"/>
      <c r="H505" s="276" t="s">
        <v>1</v>
      </c>
      <c r="I505" s="278"/>
      <c r="J505" s="275"/>
      <c r="K505" s="275"/>
      <c r="L505" s="279"/>
      <c r="M505" s="280"/>
      <c r="N505" s="281"/>
      <c r="O505" s="281"/>
      <c r="P505" s="281"/>
      <c r="Q505" s="281"/>
      <c r="R505" s="281"/>
      <c r="S505" s="281"/>
      <c r="T505" s="282"/>
      <c r="AT505" s="283" t="s">
        <v>368</v>
      </c>
      <c r="AU505" s="283" t="s">
        <v>92</v>
      </c>
      <c r="AV505" s="14" t="s">
        <v>90</v>
      </c>
      <c r="AW505" s="14" t="s">
        <v>38</v>
      </c>
      <c r="AX505" s="14" t="s">
        <v>83</v>
      </c>
      <c r="AY505" s="283" t="s">
        <v>263</v>
      </c>
    </row>
    <row r="506" s="14" customFormat="1">
      <c r="B506" s="274"/>
      <c r="C506" s="275"/>
      <c r="D506" s="246" t="s">
        <v>368</v>
      </c>
      <c r="E506" s="276" t="s">
        <v>1</v>
      </c>
      <c r="F506" s="277" t="s">
        <v>3784</v>
      </c>
      <c r="G506" s="275"/>
      <c r="H506" s="276" t="s">
        <v>1</v>
      </c>
      <c r="I506" s="278"/>
      <c r="J506" s="275"/>
      <c r="K506" s="275"/>
      <c r="L506" s="279"/>
      <c r="M506" s="280"/>
      <c r="N506" s="281"/>
      <c r="O506" s="281"/>
      <c r="P506" s="281"/>
      <c r="Q506" s="281"/>
      <c r="R506" s="281"/>
      <c r="S506" s="281"/>
      <c r="T506" s="282"/>
      <c r="AT506" s="283" t="s">
        <v>368</v>
      </c>
      <c r="AU506" s="283" t="s">
        <v>92</v>
      </c>
      <c r="AV506" s="14" t="s">
        <v>90</v>
      </c>
      <c r="AW506" s="14" t="s">
        <v>38</v>
      </c>
      <c r="AX506" s="14" t="s">
        <v>83</v>
      </c>
      <c r="AY506" s="283" t="s">
        <v>263</v>
      </c>
    </row>
    <row r="507" s="14" customFormat="1">
      <c r="B507" s="274"/>
      <c r="C507" s="275"/>
      <c r="D507" s="246" t="s">
        <v>368</v>
      </c>
      <c r="E507" s="276" t="s">
        <v>1</v>
      </c>
      <c r="F507" s="277" t="s">
        <v>3612</v>
      </c>
      <c r="G507" s="275"/>
      <c r="H507" s="276" t="s">
        <v>1</v>
      </c>
      <c r="I507" s="278"/>
      <c r="J507" s="275"/>
      <c r="K507" s="275"/>
      <c r="L507" s="279"/>
      <c r="M507" s="280"/>
      <c r="N507" s="281"/>
      <c r="O507" s="281"/>
      <c r="P507" s="281"/>
      <c r="Q507" s="281"/>
      <c r="R507" s="281"/>
      <c r="S507" s="281"/>
      <c r="T507" s="282"/>
      <c r="AT507" s="283" t="s">
        <v>368</v>
      </c>
      <c r="AU507" s="283" t="s">
        <v>92</v>
      </c>
      <c r="AV507" s="14" t="s">
        <v>90</v>
      </c>
      <c r="AW507" s="14" t="s">
        <v>38</v>
      </c>
      <c r="AX507" s="14" t="s">
        <v>83</v>
      </c>
      <c r="AY507" s="283" t="s">
        <v>263</v>
      </c>
    </row>
    <row r="508" s="12" customFormat="1">
      <c r="B508" s="252"/>
      <c r="C508" s="253"/>
      <c r="D508" s="246" t="s">
        <v>368</v>
      </c>
      <c r="E508" s="254" t="s">
        <v>1</v>
      </c>
      <c r="F508" s="255" t="s">
        <v>3785</v>
      </c>
      <c r="G508" s="253"/>
      <c r="H508" s="256">
        <v>1.95</v>
      </c>
      <c r="I508" s="257"/>
      <c r="J508" s="253"/>
      <c r="K508" s="253"/>
      <c r="L508" s="258"/>
      <c r="M508" s="259"/>
      <c r="N508" s="260"/>
      <c r="O508" s="260"/>
      <c r="P508" s="260"/>
      <c r="Q508" s="260"/>
      <c r="R508" s="260"/>
      <c r="S508" s="260"/>
      <c r="T508" s="261"/>
      <c r="AT508" s="262" t="s">
        <v>368</v>
      </c>
      <c r="AU508" s="262" t="s">
        <v>92</v>
      </c>
      <c r="AV508" s="12" t="s">
        <v>92</v>
      </c>
      <c r="AW508" s="12" t="s">
        <v>38</v>
      </c>
      <c r="AX508" s="12" t="s">
        <v>83</v>
      </c>
      <c r="AY508" s="262" t="s">
        <v>263</v>
      </c>
    </row>
    <row r="509" s="14" customFormat="1">
      <c r="B509" s="274"/>
      <c r="C509" s="275"/>
      <c r="D509" s="246" t="s">
        <v>368</v>
      </c>
      <c r="E509" s="276" t="s">
        <v>1</v>
      </c>
      <c r="F509" s="277" t="s">
        <v>3666</v>
      </c>
      <c r="G509" s="275"/>
      <c r="H509" s="276" t="s">
        <v>1</v>
      </c>
      <c r="I509" s="278"/>
      <c r="J509" s="275"/>
      <c r="K509" s="275"/>
      <c r="L509" s="279"/>
      <c r="M509" s="280"/>
      <c r="N509" s="281"/>
      <c r="O509" s="281"/>
      <c r="P509" s="281"/>
      <c r="Q509" s="281"/>
      <c r="R509" s="281"/>
      <c r="S509" s="281"/>
      <c r="T509" s="282"/>
      <c r="AT509" s="283" t="s">
        <v>368</v>
      </c>
      <c r="AU509" s="283" t="s">
        <v>92</v>
      </c>
      <c r="AV509" s="14" t="s">
        <v>90</v>
      </c>
      <c r="AW509" s="14" t="s">
        <v>38</v>
      </c>
      <c r="AX509" s="14" t="s">
        <v>83</v>
      </c>
      <c r="AY509" s="283" t="s">
        <v>263</v>
      </c>
    </row>
    <row r="510" s="12" customFormat="1">
      <c r="B510" s="252"/>
      <c r="C510" s="253"/>
      <c r="D510" s="246" t="s">
        <v>368</v>
      </c>
      <c r="E510" s="254" t="s">
        <v>1</v>
      </c>
      <c r="F510" s="255" t="s">
        <v>3786</v>
      </c>
      <c r="G510" s="253"/>
      <c r="H510" s="256">
        <v>5.7400000000000002</v>
      </c>
      <c r="I510" s="257"/>
      <c r="J510" s="253"/>
      <c r="K510" s="253"/>
      <c r="L510" s="258"/>
      <c r="M510" s="259"/>
      <c r="N510" s="260"/>
      <c r="O510" s="260"/>
      <c r="P510" s="260"/>
      <c r="Q510" s="260"/>
      <c r="R510" s="260"/>
      <c r="S510" s="260"/>
      <c r="T510" s="261"/>
      <c r="AT510" s="262" t="s">
        <v>368</v>
      </c>
      <c r="AU510" s="262" t="s">
        <v>92</v>
      </c>
      <c r="AV510" s="12" t="s">
        <v>92</v>
      </c>
      <c r="AW510" s="12" t="s">
        <v>38</v>
      </c>
      <c r="AX510" s="12" t="s">
        <v>83</v>
      </c>
      <c r="AY510" s="262" t="s">
        <v>263</v>
      </c>
    </row>
    <row r="511" s="13" customFormat="1">
      <c r="B511" s="263"/>
      <c r="C511" s="264"/>
      <c r="D511" s="246" t="s">
        <v>368</v>
      </c>
      <c r="E511" s="265" t="s">
        <v>1</v>
      </c>
      <c r="F511" s="266" t="s">
        <v>370</v>
      </c>
      <c r="G511" s="264"/>
      <c r="H511" s="267">
        <v>7.6900000000000004</v>
      </c>
      <c r="I511" s="268"/>
      <c r="J511" s="264"/>
      <c r="K511" s="264"/>
      <c r="L511" s="269"/>
      <c r="M511" s="270"/>
      <c r="N511" s="271"/>
      <c r="O511" s="271"/>
      <c r="P511" s="271"/>
      <c r="Q511" s="271"/>
      <c r="R511" s="271"/>
      <c r="S511" s="271"/>
      <c r="T511" s="272"/>
      <c r="AT511" s="273" t="s">
        <v>368</v>
      </c>
      <c r="AU511" s="273" t="s">
        <v>92</v>
      </c>
      <c r="AV511" s="13" t="s">
        <v>125</v>
      </c>
      <c r="AW511" s="13" t="s">
        <v>38</v>
      </c>
      <c r="AX511" s="13" t="s">
        <v>83</v>
      </c>
      <c r="AY511" s="273" t="s">
        <v>263</v>
      </c>
    </row>
    <row r="512" s="12" customFormat="1">
      <c r="B512" s="252"/>
      <c r="C512" s="253"/>
      <c r="D512" s="246" t="s">
        <v>368</v>
      </c>
      <c r="E512" s="254" t="s">
        <v>1</v>
      </c>
      <c r="F512" s="255" t="s">
        <v>3787</v>
      </c>
      <c r="G512" s="253"/>
      <c r="H512" s="256">
        <v>8.8439999999999994</v>
      </c>
      <c r="I512" s="257"/>
      <c r="J512" s="253"/>
      <c r="K512" s="253"/>
      <c r="L512" s="258"/>
      <c r="M512" s="259"/>
      <c r="N512" s="260"/>
      <c r="O512" s="260"/>
      <c r="P512" s="260"/>
      <c r="Q512" s="260"/>
      <c r="R512" s="260"/>
      <c r="S512" s="260"/>
      <c r="T512" s="261"/>
      <c r="AT512" s="262" t="s">
        <v>368</v>
      </c>
      <c r="AU512" s="262" t="s">
        <v>92</v>
      </c>
      <c r="AV512" s="12" t="s">
        <v>92</v>
      </c>
      <c r="AW512" s="12" t="s">
        <v>38</v>
      </c>
      <c r="AX512" s="12" t="s">
        <v>83</v>
      </c>
      <c r="AY512" s="262" t="s">
        <v>263</v>
      </c>
    </row>
    <row r="513" s="13" customFormat="1">
      <c r="B513" s="263"/>
      <c r="C513" s="264"/>
      <c r="D513" s="246" t="s">
        <v>368</v>
      </c>
      <c r="E513" s="265" t="s">
        <v>1</v>
      </c>
      <c r="F513" s="266" t="s">
        <v>370</v>
      </c>
      <c r="G513" s="264"/>
      <c r="H513" s="267">
        <v>8.8439999999999994</v>
      </c>
      <c r="I513" s="268"/>
      <c r="J513" s="264"/>
      <c r="K513" s="264"/>
      <c r="L513" s="269"/>
      <c r="M513" s="270"/>
      <c r="N513" s="271"/>
      <c r="O513" s="271"/>
      <c r="P513" s="271"/>
      <c r="Q513" s="271"/>
      <c r="R513" s="271"/>
      <c r="S513" s="271"/>
      <c r="T513" s="272"/>
      <c r="AT513" s="273" t="s">
        <v>368</v>
      </c>
      <c r="AU513" s="273" t="s">
        <v>92</v>
      </c>
      <c r="AV513" s="13" t="s">
        <v>125</v>
      </c>
      <c r="AW513" s="13" t="s">
        <v>38</v>
      </c>
      <c r="AX513" s="13" t="s">
        <v>83</v>
      </c>
      <c r="AY513" s="273" t="s">
        <v>263</v>
      </c>
    </row>
    <row r="514" s="12" customFormat="1">
      <c r="B514" s="252"/>
      <c r="C514" s="253"/>
      <c r="D514" s="246" t="s">
        <v>368</v>
      </c>
      <c r="E514" s="254" t="s">
        <v>1</v>
      </c>
      <c r="F514" s="255" t="s">
        <v>310</v>
      </c>
      <c r="G514" s="253"/>
      <c r="H514" s="256">
        <v>9</v>
      </c>
      <c r="I514" s="257"/>
      <c r="J514" s="253"/>
      <c r="K514" s="253"/>
      <c r="L514" s="258"/>
      <c r="M514" s="259"/>
      <c r="N514" s="260"/>
      <c r="O514" s="260"/>
      <c r="P514" s="260"/>
      <c r="Q514" s="260"/>
      <c r="R514" s="260"/>
      <c r="S514" s="260"/>
      <c r="T514" s="261"/>
      <c r="AT514" s="262" t="s">
        <v>368</v>
      </c>
      <c r="AU514" s="262" t="s">
        <v>92</v>
      </c>
      <c r="AV514" s="12" t="s">
        <v>92</v>
      </c>
      <c r="AW514" s="12" t="s">
        <v>38</v>
      </c>
      <c r="AX514" s="12" t="s">
        <v>83</v>
      </c>
      <c r="AY514" s="262" t="s">
        <v>263</v>
      </c>
    </row>
    <row r="515" s="13" customFormat="1">
      <c r="B515" s="263"/>
      <c r="C515" s="264"/>
      <c r="D515" s="246" t="s">
        <v>368</v>
      </c>
      <c r="E515" s="265" t="s">
        <v>1</v>
      </c>
      <c r="F515" s="266" t="s">
        <v>370</v>
      </c>
      <c r="G515" s="264"/>
      <c r="H515" s="267">
        <v>9</v>
      </c>
      <c r="I515" s="268"/>
      <c r="J515" s="264"/>
      <c r="K515" s="264"/>
      <c r="L515" s="269"/>
      <c r="M515" s="270"/>
      <c r="N515" s="271"/>
      <c r="O515" s="271"/>
      <c r="P515" s="271"/>
      <c r="Q515" s="271"/>
      <c r="R515" s="271"/>
      <c r="S515" s="271"/>
      <c r="T515" s="272"/>
      <c r="AT515" s="273" t="s">
        <v>368</v>
      </c>
      <c r="AU515" s="273" t="s">
        <v>92</v>
      </c>
      <c r="AV515" s="13" t="s">
        <v>125</v>
      </c>
      <c r="AW515" s="13" t="s">
        <v>38</v>
      </c>
      <c r="AX515" s="13" t="s">
        <v>90</v>
      </c>
      <c r="AY515" s="273" t="s">
        <v>263</v>
      </c>
    </row>
    <row r="516" s="1" customFormat="1" ht="16.5" customHeight="1">
      <c r="B516" s="39"/>
      <c r="C516" s="233" t="s">
        <v>755</v>
      </c>
      <c r="D516" s="233" t="s">
        <v>266</v>
      </c>
      <c r="E516" s="234" t="s">
        <v>3788</v>
      </c>
      <c r="F516" s="235" t="s">
        <v>3789</v>
      </c>
      <c r="G516" s="236" t="s">
        <v>396</v>
      </c>
      <c r="H516" s="237">
        <v>63.5</v>
      </c>
      <c r="I516" s="238"/>
      <c r="J516" s="239">
        <f>ROUND(I516*H516,2)</f>
        <v>0</v>
      </c>
      <c r="K516" s="235" t="s">
        <v>270</v>
      </c>
      <c r="L516" s="44"/>
      <c r="M516" s="240" t="s">
        <v>1</v>
      </c>
      <c r="N516" s="241" t="s">
        <v>48</v>
      </c>
      <c r="O516" s="87"/>
      <c r="P516" s="242">
        <f>O516*H516</f>
        <v>0</v>
      </c>
      <c r="Q516" s="242">
        <v>0.00032000000000000003</v>
      </c>
      <c r="R516" s="242">
        <f>Q516*H516</f>
        <v>0.020320000000000001</v>
      </c>
      <c r="S516" s="242">
        <v>0</v>
      </c>
      <c r="T516" s="243">
        <f>S516*H516</f>
        <v>0</v>
      </c>
      <c r="AR516" s="244" t="s">
        <v>452</v>
      </c>
      <c r="AT516" s="244" t="s">
        <v>266</v>
      </c>
      <c r="AU516" s="244" t="s">
        <v>92</v>
      </c>
      <c r="AY516" s="17" t="s">
        <v>263</v>
      </c>
      <c r="BE516" s="245">
        <f>IF(N516="základní",J516,0)</f>
        <v>0</v>
      </c>
      <c r="BF516" s="245">
        <f>IF(N516="snížená",J516,0)</f>
        <v>0</v>
      </c>
      <c r="BG516" s="245">
        <f>IF(N516="zákl. přenesená",J516,0)</f>
        <v>0</v>
      </c>
      <c r="BH516" s="245">
        <f>IF(N516="sníž. přenesená",J516,0)</f>
        <v>0</v>
      </c>
      <c r="BI516" s="245">
        <f>IF(N516="nulová",J516,0)</f>
        <v>0</v>
      </c>
      <c r="BJ516" s="17" t="s">
        <v>90</v>
      </c>
      <c r="BK516" s="245">
        <f>ROUND(I516*H516,2)</f>
        <v>0</v>
      </c>
      <c r="BL516" s="17" t="s">
        <v>452</v>
      </c>
      <c r="BM516" s="244" t="s">
        <v>3790</v>
      </c>
    </row>
    <row r="517" s="14" customFormat="1">
      <c r="B517" s="274"/>
      <c r="C517" s="275"/>
      <c r="D517" s="246" t="s">
        <v>368</v>
      </c>
      <c r="E517" s="276" t="s">
        <v>1</v>
      </c>
      <c r="F517" s="277" t="s">
        <v>3782</v>
      </c>
      <c r="G517" s="275"/>
      <c r="H517" s="276" t="s">
        <v>1</v>
      </c>
      <c r="I517" s="278"/>
      <c r="J517" s="275"/>
      <c r="K517" s="275"/>
      <c r="L517" s="279"/>
      <c r="M517" s="280"/>
      <c r="N517" s="281"/>
      <c r="O517" s="281"/>
      <c r="P517" s="281"/>
      <c r="Q517" s="281"/>
      <c r="R517" s="281"/>
      <c r="S517" s="281"/>
      <c r="T517" s="282"/>
      <c r="AT517" s="283" t="s">
        <v>368</v>
      </c>
      <c r="AU517" s="283" t="s">
        <v>92</v>
      </c>
      <c r="AV517" s="14" t="s">
        <v>90</v>
      </c>
      <c r="AW517" s="14" t="s">
        <v>38</v>
      </c>
      <c r="AX517" s="14" t="s">
        <v>83</v>
      </c>
      <c r="AY517" s="283" t="s">
        <v>263</v>
      </c>
    </row>
    <row r="518" s="14" customFormat="1">
      <c r="B518" s="274"/>
      <c r="C518" s="275"/>
      <c r="D518" s="246" t="s">
        <v>368</v>
      </c>
      <c r="E518" s="276" t="s">
        <v>1</v>
      </c>
      <c r="F518" s="277" t="s">
        <v>3783</v>
      </c>
      <c r="G518" s="275"/>
      <c r="H518" s="276" t="s">
        <v>1</v>
      </c>
      <c r="I518" s="278"/>
      <c r="J518" s="275"/>
      <c r="K518" s="275"/>
      <c r="L518" s="279"/>
      <c r="M518" s="280"/>
      <c r="N518" s="281"/>
      <c r="O518" s="281"/>
      <c r="P518" s="281"/>
      <c r="Q518" s="281"/>
      <c r="R518" s="281"/>
      <c r="S518" s="281"/>
      <c r="T518" s="282"/>
      <c r="AT518" s="283" t="s">
        <v>368</v>
      </c>
      <c r="AU518" s="283" t="s">
        <v>92</v>
      </c>
      <c r="AV518" s="14" t="s">
        <v>90</v>
      </c>
      <c r="AW518" s="14" t="s">
        <v>38</v>
      </c>
      <c r="AX518" s="14" t="s">
        <v>83</v>
      </c>
      <c r="AY518" s="283" t="s">
        <v>263</v>
      </c>
    </row>
    <row r="519" s="14" customFormat="1">
      <c r="B519" s="274"/>
      <c r="C519" s="275"/>
      <c r="D519" s="246" t="s">
        <v>368</v>
      </c>
      <c r="E519" s="276" t="s">
        <v>1</v>
      </c>
      <c r="F519" s="277" t="s">
        <v>3784</v>
      </c>
      <c r="G519" s="275"/>
      <c r="H519" s="276" t="s">
        <v>1</v>
      </c>
      <c r="I519" s="278"/>
      <c r="J519" s="275"/>
      <c r="K519" s="275"/>
      <c r="L519" s="279"/>
      <c r="M519" s="280"/>
      <c r="N519" s="281"/>
      <c r="O519" s="281"/>
      <c r="P519" s="281"/>
      <c r="Q519" s="281"/>
      <c r="R519" s="281"/>
      <c r="S519" s="281"/>
      <c r="T519" s="282"/>
      <c r="AT519" s="283" t="s">
        <v>368</v>
      </c>
      <c r="AU519" s="283" t="s">
        <v>92</v>
      </c>
      <c r="AV519" s="14" t="s">
        <v>90</v>
      </c>
      <c r="AW519" s="14" t="s">
        <v>38</v>
      </c>
      <c r="AX519" s="14" t="s">
        <v>83</v>
      </c>
      <c r="AY519" s="283" t="s">
        <v>263</v>
      </c>
    </row>
    <row r="520" s="14" customFormat="1">
      <c r="B520" s="274"/>
      <c r="C520" s="275"/>
      <c r="D520" s="246" t="s">
        <v>368</v>
      </c>
      <c r="E520" s="276" t="s">
        <v>1</v>
      </c>
      <c r="F520" s="277" t="s">
        <v>1643</v>
      </c>
      <c r="G520" s="275"/>
      <c r="H520" s="276" t="s">
        <v>1</v>
      </c>
      <c r="I520" s="278"/>
      <c r="J520" s="275"/>
      <c r="K520" s="275"/>
      <c r="L520" s="279"/>
      <c r="M520" s="280"/>
      <c r="N520" s="281"/>
      <c r="O520" s="281"/>
      <c r="P520" s="281"/>
      <c r="Q520" s="281"/>
      <c r="R520" s="281"/>
      <c r="S520" s="281"/>
      <c r="T520" s="282"/>
      <c r="AT520" s="283" t="s">
        <v>368</v>
      </c>
      <c r="AU520" s="283" t="s">
        <v>92</v>
      </c>
      <c r="AV520" s="14" t="s">
        <v>90</v>
      </c>
      <c r="AW520" s="14" t="s">
        <v>38</v>
      </c>
      <c r="AX520" s="14" t="s">
        <v>83</v>
      </c>
      <c r="AY520" s="283" t="s">
        <v>263</v>
      </c>
    </row>
    <row r="521" s="12" customFormat="1">
      <c r="B521" s="252"/>
      <c r="C521" s="253"/>
      <c r="D521" s="246" t="s">
        <v>368</v>
      </c>
      <c r="E521" s="254" t="s">
        <v>1</v>
      </c>
      <c r="F521" s="255" t="s">
        <v>3791</v>
      </c>
      <c r="G521" s="253"/>
      <c r="H521" s="256">
        <v>45.859999999999999</v>
      </c>
      <c r="I521" s="257"/>
      <c r="J521" s="253"/>
      <c r="K521" s="253"/>
      <c r="L521" s="258"/>
      <c r="M521" s="259"/>
      <c r="N521" s="260"/>
      <c r="O521" s="260"/>
      <c r="P521" s="260"/>
      <c r="Q521" s="260"/>
      <c r="R521" s="260"/>
      <c r="S521" s="260"/>
      <c r="T521" s="261"/>
      <c r="AT521" s="262" t="s">
        <v>368</v>
      </c>
      <c r="AU521" s="262" t="s">
        <v>92</v>
      </c>
      <c r="AV521" s="12" t="s">
        <v>92</v>
      </c>
      <c r="AW521" s="12" t="s">
        <v>38</v>
      </c>
      <c r="AX521" s="12" t="s">
        <v>83</v>
      </c>
      <c r="AY521" s="262" t="s">
        <v>263</v>
      </c>
    </row>
    <row r="522" s="14" customFormat="1">
      <c r="B522" s="274"/>
      <c r="C522" s="275"/>
      <c r="D522" s="246" t="s">
        <v>368</v>
      </c>
      <c r="E522" s="276" t="s">
        <v>1</v>
      </c>
      <c r="F522" s="277" t="s">
        <v>3612</v>
      </c>
      <c r="G522" s="275"/>
      <c r="H522" s="276" t="s">
        <v>1</v>
      </c>
      <c r="I522" s="278"/>
      <c r="J522" s="275"/>
      <c r="K522" s="275"/>
      <c r="L522" s="279"/>
      <c r="M522" s="280"/>
      <c r="N522" s="281"/>
      <c r="O522" s="281"/>
      <c r="P522" s="281"/>
      <c r="Q522" s="281"/>
      <c r="R522" s="281"/>
      <c r="S522" s="281"/>
      <c r="T522" s="282"/>
      <c r="AT522" s="283" t="s">
        <v>368</v>
      </c>
      <c r="AU522" s="283" t="s">
        <v>92</v>
      </c>
      <c r="AV522" s="14" t="s">
        <v>90</v>
      </c>
      <c r="AW522" s="14" t="s">
        <v>38</v>
      </c>
      <c r="AX522" s="14" t="s">
        <v>83</v>
      </c>
      <c r="AY522" s="283" t="s">
        <v>263</v>
      </c>
    </row>
    <row r="523" s="12" customFormat="1">
      <c r="B523" s="252"/>
      <c r="C523" s="253"/>
      <c r="D523" s="246" t="s">
        <v>368</v>
      </c>
      <c r="E523" s="254" t="s">
        <v>1</v>
      </c>
      <c r="F523" s="255" t="s">
        <v>3792</v>
      </c>
      <c r="G523" s="253"/>
      <c r="H523" s="256">
        <v>8.3300000000000001</v>
      </c>
      <c r="I523" s="257"/>
      <c r="J523" s="253"/>
      <c r="K523" s="253"/>
      <c r="L523" s="258"/>
      <c r="M523" s="259"/>
      <c r="N523" s="260"/>
      <c r="O523" s="260"/>
      <c r="P523" s="260"/>
      <c r="Q523" s="260"/>
      <c r="R523" s="260"/>
      <c r="S523" s="260"/>
      <c r="T523" s="261"/>
      <c r="AT523" s="262" t="s">
        <v>368</v>
      </c>
      <c r="AU523" s="262" t="s">
        <v>92</v>
      </c>
      <c r="AV523" s="12" t="s">
        <v>92</v>
      </c>
      <c r="AW523" s="12" t="s">
        <v>38</v>
      </c>
      <c r="AX523" s="12" t="s">
        <v>83</v>
      </c>
      <c r="AY523" s="262" t="s">
        <v>263</v>
      </c>
    </row>
    <row r="524" s="14" customFormat="1">
      <c r="B524" s="274"/>
      <c r="C524" s="275"/>
      <c r="D524" s="246" t="s">
        <v>368</v>
      </c>
      <c r="E524" s="276" t="s">
        <v>1</v>
      </c>
      <c r="F524" s="277" t="s">
        <v>3666</v>
      </c>
      <c r="G524" s="275"/>
      <c r="H524" s="276" t="s">
        <v>1</v>
      </c>
      <c r="I524" s="278"/>
      <c r="J524" s="275"/>
      <c r="K524" s="275"/>
      <c r="L524" s="279"/>
      <c r="M524" s="280"/>
      <c r="N524" s="281"/>
      <c r="O524" s="281"/>
      <c r="P524" s="281"/>
      <c r="Q524" s="281"/>
      <c r="R524" s="281"/>
      <c r="S524" s="281"/>
      <c r="T524" s="282"/>
      <c r="AT524" s="283" t="s">
        <v>368</v>
      </c>
      <c r="AU524" s="283" t="s">
        <v>92</v>
      </c>
      <c r="AV524" s="14" t="s">
        <v>90</v>
      </c>
      <c r="AW524" s="14" t="s">
        <v>38</v>
      </c>
      <c r="AX524" s="14" t="s">
        <v>83</v>
      </c>
      <c r="AY524" s="283" t="s">
        <v>263</v>
      </c>
    </row>
    <row r="525" s="12" customFormat="1">
      <c r="B525" s="252"/>
      <c r="C525" s="253"/>
      <c r="D525" s="246" t="s">
        <v>368</v>
      </c>
      <c r="E525" s="254" t="s">
        <v>1</v>
      </c>
      <c r="F525" s="255" t="s">
        <v>3793</v>
      </c>
      <c r="G525" s="253"/>
      <c r="H525" s="256">
        <v>0.63</v>
      </c>
      <c r="I525" s="257"/>
      <c r="J525" s="253"/>
      <c r="K525" s="253"/>
      <c r="L525" s="258"/>
      <c r="M525" s="259"/>
      <c r="N525" s="260"/>
      <c r="O525" s="260"/>
      <c r="P525" s="260"/>
      <c r="Q525" s="260"/>
      <c r="R525" s="260"/>
      <c r="S525" s="260"/>
      <c r="T525" s="261"/>
      <c r="AT525" s="262" t="s">
        <v>368</v>
      </c>
      <c r="AU525" s="262" t="s">
        <v>92</v>
      </c>
      <c r="AV525" s="12" t="s">
        <v>92</v>
      </c>
      <c r="AW525" s="12" t="s">
        <v>38</v>
      </c>
      <c r="AX525" s="12" t="s">
        <v>83</v>
      </c>
      <c r="AY525" s="262" t="s">
        <v>263</v>
      </c>
    </row>
    <row r="526" s="13" customFormat="1">
      <c r="B526" s="263"/>
      <c r="C526" s="264"/>
      <c r="D526" s="246" t="s">
        <v>368</v>
      </c>
      <c r="E526" s="265" t="s">
        <v>1</v>
      </c>
      <c r="F526" s="266" t="s">
        <v>370</v>
      </c>
      <c r="G526" s="264"/>
      <c r="H526" s="267">
        <v>54.82</v>
      </c>
      <c r="I526" s="268"/>
      <c r="J526" s="264"/>
      <c r="K526" s="264"/>
      <c r="L526" s="269"/>
      <c r="M526" s="270"/>
      <c r="N526" s="271"/>
      <c r="O526" s="271"/>
      <c r="P526" s="271"/>
      <c r="Q526" s="271"/>
      <c r="R526" s="271"/>
      <c r="S526" s="271"/>
      <c r="T526" s="272"/>
      <c r="AT526" s="273" t="s">
        <v>368</v>
      </c>
      <c r="AU526" s="273" t="s">
        <v>92</v>
      </c>
      <c r="AV526" s="13" t="s">
        <v>125</v>
      </c>
      <c r="AW526" s="13" t="s">
        <v>38</v>
      </c>
      <c r="AX526" s="13" t="s">
        <v>83</v>
      </c>
      <c r="AY526" s="273" t="s">
        <v>263</v>
      </c>
    </row>
    <row r="527" s="12" customFormat="1">
      <c r="B527" s="252"/>
      <c r="C527" s="253"/>
      <c r="D527" s="246" t="s">
        <v>368</v>
      </c>
      <c r="E527" s="254" t="s">
        <v>1</v>
      </c>
      <c r="F527" s="255" t="s">
        <v>3794</v>
      </c>
      <c r="G527" s="253"/>
      <c r="H527" s="256">
        <v>63.042999999999999</v>
      </c>
      <c r="I527" s="257"/>
      <c r="J527" s="253"/>
      <c r="K527" s="253"/>
      <c r="L527" s="258"/>
      <c r="M527" s="259"/>
      <c r="N527" s="260"/>
      <c r="O527" s="260"/>
      <c r="P527" s="260"/>
      <c r="Q527" s="260"/>
      <c r="R527" s="260"/>
      <c r="S527" s="260"/>
      <c r="T527" s="261"/>
      <c r="AT527" s="262" t="s">
        <v>368</v>
      </c>
      <c r="AU527" s="262" t="s">
        <v>92</v>
      </c>
      <c r="AV527" s="12" t="s">
        <v>92</v>
      </c>
      <c r="AW527" s="12" t="s">
        <v>38</v>
      </c>
      <c r="AX527" s="12" t="s">
        <v>83</v>
      </c>
      <c r="AY527" s="262" t="s">
        <v>263</v>
      </c>
    </row>
    <row r="528" s="13" customFormat="1">
      <c r="B528" s="263"/>
      <c r="C528" s="264"/>
      <c r="D528" s="246" t="s">
        <v>368</v>
      </c>
      <c r="E528" s="265" t="s">
        <v>1</v>
      </c>
      <c r="F528" s="266" t="s">
        <v>370</v>
      </c>
      <c r="G528" s="264"/>
      <c r="H528" s="267">
        <v>63.042999999999999</v>
      </c>
      <c r="I528" s="268"/>
      <c r="J528" s="264"/>
      <c r="K528" s="264"/>
      <c r="L528" s="269"/>
      <c r="M528" s="270"/>
      <c r="N528" s="271"/>
      <c r="O528" s="271"/>
      <c r="P528" s="271"/>
      <c r="Q528" s="271"/>
      <c r="R528" s="271"/>
      <c r="S528" s="271"/>
      <c r="T528" s="272"/>
      <c r="AT528" s="273" t="s">
        <v>368</v>
      </c>
      <c r="AU528" s="273" t="s">
        <v>92</v>
      </c>
      <c r="AV528" s="13" t="s">
        <v>125</v>
      </c>
      <c r="AW528" s="13" t="s">
        <v>38</v>
      </c>
      <c r="AX528" s="13" t="s">
        <v>83</v>
      </c>
      <c r="AY528" s="273" t="s">
        <v>263</v>
      </c>
    </row>
    <row r="529" s="12" customFormat="1">
      <c r="B529" s="252"/>
      <c r="C529" s="253"/>
      <c r="D529" s="246" t="s">
        <v>368</v>
      </c>
      <c r="E529" s="254" t="s">
        <v>1</v>
      </c>
      <c r="F529" s="255" t="s">
        <v>3795</v>
      </c>
      <c r="G529" s="253"/>
      <c r="H529" s="256">
        <v>63.5</v>
      </c>
      <c r="I529" s="257"/>
      <c r="J529" s="253"/>
      <c r="K529" s="253"/>
      <c r="L529" s="258"/>
      <c r="M529" s="259"/>
      <c r="N529" s="260"/>
      <c r="O529" s="260"/>
      <c r="P529" s="260"/>
      <c r="Q529" s="260"/>
      <c r="R529" s="260"/>
      <c r="S529" s="260"/>
      <c r="T529" s="261"/>
      <c r="AT529" s="262" t="s">
        <v>368</v>
      </c>
      <c r="AU529" s="262" t="s">
        <v>92</v>
      </c>
      <c r="AV529" s="12" t="s">
        <v>92</v>
      </c>
      <c r="AW529" s="12" t="s">
        <v>38</v>
      </c>
      <c r="AX529" s="12" t="s">
        <v>90</v>
      </c>
      <c r="AY529" s="262" t="s">
        <v>263</v>
      </c>
    </row>
    <row r="530" s="1" customFormat="1" ht="16.5" customHeight="1">
      <c r="B530" s="39"/>
      <c r="C530" s="233" t="s">
        <v>760</v>
      </c>
      <c r="D530" s="233" t="s">
        <v>266</v>
      </c>
      <c r="E530" s="234" t="s">
        <v>3796</v>
      </c>
      <c r="F530" s="235" t="s">
        <v>3797</v>
      </c>
      <c r="G530" s="236" t="s">
        <v>396</v>
      </c>
      <c r="H530" s="237">
        <v>134</v>
      </c>
      <c r="I530" s="238"/>
      <c r="J530" s="239">
        <f>ROUND(I530*H530,2)</f>
        <v>0</v>
      </c>
      <c r="K530" s="235" t="s">
        <v>270</v>
      </c>
      <c r="L530" s="44"/>
      <c r="M530" s="240" t="s">
        <v>1</v>
      </c>
      <c r="N530" s="241" t="s">
        <v>48</v>
      </c>
      <c r="O530" s="87"/>
      <c r="P530" s="242">
        <f>O530*H530</f>
        <v>0</v>
      </c>
      <c r="Q530" s="242">
        <v>0.00042999999999999999</v>
      </c>
      <c r="R530" s="242">
        <f>Q530*H530</f>
        <v>0.057619999999999998</v>
      </c>
      <c r="S530" s="242">
        <v>0</v>
      </c>
      <c r="T530" s="243">
        <f>S530*H530</f>
        <v>0</v>
      </c>
      <c r="AR530" s="244" t="s">
        <v>452</v>
      </c>
      <c r="AT530" s="244" t="s">
        <v>266</v>
      </c>
      <c r="AU530" s="244" t="s">
        <v>92</v>
      </c>
      <c r="AY530" s="17" t="s">
        <v>263</v>
      </c>
      <c r="BE530" s="245">
        <f>IF(N530="základní",J530,0)</f>
        <v>0</v>
      </c>
      <c r="BF530" s="245">
        <f>IF(N530="snížená",J530,0)</f>
        <v>0</v>
      </c>
      <c r="BG530" s="245">
        <f>IF(N530="zákl. přenesená",J530,0)</f>
        <v>0</v>
      </c>
      <c r="BH530" s="245">
        <f>IF(N530="sníž. přenesená",J530,0)</f>
        <v>0</v>
      </c>
      <c r="BI530" s="245">
        <f>IF(N530="nulová",J530,0)</f>
        <v>0</v>
      </c>
      <c r="BJ530" s="17" t="s">
        <v>90</v>
      </c>
      <c r="BK530" s="245">
        <f>ROUND(I530*H530,2)</f>
        <v>0</v>
      </c>
      <c r="BL530" s="17" t="s">
        <v>452</v>
      </c>
      <c r="BM530" s="244" t="s">
        <v>3798</v>
      </c>
    </row>
    <row r="531" s="14" customFormat="1">
      <c r="B531" s="274"/>
      <c r="C531" s="275"/>
      <c r="D531" s="246" t="s">
        <v>368</v>
      </c>
      <c r="E531" s="276" t="s">
        <v>1</v>
      </c>
      <c r="F531" s="277" t="s">
        <v>3799</v>
      </c>
      <c r="G531" s="275"/>
      <c r="H531" s="276" t="s">
        <v>1</v>
      </c>
      <c r="I531" s="278"/>
      <c r="J531" s="275"/>
      <c r="K531" s="275"/>
      <c r="L531" s="279"/>
      <c r="M531" s="280"/>
      <c r="N531" s="281"/>
      <c r="O531" s="281"/>
      <c r="P531" s="281"/>
      <c r="Q531" s="281"/>
      <c r="R531" s="281"/>
      <c r="S531" s="281"/>
      <c r="T531" s="282"/>
      <c r="AT531" s="283" t="s">
        <v>368</v>
      </c>
      <c r="AU531" s="283" t="s">
        <v>92</v>
      </c>
      <c r="AV531" s="14" t="s">
        <v>90</v>
      </c>
      <c r="AW531" s="14" t="s">
        <v>38</v>
      </c>
      <c r="AX531" s="14" t="s">
        <v>83</v>
      </c>
      <c r="AY531" s="283" t="s">
        <v>263</v>
      </c>
    </row>
    <row r="532" s="14" customFormat="1">
      <c r="B532" s="274"/>
      <c r="C532" s="275"/>
      <c r="D532" s="246" t="s">
        <v>368</v>
      </c>
      <c r="E532" s="276" t="s">
        <v>1</v>
      </c>
      <c r="F532" s="277" t="s">
        <v>3783</v>
      </c>
      <c r="G532" s="275"/>
      <c r="H532" s="276" t="s">
        <v>1</v>
      </c>
      <c r="I532" s="278"/>
      <c r="J532" s="275"/>
      <c r="K532" s="275"/>
      <c r="L532" s="279"/>
      <c r="M532" s="280"/>
      <c r="N532" s="281"/>
      <c r="O532" s="281"/>
      <c r="P532" s="281"/>
      <c r="Q532" s="281"/>
      <c r="R532" s="281"/>
      <c r="S532" s="281"/>
      <c r="T532" s="282"/>
      <c r="AT532" s="283" t="s">
        <v>368</v>
      </c>
      <c r="AU532" s="283" t="s">
        <v>92</v>
      </c>
      <c r="AV532" s="14" t="s">
        <v>90</v>
      </c>
      <c r="AW532" s="14" t="s">
        <v>38</v>
      </c>
      <c r="AX532" s="14" t="s">
        <v>83</v>
      </c>
      <c r="AY532" s="283" t="s">
        <v>263</v>
      </c>
    </row>
    <row r="533" s="14" customFormat="1">
      <c r="B533" s="274"/>
      <c r="C533" s="275"/>
      <c r="D533" s="246" t="s">
        <v>368</v>
      </c>
      <c r="E533" s="276" t="s">
        <v>1</v>
      </c>
      <c r="F533" s="277" t="s">
        <v>3784</v>
      </c>
      <c r="G533" s="275"/>
      <c r="H533" s="276" t="s">
        <v>1</v>
      </c>
      <c r="I533" s="278"/>
      <c r="J533" s="275"/>
      <c r="K533" s="275"/>
      <c r="L533" s="279"/>
      <c r="M533" s="280"/>
      <c r="N533" s="281"/>
      <c r="O533" s="281"/>
      <c r="P533" s="281"/>
      <c r="Q533" s="281"/>
      <c r="R533" s="281"/>
      <c r="S533" s="281"/>
      <c r="T533" s="282"/>
      <c r="AT533" s="283" t="s">
        <v>368</v>
      </c>
      <c r="AU533" s="283" t="s">
        <v>92</v>
      </c>
      <c r="AV533" s="14" t="s">
        <v>90</v>
      </c>
      <c r="AW533" s="14" t="s">
        <v>38</v>
      </c>
      <c r="AX533" s="14" t="s">
        <v>83</v>
      </c>
      <c r="AY533" s="283" t="s">
        <v>263</v>
      </c>
    </row>
    <row r="534" s="14" customFormat="1">
      <c r="B534" s="274"/>
      <c r="C534" s="275"/>
      <c r="D534" s="246" t="s">
        <v>368</v>
      </c>
      <c r="E534" s="276" t="s">
        <v>1</v>
      </c>
      <c r="F534" s="277" t="s">
        <v>1643</v>
      </c>
      <c r="G534" s="275"/>
      <c r="H534" s="276" t="s">
        <v>1</v>
      </c>
      <c r="I534" s="278"/>
      <c r="J534" s="275"/>
      <c r="K534" s="275"/>
      <c r="L534" s="279"/>
      <c r="M534" s="280"/>
      <c r="N534" s="281"/>
      <c r="O534" s="281"/>
      <c r="P534" s="281"/>
      <c r="Q534" s="281"/>
      <c r="R534" s="281"/>
      <c r="S534" s="281"/>
      <c r="T534" s="282"/>
      <c r="AT534" s="283" t="s">
        <v>368</v>
      </c>
      <c r="AU534" s="283" t="s">
        <v>92</v>
      </c>
      <c r="AV534" s="14" t="s">
        <v>90</v>
      </c>
      <c r="AW534" s="14" t="s">
        <v>38</v>
      </c>
      <c r="AX534" s="14" t="s">
        <v>83</v>
      </c>
      <c r="AY534" s="283" t="s">
        <v>263</v>
      </c>
    </row>
    <row r="535" s="12" customFormat="1">
      <c r="B535" s="252"/>
      <c r="C535" s="253"/>
      <c r="D535" s="246" t="s">
        <v>368</v>
      </c>
      <c r="E535" s="254" t="s">
        <v>1</v>
      </c>
      <c r="F535" s="255" t="s">
        <v>3800</v>
      </c>
      <c r="G535" s="253"/>
      <c r="H535" s="256">
        <v>3.8399999999999999</v>
      </c>
      <c r="I535" s="257"/>
      <c r="J535" s="253"/>
      <c r="K535" s="253"/>
      <c r="L535" s="258"/>
      <c r="M535" s="259"/>
      <c r="N535" s="260"/>
      <c r="O535" s="260"/>
      <c r="P535" s="260"/>
      <c r="Q535" s="260"/>
      <c r="R535" s="260"/>
      <c r="S535" s="260"/>
      <c r="T535" s="261"/>
      <c r="AT535" s="262" t="s">
        <v>368</v>
      </c>
      <c r="AU535" s="262" t="s">
        <v>92</v>
      </c>
      <c r="AV535" s="12" t="s">
        <v>92</v>
      </c>
      <c r="AW535" s="12" t="s">
        <v>38</v>
      </c>
      <c r="AX535" s="12" t="s">
        <v>83</v>
      </c>
      <c r="AY535" s="262" t="s">
        <v>263</v>
      </c>
    </row>
    <row r="536" s="14" customFormat="1">
      <c r="B536" s="274"/>
      <c r="C536" s="275"/>
      <c r="D536" s="246" t="s">
        <v>368</v>
      </c>
      <c r="E536" s="276" t="s">
        <v>1</v>
      </c>
      <c r="F536" s="277" t="s">
        <v>3612</v>
      </c>
      <c r="G536" s="275"/>
      <c r="H536" s="276" t="s">
        <v>1</v>
      </c>
      <c r="I536" s="278"/>
      <c r="J536" s="275"/>
      <c r="K536" s="275"/>
      <c r="L536" s="279"/>
      <c r="M536" s="280"/>
      <c r="N536" s="281"/>
      <c r="O536" s="281"/>
      <c r="P536" s="281"/>
      <c r="Q536" s="281"/>
      <c r="R536" s="281"/>
      <c r="S536" s="281"/>
      <c r="T536" s="282"/>
      <c r="AT536" s="283" t="s">
        <v>368</v>
      </c>
      <c r="AU536" s="283" t="s">
        <v>92</v>
      </c>
      <c r="AV536" s="14" t="s">
        <v>90</v>
      </c>
      <c r="AW536" s="14" t="s">
        <v>38</v>
      </c>
      <c r="AX536" s="14" t="s">
        <v>83</v>
      </c>
      <c r="AY536" s="283" t="s">
        <v>263</v>
      </c>
    </row>
    <row r="537" s="12" customFormat="1">
      <c r="B537" s="252"/>
      <c r="C537" s="253"/>
      <c r="D537" s="246" t="s">
        <v>368</v>
      </c>
      <c r="E537" s="254" t="s">
        <v>1</v>
      </c>
      <c r="F537" s="255" t="s">
        <v>3801</v>
      </c>
      <c r="G537" s="253"/>
      <c r="H537" s="256">
        <v>20.07</v>
      </c>
      <c r="I537" s="257"/>
      <c r="J537" s="253"/>
      <c r="K537" s="253"/>
      <c r="L537" s="258"/>
      <c r="M537" s="259"/>
      <c r="N537" s="260"/>
      <c r="O537" s="260"/>
      <c r="P537" s="260"/>
      <c r="Q537" s="260"/>
      <c r="R537" s="260"/>
      <c r="S537" s="260"/>
      <c r="T537" s="261"/>
      <c r="AT537" s="262" t="s">
        <v>368</v>
      </c>
      <c r="AU537" s="262" t="s">
        <v>92</v>
      </c>
      <c r="AV537" s="12" t="s">
        <v>92</v>
      </c>
      <c r="AW537" s="12" t="s">
        <v>38</v>
      </c>
      <c r="AX537" s="12" t="s">
        <v>83</v>
      </c>
      <c r="AY537" s="262" t="s">
        <v>263</v>
      </c>
    </row>
    <row r="538" s="14" customFormat="1">
      <c r="B538" s="274"/>
      <c r="C538" s="275"/>
      <c r="D538" s="246" t="s">
        <v>368</v>
      </c>
      <c r="E538" s="276" t="s">
        <v>1</v>
      </c>
      <c r="F538" s="277" t="s">
        <v>3578</v>
      </c>
      <c r="G538" s="275"/>
      <c r="H538" s="276" t="s">
        <v>1</v>
      </c>
      <c r="I538" s="278"/>
      <c r="J538" s="275"/>
      <c r="K538" s="275"/>
      <c r="L538" s="279"/>
      <c r="M538" s="280"/>
      <c r="N538" s="281"/>
      <c r="O538" s="281"/>
      <c r="P538" s="281"/>
      <c r="Q538" s="281"/>
      <c r="R538" s="281"/>
      <c r="S538" s="281"/>
      <c r="T538" s="282"/>
      <c r="AT538" s="283" t="s">
        <v>368</v>
      </c>
      <c r="AU538" s="283" t="s">
        <v>92</v>
      </c>
      <c r="AV538" s="14" t="s">
        <v>90</v>
      </c>
      <c r="AW538" s="14" t="s">
        <v>38</v>
      </c>
      <c r="AX538" s="14" t="s">
        <v>83</v>
      </c>
      <c r="AY538" s="283" t="s">
        <v>263</v>
      </c>
    </row>
    <row r="539" s="12" customFormat="1">
      <c r="B539" s="252"/>
      <c r="C539" s="253"/>
      <c r="D539" s="246" t="s">
        <v>368</v>
      </c>
      <c r="E539" s="254" t="s">
        <v>1</v>
      </c>
      <c r="F539" s="255" t="s">
        <v>3802</v>
      </c>
      <c r="G539" s="253"/>
      <c r="H539" s="256">
        <v>27.940000000000001</v>
      </c>
      <c r="I539" s="257"/>
      <c r="J539" s="253"/>
      <c r="K539" s="253"/>
      <c r="L539" s="258"/>
      <c r="M539" s="259"/>
      <c r="N539" s="260"/>
      <c r="O539" s="260"/>
      <c r="P539" s="260"/>
      <c r="Q539" s="260"/>
      <c r="R539" s="260"/>
      <c r="S539" s="260"/>
      <c r="T539" s="261"/>
      <c r="AT539" s="262" t="s">
        <v>368</v>
      </c>
      <c r="AU539" s="262" t="s">
        <v>92</v>
      </c>
      <c r="AV539" s="12" t="s">
        <v>92</v>
      </c>
      <c r="AW539" s="12" t="s">
        <v>38</v>
      </c>
      <c r="AX539" s="12" t="s">
        <v>83</v>
      </c>
      <c r="AY539" s="262" t="s">
        <v>263</v>
      </c>
    </row>
    <row r="540" s="14" customFormat="1">
      <c r="B540" s="274"/>
      <c r="C540" s="275"/>
      <c r="D540" s="246" t="s">
        <v>368</v>
      </c>
      <c r="E540" s="276" t="s">
        <v>1</v>
      </c>
      <c r="F540" s="277" t="s">
        <v>3666</v>
      </c>
      <c r="G540" s="275"/>
      <c r="H540" s="276" t="s">
        <v>1</v>
      </c>
      <c r="I540" s="278"/>
      <c r="J540" s="275"/>
      <c r="K540" s="275"/>
      <c r="L540" s="279"/>
      <c r="M540" s="280"/>
      <c r="N540" s="281"/>
      <c r="O540" s="281"/>
      <c r="P540" s="281"/>
      <c r="Q540" s="281"/>
      <c r="R540" s="281"/>
      <c r="S540" s="281"/>
      <c r="T540" s="282"/>
      <c r="AT540" s="283" t="s">
        <v>368</v>
      </c>
      <c r="AU540" s="283" t="s">
        <v>92</v>
      </c>
      <c r="AV540" s="14" t="s">
        <v>90</v>
      </c>
      <c r="AW540" s="14" t="s">
        <v>38</v>
      </c>
      <c r="AX540" s="14" t="s">
        <v>83</v>
      </c>
      <c r="AY540" s="283" t="s">
        <v>263</v>
      </c>
    </row>
    <row r="541" s="12" customFormat="1">
      <c r="B541" s="252"/>
      <c r="C541" s="253"/>
      <c r="D541" s="246" t="s">
        <v>368</v>
      </c>
      <c r="E541" s="254" t="s">
        <v>1</v>
      </c>
      <c r="F541" s="255" t="s">
        <v>3803</v>
      </c>
      <c r="G541" s="253"/>
      <c r="H541" s="256">
        <v>24.82</v>
      </c>
      <c r="I541" s="257"/>
      <c r="J541" s="253"/>
      <c r="K541" s="253"/>
      <c r="L541" s="258"/>
      <c r="M541" s="259"/>
      <c r="N541" s="260"/>
      <c r="O541" s="260"/>
      <c r="P541" s="260"/>
      <c r="Q541" s="260"/>
      <c r="R541" s="260"/>
      <c r="S541" s="260"/>
      <c r="T541" s="261"/>
      <c r="AT541" s="262" t="s">
        <v>368</v>
      </c>
      <c r="AU541" s="262" t="s">
        <v>92</v>
      </c>
      <c r="AV541" s="12" t="s">
        <v>92</v>
      </c>
      <c r="AW541" s="12" t="s">
        <v>38</v>
      </c>
      <c r="AX541" s="12" t="s">
        <v>83</v>
      </c>
      <c r="AY541" s="262" t="s">
        <v>263</v>
      </c>
    </row>
    <row r="542" s="14" customFormat="1">
      <c r="B542" s="274"/>
      <c r="C542" s="275"/>
      <c r="D542" s="246" t="s">
        <v>368</v>
      </c>
      <c r="E542" s="276" t="s">
        <v>1</v>
      </c>
      <c r="F542" s="277" t="s">
        <v>3696</v>
      </c>
      <c r="G542" s="275"/>
      <c r="H542" s="276" t="s">
        <v>1</v>
      </c>
      <c r="I542" s="278"/>
      <c r="J542" s="275"/>
      <c r="K542" s="275"/>
      <c r="L542" s="279"/>
      <c r="M542" s="280"/>
      <c r="N542" s="281"/>
      <c r="O542" s="281"/>
      <c r="P542" s="281"/>
      <c r="Q542" s="281"/>
      <c r="R542" s="281"/>
      <c r="S542" s="281"/>
      <c r="T542" s="282"/>
      <c r="AT542" s="283" t="s">
        <v>368</v>
      </c>
      <c r="AU542" s="283" t="s">
        <v>92</v>
      </c>
      <c r="AV542" s="14" t="s">
        <v>90</v>
      </c>
      <c r="AW542" s="14" t="s">
        <v>38</v>
      </c>
      <c r="AX542" s="14" t="s">
        <v>83</v>
      </c>
      <c r="AY542" s="283" t="s">
        <v>263</v>
      </c>
    </row>
    <row r="543" s="12" customFormat="1">
      <c r="B543" s="252"/>
      <c r="C543" s="253"/>
      <c r="D543" s="246" t="s">
        <v>368</v>
      </c>
      <c r="E543" s="254" t="s">
        <v>1</v>
      </c>
      <c r="F543" s="255" t="s">
        <v>3804</v>
      </c>
      <c r="G543" s="253"/>
      <c r="H543" s="256">
        <v>18.760000000000002</v>
      </c>
      <c r="I543" s="257"/>
      <c r="J543" s="253"/>
      <c r="K543" s="253"/>
      <c r="L543" s="258"/>
      <c r="M543" s="259"/>
      <c r="N543" s="260"/>
      <c r="O543" s="260"/>
      <c r="P543" s="260"/>
      <c r="Q543" s="260"/>
      <c r="R543" s="260"/>
      <c r="S543" s="260"/>
      <c r="T543" s="261"/>
      <c r="AT543" s="262" t="s">
        <v>368</v>
      </c>
      <c r="AU543" s="262" t="s">
        <v>92</v>
      </c>
      <c r="AV543" s="12" t="s">
        <v>92</v>
      </c>
      <c r="AW543" s="12" t="s">
        <v>38</v>
      </c>
      <c r="AX543" s="12" t="s">
        <v>83</v>
      </c>
      <c r="AY543" s="262" t="s">
        <v>263</v>
      </c>
    </row>
    <row r="544" s="14" customFormat="1">
      <c r="B544" s="274"/>
      <c r="C544" s="275"/>
      <c r="D544" s="246" t="s">
        <v>368</v>
      </c>
      <c r="E544" s="276" t="s">
        <v>1</v>
      </c>
      <c r="F544" s="277" t="s">
        <v>3805</v>
      </c>
      <c r="G544" s="275"/>
      <c r="H544" s="276" t="s">
        <v>1</v>
      </c>
      <c r="I544" s="278"/>
      <c r="J544" s="275"/>
      <c r="K544" s="275"/>
      <c r="L544" s="279"/>
      <c r="M544" s="280"/>
      <c r="N544" s="281"/>
      <c r="O544" s="281"/>
      <c r="P544" s="281"/>
      <c r="Q544" s="281"/>
      <c r="R544" s="281"/>
      <c r="S544" s="281"/>
      <c r="T544" s="282"/>
      <c r="AT544" s="283" t="s">
        <v>368</v>
      </c>
      <c r="AU544" s="283" t="s">
        <v>92</v>
      </c>
      <c r="AV544" s="14" t="s">
        <v>90</v>
      </c>
      <c r="AW544" s="14" t="s">
        <v>38</v>
      </c>
      <c r="AX544" s="14" t="s">
        <v>83</v>
      </c>
      <c r="AY544" s="283" t="s">
        <v>263</v>
      </c>
    </row>
    <row r="545" s="14" customFormat="1">
      <c r="B545" s="274"/>
      <c r="C545" s="275"/>
      <c r="D545" s="246" t="s">
        <v>368</v>
      </c>
      <c r="E545" s="276" t="s">
        <v>1</v>
      </c>
      <c r="F545" s="277" t="s">
        <v>3578</v>
      </c>
      <c r="G545" s="275"/>
      <c r="H545" s="276" t="s">
        <v>1</v>
      </c>
      <c r="I545" s="278"/>
      <c r="J545" s="275"/>
      <c r="K545" s="275"/>
      <c r="L545" s="279"/>
      <c r="M545" s="280"/>
      <c r="N545" s="281"/>
      <c r="O545" s="281"/>
      <c r="P545" s="281"/>
      <c r="Q545" s="281"/>
      <c r="R545" s="281"/>
      <c r="S545" s="281"/>
      <c r="T545" s="282"/>
      <c r="AT545" s="283" t="s">
        <v>368</v>
      </c>
      <c r="AU545" s="283" t="s">
        <v>92</v>
      </c>
      <c r="AV545" s="14" t="s">
        <v>90</v>
      </c>
      <c r="AW545" s="14" t="s">
        <v>38</v>
      </c>
      <c r="AX545" s="14" t="s">
        <v>83</v>
      </c>
      <c r="AY545" s="283" t="s">
        <v>263</v>
      </c>
    </row>
    <row r="546" s="12" customFormat="1">
      <c r="B546" s="252"/>
      <c r="C546" s="253"/>
      <c r="D546" s="246" t="s">
        <v>368</v>
      </c>
      <c r="E546" s="254" t="s">
        <v>1</v>
      </c>
      <c r="F546" s="255" t="s">
        <v>3635</v>
      </c>
      <c r="G546" s="253"/>
      <c r="H546" s="256">
        <v>17.399999999999999</v>
      </c>
      <c r="I546" s="257"/>
      <c r="J546" s="253"/>
      <c r="K546" s="253"/>
      <c r="L546" s="258"/>
      <c r="M546" s="259"/>
      <c r="N546" s="260"/>
      <c r="O546" s="260"/>
      <c r="P546" s="260"/>
      <c r="Q546" s="260"/>
      <c r="R546" s="260"/>
      <c r="S546" s="260"/>
      <c r="T546" s="261"/>
      <c r="AT546" s="262" t="s">
        <v>368</v>
      </c>
      <c r="AU546" s="262" t="s">
        <v>92</v>
      </c>
      <c r="AV546" s="12" t="s">
        <v>92</v>
      </c>
      <c r="AW546" s="12" t="s">
        <v>38</v>
      </c>
      <c r="AX546" s="12" t="s">
        <v>83</v>
      </c>
      <c r="AY546" s="262" t="s">
        <v>263</v>
      </c>
    </row>
    <row r="547" s="14" customFormat="1">
      <c r="B547" s="274"/>
      <c r="C547" s="275"/>
      <c r="D547" s="246" t="s">
        <v>368</v>
      </c>
      <c r="E547" s="276" t="s">
        <v>1</v>
      </c>
      <c r="F547" s="277" t="s">
        <v>3636</v>
      </c>
      <c r="G547" s="275"/>
      <c r="H547" s="276" t="s">
        <v>1</v>
      </c>
      <c r="I547" s="278"/>
      <c r="J547" s="275"/>
      <c r="K547" s="275"/>
      <c r="L547" s="279"/>
      <c r="M547" s="280"/>
      <c r="N547" s="281"/>
      <c r="O547" s="281"/>
      <c r="P547" s="281"/>
      <c r="Q547" s="281"/>
      <c r="R547" s="281"/>
      <c r="S547" s="281"/>
      <c r="T547" s="282"/>
      <c r="AT547" s="283" t="s">
        <v>368</v>
      </c>
      <c r="AU547" s="283" t="s">
        <v>92</v>
      </c>
      <c r="AV547" s="14" t="s">
        <v>90</v>
      </c>
      <c r="AW547" s="14" t="s">
        <v>38</v>
      </c>
      <c r="AX547" s="14" t="s">
        <v>83</v>
      </c>
      <c r="AY547" s="283" t="s">
        <v>263</v>
      </c>
    </row>
    <row r="548" s="12" customFormat="1">
      <c r="B548" s="252"/>
      <c r="C548" s="253"/>
      <c r="D548" s="246" t="s">
        <v>368</v>
      </c>
      <c r="E548" s="254" t="s">
        <v>1</v>
      </c>
      <c r="F548" s="255" t="s">
        <v>3637</v>
      </c>
      <c r="G548" s="253"/>
      <c r="H548" s="256">
        <v>3.5</v>
      </c>
      <c r="I548" s="257"/>
      <c r="J548" s="253"/>
      <c r="K548" s="253"/>
      <c r="L548" s="258"/>
      <c r="M548" s="259"/>
      <c r="N548" s="260"/>
      <c r="O548" s="260"/>
      <c r="P548" s="260"/>
      <c r="Q548" s="260"/>
      <c r="R548" s="260"/>
      <c r="S548" s="260"/>
      <c r="T548" s="261"/>
      <c r="AT548" s="262" t="s">
        <v>368</v>
      </c>
      <c r="AU548" s="262" t="s">
        <v>92</v>
      </c>
      <c r="AV548" s="12" t="s">
        <v>92</v>
      </c>
      <c r="AW548" s="12" t="s">
        <v>38</v>
      </c>
      <c r="AX548" s="12" t="s">
        <v>83</v>
      </c>
      <c r="AY548" s="262" t="s">
        <v>263</v>
      </c>
    </row>
    <row r="549" s="13" customFormat="1">
      <c r="B549" s="263"/>
      <c r="C549" s="264"/>
      <c r="D549" s="246" t="s">
        <v>368</v>
      </c>
      <c r="E549" s="265" t="s">
        <v>1</v>
      </c>
      <c r="F549" s="266" t="s">
        <v>370</v>
      </c>
      <c r="G549" s="264"/>
      <c r="H549" s="267">
        <v>116.33000000000001</v>
      </c>
      <c r="I549" s="268"/>
      <c r="J549" s="264"/>
      <c r="K549" s="264"/>
      <c r="L549" s="269"/>
      <c r="M549" s="270"/>
      <c r="N549" s="271"/>
      <c r="O549" s="271"/>
      <c r="P549" s="271"/>
      <c r="Q549" s="271"/>
      <c r="R549" s="271"/>
      <c r="S549" s="271"/>
      <c r="T549" s="272"/>
      <c r="AT549" s="273" t="s">
        <v>368</v>
      </c>
      <c r="AU549" s="273" t="s">
        <v>92</v>
      </c>
      <c r="AV549" s="13" t="s">
        <v>125</v>
      </c>
      <c r="AW549" s="13" t="s">
        <v>38</v>
      </c>
      <c r="AX549" s="13" t="s">
        <v>83</v>
      </c>
      <c r="AY549" s="273" t="s">
        <v>263</v>
      </c>
    </row>
    <row r="550" s="12" customFormat="1">
      <c r="B550" s="252"/>
      <c r="C550" s="253"/>
      <c r="D550" s="246" t="s">
        <v>368</v>
      </c>
      <c r="E550" s="254" t="s">
        <v>1</v>
      </c>
      <c r="F550" s="255" t="s">
        <v>3806</v>
      </c>
      <c r="G550" s="253"/>
      <c r="H550" s="256">
        <v>133.78</v>
      </c>
      <c r="I550" s="257"/>
      <c r="J550" s="253"/>
      <c r="K550" s="253"/>
      <c r="L550" s="258"/>
      <c r="M550" s="259"/>
      <c r="N550" s="260"/>
      <c r="O550" s="260"/>
      <c r="P550" s="260"/>
      <c r="Q550" s="260"/>
      <c r="R550" s="260"/>
      <c r="S550" s="260"/>
      <c r="T550" s="261"/>
      <c r="AT550" s="262" t="s">
        <v>368</v>
      </c>
      <c r="AU550" s="262" t="s">
        <v>92</v>
      </c>
      <c r="AV550" s="12" t="s">
        <v>92</v>
      </c>
      <c r="AW550" s="12" t="s">
        <v>38</v>
      </c>
      <c r="AX550" s="12" t="s">
        <v>83</v>
      </c>
      <c r="AY550" s="262" t="s">
        <v>263</v>
      </c>
    </row>
    <row r="551" s="13" customFormat="1">
      <c r="B551" s="263"/>
      <c r="C551" s="264"/>
      <c r="D551" s="246" t="s">
        <v>368</v>
      </c>
      <c r="E551" s="265" t="s">
        <v>1</v>
      </c>
      <c r="F551" s="266" t="s">
        <v>370</v>
      </c>
      <c r="G551" s="264"/>
      <c r="H551" s="267">
        <v>133.78</v>
      </c>
      <c r="I551" s="268"/>
      <c r="J551" s="264"/>
      <c r="K551" s="264"/>
      <c r="L551" s="269"/>
      <c r="M551" s="270"/>
      <c r="N551" s="271"/>
      <c r="O551" s="271"/>
      <c r="P551" s="271"/>
      <c r="Q551" s="271"/>
      <c r="R551" s="271"/>
      <c r="S551" s="271"/>
      <c r="T551" s="272"/>
      <c r="AT551" s="273" t="s">
        <v>368</v>
      </c>
      <c r="AU551" s="273" t="s">
        <v>92</v>
      </c>
      <c r="AV551" s="13" t="s">
        <v>125</v>
      </c>
      <c r="AW551" s="13" t="s">
        <v>38</v>
      </c>
      <c r="AX551" s="13" t="s">
        <v>83</v>
      </c>
      <c r="AY551" s="273" t="s">
        <v>263</v>
      </c>
    </row>
    <row r="552" s="12" customFormat="1">
      <c r="B552" s="252"/>
      <c r="C552" s="253"/>
      <c r="D552" s="246" t="s">
        <v>368</v>
      </c>
      <c r="E552" s="254" t="s">
        <v>1</v>
      </c>
      <c r="F552" s="255" t="s">
        <v>1168</v>
      </c>
      <c r="G552" s="253"/>
      <c r="H552" s="256">
        <v>134</v>
      </c>
      <c r="I552" s="257"/>
      <c r="J552" s="253"/>
      <c r="K552" s="253"/>
      <c r="L552" s="258"/>
      <c r="M552" s="259"/>
      <c r="N552" s="260"/>
      <c r="O552" s="260"/>
      <c r="P552" s="260"/>
      <c r="Q552" s="260"/>
      <c r="R552" s="260"/>
      <c r="S552" s="260"/>
      <c r="T552" s="261"/>
      <c r="AT552" s="262" t="s">
        <v>368</v>
      </c>
      <c r="AU552" s="262" t="s">
        <v>92</v>
      </c>
      <c r="AV552" s="12" t="s">
        <v>92</v>
      </c>
      <c r="AW552" s="12" t="s">
        <v>38</v>
      </c>
      <c r="AX552" s="12" t="s">
        <v>90</v>
      </c>
      <c r="AY552" s="262" t="s">
        <v>263</v>
      </c>
    </row>
    <row r="553" s="1" customFormat="1" ht="16.5" customHeight="1">
      <c r="B553" s="39"/>
      <c r="C553" s="233" t="s">
        <v>771</v>
      </c>
      <c r="D553" s="233" t="s">
        <v>266</v>
      </c>
      <c r="E553" s="234" t="s">
        <v>3807</v>
      </c>
      <c r="F553" s="235" t="s">
        <v>3808</v>
      </c>
      <c r="G553" s="236" t="s">
        <v>396</v>
      </c>
      <c r="H553" s="237">
        <v>30</v>
      </c>
      <c r="I553" s="238"/>
      <c r="J553" s="239">
        <f>ROUND(I553*H553,2)</f>
        <v>0</v>
      </c>
      <c r="K553" s="235" t="s">
        <v>270</v>
      </c>
      <c r="L553" s="44"/>
      <c r="M553" s="240" t="s">
        <v>1</v>
      </c>
      <c r="N553" s="241" t="s">
        <v>48</v>
      </c>
      <c r="O553" s="87"/>
      <c r="P553" s="242">
        <f>O553*H553</f>
        <v>0</v>
      </c>
      <c r="Q553" s="242">
        <v>0.00088999999999999995</v>
      </c>
      <c r="R553" s="242">
        <f>Q553*H553</f>
        <v>0.026699999999999998</v>
      </c>
      <c r="S553" s="242">
        <v>0</v>
      </c>
      <c r="T553" s="243">
        <f>S553*H553</f>
        <v>0</v>
      </c>
      <c r="AR553" s="244" t="s">
        <v>452</v>
      </c>
      <c r="AT553" s="244" t="s">
        <v>266</v>
      </c>
      <c r="AU553" s="244" t="s">
        <v>92</v>
      </c>
      <c r="AY553" s="17" t="s">
        <v>263</v>
      </c>
      <c r="BE553" s="245">
        <f>IF(N553="základní",J553,0)</f>
        <v>0</v>
      </c>
      <c r="BF553" s="245">
        <f>IF(N553="snížená",J553,0)</f>
        <v>0</v>
      </c>
      <c r="BG553" s="245">
        <f>IF(N553="zákl. přenesená",J553,0)</f>
        <v>0</v>
      </c>
      <c r="BH553" s="245">
        <f>IF(N553="sníž. přenesená",J553,0)</f>
        <v>0</v>
      </c>
      <c r="BI553" s="245">
        <f>IF(N553="nulová",J553,0)</f>
        <v>0</v>
      </c>
      <c r="BJ553" s="17" t="s">
        <v>90</v>
      </c>
      <c r="BK553" s="245">
        <f>ROUND(I553*H553,2)</f>
        <v>0</v>
      </c>
      <c r="BL553" s="17" t="s">
        <v>452</v>
      </c>
      <c r="BM553" s="244" t="s">
        <v>3809</v>
      </c>
    </row>
    <row r="554" s="14" customFormat="1">
      <c r="B554" s="274"/>
      <c r="C554" s="275"/>
      <c r="D554" s="246" t="s">
        <v>368</v>
      </c>
      <c r="E554" s="276" t="s">
        <v>1</v>
      </c>
      <c r="F554" s="277" t="s">
        <v>3799</v>
      </c>
      <c r="G554" s="275"/>
      <c r="H554" s="276" t="s">
        <v>1</v>
      </c>
      <c r="I554" s="278"/>
      <c r="J554" s="275"/>
      <c r="K554" s="275"/>
      <c r="L554" s="279"/>
      <c r="M554" s="280"/>
      <c r="N554" s="281"/>
      <c r="O554" s="281"/>
      <c r="P554" s="281"/>
      <c r="Q554" s="281"/>
      <c r="R554" s="281"/>
      <c r="S554" s="281"/>
      <c r="T554" s="282"/>
      <c r="AT554" s="283" t="s">
        <v>368</v>
      </c>
      <c r="AU554" s="283" t="s">
        <v>92</v>
      </c>
      <c r="AV554" s="14" t="s">
        <v>90</v>
      </c>
      <c r="AW554" s="14" t="s">
        <v>38</v>
      </c>
      <c r="AX554" s="14" t="s">
        <v>83</v>
      </c>
      <c r="AY554" s="283" t="s">
        <v>263</v>
      </c>
    </row>
    <row r="555" s="14" customFormat="1">
      <c r="B555" s="274"/>
      <c r="C555" s="275"/>
      <c r="D555" s="246" t="s">
        <v>368</v>
      </c>
      <c r="E555" s="276" t="s">
        <v>1</v>
      </c>
      <c r="F555" s="277" t="s">
        <v>3783</v>
      </c>
      <c r="G555" s="275"/>
      <c r="H555" s="276" t="s">
        <v>1</v>
      </c>
      <c r="I555" s="278"/>
      <c r="J555" s="275"/>
      <c r="K555" s="275"/>
      <c r="L555" s="279"/>
      <c r="M555" s="280"/>
      <c r="N555" s="281"/>
      <c r="O555" s="281"/>
      <c r="P555" s="281"/>
      <c r="Q555" s="281"/>
      <c r="R555" s="281"/>
      <c r="S555" s="281"/>
      <c r="T555" s="282"/>
      <c r="AT555" s="283" t="s">
        <v>368</v>
      </c>
      <c r="AU555" s="283" t="s">
        <v>92</v>
      </c>
      <c r="AV555" s="14" t="s">
        <v>90</v>
      </c>
      <c r="AW555" s="14" t="s">
        <v>38</v>
      </c>
      <c r="AX555" s="14" t="s">
        <v>83</v>
      </c>
      <c r="AY555" s="283" t="s">
        <v>263</v>
      </c>
    </row>
    <row r="556" s="14" customFormat="1">
      <c r="B556" s="274"/>
      <c r="C556" s="275"/>
      <c r="D556" s="246" t="s">
        <v>368</v>
      </c>
      <c r="E556" s="276" t="s">
        <v>1</v>
      </c>
      <c r="F556" s="277" t="s">
        <v>3784</v>
      </c>
      <c r="G556" s="275"/>
      <c r="H556" s="276" t="s">
        <v>1</v>
      </c>
      <c r="I556" s="278"/>
      <c r="J556" s="275"/>
      <c r="K556" s="275"/>
      <c r="L556" s="279"/>
      <c r="M556" s="280"/>
      <c r="N556" s="281"/>
      <c r="O556" s="281"/>
      <c r="P556" s="281"/>
      <c r="Q556" s="281"/>
      <c r="R556" s="281"/>
      <c r="S556" s="281"/>
      <c r="T556" s="282"/>
      <c r="AT556" s="283" t="s">
        <v>368</v>
      </c>
      <c r="AU556" s="283" t="s">
        <v>92</v>
      </c>
      <c r="AV556" s="14" t="s">
        <v>90</v>
      </c>
      <c r="AW556" s="14" t="s">
        <v>38</v>
      </c>
      <c r="AX556" s="14" t="s">
        <v>83</v>
      </c>
      <c r="AY556" s="283" t="s">
        <v>263</v>
      </c>
    </row>
    <row r="557" s="14" customFormat="1">
      <c r="B557" s="274"/>
      <c r="C557" s="275"/>
      <c r="D557" s="246" t="s">
        <v>368</v>
      </c>
      <c r="E557" s="276" t="s">
        <v>1</v>
      </c>
      <c r="F557" s="277" t="s">
        <v>1643</v>
      </c>
      <c r="G557" s="275"/>
      <c r="H557" s="276" t="s">
        <v>1</v>
      </c>
      <c r="I557" s="278"/>
      <c r="J557" s="275"/>
      <c r="K557" s="275"/>
      <c r="L557" s="279"/>
      <c r="M557" s="280"/>
      <c r="N557" s="281"/>
      <c r="O557" s="281"/>
      <c r="P557" s="281"/>
      <c r="Q557" s="281"/>
      <c r="R557" s="281"/>
      <c r="S557" s="281"/>
      <c r="T557" s="282"/>
      <c r="AT557" s="283" t="s">
        <v>368</v>
      </c>
      <c r="AU557" s="283" t="s">
        <v>92</v>
      </c>
      <c r="AV557" s="14" t="s">
        <v>90</v>
      </c>
      <c r="AW557" s="14" t="s">
        <v>38</v>
      </c>
      <c r="AX557" s="14" t="s">
        <v>83</v>
      </c>
      <c r="AY557" s="283" t="s">
        <v>263</v>
      </c>
    </row>
    <row r="558" s="12" customFormat="1">
      <c r="B558" s="252"/>
      <c r="C558" s="253"/>
      <c r="D558" s="246" t="s">
        <v>368</v>
      </c>
      <c r="E558" s="254" t="s">
        <v>1</v>
      </c>
      <c r="F558" s="255" t="s">
        <v>3810</v>
      </c>
      <c r="G558" s="253"/>
      <c r="H558" s="256">
        <v>20.140000000000001</v>
      </c>
      <c r="I558" s="257"/>
      <c r="J558" s="253"/>
      <c r="K558" s="253"/>
      <c r="L558" s="258"/>
      <c r="M558" s="259"/>
      <c r="N558" s="260"/>
      <c r="O558" s="260"/>
      <c r="P558" s="260"/>
      <c r="Q558" s="260"/>
      <c r="R558" s="260"/>
      <c r="S558" s="260"/>
      <c r="T558" s="261"/>
      <c r="AT558" s="262" t="s">
        <v>368</v>
      </c>
      <c r="AU558" s="262" t="s">
        <v>92</v>
      </c>
      <c r="AV558" s="12" t="s">
        <v>92</v>
      </c>
      <c r="AW558" s="12" t="s">
        <v>38</v>
      </c>
      <c r="AX558" s="12" t="s">
        <v>83</v>
      </c>
      <c r="AY558" s="262" t="s">
        <v>263</v>
      </c>
    </row>
    <row r="559" s="14" customFormat="1">
      <c r="B559" s="274"/>
      <c r="C559" s="275"/>
      <c r="D559" s="246" t="s">
        <v>368</v>
      </c>
      <c r="E559" s="276" t="s">
        <v>1</v>
      </c>
      <c r="F559" s="277" t="s">
        <v>3612</v>
      </c>
      <c r="G559" s="275"/>
      <c r="H559" s="276" t="s">
        <v>1</v>
      </c>
      <c r="I559" s="278"/>
      <c r="J559" s="275"/>
      <c r="K559" s="275"/>
      <c r="L559" s="279"/>
      <c r="M559" s="280"/>
      <c r="N559" s="281"/>
      <c r="O559" s="281"/>
      <c r="P559" s="281"/>
      <c r="Q559" s="281"/>
      <c r="R559" s="281"/>
      <c r="S559" s="281"/>
      <c r="T559" s="282"/>
      <c r="AT559" s="283" t="s">
        <v>368</v>
      </c>
      <c r="AU559" s="283" t="s">
        <v>92</v>
      </c>
      <c r="AV559" s="14" t="s">
        <v>90</v>
      </c>
      <c r="AW559" s="14" t="s">
        <v>38</v>
      </c>
      <c r="AX559" s="14" t="s">
        <v>83</v>
      </c>
      <c r="AY559" s="283" t="s">
        <v>263</v>
      </c>
    </row>
    <row r="560" s="12" customFormat="1">
      <c r="B560" s="252"/>
      <c r="C560" s="253"/>
      <c r="D560" s="246" t="s">
        <v>368</v>
      </c>
      <c r="E560" s="254" t="s">
        <v>1</v>
      </c>
      <c r="F560" s="255" t="s">
        <v>3811</v>
      </c>
      <c r="G560" s="253"/>
      <c r="H560" s="256">
        <v>5.5999999999999996</v>
      </c>
      <c r="I560" s="257"/>
      <c r="J560" s="253"/>
      <c r="K560" s="253"/>
      <c r="L560" s="258"/>
      <c r="M560" s="259"/>
      <c r="N560" s="260"/>
      <c r="O560" s="260"/>
      <c r="P560" s="260"/>
      <c r="Q560" s="260"/>
      <c r="R560" s="260"/>
      <c r="S560" s="260"/>
      <c r="T560" s="261"/>
      <c r="AT560" s="262" t="s">
        <v>368</v>
      </c>
      <c r="AU560" s="262" t="s">
        <v>92</v>
      </c>
      <c r="AV560" s="12" t="s">
        <v>92</v>
      </c>
      <c r="AW560" s="12" t="s">
        <v>38</v>
      </c>
      <c r="AX560" s="12" t="s">
        <v>83</v>
      </c>
      <c r="AY560" s="262" t="s">
        <v>263</v>
      </c>
    </row>
    <row r="561" s="13" customFormat="1">
      <c r="B561" s="263"/>
      <c r="C561" s="264"/>
      <c r="D561" s="246" t="s">
        <v>368</v>
      </c>
      <c r="E561" s="265" t="s">
        <v>1</v>
      </c>
      <c r="F561" s="266" t="s">
        <v>370</v>
      </c>
      <c r="G561" s="264"/>
      <c r="H561" s="267">
        <v>25.740000000000002</v>
      </c>
      <c r="I561" s="268"/>
      <c r="J561" s="264"/>
      <c r="K561" s="264"/>
      <c r="L561" s="269"/>
      <c r="M561" s="270"/>
      <c r="N561" s="271"/>
      <c r="O561" s="271"/>
      <c r="P561" s="271"/>
      <c r="Q561" s="271"/>
      <c r="R561" s="271"/>
      <c r="S561" s="271"/>
      <c r="T561" s="272"/>
      <c r="AT561" s="273" t="s">
        <v>368</v>
      </c>
      <c r="AU561" s="273" t="s">
        <v>92</v>
      </c>
      <c r="AV561" s="13" t="s">
        <v>125</v>
      </c>
      <c r="AW561" s="13" t="s">
        <v>38</v>
      </c>
      <c r="AX561" s="13" t="s">
        <v>83</v>
      </c>
      <c r="AY561" s="273" t="s">
        <v>263</v>
      </c>
    </row>
    <row r="562" s="12" customFormat="1">
      <c r="B562" s="252"/>
      <c r="C562" s="253"/>
      <c r="D562" s="246" t="s">
        <v>368</v>
      </c>
      <c r="E562" s="254" t="s">
        <v>1</v>
      </c>
      <c r="F562" s="255" t="s">
        <v>3812</v>
      </c>
      <c r="G562" s="253"/>
      <c r="H562" s="256">
        <v>29.600999999999999</v>
      </c>
      <c r="I562" s="257"/>
      <c r="J562" s="253"/>
      <c r="K562" s="253"/>
      <c r="L562" s="258"/>
      <c r="M562" s="259"/>
      <c r="N562" s="260"/>
      <c r="O562" s="260"/>
      <c r="P562" s="260"/>
      <c r="Q562" s="260"/>
      <c r="R562" s="260"/>
      <c r="S562" s="260"/>
      <c r="T562" s="261"/>
      <c r="AT562" s="262" t="s">
        <v>368</v>
      </c>
      <c r="AU562" s="262" t="s">
        <v>92</v>
      </c>
      <c r="AV562" s="12" t="s">
        <v>92</v>
      </c>
      <c r="AW562" s="12" t="s">
        <v>38</v>
      </c>
      <c r="AX562" s="12" t="s">
        <v>83</v>
      </c>
      <c r="AY562" s="262" t="s">
        <v>263</v>
      </c>
    </row>
    <row r="563" s="13" customFormat="1">
      <c r="B563" s="263"/>
      <c r="C563" s="264"/>
      <c r="D563" s="246" t="s">
        <v>368</v>
      </c>
      <c r="E563" s="265" t="s">
        <v>1</v>
      </c>
      <c r="F563" s="266" t="s">
        <v>370</v>
      </c>
      <c r="G563" s="264"/>
      <c r="H563" s="267">
        <v>29.600999999999999</v>
      </c>
      <c r="I563" s="268"/>
      <c r="J563" s="264"/>
      <c r="K563" s="264"/>
      <c r="L563" s="269"/>
      <c r="M563" s="270"/>
      <c r="N563" s="271"/>
      <c r="O563" s="271"/>
      <c r="P563" s="271"/>
      <c r="Q563" s="271"/>
      <c r="R563" s="271"/>
      <c r="S563" s="271"/>
      <c r="T563" s="272"/>
      <c r="AT563" s="273" t="s">
        <v>368</v>
      </c>
      <c r="AU563" s="273" t="s">
        <v>92</v>
      </c>
      <c r="AV563" s="13" t="s">
        <v>125</v>
      </c>
      <c r="AW563" s="13" t="s">
        <v>38</v>
      </c>
      <c r="AX563" s="13" t="s">
        <v>83</v>
      </c>
      <c r="AY563" s="273" t="s">
        <v>263</v>
      </c>
    </row>
    <row r="564" s="12" customFormat="1">
      <c r="B564" s="252"/>
      <c r="C564" s="253"/>
      <c r="D564" s="246" t="s">
        <v>368</v>
      </c>
      <c r="E564" s="254" t="s">
        <v>1</v>
      </c>
      <c r="F564" s="255" t="s">
        <v>547</v>
      </c>
      <c r="G564" s="253"/>
      <c r="H564" s="256">
        <v>30</v>
      </c>
      <c r="I564" s="257"/>
      <c r="J564" s="253"/>
      <c r="K564" s="253"/>
      <c r="L564" s="258"/>
      <c r="M564" s="259"/>
      <c r="N564" s="260"/>
      <c r="O564" s="260"/>
      <c r="P564" s="260"/>
      <c r="Q564" s="260"/>
      <c r="R564" s="260"/>
      <c r="S564" s="260"/>
      <c r="T564" s="261"/>
      <c r="AT564" s="262" t="s">
        <v>368</v>
      </c>
      <c r="AU564" s="262" t="s">
        <v>92</v>
      </c>
      <c r="AV564" s="12" t="s">
        <v>92</v>
      </c>
      <c r="AW564" s="12" t="s">
        <v>38</v>
      </c>
      <c r="AX564" s="12" t="s">
        <v>90</v>
      </c>
      <c r="AY564" s="262" t="s">
        <v>263</v>
      </c>
    </row>
    <row r="565" s="1" customFormat="1" ht="16.5" customHeight="1">
      <c r="B565" s="39"/>
      <c r="C565" s="233" t="s">
        <v>776</v>
      </c>
      <c r="D565" s="233" t="s">
        <v>266</v>
      </c>
      <c r="E565" s="234" t="s">
        <v>3813</v>
      </c>
      <c r="F565" s="235" t="s">
        <v>3814</v>
      </c>
      <c r="G565" s="236" t="s">
        <v>396</v>
      </c>
      <c r="H565" s="237">
        <v>50.5</v>
      </c>
      <c r="I565" s="238"/>
      <c r="J565" s="239">
        <f>ROUND(I565*H565,2)</f>
        <v>0</v>
      </c>
      <c r="K565" s="235" t="s">
        <v>270</v>
      </c>
      <c r="L565" s="44"/>
      <c r="M565" s="240" t="s">
        <v>1</v>
      </c>
      <c r="N565" s="241" t="s">
        <v>48</v>
      </c>
      <c r="O565" s="87"/>
      <c r="P565" s="242">
        <f>O565*H565</f>
        <v>0</v>
      </c>
      <c r="Q565" s="242">
        <v>0.00172</v>
      </c>
      <c r="R565" s="242">
        <f>Q565*H565</f>
        <v>0.086859999999999993</v>
      </c>
      <c r="S565" s="242">
        <v>0</v>
      </c>
      <c r="T565" s="243">
        <f>S565*H565</f>
        <v>0</v>
      </c>
      <c r="AR565" s="244" t="s">
        <v>452</v>
      </c>
      <c r="AT565" s="244" t="s">
        <v>266</v>
      </c>
      <c r="AU565" s="244" t="s">
        <v>92</v>
      </c>
      <c r="AY565" s="17" t="s">
        <v>263</v>
      </c>
      <c r="BE565" s="245">
        <f>IF(N565="základní",J565,0)</f>
        <v>0</v>
      </c>
      <c r="BF565" s="245">
        <f>IF(N565="snížená",J565,0)</f>
        <v>0</v>
      </c>
      <c r="BG565" s="245">
        <f>IF(N565="zákl. přenesená",J565,0)</f>
        <v>0</v>
      </c>
      <c r="BH565" s="245">
        <f>IF(N565="sníž. přenesená",J565,0)</f>
        <v>0</v>
      </c>
      <c r="BI565" s="245">
        <f>IF(N565="nulová",J565,0)</f>
        <v>0</v>
      </c>
      <c r="BJ565" s="17" t="s">
        <v>90</v>
      </c>
      <c r="BK565" s="245">
        <f>ROUND(I565*H565,2)</f>
        <v>0</v>
      </c>
      <c r="BL565" s="17" t="s">
        <v>452</v>
      </c>
      <c r="BM565" s="244" t="s">
        <v>3815</v>
      </c>
    </row>
    <row r="566" s="14" customFormat="1">
      <c r="B566" s="274"/>
      <c r="C566" s="275"/>
      <c r="D566" s="246" t="s">
        <v>368</v>
      </c>
      <c r="E566" s="276" t="s">
        <v>1</v>
      </c>
      <c r="F566" s="277" t="s">
        <v>3799</v>
      </c>
      <c r="G566" s="275"/>
      <c r="H566" s="276" t="s">
        <v>1</v>
      </c>
      <c r="I566" s="278"/>
      <c r="J566" s="275"/>
      <c r="K566" s="275"/>
      <c r="L566" s="279"/>
      <c r="M566" s="280"/>
      <c r="N566" s="281"/>
      <c r="O566" s="281"/>
      <c r="P566" s="281"/>
      <c r="Q566" s="281"/>
      <c r="R566" s="281"/>
      <c r="S566" s="281"/>
      <c r="T566" s="282"/>
      <c r="AT566" s="283" t="s">
        <v>368</v>
      </c>
      <c r="AU566" s="283" t="s">
        <v>92</v>
      </c>
      <c r="AV566" s="14" t="s">
        <v>90</v>
      </c>
      <c r="AW566" s="14" t="s">
        <v>38</v>
      </c>
      <c r="AX566" s="14" t="s">
        <v>83</v>
      </c>
      <c r="AY566" s="283" t="s">
        <v>263</v>
      </c>
    </row>
    <row r="567" s="14" customFormat="1">
      <c r="B567" s="274"/>
      <c r="C567" s="275"/>
      <c r="D567" s="246" t="s">
        <v>368</v>
      </c>
      <c r="E567" s="276" t="s">
        <v>1</v>
      </c>
      <c r="F567" s="277" t="s">
        <v>3783</v>
      </c>
      <c r="G567" s="275"/>
      <c r="H567" s="276" t="s">
        <v>1</v>
      </c>
      <c r="I567" s="278"/>
      <c r="J567" s="275"/>
      <c r="K567" s="275"/>
      <c r="L567" s="279"/>
      <c r="M567" s="280"/>
      <c r="N567" s="281"/>
      <c r="O567" s="281"/>
      <c r="P567" s="281"/>
      <c r="Q567" s="281"/>
      <c r="R567" s="281"/>
      <c r="S567" s="281"/>
      <c r="T567" s="282"/>
      <c r="AT567" s="283" t="s">
        <v>368</v>
      </c>
      <c r="AU567" s="283" t="s">
        <v>92</v>
      </c>
      <c r="AV567" s="14" t="s">
        <v>90</v>
      </c>
      <c r="AW567" s="14" t="s">
        <v>38</v>
      </c>
      <c r="AX567" s="14" t="s">
        <v>83</v>
      </c>
      <c r="AY567" s="283" t="s">
        <v>263</v>
      </c>
    </row>
    <row r="568" s="14" customFormat="1">
      <c r="B568" s="274"/>
      <c r="C568" s="275"/>
      <c r="D568" s="246" t="s">
        <v>368</v>
      </c>
      <c r="E568" s="276" t="s">
        <v>1</v>
      </c>
      <c r="F568" s="277" t="s">
        <v>3784</v>
      </c>
      <c r="G568" s="275"/>
      <c r="H568" s="276" t="s">
        <v>1</v>
      </c>
      <c r="I568" s="278"/>
      <c r="J568" s="275"/>
      <c r="K568" s="275"/>
      <c r="L568" s="279"/>
      <c r="M568" s="280"/>
      <c r="N568" s="281"/>
      <c r="O568" s="281"/>
      <c r="P568" s="281"/>
      <c r="Q568" s="281"/>
      <c r="R568" s="281"/>
      <c r="S568" s="281"/>
      <c r="T568" s="282"/>
      <c r="AT568" s="283" t="s">
        <v>368</v>
      </c>
      <c r="AU568" s="283" t="s">
        <v>92</v>
      </c>
      <c r="AV568" s="14" t="s">
        <v>90</v>
      </c>
      <c r="AW568" s="14" t="s">
        <v>38</v>
      </c>
      <c r="AX568" s="14" t="s">
        <v>83</v>
      </c>
      <c r="AY568" s="283" t="s">
        <v>263</v>
      </c>
    </row>
    <row r="569" s="14" customFormat="1">
      <c r="B569" s="274"/>
      <c r="C569" s="275"/>
      <c r="D569" s="246" t="s">
        <v>368</v>
      </c>
      <c r="E569" s="276" t="s">
        <v>1</v>
      </c>
      <c r="F569" s="277" t="s">
        <v>3612</v>
      </c>
      <c r="G569" s="275"/>
      <c r="H569" s="276" t="s">
        <v>1</v>
      </c>
      <c r="I569" s="278"/>
      <c r="J569" s="275"/>
      <c r="K569" s="275"/>
      <c r="L569" s="279"/>
      <c r="M569" s="280"/>
      <c r="N569" s="281"/>
      <c r="O569" s="281"/>
      <c r="P569" s="281"/>
      <c r="Q569" s="281"/>
      <c r="R569" s="281"/>
      <c r="S569" s="281"/>
      <c r="T569" s="282"/>
      <c r="AT569" s="283" t="s">
        <v>368</v>
      </c>
      <c r="AU569" s="283" t="s">
        <v>92</v>
      </c>
      <c r="AV569" s="14" t="s">
        <v>90</v>
      </c>
      <c r="AW569" s="14" t="s">
        <v>38</v>
      </c>
      <c r="AX569" s="14" t="s">
        <v>83</v>
      </c>
      <c r="AY569" s="283" t="s">
        <v>263</v>
      </c>
    </row>
    <row r="570" s="12" customFormat="1">
      <c r="B570" s="252"/>
      <c r="C570" s="253"/>
      <c r="D570" s="246" t="s">
        <v>368</v>
      </c>
      <c r="E570" s="254" t="s">
        <v>1</v>
      </c>
      <c r="F570" s="255" t="s">
        <v>3816</v>
      </c>
      <c r="G570" s="253"/>
      <c r="H570" s="256">
        <v>6.3499999999999996</v>
      </c>
      <c r="I570" s="257"/>
      <c r="J570" s="253"/>
      <c r="K570" s="253"/>
      <c r="L570" s="258"/>
      <c r="M570" s="259"/>
      <c r="N570" s="260"/>
      <c r="O570" s="260"/>
      <c r="P570" s="260"/>
      <c r="Q570" s="260"/>
      <c r="R570" s="260"/>
      <c r="S570" s="260"/>
      <c r="T570" s="261"/>
      <c r="AT570" s="262" t="s">
        <v>368</v>
      </c>
      <c r="AU570" s="262" t="s">
        <v>92</v>
      </c>
      <c r="AV570" s="12" t="s">
        <v>92</v>
      </c>
      <c r="AW570" s="12" t="s">
        <v>38</v>
      </c>
      <c r="AX570" s="12" t="s">
        <v>83</v>
      </c>
      <c r="AY570" s="262" t="s">
        <v>263</v>
      </c>
    </row>
    <row r="571" s="14" customFormat="1">
      <c r="B571" s="274"/>
      <c r="C571" s="275"/>
      <c r="D571" s="246" t="s">
        <v>368</v>
      </c>
      <c r="E571" s="276" t="s">
        <v>1</v>
      </c>
      <c r="F571" s="277" t="s">
        <v>3578</v>
      </c>
      <c r="G571" s="275"/>
      <c r="H571" s="276" t="s">
        <v>1</v>
      </c>
      <c r="I571" s="278"/>
      <c r="J571" s="275"/>
      <c r="K571" s="275"/>
      <c r="L571" s="279"/>
      <c r="M571" s="280"/>
      <c r="N571" s="281"/>
      <c r="O571" s="281"/>
      <c r="P571" s="281"/>
      <c r="Q571" s="281"/>
      <c r="R571" s="281"/>
      <c r="S571" s="281"/>
      <c r="T571" s="282"/>
      <c r="AT571" s="283" t="s">
        <v>368</v>
      </c>
      <c r="AU571" s="283" t="s">
        <v>92</v>
      </c>
      <c r="AV571" s="14" t="s">
        <v>90</v>
      </c>
      <c r="AW571" s="14" t="s">
        <v>38</v>
      </c>
      <c r="AX571" s="14" t="s">
        <v>83</v>
      </c>
      <c r="AY571" s="283" t="s">
        <v>263</v>
      </c>
    </row>
    <row r="572" s="12" customFormat="1">
      <c r="B572" s="252"/>
      <c r="C572" s="253"/>
      <c r="D572" s="246" t="s">
        <v>368</v>
      </c>
      <c r="E572" s="254" t="s">
        <v>1</v>
      </c>
      <c r="F572" s="255" t="s">
        <v>3817</v>
      </c>
      <c r="G572" s="253"/>
      <c r="H572" s="256">
        <v>21.010000000000002</v>
      </c>
      <c r="I572" s="257"/>
      <c r="J572" s="253"/>
      <c r="K572" s="253"/>
      <c r="L572" s="258"/>
      <c r="M572" s="259"/>
      <c r="N572" s="260"/>
      <c r="O572" s="260"/>
      <c r="P572" s="260"/>
      <c r="Q572" s="260"/>
      <c r="R572" s="260"/>
      <c r="S572" s="260"/>
      <c r="T572" s="261"/>
      <c r="AT572" s="262" t="s">
        <v>368</v>
      </c>
      <c r="AU572" s="262" t="s">
        <v>92</v>
      </c>
      <c r="AV572" s="12" t="s">
        <v>92</v>
      </c>
      <c r="AW572" s="12" t="s">
        <v>38</v>
      </c>
      <c r="AX572" s="12" t="s">
        <v>83</v>
      </c>
      <c r="AY572" s="262" t="s">
        <v>263</v>
      </c>
    </row>
    <row r="573" s="14" customFormat="1">
      <c r="B573" s="274"/>
      <c r="C573" s="275"/>
      <c r="D573" s="246" t="s">
        <v>368</v>
      </c>
      <c r="E573" s="276" t="s">
        <v>1</v>
      </c>
      <c r="F573" s="277" t="s">
        <v>3666</v>
      </c>
      <c r="G573" s="275"/>
      <c r="H573" s="276" t="s">
        <v>1</v>
      </c>
      <c r="I573" s="278"/>
      <c r="J573" s="275"/>
      <c r="K573" s="275"/>
      <c r="L573" s="279"/>
      <c r="M573" s="280"/>
      <c r="N573" s="281"/>
      <c r="O573" s="281"/>
      <c r="P573" s="281"/>
      <c r="Q573" s="281"/>
      <c r="R573" s="281"/>
      <c r="S573" s="281"/>
      <c r="T573" s="282"/>
      <c r="AT573" s="283" t="s">
        <v>368</v>
      </c>
      <c r="AU573" s="283" t="s">
        <v>92</v>
      </c>
      <c r="AV573" s="14" t="s">
        <v>90</v>
      </c>
      <c r="AW573" s="14" t="s">
        <v>38</v>
      </c>
      <c r="AX573" s="14" t="s">
        <v>83</v>
      </c>
      <c r="AY573" s="283" t="s">
        <v>263</v>
      </c>
    </row>
    <row r="574" s="12" customFormat="1">
      <c r="B574" s="252"/>
      <c r="C574" s="253"/>
      <c r="D574" s="246" t="s">
        <v>368</v>
      </c>
      <c r="E574" s="254" t="s">
        <v>1</v>
      </c>
      <c r="F574" s="255" t="s">
        <v>3818</v>
      </c>
      <c r="G574" s="253"/>
      <c r="H574" s="256">
        <v>8.25</v>
      </c>
      <c r="I574" s="257"/>
      <c r="J574" s="253"/>
      <c r="K574" s="253"/>
      <c r="L574" s="258"/>
      <c r="M574" s="259"/>
      <c r="N574" s="260"/>
      <c r="O574" s="260"/>
      <c r="P574" s="260"/>
      <c r="Q574" s="260"/>
      <c r="R574" s="260"/>
      <c r="S574" s="260"/>
      <c r="T574" s="261"/>
      <c r="AT574" s="262" t="s">
        <v>368</v>
      </c>
      <c r="AU574" s="262" t="s">
        <v>92</v>
      </c>
      <c r="AV574" s="12" t="s">
        <v>92</v>
      </c>
      <c r="AW574" s="12" t="s">
        <v>38</v>
      </c>
      <c r="AX574" s="12" t="s">
        <v>83</v>
      </c>
      <c r="AY574" s="262" t="s">
        <v>263</v>
      </c>
    </row>
    <row r="575" s="14" customFormat="1">
      <c r="B575" s="274"/>
      <c r="C575" s="275"/>
      <c r="D575" s="246" t="s">
        <v>368</v>
      </c>
      <c r="E575" s="276" t="s">
        <v>1</v>
      </c>
      <c r="F575" s="277" t="s">
        <v>3696</v>
      </c>
      <c r="G575" s="275"/>
      <c r="H575" s="276" t="s">
        <v>1</v>
      </c>
      <c r="I575" s="278"/>
      <c r="J575" s="275"/>
      <c r="K575" s="275"/>
      <c r="L575" s="279"/>
      <c r="M575" s="280"/>
      <c r="N575" s="281"/>
      <c r="O575" s="281"/>
      <c r="P575" s="281"/>
      <c r="Q575" s="281"/>
      <c r="R575" s="281"/>
      <c r="S575" s="281"/>
      <c r="T575" s="282"/>
      <c r="AT575" s="283" t="s">
        <v>368</v>
      </c>
      <c r="AU575" s="283" t="s">
        <v>92</v>
      </c>
      <c r="AV575" s="14" t="s">
        <v>90</v>
      </c>
      <c r="AW575" s="14" t="s">
        <v>38</v>
      </c>
      <c r="AX575" s="14" t="s">
        <v>83</v>
      </c>
      <c r="AY575" s="283" t="s">
        <v>263</v>
      </c>
    </row>
    <row r="576" s="12" customFormat="1">
      <c r="B576" s="252"/>
      <c r="C576" s="253"/>
      <c r="D576" s="246" t="s">
        <v>368</v>
      </c>
      <c r="E576" s="254" t="s">
        <v>1</v>
      </c>
      <c r="F576" s="255" t="s">
        <v>3819</v>
      </c>
      <c r="G576" s="253"/>
      <c r="H576" s="256">
        <v>8.2400000000000002</v>
      </c>
      <c r="I576" s="257"/>
      <c r="J576" s="253"/>
      <c r="K576" s="253"/>
      <c r="L576" s="258"/>
      <c r="M576" s="259"/>
      <c r="N576" s="260"/>
      <c r="O576" s="260"/>
      <c r="P576" s="260"/>
      <c r="Q576" s="260"/>
      <c r="R576" s="260"/>
      <c r="S576" s="260"/>
      <c r="T576" s="261"/>
      <c r="AT576" s="262" t="s">
        <v>368</v>
      </c>
      <c r="AU576" s="262" t="s">
        <v>92</v>
      </c>
      <c r="AV576" s="12" t="s">
        <v>92</v>
      </c>
      <c r="AW576" s="12" t="s">
        <v>38</v>
      </c>
      <c r="AX576" s="12" t="s">
        <v>83</v>
      </c>
      <c r="AY576" s="262" t="s">
        <v>263</v>
      </c>
    </row>
    <row r="577" s="13" customFormat="1">
      <c r="B577" s="263"/>
      <c r="C577" s="264"/>
      <c r="D577" s="246" t="s">
        <v>368</v>
      </c>
      <c r="E577" s="265" t="s">
        <v>1</v>
      </c>
      <c r="F577" s="266" t="s">
        <v>370</v>
      </c>
      <c r="G577" s="264"/>
      <c r="H577" s="267">
        <v>43.850000000000001</v>
      </c>
      <c r="I577" s="268"/>
      <c r="J577" s="264"/>
      <c r="K577" s="264"/>
      <c r="L577" s="269"/>
      <c r="M577" s="270"/>
      <c r="N577" s="271"/>
      <c r="O577" s="271"/>
      <c r="P577" s="271"/>
      <c r="Q577" s="271"/>
      <c r="R577" s="271"/>
      <c r="S577" s="271"/>
      <c r="T577" s="272"/>
      <c r="AT577" s="273" t="s">
        <v>368</v>
      </c>
      <c r="AU577" s="273" t="s">
        <v>92</v>
      </c>
      <c r="AV577" s="13" t="s">
        <v>125</v>
      </c>
      <c r="AW577" s="13" t="s">
        <v>38</v>
      </c>
      <c r="AX577" s="13" t="s">
        <v>83</v>
      </c>
      <c r="AY577" s="273" t="s">
        <v>263</v>
      </c>
    </row>
    <row r="578" s="12" customFormat="1">
      <c r="B578" s="252"/>
      <c r="C578" s="253"/>
      <c r="D578" s="246" t="s">
        <v>368</v>
      </c>
      <c r="E578" s="254" t="s">
        <v>1</v>
      </c>
      <c r="F578" s="255" t="s">
        <v>3820</v>
      </c>
      <c r="G578" s="253"/>
      <c r="H578" s="256">
        <v>50.427999999999997</v>
      </c>
      <c r="I578" s="257"/>
      <c r="J578" s="253"/>
      <c r="K578" s="253"/>
      <c r="L578" s="258"/>
      <c r="M578" s="259"/>
      <c r="N578" s="260"/>
      <c r="O578" s="260"/>
      <c r="P578" s="260"/>
      <c r="Q578" s="260"/>
      <c r="R578" s="260"/>
      <c r="S578" s="260"/>
      <c r="T578" s="261"/>
      <c r="AT578" s="262" t="s">
        <v>368</v>
      </c>
      <c r="AU578" s="262" t="s">
        <v>92</v>
      </c>
      <c r="AV578" s="12" t="s">
        <v>92</v>
      </c>
      <c r="AW578" s="12" t="s">
        <v>38</v>
      </c>
      <c r="AX578" s="12" t="s">
        <v>83</v>
      </c>
      <c r="AY578" s="262" t="s">
        <v>263</v>
      </c>
    </row>
    <row r="579" s="13" customFormat="1">
      <c r="B579" s="263"/>
      <c r="C579" s="264"/>
      <c r="D579" s="246" t="s">
        <v>368</v>
      </c>
      <c r="E579" s="265" t="s">
        <v>1</v>
      </c>
      <c r="F579" s="266" t="s">
        <v>370</v>
      </c>
      <c r="G579" s="264"/>
      <c r="H579" s="267">
        <v>50.427999999999997</v>
      </c>
      <c r="I579" s="268"/>
      <c r="J579" s="264"/>
      <c r="K579" s="264"/>
      <c r="L579" s="269"/>
      <c r="M579" s="270"/>
      <c r="N579" s="271"/>
      <c r="O579" s="271"/>
      <c r="P579" s="271"/>
      <c r="Q579" s="271"/>
      <c r="R579" s="271"/>
      <c r="S579" s="271"/>
      <c r="T579" s="272"/>
      <c r="AT579" s="273" t="s">
        <v>368</v>
      </c>
      <c r="AU579" s="273" t="s">
        <v>92</v>
      </c>
      <c r="AV579" s="13" t="s">
        <v>125</v>
      </c>
      <c r="AW579" s="13" t="s">
        <v>38</v>
      </c>
      <c r="AX579" s="13" t="s">
        <v>83</v>
      </c>
      <c r="AY579" s="273" t="s">
        <v>263</v>
      </c>
    </row>
    <row r="580" s="12" customFormat="1">
      <c r="B580" s="252"/>
      <c r="C580" s="253"/>
      <c r="D580" s="246" t="s">
        <v>368</v>
      </c>
      <c r="E580" s="254" t="s">
        <v>1</v>
      </c>
      <c r="F580" s="255" t="s">
        <v>3821</v>
      </c>
      <c r="G580" s="253"/>
      <c r="H580" s="256">
        <v>50.5</v>
      </c>
      <c r="I580" s="257"/>
      <c r="J580" s="253"/>
      <c r="K580" s="253"/>
      <c r="L580" s="258"/>
      <c r="M580" s="259"/>
      <c r="N580" s="260"/>
      <c r="O580" s="260"/>
      <c r="P580" s="260"/>
      <c r="Q580" s="260"/>
      <c r="R580" s="260"/>
      <c r="S580" s="260"/>
      <c r="T580" s="261"/>
      <c r="AT580" s="262" t="s">
        <v>368</v>
      </c>
      <c r="AU580" s="262" t="s">
        <v>92</v>
      </c>
      <c r="AV580" s="12" t="s">
        <v>92</v>
      </c>
      <c r="AW580" s="12" t="s">
        <v>38</v>
      </c>
      <c r="AX580" s="12" t="s">
        <v>90</v>
      </c>
      <c r="AY580" s="262" t="s">
        <v>263</v>
      </c>
    </row>
    <row r="581" s="1" customFormat="1" ht="16.5" customHeight="1">
      <c r="B581" s="39"/>
      <c r="C581" s="233" t="s">
        <v>785</v>
      </c>
      <c r="D581" s="233" t="s">
        <v>266</v>
      </c>
      <c r="E581" s="234" t="s">
        <v>3822</v>
      </c>
      <c r="F581" s="235" t="s">
        <v>3823</v>
      </c>
      <c r="G581" s="236" t="s">
        <v>396</v>
      </c>
      <c r="H581" s="237">
        <v>36.5</v>
      </c>
      <c r="I581" s="238"/>
      <c r="J581" s="239">
        <f>ROUND(I581*H581,2)</f>
        <v>0</v>
      </c>
      <c r="K581" s="235" t="s">
        <v>270</v>
      </c>
      <c r="L581" s="44"/>
      <c r="M581" s="240" t="s">
        <v>1</v>
      </c>
      <c r="N581" s="241" t="s">
        <v>48</v>
      </c>
      <c r="O581" s="87"/>
      <c r="P581" s="242">
        <f>O581*H581</f>
        <v>0</v>
      </c>
      <c r="Q581" s="242">
        <v>0.0015299999999999999</v>
      </c>
      <c r="R581" s="242">
        <f>Q581*H581</f>
        <v>0.055844999999999999</v>
      </c>
      <c r="S581" s="242">
        <v>0</v>
      </c>
      <c r="T581" s="243">
        <f>S581*H581</f>
        <v>0</v>
      </c>
      <c r="AR581" s="244" t="s">
        <v>452</v>
      </c>
      <c r="AT581" s="244" t="s">
        <v>266</v>
      </c>
      <c r="AU581" s="244" t="s">
        <v>92</v>
      </c>
      <c r="AY581" s="17" t="s">
        <v>263</v>
      </c>
      <c r="BE581" s="245">
        <f>IF(N581="základní",J581,0)</f>
        <v>0</v>
      </c>
      <c r="BF581" s="245">
        <f>IF(N581="snížená",J581,0)</f>
        <v>0</v>
      </c>
      <c r="BG581" s="245">
        <f>IF(N581="zákl. přenesená",J581,0)</f>
        <v>0</v>
      </c>
      <c r="BH581" s="245">
        <f>IF(N581="sníž. přenesená",J581,0)</f>
        <v>0</v>
      </c>
      <c r="BI581" s="245">
        <f>IF(N581="nulová",J581,0)</f>
        <v>0</v>
      </c>
      <c r="BJ581" s="17" t="s">
        <v>90</v>
      </c>
      <c r="BK581" s="245">
        <f>ROUND(I581*H581,2)</f>
        <v>0</v>
      </c>
      <c r="BL581" s="17" t="s">
        <v>452</v>
      </c>
      <c r="BM581" s="244" t="s">
        <v>3824</v>
      </c>
    </row>
    <row r="582" s="14" customFormat="1">
      <c r="B582" s="274"/>
      <c r="C582" s="275"/>
      <c r="D582" s="246" t="s">
        <v>368</v>
      </c>
      <c r="E582" s="276" t="s">
        <v>1</v>
      </c>
      <c r="F582" s="277" t="s">
        <v>3636</v>
      </c>
      <c r="G582" s="275"/>
      <c r="H582" s="276" t="s">
        <v>1</v>
      </c>
      <c r="I582" s="278"/>
      <c r="J582" s="275"/>
      <c r="K582" s="275"/>
      <c r="L582" s="279"/>
      <c r="M582" s="280"/>
      <c r="N582" s="281"/>
      <c r="O582" s="281"/>
      <c r="P582" s="281"/>
      <c r="Q582" s="281"/>
      <c r="R582" s="281"/>
      <c r="S582" s="281"/>
      <c r="T582" s="282"/>
      <c r="AT582" s="283" t="s">
        <v>368</v>
      </c>
      <c r="AU582" s="283" t="s">
        <v>92</v>
      </c>
      <c r="AV582" s="14" t="s">
        <v>90</v>
      </c>
      <c r="AW582" s="14" t="s">
        <v>38</v>
      </c>
      <c r="AX582" s="14" t="s">
        <v>83</v>
      </c>
      <c r="AY582" s="283" t="s">
        <v>263</v>
      </c>
    </row>
    <row r="583" s="14" customFormat="1">
      <c r="B583" s="274"/>
      <c r="C583" s="275"/>
      <c r="D583" s="246" t="s">
        <v>368</v>
      </c>
      <c r="E583" s="276" t="s">
        <v>1</v>
      </c>
      <c r="F583" s="277" t="s">
        <v>3783</v>
      </c>
      <c r="G583" s="275"/>
      <c r="H583" s="276" t="s">
        <v>1</v>
      </c>
      <c r="I583" s="278"/>
      <c r="J583" s="275"/>
      <c r="K583" s="275"/>
      <c r="L583" s="279"/>
      <c r="M583" s="280"/>
      <c r="N583" s="281"/>
      <c r="O583" s="281"/>
      <c r="P583" s="281"/>
      <c r="Q583" s="281"/>
      <c r="R583" s="281"/>
      <c r="S583" s="281"/>
      <c r="T583" s="282"/>
      <c r="AT583" s="283" t="s">
        <v>368</v>
      </c>
      <c r="AU583" s="283" t="s">
        <v>92</v>
      </c>
      <c r="AV583" s="14" t="s">
        <v>90</v>
      </c>
      <c r="AW583" s="14" t="s">
        <v>38</v>
      </c>
      <c r="AX583" s="14" t="s">
        <v>83</v>
      </c>
      <c r="AY583" s="283" t="s">
        <v>263</v>
      </c>
    </row>
    <row r="584" s="14" customFormat="1">
      <c r="B584" s="274"/>
      <c r="C584" s="275"/>
      <c r="D584" s="246" t="s">
        <v>368</v>
      </c>
      <c r="E584" s="276" t="s">
        <v>1</v>
      </c>
      <c r="F584" s="277" t="s">
        <v>3784</v>
      </c>
      <c r="G584" s="275"/>
      <c r="H584" s="276" t="s">
        <v>1</v>
      </c>
      <c r="I584" s="278"/>
      <c r="J584" s="275"/>
      <c r="K584" s="275"/>
      <c r="L584" s="279"/>
      <c r="M584" s="280"/>
      <c r="N584" s="281"/>
      <c r="O584" s="281"/>
      <c r="P584" s="281"/>
      <c r="Q584" s="281"/>
      <c r="R584" s="281"/>
      <c r="S584" s="281"/>
      <c r="T584" s="282"/>
      <c r="AT584" s="283" t="s">
        <v>368</v>
      </c>
      <c r="AU584" s="283" t="s">
        <v>92</v>
      </c>
      <c r="AV584" s="14" t="s">
        <v>90</v>
      </c>
      <c r="AW584" s="14" t="s">
        <v>38</v>
      </c>
      <c r="AX584" s="14" t="s">
        <v>83</v>
      </c>
      <c r="AY584" s="283" t="s">
        <v>263</v>
      </c>
    </row>
    <row r="585" s="12" customFormat="1">
      <c r="B585" s="252"/>
      <c r="C585" s="253"/>
      <c r="D585" s="246" t="s">
        <v>368</v>
      </c>
      <c r="E585" s="254" t="s">
        <v>1</v>
      </c>
      <c r="F585" s="255" t="s">
        <v>3825</v>
      </c>
      <c r="G585" s="253"/>
      <c r="H585" s="256">
        <v>36.109999999999999</v>
      </c>
      <c r="I585" s="257"/>
      <c r="J585" s="253"/>
      <c r="K585" s="253"/>
      <c r="L585" s="258"/>
      <c r="M585" s="259"/>
      <c r="N585" s="260"/>
      <c r="O585" s="260"/>
      <c r="P585" s="260"/>
      <c r="Q585" s="260"/>
      <c r="R585" s="260"/>
      <c r="S585" s="260"/>
      <c r="T585" s="261"/>
      <c r="AT585" s="262" t="s">
        <v>368</v>
      </c>
      <c r="AU585" s="262" t="s">
        <v>92</v>
      </c>
      <c r="AV585" s="12" t="s">
        <v>92</v>
      </c>
      <c r="AW585" s="12" t="s">
        <v>38</v>
      </c>
      <c r="AX585" s="12" t="s">
        <v>83</v>
      </c>
      <c r="AY585" s="262" t="s">
        <v>263</v>
      </c>
    </row>
    <row r="586" s="13" customFormat="1">
      <c r="B586" s="263"/>
      <c r="C586" s="264"/>
      <c r="D586" s="246" t="s">
        <v>368</v>
      </c>
      <c r="E586" s="265" t="s">
        <v>1</v>
      </c>
      <c r="F586" s="266" t="s">
        <v>370</v>
      </c>
      <c r="G586" s="264"/>
      <c r="H586" s="267">
        <v>36.109999999999999</v>
      </c>
      <c r="I586" s="268"/>
      <c r="J586" s="264"/>
      <c r="K586" s="264"/>
      <c r="L586" s="269"/>
      <c r="M586" s="270"/>
      <c r="N586" s="271"/>
      <c r="O586" s="271"/>
      <c r="P586" s="271"/>
      <c r="Q586" s="271"/>
      <c r="R586" s="271"/>
      <c r="S586" s="271"/>
      <c r="T586" s="272"/>
      <c r="AT586" s="273" t="s">
        <v>368</v>
      </c>
      <c r="AU586" s="273" t="s">
        <v>92</v>
      </c>
      <c r="AV586" s="13" t="s">
        <v>125</v>
      </c>
      <c r="AW586" s="13" t="s">
        <v>38</v>
      </c>
      <c r="AX586" s="13" t="s">
        <v>83</v>
      </c>
      <c r="AY586" s="273" t="s">
        <v>263</v>
      </c>
    </row>
    <row r="587" s="12" customFormat="1">
      <c r="B587" s="252"/>
      <c r="C587" s="253"/>
      <c r="D587" s="246" t="s">
        <v>368</v>
      </c>
      <c r="E587" s="254" t="s">
        <v>1</v>
      </c>
      <c r="F587" s="255" t="s">
        <v>3826</v>
      </c>
      <c r="G587" s="253"/>
      <c r="H587" s="256">
        <v>36.5</v>
      </c>
      <c r="I587" s="257"/>
      <c r="J587" s="253"/>
      <c r="K587" s="253"/>
      <c r="L587" s="258"/>
      <c r="M587" s="259"/>
      <c r="N587" s="260"/>
      <c r="O587" s="260"/>
      <c r="P587" s="260"/>
      <c r="Q587" s="260"/>
      <c r="R587" s="260"/>
      <c r="S587" s="260"/>
      <c r="T587" s="261"/>
      <c r="AT587" s="262" t="s">
        <v>368</v>
      </c>
      <c r="AU587" s="262" t="s">
        <v>92</v>
      </c>
      <c r="AV587" s="12" t="s">
        <v>92</v>
      </c>
      <c r="AW587" s="12" t="s">
        <v>38</v>
      </c>
      <c r="AX587" s="12" t="s">
        <v>90</v>
      </c>
      <c r="AY587" s="262" t="s">
        <v>263</v>
      </c>
    </row>
    <row r="588" s="1" customFormat="1" ht="16.5" customHeight="1">
      <c r="B588" s="39"/>
      <c r="C588" s="233" t="s">
        <v>788</v>
      </c>
      <c r="D588" s="233" t="s">
        <v>266</v>
      </c>
      <c r="E588" s="234" t="s">
        <v>3827</v>
      </c>
      <c r="F588" s="235" t="s">
        <v>3828</v>
      </c>
      <c r="G588" s="236" t="s">
        <v>396</v>
      </c>
      <c r="H588" s="237">
        <v>265</v>
      </c>
      <c r="I588" s="238"/>
      <c r="J588" s="239">
        <f>ROUND(I588*H588,2)</f>
        <v>0</v>
      </c>
      <c r="K588" s="235" t="s">
        <v>270</v>
      </c>
      <c r="L588" s="44"/>
      <c r="M588" s="240" t="s">
        <v>1</v>
      </c>
      <c r="N588" s="241" t="s">
        <v>48</v>
      </c>
      <c r="O588" s="87"/>
      <c r="P588" s="242">
        <f>O588*H588</f>
        <v>0</v>
      </c>
      <c r="Q588" s="242">
        <v>0.0028800000000000002</v>
      </c>
      <c r="R588" s="242">
        <f>Q588*H588</f>
        <v>0.7632000000000001</v>
      </c>
      <c r="S588" s="242">
        <v>0</v>
      </c>
      <c r="T588" s="243">
        <f>S588*H588</f>
        <v>0</v>
      </c>
      <c r="AR588" s="244" t="s">
        <v>452</v>
      </c>
      <c r="AT588" s="244" t="s">
        <v>266</v>
      </c>
      <c r="AU588" s="244" t="s">
        <v>92</v>
      </c>
      <c r="AY588" s="17" t="s">
        <v>263</v>
      </c>
      <c r="BE588" s="245">
        <f>IF(N588="základní",J588,0)</f>
        <v>0</v>
      </c>
      <c r="BF588" s="245">
        <f>IF(N588="snížená",J588,0)</f>
        <v>0</v>
      </c>
      <c r="BG588" s="245">
        <f>IF(N588="zákl. přenesená",J588,0)</f>
        <v>0</v>
      </c>
      <c r="BH588" s="245">
        <f>IF(N588="sníž. přenesená",J588,0)</f>
        <v>0</v>
      </c>
      <c r="BI588" s="245">
        <f>IF(N588="nulová",J588,0)</f>
        <v>0</v>
      </c>
      <c r="BJ588" s="17" t="s">
        <v>90</v>
      </c>
      <c r="BK588" s="245">
        <f>ROUND(I588*H588,2)</f>
        <v>0</v>
      </c>
      <c r="BL588" s="17" t="s">
        <v>452</v>
      </c>
      <c r="BM588" s="244" t="s">
        <v>3829</v>
      </c>
    </row>
    <row r="589" s="14" customFormat="1">
      <c r="B589" s="274"/>
      <c r="C589" s="275"/>
      <c r="D589" s="246" t="s">
        <v>368</v>
      </c>
      <c r="E589" s="276" t="s">
        <v>1</v>
      </c>
      <c r="F589" s="277" t="s">
        <v>3636</v>
      </c>
      <c r="G589" s="275"/>
      <c r="H589" s="276" t="s">
        <v>1</v>
      </c>
      <c r="I589" s="278"/>
      <c r="J589" s="275"/>
      <c r="K589" s="275"/>
      <c r="L589" s="279"/>
      <c r="M589" s="280"/>
      <c r="N589" s="281"/>
      <c r="O589" s="281"/>
      <c r="P589" s="281"/>
      <c r="Q589" s="281"/>
      <c r="R589" s="281"/>
      <c r="S589" s="281"/>
      <c r="T589" s="282"/>
      <c r="AT589" s="283" t="s">
        <v>368</v>
      </c>
      <c r="AU589" s="283" t="s">
        <v>92</v>
      </c>
      <c r="AV589" s="14" t="s">
        <v>90</v>
      </c>
      <c r="AW589" s="14" t="s">
        <v>38</v>
      </c>
      <c r="AX589" s="14" t="s">
        <v>83</v>
      </c>
      <c r="AY589" s="283" t="s">
        <v>263</v>
      </c>
    </row>
    <row r="590" s="14" customFormat="1">
      <c r="B590" s="274"/>
      <c r="C590" s="275"/>
      <c r="D590" s="246" t="s">
        <v>368</v>
      </c>
      <c r="E590" s="276" t="s">
        <v>1</v>
      </c>
      <c r="F590" s="277" t="s">
        <v>3783</v>
      </c>
      <c r="G590" s="275"/>
      <c r="H590" s="276" t="s">
        <v>1</v>
      </c>
      <c r="I590" s="278"/>
      <c r="J590" s="275"/>
      <c r="K590" s="275"/>
      <c r="L590" s="279"/>
      <c r="M590" s="280"/>
      <c r="N590" s="281"/>
      <c r="O590" s="281"/>
      <c r="P590" s="281"/>
      <c r="Q590" s="281"/>
      <c r="R590" s="281"/>
      <c r="S590" s="281"/>
      <c r="T590" s="282"/>
      <c r="AT590" s="283" t="s">
        <v>368</v>
      </c>
      <c r="AU590" s="283" t="s">
        <v>92</v>
      </c>
      <c r="AV590" s="14" t="s">
        <v>90</v>
      </c>
      <c r="AW590" s="14" t="s">
        <v>38</v>
      </c>
      <c r="AX590" s="14" t="s">
        <v>83</v>
      </c>
      <c r="AY590" s="283" t="s">
        <v>263</v>
      </c>
    </row>
    <row r="591" s="14" customFormat="1">
      <c r="B591" s="274"/>
      <c r="C591" s="275"/>
      <c r="D591" s="246" t="s">
        <v>368</v>
      </c>
      <c r="E591" s="276" t="s">
        <v>1</v>
      </c>
      <c r="F591" s="277" t="s">
        <v>3784</v>
      </c>
      <c r="G591" s="275"/>
      <c r="H591" s="276" t="s">
        <v>1</v>
      </c>
      <c r="I591" s="278"/>
      <c r="J591" s="275"/>
      <c r="K591" s="275"/>
      <c r="L591" s="279"/>
      <c r="M591" s="280"/>
      <c r="N591" s="281"/>
      <c r="O591" s="281"/>
      <c r="P591" s="281"/>
      <c r="Q591" s="281"/>
      <c r="R591" s="281"/>
      <c r="S591" s="281"/>
      <c r="T591" s="282"/>
      <c r="AT591" s="283" t="s">
        <v>368</v>
      </c>
      <c r="AU591" s="283" t="s">
        <v>92</v>
      </c>
      <c r="AV591" s="14" t="s">
        <v>90</v>
      </c>
      <c r="AW591" s="14" t="s">
        <v>38</v>
      </c>
      <c r="AX591" s="14" t="s">
        <v>83</v>
      </c>
      <c r="AY591" s="283" t="s">
        <v>263</v>
      </c>
    </row>
    <row r="592" s="12" customFormat="1">
      <c r="B592" s="252"/>
      <c r="C592" s="253"/>
      <c r="D592" s="246" t="s">
        <v>368</v>
      </c>
      <c r="E592" s="254" t="s">
        <v>1</v>
      </c>
      <c r="F592" s="255" t="s">
        <v>3830</v>
      </c>
      <c r="G592" s="253"/>
      <c r="H592" s="256">
        <v>264.61500000000001</v>
      </c>
      <c r="I592" s="257"/>
      <c r="J592" s="253"/>
      <c r="K592" s="253"/>
      <c r="L592" s="258"/>
      <c r="M592" s="259"/>
      <c r="N592" s="260"/>
      <c r="O592" s="260"/>
      <c r="P592" s="260"/>
      <c r="Q592" s="260"/>
      <c r="R592" s="260"/>
      <c r="S592" s="260"/>
      <c r="T592" s="261"/>
      <c r="AT592" s="262" t="s">
        <v>368</v>
      </c>
      <c r="AU592" s="262" t="s">
        <v>92</v>
      </c>
      <c r="AV592" s="12" t="s">
        <v>92</v>
      </c>
      <c r="AW592" s="12" t="s">
        <v>38</v>
      </c>
      <c r="AX592" s="12" t="s">
        <v>83</v>
      </c>
      <c r="AY592" s="262" t="s">
        <v>263</v>
      </c>
    </row>
    <row r="593" s="13" customFormat="1">
      <c r="B593" s="263"/>
      <c r="C593" s="264"/>
      <c r="D593" s="246" t="s">
        <v>368</v>
      </c>
      <c r="E593" s="265" t="s">
        <v>1</v>
      </c>
      <c r="F593" s="266" t="s">
        <v>370</v>
      </c>
      <c r="G593" s="264"/>
      <c r="H593" s="267">
        <v>264.61500000000001</v>
      </c>
      <c r="I593" s="268"/>
      <c r="J593" s="264"/>
      <c r="K593" s="264"/>
      <c r="L593" s="269"/>
      <c r="M593" s="270"/>
      <c r="N593" s="271"/>
      <c r="O593" s="271"/>
      <c r="P593" s="271"/>
      <c r="Q593" s="271"/>
      <c r="R593" s="271"/>
      <c r="S593" s="271"/>
      <c r="T593" s="272"/>
      <c r="AT593" s="273" t="s">
        <v>368</v>
      </c>
      <c r="AU593" s="273" t="s">
        <v>92</v>
      </c>
      <c r="AV593" s="13" t="s">
        <v>125</v>
      </c>
      <c r="AW593" s="13" t="s">
        <v>38</v>
      </c>
      <c r="AX593" s="13" t="s">
        <v>83</v>
      </c>
      <c r="AY593" s="273" t="s">
        <v>263</v>
      </c>
    </row>
    <row r="594" s="12" customFormat="1">
      <c r="B594" s="252"/>
      <c r="C594" s="253"/>
      <c r="D594" s="246" t="s">
        <v>368</v>
      </c>
      <c r="E594" s="254" t="s">
        <v>1</v>
      </c>
      <c r="F594" s="255" t="s">
        <v>1844</v>
      </c>
      <c r="G594" s="253"/>
      <c r="H594" s="256">
        <v>265</v>
      </c>
      <c r="I594" s="257"/>
      <c r="J594" s="253"/>
      <c r="K594" s="253"/>
      <c r="L594" s="258"/>
      <c r="M594" s="259"/>
      <c r="N594" s="260"/>
      <c r="O594" s="260"/>
      <c r="P594" s="260"/>
      <c r="Q594" s="260"/>
      <c r="R594" s="260"/>
      <c r="S594" s="260"/>
      <c r="T594" s="261"/>
      <c r="AT594" s="262" t="s">
        <v>368</v>
      </c>
      <c r="AU594" s="262" t="s">
        <v>92</v>
      </c>
      <c r="AV594" s="12" t="s">
        <v>92</v>
      </c>
      <c r="AW594" s="12" t="s">
        <v>38</v>
      </c>
      <c r="AX594" s="12" t="s">
        <v>90</v>
      </c>
      <c r="AY594" s="262" t="s">
        <v>263</v>
      </c>
    </row>
    <row r="595" s="1" customFormat="1" ht="16.5" customHeight="1">
      <c r="B595" s="39"/>
      <c r="C595" s="233" t="s">
        <v>794</v>
      </c>
      <c r="D595" s="233" t="s">
        <v>266</v>
      </c>
      <c r="E595" s="234" t="s">
        <v>3831</v>
      </c>
      <c r="F595" s="235" t="s">
        <v>3832</v>
      </c>
      <c r="G595" s="236" t="s">
        <v>396</v>
      </c>
      <c r="H595" s="237">
        <v>245.5</v>
      </c>
      <c r="I595" s="238"/>
      <c r="J595" s="239">
        <f>ROUND(I595*H595,2)</f>
        <v>0</v>
      </c>
      <c r="K595" s="235" t="s">
        <v>270</v>
      </c>
      <c r="L595" s="44"/>
      <c r="M595" s="240" t="s">
        <v>1</v>
      </c>
      <c r="N595" s="241" t="s">
        <v>48</v>
      </c>
      <c r="O595" s="87"/>
      <c r="P595" s="242">
        <f>O595*H595</f>
        <v>0</v>
      </c>
      <c r="Q595" s="242">
        <v>0.0037200000000000002</v>
      </c>
      <c r="R595" s="242">
        <f>Q595*H595</f>
        <v>0.91326000000000007</v>
      </c>
      <c r="S595" s="242">
        <v>0</v>
      </c>
      <c r="T595" s="243">
        <f>S595*H595</f>
        <v>0</v>
      </c>
      <c r="AR595" s="244" t="s">
        <v>452</v>
      </c>
      <c r="AT595" s="244" t="s">
        <v>266</v>
      </c>
      <c r="AU595" s="244" t="s">
        <v>92</v>
      </c>
      <c r="AY595" s="17" t="s">
        <v>263</v>
      </c>
      <c r="BE595" s="245">
        <f>IF(N595="základní",J595,0)</f>
        <v>0</v>
      </c>
      <c r="BF595" s="245">
        <f>IF(N595="snížená",J595,0)</f>
        <v>0</v>
      </c>
      <c r="BG595" s="245">
        <f>IF(N595="zákl. přenesená",J595,0)</f>
        <v>0</v>
      </c>
      <c r="BH595" s="245">
        <f>IF(N595="sníž. přenesená",J595,0)</f>
        <v>0</v>
      </c>
      <c r="BI595" s="245">
        <f>IF(N595="nulová",J595,0)</f>
        <v>0</v>
      </c>
      <c r="BJ595" s="17" t="s">
        <v>90</v>
      </c>
      <c r="BK595" s="245">
        <f>ROUND(I595*H595,2)</f>
        <v>0</v>
      </c>
      <c r="BL595" s="17" t="s">
        <v>452</v>
      </c>
      <c r="BM595" s="244" t="s">
        <v>3833</v>
      </c>
    </row>
    <row r="596" s="14" customFormat="1">
      <c r="B596" s="274"/>
      <c r="C596" s="275"/>
      <c r="D596" s="246" t="s">
        <v>368</v>
      </c>
      <c r="E596" s="276" t="s">
        <v>1</v>
      </c>
      <c r="F596" s="277" t="s">
        <v>3636</v>
      </c>
      <c r="G596" s="275"/>
      <c r="H596" s="276" t="s">
        <v>1</v>
      </c>
      <c r="I596" s="278"/>
      <c r="J596" s="275"/>
      <c r="K596" s="275"/>
      <c r="L596" s="279"/>
      <c r="M596" s="280"/>
      <c r="N596" s="281"/>
      <c r="O596" s="281"/>
      <c r="P596" s="281"/>
      <c r="Q596" s="281"/>
      <c r="R596" s="281"/>
      <c r="S596" s="281"/>
      <c r="T596" s="282"/>
      <c r="AT596" s="283" t="s">
        <v>368</v>
      </c>
      <c r="AU596" s="283" t="s">
        <v>92</v>
      </c>
      <c r="AV596" s="14" t="s">
        <v>90</v>
      </c>
      <c r="AW596" s="14" t="s">
        <v>38</v>
      </c>
      <c r="AX596" s="14" t="s">
        <v>83</v>
      </c>
      <c r="AY596" s="283" t="s">
        <v>263</v>
      </c>
    </row>
    <row r="597" s="14" customFormat="1">
      <c r="B597" s="274"/>
      <c r="C597" s="275"/>
      <c r="D597" s="246" t="s">
        <v>368</v>
      </c>
      <c r="E597" s="276" t="s">
        <v>1</v>
      </c>
      <c r="F597" s="277" t="s">
        <v>3783</v>
      </c>
      <c r="G597" s="275"/>
      <c r="H597" s="276" t="s">
        <v>1</v>
      </c>
      <c r="I597" s="278"/>
      <c r="J597" s="275"/>
      <c r="K597" s="275"/>
      <c r="L597" s="279"/>
      <c r="M597" s="280"/>
      <c r="N597" s="281"/>
      <c r="O597" s="281"/>
      <c r="P597" s="281"/>
      <c r="Q597" s="281"/>
      <c r="R597" s="281"/>
      <c r="S597" s="281"/>
      <c r="T597" s="282"/>
      <c r="AT597" s="283" t="s">
        <v>368</v>
      </c>
      <c r="AU597" s="283" t="s">
        <v>92</v>
      </c>
      <c r="AV597" s="14" t="s">
        <v>90</v>
      </c>
      <c r="AW597" s="14" t="s">
        <v>38</v>
      </c>
      <c r="AX597" s="14" t="s">
        <v>83</v>
      </c>
      <c r="AY597" s="283" t="s">
        <v>263</v>
      </c>
    </row>
    <row r="598" s="14" customFormat="1">
      <c r="B598" s="274"/>
      <c r="C598" s="275"/>
      <c r="D598" s="246" t="s">
        <v>368</v>
      </c>
      <c r="E598" s="276" t="s">
        <v>1</v>
      </c>
      <c r="F598" s="277" t="s">
        <v>3784</v>
      </c>
      <c r="G598" s="275"/>
      <c r="H598" s="276" t="s">
        <v>1</v>
      </c>
      <c r="I598" s="278"/>
      <c r="J598" s="275"/>
      <c r="K598" s="275"/>
      <c r="L598" s="279"/>
      <c r="M598" s="280"/>
      <c r="N598" s="281"/>
      <c r="O598" s="281"/>
      <c r="P598" s="281"/>
      <c r="Q598" s="281"/>
      <c r="R598" s="281"/>
      <c r="S598" s="281"/>
      <c r="T598" s="282"/>
      <c r="AT598" s="283" t="s">
        <v>368</v>
      </c>
      <c r="AU598" s="283" t="s">
        <v>92</v>
      </c>
      <c r="AV598" s="14" t="s">
        <v>90</v>
      </c>
      <c r="AW598" s="14" t="s">
        <v>38</v>
      </c>
      <c r="AX598" s="14" t="s">
        <v>83</v>
      </c>
      <c r="AY598" s="283" t="s">
        <v>263</v>
      </c>
    </row>
    <row r="599" s="12" customFormat="1">
      <c r="B599" s="252"/>
      <c r="C599" s="253"/>
      <c r="D599" s="246" t="s">
        <v>368</v>
      </c>
      <c r="E599" s="254" t="s">
        <v>1</v>
      </c>
      <c r="F599" s="255" t="s">
        <v>3834</v>
      </c>
      <c r="G599" s="253"/>
      <c r="H599" s="256">
        <v>245.41</v>
      </c>
      <c r="I599" s="257"/>
      <c r="J599" s="253"/>
      <c r="K599" s="253"/>
      <c r="L599" s="258"/>
      <c r="M599" s="259"/>
      <c r="N599" s="260"/>
      <c r="O599" s="260"/>
      <c r="P599" s="260"/>
      <c r="Q599" s="260"/>
      <c r="R599" s="260"/>
      <c r="S599" s="260"/>
      <c r="T599" s="261"/>
      <c r="AT599" s="262" t="s">
        <v>368</v>
      </c>
      <c r="AU599" s="262" t="s">
        <v>92</v>
      </c>
      <c r="AV599" s="12" t="s">
        <v>92</v>
      </c>
      <c r="AW599" s="12" t="s">
        <v>38</v>
      </c>
      <c r="AX599" s="12" t="s">
        <v>83</v>
      </c>
      <c r="AY599" s="262" t="s">
        <v>263</v>
      </c>
    </row>
    <row r="600" s="13" customFormat="1">
      <c r="B600" s="263"/>
      <c r="C600" s="264"/>
      <c r="D600" s="246" t="s">
        <v>368</v>
      </c>
      <c r="E600" s="265" t="s">
        <v>1</v>
      </c>
      <c r="F600" s="266" t="s">
        <v>370</v>
      </c>
      <c r="G600" s="264"/>
      <c r="H600" s="267">
        <v>245.41</v>
      </c>
      <c r="I600" s="268"/>
      <c r="J600" s="264"/>
      <c r="K600" s="264"/>
      <c r="L600" s="269"/>
      <c r="M600" s="270"/>
      <c r="N600" s="271"/>
      <c r="O600" s="271"/>
      <c r="P600" s="271"/>
      <c r="Q600" s="271"/>
      <c r="R600" s="271"/>
      <c r="S600" s="271"/>
      <c r="T600" s="272"/>
      <c r="AT600" s="273" t="s">
        <v>368</v>
      </c>
      <c r="AU600" s="273" t="s">
        <v>92</v>
      </c>
      <c r="AV600" s="13" t="s">
        <v>125</v>
      </c>
      <c r="AW600" s="13" t="s">
        <v>38</v>
      </c>
      <c r="AX600" s="13" t="s">
        <v>83</v>
      </c>
      <c r="AY600" s="273" t="s">
        <v>263</v>
      </c>
    </row>
    <row r="601" s="12" customFormat="1">
      <c r="B601" s="252"/>
      <c r="C601" s="253"/>
      <c r="D601" s="246" t="s">
        <v>368</v>
      </c>
      <c r="E601" s="254" t="s">
        <v>1</v>
      </c>
      <c r="F601" s="255" t="s">
        <v>3835</v>
      </c>
      <c r="G601" s="253"/>
      <c r="H601" s="256">
        <v>245.5</v>
      </c>
      <c r="I601" s="257"/>
      <c r="J601" s="253"/>
      <c r="K601" s="253"/>
      <c r="L601" s="258"/>
      <c r="M601" s="259"/>
      <c r="N601" s="260"/>
      <c r="O601" s="260"/>
      <c r="P601" s="260"/>
      <c r="Q601" s="260"/>
      <c r="R601" s="260"/>
      <c r="S601" s="260"/>
      <c r="T601" s="261"/>
      <c r="AT601" s="262" t="s">
        <v>368</v>
      </c>
      <c r="AU601" s="262" t="s">
        <v>92</v>
      </c>
      <c r="AV601" s="12" t="s">
        <v>92</v>
      </c>
      <c r="AW601" s="12" t="s">
        <v>38</v>
      </c>
      <c r="AX601" s="12" t="s">
        <v>90</v>
      </c>
      <c r="AY601" s="262" t="s">
        <v>263</v>
      </c>
    </row>
    <row r="602" s="1" customFormat="1" ht="16.5" customHeight="1">
      <c r="B602" s="39"/>
      <c r="C602" s="233" t="s">
        <v>798</v>
      </c>
      <c r="D602" s="233" t="s">
        <v>266</v>
      </c>
      <c r="E602" s="234" t="s">
        <v>3836</v>
      </c>
      <c r="F602" s="235" t="s">
        <v>3837</v>
      </c>
      <c r="G602" s="236" t="s">
        <v>396</v>
      </c>
      <c r="H602" s="237">
        <v>15.5</v>
      </c>
      <c r="I602" s="238"/>
      <c r="J602" s="239">
        <f>ROUND(I602*H602,2)</f>
        <v>0</v>
      </c>
      <c r="K602" s="235" t="s">
        <v>270</v>
      </c>
      <c r="L602" s="44"/>
      <c r="M602" s="240" t="s">
        <v>1</v>
      </c>
      <c r="N602" s="241" t="s">
        <v>48</v>
      </c>
      <c r="O602" s="87"/>
      <c r="P602" s="242">
        <f>O602*H602</f>
        <v>0</v>
      </c>
      <c r="Q602" s="242">
        <v>0.0059100000000000003</v>
      </c>
      <c r="R602" s="242">
        <f>Q602*H602</f>
        <v>0.091605000000000006</v>
      </c>
      <c r="S602" s="242">
        <v>0</v>
      </c>
      <c r="T602" s="243">
        <f>S602*H602</f>
        <v>0</v>
      </c>
      <c r="AR602" s="244" t="s">
        <v>452</v>
      </c>
      <c r="AT602" s="244" t="s">
        <v>266</v>
      </c>
      <c r="AU602" s="244" t="s">
        <v>92</v>
      </c>
      <c r="AY602" s="17" t="s">
        <v>263</v>
      </c>
      <c r="BE602" s="245">
        <f>IF(N602="základní",J602,0)</f>
        <v>0</v>
      </c>
      <c r="BF602" s="245">
        <f>IF(N602="snížená",J602,0)</f>
        <v>0</v>
      </c>
      <c r="BG602" s="245">
        <f>IF(N602="zákl. přenesená",J602,0)</f>
        <v>0</v>
      </c>
      <c r="BH602" s="245">
        <f>IF(N602="sníž. přenesená",J602,0)</f>
        <v>0</v>
      </c>
      <c r="BI602" s="245">
        <f>IF(N602="nulová",J602,0)</f>
        <v>0</v>
      </c>
      <c r="BJ602" s="17" t="s">
        <v>90</v>
      </c>
      <c r="BK602" s="245">
        <f>ROUND(I602*H602,2)</f>
        <v>0</v>
      </c>
      <c r="BL602" s="17" t="s">
        <v>452</v>
      </c>
      <c r="BM602" s="244" t="s">
        <v>3838</v>
      </c>
    </row>
    <row r="603" s="14" customFormat="1">
      <c r="B603" s="274"/>
      <c r="C603" s="275"/>
      <c r="D603" s="246" t="s">
        <v>368</v>
      </c>
      <c r="E603" s="276" t="s">
        <v>1</v>
      </c>
      <c r="F603" s="277" t="s">
        <v>1643</v>
      </c>
      <c r="G603" s="275"/>
      <c r="H603" s="276" t="s">
        <v>1</v>
      </c>
      <c r="I603" s="278"/>
      <c r="J603" s="275"/>
      <c r="K603" s="275"/>
      <c r="L603" s="279"/>
      <c r="M603" s="280"/>
      <c r="N603" s="281"/>
      <c r="O603" s="281"/>
      <c r="P603" s="281"/>
      <c r="Q603" s="281"/>
      <c r="R603" s="281"/>
      <c r="S603" s="281"/>
      <c r="T603" s="282"/>
      <c r="AT603" s="283" t="s">
        <v>368</v>
      </c>
      <c r="AU603" s="283" t="s">
        <v>92</v>
      </c>
      <c r="AV603" s="14" t="s">
        <v>90</v>
      </c>
      <c r="AW603" s="14" t="s">
        <v>38</v>
      </c>
      <c r="AX603" s="14" t="s">
        <v>83</v>
      </c>
      <c r="AY603" s="283" t="s">
        <v>263</v>
      </c>
    </row>
    <row r="604" s="14" customFormat="1">
      <c r="B604" s="274"/>
      <c r="C604" s="275"/>
      <c r="D604" s="246" t="s">
        <v>368</v>
      </c>
      <c r="E604" s="276" t="s">
        <v>1</v>
      </c>
      <c r="F604" s="277" t="s">
        <v>3783</v>
      </c>
      <c r="G604" s="275"/>
      <c r="H604" s="276" t="s">
        <v>1</v>
      </c>
      <c r="I604" s="278"/>
      <c r="J604" s="275"/>
      <c r="K604" s="275"/>
      <c r="L604" s="279"/>
      <c r="M604" s="280"/>
      <c r="N604" s="281"/>
      <c r="O604" s="281"/>
      <c r="P604" s="281"/>
      <c r="Q604" s="281"/>
      <c r="R604" s="281"/>
      <c r="S604" s="281"/>
      <c r="T604" s="282"/>
      <c r="AT604" s="283" t="s">
        <v>368</v>
      </c>
      <c r="AU604" s="283" t="s">
        <v>92</v>
      </c>
      <c r="AV604" s="14" t="s">
        <v>90</v>
      </c>
      <c r="AW604" s="14" t="s">
        <v>38</v>
      </c>
      <c r="AX604" s="14" t="s">
        <v>83</v>
      </c>
      <c r="AY604" s="283" t="s">
        <v>263</v>
      </c>
    </row>
    <row r="605" s="14" customFormat="1">
      <c r="B605" s="274"/>
      <c r="C605" s="275"/>
      <c r="D605" s="246" t="s">
        <v>368</v>
      </c>
      <c r="E605" s="276" t="s">
        <v>1</v>
      </c>
      <c r="F605" s="277" t="s">
        <v>3784</v>
      </c>
      <c r="G605" s="275"/>
      <c r="H605" s="276" t="s">
        <v>1</v>
      </c>
      <c r="I605" s="278"/>
      <c r="J605" s="275"/>
      <c r="K605" s="275"/>
      <c r="L605" s="279"/>
      <c r="M605" s="280"/>
      <c r="N605" s="281"/>
      <c r="O605" s="281"/>
      <c r="P605" s="281"/>
      <c r="Q605" s="281"/>
      <c r="R605" s="281"/>
      <c r="S605" s="281"/>
      <c r="T605" s="282"/>
      <c r="AT605" s="283" t="s">
        <v>368</v>
      </c>
      <c r="AU605" s="283" t="s">
        <v>92</v>
      </c>
      <c r="AV605" s="14" t="s">
        <v>90</v>
      </c>
      <c r="AW605" s="14" t="s">
        <v>38</v>
      </c>
      <c r="AX605" s="14" t="s">
        <v>83</v>
      </c>
      <c r="AY605" s="283" t="s">
        <v>263</v>
      </c>
    </row>
    <row r="606" s="12" customFormat="1">
      <c r="B606" s="252"/>
      <c r="C606" s="253"/>
      <c r="D606" s="246" t="s">
        <v>368</v>
      </c>
      <c r="E606" s="254" t="s">
        <v>1</v>
      </c>
      <c r="F606" s="255" t="s">
        <v>3839</v>
      </c>
      <c r="G606" s="253"/>
      <c r="H606" s="256">
        <v>15.41</v>
      </c>
      <c r="I606" s="257"/>
      <c r="J606" s="253"/>
      <c r="K606" s="253"/>
      <c r="L606" s="258"/>
      <c r="M606" s="259"/>
      <c r="N606" s="260"/>
      <c r="O606" s="260"/>
      <c r="P606" s="260"/>
      <c r="Q606" s="260"/>
      <c r="R606" s="260"/>
      <c r="S606" s="260"/>
      <c r="T606" s="261"/>
      <c r="AT606" s="262" t="s">
        <v>368</v>
      </c>
      <c r="AU606" s="262" t="s">
        <v>92</v>
      </c>
      <c r="AV606" s="12" t="s">
        <v>92</v>
      </c>
      <c r="AW606" s="12" t="s">
        <v>38</v>
      </c>
      <c r="AX606" s="12" t="s">
        <v>83</v>
      </c>
      <c r="AY606" s="262" t="s">
        <v>263</v>
      </c>
    </row>
    <row r="607" s="13" customFormat="1">
      <c r="B607" s="263"/>
      <c r="C607" s="264"/>
      <c r="D607" s="246" t="s">
        <v>368</v>
      </c>
      <c r="E607" s="265" t="s">
        <v>1</v>
      </c>
      <c r="F607" s="266" t="s">
        <v>370</v>
      </c>
      <c r="G607" s="264"/>
      <c r="H607" s="267">
        <v>15.41</v>
      </c>
      <c r="I607" s="268"/>
      <c r="J607" s="264"/>
      <c r="K607" s="264"/>
      <c r="L607" s="269"/>
      <c r="M607" s="270"/>
      <c r="N607" s="271"/>
      <c r="O607" s="271"/>
      <c r="P607" s="271"/>
      <c r="Q607" s="271"/>
      <c r="R607" s="271"/>
      <c r="S607" s="271"/>
      <c r="T607" s="272"/>
      <c r="AT607" s="273" t="s">
        <v>368</v>
      </c>
      <c r="AU607" s="273" t="s">
        <v>92</v>
      </c>
      <c r="AV607" s="13" t="s">
        <v>125</v>
      </c>
      <c r="AW607" s="13" t="s">
        <v>38</v>
      </c>
      <c r="AX607" s="13" t="s">
        <v>83</v>
      </c>
      <c r="AY607" s="273" t="s">
        <v>263</v>
      </c>
    </row>
    <row r="608" s="12" customFormat="1">
      <c r="B608" s="252"/>
      <c r="C608" s="253"/>
      <c r="D608" s="246" t="s">
        <v>368</v>
      </c>
      <c r="E608" s="254" t="s">
        <v>1</v>
      </c>
      <c r="F608" s="255" t="s">
        <v>3840</v>
      </c>
      <c r="G608" s="253"/>
      <c r="H608" s="256">
        <v>15.5</v>
      </c>
      <c r="I608" s="257"/>
      <c r="J608" s="253"/>
      <c r="K608" s="253"/>
      <c r="L608" s="258"/>
      <c r="M608" s="259"/>
      <c r="N608" s="260"/>
      <c r="O608" s="260"/>
      <c r="P608" s="260"/>
      <c r="Q608" s="260"/>
      <c r="R608" s="260"/>
      <c r="S608" s="260"/>
      <c r="T608" s="261"/>
      <c r="AT608" s="262" t="s">
        <v>368</v>
      </c>
      <c r="AU608" s="262" t="s">
        <v>92</v>
      </c>
      <c r="AV608" s="12" t="s">
        <v>92</v>
      </c>
      <c r="AW608" s="12" t="s">
        <v>38</v>
      </c>
      <c r="AX608" s="12" t="s">
        <v>90</v>
      </c>
      <c r="AY608" s="262" t="s">
        <v>263</v>
      </c>
    </row>
    <row r="609" s="1" customFormat="1" ht="16.5" customHeight="1">
      <c r="B609" s="39"/>
      <c r="C609" s="233" t="s">
        <v>800</v>
      </c>
      <c r="D609" s="233" t="s">
        <v>266</v>
      </c>
      <c r="E609" s="234" t="s">
        <v>3841</v>
      </c>
      <c r="F609" s="235" t="s">
        <v>3842</v>
      </c>
      <c r="G609" s="236" t="s">
        <v>396</v>
      </c>
      <c r="H609" s="237">
        <v>54</v>
      </c>
      <c r="I609" s="238"/>
      <c r="J609" s="239">
        <f>ROUND(I609*H609,2)</f>
        <v>0</v>
      </c>
      <c r="K609" s="235" t="s">
        <v>270</v>
      </c>
      <c r="L609" s="44"/>
      <c r="M609" s="240" t="s">
        <v>1</v>
      </c>
      <c r="N609" s="241" t="s">
        <v>48</v>
      </c>
      <c r="O609" s="87"/>
      <c r="P609" s="242">
        <f>O609*H609</f>
        <v>0</v>
      </c>
      <c r="Q609" s="242">
        <v>0.0014499999999999999</v>
      </c>
      <c r="R609" s="242">
        <f>Q609*H609</f>
        <v>0.078299999999999995</v>
      </c>
      <c r="S609" s="242">
        <v>0</v>
      </c>
      <c r="T609" s="243">
        <f>S609*H609</f>
        <v>0</v>
      </c>
      <c r="AR609" s="244" t="s">
        <v>452</v>
      </c>
      <c r="AT609" s="244" t="s">
        <v>266</v>
      </c>
      <c r="AU609" s="244" t="s">
        <v>92</v>
      </c>
      <c r="AY609" s="17" t="s">
        <v>263</v>
      </c>
      <c r="BE609" s="245">
        <f>IF(N609="základní",J609,0)</f>
        <v>0</v>
      </c>
      <c r="BF609" s="245">
        <f>IF(N609="snížená",J609,0)</f>
        <v>0</v>
      </c>
      <c r="BG609" s="245">
        <f>IF(N609="zákl. přenesená",J609,0)</f>
        <v>0</v>
      </c>
      <c r="BH609" s="245">
        <f>IF(N609="sníž. přenesená",J609,0)</f>
        <v>0</v>
      </c>
      <c r="BI609" s="245">
        <f>IF(N609="nulová",J609,0)</f>
        <v>0</v>
      </c>
      <c r="BJ609" s="17" t="s">
        <v>90</v>
      </c>
      <c r="BK609" s="245">
        <f>ROUND(I609*H609,2)</f>
        <v>0</v>
      </c>
      <c r="BL609" s="17" t="s">
        <v>452</v>
      </c>
      <c r="BM609" s="244" t="s">
        <v>3843</v>
      </c>
    </row>
    <row r="610" s="14" customFormat="1">
      <c r="B610" s="274"/>
      <c r="C610" s="275"/>
      <c r="D610" s="246" t="s">
        <v>368</v>
      </c>
      <c r="E610" s="276" t="s">
        <v>1</v>
      </c>
      <c r="F610" s="277" t="s">
        <v>3783</v>
      </c>
      <c r="G610" s="275"/>
      <c r="H610" s="276" t="s">
        <v>1</v>
      </c>
      <c r="I610" s="278"/>
      <c r="J610" s="275"/>
      <c r="K610" s="275"/>
      <c r="L610" s="279"/>
      <c r="M610" s="280"/>
      <c r="N610" s="281"/>
      <c r="O610" s="281"/>
      <c r="P610" s="281"/>
      <c r="Q610" s="281"/>
      <c r="R610" s="281"/>
      <c r="S610" s="281"/>
      <c r="T610" s="282"/>
      <c r="AT610" s="283" t="s">
        <v>368</v>
      </c>
      <c r="AU610" s="283" t="s">
        <v>92</v>
      </c>
      <c r="AV610" s="14" t="s">
        <v>90</v>
      </c>
      <c r="AW610" s="14" t="s">
        <v>38</v>
      </c>
      <c r="AX610" s="14" t="s">
        <v>83</v>
      </c>
      <c r="AY610" s="283" t="s">
        <v>263</v>
      </c>
    </row>
    <row r="611" s="14" customFormat="1">
      <c r="B611" s="274"/>
      <c r="C611" s="275"/>
      <c r="D611" s="246" t="s">
        <v>368</v>
      </c>
      <c r="E611" s="276" t="s">
        <v>1</v>
      </c>
      <c r="F611" s="277" t="s">
        <v>3612</v>
      </c>
      <c r="G611" s="275"/>
      <c r="H611" s="276" t="s">
        <v>1</v>
      </c>
      <c r="I611" s="278"/>
      <c r="J611" s="275"/>
      <c r="K611" s="275"/>
      <c r="L611" s="279"/>
      <c r="M611" s="280"/>
      <c r="N611" s="281"/>
      <c r="O611" s="281"/>
      <c r="P611" s="281"/>
      <c r="Q611" s="281"/>
      <c r="R611" s="281"/>
      <c r="S611" s="281"/>
      <c r="T611" s="282"/>
      <c r="AT611" s="283" t="s">
        <v>368</v>
      </c>
      <c r="AU611" s="283" t="s">
        <v>92</v>
      </c>
      <c r="AV611" s="14" t="s">
        <v>90</v>
      </c>
      <c r="AW611" s="14" t="s">
        <v>38</v>
      </c>
      <c r="AX611" s="14" t="s">
        <v>83</v>
      </c>
      <c r="AY611" s="283" t="s">
        <v>263</v>
      </c>
    </row>
    <row r="612" s="12" customFormat="1">
      <c r="B612" s="252"/>
      <c r="C612" s="253"/>
      <c r="D612" s="246" t="s">
        <v>368</v>
      </c>
      <c r="E612" s="254" t="s">
        <v>1</v>
      </c>
      <c r="F612" s="255" t="s">
        <v>3844</v>
      </c>
      <c r="G612" s="253"/>
      <c r="H612" s="256">
        <v>14.51</v>
      </c>
      <c r="I612" s="257"/>
      <c r="J612" s="253"/>
      <c r="K612" s="253"/>
      <c r="L612" s="258"/>
      <c r="M612" s="259"/>
      <c r="N612" s="260"/>
      <c r="O612" s="260"/>
      <c r="P612" s="260"/>
      <c r="Q612" s="260"/>
      <c r="R612" s="260"/>
      <c r="S612" s="260"/>
      <c r="T612" s="261"/>
      <c r="AT612" s="262" t="s">
        <v>368</v>
      </c>
      <c r="AU612" s="262" t="s">
        <v>92</v>
      </c>
      <c r="AV612" s="12" t="s">
        <v>92</v>
      </c>
      <c r="AW612" s="12" t="s">
        <v>38</v>
      </c>
      <c r="AX612" s="12" t="s">
        <v>83</v>
      </c>
      <c r="AY612" s="262" t="s">
        <v>263</v>
      </c>
    </row>
    <row r="613" s="14" customFormat="1">
      <c r="B613" s="274"/>
      <c r="C613" s="275"/>
      <c r="D613" s="246" t="s">
        <v>368</v>
      </c>
      <c r="E613" s="276" t="s">
        <v>1</v>
      </c>
      <c r="F613" s="277" t="s">
        <v>3578</v>
      </c>
      <c r="G613" s="275"/>
      <c r="H613" s="276" t="s">
        <v>1</v>
      </c>
      <c r="I613" s="278"/>
      <c r="J613" s="275"/>
      <c r="K613" s="275"/>
      <c r="L613" s="279"/>
      <c r="M613" s="280"/>
      <c r="N613" s="281"/>
      <c r="O613" s="281"/>
      <c r="P613" s="281"/>
      <c r="Q613" s="281"/>
      <c r="R613" s="281"/>
      <c r="S613" s="281"/>
      <c r="T613" s="282"/>
      <c r="AT613" s="283" t="s">
        <v>368</v>
      </c>
      <c r="AU613" s="283" t="s">
        <v>92</v>
      </c>
      <c r="AV613" s="14" t="s">
        <v>90</v>
      </c>
      <c r="AW613" s="14" t="s">
        <v>38</v>
      </c>
      <c r="AX613" s="14" t="s">
        <v>83</v>
      </c>
      <c r="AY613" s="283" t="s">
        <v>263</v>
      </c>
    </row>
    <row r="614" s="12" customFormat="1">
      <c r="B614" s="252"/>
      <c r="C614" s="253"/>
      <c r="D614" s="246" t="s">
        <v>368</v>
      </c>
      <c r="E614" s="254" t="s">
        <v>1</v>
      </c>
      <c r="F614" s="255" t="s">
        <v>3845</v>
      </c>
      <c r="G614" s="253"/>
      <c r="H614" s="256">
        <v>31.370000000000001</v>
      </c>
      <c r="I614" s="257"/>
      <c r="J614" s="253"/>
      <c r="K614" s="253"/>
      <c r="L614" s="258"/>
      <c r="M614" s="259"/>
      <c r="N614" s="260"/>
      <c r="O614" s="260"/>
      <c r="P614" s="260"/>
      <c r="Q614" s="260"/>
      <c r="R614" s="260"/>
      <c r="S614" s="260"/>
      <c r="T614" s="261"/>
      <c r="AT614" s="262" t="s">
        <v>368</v>
      </c>
      <c r="AU614" s="262" t="s">
        <v>92</v>
      </c>
      <c r="AV614" s="12" t="s">
        <v>92</v>
      </c>
      <c r="AW614" s="12" t="s">
        <v>38</v>
      </c>
      <c r="AX614" s="12" t="s">
        <v>83</v>
      </c>
      <c r="AY614" s="262" t="s">
        <v>263</v>
      </c>
    </row>
    <row r="615" s="14" customFormat="1">
      <c r="B615" s="274"/>
      <c r="C615" s="275"/>
      <c r="D615" s="246" t="s">
        <v>368</v>
      </c>
      <c r="E615" s="276" t="s">
        <v>1</v>
      </c>
      <c r="F615" s="277" t="s">
        <v>3666</v>
      </c>
      <c r="G615" s="275"/>
      <c r="H615" s="276" t="s">
        <v>1</v>
      </c>
      <c r="I615" s="278"/>
      <c r="J615" s="275"/>
      <c r="K615" s="275"/>
      <c r="L615" s="279"/>
      <c r="M615" s="280"/>
      <c r="N615" s="281"/>
      <c r="O615" s="281"/>
      <c r="P615" s="281"/>
      <c r="Q615" s="281"/>
      <c r="R615" s="281"/>
      <c r="S615" s="281"/>
      <c r="T615" s="282"/>
      <c r="AT615" s="283" t="s">
        <v>368</v>
      </c>
      <c r="AU615" s="283" t="s">
        <v>92</v>
      </c>
      <c r="AV615" s="14" t="s">
        <v>90</v>
      </c>
      <c r="AW615" s="14" t="s">
        <v>38</v>
      </c>
      <c r="AX615" s="14" t="s">
        <v>83</v>
      </c>
      <c r="AY615" s="283" t="s">
        <v>263</v>
      </c>
    </row>
    <row r="616" s="12" customFormat="1">
      <c r="B616" s="252"/>
      <c r="C616" s="253"/>
      <c r="D616" s="246" t="s">
        <v>368</v>
      </c>
      <c r="E616" s="254" t="s">
        <v>1</v>
      </c>
      <c r="F616" s="255" t="s">
        <v>3667</v>
      </c>
      <c r="G616" s="253"/>
      <c r="H616" s="256">
        <v>0.93000000000000005</v>
      </c>
      <c r="I616" s="257"/>
      <c r="J616" s="253"/>
      <c r="K616" s="253"/>
      <c r="L616" s="258"/>
      <c r="M616" s="259"/>
      <c r="N616" s="260"/>
      <c r="O616" s="260"/>
      <c r="P616" s="260"/>
      <c r="Q616" s="260"/>
      <c r="R616" s="260"/>
      <c r="S616" s="260"/>
      <c r="T616" s="261"/>
      <c r="AT616" s="262" t="s">
        <v>368</v>
      </c>
      <c r="AU616" s="262" t="s">
        <v>92</v>
      </c>
      <c r="AV616" s="12" t="s">
        <v>92</v>
      </c>
      <c r="AW616" s="12" t="s">
        <v>38</v>
      </c>
      <c r="AX616" s="12" t="s">
        <v>83</v>
      </c>
      <c r="AY616" s="262" t="s">
        <v>263</v>
      </c>
    </row>
    <row r="617" s="13" customFormat="1">
      <c r="B617" s="263"/>
      <c r="C617" s="264"/>
      <c r="D617" s="246" t="s">
        <v>368</v>
      </c>
      <c r="E617" s="265" t="s">
        <v>1</v>
      </c>
      <c r="F617" s="266" t="s">
        <v>370</v>
      </c>
      <c r="G617" s="264"/>
      <c r="H617" s="267">
        <v>46.810000000000002</v>
      </c>
      <c r="I617" s="268"/>
      <c r="J617" s="264"/>
      <c r="K617" s="264"/>
      <c r="L617" s="269"/>
      <c r="M617" s="270"/>
      <c r="N617" s="271"/>
      <c r="O617" s="271"/>
      <c r="P617" s="271"/>
      <c r="Q617" s="271"/>
      <c r="R617" s="271"/>
      <c r="S617" s="271"/>
      <c r="T617" s="272"/>
      <c r="AT617" s="273" t="s">
        <v>368</v>
      </c>
      <c r="AU617" s="273" t="s">
        <v>92</v>
      </c>
      <c r="AV617" s="13" t="s">
        <v>125</v>
      </c>
      <c r="AW617" s="13" t="s">
        <v>38</v>
      </c>
      <c r="AX617" s="13" t="s">
        <v>83</v>
      </c>
      <c r="AY617" s="273" t="s">
        <v>263</v>
      </c>
    </row>
    <row r="618" s="12" customFormat="1">
      <c r="B618" s="252"/>
      <c r="C618" s="253"/>
      <c r="D618" s="246" t="s">
        <v>368</v>
      </c>
      <c r="E618" s="254" t="s">
        <v>1</v>
      </c>
      <c r="F618" s="255" t="s">
        <v>3846</v>
      </c>
      <c r="G618" s="253"/>
      <c r="H618" s="256">
        <v>53.832000000000001</v>
      </c>
      <c r="I618" s="257"/>
      <c r="J618" s="253"/>
      <c r="K618" s="253"/>
      <c r="L618" s="258"/>
      <c r="M618" s="259"/>
      <c r="N618" s="260"/>
      <c r="O618" s="260"/>
      <c r="P618" s="260"/>
      <c r="Q618" s="260"/>
      <c r="R618" s="260"/>
      <c r="S618" s="260"/>
      <c r="T618" s="261"/>
      <c r="AT618" s="262" t="s">
        <v>368</v>
      </c>
      <c r="AU618" s="262" t="s">
        <v>92</v>
      </c>
      <c r="AV618" s="12" t="s">
        <v>92</v>
      </c>
      <c r="AW618" s="12" t="s">
        <v>38</v>
      </c>
      <c r="AX618" s="12" t="s">
        <v>83</v>
      </c>
      <c r="AY618" s="262" t="s">
        <v>263</v>
      </c>
    </row>
    <row r="619" s="13" customFormat="1">
      <c r="B619" s="263"/>
      <c r="C619" s="264"/>
      <c r="D619" s="246" t="s">
        <v>368</v>
      </c>
      <c r="E619" s="265" t="s">
        <v>1</v>
      </c>
      <c r="F619" s="266" t="s">
        <v>370</v>
      </c>
      <c r="G619" s="264"/>
      <c r="H619" s="267">
        <v>53.832000000000001</v>
      </c>
      <c r="I619" s="268"/>
      <c r="J619" s="264"/>
      <c r="K619" s="264"/>
      <c r="L619" s="269"/>
      <c r="M619" s="270"/>
      <c r="N619" s="271"/>
      <c r="O619" s="271"/>
      <c r="P619" s="271"/>
      <c r="Q619" s="271"/>
      <c r="R619" s="271"/>
      <c r="S619" s="271"/>
      <c r="T619" s="272"/>
      <c r="AT619" s="273" t="s">
        <v>368</v>
      </c>
      <c r="AU619" s="273" t="s">
        <v>92</v>
      </c>
      <c r="AV619" s="13" t="s">
        <v>125</v>
      </c>
      <c r="AW619" s="13" t="s">
        <v>38</v>
      </c>
      <c r="AX619" s="13" t="s">
        <v>83</v>
      </c>
      <c r="AY619" s="273" t="s">
        <v>263</v>
      </c>
    </row>
    <row r="620" s="12" customFormat="1">
      <c r="B620" s="252"/>
      <c r="C620" s="253"/>
      <c r="D620" s="246" t="s">
        <v>368</v>
      </c>
      <c r="E620" s="254" t="s">
        <v>1</v>
      </c>
      <c r="F620" s="255" t="s">
        <v>706</v>
      </c>
      <c r="G620" s="253"/>
      <c r="H620" s="256">
        <v>54</v>
      </c>
      <c r="I620" s="257"/>
      <c r="J620" s="253"/>
      <c r="K620" s="253"/>
      <c r="L620" s="258"/>
      <c r="M620" s="259"/>
      <c r="N620" s="260"/>
      <c r="O620" s="260"/>
      <c r="P620" s="260"/>
      <c r="Q620" s="260"/>
      <c r="R620" s="260"/>
      <c r="S620" s="260"/>
      <c r="T620" s="261"/>
      <c r="AT620" s="262" t="s">
        <v>368</v>
      </c>
      <c r="AU620" s="262" t="s">
        <v>92</v>
      </c>
      <c r="AV620" s="12" t="s">
        <v>92</v>
      </c>
      <c r="AW620" s="12" t="s">
        <v>38</v>
      </c>
      <c r="AX620" s="12" t="s">
        <v>90</v>
      </c>
      <c r="AY620" s="262" t="s">
        <v>263</v>
      </c>
    </row>
    <row r="621" s="1" customFormat="1" ht="16.5" customHeight="1">
      <c r="B621" s="39"/>
      <c r="C621" s="233" t="s">
        <v>804</v>
      </c>
      <c r="D621" s="233" t="s">
        <v>266</v>
      </c>
      <c r="E621" s="234" t="s">
        <v>3847</v>
      </c>
      <c r="F621" s="235" t="s">
        <v>3848</v>
      </c>
      <c r="G621" s="236" t="s">
        <v>396</v>
      </c>
      <c r="H621" s="237">
        <v>157</v>
      </c>
      <c r="I621" s="238"/>
      <c r="J621" s="239">
        <f>ROUND(I621*H621,2)</f>
        <v>0</v>
      </c>
      <c r="K621" s="235" t="s">
        <v>270</v>
      </c>
      <c r="L621" s="44"/>
      <c r="M621" s="240" t="s">
        <v>1</v>
      </c>
      <c r="N621" s="241" t="s">
        <v>48</v>
      </c>
      <c r="O621" s="87"/>
      <c r="P621" s="242">
        <f>O621*H621</f>
        <v>0</v>
      </c>
      <c r="Q621" s="242">
        <v>0.0026700000000000001</v>
      </c>
      <c r="R621" s="242">
        <f>Q621*H621</f>
        <v>0.41919000000000001</v>
      </c>
      <c r="S621" s="242">
        <v>0</v>
      </c>
      <c r="T621" s="243">
        <f>S621*H621</f>
        <v>0</v>
      </c>
      <c r="AR621" s="244" t="s">
        <v>452</v>
      </c>
      <c r="AT621" s="244" t="s">
        <v>266</v>
      </c>
      <c r="AU621" s="244" t="s">
        <v>92</v>
      </c>
      <c r="AY621" s="17" t="s">
        <v>263</v>
      </c>
      <c r="BE621" s="245">
        <f>IF(N621="základní",J621,0)</f>
        <v>0</v>
      </c>
      <c r="BF621" s="245">
        <f>IF(N621="snížená",J621,0)</f>
        <v>0</v>
      </c>
      <c r="BG621" s="245">
        <f>IF(N621="zákl. přenesená",J621,0)</f>
        <v>0</v>
      </c>
      <c r="BH621" s="245">
        <f>IF(N621="sníž. přenesená",J621,0)</f>
        <v>0</v>
      </c>
      <c r="BI621" s="245">
        <f>IF(N621="nulová",J621,0)</f>
        <v>0</v>
      </c>
      <c r="BJ621" s="17" t="s">
        <v>90</v>
      </c>
      <c r="BK621" s="245">
        <f>ROUND(I621*H621,2)</f>
        <v>0</v>
      </c>
      <c r="BL621" s="17" t="s">
        <v>452</v>
      </c>
      <c r="BM621" s="244" t="s">
        <v>3849</v>
      </c>
    </row>
    <row r="622" s="14" customFormat="1">
      <c r="B622" s="274"/>
      <c r="C622" s="275"/>
      <c r="D622" s="246" t="s">
        <v>368</v>
      </c>
      <c r="E622" s="276" t="s">
        <v>1</v>
      </c>
      <c r="F622" s="277" t="s">
        <v>3783</v>
      </c>
      <c r="G622" s="275"/>
      <c r="H622" s="276" t="s">
        <v>1</v>
      </c>
      <c r="I622" s="278"/>
      <c r="J622" s="275"/>
      <c r="K622" s="275"/>
      <c r="L622" s="279"/>
      <c r="M622" s="280"/>
      <c r="N622" s="281"/>
      <c r="O622" s="281"/>
      <c r="P622" s="281"/>
      <c r="Q622" s="281"/>
      <c r="R622" s="281"/>
      <c r="S622" s="281"/>
      <c r="T622" s="282"/>
      <c r="AT622" s="283" t="s">
        <v>368</v>
      </c>
      <c r="AU622" s="283" t="s">
        <v>92</v>
      </c>
      <c r="AV622" s="14" t="s">
        <v>90</v>
      </c>
      <c r="AW622" s="14" t="s">
        <v>38</v>
      </c>
      <c r="AX622" s="14" t="s">
        <v>83</v>
      </c>
      <c r="AY622" s="283" t="s">
        <v>263</v>
      </c>
    </row>
    <row r="623" s="14" customFormat="1">
      <c r="B623" s="274"/>
      <c r="C623" s="275"/>
      <c r="D623" s="246" t="s">
        <v>368</v>
      </c>
      <c r="E623" s="276" t="s">
        <v>1</v>
      </c>
      <c r="F623" s="277" t="s">
        <v>1643</v>
      </c>
      <c r="G623" s="275"/>
      <c r="H623" s="276" t="s">
        <v>1</v>
      </c>
      <c r="I623" s="278"/>
      <c r="J623" s="275"/>
      <c r="K623" s="275"/>
      <c r="L623" s="279"/>
      <c r="M623" s="280"/>
      <c r="N623" s="281"/>
      <c r="O623" s="281"/>
      <c r="P623" s="281"/>
      <c r="Q623" s="281"/>
      <c r="R623" s="281"/>
      <c r="S623" s="281"/>
      <c r="T623" s="282"/>
      <c r="AT623" s="283" t="s">
        <v>368</v>
      </c>
      <c r="AU623" s="283" t="s">
        <v>92</v>
      </c>
      <c r="AV623" s="14" t="s">
        <v>90</v>
      </c>
      <c r="AW623" s="14" t="s">
        <v>38</v>
      </c>
      <c r="AX623" s="14" t="s">
        <v>83</v>
      </c>
      <c r="AY623" s="283" t="s">
        <v>263</v>
      </c>
    </row>
    <row r="624" s="12" customFormat="1">
      <c r="B624" s="252"/>
      <c r="C624" s="253"/>
      <c r="D624" s="246" t="s">
        <v>368</v>
      </c>
      <c r="E624" s="254" t="s">
        <v>1</v>
      </c>
      <c r="F624" s="255" t="s">
        <v>3850</v>
      </c>
      <c r="G624" s="253"/>
      <c r="H624" s="256">
        <v>39.530000000000001</v>
      </c>
      <c r="I624" s="257"/>
      <c r="J624" s="253"/>
      <c r="K624" s="253"/>
      <c r="L624" s="258"/>
      <c r="M624" s="259"/>
      <c r="N624" s="260"/>
      <c r="O624" s="260"/>
      <c r="P624" s="260"/>
      <c r="Q624" s="260"/>
      <c r="R624" s="260"/>
      <c r="S624" s="260"/>
      <c r="T624" s="261"/>
      <c r="AT624" s="262" t="s">
        <v>368</v>
      </c>
      <c r="AU624" s="262" t="s">
        <v>92</v>
      </c>
      <c r="AV624" s="12" t="s">
        <v>92</v>
      </c>
      <c r="AW624" s="12" t="s">
        <v>38</v>
      </c>
      <c r="AX624" s="12" t="s">
        <v>83</v>
      </c>
      <c r="AY624" s="262" t="s">
        <v>263</v>
      </c>
    </row>
    <row r="625" s="14" customFormat="1">
      <c r="B625" s="274"/>
      <c r="C625" s="275"/>
      <c r="D625" s="246" t="s">
        <v>368</v>
      </c>
      <c r="E625" s="276" t="s">
        <v>1</v>
      </c>
      <c r="F625" s="277" t="s">
        <v>3612</v>
      </c>
      <c r="G625" s="275"/>
      <c r="H625" s="276" t="s">
        <v>1</v>
      </c>
      <c r="I625" s="278"/>
      <c r="J625" s="275"/>
      <c r="K625" s="275"/>
      <c r="L625" s="279"/>
      <c r="M625" s="280"/>
      <c r="N625" s="281"/>
      <c r="O625" s="281"/>
      <c r="P625" s="281"/>
      <c r="Q625" s="281"/>
      <c r="R625" s="281"/>
      <c r="S625" s="281"/>
      <c r="T625" s="282"/>
      <c r="AT625" s="283" t="s">
        <v>368</v>
      </c>
      <c r="AU625" s="283" t="s">
        <v>92</v>
      </c>
      <c r="AV625" s="14" t="s">
        <v>90</v>
      </c>
      <c r="AW625" s="14" t="s">
        <v>38</v>
      </c>
      <c r="AX625" s="14" t="s">
        <v>83</v>
      </c>
      <c r="AY625" s="283" t="s">
        <v>263</v>
      </c>
    </row>
    <row r="626" s="12" customFormat="1">
      <c r="B626" s="252"/>
      <c r="C626" s="253"/>
      <c r="D626" s="246" t="s">
        <v>368</v>
      </c>
      <c r="E626" s="254" t="s">
        <v>1</v>
      </c>
      <c r="F626" s="255" t="s">
        <v>3851</v>
      </c>
      <c r="G626" s="253"/>
      <c r="H626" s="256">
        <v>58.600000000000001</v>
      </c>
      <c r="I626" s="257"/>
      <c r="J626" s="253"/>
      <c r="K626" s="253"/>
      <c r="L626" s="258"/>
      <c r="M626" s="259"/>
      <c r="N626" s="260"/>
      <c r="O626" s="260"/>
      <c r="P626" s="260"/>
      <c r="Q626" s="260"/>
      <c r="R626" s="260"/>
      <c r="S626" s="260"/>
      <c r="T626" s="261"/>
      <c r="AT626" s="262" t="s">
        <v>368</v>
      </c>
      <c r="AU626" s="262" t="s">
        <v>92</v>
      </c>
      <c r="AV626" s="12" t="s">
        <v>92</v>
      </c>
      <c r="AW626" s="12" t="s">
        <v>38</v>
      </c>
      <c r="AX626" s="12" t="s">
        <v>83</v>
      </c>
      <c r="AY626" s="262" t="s">
        <v>263</v>
      </c>
    </row>
    <row r="627" s="14" customFormat="1">
      <c r="B627" s="274"/>
      <c r="C627" s="275"/>
      <c r="D627" s="246" t="s">
        <v>368</v>
      </c>
      <c r="E627" s="276" t="s">
        <v>1</v>
      </c>
      <c r="F627" s="277" t="s">
        <v>3578</v>
      </c>
      <c r="G627" s="275"/>
      <c r="H627" s="276" t="s">
        <v>1</v>
      </c>
      <c r="I627" s="278"/>
      <c r="J627" s="275"/>
      <c r="K627" s="275"/>
      <c r="L627" s="279"/>
      <c r="M627" s="280"/>
      <c r="N627" s="281"/>
      <c r="O627" s="281"/>
      <c r="P627" s="281"/>
      <c r="Q627" s="281"/>
      <c r="R627" s="281"/>
      <c r="S627" s="281"/>
      <c r="T627" s="282"/>
      <c r="AT627" s="283" t="s">
        <v>368</v>
      </c>
      <c r="AU627" s="283" t="s">
        <v>92</v>
      </c>
      <c r="AV627" s="14" t="s">
        <v>90</v>
      </c>
      <c r="AW627" s="14" t="s">
        <v>38</v>
      </c>
      <c r="AX627" s="14" t="s">
        <v>83</v>
      </c>
      <c r="AY627" s="283" t="s">
        <v>263</v>
      </c>
    </row>
    <row r="628" s="12" customFormat="1">
      <c r="B628" s="252"/>
      <c r="C628" s="253"/>
      <c r="D628" s="246" t="s">
        <v>368</v>
      </c>
      <c r="E628" s="254" t="s">
        <v>1</v>
      </c>
      <c r="F628" s="255" t="s">
        <v>3694</v>
      </c>
      <c r="G628" s="253"/>
      <c r="H628" s="256">
        <v>34.090000000000003</v>
      </c>
      <c r="I628" s="257"/>
      <c r="J628" s="253"/>
      <c r="K628" s="253"/>
      <c r="L628" s="258"/>
      <c r="M628" s="259"/>
      <c r="N628" s="260"/>
      <c r="O628" s="260"/>
      <c r="P628" s="260"/>
      <c r="Q628" s="260"/>
      <c r="R628" s="260"/>
      <c r="S628" s="260"/>
      <c r="T628" s="261"/>
      <c r="AT628" s="262" t="s">
        <v>368</v>
      </c>
      <c r="AU628" s="262" t="s">
        <v>92</v>
      </c>
      <c r="AV628" s="12" t="s">
        <v>92</v>
      </c>
      <c r="AW628" s="12" t="s">
        <v>38</v>
      </c>
      <c r="AX628" s="12" t="s">
        <v>83</v>
      </c>
      <c r="AY628" s="262" t="s">
        <v>263</v>
      </c>
    </row>
    <row r="629" s="14" customFormat="1">
      <c r="B629" s="274"/>
      <c r="C629" s="275"/>
      <c r="D629" s="246" t="s">
        <v>368</v>
      </c>
      <c r="E629" s="276" t="s">
        <v>1</v>
      </c>
      <c r="F629" s="277" t="s">
        <v>3666</v>
      </c>
      <c r="G629" s="275"/>
      <c r="H629" s="276" t="s">
        <v>1</v>
      </c>
      <c r="I629" s="278"/>
      <c r="J629" s="275"/>
      <c r="K629" s="275"/>
      <c r="L629" s="279"/>
      <c r="M629" s="280"/>
      <c r="N629" s="281"/>
      <c r="O629" s="281"/>
      <c r="P629" s="281"/>
      <c r="Q629" s="281"/>
      <c r="R629" s="281"/>
      <c r="S629" s="281"/>
      <c r="T629" s="282"/>
      <c r="AT629" s="283" t="s">
        <v>368</v>
      </c>
      <c r="AU629" s="283" t="s">
        <v>92</v>
      </c>
      <c r="AV629" s="14" t="s">
        <v>90</v>
      </c>
      <c r="AW629" s="14" t="s">
        <v>38</v>
      </c>
      <c r="AX629" s="14" t="s">
        <v>83</v>
      </c>
      <c r="AY629" s="283" t="s">
        <v>263</v>
      </c>
    </row>
    <row r="630" s="12" customFormat="1">
      <c r="B630" s="252"/>
      <c r="C630" s="253"/>
      <c r="D630" s="246" t="s">
        <v>368</v>
      </c>
      <c r="E630" s="254" t="s">
        <v>1</v>
      </c>
      <c r="F630" s="255" t="s">
        <v>3695</v>
      </c>
      <c r="G630" s="253"/>
      <c r="H630" s="256">
        <v>1.02</v>
      </c>
      <c r="I630" s="257"/>
      <c r="J630" s="253"/>
      <c r="K630" s="253"/>
      <c r="L630" s="258"/>
      <c r="M630" s="259"/>
      <c r="N630" s="260"/>
      <c r="O630" s="260"/>
      <c r="P630" s="260"/>
      <c r="Q630" s="260"/>
      <c r="R630" s="260"/>
      <c r="S630" s="260"/>
      <c r="T630" s="261"/>
      <c r="AT630" s="262" t="s">
        <v>368</v>
      </c>
      <c r="AU630" s="262" t="s">
        <v>92</v>
      </c>
      <c r="AV630" s="12" t="s">
        <v>92</v>
      </c>
      <c r="AW630" s="12" t="s">
        <v>38</v>
      </c>
      <c r="AX630" s="12" t="s">
        <v>83</v>
      </c>
      <c r="AY630" s="262" t="s">
        <v>263</v>
      </c>
    </row>
    <row r="631" s="14" customFormat="1">
      <c r="B631" s="274"/>
      <c r="C631" s="275"/>
      <c r="D631" s="246" t="s">
        <v>368</v>
      </c>
      <c r="E631" s="276" t="s">
        <v>1</v>
      </c>
      <c r="F631" s="277" t="s">
        <v>3696</v>
      </c>
      <c r="G631" s="275"/>
      <c r="H631" s="276" t="s">
        <v>1</v>
      </c>
      <c r="I631" s="278"/>
      <c r="J631" s="275"/>
      <c r="K631" s="275"/>
      <c r="L631" s="279"/>
      <c r="M631" s="280"/>
      <c r="N631" s="281"/>
      <c r="O631" s="281"/>
      <c r="P631" s="281"/>
      <c r="Q631" s="281"/>
      <c r="R631" s="281"/>
      <c r="S631" s="281"/>
      <c r="T631" s="282"/>
      <c r="AT631" s="283" t="s">
        <v>368</v>
      </c>
      <c r="AU631" s="283" t="s">
        <v>92</v>
      </c>
      <c r="AV631" s="14" t="s">
        <v>90</v>
      </c>
      <c r="AW631" s="14" t="s">
        <v>38</v>
      </c>
      <c r="AX631" s="14" t="s">
        <v>83</v>
      </c>
      <c r="AY631" s="283" t="s">
        <v>263</v>
      </c>
    </row>
    <row r="632" s="12" customFormat="1">
      <c r="B632" s="252"/>
      <c r="C632" s="253"/>
      <c r="D632" s="246" t="s">
        <v>368</v>
      </c>
      <c r="E632" s="254" t="s">
        <v>1</v>
      </c>
      <c r="F632" s="255" t="s">
        <v>3697</v>
      </c>
      <c r="G632" s="253"/>
      <c r="H632" s="256">
        <v>3.1800000000000002</v>
      </c>
      <c r="I632" s="257"/>
      <c r="J632" s="253"/>
      <c r="K632" s="253"/>
      <c r="L632" s="258"/>
      <c r="M632" s="259"/>
      <c r="N632" s="260"/>
      <c r="O632" s="260"/>
      <c r="P632" s="260"/>
      <c r="Q632" s="260"/>
      <c r="R632" s="260"/>
      <c r="S632" s="260"/>
      <c r="T632" s="261"/>
      <c r="AT632" s="262" t="s">
        <v>368</v>
      </c>
      <c r="AU632" s="262" t="s">
        <v>92</v>
      </c>
      <c r="AV632" s="12" t="s">
        <v>92</v>
      </c>
      <c r="AW632" s="12" t="s">
        <v>38</v>
      </c>
      <c r="AX632" s="12" t="s">
        <v>83</v>
      </c>
      <c r="AY632" s="262" t="s">
        <v>263</v>
      </c>
    </row>
    <row r="633" s="13" customFormat="1">
      <c r="B633" s="263"/>
      <c r="C633" s="264"/>
      <c r="D633" s="246" t="s">
        <v>368</v>
      </c>
      <c r="E633" s="265" t="s">
        <v>1</v>
      </c>
      <c r="F633" s="266" t="s">
        <v>370</v>
      </c>
      <c r="G633" s="264"/>
      <c r="H633" s="267">
        <v>136.42000000000002</v>
      </c>
      <c r="I633" s="268"/>
      <c r="J633" s="264"/>
      <c r="K633" s="264"/>
      <c r="L633" s="269"/>
      <c r="M633" s="270"/>
      <c r="N633" s="271"/>
      <c r="O633" s="271"/>
      <c r="P633" s="271"/>
      <c r="Q633" s="271"/>
      <c r="R633" s="271"/>
      <c r="S633" s="271"/>
      <c r="T633" s="272"/>
      <c r="AT633" s="273" t="s">
        <v>368</v>
      </c>
      <c r="AU633" s="273" t="s">
        <v>92</v>
      </c>
      <c r="AV633" s="13" t="s">
        <v>125</v>
      </c>
      <c r="AW633" s="13" t="s">
        <v>38</v>
      </c>
      <c r="AX633" s="13" t="s">
        <v>83</v>
      </c>
      <c r="AY633" s="273" t="s">
        <v>263</v>
      </c>
    </row>
    <row r="634" s="12" customFormat="1">
      <c r="B634" s="252"/>
      <c r="C634" s="253"/>
      <c r="D634" s="246" t="s">
        <v>368</v>
      </c>
      <c r="E634" s="254" t="s">
        <v>1</v>
      </c>
      <c r="F634" s="255" t="s">
        <v>3852</v>
      </c>
      <c r="G634" s="253"/>
      <c r="H634" s="256">
        <v>156.88300000000001</v>
      </c>
      <c r="I634" s="257"/>
      <c r="J634" s="253"/>
      <c r="K634" s="253"/>
      <c r="L634" s="258"/>
      <c r="M634" s="259"/>
      <c r="N634" s="260"/>
      <c r="O634" s="260"/>
      <c r="P634" s="260"/>
      <c r="Q634" s="260"/>
      <c r="R634" s="260"/>
      <c r="S634" s="260"/>
      <c r="T634" s="261"/>
      <c r="AT634" s="262" t="s">
        <v>368</v>
      </c>
      <c r="AU634" s="262" t="s">
        <v>92</v>
      </c>
      <c r="AV634" s="12" t="s">
        <v>92</v>
      </c>
      <c r="AW634" s="12" t="s">
        <v>38</v>
      </c>
      <c r="AX634" s="12" t="s">
        <v>83</v>
      </c>
      <c r="AY634" s="262" t="s">
        <v>263</v>
      </c>
    </row>
    <row r="635" s="13" customFormat="1">
      <c r="B635" s="263"/>
      <c r="C635" s="264"/>
      <c r="D635" s="246" t="s">
        <v>368</v>
      </c>
      <c r="E635" s="265" t="s">
        <v>1</v>
      </c>
      <c r="F635" s="266" t="s">
        <v>370</v>
      </c>
      <c r="G635" s="264"/>
      <c r="H635" s="267">
        <v>156.88300000000001</v>
      </c>
      <c r="I635" s="268"/>
      <c r="J635" s="264"/>
      <c r="K635" s="264"/>
      <c r="L635" s="269"/>
      <c r="M635" s="270"/>
      <c r="N635" s="271"/>
      <c r="O635" s="271"/>
      <c r="P635" s="271"/>
      <c r="Q635" s="271"/>
      <c r="R635" s="271"/>
      <c r="S635" s="271"/>
      <c r="T635" s="272"/>
      <c r="AT635" s="273" t="s">
        <v>368</v>
      </c>
      <c r="AU635" s="273" t="s">
        <v>92</v>
      </c>
      <c r="AV635" s="13" t="s">
        <v>125</v>
      </c>
      <c r="AW635" s="13" t="s">
        <v>38</v>
      </c>
      <c r="AX635" s="13" t="s">
        <v>83</v>
      </c>
      <c r="AY635" s="273" t="s">
        <v>263</v>
      </c>
    </row>
    <row r="636" s="12" customFormat="1">
      <c r="B636" s="252"/>
      <c r="C636" s="253"/>
      <c r="D636" s="246" t="s">
        <v>368</v>
      </c>
      <c r="E636" s="254" t="s">
        <v>1</v>
      </c>
      <c r="F636" s="255" t="s">
        <v>1264</v>
      </c>
      <c r="G636" s="253"/>
      <c r="H636" s="256">
        <v>157</v>
      </c>
      <c r="I636" s="257"/>
      <c r="J636" s="253"/>
      <c r="K636" s="253"/>
      <c r="L636" s="258"/>
      <c r="M636" s="259"/>
      <c r="N636" s="260"/>
      <c r="O636" s="260"/>
      <c r="P636" s="260"/>
      <c r="Q636" s="260"/>
      <c r="R636" s="260"/>
      <c r="S636" s="260"/>
      <c r="T636" s="261"/>
      <c r="AT636" s="262" t="s">
        <v>368</v>
      </c>
      <c r="AU636" s="262" t="s">
        <v>92</v>
      </c>
      <c r="AV636" s="12" t="s">
        <v>92</v>
      </c>
      <c r="AW636" s="12" t="s">
        <v>38</v>
      </c>
      <c r="AX636" s="12" t="s">
        <v>90</v>
      </c>
      <c r="AY636" s="262" t="s">
        <v>263</v>
      </c>
    </row>
    <row r="637" s="1" customFormat="1" ht="16.5" customHeight="1">
      <c r="B637" s="39"/>
      <c r="C637" s="233" t="s">
        <v>808</v>
      </c>
      <c r="D637" s="233" t="s">
        <v>266</v>
      </c>
      <c r="E637" s="234" t="s">
        <v>3853</v>
      </c>
      <c r="F637" s="235" t="s">
        <v>3854</v>
      </c>
      <c r="G637" s="236" t="s">
        <v>503</v>
      </c>
      <c r="H637" s="237">
        <v>22</v>
      </c>
      <c r="I637" s="238"/>
      <c r="J637" s="239">
        <f>ROUND(I637*H637,2)</f>
        <v>0</v>
      </c>
      <c r="K637" s="235" t="s">
        <v>3544</v>
      </c>
      <c r="L637" s="44"/>
      <c r="M637" s="240" t="s">
        <v>1</v>
      </c>
      <c r="N637" s="241" t="s">
        <v>48</v>
      </c>
      <c r="O637" s="87"/>
      <c r="P637" s="242">
        <f>O637*H637</f>
        <v>0</v>
      </c>
      <c r="Q637" s="242">
        <v>0</v>
      </c>
      <c r="R637" s="242">
        <f>Q637*H637</f>
        <v>0</v>
      </c>
      <c r="S637" s="242">
        <v>0</v>
      </c>
      <c r="T637" s="243">
        <f>S637*H637</f>
        <v>0</v>
      </c>
      <c r="AR637" s="244" t="s">
        <v>452</v>
      </c>
      <c r="AT637" s="244" t="s">
        <v>266</v>
      </c>
      <c r="AU637" s="244" t="s">
        <v>92</v>
      </c>
      <c r="AY637" s="17" t="s">
        <v>263</v>
      </c>
      <c r="BE637" s="245">
        <f>IF(N637="základní",J637,0)</f>
        <v>0</v>
      </c>
      <c r="BF637" s="245">
        <f>IF(N637="snížená",J637,0)</f>
        <v>0</v>
      </c>
      <c r="BG637" s="245">
        <f>IF(N637="zákl. přenesená",J637,0)</f>
        <v>0</v>
      </c>
      <c r="BH637" s="245">
        <f>IF(N637="sníž. přenesená",J637,0)</f>
        <v>0</v>
      </c>
      <c r="BI637" s="245">
        <f>IF(N637="nulová",J637,0)</f>
        <v>0</v>
      </c>
      <c r="BJ637" s="17" t="s">
        <v>90</v>
      </c>
      <c r="BK637" s="245">
        <f>ROUND(I637*H637,2)</f>
        <v>0</v>
      </c>
      <c r="BL637" s="17" t="s">
        <v>452</v>
      </c>
      <c r="BM637" s="244" t="s">
        <v>3855</v>
      </c>
    </row>
    <row r="638" s="14" customFormat="1">
      <c r="B638" s="274"/>
      <c r="C638" s="275"/>
      <c r="D638" s="246" t="s">
        <v>368</v>
      </c>
      <c r="E638" s="276" t="s">
        <v>1</v>
      </c>
      <c r="F638" s="277" t="s">
        <v>3783</v>
      </c>
      <c r="G638" s="275"/>
      <c r="H638" s="276" t="s">
        <v>1</v>
      </c>
      <c r="I638" s="278"/>
      <c r="J638" s="275"/>
      <c r="K638" s="275"/>
      <c r="L638" s="279"/>
      <c r="M638" s="280"/>
      <c r="N638" s="281"/>
      <c r="O638" s="281"/>
      <c r="P638" s="281"/>
      <c r="Q638" s="281"/>
      <c r="R638" s="281"/>
      <c r="S638" s="281"/>
      <c r="T638" s="282"/>
      <c r="AT638" s="283" t="s">
        <v>368</v>
      </c>
      <c r="AU638" s="283" t="s">
        <v>92</v>
      </c>
      <c r="AV638" s="14" t="s">
        <v>90</v>
      </c>
      <c r="AW638" s="14" t="s">
        <v>38</v>
      </c>
      <c r="AX638" s="14" t="s">
        <v>83</v>
      </c>
      <c r="AY638" s="283" t="s">
        <v>263</v>
      </c>
    </row>
    <row r="639" s="14" customFormat="1">
      <c r="B639" s="274"/>
      <c r="C639" s="275"/>
      <c r="D639" s="246" t="s">
        <v>368</v>
      </c>
      <c r="E639" s="276" t="s">
        <v>1</v>
      </c>
      <c r="F639" s="277" t="s">
        <v>1643</v>
      </c>
      <c r="G639" s="275"/>
      <c r="H639" s="276" t="s">
        <v>1</v>
      </c>
      <c r="I639" s="278"/>
      <c r="J639" s="275"/>
      <c r="K639" s="275"/>
      <c r="L639" s="279"/>
      <c r="M639" s="280"/>
      <c r="N639" s="281"/>
      <c r="O639" s="281"/>
      <c r="P639" s="281"/>
      <c r="Q639" s="281"/>
      <c r="R639" s="281"/>
      <c r="S639" s="281"/>
      <c r="T639" s="282"/>
      <c r="AT639" s="283" t="s">
        <v>368</v>
      </c>
      <c r="AU639" s="283" t="s">
        <v>92</v>
      </c>
      <c r="AV639" s="14" t="s">
        <v>90</v>
      </c>
      <c r="AW639" s="14" t="s">
        <v>38</v>
      </c>
      <c r="AX639" s="14" t="s">
        <v>83</v>
      </c>
      <c r="AY639" s="283" t="s">
        <v>263</v>
      </c>
    </row>
    <row r="640" s="14" customFormat="1">
      <c r="B640" s="274"/>
      <c r="C640" s="275"/>
      <c r="D640" s="246" t="s">
        <v>368</v>
      </c>
      <c r="E640" s="276" t="s">
        <v>1</v>
      </c>
      <c r="F640" s="277" t="s">
        <v>3856</v>
      </c>
      <c r="G640" s="275"/>
      <c r="H640" s="276" t="s">
        <v>1</v>
      </c>
      <c r="I640" s="278"/>
      <c r="J640" s="275"/>
      <c r="K640" s="275"/>
      <c r="L640" s="279"/>
      <c r="M640" s="280"/>
      <c r="N640" s="281"/>
      <c r="O640" s="281"/>
      <c r="P640" s="281"/>
      <c r="Q640" s="281"/>
      <c r="R640" s="281"/>
      <c r="S640" s="281"/>
      <c r="T640" s="282"/>
      <c r="AT640" s="283" t="s">
        <v>368</v>
      </c>
      <c r="AU640" s="283" t="s">
        <v>92</v>
      </c>
      <c r="AV640" s="14" t="s">
        <v>90</v>
      </c>
      <c r="AW640" s="14" t="s">
        <v>38</v>
      </c>
      <c r="AX640" s="14" t="s">
        <v>83</v>
      </c>
      <c r="AY640" s="283" t="s">
        <v>263</v>
      </c>
    </row>
    <row r="641" s="12" customFormat="1">
      <c r="B641" s="252"/>
      <c r="C641" s="253"/>
      <c r="D641" s="246" t="s">
        <v>368</v>
      </c>
      <c r="E641" s="254" t="s">
        <v>1</v>
      </c>
      <c r="F641" s="255" t="s">
        <v>112</v>
      </c>
      <c r="G641" s="253"/>
      <c r="H641" s="256">
        <v>3</v>
      </c>
      <c r="I641" s="257"/>
      <c r="J641" s="253"/>
      <c r="K641" s="253"/>
      <c r="L641" s="258"/>
      <c r="M641" s="259"/>
      <c r="N641" s="260"/>
      <c r="O641" s="260"/>
      <c r="P641" s="260"/>
      <c r="Q641" s="260"/>
      <c r="R641" s="260"/>
      <c r="S641" s="260"/>
      <c r="T641" s="261"/>
      <c r="AT641" s="262" t="s">
        <v>368</v>
      </c>
      <c r="AU641" s="262" t="s">
        <v>92</v>
      </c>
      <c r="AV641" s="12" t="s">
        <v>92</v>
      </c>
      <c r="AW641" s="12" t="s">
        <v>38</v>
      </c>
      <c r="AX641" s="12" t="s">
        <v>83</v>
      </c>
      <c r="AY641" s="262" t="s">
        <v>263</v>
      </c>
    </row>
    <row r="642" s="14" customFormat="1">
      <c r="B642" s="274"/>
      <c r="C642" s="275"/>
      <c r="D642" s="246" t="s">
        <v>368</v>
      </c>
      <c r="E642" s="276" t="s">
        <v>1</v>
      </c>
      <c r="F642" s="277" t="s">
        <v>3857</v>
      </c>
      <c r="G642" s="275"/>
      <c r="H642" s="276" t="s">
        <v>1</v>
      </c>
      <c r="I642" s="278"/>
      <c r="J642" s="275"/>
      <c r="K642" s="275"/>
      <c r="L642" s="279"/>
      <c r="M642" s="280"/>
      <c r="N642" s="281"/>
      <c r="O642" s="281"/>
      <c r="P642" s="281"/>
      <c r="Q642" s="281"/>
      <c r="R642" s="281"/>
      <c r="S642" s="281"/>
      <c r="T642" s="282"/>
      <c r="AT642" s="283" t="s">
        <v>368</v>
      </c>
      <c r="AU642" s="283" t="s">
        <v>92</v>
      </c>
      <c r="AV642" s="14" t="s">
        <v>90</v>
      </c>
      <c r="AW642" s="14" t="s">
        <v>38</v>
      </c>
      <c r="AX642" s="14" t="s">
        <v>83</v>
      </c>
      <c r="AY642" s="283" t="s">
        <v>263</v>
      </c>
    </row>
    <row r="643" s="12" customFormat="1">
      <c r="B643" s="252"/>
      <c r="C643" s="253"/>
      <c r="D643" s="246" t="s">
        <v>368</v>
      </c>
      <c r="E643" s="254" t="s">
        <v>1</v>
      </c>
      <c r="F643" s="255" t="s">
        <v>299</v>
      </c>
      <c r="G643" s="253"/>
      <c r="H643" s="256">
        <v>7</v>
      </c>
      <c r="I643" s="257"/>
      <c r="J643" s="253"/>
      <c r="K643" s="253"/>
      <c r="L643" s="258"/>
      <c r="M643" s="259"/>
      <c r="N643" s="260"/>
      <c r="O643" s="260"/>
      <c r="P643" s="260"/>
      <c r="Q643" s="260"/>
      <c r="R643" s="260"/>
      <c r="S643" s="260"/>
      <c r="T643" s="261"/>
      <c r="AT643" s="262" t="s">
        <v>368</v>
      </c>
      <c r="AU643" s="262" t="s">
        <v>92</v>
      </c>
      <c r="AV643" s="12" t="s">
        <v>92</v>
      </c>
      <c r="AW643" s="12" t="s">
        <v>38</v>
      </c>
      <c r="AX643" s="12" t="s">
        <v>83</v>
      </c>
      <c r="AY643" s="262" t="s">
        <v>263</v>
      </c>
    </row>
    <row r="644" s="14" customFormat="1">
      <c r="B644" s="274"/>
      <c r="C644" s="275"/>
      <c r="D644" s="246" t="s">
        <v>368</v>
      </c>
      <c r="E644" s="276" t="s">
        <v>1</v>
      </c>
      <c r="F644" s="277" t="s">
        <v>3858</v>
      </c>
      <c r="G644" s="275"/>
      <c r="H644" s="276" t="s">
        <v>1</v>
      </c>
      <c r="I644" s="278"/>
      <c r="J644" s="275"/>
      <c r="K644" s="275"/>
      <c r="L644" s="279"/>
      <c r="M644" s="280"/>
      <c r="N644" s="281"/>
      <c r="O644" s="281"/>
      <c r="P644" s="281"/>
      <c r="Q644" s="281"/>
      <c r="R644" s="281"/>
      <c r="S644" s="281"/>
      <c r="T644" s="282"/>
      <c r="AT644" s="283" t="s">
        <v>368</v>
      </c>
      <c r="AU644" s="283" t="s">
        <v>92</v>
      </c>
      <c r="AV644" s="14" t="s">
        <v>90</v>
      </c>
      <c r="AW644" s="14" t="s">
        <v>38</v>
      </c>
      <c r="AX644" s="14" t="s">
        <v>83</v>
      </c>
      <c r="AY644" s="283" t="s">
        <v>263</v>
      </c>
    </row>
    <row r="645" s="12" customFormat="1">
      <c r="B645" s="252"/>
      <c r="C645" s="253"/>
      <c r="D645" s="246" t="s">
        <v>368</v>
      </c>
      <c r="E645" s="254" t="s">
        <v>1</v>
      </c>
      <c r="F645" s="255" t="s">
        <v>430</v>
      </c>
      <c r="G645" s="253"/>
      <c r="H645" s="256">
        <v>12</v>
      </c>
      <c r="I645" s="257"/>
      <c r="J645" s="253"/>
      <c r="K645" s="253"/>
      <c r="L645" s="258"/>
      <c r="M645" s="259"/>
      <c r="N645" s="260"/>
      <c r="O645" s="260"/>
      <c r="P645" s="260"/>
      <c r="Q645" s="260"/>
      <c r="R645" s="260"/>
      <c r="S645" s="260"/>
      <c r="T645" s="261"/>
      <c r="AT645" s="262" t="s">
        <v>368</v>
      </c>
      <c r="AU645" s="262" t="s">
        <v>92</v>
      </c>
      <c r="AV645" s="12" t="s">
        <v>92</v>
      </c>
      <c r="AW645" s="12" t="s">
        <v>38</v>
      </c>
      <c r="AX645" s="12" t="s">
        <v>83</v>
      </c>
      <c r="AY645" s="262" t="s">
        <v>263</v>
      </c>
    </row>
    <row r="646" s="13" customFormat="1">
      <c r="B646" s="263"/>
      <c r="C646" s="264"/>
      <c r="D646" s="246" t="s">
        <v>368</v>
      </c>
      <c r="E646" s="265" t="s">
        <v>1</v>
      </c>
      <c r="F646" s="266" t="s">
        <v>370</v>
      </c>
      <c r="G646" s="264"/>
      <c r="H646" s="267">
        <v>22</v>
      </c>
      <c r="I646" s="268"/>
      <c r="J646" s="264"/>
      <c r="K646" s="264"/>
      <c r="L646" s="269"/>
      <c r="M646" s="270"/>
      <c r="N646" s="271"/>
      <c r="O646" s="271"/>
      <c r="P646" s="271"/>
      <c r="Q646" s="271"/>
      <c r="R646" s="271"/>
      <c r="S646" s="271"/>
      <c r="T646" s="272"/>
      <c r="AT646" s="273" t="s">
        <v>368</v>
      </c>
      <c r="AU646" s="273" t="s">
        <v>92</v>
      </c>
      <c r="AV646" s="13" t="s">
        <v>125</v>
      </c>
      <c r="AW646" s="13" t="s">
        <v>38</v>
      </c>
      <c r="AX646" s="13" t="s">
        <v>90</v>
      </c>
      <c r="AY646" s="273" t="s">
        <v>263</v>
      </c>
    </row>
    <row r="647" s="1" customFormat="1" ht="16.5" customHeight="1">
      <c r="B647" s="39"/>
      <c r="C647" s="295" t="s">
        <v>812</v>
      </c>
      <c r="D647" s="295" t="s">
        <v>400</v>
      </c>
      <c r="E647" s="296" t="s">
        <v>3859</v>
      </c>
      <c r="F647" s="297" t="s">
        <v>3860</v>
      </c>
      <c r="G647" s="298" t="s">
        <v>503</v>
      </c>
      <c r="H647" s="299">
        <v>3</v>
      </c>
      <c r="I647" s="300"/>
      <c r="J647" s="301">
        <f>ROUND(I647*H647,2)</f>
        <v>0</v>
      </c>
      <c r="K647" s="297" t="s">
        <v>270</v>
      </c>
      <c r="L647" s="302"/>
      <c r="M647" s="303" t="s">
        <v>1</v>
      </c>
      <c r="N647" s="304" t="s">
        <v>48</v>
      </c>
      <c r="O647" s="87"/>
      <c r="P647" s="242">
        <f>O647*H647</f>
        <v>0</v>
      </c>
      <c r="Q647" s="242">
        <v>0.00029999999999999997</v>
      </c>
      <c r="R647" s="242">
        <f>Q647*H647</f>
        <v>0.00089999999999999998</v>
      </c>
      <c r="S647" s="242">
        <v>0</v>
      </c>
      <c r="T647" s="243">
        <f>S647*H647</f>
        <v>0</v>
      </c>
      <c r="AR647" s="244" t="s">
        <v>563</v>
      </c>
      <c r="AT647" s="244" t="s">
        <v>400</v>
      </c>
      <c r="AU647" s="244" t="s">
        <v>92</v>
      </c>
      <c r="AY647" s="17" t="s">
        <v>263</v>
      </c>
      <c r="BE647" s="245">
        <f>IF(N647="základní",J647,0)</f>
        <v>0</v>
      </c>
      <c r="BF647" s="245">
        <f>IF(N647="snížená",J647,0)</f>
        <v>0</v>
      </c>
      <c r="BG647" s="245">
        <f>IF(N647="zákl. přenesená",J647,0)</f>
        <v>0</v>
      </c>
      <c r="BH647" s="245">
        <f>IF(N647="sníž. přenesená",J647,0)</f>
        <v>0</v>
      </c>
      <c r="BI647" s="245">
        <f>IF(N647="nulová",J647,0)</f>
        <v>0</v>
      </c>
      <c r="BJ647" s="17" t="s">
        <v>90</v>
      </c>
      <c r="BK647" s="245">
        <f>ROUND(I647*H647,2)</f>
        <v>0</v>
      </c>
      <c r="BL647" s="17" t="s">
        <v>452</v>
      </c>
      <c r="BM647" s="244" t="s">
        <v>3861</v>
      </c>
    </row>
    <row r="648" s="14" customFormat="1">
      <c r="B648" s="274"/>
      <c r="C648" s="275"/>
      <c r="D648" s="246" t="s">
        <v>368</v>
      </c>
      <c r="E648" s="276" t="s">
        <v>1</v>
      </c>
      <c r="F648" s="277" t="s">
        <v>3783</v>
      </c>
      <c r="G648" s="275"/>
      <c r="H648" s="276" t="s">
        <v>1</v>
      </c>
      <c r="I648" s="278"/>
      <c r="J648" s="275"/>
      <c r="K648" s="275"/>
      <c r="L648" s="279"/>
      <c r="M648" s="280"/>
      <c r="N648" s="281"/>
      <c r="O648" s="281"/>
      <c r="P648" s="281"/>
      <c r="Q648" s="281"/>
      <c r="R648" s="281"/>
      <c r="S648" s="281"/>
      <c r="T648" s="282"/>
      <c r="AT648" s="283" t="s">
        <v>368</v>
      </c>
      <c r="AU648" s="283" t="s">
        <v>92</v>
      </c>
      <c r="AV648" s="14" t="s">
        <v>90</v>
      </c>
      <c r="AW648" s="14" t="s">
        <v>38</v>
      </c>
      <c r="AX648" s="14" t="s">
        <v>83</v>
      </c>
      <c r="AY648" s="283" t="s">
        <v>263</v>
      </c>
    </row>
    <row r="649" s="12" customFormat="1">
      <c r="B649" s="252"/>
      <c r="C649" s="253"/>
      <c r="D649" s="246" t="s">
        <v>368</v>
      </c>
      <c r="E649" s="254" t="s">
        <v>1</v>
      </c>
      <c r="F649" s="255" t="s">
        <v>112</v>
      </c>
      <c r="G649" s="253"/>
      <c r="H649" s="256">
        <v>3</v>
      </c>
      <c r="I649" s="257"/>
      <c r="J649" s="253"/>
      <c r="K649" s="253"/>
      <c r="L649" s="258"/>
      <c r="M649" s="259"/>
      <c r="N649" s="260"/>
      <c r="O649" s="260"/>
      <c r="P649" s="260"/>
      <c r="Q649" s="260"/>
      <c r="R649" s="260"/>
      <c r="S649" s="260"/>
      <c r="T649" s="261"/>
      <c r="AT649" s="262" t="s">
        <v>368</v>
      </c>
      <c r="AU649" s="262" t="s">
        <v>92</v>
      </c>
      <c r="AV649" s="12" t="s">
        <v>92</v>
      </c>
      <c r="AW649" s="12" t="s">
        <v>38</v>
      </c>
      <c r="AX649" s="12" t="s">
        <v>90</v>
      </c>
      <c r="AY649" s="262" t="s">
        <v>263</v>
      </c>
    </row>
    <row r="650" s="1" customFormat="1" ht="16.5" customHeight="1">
      <c r="B650" s="39"/>
      <c r="C650" s="295" t="s">
        <v>816</v>
      </c>
      <c r="D650" s="295" t="s">
        <v>400</v>
      </c>
      <c r="E650" s="296" t="s">
        <v>3862</v>
      </c>
      <c r="F650" s="297" t="s">
        <v>3863</v>
      </c>
      <c r="G650" s="298" t="s">
        <v>503</v>
      </c>
      <c r="H650" s="299">
        <v>7</v>
      </c>
      <c r="I650" s="300"/>
      <c r="J650" s="301">
        <f>ROUND(I650*H650,2)</f>
        <v>0</v>
      </c>
      <c r="K650" s="297" t="s">
        <v>270</v>
      </c>
      <c r="L650" s="302"/>
      <c r="M650" s="303" t="s">
        <v>1</v>
      </c>
      <c r="N650" s="304" t="s">
        <v>48</v>
      </c>
      <c r="O650" s="87"/>
      <c r="P650" s="242">
        <f>O650*H650</f>
        <v>0</v>
      </c>
      <c r="Q650" s="242">
        <v>0.00029999999999999997</v>
      </c>
      <c r="R650" s="242">
        <f>Q650*H650</f>
        <v>0.0020999999999999999</v>
      </c>
      <c r="S650" s="242">
        <v>0</v>
      </c>
      <c r="T650" s="243">
        <f>S650*H650</f>
        <v>0</v>
      </c>
      <c r="AR650" s="244" t="s">
        <v>563</v>
      </c>
      <c r="AT650" s="244" t="s">
        <v>400</v>
      </c>
      <c r="AU650" s="244" t="s">
        <v>92</v>
      </c>
      <c r="AY650" s="17" t="s">
        <v>263</v>
      </c>
      <c r="BE650" s="245">
        <f>IF(N650="základní",J650,0)</f>
        <v>0</v>
      </c>
      <c r="BF650" s="245">
        <f>IF(N650="snížená",J650,0)</f>
        <v>0</v>
      </c>
      <c r="BG650" s="245">
        <f>IF(N650="zákl. přenesená",J650,0)</f>
        <v>0</v>
      </c>
      <c r="BH650" s="245">
        <f>IF(N650="sníž. přenesená",J650,0)</f>
        <v>0</v>
      </c>
      <c r="BI650" s="245">
        <f>IF(N650="nulová",J650,0)</f>
        <v>0</v>
      </c>
      <c r="BJ650" s="17" t="s">
        <v>90</v>
      </c>
      <c r="BK650" s="245">
        <f>ROUND(I650*H650,2)</f>
        <v>0</v>
      </c>
      <c r="BL650" s="17" t="s">
        <v>452</v>
      </c>
      <c r="BM650" s="244" t="s">
        <v>3864</v>
      </c>
    </row>
    <row r="651" s="14" customFormat="1">
      <c r="B651" s="274"/>
      <c r="C651" s="275"/>
      <c r="D651" s="246" t="s">
        <v>368</v>
      </c>
      <c r="E651" s="276" t="s">
        <v>1</v>
      </c>
      <c r="F651" s="277" t="s">
        <v>3783</v>
      </c>
      <c r="G651" s="275"/>
      <c r="H651" s="276" t="s">
        <v>1</v>
      </c>
      <c r="I651" s="278"/>
      <c r="J651" s="275"/>
      <c r="K651" s="275"/>
      <c r="L651" s="279"/>
      <c r="M651" s="280"/>
      <c r="N651" s="281"/>
      <c r="O651" s="281"/>
      <c r="P651" s="281"/>
      <c r="Q651" s="281"/>
      <c r="R651" s="281"/>
      <c r="S651" s="281"/>
      <c r="T651" s="282"/>
      <c r="AT651" s="283" t="s">
        <v>368</v>
      </c>
      <c r="AU651" s="283" t="s">
        <v>92</v>
      </c>
      <c r="AV651" s="14" t="s">
        <v>90</v>
      </c>
      <c r="AW651" s="14" t="s">
        <v>38</v>
      </c>
      <c r="AX651" s="14" t="s">
        <v>83</v>
      </c>
      <c r="AY651" s="283" t="s">
        <v>263</v>
      </c>
    </row>
    <row r="652" s="12" customFormat="1">
      <c r="B652" s="252"/>
      <c r="C652" s="253"/>
      <c r="D652" s="246" t="s">
        <v>368</v>
      </c>
      <c r="E652" s="254" t="s">
        <v>1</v>
      </c>
      <c r="F652" s="255" t="s">
        <v>299</v>
      </c>
      <c r="G652" s="253"/>
      <c r="H652" s="256">
        <v>7</v>
      </c>
      <c r="I652" s="257"/>
      <c r="J652" s="253"/>
      <c r="K652" s="253"/>
      <c r="L652" s="258"/>
      <c r="M652" s="259"/>
      <c r="N652" s="260"/>
      <c r="O652" s="260"/>
      <c r="P652" s="260"/>
      <c r="Q652" s="260"/>
      <c r="R652" s="260"/>
      <c r="S652" s="260"/>
      <c r="T652" s="261"/>
      <c r="AT652" s="262" t="s">
        <v>368</v>
      </c>
      <c r="AU652" s="262" t="s">
        <v>92</v>
      </c>
      <c r="AV652" s="12" t="s">
        <v>92</v>
      </c>
      <c r="AW652" s="12" t="s">
        <v>38</v>
      </c>
      <c r="AX652" s="12" t="s">
        <v>90</v>
      </c>
      <c r="AY652" s="262" t="s">
        <v>263</v>
      </c>
    </row>
    <row r="653" s="1" customFormat="1" ht="16.5" customHeight="1">
      <c r="B653" s="39"/>
      <c r="C653" s="295" t="s">
        <v>819</v>
      </c>
      <c r="D653" s="295" t="s">
        <v>400</v>
      </c>
      <c r="E653" s="296" t="s">
        <v>3865</v>
      </c>
      <c r="F653" s="297" t="s">
        <v>3866</v>
      </c>
      <c r="G653" s="298" t="s">
        <v>503</v>
      </c>
      <c r="H653" s="299">
        <v>12</v>
      </c>
      <c r="I653" s="300"/>
      <c r="J653" s="301">
        <f>ROUND(I653*H653,2)</f>
        <v>0</v>
      </c>
      <c r="K653" s="297" t="s">
        <v>270</v>
      </c>
      <c r="L653" s="302"/>
      <c r="M653" s="303" t="s">
        <v>1</v>
      </c>
      <c r="N653" s="304" t="s">
        <v>48</v>
      </c>
      <c r="O653" s="87"/>
      <c r="P653" s="242">
        <f>O653*H653</f>
        <v>0</v>
      </c>
      <c r="Q653" s="242">
        <v>0.00029999999999999997</v>
      </c>
      <c r="R653" s="242">
        <f>Q653*H653</f>
        <v>0.0035999999999999999</v>
      </c>
      <c r="S653" s="242">
        <v>0</v>
      </c>
      <c r="T653" s="243">
        <f>S653*H653</f>
        <v>0</v>
      </c>
      <c r="AR653" s="244" t="s">
        <v>563</v>
      </c>
      <c r="AT653" s="244" t="s">
        <v>400</v>
      </c>
      <c r="AU653" s="244" t="s">
        <v>92</v>
      </c>
      <c r="AY653" s="17" t="s">
        <v>263</v>
      </c>
      <c r="BE653" s="245">
        <f>IF(N653="základní",J653,0)</f>
        <v>0</v>
      </c>
      <c r="BF653" s="245">
        <f>IF(N653="snížená",J653,0)</f>
        <v>0</v>
      </c>
      <c r="BG653" s="245">
        <f>IF(N653="zákl. přenesená",J653,0)</f>
        <v>0</v>
      </c>
      <c r="BH653" s="245">
        <f>IF(N653="sníž. přenesená",J653,0)</f>
        <v>0</v>
      </c>
      <c r="BI653" s="245">
        <f>IF(N653="nulová",J653,0)</f>
        <v>0</v>
      </c>
      <c r="BJ653" s="17" t="s">
        <v>90</v>
      </c>
      <c r="BK653" s="245">
        <f>ROUND(I653*H653,2)</f>
        <v>0</v>
      </c>
      <c r="BL653" s="17" t="s">
        <v>452</v>
      </c>
      <c r="BM653" s="244" t="s">
        <v>3867</v>
      </c>
    </row>
    <row r="654" s="14" customFormat="1">
      <c r="B654" s="274"/>
      <c r="C654" s="275"/>
      <c r="D654" s="246" t="s">
        <v>368</v>
      </c>
      <c r="E654" s="276" t="s">
        <v>1</v>
      </c>
      <c r="F654" s="277" t="s">
        <v>3783</v>
      </c>
      <c r="G654" s="275"/>
      <c r="H654" s="276" t="s">
        <v>1</v>
      </c>
      <c r="I654" s="278"/>
      <c r="J654" s="275"/>
      <c r="K654" s="275"/>
      <c r="L654" s="279"/>
      <c r="M654" s="280"/>
      <c r="N654" s="281"/>
      <c r="O654" s="281"/>
      <c r="P654" s="281"/>
      <c r="Q654" s="281"/>
      <c r="R654" s="281"/>
      <c r="S654" s="281"/>
      <c r="T654" s="282"/>
      <c r="AT654" s="283" t="s">
        <v>368</v>
      </c>
      <c r="AU654" s="283" t="s">
        <v>92</v>
      </c>
      <c r="AV654" s="14" t="s">
        <v>90</v>
      </c>
      <c r="AW654" s="14" t="s">
        <v>38</v>
      </c>
      <c r="AX654" s="14" t="s">
        <v>83</v>
      </c>
      <c r="AY654" s="283" t="s">
        <v>263</v>
      </c>
    </row>
    <row r="655" s="12" customFormat="1">
      <c r="B655" s="252"/>
      <c r="C655" s="253"/>
      <c r="D655" s="246" t="s">
        <v>368</v>
      </c>
      <c r="E655" s="254" t="s">
        <v>1</v>
      </c>
      <c r="F655" s="255" t="s">
        <v>430</v>
      </c>
      <c r="G655" s="253"/>
      <c r="H655" s="256">
        <v>12</v>
      </c>
      <c r="I655" s="257"/>
      <c r="J655" s="253"/>
      <c r="K655" s="253"/>
      <c r="L655" s="258"/>
      <c r="M655" s="259"/>
      <c r="N655" s="260"/>
      <c r="O655" s="260"/>
      <c r="P655" s="260"/>
      <c r="Q655" s="260"/>
      <c r="R655" s="260"/>
      <c r="S655" s="260"/>
      <c r="T655" s="261"/>
      <c r="AT655" s="262" t="s">
        <v>368</v>
      </c>
      <c r="AU655" s="262" t="s">
        <v>92</v>
      </c>
      <c r="AV655" s="12" t="s">
        <v>92</v>
      </c>
      <c r="AW655" s="12" t="s">
        <v>38</v>
      </c>
      <c r="AX655" s="12" t="s">
        <v>90</v>
      </c>
      <c r="AY655" s="262" t="s">
        <v>263</v>
      </c>
    </row>
    <row r="656" s="1" customFormat="1" ht="16.5" customHeight="1">
      <c r="B656" s="39"/>
      <c r="C656" s="233" t="s">
        <v>830</v>
      </c>
      <c r="D656" s="233" t="s">
        <v>266</v>
      </c>
      <c r="E656" s="234" t="s">
        <v>3868</v>
      </c>
      <c r="F656" s="235" t="s">
        <v>3869</v>
      </c>
      <c r="G656" s="236" t="s">
        <v>396</v>
      </c>
      <c r="H656" s="237">
        <v>138.5</v>
      </c>
      <c r="I656" s="238"/>
      <c r="J656" s="239">
        <f>ROUND(I656*H656,2)</f>
        <v>0</v>
      </c>
      <c r="K656" s="235" t="s">
        <v>270</v>
      </c>
      <c r="L656" s="44"/>
      <c r="M656" s="240" t="s">
        <v>1</v>
      </c>
      <c r="N656" s="241" t="s">
        <v>48</v>
      </c>
      <c r="O656" s="87"/>
      <c r="P656" s="242">
        <f>O656*H656</f>
        <v>0</v>
      </c>
      <c r="Q656" s="242">
        <v>0.00348</v>
      </c>
      <c r="R656" s="242">
        <f>Q656*H656</f>
        <v>0.48198000000000002</v>
      </c>
      <c r="S656" s="242">
        <v>0</v>
      </c>
      <c r="T656" s="243">
        <f>S656*H656</f>
        <v>0</v>
      </c>
      <c r="AR656" s="244" t="s">
        <v>452</v>
      </c>
      <c r="AT656" s="244" t="s">
        <v>266</v>
      </c>
      <c r="AU656" s="244" t="s">
        <v>92</v>
      </c>
      <c r="AY656" s="17" t="s">
        <v>263</v>
      </c>
      <c r="BE656" s="245">
        <f>IF(N656="základní",J656,0)</f>
        <v>0</v>
      </c>
      <c r="BF656" s="245">
        <f>IF(N656="snížená",J656,0)</f>
        <v>0</v>
      </c>
      <c r="BG656" s="245">
        <f>IF(N656="zákl. přenesená",J656,0)</f>
        <v>0</v>
      </c>
      <c r="BH656" s="245">
        <f>IF(N656="sníž. přenesená",J656,0)</f>
        <v>0</v>
      </c>
      <c r="BI656" s="245">
        <f>IF(N656="nulová",J656,0)</f>
        <v>0</v>
      </c>
      <c r="BJ656" s="17" t="s">
        <v>90</v>
      </c>
      <c r="BK656" s="245">
        <f>ROUND(I656*H656,2)</f>
        <v>0</v>
      </c>
      <c r="BL656" s="17" t="s">
        <v>452</v>
      </c>
      <c r="BM656" s="244" t="s">
        <v>3870</v>
      </c>
    </row>
    <row r="657" s="14" customFormat="1">
      <c r="B657" s="274"/>
      <c r="C657" s="275"/>
      <c r="D657" s="246" t="s">
        <v>368</v>
      </c>
      <c r="E657" s="276" t="s">
        <v>1</v>
      </c>
      <c r="F657" s="277" t="s">
        <v>3783</v>
      </c>
      <c r="G657" s="275"/>
      <c r="H657" s="276" t="s">
        <v>1</v>
      </c>
      <c r="I657" s="278"/>
      <c r="J657" s="275"/>
      <c r="K657" s="275"/>
      <c r="L657" s="279"/>
      <c r="M657" s="280"/>
      <c r="N657" s="281"/>
      <c r="O657" s="281"/>
      <c r="P657" s="281"/>
      <c r="Q657" s="281"/>
      <c r="R657" s="281"/>
      <c r="S657" s="281"/>
      <c r="T657" s="282"/>
      <c r="AT657" s="283" t="s">
        <v>368</v>
      </c>
      <c r="AU657" s="283" t="s">
        <v>92</v>
      </c>
      <c r="AV657" s="14" t="s">
        <v>90</v>
      </c>
      <c r="AW657" s="14" t="s">
        <v>38</v>
      </c>
      <c r="AX657" s="14" t="s">
        <v>83</v>
      </c>
      <c r="AY657" s="283" t="s">
        <v>263</v>
      </c>
    </row>
    <row r="658" s="14" customFormat="1">
      <c r="B658" s="274"/>
      <c r="C658" s="275"/>
      <c r="D658" s="246" t="s">
        <v>368</v>
      </c>
      <c r="E658" s="276" t="s">
        <v>1</v>
      </c>
      <c r="F658" s="277" t="s">
        <v>1643</v>
      </c>
      <c r="G658" s="275"/>
      <c r="H658" s="276" t="s">
        <v>1</v>
      </c>
      <c r="I658" s="278"/>
      <c r="J658" s="275"/>
      <c r="K658" s="275"/>
      <c r="L658" s="279"/>
      <c r="M658" s="280"/>
      <c r="N658" s="281"/>
      <c r="O658" s="281"/>
      <c r="P658" s="281"/>
      <c r="Q658" s="281"/>
      <c r="R658" s="281"/>
      <c r="S658" s="281"/>
      <c r="T658" s="282"/>
      <c r="AT658" s="283" t="s">
        <v>368</v>
      </c>
      <c r="AU658" s="283" t="s">
        <v>92</v>
      </c>
      <c r="AV658" s="14" t="s">
        <v>90</v>
      </c>
      <c r="AW658" s="14" t="s">
        <v>38</v>
      </c>
      <c r="AX658" s="14" t="s">
        <v>83</v>
      </c>
      <c r="AY658" s="283" t="s">
        <v>263</v>
      </c>
    </row>
    <row r="659" s="12" customFormat="1">
      <c r="B659" s="252"/>
      <c r="C659" s="253"/>
      <c r="D659" s="246" t="s">
        <v>368</v>
      </c>
      <c r="E659" s="254" t="s">
        <v>1</v>
      </c>
      <c r="F659" s="255" t="s">
        <v>3705</v>
      </c>
      <c r="G659" s="253"/>
      <c r="H659" s="256">
        <v>68.25</v>
      </c>
      <c r="I659" s="257"/>
      <c r="J659" s="253"/>
      <c r="K659" s="253"/>
      <c r="L659" s="258"/>
      <c r="M659" s="259"/>
      <c r="N659" s="260"/>
      <c r="O659" s="260"/>
      <c r="P659" s="260"/>
      <c r="Q659" s="260"/>
      <c r="R659" s="260"/>
      <c r="S659" s="260"/>
      <c r="T659" s="261"/>
      <c r="AT659" s="262" t="s">
        <v>368</v>
      </c>
      <c r="AU659" s="262" t="s">
        <v>92</v>
      </c>
      <c r="AV659" s="12" t="s">
        <v>92</v>
      </c>
      <c r="AW659" s="12" t="s">
        <v>38</v>
      </c>
      <c r="AX659" s="12" t="s">
        <v>83</v>
      </c>
      <c r="AY659" s="262" t="s">
        <v>263</v>
      </c>
    </row>
    <row r="660" s="14" customFormat="1">
      <c r="B660" s="274"/>
      <c r="C660" s="275"/>
      <c r="D660" s="246" t="s">
        <v>368</v>
      </c>
      <c r="E660" s="276" t="s">
        <v>1</v>
      </c>
      <c r="F660" s="277" t="s">
        <v>3666</v>
      </c>
      <c r="G660" s="275"/>
      <c r="H660" s="276" t="s">
        <v>1</v>
      </c>
      <c r="I660" s="278"/>
      <c r="J660" s="275"/>
      <c r="K660" s="275"/>
      <c r="L660" s="279"/>
      <c r="M660" s="280"/>
      <c r="N660" s="281"/>
      <c r="O660" s="281"/>
      <c r="P660" s="281"/>
      <c r="Q660" s="281"/>
      <c r="R660" s="281"/>
      <c r="S660" s="281"/>
      <c r="T660" s="282"/>
      <c r="AT660" s="283" t="s">
        <v>368</v>
      </c>
      <c r="AU660" s="283" t="s">
        <v>92</v>
      </c>
      <c r="AV660" s="14" t="s">
        <v>90</v>
      </c>
      <c r="AW660" s="14" t="s">
        <v>38</v>
      </c>
      <c r="AX660" s="14" t="s">
        <v>83</v>
      </c>
      <c r="AY660" s="283" t="s">
        <v>263</v>
      </c>
    </row>
    <row r="661" s="12" customFormat="1">
      <c r="B661" s="252"/>
      <c r="C661" s="253"/>
      <c r="D661" s="246" t="s">
        <v>368</v>
      </c>
      <c r="E661" s="254" t="s">
        <v>1</v>
      </c>
      <c r="F661" s="255" t="s">
        <v>3871</v>
      </c>
      <c r="G661" s="253"/>
      <c r="H661" s="256">
        <v>50.07</v>
      </c>
      <c r="I661" s="257"/>
      <c r="J661" s="253"/>
      <c r="K661" s="253"/>
      <c r="L661" s="258"/>
      <c r="M661" s="259"/>
      <c r="N661" s="260"/>
      <c r="O661" s="260"/>
      <c r="P661" s="260"/>
      <c r="Q661" s="260"/>
      <c r="R661" s="260"/>
      <c r="S661" s="260"/>
      <c r="T661" s="261"/>
      <c r="AT661" s="262" t="s">
        <v>368</v>
      </c>
      <c r="AU661" s="262" t="s">
        <v>92</v>
      </c>
      <c r="AV661" s="12" t="s">
        <v>92</v>
      </c>
      <c r="AW661" s="12" t="s">
        <v>38</v>
      </c>
      <c r="AX661" s="12" t="s">
        <v>83</v>
      </c>
      <c r="AY661" s="262" t="s">
        <v>263</v>
      </c>
    </row>
    <row r="662" s="14" customFormat="1">
      <c r="B662" s="274"/>
      <c r="C662" s="275"/>
      <c r="D662" s="246" t="s">
        <v>368</v>
      </c>
      <c r="E662" s="276" t="s">
        <v>1</v>
      </c>
      <c r="F662" s="277" t="s">
        <v>3696</v>
      </c>
      <c r="G662" s="275"/>
      <c r="H662" s="276" t="s">
        <v>1</v>
      </c>
      <c r="I662" s="278"/>
      <c r="J662" s="275"/>
      <c r="K662" s="275"/>
      <c r="L662" s="279"/>
      <c r="M662" s="280"/>
      <c r="N662" s="281"/>
      <c r="O662" s="281"/>
      <c r="P662" s="281"/>
      <c r="Q662" s="281"/>
      <c r="R662" s="281"/>
      <c r="S662" s="281"/>
      <c r="T662" s="282"/>
      <c r="AT662" s="283" t="s">
        <v>368</v>
      </c>
      <c r="AU662" s="283" t="s">
        <v>92</v>
      </c>
      <c r="AV662" s="14" t="s">
        <v>90</v>
      </c>
      <c r="AW662" s="14" t="s">
        <v>38</v>
      </c>
      <c r="AX662" s="14" t="s">
        <v>83</v>
      </c>
      <c r="AY662" s="283" t="s">
        <v>263</v>
      </c>
    </row>
    <row r="663" s="12" customFormat="1">
      <c r="B663" s="252"/>
      <c r="C663" s="253"/>
      <c r="D663" s="246" t="s">
        <v>368</v>
      </c>
      <c r="E663" s="254" t="s">
        <v>1</v>
      </c>
      <c r="F663" s="255" t="s">
        <v>3713</v>
      </c>
      <c r="G663" s="253"/>
      <c r="H663" s="256">
        <v>1.74</v>
      </c>
      <c r="I663" s="257"/>
      <c r="J663" s="253"/>
      <c r="K663" s="253"/>
      <c r="L663" s="258"/>
      <c r="M663" s="259"/>
      <c r="N663" s="260"/>
      <c r="O663" s="260"/>
      <c r="P663" s="260"/>
      <c r="Q663" s="260"/>
      <c r="R663" s="260"/>
      <c r="S663" s="260"/>
      <c r="T663" s="261"/>
      <c r="AT663" s="262" t="s">
        <v>368</v>
      </c>
      <c r="AU663" s="262" t="s">
        <v>92</v>
      </c>
      <c r="AV663" s="12" t="s">
        <v>92</v>
      </c>
      <c r="AW663" s="12" t="s">
        <v>38</v>
      </c>
      <c r="AX663" s="12" t="s">
        <v>83</v>
      </c>
      <c r="AY663" s="262" t="s">
        <v>263</v>
      </c>
    </row>
    <row r="664" s="13" customFormat="1">
      <c r="B664" s="263"/>
      <c r="C664" s="264"/>
      <c r="D664" s="246" t="s">
        <v>368</v>
      </c>
      <c r="E664" s="265" t="s">
        <v>1</v>
      </c>
      <c r="F664" s="266" t="s">
        <v>370</v>
      </c>
      <c r="G664" s="264"/>
      <c r="H664" s="267">
        <v>120.05999999999999</v>
      </c>
      <c r="I664" s="268"/>
      <c r="J664" s="264"/>
      <c r="K664" s="264"/>
      <c r="L664" s="269"/>
      <c r="M664" s="270"/>
      <c r="N664" s="271"/>
      <c r="O664" s="271"/>
      <c r="P664" s="271"/>
      <c r="Q664" s="271"/>
      <c r="R664" s="271"/>
      <c r="S664" s="271"/>
      <c r="T664" s="272"/>
      <c r="AT664" s="273" t="s">
        <v>368</v>
      </c>
      <c r="AU664" s="273" t="s">
        <v>92</v>
      </c>
      <c r="AV664" s="13" t="s">
        <v>125</v>
      </c>
      <c r="AW664" s="13" t="s">
        <v>38</v>
      </c>
      <c r="AX664" s="13" t="s">
        <v>83</v>
      </c>
      <c r="AY664" s="273" t="s">
        <v>263</v>
      </c>
    </row>
    <row r="665" s="12" customFormat="1">
      <c r="B665" s="252"/>
      <c r="C665" s="253"/>
      <c r="D665" s="246" t="s">
        <v>368</v>
      </c>
      <c r="E665" s="254" t="s">
        <v>1</v>
      </c>
      <c r="F665" s="255" t="s">
        <v>3872</v>
      </c>
      <c r="G665" s="253"/>
      <c r="H665" s="256">
        <v>138.06899999999999</v>
      </c>
      <c r="I665" s="257"/>
      <c r="J665" s="253"/>
      <c r="K665" s="253"/>
      <c r="L665" s="258"/>
      <c r="M665" s="259"/>
      <c r="N665" s="260"/>
      <c r="O665" s="260"/>
      <c r="P665" s="260"/>
      <c r="Q665" s="260"/>
      <c r="R665" s="260"/>
      <c r="S665" s="260"/>
      <c r="T665" s="261"/>
      <c r="AT665" s="262" t="s">
        <v>368</v>
      </c>
      <c r="AU665" s="262" t="s">
        <v>92</v>
      </c>
      <c r="AV665" s="12" t="s">
        <v>92</v>
      </c>
      <c r="AW665" s="12" t="s">
        <v>38</v>
      </c>
      <c r="AX665" s="12" t="s">
        <v>83</v>
      </c>
      <c r="AY665" s="262" t="s">
        <v>263</v>
      </c>
    </row>
    <row r="666" s="13" customFormat="1">
      <c r="B666" s="263"/>
      <c r="C666" s="264"/>
      <c r="D666" s="246" t="s">
        <v>368</v>
      </c>
      <c r="E666" s="265" t="s">
        <v>1</v>
      </c>
      <c r="F666" s="266" t="s">
        <v>370</v>
      </c>
      <c r="G666" s="264"/>
      <c r="H666" s="267">
        <v>138.06899999999999</v>
      </c>
      <c r="I666" s="268"/>
      <c r="J666" s="264"/>
      <c r="K666" s="264"/>
      <c r="L666" s="269"/>
      <c r="M666" s="270"/>
      <c r="N666" s="271"/>
      <c r="O666" s="271"/>
      <c r="P666" s="271"/>
      <c r="Q666" s="271"/>
      <c r="R666" s="271"/>
      <c r="S666" s="271"/>
      <c r="T666" s="272"/>
      <c r="AT666" s="273" t="s">
        <v>368</v>
      </c>
      <c r="AU666" s="273" t="s">
        <v>92</v>
      </c>
      <c r="AV666" s="13" t="s">
        <v>125</v>
      </c>
      <c r="AW666" s="13" t="s">
        <v>38</v>
      </c>
      <c r="AX666" s="13" t="s">
        <v>83</v>
      </c>
      <c r="AY666" s="273" t="s">
        <v>263</v>
      </c>
    </row>
    <row r="667" s="12" customFormat="1">
      <c r="B667" s="252"/>
      <c r="C667" s="253"/>
      <c r="D667" s="246" t="s">
        <v>368</v>
      </c>
      <c r="E667" s="254" t="s">
        <v>1</v>
      </c>
      <c r="F667" s="255" t="s">
        <v>3873</v>
      </c>
      <c r="G667" s="253"/>
      <c r="H667" s="256">
        <v>138.5</v>
      </c>
      <c r="I667" s="257"/>
      <c r="J667" s="253"/>
      <c r="K667" s="253"/>
      <c r="L667" s="258"/>
      <c r="M667" s="259"/>
      <c r="N667" s="260"/>
      <c r="O667" s="260"/>
      <c r="P667" s="260"/>
      <c r="Q667" s="260"/>
      <c r="R667" s="260"/>
      <c r="S667" s="260"/>
      <c r="T667" s="261"/>
      <c r="AT667" s="262" t="s">
        <v>368</v>
      </c>
      <c r="AU667" s="262" t="s">
        <v>92</v>
      </c>
      <c r="AV667" s="12" t="s">
        <v>92</v>
      </c>
      <c r="AW667" s="12" t="s">
        <v>38</v>
      </c>
      <c r="AX667" s="12" t="s">
        <v>90</v>
      </c>
      <c r="AY667" s="262" t="s">
        <v>263</v>
      </c>
    </row>
    <row r="668" s="1" customFormat="1" ht="16.5" customHeight="1">
      <c r="B668" s="39"/>
      <c r="C668" s="233" t="s">
        <v>836</v>
      </c>
      <c r="D668" s="233" t="s">
        <v>266</v>
      </c>
      <c r="E668" s="234" t="s">
        <v>3874</v>
      </c>
      <c r="F668" s="235" t="s">
        <v>3875</v>
      </c>
      <c r="G668" s="236" t="s">
        <v>396</v>
      </c>
      <c r="H668" s="237">
        <v>167</v>
      </c>
      <c r="I668" s="238"/>
      <c r="J668" s="239">
        <f>ROUND(I668*H668,2)</f>
        <v>0</v>
      </c>
      <c r="K668" s="235" t="s">
        <v>270</v>
      </c>
      <c r="L668" s="44"/>
      <c r="M668" s="240" t="s">
        <v>1</v>
      </c>
      <c r="N668" s="241" t="s">
        <v>48</v>
      </c>
      <c r="O668" s="87"/>
      <c r="P668" s="242">
        <f>O668*H668</f>
        <v>0</v>
      </c>
      <c r="Q668" s="242">
        <v>0.0056600000000000001</v>
      </c>
      <c r="R668" s="242">
        <f>Q668*H668</f>
        <v>0.94522000000000006</v>
      </c>
      <c r="S668" s="242">
        <v>0</v>
      </c>
      <c r="T668" s="243">
        <f>S668*H668</f>
        <v>0</v>
      </c>
      <c r="AR668" s="244" t="s">
        <v>452</v>
      </c>
      <c r="AT668" s="244" t="s">
        <v>266</v>
      </c>
      <c r="AU668" s="244" t="s">
        <v>92</v>
      </c>
      <c r="AY668" s="17" t="s">
        <v>263</v>
      </c>
      <c r="BE668" s="245">
        <f>IF(N668="základní",J668,0)</f>
        <v>0</v>
      </c>
      <c r="BF668" s="245">
        <f>IF(N668="snížená",J668,0)</f>
        <v>0</v>
      </c>
      <c r="BG668" s="245">
        <f>IF(N668="zákl. přenesená",J668,0)</f>
        <v>0</v>
      </c>
      <c r="BH668" s="245">
        <f>IF(N668="sníž. přenesená",J668,0)</f>
        <v>0</v>
      </c>
      <c r="BI668" s="245">
        <f>IF(N668="nulová",J668,0)</f>
        <v>0</v>
      </c>
      <c r="BJ668" s="17" t="s">
        <v>90</v>
      </c>
      <c r="BK668" s="245">
        <f>ROUND(I668*H668,2)</f>
        <v>0</v>
      </c>
      <c r="BL668" s="17" t="s">
        <v>452</v>
      </c>
      <c r="BM668" s="244" t="s">
        <v>3876</v>
      </c>
    </row>
    <row r="669" s="14" customFormat="1">
      <c r="B669" s="274"/>
      <c r="C669" s="275"/>
      <c r="D669" s="246" t="s">
        <v>368</v>
      </c>
      <c r="E669" s="276" t="s">
        <v>1</v>
      </c>
      <c r="F669" s="277" t="s">
        <v>3783</v>
      </c>
      <c r="G669" s="275"/>
      <c r="H669" s="276" t="s">
        <v>1</v>
      </c>
      <c r="I669" s="278"/>
      <c r="J669" s="275"/>
      <c r="K669" s="275"/>
      <c r="L669" s="279"/>
      <c r="M669" s="280"/>
      <c r="N669" s="281"/>
      <c r="O669" s="281"/>
      <c r="P669" s="281"/>
      <c r="Q669" s="281"/>
      <c r="R669" s="281"/>
      <c r="S669" s="281"/>
      <c r="T669" s="282"/>
      <c r="AT669" s="283" t="s">
        <v>368</v>
      </c>
      <c r="AU669" s="283" t="s">
        <v>92</v>
      </c>
      <c r="AV669" s="14" t="s">
        <v>90</v>
      </c>
      <c r="AW669" s="14" t="s">
        <v>38</v>
      </c>
      <c r="AX669" s="14" t="s">
        <v>83</v>
      </c>
      <c r="AY669" s="283" t="s">
        <v>263</v>
      </c>
    </row>
    <row r="670" s="14" customFormat="1">
      <c r="B670" s="274"/>
      <c r="C670" s="275"/>
      <c r="D670" s="246" t="s">
        <v>368</v>
      </c>
      <c r="E670" s="276" t="s">
        <v>1</v>
      </c>
      <c r="F670" s="277" t="s">
        <v>1643</v>
      </c>
      <c r="G670" s="275"/>
      <c r="H670" s="276" t="s">
        <v>1</v>
      </c>
      <c r="I670" s="278"/>
      <c r="J670" s="275"/>
      <c r="K670" s="275"/>
      <c r="L670" s="279"/>
      <c r="M670" s="280"/>
      <c r="N670" s="281"/>
      <c r="O670" s="281"/>
      <c r="P670" s="281"/>
      <c r="Q670" s="281"/>
      <c r="R670" s="281"/>
      <c r="S670" s="281"/>
      <c r="T670" s="282"/>
      <c r="AT670" s="283" t="s">
        <v>368</v>
      </c>
      <c r="AU670" s="283" t="s">
        <v>92</v>
      </c>
      <c r="AV670" s="14" t="s">
        <v>90</v>
      </c>
      <c r="AW670" s="14" t="s">
        <v>38</v>
      </c>
      <c r="AX670" s="14" t="s">
        <v>83</v>
      </c>
      <c r="AY670" s="283" t="s">
        <v>263</v>
      </c>
    </row>
    <row r="671" s="12" customFormat="1">
      <c r="B671" s="252"/>
      <c r="C671" s="253"/>
      <c r="D671" s="246" t="s">
        <v>368</v>
      </c>
      <c r="E671" s="254" t="s">
        <v>1</v>
      </c>
      <c r="F671" s="255" t="s">
        <v>3720</v>
      </c>
      <c r="G671" s="253"/>
      <c r="H671" s="256">
        <v>145.13999999999999</v>
      </c>
      <c r="I671" s="257"/>
      <c r="J671" s="253"/>
      <c r="K671" s="253"/>
      <c r="L671" s="258"/>
      <c r="M671" s="259"/>
      <c r="N671" s="260"/>
      <c r="O671" s="260"/>
      <c r="P671" s="260"/>
      <c r="Q671" s="260"/>
      <c r="R671" s="260"/>
      <c r="S671" s="260"/>
      <c r="T671" s="261"/>
      <c r="AT671" s="262" t="s">
        <v>368</v>
      </c>
      <c r="AU671" s="262" t="s">
        <v>92</v>
      </c>
      <c r="AV671" s="12" t="s">
        <v>92</v>
      </c>
      <c r="AW671" s="12" t="s">
        <v>38</v>
      </c>
      <c r="AX671" s="12" t="s">
        <v>83</v>
      </c>
      <c r="AY671" s="262" t="s">
        <v>263</v>
      </c>
    </row>
    <row r="672" s="13" customFormat="1">
      <c r="B672" s="263"/>
      <c r="C672" s="264"/>
      <c r="D672" s="246" t="s">
        <v>368</v>
      </c>
      <c r="E672" s="265" t="s">
        <v>1</v>
      </c>
      <c r="F672" s="266" t="s">
        <v>370</v>
      </c>
      <c r="G672" s="264"/>
      <c r="H672" s="267">
        <v>145.13999999999999</v>
      </c>
      <c r="I672" s="268"/>
      <c r="J672" s="264"/>
      <c r="K672" s="264"/>
      <c r="L672" s="269"/>
      <c r="M672" s="270"/>
      <c r="N672" s="271"/>
      <c r="O672" s="271"/>
      <c r="P672" s="271"/>
      <c r="Q672" s="271"/>
      <c r="R672" s="271"/>
      <c r="S672" s="271"/>
      <c r="T672" s="272"/>
      <c r="AT672" s="273" t="s">
        <v>368</v>
      </c>
      <c r="AU672" s="273" t="s">
        <v>92</v>
      </c>
      <c r="AV672" s="13" t="s">
        <v>125</v>
      </c>
      <c r="AW672" s="13" t="s">
        <v>38</v>
      </c>
      <c r="AX672" s="13" t="s">
        <v>83</v>
      </c>
      <c r="AY672" s="273" t="s">
        <v>263</v>
      </c>
    </row>
    <row r="673" s="12" customFormat="1">
      <c r="B673" s="252"/>
      <c r="C673" s="253"/>
      <c r="D673" s="246" t="s">
        <v>368</v>
      </c>
      <c r="E673" s="254" t="s">
        <v>1</v>
      </c>
      <c r="F673" s="255" t="s">
        <v>3721</v>
      </c>
      <c r="G673" s="253"/>
      <c r="H673" s="256">
        <v>166.911</v>
      </c>
      <c r="I673" s="257"/>
      <c r="J673" s="253"/>
      <c r="K673" s="253"/>
      <c r="L673" s="258"/>
      <c r="M673" s="259"/>
      <c r="N673" s="260"/>
      <c r="O673" s="260"/>
      <c r="P673" s="260"/>
      <c r="Q673" s="260"/>
      <c r="R673" s="260"/>
      <c r="S673" s="260"/>
      <c r="T673" s="261"/>
      <c r="AT673" s="262" t="s">
        <v>368</v>
      </c>
      <c r="AU673" s="262" t="s">
        <v>92</v>
      </c>
      <c r="AV673" s="12" t="s">
        <v>92</v>
      </c>
      <c r="AW673" s="12" t="s">
        <v>38</v>
      </c>
      <c r="AX673" s="12" t="s">
        <v>83</v>
      </c>
      <c r="AY673" s="262" t="s">
        <v>263</v>
      </c>
    </row>
    <row r="674" s="13" customFormat="1">
      <c r="B674" s="263"/>
      <c r="C674" s="264"/>
      <c r="D674" s="246" t="s">
        <v>368</v>
      </c>
      <c r="E674" s="265" t="s">
        <v>1</v>
      </c>
      <c r="F674" s="266" t="s">
        <v>370</v>
      </c>
      <c r="G674" s="264"/>
      <c r="H674" s="267">
        <v>166.911</v>
      </c>
      <c r="I674" s="268"/>
      <c r="J674" s="264"/>
      <c r="K674" s="264"/>
      <c r="L674" s="269"/>
      <c r="M674" s="270"/>
      <c r="N674" s="271"/>
      <c r="O674" s="271"/>
      <c r="P674" s="271"/>
      <c r="Q674" s="271"/>
      <c r="R674" s="271"/>
      <c r="S674" s="271"/>
      <c r="T674" s="272"/>
      <c r="AT674" s="273" t="s">
        <v>368</v>
      </c>
      <c r="AU674" s="273" t="s">
        <v>92</v>
      </c>
      <c r="AV674" s="13" t="s">
        <v>125</v>
      </c>
      <c r="AW674" s="13" t="s">
        <v>38</v>
      </c>
      <c r="AX674" s="13" t="s">
        <v>83</v>
      </c>
      <c r="AY674" s="273" t="s">
        <v>263</v>
      </c>
    </row>
    <row r="675" s="12" customFormat="1">
      <c r="B675" s="252"/>
      <c r="C675" s="253"/>
      <c r="D675" s="246" t="s">
        <v>368</v>
      </c>
      <c r="E675" s="254" t="s">
        <v>1</v>
      </c>
      <c r="F675" s="255" t="s">
        <v>1310</v>
      </c>
      <c r="G675" s="253"/>
      <c r="H675" s="256">
        <v>167</v>
      </c>
      <c r="I675" s="257"/>
      <c r="J675" s="253"/>
      <c r="K675" s="253"/>
      <c r="L675" s="258"/>
      <c r="M675" s="259"/>
      <c r="N675" s="260"/>
      <c r="O675" s="260"/>
      <c r="P675" s="260"/>
      <c r="Q675" s="260"/>
      <c r="R675" s="260"/>
      <c r="S675" s="260"/>
      <c r="T675" s="261"/>
      <c r="AT675" s="262" t="s">
        <v>368</v>
      </c>
      <c r="AU675" s="262" t="s">
        <v>92</v>
      </c>
      <c r="AV675" s="12" t="s">
        <v>92</v>
      </c>
      <c r="AW675" s="12" t="s">
        <v>38</v>
      </c>
      <c r="AX675" s="12" t="s">
        <v>90</v>
      </c>
      <c r="AY675" s="262" t="s">
        <v>263</v>
      </c>
    </row>
    <row r="676" s="1" customFormat="1" ht="16.5" customHeight="1">
      <c r="B676" s="39"/>
      <c r="C676" s="233" t="s">
        <v>852</v>
      </c>
      <c r="D676" s="233" t="s">
        <v>266</v>
      </c>
      <c r="E676" s="234" t="s">
        <v>3877</v>
      </c>
      <c r="F676" s="235" t="s">
        <v>3878</v>
      </c>
      <c r="G676" s="236" t="s">
        <v>503</v>
      </c>
      <c r="H676" s="237">
        <v>46</v>
      </c>
      <c r="I676" s="238"/>
      <c r="J676" s="239">
        <f>ROUND(I676*H676,2)</f>
        <v>0</v>
      </c>
      <c r="K676" s="235" t="s">
        <v>270</v>
      </c>
      <c r="L676" s="44"/>
      <c r="M676" s="240" t="s">
        <v>1</v>
      </c>
      <c r="N676" s="241" t="s">
        <v>48</v>
      </c>
      <c r="O676" s="87"/>
      <c r="P676" s="242">
        <f>O676*H676</f>
        <v>0</v>
      </c>
      <c r="Q676" s="242">
        <v>0</v>
      </c>
      <c r="R676" s="242">
        <f>Q676*H676</f>
        <v>0</v>
      </c>
      <c r="S676" s="242">
        <v>0</v>
      </c>
      <c r="T676" s="243">
        <f>S676*H676</f>
        <v>0</v>
      </c>
      <c r="AR676" s="244" t="s">
        <v>452</v>
      </c>
      <c r="AT676" s="244" t="s">
        <v>266</v>
      </c>
      <c r="AU676" s="244" t="s">
        <v>92</v>
      </c>
      <c r="AY676" s="17" t="s">
        <v>263</v>
      </c>
      <c r="BE676" s="245">
        <f>IF(N676="základní",J676,0)</f>
        <v>0</v>
      </c>
      <c r="BF676" s="245">
        <f>IF(N676="snížená",J676,0)</f>
        <v>0</v>
      </c>
      <c r="BG676" s="245">
        <f>IF(N676="zákl. přenesená",J676,0)</f>
        <v>0</v>
      </c>
      <c r="BH676" s="245">
        <f>IF(N676="sníž. přenesená",J676,0)</f>
        <v>0</v>
      </c>
      <c r="BI676" s="245">
        <f>IF(N676="nulová",J676,0)</f>
        <v>0</v>
      </c>
      <c r="BJ676" s="17" t="s">
        <v>90</v>
      </c>
      <c r="BK676" s="245">
        <f>ROUND(I676*H676,2)</f>
        <v>0</v>
      </c>
      <c r="BL676" s="17" t="s">
        <v>452</v>
      </c>
      <c r="BM676" s="244" t="s">
        <v>3879</v>
      </c>
    </row>
    <row r="677" s="12" customFormat="1">
      <c r="B677" s="252"/>
      <c r="C677" s="253"/>
      <c r="D677" s="246" t="s">
        <v>368</v>
      </c>
      <c r="E677" s="254" t="s">
        <v>1</v>
      </c>
      <c r="F677" s="255" t="s">
        <v>3880</v>
      </c>
      <c r="G677" s="253"/>
      <c r="H677" s="256">
        <v>46</v>
      </c>
      <c r="I677" s="257"/>
      <c r="J677" s="253"/>
      <c r="K677" s="253"/>
      <c r="L677" s="258"/>
      <c r="M677" s="259"/>
      <c r="N677" s="260"/>
      <c r="O677" s="260"/>
      <c r="P677" s="260"/>
      <c r="Q677" s="260"/>
      <c r="R677" s="260"/>
      <c r="S677" s="260"/>
      <c r="T677" s="261"/>
      <c r="AT677" s="262" t="s">
        <v>368</v>
      </c>
      <c r="AU677" s="262" t="s">
        <v>92</v>
      </c>
      <c r="AV677" s="12" t="s">
        <v>92</v>
      </c>
      <c r="AW677" s="12" t="s">
        <v>38</v>
      </c>
      <c r="AX677" s="12" t="s">
        <v>90</v>
      </c>
      <c r="AY677" s="262" t="s">
        <v>263</v>
      </c>
    </row>
    <row r="678" s="1" customFormat="1" ht="16.5" customHeight="1">
      <c r="B678" s="39"/>
      <c r="C678" s="233" t="s">
        <v>856</v>
      </c>
      <c r="D678" s="233" t="s">
        <v>266</v>
      </c>
      <c r="E678" s="234" t="s">
        <v>3881</v>
      </c>
      <c r="F678" s="235" t="s">
        <v>3882</v>
      </c>
      <c r="G678" s="236" t="s">
        <v>503</v>
      </c>
      <c r="H678" s="237">
        <v>15</v>
      </c>
      <c r="I678" s="238"/>
      <c r="J678" s="239">
        <f>ROUND(I678*H678,2)</f>
        <v>0</v>
      </c>
      <c r="K678" s="235" t="s">
        <v>270</v>
      </c>
      <c r="L678" s="44"/>
      <c r="M678" s="240" t="s">
        <v>1</v>
      </c>
      <c r="N678" s="241" t="s">
        <v>48</v>
      </c>
      <c r="O678" s="87"/>
      <c r="P678" s="242">
        <f>O678*H678</f>
        <v>0</v>
      </c>
      <c r="Q678" s="242">
        <v>0</v>
      </c>
      <c r="R678" s="242">
        <f>Q678*H678</f>
        <v>0</v>
      </c>
      <c r="S678" s="242">
        <v>0</v>
      </c>
      <c r="T678" s="243">
        <f>S678*H678</f>
        <v>0</v>
      </c>
      <c r="AR678" s="244" t="s">
        <v>452</v>
      </c>
      <c r="AT678" s="244" t="s">
        <v>266</v>
      </c>
      <c r="AU678" s="244" t="s">
        <v>92</v>
      </c>
      <c r="AY678" s="17" t="s">
        <v>263</v>
      </c>
      <c r="BE678" s="245">
        <f>IF(N678="základní",J678,0)</f>
        <v>0</v>
      </c>
      <c r="BF678" s="245">
        <f>IF(N678="snížená",J678,0)</f>
        <v>0</v>
      </c>
      <c r="BG678" s="245">
        <f>IF(N678="zákl. přenesená",J678,0)</f>
        <v>0</v>
      </c>
      <c r="BH678" s="245">
        <f>IF(N678="sníž. přenesená",J678,0)</f>
        <v>0</v>
      </c>
      <c r="BI678" s="245">
        <f>IF(N678="nulová",J678,0)</f>
        <v>0</v>
      </c>
      <c r="BJ678" s="17" t="s">
        <v>90</v>
      </c>
      <c r="BK678" s="245">
        <f>ROUND(I678*H678,2)</f>
        <v>0</v>
      </c>
      <c r="BL678" s="17" t="s">
        <v>452</v>
      </c>
      <c r="BM678" s="244" t="s">
        <v>3883</v>
      </c>
    </row>
    <row r="679" s="12" customFormat="1">
      <c r="B679" s="252"/>
      <c r="C679" s="253"/>
      <c r="D679" s="246" t="s">
        <v>368</v>
      </c>
      <c r="E679" s="254" t="s">
        <v>1</v>
      </c>
      <c r="F679" s="255" t="s">
        <v>3884</v>
      </c>
      <c r="G679" s="253"/>
      <c r="H679" s="256">
        <v>15</v>
      </c>
      <c r="I679" s="257"/>
      <c r="J679" s="253"/>
      <c r="K679" s="253"/>
      <c r="L679" s="258"/>
      <c r="M679" s="259"/>
      <c r="N679" s="260"/>
      <c r="O679" s="260"/>
      <c r="P679" s="260"/>
      <c r="Q679" s="260"/>
      <c r="R679" s="260"/>
      <c r="S679" s="260"/>
      <c r="T679" s="261"/>
      <c r="AT679" s="262" t="s">
        <v>368</v>
      </c>
      <c r="AU679" s="262" t="s">
        <v>92</v>
      </c>
      <c r="AV679" s="12" t="s">
        <v>92</v>
      </c>
      <c r="AW679" s="12" t="s">
        <v>38</v>
      </c>
      <c r="AX679" s="12" t="s">
        <v>90</v>
      </c>
      <c r="AY679" s="262" t="s">
        <v>263</v>
      </c>
    </row>
    <row r="680" s="1" customFormat="1" ht="16.5" customHeight="1">
      <c r="B680" s="39"/>
      <c r="C680" s="233" t="s">
        <v>862</v>
      </c>
      <c r="D680" s="233" t="s">
        <v>266</v>
      </c>
      <c r="E680" s="234" t="s">
        <v>3885</v>
      </c>
      <c r="F680" s="235" t="s">
        <v>3886</v>
      </c>
      <c r="G680" s="236" t="s">
        <v>503</v>
      </c>
      <c r="H680" s="237">
        <v>49</v>
      </c>
      <c r="I680" s="238"/>
      <c r="J680" s="239">
        <f>ROUND(I680*H680,2)</f>
        <v>0</v>
      </c>
      <c r="K680" s="235" t="s">
        <v>270</v>
      </c>
      <c r="L680" s="44"/>
      <c r="M680" s="240" t="s">
        <v>1</v>
      </c>
      <c r="N680" s="241" t="s">
        <v>48</v>
      </c>
      <c r="O680" s="87"/>
      <c r="P680" s="242">
        <f>O680*H680</f>
        <v>0</v>
      </c>
      <c r="Q680" s="242">
        <v>0</v>
      </c>
      <c r="R680" s="242">
        <f>Q680*H680</f>
        <v>0</v>
      </c>
      <c r="S680" s="242">
        <v>0</v>
      </c>
      <c r="T680" s="243">
        <f>S680*H680</f>
        <v>0</v>
      </c>
      <c r="AR680" s="244" t="s">
        <v>452</v>
      </c>
      <c r="AT680" s="244" t="s">
        <v>266</v>
      </c>
      <c r="AU680" s="244" t="s">
        <v>92</v>
      </c>
      <c r="AY680" s="17" t="s">
        <v>263</v>
      </c>
      <c r="BE680" s="245">
        <f>IF(N680="základní",J680,0)</f>
        <v>0</v>
      </c>
      <c r="BF680" s="245">
        <f>IF(N680="snížená",J680,0)</f>
        <v>0</v>
      </c>
      <c r="BG680" s="245">
        <f>IF(N680="zákl. přenesená",J680,0)</f>
        <v>0</v>
      </c>
      <c r="BH680" s="245">
        <f>IF(N680="sníž. přenesená",J680,0)</f>
        <v>0</v>
      </c>
      <c r="BI680" s="245">
        <f>IF(N680="nulová",J680,0)</f>
        <v>0</v>
      </c>
      <c r="BJ680" s="17" t="s">
        <v>90</v>
      </c>
      <c r="BK680" s="245">
        <f>ROUND(I680*H680,2)</f>
        <v>0</v>
      </c>
      <c r="BL680" s="17" t="s">
        <v>452</v>
      </c>
      <c r="BM680" s="244" t="s">
        <v>3887</v>
      </c>
    </row>
    <row r="681" s="12" customFormat="1">
      <c r="B681" s="252"/>
      <c r="C681" s="253"/>
      <c r="D681" s="246" t="s">
        <v>368</v>
      </c>
      <c r="E681" s="254" t="s">
        <v>1</v>
      </c>
      <c r="F681" s="255" t="s">
        <v>3888</v>
      </c>
      <c r="G681" s="253"/>
      <c r="H681" s="256">
        <v>49</v>
      </c>
      <c r="I681" s="257"/>
      <c r="J681" s="253"/>
      <c r="K681" s="253"/>
      <c r="L681" s="258"/>
      <c r="M681" s="259"/>
      <c r="N681" s="260"/>
      <c r="O681" s="260"/>
      <c r="P681" s="260"/>
      <c r="Q681" s="260"/>
      <c r="R681" s="260"/>
      <c r="S681" s="260"/>
      <c r="T681" s="261"/>
      <c r="AT681" s="262" t="s">
        <v>368</v>
      </c>
      <c r="AU681" s="262" t="s">
        <v>92</v>
      </c>
      <c r="AV681" s="12" t="s">
        <v>92</v>
      </c>
      <c r="AW681" s="12" t="s">
        <v>38</v>
      </c>
      <c r="AX681" s="12" t="s">
        <v>90</v>
      </c>
      <c r="AY681" s="262" t="s">
        <v>263</v>
      </c>
    </row>
    <row r="682" s="1" customFormat="1" ht="16.5" customHeight="1">
      <c r="B682" s="39"/>
      <c r="C682" s="233" t="s">
        <v>868</v>
      </c>
      <c r="D682" s="233" t="s">
        <v>266</v>
      </c>
      <c r="E682" s="234" t="s">
        <v>3889</v>
      </c>
      <c r="F682" s="235" t="s">
        <v>3890</v>
      </c>
      <c r="G682" s="236" t="s">
        <v>503</v>
      </c>
      <c r="H682" s="237">
        <v>1</v>
      </c>
      <c r="I682" s="238"/>
      <c r="J682" s="239">
        <f>ROUND(I682*H682,2)</f>
        <v>0</v>
      </c>
      <c r="K682" s="235" t="s">
        <v>3544</v>
      </c>
      <c r="L682" s="44"/>
      <c r="M682" s="240" t="s">
        <v>1</v>
      </c>
      <c r="N682" s="241" t="s">
        <v>48</v>
      </c>
      <c r="O682" s="87"/>
      <c r="P682" s="242">
        <f>O682*H682</f>
        <v>0</v>
      </c>
      <c r="Q682" s="242">
        <v>0.00148</v>
      </c>
      <c r="R682" s="242">
        <f>Q682*H682</f>
        <v>0.00148</v>
      </c>
      <c r="S682" s="242">
        <v>0</v>
      </c>
      <c r="T682" s="243">
        <f>S682*H682</f>
        <v>0</v>
      </c>
      <c r="AR682" s="244" t="s">
        <v>452</v>
      </c>
      <c r="AT682" s="244" t="s">
        <v>266</v>
      </c>
      <c r="AU682" s="244" t="s">
        <v>92</v>
      </c>
      <c r="AY682" s="17" t="s">
        <v>263</v>
      </c>
      <c r="BE682" s="245">
        <f>IF(N682="základní",J682,0)</f>
        <v>0</v>
      </c>
      <c r="BF682" s="245">
        <f>IF(N682="snížená",J682,0)</f>
        <v>0</v>
      </c>
      <c r="BG682" s="245">
        <f>IF(N682="zákl. přenesená",J682,0)</f>
        <v>0</v>
      </c>
      <c r="BH682" s="245">
        <f>IF(N682="sníž. přenesená",J682,0)</f>
        <v>0</v>
      </c>
      <c r="BI682" s="245">
        <f>IF(N682="nulová",J682,0)</f>
        <v>0</v>
      </c>
      <c r="BJ682" s="17" t="s">
        <v>90</v>
      </c>
      <c r="BK682" s="245">
        <f>ROUND(I682*H682,2)</f>
        <v>0</v>
      </c>
      <c r="BL682" s="17" t="s">
        <v>452</v>
      </c>
      <c r="BM682" s="244" t="s">
        <v>3891</v>
      </c>
    </row>
    <row r="683" s="14" customFormat="1">
      <c r="B683" s="274"/>
      <c r="C683" s="275"/>
      <c r="D683" s="246" t="s">
        <v>368</v>
      </c>
      <c r="E683" s="276" t="s">
        <v>1</v>
      </c>
      <c r="F683" s="277" t="s">
        <v>3612</v>
      </c>
      <c r="G683" s="275"/>
      <c r="H683" s="276" t="s">
        <v>1</v>
      </c>
      <c r="I683" s="278"/>
      <c r="J683" s="275"/>
      <c r="K683" s="275"/>
      <c r="L683" s="279"/>
      <c r="M683" s="280"/>
      <c r="N683" s="281"/>
      <c r="O683" s="281"/>
      <c r="P683" s="281"/>
      <c r="Q683" s="281"/>
      <c r="R683" s="281"/>
      <c r="S683" s="281"/>
      <c r="T683" s="282"/>
      <c r="AT683" s="283" t="s">
        <v>368</v>
      </c>
      <c r="AU683" s="283" t="s">
        <v>92</v>
      </c>
      <c r="AV683" s="14" t="s">
        <v>90</v>
      </c>
      <c r="AW683" s="14" t="s">
        <v>38</v>
      </c>
      <c r="AX683" s="14" t="s">
        <v>83</v>
      </c>
      <c r="AY683" s="283" t="s">
        <v>263</v>
      </c>
    </row>
    <row r="684" s="14" customFormat="1">
      <c r="B684" s="274"/>
      <c r="C684" s="275"/>
      <c r="D684" s="246" t="s">
        <v>368</v>
      </c>
      <c r="E684" s="276" t="s">
        <v>1</v>
      </c>
      <c r="F684" s="277" t="s">
        <v>3892</v>
      </c>
      <c r="G684" s="275"/>
      <c r="H684" s="276" t="s">
        <v>1</v>
      </c>
      <c r="I684" s="278"/>
      <c r="J684" s="275"/>
      <c r="K684" s="275"/>
      <c r="L684" s="279"/>
      <c r="M684" s="280"/>
      <c r="N684" s="281"/>
      <c r="O684" s="281"/>
      <c r="P684" s="281"/>
      <c r="Q684" s="281"/>
      <c r="R684" s="281"/>
      <c r="S684" s="281"/>
      <c r="T684" s="282"/>
      <c r="AT684" s="283" t="s">
        <v>368</v>
      </c>
      <c r="AU684" s="283" t="s">
        <v>92</v>
      </c>
      <c r="AV684" s="14" t="s">
        <v>90</v>
      </c>
      <c r="AW684" s="14" t="s">
        <v>38</v>
      </c>
      <c r="AX684" s="14" t="s">
        <v>83</v>
      </c>
      <c r="AY684" s="283" t="s">
        <v>263</v>
      </c>
    </row>
    <row r="685" s="14" customFormat="1">
      <c r="B685" s="274"/>
      <c r="C685" s="275"/>
      <c r="D685" s="246" t="s">
        <v>368</v>
      </c>
      <c r="E685" s="276" t="s">
        <v>1</v>
      </c>
      <c r="F685" s="277" t="s">
        <v>3893</v>
      </c>
      <c r="G685" s="275"/>
      <c r="H685" s="276" t="s">
        <v>1</v>
      </c>
      <c r="I685" s="278"/>
      <c r="J685" s="275"/>
      <c r="K685" s="275"/>
      <c r="L685" s="279"/>
      <c r="M685" s="280"/>
      <c r="N685" s="281"/>
      <c r="O685" s="281"/>
      <c r="P685" s="281"/>
      <c r="Q685" s="281"/>
      <c r="R685" s="281"/>
      <c r="S685" s="281"/>
      <c r="T685" s="282"/>
      <c r="AT685" s="283" t="s">
        <v>368</v>
      </c>
      <c r="AU685" s="283" t="s">
        <v>92</v>
      </c>
      <c r="AV685" s="14" t="s">
        <v>90</v>
      </c>
      <c r="AW685" s="14" t="s">
        <v>38</v>
      </c>
      <c r="AX685" s="14" t="s">
        <v>83</v>
      </c>
      <c r="AY685" s="283" t="s">
        <v>263</v>
      </c>
    </row>
    <row r="686" s="14" customFormat="1">
      <c r="B686" s="274"/>
      <c r="C686" s="275"/>
      <c r="D686" s="246" t="s">
        <v>368</v>
      </c>
      <c r="E686" s="276" t="s">
        <v>1</v>
      </c>
      <c r="F686" s="277" t="s">
        <v>3894</v>
      </c>
      <c r="G686" s="275"/>
      <c r="H686" s="276" t="s">
        <v>1</v>
      </c>
      <c r="I686" s="278"/>
      <c r="J686" s="275"/>
      <c r="K686" s="275"/>
      <c r="L686" s="279"/>
      <c r="M686" s="280"/>
      <c r="N686" s="281"/>
      <c r="O686" s="281"/>
      <c r="P686" s="281"/>
      <c r="Q686" s="281"/>
      <c r="R686" s="281"/>
      <c r="S686" s="281"/>
      <c r="T686" s="282"/>
      <c r="AT686" s="283" t="s">
        <v>368</v>
      </c>
      <c r="AU686" s="283" t="s">
        <v>92</v>
      </c>
      <c r="AV686" s="14" t="s">
        <v>90</v>
      </c>
      <c r="AW686" s="14" t="s">
        <v>38</v>
      </c>
      <c r="AX686" s="14" t="s">
        <v>83</v>
      </c>
      <c r="AY686" s="283" t="s">
        <v>263</v>
      </c>
    </row>
    <row r="687" s="14" customFormat="1">
      <c r="B687" s="274"/>
      <c r="C687" s="275"/>
      <c r="D687" s="246" t="s">
        <v>368</v>
      </c>
      <c r="E687" s="276" t="s">
        <v>1</v>
      </c>
      <c r="F687" s="277" t="s">
        <v>3895</v>
      </c>
      <c r="G687" s="275"/>
      <c r="H687" s="276" t="s">
        <v>1</v>
      </c>
      <c r="I687" s="278"/>
      <c r="J687" s="275"/>
      <c r="K687" s="275"/>
      <c r="L687" s="279"/>
      <c r="M687" s="280"/>
      <c r="N687" s="281"/>
      <c r="O687" s="281"/>
      <c r="P687" s="281"/>
      <c r="Q687" s="281"/>
      <c r="R687" s="281"/>
      <c r="S687" s="281"/>
      <c r="T687" s="282"/>
      <c r="AT687" s="283" t="s">
        <v>368</v>
      </c>
      <c r="AU687" s="283" t="s">
        <v>92</v>
      </c>
      <c r="AV687" s="14" t="s">
        <v>90</v>
      </c>
      <c r="AW687" s="14" t="s">
        <v>38</v>
      </c>
      <c r="AX687" s="14" t="s">
        <v>83</v>
      </c>
      <c r="AY687" s="283" t="s">
        <v>263</v>
      </c>
    </row>
    <row r="688" s="14" customFormat="1">
      <c r="B688" s="274"/>
      <c r="C688" s="275"/>
      <c r="D688" s="246" t="s">
        <v>368</v>
      </c>
      <c r="E688" s="276" t="s">
        <v>1</v>
      </c>
      <c r="F688" s="277" t="s">
        <v>3896</v>
      </c>
      <c r="G688" s="275"/>
      <c r="H688" s="276" t="s">
        <v>1</v>
      </c>
      <c r="I688" s="278"/>
      <c r="J688" s="275"/>
      <c r="K688" s="275"/>
      <c r="L688" s="279"/>
      <c r="M688" s="280"/>
      <c r="N688" s="281"/>
      <c r="O688" s="281"/>
      <c r="P688" s="281"/>
      <c r="Q688" s="281"/>
      <c r="R688" s="281"/>
      <c r="S688" s="281"/>
      <c r="T688" s="282"/>
      <c r="AT688" s="283" t="s">
        <v>368</v>
      </c>
      <c r="AU688" s="283" t="s">
        <v>92</v>
      </c>
      <c r="AV688" s="14" t="s">
        <v>90</v>
      </c>
      <c r="AW688" s="14" t="s">
        <v>38</v>
      </c>
      <c r="AX688" s="14" t="s">
        <v>83</v>
      </c>
      <c r="AY688" s="283" t="s">
        <v>263</v>
      </c>
    </row>
    <row r="689" s="14" customFormat="1">
      <c r="B689" s="274"/>
      <c r="C689" s="275"/>
      <c r="D689" s="246" t="s">
        <v>368</v>
      </c>
      <c r="E689" s="276" t="s">
        <v>1</v>
      </c>
      <c r="F689" s="277" t="s">
        <v>3897</v>
      </c>
      <c r="G689" s="275"/>
      <c r="H689" s="276" t="s">
        <v>1</v>
      </c>
      <c r="I689" s="278"/>
      <c r="J689" s="275"/>
      <c r="K689" s="275"/>
      <c r="L689" s="279"/>
      <c r="M689" s="280"/>
      <c r="N689" s="281"/>
      <c r="O689" s="281"/>
      <c r="P689" s="281"/>
      <c r="Q689" s="281"/>
      <c r="R689" s="281"/>
      <c r="S689" s="281"/>
      <c r="T689" s="282"/>
      <c r="AT689" s="283" t="s">
        <v>368</v>
      </c>
      <c r="AU689" s="283" t="s">
        <v>92</v>
      </c>
      <c r="AV689" s="14" t="s">
        <v>90</v>
      </c>
      <c r="AW689" s="14" t="s">
        <v>38</v>
      </c>
      <c r="AX689" s="14" t="s">
        <v>83</v>
      </c>
      <c r="AY689" s="283" t="s">
        <v>263</v>
      </c>
    </row>
    <row r="690" s="12" customFormat="1">
      <c r="B690" s="252"/>
      <c r="C690" s="253"/>
      <c r="D690" s="246" t="s">
        <v>368</v>
      </c>
      <c r="E690" s="254" t="s">
        <v>1</v>
      </c>
      <c r="F690" s="255" t="s">
        <v>90</v>
      </c>
      <c r="G690" s="253"/>
      <c r="H690" s="256">
        <v>1</v>
      </c>
      <c r="I690" s="257"/>
      <c r="J690" s="253"/>
      <c r="K690" s="253"/>
      <c r="L690" s="258"/>
      <c r="M690" s="259"/>
      <c r="N690" s="260"/>
      <c r="O690" s="260"/>
      <c r="P690" s="260"/>
      <c r="Q690" s="260"/>
      <c r="R690" s="260"/>
      <c r="S690" s="260"/>
      <c r="T690" s="261"/>
      <c r="AT690" s="262" t="s">
        <v>368</v>
      </c>
      <c r="AU690" s="262" t="s">
        <v>92</v>
      </c>
      <c r="AV690" s="12" t="s">
        <v>92</v>
      </c>
      <c r="AW690" s="12" t="s">
        <v>38</v>
      </c>
      <c r="AX690" s="12" t="s">
        <v>90</v>
      </c>
      <c r="AY690" s="262" t="s">
        <v>263</v>
      </c>
    </row>
    <row r="691" s="1" customFormat="1" ht="16.5" customHeight="1">
      <c r="B691" s="39"/>
      <c r="C691" s="233" t="s">
        <v>873</v>
      </c>
      <c r="D691" s="233" t="s">
        <v>266</v>
      </c>
      <c r="E691" s="234" t="s">
        <v>3898</v>
      </c>
      <c r="F691" s="235" t="s">
        <v>3899</v>
      </c>
      <c r="G691" s="236" t="s">
        <v>503</v>
      </c>
      <c r="H691" s="237">
        <v>12</v>
      </c>
      <c r="I691" s="238"/>
      <c r="J691" s="239">
        <f>ROUND(I691*H691,2)</f>
        <v>0</v>
      </c>
      <c r="K691" s="235" t="s">
        <v>3544</v>
      </c>
      <c r="L691" s="44"/>
      <c r="M691" s="240" t="s">
        <v>1</v>
      </c>
      <c r="N691" s="241" t="s">
        <v>48</v>
      </c>
      <c r="O691" s="87"/>
      <c r="P691" s="242">
        <f>O691*H691</f>
        <v>0</v>
      </c>
      <c r="Q691" s="242">
        <v>0.00148</v>
      </c>
      <c r="R691" s="242">
        <f>Q691*H691</f>
        <v>0.017759999999999998</v>
      </c>
      <c r="S691" s="242">
        <v>0</v>
      </c>
      <c r="T691" s="243">
        <f>S691*H691</f>
        <v>0</v>
      </c>
      <c r="AR691" s="244" t="s">
        <v>452</v>
      </c>
      <c r="AT691" s="244" t="s">
        <v>266</v>
      </c>
      <c r="AU691" s="244" t="s">
        <v>92</v>
      </c>
      <c r="AY691" s="17" t="s">
        <v>263</v>
      </c>
      <c r="BE691" s="245">
        <f>IF(N691="základní",J691,0)</f>
        <v>0</v>
      </c>
      <c r="BF691" s="245">
        <f>IF(N691="snížená",J691,0)</f>
        <v>0</v>
      </c>
      <c r="BG691" s="245">
        <f>IF(N691="zákl. přenesená",J691,0)</f>
        <v>0</v>
      </c>
      <c r="BH691" s="245">
        <f>IF(N691="sníž. přenesená",J691,0)</f>
        <v>0</v>
      </c>
      <c r="BI691" s="245">
        <f>IF(N691="nulová",J691,0)</f>
        <v>0</v>
      </c>
      <c r="BJ691" s="17" t="s">
        <v>90</v>
      </c>
      <c r="BK691" s="245">
        <f>ROUND(I691*H691,2)</f>
        <v>0</v>
      </c>
      <c r="BL691" s="17" t="s">
        <v>452</v>
      </c>
      <c r="BM691" s="244" t="s">
        <v>3900</v>
      </c>
    </row>
    <row r="692" s="14" customFormat="1">
      <c r="B692" s="274"/>
      <c r="C692" s="275"/>
      <c r="D692" s="246" t="s">
        <v>368</v>
      </c>
      <c r="E692" s="276" t="s">
        <v>1</v>
      </c>
      <c r="F692" s="277" t="s">
        <v>3901</v>
      </c>
      <c r="G692" s="275"/>
      <c r="H692" s="276" t="s">
        <v>1</v>
      </c>
      <c r="I692" s="278"/>
      <c r="J692" s="275"/>
      <c r="K692" s="275"/>
      <c r="L692" s="279"/>
      <c r="M692" s="280"/>
      <c r="N692" s="281"/>
      <c r="O692" s="281"/>
      <c r="P692" s="281"/>
      <c r="Q692" s="281"/>
      <c r="R692" s="281"/>
      <c r="S692" s="281"/>
      <c r="T692" s="282"/>
      <c r="AT692" s="283" t="s">
        <v>368</v>
      </c>
      <c r="AU692" s="283" t="s">
        <v>92</v>
      </c>
      <c r="AV692" s="14" t="s">
        <v>90</v>
      </c>
      <c r="AW692" s="14" t="s">
        <v>38</v>
      </c>
      <c r="AX692" s="14" t="s">
        <v>83</v>
      </c>
      <c r="AY692" s="283" t="s">
        <v>263</v>
      </c>
    </row>
    <row r="693" s="14" customFormat="1">
      <c r="B693" s="274"/>
      <c r="C693" s="275"/>
      <c r="D693" s="246" t="s">
        <v>368</v>
      </c>
      <c r="E693" s="276" t="s">
        <v>1</v>
      </c>
      <c r="F693" s="277" t="s">
        <v>3902</v>
      </c>
      <c r="G693" s="275"/>
      <c r="H693" s="276" t="s">
        <v>1</v>
      </c>
      <c r="I693" s="278"/>
      <c r="J693" s="275"/>
      <c r="K693" s="275"/>
      <c r="L693" s="279"/>
      <c r="M693" s="280"/>
      <c r="N693" s="281"/>
      <c r="O693" s="281"/>
      <c r="P693" s="281"/>
      <c r="Q693" s="281"/>
      <c r="R693" s="281"/>
      <c r="S693" s="281"/>
      <c r="T693" s="282"/>
      <c r="AT693" s="283" t="s">
        <v>368</v>
      </c>
      <c r="AU693" s="283" t="s">
        <v>92</v>
      </c>
      <c r="AV693" s="14" t="s">
        <v>90</v>
      </c>
      <c r="AW693" s="14" t="s">
        <v>38</v>
      </c>
      <c r="AX693" s="14" t="s">
        <v>83</v>
      </c>
      <c r="AY693" s="283" t="s">
        <v>263</v>
      </c>
    </row>
    <row r="694" s="14" customFormat="1">
      <c r="B694" s="274"/>
      <c r="C694" s="275"/>
      <c r="D694" s="246" t="s">
        <v>368</v>
      </c>
      <c r="E694" s="276" t="s">
        <v>1</v>
      </c>
      <c r="F694" s="277" t="s">
        <v>3893</v>
      </c>
      <c r="G694" s="275"/>
      <c r="H694" s="276" t="s">
        <v>1</v>
      </c>
      <c r="I694" s="278"/>
      <c r="J694" s="275"/>
      <c r="K694" s="275"/>
      <c r="L694" s="279"/>
      <c r="M694" s="280"/>
      <c r="N694" s="281"/>
      <c r="O694" s="281"/>
      <c r="P694" s="281"/>
      <c r="Q694" s="281"/>
      <c r="R694" s="281"/>
      <c r="S694" s="281"/>
      <c r="T694" s="282"/>
      <c r="AT694" s="283" t="s">
        <v>368</v>
      </c>
      <c r="AU694" s="283" t="s">
        <v>92</v>
      </c>
      <c r="AV694" s="14" t="s">
        <v>90</v>
      </c>
      <c r="AW694" s="14" t="s">
        <v>38</v>
      </c>
      <c r="AX694" s="14" t="s">
        <v>83</v>
      </c>
      <c r="AY694" s="283" t="s">
        <v>263</v>
      </c>
    </row>
    <row r="695" s="14" customFormat="1">
      <c r="B695" s="274"/>
      <c r="C695" s="275"/>
      <c r="D695" s="246" t="s">
        <v>368</v>
      </c>
      <c r="E695" s="276" t="s">
        <v>1</v>
      </c>
      <c r="F695" s="277" t="s">
        <v>3894</v>
      </c>
      <c r="G695" s="275"/>
      <c r="H695" s="276" t="s">
        <v>1</v>
      </c>
      <c r="I695" s="278"/>
      <c r="J695" s="275"/>
      <c r="K695" s="275"/>
      <c r="L695" s="279"/>
      <c r="M695" s="280"/>
      <c r="N695" s="281"/>
      <c r="O695" s="281"/>
      <c r="P695" s="281"/>
      <c r="Q695" s="281"/>
      <c r="R695" s="281"/>
      <c r="S695" s="281"/>
      <c r="T695" s="282"/>
      <c r="AT695" s="283" t="s">
        <v>368</v>
      </c>
      <c r="AU695" s="283" t="s">
        <v>92</v>
      </c>
      <c r="AV695" s="14" t="s">
        <v>90</v>
      </c>
      <c r="AW695" s="14" t="s">
        <v>38</v>
      </c>
      <c r="AX695" s="14" t="s">
        <v>83</v>
      </c>
      <c r="AY695" s="283" t="s">
        <v>263</v>
      </c>
    </row>
    <row r="696" s="14" customFormat="1">
      <c r="B696" s="274"/>
      <c r="C696" s="275"/>
      <c r="D696" s="246" t="s">
        <v>368</v>
      </c>
      <c r="E696" s="276" t="s">
        <v>1</v>
      </c>
      <c r="F696" s="277" t="s">
        <v>3895</v>
      </c>
      <c r="G696" s="275"/>
      <c r="H696" s="276" t="s">
        <v>1</v>
      </c>
      <c r="I696" s="278"/>
      <c r="J696" s="275"/>
      <c r="K696" s="275"/>
      <c r="L696" s="279"/>
      <c r="M696" s="280"/>
      <c r="N696" s="281"/>
      <c r="O696" s="281"/>
      <c r="P696" s="281"/>
      <c r="Q696" s="281"/>
      <c r="R696" s="281"/>
      <c r="S696" s="281"/>
      <c r="T696" s="282"/>
      <c r="AT696" s="283" t="s">
        <v>368</v>
      </c>
      <c r="AU696" s="283" t="s">
        <v>92</v>
      </c>
      <c r="AV696" s="14" t="s">
        <v>90</v>
      </c>
      <c r="AW696" s="14" t="s">
        <v>38</v>
      </c>
      <c r="AX696" s="14" t="s">
        <v>83</v>
      </c>
      <c r="AY696" s="283" t="s">
        <v>263</v>
      </c>
    </row>
    <row r="697" s="14" customFormat="1">
      <c r="B697" s="274"/>
      <c r="C697" s="275"/>
      <c r="D697" s="246" t="s">
        <v>368</v>
      </c>
      <c r="E697" s="276" t="s">
        <v>1</v>
      </c>
      <c r="F697" s="277" t="s">
        <v>3896</v>
      </c>
      <c r="G697" s="275"/>
      <c r="H697" s="276" t="s">
        <v>1</v>
      </c>
      <c r="I697" s="278"/>
      <c r="J697" s="275"/>
      <c r="K697" s="275"/>
      <c r="L697" s="279"/>
      <c r="M697" s="280"/>
      <c r="N697" s="281"/>
      <c r="O697" s="281"/>
      <c r="P697" s="281"/>
      <c r="Q697" s="281"/>
      <c r="R697" s="281"/>
      <c r="S697" s="281"/>
      <c r="T697" s="282"/>
      <c r="AT697" s="283" t="s">
        <v>368</v>
      </c>
      <c r="AU697" s="283" t="s">
        <v>92</v>
      </c>
      <c r="AV697" s="14" t="s">
        <v>90</v>
      </c>
      <c r="AW697" s="14" t="s">
        <v>38</v>
      </c>
      <c r="AX697" s="14" t="s">
        <v>83</v>
      </c>
      <c r="AY697" s="283" t="s">
        <v>263</v>
      </c>
    </row>
    <row r="698" s="14" customFormat="1">
      <c r="B698" s="274"/>
      <c r="C698" s="275"/>
      <c r="D698" s="246" t="s">
        <v>368</v>
      </c>
      <c r="E698" s="276" t="s">
        <v>1</v>
      </c>
      <c r="F698" s="277" t="s">
        <v>3897</v>
      </c>
      <c r="G698" s="275"/>
      <c r="H698" s="276" t="s">
        <v>1</v>
      </c>
      <c r="I698" s="278"/>
      <c r="J698" s="275"/>
      <c r="K698" s="275"/>
      <c r="L698" s="279"/>
      <c r="M698" s="280"/>
      <c r="N698" s="281"/>
      <c r="O698" s="281"/>
      <c r="P698" s="281"/>
      <c r="Q698" s="281"/>
      <c r="R698" s="281"/>
      <c r="S698" s="281"/>
      <c r="T698" s="282"/>
      <c r="AT698" s="283" t="s">
        <v>368</v>
      </c>
      <c r="AU698" s="283" t="s">
        <v>92</v>
      </c>
      <c r="AV698" s="14" t="s">
        <v>90</v>
      </c>
      <c r="AW698" s="14" t="s">
        <v>38</v>
      </c>
      <c r="AX698" s="14" t="s">
        <v>83</v>
      </c>
      <c r="AY698" s="283" t="s">
        <v>263</v>
      </c>
    </row>
    <row r="699" s="14" customFormat="1">
      <c r="B699" s="274"/>
      <c r="C699" s="275"/>
      <c r="D699" s="246" t="s">
        <v>368</v>
      </c>
      <c r="E699" s="276" t="s">
        <v>1</v>
      </c>
      <c r="F699" s="277" t="s">
        <v>3666</v>
      </c>
      <c r="G699" s="275"/>
      <c r="H699" s="276" t="s">
        <v>1</v>
      </c>
      <c r="I699" s="278"/>
      <c r="J699" s="275"/>
      <c r="K699" s="275"/>
      <c r="L699" s="279"/>
      <c r="M699" s="280"/>
      <c r="N699" s="281"/>
      <c r="O699" s="281"/>
      <c r="P699" s="281"/>
      <c r="Q699" s="281"/>
      <c r="R699" s="281"/>
      <c r="S699" s="281"/>
      <c r="T699" s="282"/>
      <c r="AT699" s="283" t="s">
        <v>368</v>
      </c>
      <c r="AU699" s="283" t="s">
        <v>92</v>
      </c>
      <c r="AV699" s="14" t="s">
        <v>90</v>
      </c>
      <c r="AW699" s="14" t="s">
        <v>38</v>
      </c>
      <c r="AX699" s="14" t="s">
        <v>83</v>
      </c>
      <c r="AY699" s="283" t="s">
        <v>263</v>
      </c>
    </row>
    <row r="700" s="12" customFormat="1">
      <c r="B700" s="252"/>
      <c r="C700" s="253"/>
      <c r="D700" s="246" t="s">
        <v>368</v>
      </c>
      <c r="E700" s="254" t="s">
        <v>1</v>
      </c>
      <c r="F700" s="255" t="s">
        <v>112</v>
      </c>
      <c r="G700" s="253"/>
      <c r="H700" s="256">
        <v>3</v>
      </c>
      <c r="I700" s="257"/>
      <c r="J700" s="253"/>
      <c r="K700" s="253"/>
      <c r="L700" s="258"/>
      <c r="M700" s="259"/>
      <c r="N700" s="260"/>
      <c r="O700" s="260"/>
      <c r="P700" s="260"/>
      <c r="Q700" s="260"/>
      <c r="R700" s="260"/>
      <c r="S700" s="260"/>
      <c r="T700" s="261"/>
      <c r="AT700" s="262" t="s">
        <v>368</v>
      </c>
      <c r="AU700" s="262" t="s">
        <v>92</v>
      </c>
      <c r="AV700" s="12" t="s">
        <v>92</v>
      </c>
      <c r="AW700" s="12" t="s">
        <v>38</v>
      </c>
      <c r="AX700" s="12" t="s">
        <v>83</v>
      </c>
      <c r="AY700" s="262" t="s">
        <v>263</v>
      </c>
    </row>
    <row r="701" s="14" customFormat="1">
      <c r="B701" s="274"/>
      <c r="C701" s="275"/>
      <c r="D701" s="246" t="s">
        <v>368</v>
      </c>
      <c r="E701" s="276" t="s">
        <v>1</v>
      </c>
      <c r="F701" s="277" t="s">
        <v>1643</v>
      </c>
      <c r="G701" s="275"/>
      <c r="H701" s="276" t="s">
        <v>1</v>
      </c>
      <c r="I701" s="278"/>
      <c r="J701" s="275"/>
      <c r="K701" s="275"/>
      <c r="L701" s="279"/>
      <c r="M701" s="280"/>
      <c r="N701" s="281"/>
      <c r="O701" s="281"/>
      <c r="P701" s="281"/>
      <c r="Q701" s="281"/>
      <c r="R701" s="281"/>
      <c r="S701" s="281"/>
      <c r="T701" s="282"/>
      <c r="AT701" s="283" t="s">
        <v>368</v>
      </c>
      <c r="AU701" s="283" t="s">
        <v>92</v>
      </c>
      <c r="AV701" s="14" t="s">
        <v>90</v>
      </c>
      <c r="AW701" s="14" t="s">
        <v>38</v>
      </c>
      <c r="AX701" s="14" t="s">
        <v>83</v>
      </c>
      <c r="AY701" s="283" t="s">
        <v>263</v>
      </c>
    </row>
    <row r="702" s="12" customFormat="1">
      <c r="B702" s="252"/>
      <c r="C702" s="253"/>
      <c r="D702" s="246" t="s">
        <v>368</v>
      </c>
      <c r="E702" s="254" t="s">
        <v>1</v>
      </c>
      <c r="F702" s="255" t="s">
        <v>310</v>
      </c>
      <c r="G702" s="253"/>
      <c r="H702" s="256">
        <v>9</v>
      </c>
      <c r="I702" s="257"/>
      <c r="J702" s="253"/>
      <c r="K702" s="253"/>
      <c r="L702" s="258"/>
      <c r="M702" s="259"/>
      <c r="N702" s="260"/>
      <c r="O702" s="260"/>
      <c r="P702" s="260"/>
      <c r="Q702" s="260"/>
      <c r="R702" s="260"/>
      <c r="S702" s="260"/>
      <c r="T702" s="261"/>
      <c r="AT702" s="262" t="s">
        <v>368</v>
      </c>
      <c r="AU702" s="262" t="s">
        <v>92</v>
      </c>
      <c r="AV702" s="12" t="s">
        <v>92</v>
      </c>
      <c r="AW702" s="12" t="s">
        <v>38</v>
      </c>
      <c r="AX702" s="12" t="s">
        <v>83</v>
      </c>
      <c r="AY702" s="262" t="s">
        <v>263</v>
      </c>
    </row>
    <row r="703" s="13" customFormat="1">
      <c r="B703" s="263"/>
      <c r="C703" s="264"/>
      <c r="D703" s="246" t="s">
        <v>368</v>
      </c>
      <c r="E703" s="265" t="s">
        <v>1</v>
      </c>
      <c r="F703" s="266" t="s">
        <v>370</v>
      </c>
      <c r="G703" s="264"/>
      <c r="H703" s="267">
        <v>12</v>
      </c>
      <c r="I703" s="268"/>
      <c r="J703" s="264"/>
      <c r="K703" s="264"/>
      <c r="L703" s="269"/>
      <c r="M703" s="270"/>
      <c r="N703" s="271"/>
      <c r="O703" s="271"/>
      <c r="P703" s="271"/>
      <c r="Q703" s="271"/>
      <c r="R703" s="271"/>
      <c r="S703" s="271"/>
      <c r="T703" s="272"/>
      <c r="AT703" s="273" t="s">
        <v>368</v>
      </c>
      <c r="AU703" s="273" t="s">
        <v>92</v>
      </c>
      <c r="AV703" s="13" t="s">
        <v>125</v>
      </c>
      <c r="AW703" s="13" t="s">
        <v>38</v>
      </c>
      <c r="AX703" s="13" t="s">
        <v>90</v>
      </c>
      <c r="AY703" s="273" t="s">
        <v>263</v>
      </c>
    </row>
    <row r="704" s="1" customFormat="1" ht="16.5" customHeight="1">
      <c r="B704" s="39"/>
      <c r="C704" s="233" t="s">
        <v>888</v>
      </c>
      <c r="D704" s="233" t="s">
        <v>266</v>
      </c>
      <c r="E704" s="234" t="s">
        <v>3903</v>
      </c>
      <c r="F704" s="235" t="s">
        <v>3904</v>
      </c>
      <c r="G704" s="236" t="s">
        <v>503</v>
      </c>
      <c r="H704" s="237">
        <v>13</v>
      </c>
      <c r="I704" s="238"/>
      <c r="J704" s="239">
        <f>ROUND(I704*H704,2)</f>
        <v>0</v>
      </c>
      <c r="K704" s="235" t="s">
        <v>3544</v>
      </c>
      <c r="L704" s="44"/>
      <c r="M704" s="240" t="s">
        <v>1</v>
      </c>
      <c r="N704" s="241" t="s">
        <v>48</v>
      </c>
      <c r="O704" s="87"/>
      <c r="P704" s="242">
        <f>O704*H704</f>
        <v>0</v>
      </c>
      <c r="Q704" s="242">
        <v>0.00148</v>
      </c>
      <c r="R704" s="242">
        <f>Q704*H704</f>
        <v>0.01924</v>
      </c>
      <c r="S704" s="242">
        <v>0</v>
      </c>
      <c r="T704" s="243">
        <f>S704*H704</f>
        <v>0</v>
      </c>
      <c r="AR704" s="244" t="s">
        <v>452</v>
      </c>
      <c r="AT704" s="244" t="s">
        <v>266</v>
      </c>
      <c r="AU704" s="244" t="s">
        <v>92</v>
      </c>
      <c r="AY704" s="17" t="s">
        <v>263</v>
      </c>
      <c r="BE704" s="245">
        <f>IF(N704="základní",J704,0)</f>
        <v>0</v>
      </c>
      <c r="BF704" s="245">
        <f>IF(N704="snížená",J704,0)</f>
        <v>0</v>
      </c>
      <c r="BG704" s="245">
        <f>IF(N704="zákl. přenesená",J704,0)</f>
        <v>0</v>
      </c>
      <c r="BH704" s="245">
        <f>IF(N704="sníž. přenesená",J704,0)</f>
        <v>0</v>
      </c>
      <c r="BI704" s="245">
        <f>IF(N704="nulová",J704,0)</f>
        <v>0</v>
      </c>
      <c r="BJ704" s="17" t="s">
        <v>90</v>
      </c>
      <c r="BK704" s="245">
        <f>ROUND(I704*H704,2)</f>
        <v>0</v>
      </c>
      <c r="BL704" s="17" t="s">
        <v>452</v>
      </c>
      <c r="BM704" s="244" t="s">
        <v>3905</v>
      </c>
    </row>
    <row r="705" s="14" customFormat="1">
      <c r="B705" s="274"/>
      <c r="C705" s="275"/>
      <c r="D705" s="246" t="s">
        <v>368</v>
      </c>
      <c r="E705" s="276" t="s">
        <v>1</v>
      </c>
      <c r="F705" s="277" t="s">
        <v>3897</v>
      </c>
      <c r="G705" s="275"/>
      <c r="H705" s="276" t="s">
        <v>1</v>
      </c>
      <c r="I705" s="278"/>
      <c r="J705" s="275"/>
      <c r="K705" s="275"/>
      <c r="L705" s="279"/>
      <c r="M705" s="280"/>
      <c r="N705" s="281"/>
      <c r="O705" s="281"/>
      <c r="P705" s="281"/>
      <c r="Q705" s="281"/>
      <c r="R705" s="281"/>
      <c r="S705" s="281"/>
      <c r="T705" s="282"/>
      <c r="AT705" s="283" t="s">
        <v>368</v>
      </c>
      <c r="AU705" s="283" t="s">
        <v>92</v>
      </c>
      <c r="AV705" s="14" t="s">
        <v>90</v>
      </c>
      <c r="AW705" s="14" t="s">
        <v>38</v>
      </c>
      <c r="AX705" s="14" t="s">
        <v>83</v>
      </c>
      <c r="AY705" s="283" t="s">
        <v>263</v>
      </c>
    </row>
    <row r="706" s="12" customFormat="1">
      <c r="B706" s="252"/>
      <c r="C706" s="253"/>
      <c r="D706" s="246" t="s">
        <v>368</v>
      </c>
      <c r="E706" s="254" t="s">
        <v>1</v>
      </c>
      <c r="F706" s="255" t="s">
        <v>3906</v>
      </c>
      <c r="G706" s="253"/>
      <c r="H706" s="256">
        <v>13</v>
      </c>
      <c r="I706" s="257"/>
      <c r="J706" s="253"/>
      <c r="K706" s="253"/>
      <c r="L706" s="258"/>
      <c r="M706" s="259"/>
      <c r="N706" s="260"/>
      <c r="O706" s="260"/>
      <c r="P706" s="260"/>
      <c r="Q706" s="260"/>
      <c r="R706" s="260"/>
      <c r="S706" s="260"/>
      <c r="T706" s="261"/>
      <c r="AT706" s="262" t="s">
        <v>368</v>
      </c>
      <c r="AU706" s="262" t="s">
        <v>92</v>
      </c>
      <c r="AV706" s="12" t="s">
        <v>92</v>
      </c>
      <c r="AW706" s="12" t="s">
        <v>38</v>
      </c>
      <c r="AX706" s="12" t="s">
        <v>90</v>
      </c>
      <c r="AY706" s="262" t="s">
        <v>263</v>
      </c>
    </row>
    <row r="707" s="1" customFormat="1" ht="16.5" customHeight="1">
      <c r="B707" s="39"/>
      <c r="C707" s="233" t="s">
        <v>895</v>
      </c>
      <c r="D707" s="233" t="s">
        <v>266</v>
      </c>
      <c r="E707" s="234" t="s">
        <v>3907</v>
      </c>
      <c r="F707" s="235" t="s">
        <v>3908</v>
      </c>
      <c r="G707" s="236" t="s">
        <v>503</v>
      </c>
      <c r="H707" s="237">
        <v>5</v>
      </c>
      <c r="I707" s="238"/>
      <c r="J707" s="239">
        <f>ROUND(I707*H707,2)</f>
        <v>0</v>
      </c>
      <c r="K707" s="235" t="s">
        <v>3544</v>
      </c>
      <c r="L707" s="44"/>
      <c r="M707" s="240" t="s">
        <v>1</v>
      </c>
      <c r="N707" s="241" t="s">
        <v>48</v>
      </c>
      <c r="O707" s="87"/>
      <c r="P707" s="242">
        <f>O707*H707</f>
        <v>0</v>
      </c>
      <c r="Q707" s="242">
        <v>0.00018000000000000001</v>
      </c>
      <c r="R707" s="242">
        <f>Q707*H707</f>
        <v>0.00090000000000000008</v>
      </c>
      <c r="S707" s="242">
        <v>0</v>
      </c>
      <c r="T707" s="243">
        <f>S707*H707</f>
        <v>0</v>
      </c>
      <c r="AR707" s="244" t="s">
        <v>452</v>
      </c>
      <c r="AT707" s="244" t="s">
        <v>266</v>
      </c>
      <c r="AU707" s="244" t="s">
        <v>92</v>
      </c>
      <c r="AY707" s="17" t="s">
        <v>263</v>
      </c>
      <c r="BE707" s="245">
        <f>IF(N707="základní",J707,0)</f>
        <v>0</v>
      </c>
      <c r="BF707" s="245">
        <f>IF(N707="snížená",J707,0)</f>
        <v>0</v>
      </c>
      <c r="BG707" s="245">
        <f>IF(N707="zákl. přenesená",J707,0)</f>
        <v>0</v>
      </c>
      <c r="BH707" s="245">
        <f>IF(N707="sníž. přenesená",J707,0)</f>
        <v>0</v>
      </c>
      <c r="BI707" s="245">
        <f>IF(N707="nulová",J707,0)</f>
        <v>0</v>
      </c>
      <c r="BJ707" s="17" t="s">
        <v>90</v>
      </c>
      <c r="BK707" s="245">
        <f>ROUND(I707*H707,2)</f>
        <v>0</v>
      </c>
      <c r="BL707" s="17" t="s">
        <v>452</v>
      </c>
      <c r="BM707" s="244" t="s">
        <v>3909</v>
      </c>
    </row>
    <row r="708" s="14" customFormat="1">
      <c r="B708" s="274"/>
      <c r="C708" s="275"/>
      <c r="D708" s="246" t="s">
        <v>368</v>
      </c>
      <c r="E708" s="276" t="s">
        <v>1</v>
      </c>
      <c r="F708" s="277" t="s">
        <v>1643</v>
      </c>
      <c r="G708" s="275"/>
      <c r="H708" s="276" t="s">
        <v>1</v>
      </c>
      <c r="I708" s="278"/>
      <c r="J708" s="275"/>
      <c r="K708" s="275"/>
      <c r="L708" s="279"/>
      <c r="M708" s="280"/>
      <c r="N708" s="281"/>
      <c r="O708" s="281"/>
      <c r="P708" s="281"/>
      <c r="Q708" s="281"/>
      <c r="R708" s="281"/>
      <c r="S708" s="281"/>
      <c r="T708" s="282"/>
      <c r="AT708" s="283" t="s">
        <v>368</v>
      </c>
      <c r="AU708" s="283" t="s">
        <v>92</v>
      </c>
      <c r="AV708" s="14" t="s">
        <v>90</v>
      </c>
      <c r="AW708" s="14" t="s">
        <v>38</v>
      </c>
      <c r="AX708" s="14" t="s">
        <v>83</v>
      </c>
      <c r="AY708" s="283" t="s">
        <v>263</v>
      </c>
    </row>
    <row r="709" s="12" customFormat="1">
      <c r="B709" s="252"/>
      <c r="C709" s="253"/>
      <c r="D709" s="246" t="s">
        <v>368</v>
      </c>
      <c r="E709" s="254" t="s">
        <v>1</v>
      </c>
      <c r="F709" s="255" t="s">
        <v>112</v>
      </c>
      <c r="G709" s="253"/>
      <c r="H709" s="256">
        <v>3</v>
      </c>
      <c r="I709" s="257"/>
      <c r="J709" s="253"/>
      <c r="K709" s="253"/>
      <c r="L709" s="258"/>
      <c r="M709" s="259"/>
      <c r="N709" s="260"/>
      <c r="O709" s="260"/>
      <c r="P709" s="260"/>
      <c r="Q709" s="260"/>
      <c r="R709" s="260"/>
      <c r="S709" s="260"/>
      <c r="T709" s="261"/>
      <c r="AT709" s="262" t="s">
        <v>368</v>
      </c>
      <c r="AU709" s="262" t="s">
        <v>92</v>
      </c>
      <c r="AV709" s="12" t="s">
        <v>92</v>
      </c>
      <c r="AW709" s="12" t="s">
        <v>38</v>
      </c>
      <c r="AX709" s="12" t="s">
        <v>83</v>
      </c>
      <c r="AY709" s="262" t="s">
        <v>263</v>
      </c>
    </row>
    <row r="710" s="14" customFormat="1">
      <c r="B710" s="274"/>
      <c r="C710" s="275"/>
      <c r="D710" s="246" t="s">
        <v>368</v>
      </c>
      <c r="E710" s="276" t="s">
        <v>1</v>
      </c>
      <c r="F710" s="277" t="s">
        <v>3612</v>
      </c>
      <c r="G710" s="275"/>
      <c r="H710" s="276" t="s">
        <v>1</v>
      </c>
      <c r="I710" s="278"/>
      <c r="J710" s="275"/>
      <c r="K710" s="275"/>
      <c r="L710" s="279"/>
      <c r="M710" s="280"/>
      <c r="N710" s="281"/>
      <c r="O710" s="281"/>
      <c r="P710" s="281"/>
      <c r="Q710" s="281"/>
      <c r="R710" s="281"/>
      <c r="S710" s="281"/>
      <c r="T710" s="282"/>
      <c r="AT710" s="283" t="s">
        <v>368</v>
      </c>
      <c r="AU710" s="283" t="s">
        <v>92</v>
      </c>
      <c r="AV710" s="14" t="s">
        <v>90</v>
      </c>
      <c r="AW710" s="14" t="s">
        <v>38</v>
      </c>
      <c r="AX710" s="14" t="s">
        <v>83</v>
      </c>
      <c r="AY710" s="283" t="s">
        <v>263</v>
      </c>
    </row>
    <row r="711" s="12" customFormat="1">
      <c r="B711" s="252"/>
      <c r="C711" s="253"/>
      <c r="D711" s="246" t="s">
        <v>368</v>
      </c>
      <c r="E711" s="254" t="s">
        <v>1</v>
      </c>
      <c r="F711" s="255" t="s">
        <v>92</v>
      </c>
      <c r="G711" s="253"/>
      <c r="H711" s="256">
        <v>2</v>
      </c>
      <c r="I711" s="257"/>
      <c r="J711" s="253"/>
      <c r="K711" s="253"/>
      <c r="L711" s="258"/>
      <c r="M711" s="259"/>
      <c r="N711" s="260"/>
      <c r="O711" s="260"/>
      <c r="P711" s="260"/>
      <c r="Q711" s="260"/>
      <c r="R711" s="260"/>
      <c r="S711" s="260"/>
      <c r="T711" s="261"/>
      <c r="AT711" s="262" t="s">
        <v>368</v>
      </c>
      <c r="AU711" s="262" t="s">
        <v>92</v>
      </c>
      <c r="AV711" s="12" t="s">
        <v>92</v>
      </c>
      <c r="AW711" s="12" t="s">
        <v>38</v>
      </c>
      <c r="AX711" s="12" t="s">
        <v>83</v>
      </c>
      <c r="AY711" s="262" t="s">
        <v>263</v>
      </c>
    </row>
    <row r="712" s="13" customFormat="1">
      <c r="B712" s="263"/>
      <c r="C712" s="264"/>
      <c r="D712" s="246" t="s">
        <v>368</v>
      </c>
      <c r="E712" s="265" t="s">
        <v>1</v>
      </c>
      <c r="F712" s="266" t="s">
        <v>370</v>
      </c>
      <c r="G712" s="264"/>
      <c r="H712" s="267">
        <v>5</v>
      </c>
      <c r="I712" s="268"/>
      <c r="J712" s="264"/>
      <c r="K712" s="264"/>
      <c r="L712" s="269"/>
      <c r="M712" s="270"/>
      <c r="N712" s="271"/>
      <c r="O712" s="271"/>
      <c r="P712" s="271"/>
      <c r="Q712" s="271"/>
      <c r="R712" s="271"/>
      <c r="S712" s="271"/>
      <c r="T712" s="272"/>
      <c r="AT712" s="273" t="s">
        <v>368</v>
      </c>
      <c r="AU712" s="273" t="s">
        <v>92</v>
      </c>
      <c r="AV712" s="13" t="s">
        <v>125</v>
      </c>
      <c r="AW712" s="13" t="s">
        <v>38</v>
      </c>
      <c r="AX712" s="13" t="s">
        <v>90</v>
      </c>
      <c r="AY712" s="273" t="s">
        <v>263</v>
      </c>
    </row>
    <row r="713" s="1" customFormat="1" ht="16.5" customHeight="1">
      <c r="B713" s="39"/>
      <c r="C713" s="295" t="s">
        <v>901</v>
      </c>
      <c r="D713" s="295" t="s">
        <v>400</v>
      </c>
      <c r="E713" s="296" t="s">
        <v>3910</v>
      </c>
      <c r="F713" s="297" t="s">
        <v>3911</v>
      </c>
      <c r="G713" s="298" t="s">
        <v>503</v>
      </c>
      <c r="H713" s="299">
        <v>5</v>
      </c>
      <c r="I713" s="300"/>
      <c r="J713" s="301">
        <f>ROUND(I713*H713,2)</f>
        <v>0</v>
      </c>
      <c r="K713" s="297" t="s">
        <v>3544</v>
      </c>
      <c r="L713" s="302"/>
      <c r="M713" s="303" t="s">
        <v>1</v>
      </c>
      <c r="N713" s="304" t="s">
        <v>48</v>
      </c>
      <c r="O713" s="87"/>
      <c r="P713" s="242">
        <f>O713*H713</f>
        <v>0</v>
      </c>
      <c r="Q713" s="242">
        <v>0.00022000000000000001</v>
      </c>
      <c r="R713" s="242">
        <f>Q713*H713</f>
        <v>0.0011000000000000001</v>
      </c>
      <c r="S713" s="242">
        <v>0</v>
      </c>
      <c r="T713" s="243">
        <f>S713*H713</f>
        <v>0</v>
      </c>
      <c r="AR713" s="244" t="s">
        <v>563</v>
      </c>
      <c r="AT713" s="244" t="s">
        <v>400</v>
      </c>
      <c r="AU713" s="244" t="s">
        <v>92</v>
      </c>
      <c r="AY713" s="17" t="s">
        <v>263</v>
      </c>
      <c r="BE713" s="245">
        <f>IF(N713="základní",J713,0)</f>
        <v>0</v>
      </c>
      <c r="BF713" s="245">
        <f>IF(N713="snížená",J713,0)</f>
        <v>0</v>
      </c>
      <c r="BG713" s="245">
        <f>IF(N713="zákl. přenesená",J713,0)</f>
        <v>0</v>
      </c>
      <c r="BH713" s="245">
        <f>IF(N713="sníž. přenesená",J713,0)</f>
        <v>0</v>
      </c>
      <c r="BI713" s="245">
        <f>IF(N713="nulová",J713,0)</f>
        <v>0</v>
      </c>
      <c r="BJ713" s="17" t="s">
        <v>90</v>
      </c>
      <c r="BK713" s="245">
        <f>ROUND(I713*H713,2)</f>
        <v>0</v>
      </c>
      <c r="BL713" s="17" t="s">
        <v>452</v>
      </c>
      <c r="BM713" s="244" t="s">
        <v>3912</v>
      </c>
    </row>
    <row r="714" s="12" customFormat="1">
      <c r="B714" s="252"/>
      <c r="C714" s="253"/>
      <c r="D714" s="246" t="s">
        <v>368</v>
      </c>
      <c r="E714" s="254" t="s">
        <v>1</v>
      </c>
      <c r="F714" s="255" t="s">
        <v>262</v>
      </c>
      <c r="G714" s="253"/>
      <c r="H714" s="256">
        <v>5</v>
      </c>
      <c r="I714" s="257"/>
      <c r="J714" s="253"/>
      <c r="K714" s="253"/>
      <c r="L714" s="258"/>
      <c r="M714" s="259"/>
      <c r="N714" s="260"/>
      <c r="O714" s="260"/>
      <c r="P714" s="260"/>
      <c r="Q714" s="260"/>
      <c r="R714" s="260"/>
      <c r="S714" s="260"/>
      <c r="T714" s="261"/>
      <c r="AT714" s="262" t="s">
        <v>368</v>
      </c>
      <c r="AU714" s="262" t="s">
        <v>92</v>
      </c>
      <c r="AV714" s="12" t="s">
        <v>92</v>
      </c>
      <c r="AW714" s="12" t="s">
        <v>38</v>
      </c>
      <c r="AX714" s="12" t="s">
        <v>90</v>
      </c>
      <c r="AY714" s="262" t="s">
        <v>263</v>
      </c>
    </row>
    <row r="715" s="1" customFormat="1" ht="16.5" customHeight="1">
      <c r="B715" s="39"/>
      <c r="C715" s="233" t="s">
        <v>906</v>
      </c>
      <c r="D715" s="233" t="s">
        <v>266</v>
      </c>
      <c r="E715" s="234" t="s">
        <v>3913</v>
      </c>
      <c r="F715" s="235" t="s">
        <v>3908</v>
      </c>
      <c r="G715" s="236" t="s">
        <v>503</v>
      </c>
      <c r="H715" s="237">
        <v>1</v>
      </c>
      <c r="I715" s="238"/>
      <c r="J715" s="239">
        <f>ROUND(I715*H715,2)</f>
        <v>0</v>
      </c>
      <c r="K715" s="235" t="s">
        <v>3544</v>
      </c>
      <c r="L715" s="44"/>
      <c r="M715" s="240" t="s">
        <v>1</v>
      </c>
      <c r="N715" s="241" t="s">
        <v>48</v>
      </c>
      <c r="O715" s="87"/>
      <c r="P715" s="242">
        <f>O715*H715</f>
        <v>0</v>
      </c>
      <c r="Q715" s="242">
        <v>0.00018000000000000001</v>
      </c>
      <c r="R715" s="242">
        <f>Q715*H715</f>
        <v>0.00018000000000000001</v>
      </c>
      <c r="S715" s="242">
        <v>0</v>
      </c>
      <c r="T715" s="243">
        <f>S715*H715</f>
        <v>0</v>
      </c>
      <c r="AR715" s="244" t="s">
        <v>452</v>
      </c>
      <c r="AT715" s="244" t="s">
        <v>266</v>
      </c>
      <c r="AU715" s="244" t="s">
        <v>92</v>
      </c>
      <c r="AY715" s="17" t="s">
        <v>263</v>
      </c>
      <c r="BE715" s="245">
        <f>IF(N715="základní",J715,0)</f>
        <v>0</v>
      </c>
      <c r="BF715" s="245">
        <f>IF(N715="snížená",J715,0)</f>
        <v>0</v>
      </c>
      <c r="BG715" s="245">
        <f>IF(N715="zákl. přenesená",J715,0)</f>
        <v>0</v>
      </c>
      <c r="BH715" s="245">
        <f>IF(N715="sníž. přenesená",J715,0)</f>
        <v>0</v>
      </c>
      <c r="BI715" s="245">
        <f>IF(N715="nulová",J715,0)</f>
        <v>0</v>
      </c>
      <c r="BJ715" s="17" t="s">
        <v>90</v>
      </c>
      <c r="BK715" s="245">
        <f>ROUND(I715*H715,2)</f>
        <v>0</v>
      </c>
      <c r="BL715" s="17" t="s">
        <v>452</v>
      </c>
      <c r="BM715" s="244" t="s">
        <v>3914</v>
      </c>
    </row>
    <row r="716" s="12" customFormat="1">
      <c r="B716" s="252"/>
      <c r="C716" s="253"/>
      <c r="D716" s="246" t="s">
        <v>368</v>
      </c>
      <c r="E716" s="254" t="s">
        <v>1</v>
      </c>
      <c r="F716" s="255" t="s">
        <v>90</v>
      </c>
      <c r="G716" s="253"/>
      <c r="H716" s="256">
        <v>1</v>
      </c>
      <c r="I716" s="257"/>
      <c r="J716" s="253"/>
      <c r="K716" s="253"/>
      <c r="L716" s="258"/>
      <c r="M716" s="259"/>
      <c r="N716" s="260"/>
      <c r="O716" s="260"/>
      <c r="P716" s="260"/>
      <c r="Q716" s="260"/>
      <c r="R716" s="260"/>
      <c r="S716" s="260"/>
      <c r="T716" s="261"/>
      <c r="AT716" s="262" t="s">
        <v>368</v>
      </c>
      <c r="AU716" s="262" t="s">
        <v>92</v>
      </c>
      <c r="AV716" s="12" t="s">
        <v>92</v>
      </c>
      <c r="AW716" s="12" t="s">
        <v>38</v>
      </c>
      <c r="AX716" s="12" t="s">
        <v>90</v>
      </c>
      <c r="AY716" s="262" t="s">
        <v>263</v>
      </c>
    </row>
    <row r="717" s="1" customFormat="1" ht="16.5" customHeight="1">
      <c r="B717" s="39"/>
      <c r="C717" s="295" t="s">
        <v>910</v>
      </c>
      <c r="D717" s="295" t="s">
        <v>400</v>
      </c>
      <c r="E717" s="296" t="s">
        <v>3915</v>
      </c>
      <c r="F717" s="297" t="s">
        <v>3916</v>
      </c>
      <c r="G717" s="298" t="s">
        <v>503</v>
      </c>
      <c r="H717" s="299">
        <v>1</v>
      </c>
      <c r="I717" s="300"/>
      <c r="J717" s="301">
        <f>ROUND(I717*H717,2)</f>
        <v>0</v>
      </c>
      <c r="K717" s="297" t="s">
        <v>3544</v>
      </c>
      <c r="L717" s="302"/>
      <c r="M717" s="303" t="s">
        <v>1</v>
      </c>
      <c r="N717" s="304" t="s">
        <v>48</v>
      </c>
      <c r="O717" s="87"/>
      <c r="P717" s="242">
        <f>O717*H717</f>
        <v>0</v>
      </c>
      <c r="Q717" s="242">
        <v>0</v>
      </c>
      <c r="R717" s="242">
        <f>Q717*H717</f>
        <v>0</v>
      </c>
      <c r="S717" s="242">
        <v>0</v>
      </c>
      <c r="T717" s="243">
        <f>S717*H717</f>
        <v>0</v>
      </c>
      <c r="AR717" s="244" t="s">
        <v>563</v>
      </c>
      <c r="AT717" s="244" t="s">
        <v>400</v>
      </c>
      <c r="AU717" s="244" t="s">
        <v>92</v>
      </c>
      <c r="AY717" s="17" t="s">
        <v>263</v>
      </c>
      <c r="BE717" s="245">
        <f>IF(N717="základní",J717,0)</f>
        <v>0</v>
      </c>
      <c r="BF717" s="245">
        <f>IF(N717="snížená",J717,0)</f>
        <v>0</v>
      </c>
      <c r="BG717" s="245">
        <f>IF(N717="zákl. přenesená",J717,0)</f>
        <v>0</v>
      </c>
      <c r="BH717" s="245">
        <f>IF(N717="sníž. přenesená",J717,0)</f>
        <v>0</v>
      </c>
      <c r="BI717" s="245">
        <f>IF(N717="nulová",J717,0)</f>
        <v>0</v>
      </c>
      <c r="BJ717" s="17" t="s">
        <v>90</v>
      </c>
      <c r="BK717" s="245">
        <f>ROUND(I717*H717,2)</f>
        <v>0</v>
      </c>
      <c r="BL717" s="17" t="s">
        <v>452</v>
      </c>
      <c r="BM717" s="244" t="s">
        <v>3917</v>
      </c>
    </row>
    <row r="718" s="12" customFormat="1">
      <c r="B718" s="252"/>
      <c r="C718" s="253"/>
      <c r="D718" s="246" t="s">
        <v>368</v>
      </c>
      <c r="E718" s="254" t="s">
        <v>1</v>
      </c>
      <c r="F718" s="255" t="s">
        <v>90</v>
      </c>
      <c r="G718" s="253"/>
      <c r="H718" s="256">
        <v>1</v>
      </c>
      <c r="I718" s="257"/>
      <c r="J718" s="253"/>
      <c r="K718" s="253"/>
      <c r="L718" s="258"/>
      <c r="M718" s="259"/>
      <c r="N718" s="260"/>
      <c r="O718" s="260"/>
      <c r="P718" s="260"/>
      <c r="Q718" s="260"/>
      <c r="R718" s="260"/>
      <c r="S718" s="260"/>
      <c r="T718" s="261"/>
      <c r="AT718" s="262" t="s">
        <v>368</v>
      </c>
      <c r="AU718" s="262" t="s">
        <v>92</v>
      </c>
      <c r="AV718" s="12" t="s">
        <v>92</v>
      </c>
      <c r="AW718" s="12" t="s">
        <v>38</v>
      </c>
      <c r="AX718" s="12" t="s">
        <v>90</v>
      </c>
      <c r="AY718" s="262" t="s">
        <v>263</v>
      </c>
    </row>
    <row r="719" s="1" customFormat="1" ht="16.5" customHeight="1">
      <c r="B719" s="39"/>
      <c r="C719" s="233" t="s">
        <v>917</v>
      </c>
      <c r="D719" s="233" t="s">
        <v>266</v>
      </c>
      <c r="E719" s="234" t="s">
        <v>3913</v>
      </c>
      <c r="F719" s="235" t="s">
        <v>3908</v>
      </c>
      <c r="G719" s="236" t="s">
        <v>503</v>
      </c>
      <c r="H719" s="237">
        <v>3</v>
      </c>
      <c r="I719" s="238"/>
      <c r="J719" s="239">
        <f>ROUND(I719*H719,2)</f>
        <v>0</v>
      </c>
      <c r="K719" s="235" t="s">
        <v>3544</v>
      </c>
      <c r="L719" s="44"/>
      <c r="M719" s="240" t="s">
        <v>1</v>
      </c>
      <c r="N719" s="241" t="s">
        <v>48</v>
      </c>
      <c r="O719" s="87"/>
      <c r="P719" s="242">
        <f>O719*H719</f>
        <v>0</v>
      </c>
      <c r="Q719" s="242">
        <v>0.00018000000000000001</v>
      </c>
      <c r="R719" s="242">
        <f>Q719*H719</f>
        <v>0.00054000000000000001</v>
      </c>
      <c r="S719" s="242">
        <v>0</v>
      </c>
      <c r="T719" s="243">
        <f>S719*H719</f>
        <v>0</v>
      </c>
      <c r="AR719" s="244" t="s">
        <v>452</v>
      </c>
      <c r="AT719" s="244" t="s">
        <v>266</v>
      </c>
      <c r="AU719" s="244" t="s">
        <v>92</v>
      </c>
      <c r="AY719" s="17" t="s">
        <v>263</v>
      </c>
      <c r="BE719" s="245">
        <f>IF(N719="základní",J719,0)</f>
        <v>0</v>
      </c>
      <c r="BF719" s="245">
        <f>IF(N719="snížená",J719,0)</f>
        <v>0</v>
      </c>
      <c r="BG719" s="245">
        <f>IF(N719="zákl. přenesená",J719,0)</f>
        <v>0</v>
      </c>
      <c r="BH719" s="245">
        <f>IF(N719="sníž. přenesená",J719,0)</f>
        <v>0</v>
      </c>
      <c r="BI719" s="245">
        <f>IF(N719="nulová",J719,0)</f>
        <v>0</v>
      </c>
      <c r="BJ719" s="17" t="s">
        <v>90</v>
      </c>
      <c r="BK719" s="245">
        <f>ROUND(I719*H719,2)</f>
        <v>0</v>
      </c>
      <c r="BL719" s="17" t="s">
        <v>452</v>
      </c>
      <c r="BM719" s="244" t="s">
        <v>3918</v>
      </c>
    </row>
    <row r="720" s="14" customFormat="1">
      <c r="B720" s="274"/>
      <c r="C720" s="275"/>
      <c r="D720" s="246" t="s">
        <v>368</v>
      </c>
      <c r="E720" s="276" t="s">
        <v>1</v>
      </c>
      <c r="F720" s="277" t="s">
        <v>1643</v>
      </c>
      <c r="G720" s="275"/>
      <c r="H720" s="276" t="s">
        <v>1</v>
      </c>
      <c r="I720" s="278"/>
      <c r="J720" s="275"/>
      <c r="K720" s="275"/>
      <c r="L720" s="279"/>
      <c r="M720" s="280"/>
      <c r="N720" s="281"/>
      <c r="O720" s="281"/>
      <c r="P720" s="281"/>
      <c r="Q720" s="281"/>
      <c r="R720" s="281"/>
      <c r="S720" s="281"/>
      <c r="T720" s="282"/>
      <c r="AT720" s="283" t="s">
        <v>368</v>
      </c>
      <c r="AU720" s="283" t="s">
        <v>92</v>
      </c>
      <c r="AV720" s="14" t="s">
        <v>90</v>
      </c>
      <c r="AW720" s="14" t="s">
        <v>38</v>
      </c>
      <c r="AX720" s="14" t="s">
        <v>83</v>
      </c>
      <c r="AY720" s="283" t="s">
        <v>263</v>
      </c>
    </row>
    <row r="721" s="12" customFormat="1">
      <c r="B721" s="252"/>
      <c r="C721" s="253"/>
      <c r="D721" s="246" t="s">
        <v>368</v>
      </c>
      <c r="E721" s="254" t="s">
        <v>1</v>
      </c>
      <c r="F721" s="255" t="s">
        <v>112</v>
      </c>
      <c r="G721" s="253"/>
      <c r="H721" s="256">
        <v>3</v>
      </c>
      <c r="I721" s="257"/>
      <c r="J721" s="253"/>
      <c r="K721" s="253"/>
      <c r="L721" s="258"/>
      <c r="M721" s="259"/>
      <c r="N721" s="260"/>
      <c r="O721" s="260"/>
      <c r="P721" s="260"/>
      <c r="Q721" s="260"/>
      <c r="R721" s="260"/>
      <c r="S721" s="260"/>
      <c r="T721" s="261"/>
      <c r="AT721" s="262" t="s">
        <v>368</v>
      </c>
      <c r="AU721" s="262" t="s">
        <v>92</v>
      </c>
      <c r="AV721" s="12" t="s">
        <v>92</v>
      </c>
      <c r="AW721" s="12" t="s">
        <v>38</v>
      </c>
      <c r="AX721" s="12" t="s">
        <v>83</v>
      </c>
      <c r="AY721" s="262" t="s">
        <v>263</v>
      </c>
    </row>
    <row r="722" s="13" customFormat="1">
      <c r="B722" s="263"/>
      <c r="C722" s="264"/>
      <c r="D722" s="246" t="s">
        <v>368</v>
      </c>
      <c r="E722" s="265" t="s">
        <v>1</v>
      </c>
      <c r="F722" s="266" t="s">
        <v>370</v>
      </c>
      <c r="G722" s="264"/>
      <c r="H722" s="267">
        <v>3</v>
      </c>
      <c r="I722" s="268"/>
      <c r="J722" s="264"/>
      <c r="K722" s="264"/>
      <c r="L722" s="269"/>
      <c r="M722" s="270"/>
      <c r="N722" s="271"/>
      <c r="O722" s="271"/>
      <c r="P722" s="271"/>
      <c r="Q722" s="271"/>
      <c r="R722" s="271"/>
      <c r="S722" s="271"/>
      <c r="T722" s="272"/>
      <c r="AT722" s="273" t="s">
        <v>368</v>
      </c>
      <c r="AU722" s="273" t="s">
        <v>92</v>
      </c>
      <c r="AV722" s="13" t="s">
        <v>125</v>
      </c>
      <c r="AW722" s="13" t="s">
        <v>38</v>
      </c>
      <c r="AX722" s="13" t="s">
        <v>90</v>
      </c>
      <c r="AY722" s="273" t="s">
        <v>263</v>
      </c>
    </row>
    <row r="723" s="1" customFormat="1" ht="16.5" customHeight="1">
      <c r="B723" s="39"/>
      <c r="C723" s="295" t="s">
        <v>923</v>
      </c>
      <c r="D723" s="295" t="s">
        <v>400</v>
      </c>
      <c r="E723" s="296" t="s">
        <v>3919</v>
      </c>
      <c r="F723" s="297" t="s">
        <v>3920</v>
      </c>
      <c r="G723" s="298" t="s">
        <v>503</v>
      </c>
      <c r="H723" s="299">
        <v>3</v>
      </c>
      <c r="I723" s="300"/>
      <c r="J723" s="301">
        <f>ROUND(I723*H723,2)</f>
        <v>0</v>
      </c>
      <c r="K723" s="297" t="s">
        <v>270</v>
      </c>
      <c r="L723" s="302"/>
      <c r="M723" s="303" t="s">
        <v>1</v>
      </c>
      <c r="N723" s="304" t="s">
        <v>48</v>
      </c>
      <c r="O723" s="87"/>
      <c r="P723" s="242">
        <f>O723*H723</f>
        <v>0</v>
      </c>
      <c r="Q723" s="242">
        <v>0.00038000000000000002</v>
      </c>
      <c r="R723" s="242">
        <f>Q723*H723</f>
        <v>0.00114</v>
      </c>
      <c r="S723" s="242">
        <v>0</v>
      </c>
      <c r="T723" s="243">
        <f>S723*H723</f>
        <v>0</v>
      </c>
      <c r="AR723" s="244" t="s">
        <v>563</v>
      </c>
      <c r="AT723" s="244" t="s">
        <v>400</v>
      </c>
      <c r="AU723" s="244" t="s">
        <v>92</v>
      </c>
      <c r="AY723" s="17" t="s">
        <v>263</v>
      </c>
      <c r="BE723" s="245">
        <f>IF(N723="základní",J723,0)</f>
        <v>0</v>
      </c>
      <c r="BF723" s="245">
        <f>IF(N723="snížená",J723,0)</f>
        <v>0</v>
      </c>
      <c r="BG723" s="245">
        <f>IF(N723="zákl. přenesená",J723,0)</f>
        <v>0</v>
      </c>
      <c r="BH723" s="245">
        <f>IF(N723="sníž. přenesená",J723,0)</f>
        <v>0</v>
      </c>
      <c r="BI723" s="245">
        <f>IF(N723="nulová",J723,0)</f>
        <v>0</v>
      </c>
      <c r="BJ723" s="17" t="s">
        <v>90</v>
      </c>
      <c r="BK723" s="245">
        <f>ROUND(I723*H723,2)</f>
        <v>0</v>
      </c>
      <c r="BL723" s="17" t="s">
        <v>452</v>
      </c>
      <c r="BM723" s="244" t="s">
        <v>3921</v>
      </c>
    </row>
    <row r="724" s="12" customFormat="1">
      <c r="B724" s="252"/>
      <c r="C724" s="253"/>
      <c r="D724" s="246" t="s">
        <v>368</v>
      </c>
      <c r="E724" s="254" t="s">
        <v>1</v>
      </c>
      <c r="F724" s="255" t="s">
        <v>112</v>
      </c>
      <c r="G724" s="253"/>
      <c r="H724" s="256">
        <v>3</v>
      </c>
      <c r="I724" s="257"/>
      <c r="J724" s="253"/>
      <c r="K724" s="253"/>
      <c r="L724" s="258"/>
      <c r="M724" s="259"/>
      <c r="N724" s="260"/>
      <c r="O724" s="260"/>
      <c r="P724" s="260"/>
      <c r="Q724" s="260"/>
      <c r="R724" s="260"/>
      <c r="S724" s="260"/>
      <c r="T724" s="261"/>
      <c r="AT724" s="262" t="s">
        <v>368</v>
      </c>
      <c r="AU724" s="262" t="s">
        <v>92</v>
      </c>
      <c r="AV724" s="12" t="s">
        <v>92</v>
      </c>
      <c r="AW724" s="12" t="s">
        <v>38</v>
      </c>
      <c r="AX724" s="12" t="s">
        <v>90</v>
      </c>
      <c r="AY724" s="262" t="s">
        <v>263</v>
      </c>
    </row>
    <row r="725" s="1" customFormat="1" ht="16.5" customHeight="1">
      <c r="B725" s="39"/>
      <c r="C725" s="295" t="s">
        <v>927</v>
      </c>
      <c r="D725" s="295" t="s">
        <v>400</v>
      </c>
      <c r="E725" s="296" t="s">
        <v>3922</v>
      </c>
      <c r="F725" s="297" t="s">
        <v>3923</v>
      </c>
      <c r="G725" s="298" t="s">
        <v>503</v>
      </c>
      <c r="H725" s="299">
        <v>3</v>
      </c>
      <c r="I725" s="300"/>
      <c r="J725" s="301">
        <f>ROUND(I725*H725,2)</f>
        <v>0</v>
      </c>
      <c r="K725" s="297" t="s">
        <v>3544</v>
      </c>
      <c r="L725" s="302"/>
      <c r="M725" s="303" t="s">
        <v>1</v>
      </c>
      <c r="N725" s="304" t="s">
        <v>48</v>
      </c>
      <c r="O725" s="87"/>
      <c r="P725" s="242">
        <f>O725*H725</f>
        <v>0</v>
      </c>
      <c r="Q725" s="242">
        <v>0</v>
      </c>
      <c r="R725" s="242">
        <f>Q725*H725</f>
        <v>0</v>
      </c>
      <c r="S725" s="242">
        <v>0</v>
      </c>
      <c r="T725" s="243">
        <f>S725*H725</f>
        <v>0</v>
      </c>
      <c r="AR725" s="244" t="s">
        <v>563</v>
      </c>
      <c r="AT725" s="244" t="s">
        <v>400</v>
      </c>
      <c r="AU725" s="244" t="s">
        <v>92</v>
      </c>
      <c r="AY725" s="17" t="s">
        <v>263</v>
      </c>
      <c r="BE725" s="245">
        <f>IF(N725="základní",J725,0)</f>
        <v>0</v>
      </c>
      <c r="BF725" s="245">
        <f>IF(N725="snížená",J725,0)</f>
        <v>0</v>
      </c>
      <c r="BG725" s="245">
        <f>IF(N725="zákl. přenesená",J725,0)</f>
        <v>0</v>
      </c>
      <c r="BH725" s="245">
        <f>IF(N725="sníž. přenesená",J725,0)</f>
        <v>0</v>
      </c>
      <c r="BI725" s="245">
        <f>IF(N725="nulová",J725,0)</f>
        <v>0</v>
      </c>
      <c r="BJ725" s="17" t="s">
        <v>90</v>
      </c>
      <c r="BK725" s="245">
        <f>ROUND(I725*H725,2)</f>
        <v>0</v>
      </c>
      <c r="BL725" s="17" t="s">
        <v>452</v>
      </c>
      <c r="BM725" s="244" t="s">
        <v>3924</v>
      </c>
    </row>
    <row r="726" s="12" customFormat="1">
      <c r="B726" s="252"/>
      <c r="C726" s="253"/>
      <c r="D726" s="246" t="s">
        <v>368</v>
      </c>
      <c r="E726" s="254" t="s">
        <v>1</v>
      </c>
      <c r="F726" s="255" t="s">
        <v>112</v>
      </c>
      <c r="G726" s="253"/>
      <c r="H726" s="256">
        <v>3</v>
      </c>
      <c r="I726" s="257"/>
      <c r="J726" s="253"/>
      <c r="K726" s="253"/>
      <c r="L726" s="258"/>
      <c r="M726" s="259"/>
      <c r="N726" s="260"/>
      <c r="O726" s="260"/>
      <c r="P726" s="260"/>
      <c r="Q726" s="260"/>
      <c r="R726" s="260"/>
      <c r="S726" s="260"/>
      <c r="T726" s="261"/>
      <c r="AT726" s="262" t="s">
        <v>368</v>
      </c>
      <c r="AU726" s="262" t="s">
        <v>92</v>
      </c>
      <c r="AV726" s="12" t="s">
        <v>92</v>
      </c>
      <c r="AW726" s="12" t="s">
        <v>38</v>
      </c>
      <c r="AX726" s="12" t="s">
        <v>90</v>
      </c>
      <c r="AY726" s="262" t="s">
        <v>263</v>
      </c>
    </row>
    <row r="727" s="1" customFormat="1" ht="16.5" customHeight="1">
      <c r="B727" s="39"/>
      <c r="C727" s="233" t="s">
        <v>931</v>
      </c>
      <c r="D727" s="233" t="s">
        <v>266</v>
      </c>
      <c r="E727" s="234" t="s">
        <v>3925</v>
      </c>
      <c r="F727" s="235" t="s">
        <v>3926</v>
      </c>
      <c r="G727" s="236" t="s">
        <v>503</v>
      </c>
      <c r="H727" s="237">
        <v>3</v>
      </c>
      <c r="I727" s="238"/>
      <c r="J727" s="239">
        <f>ROUND(I727*H727,2)</f>
        <v>0</v>
      </c>
      <c r="K727" s="235" t="s">
        <v>270</v>
      </c>
      <c r="L727" s="44"/>
      <c r="M727" s="240" t="s">
        <v>1</v>
      </c>
      <c r="N727" s="241" t="s">
        <v>48</v>
      </c>
      <c r="O727" s="87"/>
      <c r="P727" s="242">
        <f>O727*H727</f>
        <v>0</v>
      </c>
      <c r="Q727" s="242">
        <v>0.0058199999999999997</v>
      </c>
      <c r="R727" s="242">
        <f>Q727*H727</f>
        <v>0.01746</v>
      </c>
      <c r="S727" s="242">
        <v>0</v>
      </c>
      <c r="T727" s="243">
        <f>S727*H727</f>
        <v>0</v>
      </c>
      <c r="AR727" s="244" t="s">
        <v>452</v>
      </c>
      <c r="AT727" s="244" t="s">
        <v>266</v>
      </c>
      <c r="AU727" s="244" t="s">
        <v>92</v>
      </c>
      <c r="AY727" s="17" t="s">
        <v>263</v>
      </c>
      <c r="BE727" s="245">
        <f>IF(N727="základní",J727,0)</f>
        <v>0</v>
      </c>
      <c r="BF727" s="245">
        <f>IF(N727="snížená",J727,0)</f>
        <v>0</v>
      </c>
      <c r="BG727" s="245">
        <f>IF(N727="zákl. přenesená",J727,0)</f>
        <v>0</v>
      </c>
      <c r="BH727" s="245">
        <f>IF(N727="sníž. přenesená",J727,0)</f>
        <v>0</v>
      </c>
      <c r="BI727" s="245">
        <f>IF(N727="nulová",J727,0)</f>
        <v>0</v>
      </c>
      <c r="BJ727" s="17" t="s">
        <v>90</v>
      </c>
      <c r="BK727" s="245">
        <f>ROUND(I727*H727,2)</f>
        <v>0</v>
      </c>
      <c r="BL727" s="17" t="s">
        <v>452</v>
      </c>
      <c r="BM727" s="244" t="s">
        <v>3927</v>
      </c>
    </row>
    <row r="728" s="12" customFormat="1">
      <c r="B728" s="252"/>
      <c r="C728" s="253"/>
      <c r="D728" s="246" t="s">
        <v>368</v>
      </c>
      <c r="E728" s="254" t="s">
        <v>1</v>
      </c>
      <c r="F728" s="255" t="s">
        <v>112</v>
      </c>
      <c r="G728" s="253"/>
      <c r="H728" s="256">
        <v>3</v>
      </c>
      <c r="I728" s="257"/>
      <c r="J728" s="253"/>
      <c r="K728" s="253"/>
      <c r="L728" s="258"/>
      <c r="M728" s="259"/>
      <c r="N728" s="260"/>
      <c r="O728" s="260"/>
      <c r="P728" s="260"/>
      <c r="Q728" s="260"/>
      <c r="R728" s="260"/>
      <c r="S728" s="260"/>
      <c r="T728" s="261"/>
      <c r="AT728" s="262" t="s">
        <v>368</v>
      </c>
      <c r="AU728" s="262" t="s">
        <v>92</v>
      </c>
      <c r="AV728" s="12" t="s">
        <v>92</v>
      </c>
      <c r="AW728" s="12" t="s">
        <v>38</v>
      </c>
      <c r="AX728" s="12" t="s">
        <v>90</v>
      </c>
      <c r="AY728" s="262" t="s">
        <v>263</v>
      </c>
    </row>
    <row r="729" s="1" customFormat="1" ht="16.5" customHeight="1">
      <c r="B729" s="39"/>
      <c r="C729" s="233" t="s">
        <v>943</v>
      </c>
      <c r="D729" s="233" t="s">
        <v>266</v>
      </c>
      <c r="E729" s="234" t="s">
        <v>3928</v>
      </c>
      <c r="F729" s="235" t="s">
        <v>3929</v>
      </c>
      <c r="G729" s="236" t="s">
        <v>503</v>
      </c>
      <c r="H729" s="237">
        <v>1</v>
      </c>
      <c r="I729" s="238"/>
      <c r="J729" s="239">
        <f>ROUND(I729*H729,2)</f>
        <v>0</v>
      </c>
      <c r="K729" s="235" t="s">
        <v>270</v>
      </c>
      <c r="L729" s="44"/>
      <c r="M729" s="240" t="s">
        <v>1</v>
      </c>
      <c r="N729" s="241" t="s">
        <v>48</v>
      </c>
      <c r="O729" s="87"/>
      <c r="P729" s="242">
        <f>O729*H729</f>
        <v>0</v>
      </c>
      <c r="Q729" s="242">
        <v>0.00464</v>
      </c>
      <c r="R729" s="242">
        <f>Q729*H729</f>
        <v>0.00464</v>
      </c>
      <c r="S729" s="242">
        <v>0</v>
      </c>
      <c r="T729" s="243">
        <f>S729*H729</f>
        <v>0</v>
      </c>
      <c r="AR729" s="244" t="s">
        <v>452</v>
      </c>
      <c r="AT729" s="244" t="s">
        <v>266</v>
      </c>
      <c r="AU729" s="244" t="s">
        <v>92</v>
      </c>
      <c r="AY729" s="17" t="s">
        <v>263</v>
      </c>
      <c r="BE729" s="245">
        <f>IF(N729="základní",J729,0)</f>
        <v>0</v>
      </c>
      <c r="BF729" s="245">
        <f>IF(N729="snížená",J729,0)</f>
        <v>0</v>
      </c>
      <c r="BG729" s="245">
        <f>IF(N729="zákl. přenesená",J729,0)</f>
        <v>0</v>
      </c>
      <c r="BH729" s="245">
        <f>IF(N729="sníž. přenesená",J729,0)</f>
        <v>0</v>
      </c>
      <c r="BI729" s="245">
        <f>IF(N729="nulová",J729,0)</f>
        <v>0</v>
      </c>
      <c r="BJ729" s="17" t="s">
        <v>90</v>
      </c>
      <c r="BK729" s="245">
        <f>ROUND(I729*H729,2)</f>
        <v>0</v>
      </c>
      <c r="BL729" s="17" t="s">
        <v>452</v>
      </c>
      <c r="BM729" s="244" t="s">
        <v>3930</v>
      </c>
    </row>
    <row r="730" s="12" customFormat="1">
      <c r="B730" s="252"/>
      <c r="C730" s="253"/>
      <c r="D730" s="246" t="s">
        <v>368</v>
      </c>
      <c r="E730" s="254" t="s">
        <v>1</v>
      </c>
      <c r="F730" s="255" t="s">
        <v>90</v>
      </c>
      <c r="G730" s="253"/>
      <c r="H730" s="256">
        <v>1</v>
      </c>
      <c r="I730" s="257"/>
      <c r="J730" s="253"/>
      <c r="K730" s="253"/>
      <c r="L730" s="258"/>
      <c r="M730" s="259"/>
      <c r="N730" s="260"/>
      <c r="O730" s="260"/>
      <c r="P730" s="260"/>
      <c r="Q730" s="260"/>
      <c r="R730" s="260"/>
      <c r="S730" s="260"/>
      <c r="T730" s="261"/>
      <c r="AT730" s="262" t="s">
        <v>368</v>
      </c>
      <c r="AU730" s="262" t="s">
        <v>92</v>
      </c>
      <c r="AV730" s="12" t="s">
        <v>92</v>
      </c>
      <c r="AW730" s="12" t="s">
        <v>38</v>
      </c>
      <c r="AX730" s="12" t="s">
        <v>90</v>
      </c>
      <c r="AY730" s="262" t="s">
        <v>263</v>
      </c>
    </row>
    <row r="731" s="1" customFormat="1" ht="16.5" customHeight="1">
      <c r="B731" s="39"/>
      <c r="C731" s="233" t="s">
        <v>948</v>
      </c>
      <c r="D731" s="233" t="s">
        <v>266</v>
      </c>
      <c r="E731" s="234" t="s">
        <v>3931</v>
      </c>
      <c r="F731" s="235" t="s">
        <v>3932</v>
      </c>
      <c r="G731" s="236" t="s">
        <v>503</v>
      </c>
      <c r="H731" s="237">
        <v>1</v>
      </c>
      <c r="I731" s="238"/>
      <c r="J731" s="239">
        <f>ROUND(I731*H731,2)</f>
        <v>0</v>
      </c>
      <c r="K731" s="235" t="s">
        <v>270</v>
      </c>
      <c r="L731" s="44"/>
      <c r="M731" s="240" t="s">
        <v>1</v>
      </c>
      <c r="N731" s="241" t="s">
        <v>48</v>
      </c>
      <c r="O731" s="87"/>
      <c r="P731" s="242">
        <f>O731*H731</f>
        <v>0</v>
      </c>
      <c r="Q731" s="242">
        <v>0.0064200000000000004</v>
      </c>
      <c r="R731" s="242">
        <f>Q731*H731</f>
        <v>0.0064200000000000004</v>
      </c>
      <c r="S731" s="242">
        <v>0</v>
      </c>
      <c r="T731" s="243">
        <f>S731*H731</f>
        <v>0</v>
      </c>
      <c r="AR731" s="244" t="s">
        <v>452</v>
      </c>
      <c r="AT731" s="244" t="s">
        <v>266</v>
      </c>
      <c r="AU731" s="244" t="s">
        <v>92</v>
      </c>
      <c r="AY731" s="17" t="s">
        <v>263</v>
      </c>
      <c r="BE731" s="245">
        <f>IF(N731="základní",J731,0)</f>
        <v>0</v>
      </c>
      <c r="BF731" s="245">
        <f>IF(N731="snížená",J731,0)</f>
        <v>0</v>
      </c>
      <c r="BG731" s="245">
        <f>IF(N731="zákl. přenesená",J731,0)</f>
        <v>0</v>
      </c>
      <c r="BH731" s="245">
        <f>IF(N731="sníž. přenesená",J731,0)</f>
        <v>0</v>
      </c>
      <c r="BI731" s="245">
        <f>IF(N731="nulová",J731,0)</f>
        <v>0</v>
      </c>
      <c r="BJ731" s="17" t="s">
        <v>90</v>
      </c>
      <c r="BK731" s="245">
        <f>ROUND(I731*H731,2)</f>
        <v>0</v>
      </c>
      <c r="BL731" s="17" t="s">
        <v>452</v>
      </c>
      <c r="BM731" s="244" t="s">
        <v>3933</v>
      </c>
    </row>
    <row r="732" s="12" customFormat="1">
      <c r="B732" s="252"/>
      <c r="C732" s="253"/>
      <c r="D732" s="246" t="s">
        <v>368</v>
      </c>
      <c r="E732" s="254" t="s">
        <v>1</v>
      </c>
      <c r="F732" s="255" t="s">
        <v>90</v>
      </c>
      <c r="G732" s="253"/>
      <c r="H732" s="256">
        <v>1</v>
      </c>
      <c r="I732" s="257"/>
      <c r="J732" s="253"/>
      <c r="K732" s="253"/>
      <c r="L732" s="258"/>
      <c r="M732" s="259"/>
      <c r="N732" s="260"/>
      <c r="O732" s="260"/>
      <c r="P732" s="260"/>
      <c r="Q732" s="260"/>
      <c r="R732" s="260"/>
      <c r="S732" s="260"/>
      <c r="T732" s="261"/>
      <c r="AT732" s="262" t="s">
        <v>368</v>
      </c>
      <c r="AU732" s="262" t="s">
        <v>92</v>
      </c>
      <c r="AV732" s="12" t="s">
        <v>92</v>
      </c>
      <c r="AW732" s="12" t="s">
        <v>38</v>
      </c>
      <c r="AX732" s="12" t="s">
        <v>90</v>
      </c>
      <c r="AY732" s="262" t="s">
        <v>263</v>
      </c>
    </row>
    <row r="733" s="1" customFormat="1" ht="16.5" customHeight="1">
      <c r="B733" s="39"/>
      <c r="C733" s="233" t="s">
        <v>952</v>
      </c>
      <c r="D733" s="233" t="s">
        <v>266</v>
      </c>
      <c r="E733" s="234" t="s">
        <v>3934</v>
      </c>
      <c r="F733" s="235" t="s">
        <v>3935</v>
      </c>
      <c r="G733" s="236" t="s">
        <v>503</v>
      </c>
      <c r="H733" s="237">
        <v>1</v>
      </c>
      <c r="I733" s="238"/>
      <c r="J733" s="239">
        <f>ROUND(I733*H733,2)</f>
        <v>0</v>
      </c>
      <c r="K733" s="235" t="s">
        <v>270</v>
      </c>
      <c r="L733" s="44"/>
      <c r="M733" s="240" t="s">
        <v>1</v>
      </c>
      <c r="N733" s="241" t="s">
        <v>48</v>
      </c>
      <c r="O733" s="87"/>
      <c r="P733" s="242">
        <f>O733*H733</f>
        <v>0</v>
      </c>
      <c r="Q733" s="242">
        <v>0.0069199999999999999</v>
      </c>
      <c r="R733" s="242">
        <f>Q733*H733</f>
        <v>0.0069199999999999999</v>
      </c>
      <c r="S733" s="242">
        <v>0</v>
      </c>
      <c r="T733" s="243">
        <f>S733*H733</f>
        <v>0</v>
      </c>
      <c r="AR733" s="244" t="s">
        <v>452</v>
      </c>
      <c r="AT733" s="244" t="s">
        <v>266</v>
      </c>
      <c r="AU733" s="244" t="s">
        <v>92</v>
      </c>
      <c r="AY733" s="17" t="s">
        <v>263</v>
      </c>
      <c r="BE733" s="245">
        <f>IF(N733="základní",J733,0)</f>
        <v>0</v>
      </c>
      <c r="BF733" s="245">
        <f>IF(N733="snížená",J733,0)</f>
        <v>0</v>
      </c>
      <c r="BG733" s="245">
        <f>IF(N733="zákl. přenesená",J733,0)</f>
        <v>0</v>
      </c>
      <c r="BH733" s="245">
        <f>IF(N733="sníž. přenesená",J733,0)</f>
        <v>0</v>
      </c>
      <c r="BI733" s="245">
        <f>IF(N733="nulová",J733,0)</f>
        <v>0</v>
      </c>
      <c r="BJ733" s="17" t="s">
        <v>90</v>
      </c>
      <c r="BK733" s="245">
        <f>ROUND(I733*H733,2)</f>
        <v>0</v>
      </c>
      <c r="BL733" s="17" t="s">
        <v>452</v>
      </c>
      <c r="BM733" s="244" t="s">
        <v>3936</v>
      </c>
    </row>
    <row r="734" s="12" customFormat="1">
      <c r="B734" s="252"/>
      <c r="C734" s="253"/>
      <c r="D734" s="246" t="s">
        <v>368</v>
      </c>
      <c r="E734" s="254" t="s">
        <v>1</v>
      </c>
      <c r="F734" s="255" t="s">
        <v>90</v>
      </c>
      <c r="G734" s="253"/>
      <c r="H734" s="256">
        <v>1</v>
      </c>
      <c r="I734" s="257"/>
      <c r="J734" s="253"/>
      <c r="K734" s="253"/>
      <c r="L734" s="258"/>
      <c r="M734" s="259"/>
      <c r="N734" s="260"/>
      <c r="O734" s="260"/>
      <c r="P734" s="260"/>
      <c r="Q734" s="260"/>
      <c r="R734" s="260"/>
      <c r="S734" s="260"/>
      <c r="T734" s="261"/>
      <c r="AT734" s="262" t="s">
        <v>368</v>
      </c>
      <c r="AU734" s="262" t="s">
        <v>92</v>
      </c>
      <c r="AV734" s="12" t="s">
        <v>92</v>
      </c>
      <c r="AW734" s="12" t="s">
        <v>38</v>
      </c>
      <c r="AX734" s="12" t="s">
        <v>90</v>
      </c>
      <c r="AY734" s="262" t="s">
        <v>263</v>
      </c>
    </row>
    <row r="735" s="1" customFormat="1" ht="16.5" customHeight="1">
      <c r="B735" s="39"/>
      <c r="C735" s="233" t="s">
        <v>958</v>
      </c>
      <c r="D735" s="233" t="s">
        <v>266</v>
      </c>
      <c r="E735" s="234" t="s">
        <v>3937</v>
      </c>
      <c r="F735" s="235" t="s">
        <v>3938</v>
      </c>
      <c r="G735" s="236" t="s">
        <v>503</v>
      </c>
      <c r="H735" s="237">
        <v>4</v>
      </c>
      <c r="I735" s="238"/>
      <c r="J735" s="239">
        <f>ROUND(I735*H735,2)</f>
        <v>0</v>
      </c>
      <c r="K735" s="235" t="s">
        <v>270</v>
      </c>
      <c r="L735" s="44"/>
      <c r="M735" s="240" t="s">
        <v>1</v>
      </c>
      <c r="N735" s="241" t="s">
        <v>48</v>
      </c>
      <c r="O735" s="87"/>
      <c r="P735" s="242">
        <f>O735*H735</f>
        <v>0</v>
      </c>
      <c r="Q735" s="242">
        <v>0.0010200000000000001</v>
      </c>
      <c r="R735" s="242">
        <f>Q735*H735</f>
        <v>0.0040800000000000003</v>
      </c>
      <c r="S735" s="242">
        <v>0</v>
      </c>
      <c r="T735" s="243">
        <f>S735*H735</f>
        <v>0</v>
      </c>
      <c r="AR735" s="244" t="s">
        <v>452</v>
      </c>
      <c r="AT735" s="244" t="s">
        <v>266</v>
      </c>
      <c r="AU735" s="244" t="s">
        <v>92</v>
      </c>
      <c r="AY735" s="17" t="s">
        <v>263</v>
      </c>
      <c r="BE735" s="245">
        <f>IF(N735="základní",J735,0)</f>
        <v>0</v>
      </c>
      <c r="BF735" s="245">
        <f>IF(N735="snížená",J735,0)</f>
        <v>0</v>
      </c>
      <c r="BG735" s="245">
        <f>IF(N735="zákl. přenesená",J735,0)</f>
        <v>0</v>
      </c>
      <c r="BH735" s="245">
        <f>IF(N735="sníž. přenesená",J735,0)</f>
        <v>0</v>
      </c>
      <c r="BI735" s="245">
        <f>IF(N735="nulová",J735,0)</f>
        <v>0</v>
      </c>
      <c r="BJ735" s="17" t="s">
        <v>90</v>
      </c>
      <c r="BK735" s="245">
        <f>ROUND(I735*H735,2)</f>
        <v>0</v>
      </c>
      <c r="BL735" s="17" t="s">
        <v>452</v>
      </c>
      <c r="BM735" s="244" t="s">
        <v>3939</v>
      </c>
    </row>
    <row r="736" s="12" customFormat="1">
      <c r="B736" s="252"/>
      <c r="C736" s="253"/>
      <c r="D736" s="246" t="s">
        <v>368</v>
      </c>
      <c r="E736" s="254" t="s">
        <v>1</v>
      </c>
      <c r="F736" s="255" t="s">
        <v>125</v>
      </c>
      <c r="G736" s="253"/>
      <c r="H736" s="256">
        <v>4</v>
      </c>
      <c r="I736" s="257"/>
      <c r="J736" s="253"/>
      <c r="K736" s="253"/>
      <c r="L736" s="258"/>
      <c r="M736" s="259"/>
      <c r="N736" s="260"/>
      <c r="O736" s="260"/>
      <c r="P736" s="260"/>
      <c r="Q736" s="260"/>
      <c r="R736" s="260"/>
      <c r="S736" s="260"/>
      <c r="T736" s="261"/>
      <c r="AT736" s="262" t="s">
        <v>368</v>
      </c>
      <c r="AU736" s="262" t="s">
        <v>92</v>
      </c>
      <c r="AV736" s="12" t="s">
        <v>92</v>
      </c>
      <c r="AW736" s="12" t="s">
        <v>38</v>
      </c>
      <c r="AX736" s="12" t="s">
        <v>90</v>
      </c>
      <c r="AY736" s="262" t="s">
        <v>263</v>
      </c>
    </row>
    <row r="737" s="1" customFormat="1" ht="24" customHeight="1">
      <c r="B737" s="39"/>
      <c r="C737" s="233" t="s">
        <v>963</v>
      </c>
      <c r="D737" s="233" t="s">
        <v>266</v>
      </c>
      <c r="E737" s="234" t="s">
        <v>3940</v>
      </c>
      <c r="F737" s="235" t="s">
        <v>3941</v>
      </c>
      <c r="G737" s="236" t="s">
        <v>503</v>
      </c>
      <c r="H737" s="237">
        <v>12</v>
      </c>
      <c r="I737" s="238"/>
      <c r="J737" s="239">
        <f>ROUND(I737*H737,2)</f>
        <v>0</v>
      </c>
      <c r="K737" s="235" t="s">
        <v>3544</v>
      </c>
      <c r="L737" s="44"/>
      <c r="M737" s="240" t="s">
        <v>1</v>
      </c>
      <c r="N737" s="241" t="s">
        <v>48</v>
      </c>
      <c r="O737" s="87"/>
      <c r="P737" s="242">
        <f>O737*H737</f>
        <v>0</v>
      </c>
      <c r="Q737" s="242">
        <v>0.0021199999999999999</v>
      </c>
      <c r="R737" s="242">
        <f>Q737*H737</f>
        <v>0.025439999999999997</v>
      </c>
      <c r="S737" s="242">
        <v>0</v>
      </c>
      <c r="T737" s="243">
        <f>S737*H737</f>
        <v>0</v>
      </c>
      <c r="AR737" s="244" t="s">
        <v>452</v>
      </c>
      <c r="AT737" s="244" t="s">
        <v>266</v>
      </c>
      <c r="AU737" s="244" t="s">
        <v>92</v>
      </c>
      <c r="AY737" s="17" t="s">
        <v>263</v>
      </c>
      <c r="BE737" s="245">
        <f>IF(N737="základní",J737,0)</f>
        <v>0</v>
      </c>
      <c r="BF737" s="245">
        <f>IF(N737="snížená",J737,0)</f>
        <v>0</v>
      </c>
      <c r="BG737" s="245">
        <f>IF(N737="zákl. přenesená",J737,0)</f>
        <v>0</v>
      </c>
      <c r="BH737" s="245">
        <f>IF(N737="sníž. přenesená",J737,0)</f>
        <v>0</v>
      </c>
      <c r="BI737" s="245">
        <f>IF(N737="nulová",J737,0)</f>
        <v>0</v>
      </c>
      <c r="BJ737" s="17" t="s">
        <v>90</v>
      </c>
      <c r="BK737" s="245">
        <f>ROUND(I737*H737,2)</f>
        <v>0</v>
      </c>
      <c r="BL737" s="17" t="s">
        <v>452</v>
      </c>
      <c r="BM737" s="244" t="s">
        <v>3942</v>
      </c>
    </row>
    <row r="738" s="14" customFormat="1">
      <c r="B738" s="274"/>
      <c r="C738" s="275"/>
      <c r="D738" s="246" t="s">
        <v>368</v>
      </c>
      <c r="E738" s="276" t="s">
        <v>1</v>
      </c>
      <c r="F738" s="277" t="s">
        <v>3943</v>
      </c>
      <c r="G738" s="275"/>
      <c r="H738" s="276" t="s">
        <v>1</v>
      </c>
      <c r="I738" s="278"/>
      <c r="J738" s="275"/>
      <c r="K738" s="275"/>
      <c r="L738" s="279"/>
      <c r="M738" s="280"/>
      <c r="N738" s="281"/>
      <c r="O738" s="281"/>
      <c r="P738" s="281"/>
      <c r="Q738" s="281"/>
      <c r="R738" s="281"/>
      <c r="S738" s="281"/>
      <c r="T738" s="282"/>
      <c r="AT738" s="283" t="s">
        <v>368</v>
      </c>
      <c r="AU738" s="283" t="s">
        <v>92</v>
      </c>
      <c r="AV738" s="14" t="s">
        <v>90</v>
      </c>
      <c r="AW738" s="14" t="s">
        <v>38</v>
      </c>
      <c r="AX738" s="14" t="s">
        <v>83</v>
      </c>
      <c r="AY738" s="283" t="s">
        <v>263</v>
      </c>
    </row>
    <row r="739" s="14" customFormat="1">
      <c r="B739" s="274"/>
      <c r="C739" s="275"/>
      <c r="D739" s="246" t="s">
        <v>368</v>
      </c>
      <c r="E739" s="276" t="s">
        <v>1</v>
      </c>
      <c r="F739" s="277" t="s">
        <v>3944</v>
      </c>
      <c r="G739" s="275"/>
      <c r="H739" s="276" t="s">
        <v>1</v>
      </c>
      <c r="I739" s="278"/>
      <c r="J739" s="275"/>
      <c r="K739" s="275"/>
      <c r="L739" s="279"/>
      <c r="M739" s="280"/>
      <c r="N739" s="281"/>
      <c r="O739" s="281"/>
      <c r="P739" s="281"/>
      <c r="Q739" s="281"/>
      <c r="R739" s="281"/>
      <c r="S739" s="281"/>
      <c r="T739" s="282"/>
      <c r="AT739" s="283" t="s">
        <v>368</v>
      </c>
      <c r="AU739" s="283" t="s">
        <v>92</v>
      </c>
      <c r="AV739" s="14" t="s">
        <v>90</v>
      </c>
      <c r="AW739" s="14" t="s">
        <v>38</v>
      </c>
      <c r="AX739" s="14" t="s">
        <v>83</v>
      </c>
      <c r="AY739" s="283" t="s">
        <v>263</v>
      </c>
    </row>
    <row r="740" s="14" customFormat="1">
      <c r="B740" s="274"/>
      <c r="C740" s="275"/>
      <c r="D740" s="246" t="s">
        <v>368</v>
      </c>
      <c r="E740" s="276" t="s">
        <v>1</v>
      </c>
      <c r="F740" s="277" t="s">
        <v>3945</v>
      </c>
      <c r="G740" s="275"/>
      <c r="H740" s="276" t="s">
        <v>1</v>
      </c>
      <c r="I740" s="278"/>
      <c r="J740" s="275"/>
      <c r="K740" s="275"/>
      <c r="L740" s="279"/>
      <c r="M740" s="280"/>
      <c r="N740" s="281"/>
      <c r="O740" s="281"/>
      <c r="P740" s="281"/>
      <c r="Q740" s="281"/>
      <c r="R740" s="281"/>
      <c r="S740" s="281"/>
      <c r="T740" s="282"/>
      <c r="AT740" s="283" t="s">
        <v>368</v>
      </c>
      <c r="AU740" s="283" t="s">
        <v>92</v>
      </c>
      <c r="AV740" s="14" t="s">
        <v>90</v>
      </c>
      <c r="AW740" s="14" t="s">
        <v>38</v>
      </c>
      <c r="AX740" s="14" t="s">
        <v>83</v>
      </c>
      <c r="AY740" s="283" t="s">
        <v>263</v>
      </c>
    </row>
    <row r="741" s="14" customFormat="1">
      <c r="B741" s="274"/>
      <c r="C741" s="275"/>
      <c r="D741" s="246" t="s">
        <v>368</v>
      </c>
      <c r="E741" s="276" t="s">
        <v>1</v>
      </c>
      <c r="F741" s="277" t="s">
        <v>3946</v>
      </c>
      <c r="G741" s="275"/>
      <c r="H741" s="276" t="s">
        <v>1</v>
      </c>
      <c r="I741" s="278"/>
      <c r="J741" s="275"/>
      <c r="K741" s="275"/>
      <c r="L741" s="279"/>
      <c r="M741" s="280"/>
      <c r="N741" s="281"/>
      <c r="O741" s="281"/>
      <c r="P741" s="281"/>
      <c r="Q741" s="281"/>
      <c r="R741" s="281"/>
      <c r="S741" s="281"/>
      <c r="T741" s="282"/>
      <c r="AT741" s="283" t="s">
        <v>368</v>
      </c>
      <c r="AU741" s="283" t="s">
        <v>92</v>
      </c>
      <c r="AV741" s="14" t="s">
        <v>90</v>
      </c>
      <c r="AW741" s="14" t="s">
        <v>38</v>
      </c>
      <c r="AX741" s="14" t="s">
        <v>83</v>
      </c>
      <c r="AY741" s="283" t="s">
        <v>263</v>
      </c>
    </row>
    <row r="742" s="14" customFormat="1">
      <c r="B742" s="274"/>
      <c r="C742" s="275"/>
      <c r="D742" s="246" t="s">
        <v>368</v>
      </c>
      <c r="E742" s="276" t="s">
        <v>1</v>
      </c>
      <c r="F742" s="277" t="s">
        <v>3947</v>
      </c>
      <c r="G742" s="275"/>
      <c r="H742" s="276" t="s">
        <v>1</v>
      </c>
      <c r="I742" s="278"/>
      <c r="J742" s="275"/>
      <c r="K742" s="275"/>
      <c r="L742" s="279"/>
      <c r="M742" s="280"/>
      <c r="N742" s="281"/>
      <c r="O742" s="281"/>
      <c r="P742" s="281"/>
      <c r="Q742" s="281"/>
      <c r="R742" s="281"/>
      <c r="S742" s="281"/>
      <c r="T742" s="282"/>
      <c r="AT742" s="283" t="s">
        <v>368</v>
      </c>
      <c r="AU742" s="283" t="s">
        <v>92</v>
      </c>
      <c r="AV742" s="14" t="s">
        <v>90</v>
      </c>
      <c r="AW742" s="14" t="s">
        <v>38</v>
      </c>
      <c r="AX742" s="14" t="s">
        <v>83</v>
      </c>
      <c r="AY742" s="283" t="s">
        <v>263</v>
      </c>
    </row>
    <row r="743" s="14" customFormat="1">
      <c r="B743" s="274"/>
      <c r="C743" s="275"/>
      <c r="D743" s="246" t="s">
        <v>368</v>
      </c>
      <c r="E743" s="276" t="s">
        <v>1</v>
      </c>
      <c r="F743" s="277" t="s">
        <v>3948</v>
      </c>
      <c r="G743" s="275"/>
      <c r="H743" s="276" t="s">
        <v>1</v>
      </c>
      <c r="I743" s="278"/>
      <c r="J743" s="275"/>
      <c r="K743" s="275"/>
      <c r="L743" s="279"/>
      <c r="M743" s="280"/>
      <c r="N743" s="281"/>
      <c r="O743" s="281"/>
      <c r="P743" s="281"/>
      <c r="Q743" s="281"/>
      <c r="R743" s="281"/>
      <c r="S743" s="281"/>
      <c r="T743" s="282"/>
      <c r="AT743" s="283" t="s">
        <v>368</v>
      </c>
      <c r="AU743" s="283" t="s">
        <v>92</v>
      </c>
      <c r="AV743" s="14" t="s">
        <v>90</v>
      </c>
      <c r="AW743" s="14" t="s">
        <v>38</v>
      </c>
      <c r="AX743" s="14" t="s">
        <v>83</v>
      </c>
      <c r="AY743" s="283" t="s">
        <v>263</v>
      </c>
    </row>
    <row r="744" s="14" customFormat="1">
      <c r="B744" s="274"/>
      <c r="C744" s="275"/>
      <c r="D744" s="246" t="s">
        <v>368</v>
      </c>
      <c r="E744" s="276" t="s">
        <v>1</v>
      </c>
      <c r="F744" s="277" t="s">
        <v>3949</v>
      </c>
      <c r="G744" s="275"/>
      <c r="H744" s="276" t="s">
        <v>1</v>
      </c>
      <c r="I744" s="278"/>
      <c r="J744" s="275"/>
      <c r="K744" s="275"/>
      <c r="L744" s="279"/>
      <c r="M744" s="280"/>
      <c r="N744" s="281"/>
      <c r="O744" s="281"/>
      <c r="P744" s="281"/>
      <c r="Q744" s="281"/>
      <c r="R744" s="281"/>
      <c r="S744" s="281"/>
      <c r="T744" s="282"/>
      <c r="AT744" s="283" t="s">
        <v>368</v>
      </c>
      <c r="AU744" s="283" t="s">
        <v>92</v>
      </c>
      <c r="AV744" s="14" t="s">
        <v>90</v>
      </c>
      <c r="AW744" s="14" t="s">
        <v>38</v>
      </c>
      <c r="AX744" s="14" t="s">
        <v>83</v>
      </c>
      <c r="AY744" s="283" t="s">
        <v>263</v>
      </c>
    </row>
    <row r="745" s="14" customFormat="1">
      <c r="B745" s="274"/>
      <c r="C745" s="275"/>
      <c r="D745" s="246" t="s">
        <v>368</v>
      </c>
      <c r="E745" s="276" t="s">
        <v>1</v>
      </c>
      <c r="F745" s="277" t="s">
        <v>3950</v>
      </c>
      <c r="G745" s="275"/>
      <c r="H745" s="276" t="s">
        <v>1</v>
      </c>
      <c r="I745" s="278"/>
      <c r="J745" s="275"/>
      <c r="K745" s="275"/>
      <c r="L745" s="279"/>
      <c r="M745" s="280"/>
      <c r="N745" s="281"/>
      <c r="O745" s="281"/>
      <c r="P745" s="281"/>
      <c r="Q745" s="281"/>
      <c r="R745" s="281"/>
      <c r="S745" s="281"/>
      <c r="T745" s="282"/>
      <c r="AT745" s="283" t="s">
        <v>368</v>
      </c>
      <c r="AU745" s="283" t="s">
        <v>92</v>
      </c>
      <c r="AV745" s="14" t="s">
        <v>90</v>
      </c>
      <c r="AW745" s="14" t="s">
        <v>38</v>
      </c>
      <c r="AX745" s="14" t="s">
        <v>83</v>
      </c>
      <c r="AY745" s="283" t="s">
        <v>263</v>
      </c>
    </row>
    <row r="746" s="12" customFormat="1">
      <c r="B746" s="252"/>
      <c r="C746" s="253"/>
      <c r="D746" s="246" t="s">
        <v>368</v>
      </c>
      <c r="E746" s="254" t="s">
        <v>1</v>
      </c>
      <c r="F746" s="255" t="s">
        <v>430</v>
      </c>
      <c r="G746" s="253"/>
      <c r="H746" s="256">
        <v>12</v>
      </c>
      <c r="I746" s="257"/>
      <c r="J746" s="253"/>
      <c r="K746" s="253"/>
      <c r="L746" s="258"/>
      <c r="M746" s="259"/>
      <c r="N746" s="260"/>
      <c r="O746" s="260"/>
      <c r="P746" s="260"/>
      <c r="Q746" s="260"/>
      <c r="R746" s="260"/>
      <c r="S746" s="260"/>
      <c r="T746" s="261"/>
      <c r="AT746" s="262" t="s">
        <v>368</v>
      </c>
      <c r="AU746" s="262" t="s">
        <v>92</v>
      </c>
      <c r="AV746" s="12" t="s">
        <v>92</v>
      </c>
      <c r="AW746" s="12" t="s">
        <v>38</v>
      </c>
      <c r="AX746" s="12" t="s">
        <v>90</v>
      </c>
      <c r="AY746" s="262" t="s">
        <v>263</v>
      </c>
    </row>
    <row r="747" s="1" customFormat="1" ht="16.5" customHeight="1">
      <c r="B747" s="39"/>
      <c r="C747" s="233" t="s">
        <v>967</v>
      </c>
      <c r="D747" s="233" t="s">
        <v>266</v>
      </c>
      <c r="E747" s="234" t="s">
        <v>3951</v>
      </c>
      <c r="F747" s="235" t="s">
        <v>3952</v>
      </c>
      <c r="G747" s="236" t="s">
        <v>503</v>
      </c>
      <c r="H747" s="237">
        <v>12</v>
      </c>
      <c r="I747" s="238"/>
      <c r="J747" s="239">
        <f>ROUND(I747*H747,2)</f>
        <v>0</v>
      </c>
      <c r="K747" s="235" t="s">
        <v>3544</v>
      </c>
      <c r="L747" s="44"/>
      <c r="M747" s="240" t="s">
        <v>1</v>
      </c>
      <c r="N747" s="241" t="s">
        <v>48</v>
      </c>
      <c r="O747" s="87"/>
      <c r="P747" s="242">
        <f>O747*H747</f>
        <v>0</v>
      </c>
      <c r="Q747" s="242">
        <v>0.0021199999999999999</v>
      </c>
      <c r="R747" s="242">
        <f>Q747*H747</f>
        <v>0.025439999999999997</v>
      </c>
      <c r="S747" s="242">
        <v>0</v>
      </c>
      <c r="T747" s="243">
        <f>S747*H747</f>
        <v>0</v>
      </c>
      <c r="AR747" s="244" t="s">
        <v>452</v>
      </c>
      <c r="AT747" s="244" t="s">
        <v>266</v>
      </c>
      <c r="AU747" s="244" t="s">
        <v>92</v>
      </c>
      <c r="AY747" s="17" t="s">
        <v>263</v>
      </c>
      <c r="BE747" s="245">
        <f>IF(N747="základní",J747,0)</f>
        <v>0</v>
      </c>
      <c r="BF747" s="245">
        <f>IF(N747="snížená",J747,0)</f>
        <v>0</v>
      </c>
      <c r="BG747" s="245">
        <f>IF(N747="zákl. přenesená",J747,0)</f>
        <v>0</v>
      </c>
      <c r="BH747" s="245">
        <f>IF(N747="sníž. přenesená",J747,0)</f>
        <v>0</v>
      </c>
      <c r="BI747" s="245">
        <f>IF(N747="nulová",J747,0)</f>
        <v>0</v>
      </c>
      <c r="BJ747" s="17" t="s">
        <v>90</v>
      </c>
      <c r="BK747" s="245">
        <f>ROUND(I747*H747,2)</f>
        <v>0</v>
      </c>
      <c r="BL747" s="17" t="s">
        <v>452</v>
      </c>
      <c r="BM747" s="244" t="s">
        <v>3953</v>
      </c>
    </row>
    <row r="748" s="14" customFormat="1">
      <c r="B748" s="274"/>
      <c r="C748" s="275"/>
      <c r="D748" s="246" t="s">
        <v>368</v>
      </c>
      <c r="E748" s="276" t="s">
        <v>1</v>
      </c>
      <c r="F748" s="277" t="s">
        <v>3943</v>
      </c>
      <c r="G748" s="275"/>
      <c r="H748" s="276" t="s">
        <v>1</v>
      </c>
      <c r="I748" s="278"/>
      <c r="J748" s="275"/>
      <c r="K748" s="275"/>
      <c r="L748" s="279"/>
      <c r="M748" s="280"/>
      <c r="N748" s="281"/>
      <c r="O748" s="281"/>
      <c r="P748" s="281"/>
      <c r="Q748" s="281"/>
      <c r="R748" s="281"/>
      <c r="S748" s="281"/>
      <c r="T748" s="282"/>
      <c r="AT748" s="283" t="s">
        <v>368</v>
      </c>
      <c r="AU748" s="283" t="s">
        <v>92</v>
      </c>
      <c r="AV748" s="14" t="s">
        <v>90</v>
      </c>
      <c r="AW748" s="14" t="s">
        <v>38</v>
      </c>
      <c r="AX748" s="14" t="s">
        <v>83</v>
      </c>
      <c r="AY748" s="283" t="s">
        <v>263</v>
      </c>
    </row>
    <row r="749" s="14" customFormat="1">
      <c r="B749" s="274"/>
      <c r="C749" s="275"/>
      <c r="D749" s="246" t="s">
        <v>368</v>
      </c>
      <c r="E749" s="276" t="s">
        <v>1</v>
      </c>
      <c r="F749" s="277" t="s">
        <v>3944</v>
      </c>
      <c r="G749" s="275"/>
      <c r="H749" s="276" t="s">
        <v>1</v>
      </c>
      <c r="I749" s="278"/>
      <c r="J749" s="275"/>
      <c r="K749" s="275"/>
      <c r="L749" s="279"/>
      <c r="M749" s="280"/>
      <c r="N749" s="281"/>
      <c r="O749" s="281"/>
      <c r="P749" s="281"/>
      <c r="Q749" s="281"/>
      <c r="R749" s="281"/>
      <c r="S749" s="281"/>
      <c r="T749" s="282"/>
      <c r="AT749" s="283" t="s">
        <v>368</v>
      </c>
      <c r="AU749" s="283" t="s">
        <v>92</v>
      </c>
      <c r="AV749" s="14" t="s">
        <v>90</v>
      </c>
      <c r="AW749" s="14" t="s">
        <v>38</v>
      </c>
      <c r="AX749" s="14" t="s">
        <v>83</v>
      </c>
      <c r="AY749" s="283" t="s">
        <v>263</v>
      </c>
    </row>
    <row r="750" s="12" customFormat="1">
      <c r="B750" s="252"/>
      <c r="C750" s="253"/>
      <c r="D750" s="246" t="s">
        <v>368</v>
      </c>
      <c r="E750" s="254" t="s">
        <v>1</v>
      </c>
      <c r="F750" s="255" t="s">
        <v>430</v>
      </c>
      <c r="G750" s="253"/>
      <c r="H750" s="256">
        <v>12</v>
      </c>
      <c r="I750" s="257"/>
      <c r="J750" s="253"/>
      <c r="K750" s="253"/>
      <c r="L750" s="258"/>
      <c r="M750" s="259"/>
      <c r="N750" s="260"/>
      <c r="O750" s="260"/>
      <c r="P750" s="260"/>
      <c r="Q750" s="260"/>
      <c r="R750" s="260"/>
      <c r="S750" s="260"/>
      <c r="T750" s="261"/>
      <c r="AT750" s="262" t="s">
        <v>368</v>
      </c>
      <c r="AU750" s="262" t="s">
        <v>92</v>
      </c>
      <c r="AV750" s="12" t="s">
        <v>92</v>
      </c>
      <c r="AW750" s="12" t="s">
        <v>38</v>
      </c>
      <c r="AX750" s="12" t="s">
        <v>90</v>
      </c>
      <c r="AY750" s="262" t="s">
        <v>263</v>
      </c>
    </row>
    <row r="751" s="1" customFormat="1" ht="16.5" customHeight="1">
      <c r="B751" s="39"/>
      <c r="C751" s="233" t="s">
        <v>971</v>
      </c>
      <c r="D751" s="233" t="s">
        <v>266</v>
      </c>
      <c r="E751" s="234" t="s">
        <v>3954</v>
      </c>
      <c r="F751" s="235" t="s">
        <v>3955</v>
      </c>
      <c r="G751" s="236" t="s">
        <v>503</v>
      </c>
      <c r="H751" s="237">
        <v>12</v>
      </c>
      <c r="I751" s="238"/>
      <c r="J751" s="239">
        <f>ROUND(I751*H751,2)</f>
        <v>0</v>
      </c>
      <c r="K751" s="235" t="s">
        <v>3544</v>
      </c>
      <c r="L751" s="44"/>
      <c r="M751" s="240" t="s">
        <v>1</v>
      </c>
      <c r="N751" s="241" t="s">
        <v>48</v>
      </c>
      <c r="O751" s="87"/>
      <c r="P751" s="242">
        <f>O751*H751</f>
        <v>0</v>
      </c>
      <c r="Q751" s="242">
        <v>0.0021199999999999999</v>
      </c>
      <c r="R751" s="242">
        <f>Q751*H751</f>
        <v>0.025439999999999997</v>
      </c>
      <c r="S751" s="242">
        <v>0</v>
      </c>
      <c r="T751" s="243">
        <f>S751*H751</f>
        <v>0</v>
      </c>
      <c r="AR751" s="244" t="s">
        <v>452</v>
      </c>
      <c r="AT751" s="244" t="s">
        <v>266</v>
      </c>
      <c r="AU751" s="244" t="s">
        <v>92</v>
      </c>
      <c r="AY751" s="17" t="s">
        <v>263</v>
      </c>
      <c r="BE751" s="245">
        <f>IF(N751="základní",J751,0)</f>
        <v>0</v>
      </c>
      <c r="BF751" s="245">
        <f>IF(N751="snížená",J751,0)</f>
        <v>0</v>
      </c>
      <c r="BG751" s="245">
        <f>IF(N751="zákl. přenesená",J751,0)</f>
        <v>0</v>
      </c>
      <c r="BH751" s="245">
        <f>IF(N751="sníž. přenesená",J751,0)</f>
        <v>0</v>
      </c>
      <c r="BI751" s="245">
        <f>IF(N751="nulová",J751,0)</f>
        <v>0</v>
      </c>
      <c r="BJ751" s="17" t="s">
        <v>90</v>
      </c>
      <c r="BK751" s="245">
        <f>ROUND(I751*H751,2)</f>
        <v>0</v>
      </c>
      <c r="BL751" s="17" t="s">
        <v>452</v>
      </c>
      <c r="BM751" s="244" t="s">
        <v>3956</v>
      </c>
    </row>
    <row r="752" s="14" customFormat="1">
      <c r="B752" s="274"/>
      <c r="C752" s="275"/>
      <c r="D752" s="246" t="s">
        <v>368</v>
      </c>
      <c r="E752" s="276" t="s">
        <v>1</v>
      </c>
      <c r="F752" s="277" t="s">
        <v>3957</v>
      </c>
      <c r="G752" s="275"/>
      <c r="H752" s="276" t="s">
        <v>1</v>
      </c>
      <c r="I752" s="278"/>
      <c r="J752" s="275"/>
      <c r="K752" s="275"/>
      <c r="L752" s="279"/>
      <c r="M752" s="280"/>
      <c r="N752" s="281"/>
      <c r="O752" s="281"/>
      <c r="P752" s="281"/>
      <c r="Q752" s="281"/>
      <c r="R752" s="281"/>
      <c r="S752" s="281"/>
      <c r="T752" s="282"/>
      <c r="AT752" s="283" t="s">
        <v>368</v>
      </c>
      <c r="AU752" s="283" t="s">
        <v>92</v>
      </c>
      <c r="AV752" s="14" t="s">
        <v>90</v>
      </c>
      <c r="AW752" s="14" t="s">
        <v>38</v>
      </c>
      <c r="AX752" s="14" t="s">
        <v>83</v>
      </c>
      <c r="AY752" s="283" t="s">
        <v>263</v>
      </c>
    </row>
    <row r="753" s="14" customFormat="1">
      <c r="B753" s="274"/>
      <c r="C753" s="275"/>
      <c r="D753" s="246" t="s">
        <v>368</v>
      </c>
      <c r="E753" s="276" t="s">
        <v>1</v>
      </c>
      <c r="F753" s="277" t="s">
        <v>3958</v>
      </c>
      <c r="G753" s="275"/>
      <c r="H753" s="276" t="s">
        <v>1</v>
      </c>
      <c r="I753" s="278"/>
      <c r="J753" s="275"/>
      <c r="K753" s="275"/>
      <c r="L753" s="279"/>
      <c r="M753" s="280"/>
      <c r="N753" s="281"/>
      <c r="O753" s="281"/>
      <c r="P753" s="281"/>
      <c r="Q753" s="281"/>
      <c r="R753" s="281"/>
      <c r="S753" s="281"/>
      <c r="T753" s="282"/>
      <c r="AT753" s="283" t="s">
        <v>368</v>
      </c>
      <c r="AU753" s="283" t="s">
        <v>92</v>
      </c>
      <c r="AV753" s="14" t="s">
        <v>90</v>
      </c>
      <c r="AW753" s="14" t="s">
        <v>38</v>
      </c>
      <c r="AX753" s="14" t="s">
        <v>83</v>
      </c>
      <c r="AY753" s="283" t="s">
        <v>263</v>
      </c>
    </row>
    <row r="754" s="14" customFormat="1">
      <c r="B754" s="274"/>
      <c r="C754" s="275"/>
      <c r="D754" s="246" t="s">
        <v>368</v>
      </c>
      <c r="E754" s="276" t="s">
        <v>1</v>
      </c>
      <c r="F754" s="277" t="s">
        <v>3944</v>
      </c>
      <c r="G754" s="275"/>
      <c r="H754" s="276" t="s">
        <v>1</v>
      </c>
      <c r="I754" s="278"/>
      <c r="J754" s="275"/>
      <c r="K754" s="275"/>
      <c r="L754" s="279"/>
      <c r="M754" s="280"/>
      <c r="N754" s="281"/>
      <c r="O754" s="281"/>
      <c r="P754" s="281"/>
      <c r="Q754" s="281"/>
      <c r="R754" s="281"/>
      <c r="S754" s="281"/>
      <c r="T754" s="282"/>
      <c r="AT754" s="283" t="s">
        <v>368</v>
      </c>
      <c r="AU754" s="283" t="s">
        <v>92</v>
      </c>
      <c r="AV754" s="14" t="s">
        <v>90</v>
      </c>
      <c r="AW754" s="14" t="s">
        <v>38</v>
      </c>
      <c r="AX754" s="14" t="s">
        <v>83</v>
      </c>
      <c r="AY754" s="283" t="s">
        <v>263</v>
      </c>
    </row>
    <row r="755" s="12" customFormat="1">
      <c r="B755" s="252"/>
      <c r="C755" s="253"/>
      <c r="D755" s="246" t="s">
        <v>368</v>
      </c>
      <c r="E755" s="254" t="s">
        <v>1</v>
      </c>
      <c r="F755" s="255" t="s">
        <v>430</v>
      </c>
      <c r="G755" s="253"/>
      <c r="H755" s="256">
        <v>12</v>
      </c>
      <c r="I755" s="257"/>
      <c r="J755" s="253"/>
      <c r="K755" s="253"/>
      <c r="L755" s="258"/>
      <c r="M755" s="259"/>
      <c r="N755" s="260"/>
      <c r="O755" s="260"/>
      <c r="P755" s="260"/>
      <c r="Q755" s="260"/>
      <c r="R755" s="260"/>
      <c r="S755" s="260"/>
      <c r="T755" s="261"/>
      <c r="AT755" s="262" t="s">
        <v>368</v>
      </c>
      <c r="AU755" s="262" t="s">
        <v>92</v>
      </c>
      <c r="AV755" s="12" t="s">
        <v>92</v>
      </c>
      <c r="AW755" s="12" t="s">
        <v>38</v>
      </c>
      <c r="AX755" s="12" t="s">
        <v>90</v>
      </c>
      <c r="AY755" s="262" t="s">
        <v>263</v>
      </c>
    </row>
    <row r="756" s="1" customFormat="1" ht="16.5" customHeight="1">
      <c r="B756" s="39"/>
      <c r="C756" s="233" t="s">
        <v>975</v>
      </c>
      <c r="D756" s="233" t="s">
        <v>266</v>
      </c>
      <c r="E756" s="234" t="s">
        <v>3959</v>
      </c>
      <c r="F756" s="235" t="s">
        <v>3960</v>
      </c>
      <c r="G756" s="236" t="s">
        <v>503</v>
      </c>
      <c r="H756" s="237">
        <v>2</v>
      </c>
      <c r="I756" s="238"/>
      <c r="J756" s="239">
        <f>ROUND(I756*H756,2)</f>
        <v>0</v>
      </c>
      <c r="K756" s="235" t="s">
        <v>270</v>
      </c>
      <c r="L756" s="44"/>
      <c r="M756" s="240" t="s">
        <v>1</v>
      </c>
      <c r="N756" s="241" t="s">
        <v>48</v>
      </c>
      <c r="O756" s="87"/>
      <c r="P756" s="242">
        <f>O756*H756</f>
        <v>0</v>
      </c>
      <c r="Q756" s="242">
        <v>0.00016000000000000001</v>
      </c>
      <c r="R756" s="242">
        <f>Q756*H756</f>
        <v>0.00032000000000000003</v>
      </c>
      <c r="S756" s="242">
        <v>0</v>
      </c>
      <c r="T756" s="243">
        <f>S756*H756</f>
        <v>0</v>
      </c>
      <c r="AR756" s="244" t="s">
        <v>452</v>
      </c>
      <c r="AT756" s="244" t="s">
        <v>266</v>
      </c>
      <c r="AU756" s="244" t="s">
        <v>92</v>
      </c>
      <c r="AY756" s="17" t="s">
        <v>263</v>
      </c>
      <c r="BE756" s="245">
        <f>IF(N756="základní",J756,0)</f>
        <v>0</v>
      </c>
      <c r="BF756" s="245">
        <f>IF(N756="snížená",J756,0)</f>
        <v>0</v>
      </c>
      <c r="BG756" s="245">
        <f>IF(N756="zákl. přenesená",J756,0)</f>
        <v>0</v>
      </c>
      <c r="BH756" s="245">
        <f>IF(N756="sníž. přenesená",J756,0)</f>
        <v>0</v>
      </c>
      <c r="BI756" s="245">
        <f>IF(N756="nulová",J756,0)</f>
        <v>0</v>
      </c>
      <c r="BJ756" s="17" t="s">
        <v>90</v>
      </c>
      <c r="BK756" s="245">
        <f>ROUND(I756*H756,2)</f>
        <v>0</v>
      </c>
      <c r="BL756" s="17" t="s">
        <v>452</v>
      </c>
      <c r="BM756" s="244" t="s">
        <v>3961</v>
      </c>
    </row>
    <row r="757" s="12" customFormat="1">
      <c r="B757" s="252"/>
      <c r="C757" s="253"/>
      <c r="D757" s="246" t="s">
        <v>368</v>
      </c>
      <c r="E757" s="254" t="s">
        <v>1</v>
      </c>
      <c r="F757" s="255" t="s">
        <v>92</v>
      </c>
      <c r="G757" s="253"/>
      <c r="H757" s="256">
        <v>2</v>
      </c>
      <c r="I757" s="257"/>
      <c r="J757" s="253"/>
      <c r="K757" s="253"/>
      <c r="L757" s="258"/>
      <c r="M757" s="259"/>
      <c r="N757" s="260"/>
      <c r="O757" s="260"/>
      <c r="P757" s="260"/>
      <c r="Q757" s="260"/>
      <c r="R757" s="260"/>
      <c r="S757" s="260"/>
      <c r="T757" s="261"/>
      <c r="AT757" s="262" t="s">
        <v>368</v>
      </c>
      <c r="AU757" s="262" t="s">
        <v>92</v>
      </c>
      <c r="AV757" s="12" t="s">
        <v>92</v>
      </c>
      <c r="AW757" s="12" t="s">
        <v>38</v>
      </c>
      <c r="AX757" s="12" t="s">
        <v>90</v>
      </c>
      <c r="AY757" s="262" t="s">
        <v>263</v>
      </c>
    </row>
    <row r="758" s="1" customFormat="1" ht="16.5" customHeight="1">
      <c r="B758" s="39"/>
      <c r="C758" s="233" t="s">
        <v>979</v>
      </c>
      <c r="D758" s="233" t="s">
        <v>266</v>
      </c>
      <c r="E758" s="234" t="s">
        <v>3962</v>
      </c>
      <c r="F758" s="235" t="s">
        <v>3963</v>
      </c>
      <c r="G758" s="236" t="s">
        <v>503</v>
      </c>
      <c r="H758" s="237">
        <v>11</v>
      </c>
      <c r="I758" s="238"/>
      <c r="J758" s="239">
        <f>ROUND(I758*H758,2)</f>
        <v>0</v>
      </c>
      <c r="K758" s="235" t="s">
        <v>270</v>
      </c>
      <c r="L758" s="44"/>
      <c r="M758" s="240" t="s">
        <v>1</v>
      </c>
      <c r="N758" s="241" t="s">
        <v>48</v>
      </c>
      <c r="O758" s="87"/>
      <c r="P758" s="242">
        <f>O758*H758</f>
        <v>0</v>
      </c>
      <c r="Q758" s="242">
        <v>0.00029</v>
      </c>
      <c r="R758" s="242">
        <f>Q758*H758</f>
        <v>0.0031900000000000001</v>
      </c>
      <c r="S758" s="242">
        <v>0</v>
      </c>
      <c r="T758" s="243">
        <f>S758*H758</f>
        <v>0</v>
      </c>
      <c r="AR758" s="244" t="s">
        <v>452</v>
      </c>
      <c r="AT758" s="244" t="s">
        <v>266</v>
      </c>
      <c r="AU758" s="244" t="s">
        <v>92</v>
      </c>
      <c r="AY758" s="17" t="s">
        <v>263</v>
      </c>
      <c r="BE758" s="245">
        <f>IF(N758="základní",J758,0)</f>
        <v>0</v>
      </c>
      <c r="BF758" s="245">
        <f>IF(N758="snížená",J758,0)</f>
        <v>0</v>
      </c>
      <c r="BG758" s="245">
        <f>IF(N758="zákl. přenesená",J758,0)</f>
        <v>0</v>
      </c>
      <c r="BH758" s="245">
        <f>IF(N758="sníž. přenesená",J758,0)</f>
        <v>0</v>
      </c>
      <c r="BI758" s="245">
        <f>IF(N758="nulová",J758,0)</f>
        <v>0</v>
      </c>
      <c r="BJ758" s="17" t="s">
        <v>90</v>
      </c>
      <c r="BK758" s="245">
        <f>ROUND(I758*H758,2)</f>
        <v>0</v>
      </c>
      <c r="BL758" s="17" t="s">
        <v>452</v>
      </c>
      <c r="BM758" s="244" t="s">
        <v>3964</v>
      </c>
    </row>
    <row r="759" s="12" customFormat="1">
      <c r="B759" s="252"/>
      <c r="C759" s="253"/>
      <c r="D759" s="246" t="s">
        <v>368</v>
      </c>
      <c r="E759" s="254" t="s">
        <v>1</v>
      </c>
      <c r="F759" s="255" t="s">
        <v>322</v>
      </c>
      <c r="G759" s="253"/>
      <c r="H759" s="256">
        <v>11</v>
      </c>
      <c r="I759" s="257"/>
      <c r="J759" s="253"/>
      <c r="K759" s="253"/>
      <c r="L759" s="258"/>
      <c r="M759" s="259"/>
      <c r="N759" s="260"/>
      <c r="O759" s="260"/>
      <c r="P759" s="260"/>
      <c r="Q759" s="260"/>
      <c r="R759" s="260"/>
      <c r="S759" s="260"/>
      <c r="T759" s="261"/>
      <c r="AT759" s="262" t="s">
        <v>368</v>
      </c>
      <c r="AU759" s="262" t="s">
        <v>92</v>
      </c>
      <c r="AV759" s="12" t="s">
        <v>92</v>
      </c>
      <c r="AW759" s="12" t="s">
        <v>38</v>
      </c>
      <c r="AX759" s="12" t="s">
        <v>90</v>
      </c>
      <c r="AY759" s="262" t="s">
        <v>263</v>
      </c>
    </row>
    <row r="760" s="1" customFormat="1" ht="16.5" customHeight="1">
      <c r="B760" s="39"/>
      <c r="C760" s="233" t="s">
        <v>984</v>
      </c>
      <c r="D760" s="233" t="s">
        <v>266</v>
      </c>
      <c r="E760" s="234" t="s">
        <v>3965</v>
      </c>
      <c r="F760" s="235" t="s">
        <v>3966</v>
      </c>
      <c r="G760" s="236" t="s">
        <v>503</v>
      </c>
      <c r="H760" s="237">
        <v>2</v>
      </c>
      <c r="I760" s="238"/>
      <c r="J760" s="239">
        <f>ROUND(I760*H760,2)</f>
        <v>0</v>
      </c>
      <c r="K760" s="235" t="s">
        <v>270</v>
      </c>
      <c r="L760" s="44"/>
      <c r="M760" s="240" t="s">
        <v>1</v>
      </c>
      <c r="N760" s="241" t="s">
        <v>48</v>
      </c>
      <c r="O760" s="87"/>
      <c r="P760" s="242">
        <f>O760*H760</f>
        <v>0</v>
      </c>
      <c r="Q760" s="242">
        <v>6.0000000000000002E-05</v>
      </c>
      <c r="R760" s="242">
        <f>Q760*H760</f>
        <v>0.00012</v>
      </c>
      <c r="S760" s="242">
        <v>0</v>
      </c>
      <c r="T760" s="243">
        <f>S760*H760</f>
        <v>0</v>
      </c>
      <c r="AR760" s="244" t="s">
        <v>452</v>
      </c>
      <c r="AT760" s="244" t="s">
        <v>266</v>
      </c>
      <c r="AU760" s="244" t="s">
        <v>92</v>
      </c>
      <c r="AY760" s="17" t="s">
        <v>263</v>
      </c>
      <c r="BE760" s="245">
        <f>IF(N760="základní",J760,0)</f>
        <v>0</v>
      </c>
      <c r="BF760" s="245">
        <f>IF(N760="snížená",J760,0)</f>
        <v>0</v>
      </c>
      <c r="BG760" s="245">
        <f>IF(N760="zákl. přenesená",J760,0)</f>
        <v>0</v>
      </c>
      <c r="BH760" s="245">
        <f>IF(N760="sníž. přenesená",J760,0)</f>
        <v>0</v>
      </c>
      <c r="BI760" s="245">
        <f>IF(N760="nulová",J760,0)</f>
        <v>0</v>
      </c>
      <c r="BJ760" s="17" t="s">
        <v>90</v>
      </c>
      <c r="BK760" s="245">
        <f>ROUND(I760*H760,2)</f>
        <v>0</v>
      </c>
      <c r="BL760" s="17" t="s">
        <v>452</v>
      </c>
      <c r="BM760" s="244" t="s">
        <v>3967</v>
      </c>
    </row>
    <row r="761" s="14" customFormat="1">
      <c r="B761" s="274"/>
      <c r="C761" s="275"/>
      <c r="D761" s="246" t="s">
        <v>368</v>
      </c>
      <c r="E761" s="276" t="s">
        <v>1</v>
      </c>
      <c r="F761" s="277" t="s">
        <v>3968</v>
      </c>
      <c r="G761" s="275"/>
      <c r="H761" s="276" t="s">
        <v>1</v>
      </c>
      <c r="I761" s="278"/>
      <c r="J761" s="275"/>
      <c r="K761" s="275"/>
      <c r="L761" s="279"/>
      <c r="M761" s="280"/>
      <c r="N761" s="281"/>
      <c r="O761" s="281"/>
      <c r="P761" s="281"/>
      <c r="Q761" s="281"/>
      <c r="R761" s="281"/>
      <c r="S761" s="281"/>
      <c r="T761" s="282"/>
      <c r="AT761" s="283" t="s">
        <v>368</v>
      </c>
      <c r="AU761" s="283" t="s">
        <v>92</v>
      </c>
      <c r="AV761" s="14" t="s">
        <v>90</v>
      </c>
      <c r="AW761" s="14" t="s">
        <v>38</v>
      </c>
      <c r="AX761" s="14" t="s">
        <v>83</v>
      </c>
      <c r="AY761" s="283" t="s">
        <v>263</v>
      </c>
    </row>
    <row r="762" s="12" customFormat="1">
      <c r="B762" s="252"/>
      <c r="C762" s="253"/>
      <c r="D762" s="246" t="s">
        <v>368</v>
      </c>
      <c r="E762" s="254" t="s">
        <v>1</v>
      </c>
      <c r="F762" s="255" t="s">
        <v>92</v>
      </c>
      <c r="G762" s="253"/>
      <c r="H762" s="256">
        <v>2</v>
      </c>
      <c r="I762" s="257"/>
      <c r="J762" s="253"/>
      <c r="K762" s="253"/>
      <c r="L762" s="258"/>
      <c r="M762" s="259"/>
      <c r="N762" s="260"/>
      <c r="O762" s="260"/>
      <c r="P762" s="260"/>
      <c r="Q762" s="260"/>
      <c r="R762" s="260"/>
      <c r="S762" s="260"/>
      <c r="T762" s="261"/>
      <c r="AT762" s="262" t="s">
        <v>368</v>
      </c>
      <c r="AU762" s="262" t="s">
        <v>92</v>
      </c>
      <c r="AV762" s="12" t="s">
        <v>92</v>
      </c>
      <c r="AW762" s="12" t="s">
        <v>38</v>
      </c>
      <c r="AX762" s="12" t="s">
        <v>90</v>
      </c>
      <c r="AY762" s="262" t="s">
        <v>263</v>
      </c>
    </row>
    <row r="763" s="1" customFormat="1" ht="16.5" customHeight="1">
      <c r="B763" s="39"/>
      <c r="C763" s="233" t="s">
        <v>993</v>
      </c>
      <c r="D763" s="233" t="s">
        <v>266</v>
      </c>
      <c r="E763" s="234" t="s">
        <v>3969</v>
      </c>
      <c r="F763" s="235" t="s">
        <v>3970</v>
      </c>
      <c r="G763" s="236" t="s">
        <v>396</v>
      </c>
      <c r="H763" s="237">
        <v>90</v>
      </c>
      <c r="I763" s="238"/>
      <c r="J763" s="239">
        <f>ROUND(I763*H763,2)</f>
        <v>0</v>
      </c>
      <c r="K763" s="235" t="s">
        <v>270</v>
      </c>
      <c r="L763" s="44"/>
      <c r="M763" s="240" t="s">
        <v>1</v>
      </c>
      <c r="N763" s="241" t="s">
        <v>48</v>
      </c>
      <c r="O763" s="87"/>
      <c r="P763" s="242">
        <f>O763*H763</f>
        <v>0</v>
      </c>
      <c r="Q763" s="242">
        <v>0</v>
      </c>
      <c r="R763" s="242">
        <f>Q763*H763</f>
        <v>0</v>
      </c>
      <c r="S763" s="242">
        <v>0</v>
      </c>
      <c r="T763" s="243">
        <f>S763*H763</f>
        <v>0</v>
      </c>
      <c r="AR763" s="244" t="s">
        <v>452</v>
      </c>
      <c r="AT763" s="244" t="s">
        <v>266</v>
      </c>
      <c r="AU763" s="244" t="s">
        <v>92</v>
      </c>
      <c r="AY763" s="17" t="s">
        <v>263</v>
      </c>
      <c r="BE763" s="245">
        <f>IF(N763="základní",J763,0)</f>
        <v>0</v>
      </c>
      <c r="BF763" s="245">
        <f>IF(N763="snížená",J763,0)</f>
        <v>0</v>
      </c>
      <c r="BG763" s="245">
        <f>IF(N763="zákl. přenesená",J763,0)</f>
        <v>0</v>
      </c>
      <c r="BH763" s="245">
        <f>IF(N763="sníž. přenesená",J763,0)</f>
        <v>0</v>
      </c>
      <c r="BI763" s="245">
        <f>IF(N763="nulová",J763,0)</f>
        <v>0</v>
      </c>
      <c r="BJ763" s="17" t="s">
        <v>90</v>
      </c>
      <c r="BK763" s="245">
        <f>ROUND(I763*H763,2)</f>
        <v>0</v>
      </c>
      <c r="BL763" s="17" t="s">
        <v>452</v>
      </c>
      <c r="BM763" s="244" t="s">
        <v>3971</v>
      </c>
    </row>
    <row r="764" s="12" customFormat="1">
      <c r="B764" s="252"/>
      <c r="C764" s="253"/>
      <c r="D764" s="246" t="s">
        <v>368</v>
      </c>
      <c r="E764" s="254" t="s">
        <v>1</v>
      </c>
      <c r="F764" s="255" t="s">
        <v>3972</v>
      </c>
      <c r="G764" s="253"/>
      <c r="H764" s="256">
        <v>90</v>
      </c>
      <c r="I764" s="257"/>
      <c r="J764" s="253"/>
      <c r="K764" s="253"/>
      <c r="L764" s="258"/>
      <c r="M764" s="259"/>
      <c r="N764" s="260"/>
      <c r="O764" s="260"/>
      <c r="P764" s="260"/>
      <c r="Q764" s="260"/>
      <c r="R764" s="260"/>
      <c r="S764" s="260"/>
      <c r="T764" s="261"/>
      <c r="AT764" s="262" t="s">
        <v>368</v>
      </c>
      <c r="AU764" s="262" t="s">
        <v>92</v>
      </c>
      <c r="AV764" s="12" t="s">
        <v>92</v>
      </c>
      <c r="AW764" s="12" t="s">
        <v>38</v>
      </c>
      <c r="AX764" s="12" t="s">
        <v>90</v>
      </c>
      <c r="AY764" s="262" t="s">
        <v>263</v>
      </c>
    </row>
    <row r="765" s="1" customFormat="1" ht="16.5" customHeight="1">
      <c r="B765" s="39"/>
      <c r="C765" s="233" t="s">
        <v>999</v>
      </c>
      <c r="D765" s="233" t="s">
        <v>266</v>
      </c>
      <c r="E765" s="234" t="s">
        <v>3973</v>
      </c>
      <c r="F765" s="235" t="s">
        <v>3974</v>
      </c>
      <c r="G765" s="236" t="s">
        <v>396</v>
      </c>
      <c r="H765" s="237">
        <v>60.5</v>
      </c>
      <c r="I765" s="238"/>
      <c r="J765" s="239">
        <f>ROUND(I765*H765,2)</f>
        <v>0</v>
      </c>
      <c r="K765" s="235" t="s">
        <v>270</v>
      </c>
      <c r="L765" s="44"/>
      <c r="M765" s="240" t="s">
        <v>1</v>
      </c>
      <c r="N765" s="241" t="s">
        <v>48</v>
      </c>
      <c r="O765" s="87"/>
      <c r="P765" s="242">
        <f>O765*H765</f>
        <v>0</v>
      </c>
      <c r="Q765" s="242">
        <v>0</v>
      </c>
      <c r="R765" s="242">
        <f>Q765*H765</f>
        <v>0</v>
      </c>
      <c r="S765" s="242">
        <v>0</v>
      </c>
      <c r="T765" s="243">
        <f>S765*H765</f>
        <v>0</v>
      </c>
      <c r="AR765" s="244" t="s">
        <v>452</v>
      </c>
      <c r="AT765" s="244" t="s">
        <v>266</v>
      </c>
      <c r="AU765" s="244" t="s">
        <v>92</v>
      </c>
      <c r="AY765" s="17" t="s">
        <v>263</v>
      </c>
      <c r="BE765" s="245">
        <f>IF(N765="základní",J765,0)</f>
        <v>0</v>
      </c>
      <c r="BF765" s="245">
        <f>IF(N765="snížená",J765,0)</f>
        <v>0</v>
      </c>
      <c r="BG765" s="245">
        <f>IF(N765="zákl. přenesená",J765,0)</f>
        <v>0</v>
      </c>
      <c r="BH765" s="245">
        <f>IF(N765="sníž. přenesená",J765,0)</f>
        <v>0</v>
      </c>
      <c r="BI765" s="245">
        <f>IF(N765="nulová",J765,0)</f>
        <v>0</v>
      </c>
      <c r="BJ765" s="17" t="s">
        <v>90</v>
      </c>
      <c r="BK765" s="245">
        <f>ROUND(I765*H765,2)</f>
        <v>0</v>
      </c>
      <c r="BL765" s="17" t="s">
        <v>452</v>
      </c>
      <c r="BM765" s="244" t="s">
        <v>3975</v>
      </c>
    </row>
    <row r="766" s="12" customFormat="1">
      <c r="B766" s="252"/>
      <c r="C766" s="253"/>
      <c r="D766" s="246" t="s">
        <v>368</v>
      </c>
      <c r="E766" s="254" t="s">
        <v>1</v>
      </c>
      <c r="F766" s="255" t="s">
        <v>3759</v>
      </c>
      <c r="G766" s="253"/>
      <c r="H766" s="256">
        <v>60.5</v>
      </c>
      <c r="I766" s="257"/>
      <c r="J766" s="253"/>
      <c r="K766" s="253"/>
      <c r="L766" s="258"/>
      <c r="M766" s="259"/>
      <c r="N766" s="260"/>
      <c r="O766" s="260"/>
      <c r="P766" s="260"/>
      <c r="Q766" s="260"/>
      <c r="R766" s="260"/>
      <c r="S766" s="260"/>
      <c r="T766" s="261"/>
      <c r="AT766" s="262" t="s">
        <v>368</v>
      </c>
      <c r="AU766" s="262" t="s">
        <v>92</v>
      </c>
      <c r="AV766" s="12" t="s">
        <v>92</v>
      </c>
      <c r="AW766" s="12" t="s">
        <v>38</v>
      </c>
      <c r="AX766" s="12" t="s">
        <v>90</v>
      </c>
      <c r="AY766" s="262" t="s">
        <v>263</v>
      </c>
    </row>
    <row r="767" s="1" customFormat="1" ht="24" customHeight="1">
      <c r="B767" s="39"/>
      <c r="C767" s="233" t="s">
        <v>1006</v>
      </c>
      <c r="D767" s="233" t="s">
        <v>266</v>
      </c>
      <c r="E767" s="234" t="s">
        <v>3976</v>
      </c>
      <c r="F767" s="235" t="s">
        <v>3977</v>
      </c>
      <c r="G767" s="236" t="s">
        <v>403</v>
      </c>
      <c r="H767" s="237">
        <v>4.3940000000000001</v>
      </c>
      <c r="I767" s="238"/>
      <c r="J767" s="239">
        <f>ROUND(I767*H767,2)</f>
        <v>0</v>
      </c>
      <c r="K767" s="235" t="s">
        <v>270</v>
      </c>
      <c r="L767" s="44"/>
      <c r="M767" s="240" t="s">
        <v>1</v>
      </c>
      <c r="N767" s="241" t="s">
        <v>48</v>
      </c>
      <c r="O767" s="87"/>
      <c r="P767" s="242">
        <f>O767*H767</f>
        <v>0</v>
      </c>
      <c r="Q767" s="242">
        <v>0</v>
      </c>
      <c r="R767" s="242">
        <f>Q767*H767</f>
        <v>0</v>
      </c>
      <c r="S767" s="242">
        <v>0</v>
      </c>
      <c r="T767" s="243">
        <f>S767*H767</f>
        <v>0</v>
      </c>
      <c r="AR767" s="244" t="s">
        <v>452</v>
      </c>
      <c r="AT767" s="244" t="s">
        <v>266</v>
      </c>
      <c r="AU767" s="244" t="s">
        <v>92</v>
      </c>
      <c r="AY767" s="17" t="s">
        <v>263</v>
      </c>
      <c r="BE767" s="245">
        <f>IF(N767="základní",J767,0)</f>
        <v>0</v>
      </c>
      <c r="BF767" s="245">
        <f>IF(N767="snížená",J767,0)</f>
        <v>0</v>
      </c>
      <c r="BG767" s="245">
        <f>IF(N767="zákl. přenesená",J767,0)</f>
        <v>0</v>
      </c>
      <c r="BH767" s="245">
        <f>IF(N767="sníž. přenesená",J767,0)</f>
        <v>0</v>
      </c>
      <c r="BI767" s="245">
        <f>IF(N767="nulová",J767,0)</f>
        <v>0</v>
      </c>
      <c r="BJ767" s="17" t="s">
        <v>90</v>
      </c>
      <c r="BK767" s="245">
        <f>ROUND(I767*H767,2)</f>
        <v>0</v>
      </c>
      <c r="BL767" s="17" t="s">
        <v>452</v>
      </c>
      <c r="BM767" s="244" t="s">
        <v>3978</v>
      </c>
    </row>
    <row r="768" s="11" customFormat="1" ht="22.8" customHeight="1">
      <c r="B768" s="217"/>
      <c r="C768" s="218"/>
      <c r="D768" s="219" t="s">
        <v>82</v>
      </c>
      <c r="E768" s="231" t="s">
        <v>3979</v>
      </c>
      <c r="F768" s="231" t="s">
        <v>3980</v>
      </c>
      <c r="G768" s="218"/>
      <c r="H768" s="218"/>
      <c r="I768" s="221"/>
      <c r="J768" s="232">
        <f>BK768</f>
        <v>0</v>
      </c>
      <c r="K768" s="218"/>
      <c r="L768" s="223"/>
      <c r="M768" s="224"/>
      <c r="N768" s="225"/>
      <c r="O768" s="225"/>
      <c r="P768" s="226">
        <f>SUM(P769:P1162)</f>
        <v>0</v>
      </c>
      <c r="Q768" s="225"/>
      <c r="R768" s="226">
        <f>SUM(R769:R1162)</f>
        <v>6.8688330750000004</v>
      </c>
      <c r="S768" s="225"/>
      <c r="T768" s="227">
        <f>SUM(T769:T1162)</f>
        <v>0</v>
      </c>
      <c r="AR768" s="228" t="s">
        <v>92</v>
      </c>
      <c r="AT768" s="229" t="s">
        <v>82</v>
      </c>
      <c r="AU768" s="229" t="s">
        <v>90</v>
      </c>
      <c r="AY768" s="228" t="s">
        <v>263</v>
      </c>
      <c r="BK768" s="230">
        <f>SUM(BK769:BK1162)</f>
        <v>0</v>
      </c>
    </row>
    <row r="769" s="1" customFormat="1" ht="16.5" customHeight="1">
      <c r="B769" s="39"/>
      <c r="C769" s="233" t="s">
        <v>1013</v>
      </c>
      <c r="D769" s="233" t="s">
        <v>266</v>
      </c>
      <c r="E769" s="234" t="s">
        <v>3981</v>
      </c>
      <c r="F769" s="235" t="s">
        <v>3982</v>
      </c>
      <c r="G769" s="236" t="s">
        <v>396</v>
      </c>
      <c r="H769" s="237">
        <v>34.5</v>
      </c>
      <c r="I769" s="238"/>
      <c r="J769" s="239">
        <f>ROUND(I769*H769,2)</f>
        <v>0</v>
      </c>
      <c r="K769" s="235" t="s">
        <v>270</v>
      </c>
      <c r="L769" s="44"/>
      <c r="M769" s="240" t="s">
        <v>1</v>
      </c>
      <c r="N769" s="241" t="s">
        <v>48</v>
      </c>
      <c r="O769" s="87"/>
      <c r="P769" s="242">
        <f>O769*H769</f>
        <v>0</v>
      </c>
      <c r="Q769" s="242">
        <v>0.0024499999999999999</v>
      </c>
      <c r="R769" s="242">
        <f>Q769*H769</f>
        <v>0.084525000000000003</v>
      </c>
      <c r="S769" s="242">
        <v>0</v>
      </c>
      <c r="T769" s="243">
        <f>S769*H769</f>
        <v>0</v>
      </c>
      <c r="AR769" s="244" t="s">
        <v>452</v>
      </c>
      <c r="AT769" s="244" t="s">
        <v>266</v>
      </c>
      <c r="AU769" s="244" t="s">
        <v>92</v>
      </c>
      <c r="AY769" s="17" t="s">
        <v>263</v>
      </c>
      <c r="BE769" s="245">
        <f>IF(N769="základní",J769,0)</f>
        <v>0</v>
      </c>
      <c r="BF769" s="245">
        <f>IF(N769="snížená",J769,0)</f>
        <v>0</v>
      </c>
      <c r="BG769" s="245">
        <f>IF(N769="zákl. přenesená",J769,0)</f>
        <v>0</v>
      </c>
      <c r="BH769" s="245">
        <f>IF(N769="sníž. přenesená",J769,0)</f>
        <v>0</v>
      </c>
      <c r="BI769" s="245">
        <f>IF(N769="nulová",J769,0)</f>
        <v>0</v>
      </c>
      <c r="BJ769" s="17" t="s">
        <v>90</v>
      </c>
      <c r="BK769" s="245">
        <f>ROUND(I769*H769,2)</f>
        <v>0</v>
      </c>
      <c r="BL769" s="17" t="s">
        <v>452</v>
      </c>
      <c r="BM769" s="244" t="s">
        <v>3983</v>
      </c>
    </row>
    <row r="770" s="12" customFormat="1">
      <c r="B770" s="252"/>
      <c r="C770" s="253"/>
      <c r="D770" s="246" t="s">
        <v>368</v>
      </c>
      <c r="E770" s="254" t="s">
        <v>1</v>
      </c>
      <c r="F770" s="255" t="s">
        <v>3577</v>
      </c>
      <c r="G770" s="253"/>
      <c r="H770" s="256">
        <v>30</v>
      </c>
      <c r="I770" s="257"/>
      <c r="J770" s="253"/>
      <c r="K770" s="253"/>
      <c r="L770" s="258"/>
      <c r="M770" s="259"/>
      <c r="N770" s="260"/>
      <c r="O770" s="260"/>
      <c r="P770" s="260"/>
      <c r="Q770" s="260"/>
      <c r="R770" s="260"/>
      <c r="S770" s="260"/>
      <c r="T770" s="261"/>
      <c r="AT770" s="262" t="s">
        <v>368</v>
      </c>
      <c r="AU770" s="262" t="s">
        <v>92</v>
      </c>
      <c r="AV770" s="12" t="s">
        <v>92</v>
      </c>
      <c r="AW770" s="12" t="s">
        <v>38</v>
      </c>
      <c r="AX770" s="12" t="s">
        <v>83</v>
      </c>
      <c r="AY770" s="262" t="s">
        <v>263</v>
      </c>
    </row>
    <row r="771" s="13" customFormat="1">
      <c r="B771" s="263"/>
      <c r="C771" s="264"/>
      <c r="D771" s="246" t="s">
        <v>368</v>
      </c>
      <c r="E771" s="265" t="s">
        <v>1</v>
      </c>
      <c r="F771" s="266" t="s">
        <v>370</v>
      </c>
      <c r="G771" s="264"/>
      <c r="H771" s="267">
        <v>30</v>
      </c>
      <c r="I771" s="268"/>
      <c r="J771" s="264"/>
      <c r="K771" s="264"/>
      <c r="L771" s="269"/>
      <c r="M771" s="270"/>
      <c r="N771" s="271"/>
      <c r="O771" s="271"/>
      <c r="P771" s="271"/>
      <c r="Q771" s="271"/>
      <c r="R771" s="271"/>
      <c r="S771" s="271"/>
      <c r="T771" s="272"/>
      <c r="AT771" s="273" t="s">
        <v>368</v>
      </c>
      <c r="AU771" s="273" t="s">
        <v>92</v>
      </c>
      <c r="AV771" s="13" t="s">
        <v>125</v>
      </c>
      <c r="AW771" s="13" t="s">
        <v>38</v>
      </c>
      <c r="AX771" s="13" t="s">
        <v>83</v>
      </c>
      <c r="AY771" s="273" t="s">
        <v>263</v>
      </c>
    </row>
    <row r="772" s="12" customFormat="1">
      <c r="B772" s="252"/>
      <c r="C772" s="253"/>
      <c r="D772" s="246" t="s">
        <v>368</v>
      </c>
      <c r="E772" s="254" t="s">
        <v>1</v>
      </c>
      <c r="F772" s="255" t="s">
        <v>3984</v>
      </c>
      <c r="G772" s="253"/>
      <c r="H772" s="256">
        <v>34.5</v>
      </c>
      <c r="I772" s="257"/>
      <c r="J772" s="253"/>
      <c r="K772" s="253"/>
      <c r="L772" s="258"/>
      <c r="M772" s="259"/>
      <c r="N772" s="260"/>
      <c r="O772" s="260"/>
      <c r="P772" s="260"/>
      <c r="Q772" s="260"/>
      <c r="R772" s="260"/>
      <c r="S772" s="260"/>
      <c r="T772" s="261"/>
      <c r="AT772" s="262" t="s">
        <v>368</v>
      </c>
      <c r="AU772" s="262" t="s">
        <v>92</v>
      </c>
      <c r="AV772" s="12" t="s">
        <v>92</v>
      </c>
      <c r="AW772" s="12" t="s">
        <v>38</v>
      </c>
      <c r="AX772" s="12" t="s">
        <v>83</v>
      </c>
      <c r="AY772" s="262" t="s">
        <v>263</v>
      </c>
    </row>
    <row r="773" s="13" customFormat="1">
      <c r="B773" s="263"/>
      <c r="C773" s="264"/>
      <c r="D773" s="246" t="s">
        <v>368</v>
      </c>
      <c r="E773" s="265" t="s">
        <v>1</v>
      </c>
      <c r="F773" s="266" t="s">
        <v>370</v>
      </c>
      <c r="G773" s="264"/>
      <c r="H773" s="267">
        <v>34.5</v>
      </c>
      <c r="I773" s="268"/>
      <c r="J773" s="264"/>
      <c r="K773" s="264"/>
      <c r="L773" s="269"/>
      <c r="M773" s="270"/>
      <c r="N773" s="271"/>
      <c r="O773" s="271"/>
      <c r="P773" s="271"/>
      <c r="Q773" s="271"/>
      <c r="R773" s="271"/>
      <c r="S773" s="271"/>
      <c r="T773" s="272"/>
      <c r="AT773" s="273" t="s">
        <v>368</v>
      </c>
      <c r="AU773" s="273" t="s">
        <v>92</v>
      </c>
      <c r="AV773" s="13" t="s">
        <v>125</v>
      </c>
      <c r="AW773" s="13" t="s">
        <v>38</v>
      </c>
      <c r="AX773" s="13" t="s">
        <v>90</v>
      </c>
      <c r="AY773" s="273" t="s">
        <v>263</v>
      </c>
    </row>
    <row r="774" s="1" customFormat="1" ht="16.5" customHeight="1">
      <c r="B774" s="39"/>
      <c r="C774" s="233" t="s">
        <v>1018</v>
      </c>
      <c r="D774" s="233" t="s">
        <v>266</v>
      </c>
      <c r="E774" s="234" t="s">
        <v>3985</v>
      </c>
      <c r="F774" s="235" t="s">
        <v>3986</v>
      </c>
      <c r="G774" s="236" t="s">
        <v>396</v>
      </c>
      <c r="H774" s="237">
        <v>17</v>
      </c>
      <c r="I774" s="238"/>
      <c r="J774" s="239">
        <f>ROUND(I774*H774,2)</f>
        <v>0</v>
      </c>
      <c r="K774" s="235" t="s">
        <v>270</v>
      </c>
      <c r="L774" s="44"/>
      <c r="M774" s="240" t="s">
        <v>1</v>
      </c>
      <c r="N774" s="241" t="s">
        <v>48</v>
      </c>
      <c r="O774" s="87"/>
      <c r="P774" s="242">
        <f>O774*H774</f>
        <v>0</v>
      </c>
      <c r="Q774" s="242">
        <v>0.0030899999999999999</v>
      </c>
      <c r="R774" s="242">
        <f>Q774*H774</f>
        <v>0.05253</v>
      </c>
      <c r="S774" s="242">
        <v>0</v>
      </c>
      <c r="T774" s="243">
        <f>S774*H774</f>
        <v>0</v>
      </c>
      <c r="AR774" s="244" t="s">
        <v>452</v>
      </c>
      <c r="AT774" s="244" t="s">
        <v>266</v>
      </c>
      <c r="AU774" s="244" t="s">
        <v>92</v>
      </c>
      <c r="AY774" s="17" t="s">
        <v>263</v>
      </c>
      <c r="BE774" s="245">
        <f>IF(N774="základní",J774,0)</f>
        <v>0</v>
      </c>
      <c r="BF774" s="245">
        <f>IF(N774="snížená",J774,0)</f>
        <v>0</v>
      </c>
      <c r="BG774" s="245">
        <f>IF(N774="zákl. přenesená",J774,0)</f>
        <v>0</v>
      </c>
      <c r="BH774" s="245">
        <f>IF(N774="sníž. přenesená",J774,0)</f>
        <v>0</v>
      </c>
      <c r="BI774" s="245">
        <f>IF(N774="nulová",J774,0)</f>
        <v>0</v>
      </c>
      <c r="BJ774" s="17" t="s">
        <v>90</v>
      </c>
      <c r="BK774" s="245">
        <f>ROUND(I774*H774,2)</f>
        <v>0</v>
      </c>
      <c r="BL774" s="17" t="s">
        <v>452</v>
      </c>
      <c r="BM774" s="244" t="s">
        <v>3987</v>
      </c>
    </row>
    <row r="775" s="12" customFormat="1">
      <c r="B775" s="252"/>
      <c r="C775" s="253"/>
      <c r="D775" s="246" t="s">
        <v>368</v>
      </c>
      <c r="E775" s="254" t="s">
        <v>1</v>
      </c>
      <c r="F775" s="255" t="s">
        <v>3988</v>
      </c>
      <c r="G775" s="253"/>
      <c r="H775" s="256">
        <v>14.529999999999999</v>
      </c>
      <c r="I775" s="257"/>
      <c r="J775" s="253"/>
      <c r="K775" s="253"/>
      <c r="L775" s="258"/>
      <c r="M775" s="259"/>
      <c r="N775" s="260"/>
      <c r="O775" s="260"/>
      <c r="P775" s="260"/>
      <c r="Q775" s="260"/>
      <c r="R775" s="260"/>
      <c r="S775" s="260"/>
      <c r="T775" s="261"/>
      <c r="AT775" s="262" t="s">
        <v>368</v>
      </c>
      <c r="AU775" s="262" t="s">
        <v>92</v>
      </c>
      <c r="AV775" s="12" t="s">
        <v>92</v>
      </c>
      <c r="AW775" s="12" t="s">
        <v>38</v>
      </c>
      <c r="AX775" s="12" t="s">
        <v>83</v>
      </c>
      <c r="AY775" s="262" t="s">
        <v>263</v>
      </c>
    </row>
    <row r="776" s="13" customFormat="1">
      <c r="B776" s="263"/>
      <c r="C776" s="264"/>
      <c r="D776" s="246" t="s">
        <v>368</v>
      </c>
      <c r="E776" s="265" t="s">
        <v>1</v>
      </c>
      <c r="F776" s="266" t="s">
        <v>370</v>
      </c>
      <c r="G776" s="264"/>
      <c r="H776" s="267">
        <v>14.529999999999999</v>
      </c>
      <c r="I776" s="268"/>
      <c r="J776" s="264"/>
      <c r="K776" s="264"/>
      <c r="L776" s="269"/>
      <c r="M776" s="270"/>
      <c r="N776" s="271"/>
      <c r="O776" s="271"/>
      <c r="P776" s="271"/>
      <c r="Q776" s="271"/>
      <c r="R776" s="271"/>
      <c r="S776" s="271"/>
      <c r="T776" s="272"/>
      <c r="AT776" s="273" t="s">
        <v>368</v>
      </c>
      <c r="AU776" s="273" t="s">
        <v>92</v>
      </c>
      <c r="AV776" s="13" t="s">
        <v>125</v>
      </c>
      <c r="AW776" s="13" t="s">
        <v>38</v>
      </c>
      <c r="AX776" s="13" t="s">
        <v>83</v>
      </c>
      <c r="AY776" s="273" t="s">
        <v>263</v>
      </c>
    </row>
    <row r="777" s="12" customFormat="1">
      <c r="B777" s="252"/>
      <c r="C777" s="253"/>
      <c r="D777" s="246" t="s">
        <v>368</v>
      </c>
      <c r="E777" s="254" t="s">
        <v>1</v>
      </c>
      <c r="F777" s="255" t="s">
        <v>3989</v>
      </c>
      <c r="G777" s="253"/>
      <c r="H777" s="256">
        <v>16.710000000000001</v>
      </c>
      <c r="I777" s="257"/>
      <c r="J777" s="253"/>
      <c r="K777" s="253"/>
      <c r="L777" s="258"/>
      <c r="M777" s="259"/>
      <c r="N777" s="260"/>
      <c r="O777" s="260"/>
      <c r="P777" s="260"/>
      <c r="Q777" s="260"/>
      <c r="R777" s="260"/>
      <c r="S777" s="260"/>
      <c r="T777" s="261"/>
      <c r="AT777" s="262" t="s">
        <v>368</v>
      </c>
      <c r="AU777" s="262" t="s">
        <v>92</v>
      </c>
      <c r="AV777" s="12" t="s">
        <v>92</v>
      </c>
      <c r="AW777" s="12" t="s">
        <v>38</v>
      </c>
      <c r="AX777" s="12" t="s">
        <v>83</v>
      </c>
      <c r="AY777" s="262" t="s">
        <v>263</v>
      </c>
    </row>
    <row r="778" s="13" customFormat="1">
      <c r="B778" s="263"/>
      <c r="C778" s="264"/>
      <c r="D778" s="246" t="s">
        <v>368</v>
      </c>
      <c r="E778" s="265" t="s">
        <v>1</v>
      </c>
      <c r="F778" s="266" t="s">
        <v>370</v>
      </c>
      <c r="G778" s="264"/>
      <c r="H778" s="267">
        <v>16.710000000000001</v>
      </c>
      <c r="I778" s="268"/>
      <c r="J778" s="264"/>
      <c r="K778" s="264"/>
      <c r="L778" s="269"/>
      <c r="M778" s="270"/>
      <c r="N778" s="271"/>
      <c r="O778" s="271"/>
      <c r="P778" s="271"/>
      <c r="Q778" s="271"/>
      <c r="R778" s="271"/>
      <c r="S778" s="271"/>
      <c r="T778" s="272"/>
      <c r="AT778" s="273" t="s">
        <v>368</v>
      </c>
      <c r="AU778" s="273" t="s">
        <v>92</v>
      </c>
      <c r="AV778" s="13" t="s">
        <v>125</v>
      </c>
      <c r="AW778" s="13" t="s">
        <v>38</v>
      </c>
      <c r="AX778" s="13" t="s">
        <v>83</v>
      </c>
      <c r="AY778" s="273" t="s">
        <v>263</v>
      </c>
    </row>
    <row r="779" s="12" customFormat="1">
      <c r="B779" s="252"/>
      <c r="C779" s="253"/>
      <c r="D779" s="246" t="s">
        <v>368</v>
      </c>
      <c r="E779" s="254" t="s">
        <v>1</v>
      </c>
      <c r="F779" s="255" t="s">
        <v>460</v>
      </c>
      <c r="G779" s="253"/>
      <c r="H779" s="256">
        <v>17</v>
      </c>
      <c r="I779" s="257"/>
      <c r="J779" s="253"/>
      <c r="K779" s="253"/>
      <c r="L779" s="258"/>
      <c r="M779" s="259"/>
      <c r="N779" s="260"/>
      <c r="O779" s="260"/>
      <c r="P779" s="260"/>
      <c r="Q779" s="260"/>
      <c r="R779" s="260"/>
      <c r="S779" s="260"/>
      <c r="T779" s="261"/>
      <c r="AT779" s="262" t="s">
        <v>368</v>
      </c>
      <c r="AU779" s="262" t="s">
        <v>92</v>
      </c>
      <c r="AV779" s="12" t="s">
        <v>92</v>
      </c>
      <c r="AW779" s="12" t="s">
        <v>38</v>
      </c>
      <c r="AX779" s="12" t="s">
        <v>90</v>
      </c>
      <c r="AY779" s="262" t="s">
        <v>263</v>
      </c>
    </row>
    <row r="780" s="1" customFormat="1" ht="16.5" customHeight="1">
      <c r="B780" s="39"/>
      <c r="C780" s="233" t="s">
        <v>1023</v>
      </c>
      <c r="D780" s="233" t="s">
        <v>266</v>
      </c>
      <c r="E780" s="234" t="s">
        <v>3990</v>
      </c>
      <c r="F780" s="235" t="s">
        <v>3991</v>
      </c>
      <c r="G780" s="236" t="s">
        <v>396</v>
      </c>
      <c r="H780" s="237">
        <v>17.5</v>
      </c>
      <c r="I780" s="238"/>
      <c r="J780" s="239">
        <f>ROUND(I780*H780,2)</f>
        <v>0</v>
      </c>
      <c r="K780" s="235" t="s">
        <v>270</v>
      </c>
      <c r="L780" s="44"/>
      <c r="M780" s="240" t="s">
        <v>1</v>
      </c>
      <c r="N780" s="241" t="s">
        <v>48</v>
      </c>
      <c r="O780" s="87"/>
      <c r="P780" s="242">
        <f>O780*H780</f>
        <v>0</v>
      </c>
      <c r="Q780" s="242">
        <v>0.0045100000000000001</v>
      </c>
      <c r="R780" s="242">
        <f>Q780*H780</f>
        <v>0.078924999999999995</v>
      </c>
      <c r="S780" s="242">
        <v>0</v>
      </c>
      <c r="T780" s="243">
        <f>S780*H780</f>
        <v>0</v>
      </c>
      <c r="AR780" s="244" t="s">
        <v>452</v>
      </c>
      <c r="AT780" s="244" t="s">
        <v>266</v>
      </c>
      <c r="AU780" s="244" t="s">
        <v>92</v>
      </c>
      <c r="AY780" s="17" t="s">
        <v>263</v>
      </c>
      <c r="BE780" s="245">
        <f>IF(N780="základní",J780,0)</f>
        <v>0</v>
      </c>
      <c r="BF780" s="245">
        <f>IF(N780="snížená",J780,0)</f>
        <v>0</v>
      </c>
      <c r="BG780" s="245">
        <f>IF(N780="zákl. přenesená",J780,0)</f>
        <v>0</v>
      </c>
      <c r="BH780" s="245">
        <f>IF(N780="sníž. přenesená",J780,0)</f>
        <v>0</v>
      </c>
      <c r="BI780" s="245">
        <f>IF(N780="nulová",J780,0)</f>
        <v>0</v>
      </c>
      <c r="BJ780" s="17" t="s">
        <v>90</v>
      </c>
      <c r="BK780" s="245">
        <f>ROUND(I780*H780,2)</f>
        <v>0</v>
      </c>
      <c r="BL780" s="17" t="s">
        <v>452</v>
      </c>
      <c r="BM780" s="244" t="s">
        <v>3992</v>
      </c>
    </row>
    <row r="781" s="12" customFormat="1">
      <c r="B781" s="252"/>
      <c r="C781" s="253"/>
      <c r="D781" s="246" t="s">
        <v>368</v>
      </c>
      <c r="E781" s="254" t="s">
        <v>1</v>
      </c>
      <c r="F781" s="255" t="s">
        <v>3993</v>
      </c>
      <c r="G781" s="253"/>
      <c r="H781" s="256">
        <v>14.859999999999999</v>
      </c>
      <c r="I781" s="257"/>
      <c r="J781" s="253"/>
      <c r="K781" s="253"/>
      <c r="L781" s="258"/>
      <c r="M781" s="259"/>
      <c r="N781" s="260"/>
      <c r="O781" s="260"/>
      <c r="P781" s="260"/>
      <c r="Q781" s="260"/>
      <c r="R781" s="260"/>
      <c r="S781" s="260"/>
      <c r="T781" s="261"/>
      <c r="AT781" s="262" t="s">
        <v>368</v>
      </c>
      <c r="AU781" s="262" t="s">
        <v>92</v>
      </c>
      <c r="AV781" s="12" t="s">
        <v>92</v>
      </c>
      <c r="AW781" s="12" t="s">
        <v>38</v>
      </c>
      <c r="AX781" s="12" t="s">
        <v>83</v>
      </c>
      <c r="AY781" s="262" t="s">
        <v>263</v>
      </c>
    </row>
    <row r="782" s="13" customFormat="1">
      <c r="B782" s="263"/>
      <c r="C782" s="264"/>
      <c r="D782" s="246" t="s">
        <v>368</v>
      </c>
      <c r="E782" s="265" t="s">
        <v>1</v>
      </c>
      <c r="F782" s="266" t="s">
        <v>370</v>
      </c>
      <c r="G782" s="264"/>
      <c r="H782" s="267">
        <v>14.859999999999999</v>
      </c>
      <c r="I782" s="268"/>
      <c r="J782" s="264"/>
      <c r="K782" s="264"/>
      <c r="L782" s="269"/>
      <c r="M782" s="270"/>
      <c r="N782" s="271"/>
      <c r="O782" s="271"/>
      <c r="P782" s="271"/>
      <c r="Q782" s="271"/>
      <c r="R782" s="271"/>
      <c r="S782" s="271"/>
      <c r="T782" s="272"/>
      <c r="AT782" s="273" t="s">
        <v>368</v>
      </c>
      <c r="AU782" s="273" t="s">
        <v>92</v>
      </c>
      <c r="AV782" s="13" t="s">
        <v>125</v>
      </c>
      <c r="AW782" s="13" t="s">
        <v>38</v>
      </c>
      <c r="AX782" s="13" t="s">
        <v>83</v>
      </c>
      <c r="AY782" s="273" t="s">
        <v>263</v>
      </c>
    </row>
    <row r="783" s="12" customFormat="1">
      <c r="B783" s="252"/>
      <c r="C783" s="253"/>
      <c r="D783" s="246" t="s">
        <v>368</v>
      </c>
      <c r="E783" s="254" t="s">
        <v>1</v>
      </c>
      <c r="F783" s="255" t="s">
        <v>3994</v>
      </c>
      <c r="G783" s="253"/>
      <c r="H783" s="256">
        <v>17.088999999999999</v>
      </c>
      <c r="I783" s="257"/>
      <c r="J783" s="253"/>
      <c r="K783" s="253"/>
      <c r="L783" s="258"/>
      <c r="M783" s="259"/>
      <c r="N783" s="260"/>
      <c r="O783" s="260"/>
      <c r="P783" s="260"/>
      <c r="Q783" s="260"/>
      <c r="R783" s="260"/>
      <c r="S783" s="260"/>
      <c r="T783" s="261"/>
      <c r="AT783" s="262" t="s">
        <v>368</v>
      </c>
      <c r="AU783" s="262" t="s">
        <v>92</v>
      </c>
      <c r="AV783" s="12" t="s">
        <v>92</v>
      </c>
      <c r="AW783" s="12" t="s">
        <v>38</v>
      </c>
      <c r="AX783" s="12" t="s">
        <v>83</v>
      </c>
      <c r="AY783" s="262" t="s">
        <v>263</v>
      </c>
    </row>
    <row r="784" s="13" customFormat="1">
      <c r="B784" s="263"/>
      <c r="C784" s="264"/>
      <c r="D784" s="246" t="s">
        <v>368</v>
      </c>
      <c r="E784" s="265" t="s">
        <v>1</v>
      </c>
      <c r="F784" s="266" t="s">
        <v>370</v>
      </c>
      <c r="G784" s="264"/>
      <c r="H784" s="267">
        <v>17.088999999999999</v>
      </c>
      <c r="I784" s="268"/>
      <c r="J784" s="264"/>
      <c r="K784" s="264"/>
      <c r="L784" s="269"/>
      <c r="M784" s="270"/>
      <c r="N784" s="271"/>
      <c r="O784" s="271"/>
      <c r="P784" s="271"/>
      <c r="Q784" s="271"/>
      <c r="R784" s="271"/>
      <c r="S784" s="271"/>
      <c r="T784" s="272"/>
      <c r="AT784" s="273" t="s">
        <v>368</v>
      </c>
      <c r="AU784" s="273" t="s">
        <v>92</v>
      </c>
      <c r="AV784" s="13" t="s">
        <v>125</v>
      </c>
      <c r="AW784" s="13" t="s">
        <v>38</v>
      </c>
      <c r="AX784" s="13" t="s">
        <v>83</v>
      </c>
      <c r="AY784" s="273" t="s">
        <v>263</v>
      </c>
    </row>
    <row r="785" s="12" customFormat="1">
      <c r="B785" s="252"/>
      <c r="C785" s="253"/>
      <c r="D785" s="246" t="s">
        <v>368</v>
      </c>
      <c r="E785" s="254" t="s">
        <v>1</v>
      </c>
      <c r="F785" s="255" t="s">
        <v>3747</v>
      </c>
      <c r="G785" s="253"/>
      <c r="H785" s="256">
        <v>17.5</v>
      </c>
      <c r="I785" s="257"/>
      <c r="J785" s="253"/>
      <c r="K785" s="253"/>
      <c r="L785" s="258"/>
      <c r="M785" s="259"/>
      <c r="N785" s="260"/>
      <c r="O785" s="260"/>
      <c r="P785" s="260"/>
      <c r="Q785" s="260"/>
      <c r="R785" s="260"/>
      <c r="S785" s="260"/>
      <c r="T785" s="261"/>
      <c r="AT785" s="262" t="s">
        <v>368</v>
      </c>
      <c r="AU785" s="262" t="s">
        <v>92</v>
      </c>
      <c r="AV785" s="12" t="s">
        <v>92</v>
      </c>
      <c r="AW785" s="12" t="s">
        <v>38</v>
      </c>
      <c r="AX785" s="12" t="s">
        <v>90</v>
      </c>
      <c r="AY785" s="262" t="s">
        <v>263</v>
      </c>
    </row>
    <row r="786" s="1" customFormat="1" ht="16.5" customHeight="1">
      <c r="B786" s="39"/>
      <c r="C786" s="233" t="s">
        <v>1028</v>
      </c>
      <c r="D786" s="233" t="s">
        <v>266</v>
      </c>
      <c r="E786" s="234" t="s">
        <v>3995</v>
      </c>
      <c r="F786" s="235" t="s">
        <v>3996</v>
      </c>
      <c r="G786" s="236" t="s">
        <v>396</v>
      </c>
      <c r="H786" s="237">
        <v>63</v>
      </c>
      <c r="I786" s="238"/>
      <c r="J786" s="239">
        <f>ROUND(I786*H786,2)</f>
        <v>0</v>
      </c>
      <c r="K786" s="235" t="s">
        <v>270</v>
      </c>
      <c r="L786" s="44"/>
      <c r="M786" s="240" t="s">
        <v>1</v>
      </c>
      <c r="N786" s="241" t="s">
        <v>48</v>
      </c>
      <c r="O786" s="87"/>
      <c r="P786" s="242">
        <f>O786*H786</f>
        <v>0</v>
      </c>
      <c r="Q786" s="242">
        <v>0.0051799999999999997</v>
      </c>
      <c r="R786" s="242">
        <f>Q786*H786</f>
        <v>0.32633999999999996</v>
      </c>
      <c r="S786" s="242">
        <v>0</v>
      </c>
      <c r="T786" s="243">
        <f>S786*H786</f>
        <v>0</v>
      </c>
      <c r="AR786" s="244" t="s">
        <v>452</v>
      </c>
      <c r="AT786" s="244" t="s">
        <v>266</v>
      </c>
      <c r="AU786" s="244" t="s">
        <v>92</v>
      </c>
      <c r="AY786" s="17" t="s">
        <v>263</v>
      </c>
      <c r="BE786" s="245">
        <f>IF(N786="základní",J786,0)</f>
        <v>0</v>
      </c>
      <c r="BF786" s="245">
        <f>IF(N786="snížená",J786,0)</f>
        <v>0</v>
      </c>
      <c r="BG786" s="245">
        <f>IF(N786="zákl. přenesená",J786,0)</f>
        <v>0</v>
      </c>
      <c r="BH786" s="245">
        <f>IF(N786="sníž. přenesená",J786,0)</f>
        <v>0</v>
      </c>
      <c r="BI786" s="245">
        <f>IF(N786="nulová",J786,0)</f>
        <v>0</v>
      </c>
      <c r="BJ786" s="17" t="s">
        <v>90</v>
      </c>
      <c r="BK786" s="245">
        <f>ROUND(I786*H786,2)</f>
        <v>0</v>
      </c>
      <c r="BL786" s="17" t="s">
        <v>452</v>
      </c>
      <c r="BM786" s="244" t="s">
        <v>3997</v>
      </c>
    </row>
    <row r="787" s="12" customFormat="1">
      <c r="B787" s="252"/>
      <c r="C787" s="253"/>
      <c r="D787" s="246" t="s">
        <v>368</v>
      </c>
      <c r="E787" s="254" t="s">
        <v>1</v>
      </c>
      <c r="F787" s="255" t="s">
        <v>3998</v>
      </c>
      <c r="G787" s="253"/>
      <c r="H787" s="256">
        <v>54.590000000000003</v>
      </c>
      <c r="I787" s="257"/>
      <c r="J787" s="253"/>
      <c r="K787" s="253"/>
      <c r="L787" s="258"/>
      <c r="M787" s="259"/>
      <c r="N787" s="260"/>
      <c r="O787" s="260"/>
      <c r="P787" s="260"/>
      <c r="Q787" s="260"/>
      <c r="R787" s="260"/>
      <c r="S787" s="260"/>
      <c r="T787" s="261"/>
      <c r="AT787" s="262" t="s">
        <v>368</v>
      </c>
      <c r="AU787" s="262" t="s">
        <v>92</v>
      </c>
      <c r="AV787" s="12" t="s">
        <v>92</v>
      </c>
      <c r="AW787" s="12" t="s">
        <v>38</v>
      </c>
      <c r="AX787" s="12" t="s">
        <v>83</v>
      </c>
      <c r="AY787" s="262" t="s">
        <v>263</v>
      </c>
    </row>
    <row r="788" s="13" customFormat="1">
      <c r="B788" s="263"/>
      <c r="C788" s="264"/>
      <c r="D788" s="246" t="s">
        <v>368</v>
      </c>
      <c r="E788" s="265" t="s">
        <v>1</v>
      </c>
      <c r="F788" s="266" t="s">
        <v>370</v>
      </c>
      <c r="G788" s="264"/>
      <c r="H788" s="267">
        <v>54.590000000000003</v>
      </c>
      <c r="I788" s="268"/>
      <c r="J788" s="264"/>
      <c r="K788" s="264"/>
      <c r="L788" s="269"/>
      <c r="M788" s="270"/>
      <c r="N788" s="271"/>
      <c r="O788" s="271"/>
      <c r="P788" s="271"/>
      <c r="Q788" s="271"/>
      <c r="R788" s="271"/>
      <c r="S788" s="271"/>
      <c r="T788" s="272"/>
      <c r="AT788" s="273" t="s">
        <v>368</v>
      </c>
      <c r="AU788" s="273" t="s">
        <v>92</v>
      </c>
      <c r="AV788" s="13" t="s">
        <v>125</v>
      </c>
      <c r="AW788" s="13" t="s">
        <v>38</v>
      </c>
      <c r="AX788" s="13" t="s">
        <v>83</v>
      </c>
      <c r="AY788" s="273" t="s">
        <v>263</v>
      </c>
    </row>
    <row r="789" s="12" customFormat="1">
      <c r="B789" s="252"/>
      <c r="C789" s="253"/>
      <c r="D789" s="246" t="s">
        <v>368</v>
      </c>
      <c r="E789" s="254" t="s">
        <v>1</v>
      </c>
      <c r="F789" s="255" t="s">
        <v>3999</v>
      </c>
      <c r="G789" s="253"/>
      <c r="H789" s="256">
        <v>62.779000000000003</v>
      </c>
      <c r="I789" s="257"/>
      <c r="J789" s="253"/>
      <c r="K789" s="253"/>
      <c r="L789" s="258"/>
      <c r="M789" s="259"/>
      <c r="N789" s="260"/>
      <c r="O789" s="260"/>
      <c r="P789" s="260"/>
      <c r="Q789" s="260"/>
      <c r="R789" s="260"/>
      <c r="S789" s="260"/>
      <c r="T789" s="261"/>
      <c r="AT789" s="262" t="s">
        <v>368</v>
      </c>
      <c r="AU789" s="262" t="s">
        <v>92</v>
      </c>
      <c r="AV789" s="12" t="s">
        <v>92</v>
      </c>
      <c r="AW789" s="12" t="s">
        <v>38</v>
      </c>
      <c r="AX789" s="12" t="s">
        <v>83</v>
      </c>
      <c r="AY789" s="262" t="s">
        <v>263</v>
      </c>
    </row>
    <row r="790" s="13" customFormat="1">
      <c r="B790" s="263"/>
      <c r="C790" s="264"/>
      <c r="D790" s="246" t="s">
        <v>368</v>
      </c>
      <c r="E790" s="265" t="s">
        <v>1</v>
      </c>
      <c r="F790" s="266" t="s">
        <v>370</v>
      </c>
      <c r="G790" s="264"/>
      <c r="H790" s="267">
        <v>62.779000000000003</v>
      </c>
      <c r="I790" s="268"/>
      <c r="J790" s="264"/>
      <c r="K790" s="264"/>
      <c r="L790" s="269"/>
      <c r="M790" s="270"/>
      <c r="N790" s="271"/>
      <c r="O790" s="271"/>
      <c r="P790" s="271"/>
      <c r="Q790" s="271"/>
      <c r="R790" s="271"/>
      <c r="S790" s="271"/>
      <c r="T790" s="272"/>
      <c r="AT790" s="273" t="s">
        <v>368</v>
      </c>
      <c r="AU790" s="273" t="s">
        <v>92</v>
      </c>
      <c r="AV790" s="13" t="s">
        <v>125</v>
      </c>
      <c r="AW790" s="13" t="s">
        <v>38</v>
      </c>
      <c r="AX790" s="13" t="s">
        <v>83</v>
      </c>
      <c r="AY790" s="273" t="s">
        <v>263</v>
      </c>
    </row>
    <row r="791" s="12" customFormat="1">
      <c r="B791" s="252"/>
      <c r="C791" s="253"/>
      <c r="D791" s="246" t="s">
        <v>368</v>
      </c>
      <c r="E791" s="254" t="s">
        <v>1</v>
      </c>
      <c r="F791" s="255" t="s">
        <v>760</v>
      </c>
      <c r="G791" s="253"/>
      <c r="H791" s="256">
        <v>63</v>
      </c>
      <c r="I791" s="257"/>
      <c r="J791" s="253"/>
      <c r="K791" s="253"/>
      <c r="L791" s="258"/>
      <c r="M791" s="259"/>
      <c r="N791" s="260"/>
      <c r="O791" s="260"/>
      <c r="P791" s="260"/>
      <c r="Q791" s="260"/>
      <c r="R791" s="260"/>
      <c r="S791" s="260"/>
      <c r="T791" s="261"/>
      <c r="AT791" s="262" t="s">
        <v>368</v>
      </c>
      <c r="AU791" s="262" t="s">
        <v>92</v>
      </c>
      <c r="AV791" s="12" t="s">
        <v>92</v>
      </c>
      <c r="AW791" s="12" t="s">
        <v>38</v>
      </c>
      <c r="AX791" s="12" t="s">
        <v>90</v>
      </c>
      <c r="AY791" s="262" t="s">
        <v>263</v>
      </c>
    </row>
    <row r="792" s="1" customFormat="1" ht="16.5" customHeight="1">
      <c r="B792" s="39"/>
      <c r="C792" s="233" t="s">
        <v>1035</v>
      </c>
      <c r="D792" s="233" t="s">
        <v>266</v>
      </c>
      <c r="E792" s="234" t="s">
        <v>4000</v>
      </c>
      <c r="F792" s="235" t="s">
        <v>4001</v>
      </c>
      <c r="G792" s="236" t="s">
        <v>396</v>
      </c>
      <c r="H792" s="237">
        <v>84</v>
      </c>
      <c r="I792" s="238"/>
      <c r="J792" s="239">
        <f>ROUND(I792*H792,2)</f>
        <v>0</v>
      </c>
      <c r="K792" s="235" t="s">
        <v>270</v>
      </c>
      <c r="L792" s="44"/>
      <c r="M792" s="240" t="s">
        <v>1</v>
      </c>
      <c r="N792" s="241" t="s">
        <v>48</v>
      </c>
      <c r="O792" s="87"/>
      <c r="P792" s="242">
        <f>O792*H792</f>
        <v>0</v>
      </c>
      <c r="Q792" s="242">
        <v>0.0064000000000000003</v>
      </c>
      <c r="R792" s="242">
        <f>Q792*H792</f>
        <v>0.53760000000000008</v>
      </c>
      <c r="S792" s="242">
        <v>0</v>
      </c>
      <c r="T792" s="243">
        <f>S792*H792</f>
        <v>0</v>
      </c>
      <c r="AR792" s="244" t="s">
        <v>452</v>
      </c>
      <c r="AT792" s="244" t="s">
        <v>266</v>
      </c>
      <c r="AU792" s="244" t="s">
        <v>92</v>
      </c>
      <c r="AY792" s="17" t="s">
        <v>263</v>
      </c>
      <c r="BE792" s="245">
        <f>IF(N792="základní",J792,0)</f>
        <v>0</v>
      </c>
      <c r="BF792" s="245">
        <f>IF(N792="snížená",J792,0)</f>
        <v>0</v>
      </c>
      <c r="BG792" s="245">
        <f>IF(N792="zákl. přenesená",J792,0)</f>
        <v>0</v>
      </c>
      <c r="BH792" s="245">
        <f>IF(N792="sníž. přenesená",J792,0)</f>
        <v>0</v>
      </c>
      <c r="BI792" s="245">
        <f>IF(N792="nulová",J792,0)</f>
        <v>0</v>
      </c>
      <c r="BJ792" s="17" t="s">
        <v>90</v>
      </c>
      <c r="BK792" s="245">
        <f>ROUND(I792*H792,2)</f>
        <v>0</v>
      </c>
      <c r="BL792" s="17" t="s">
        <v>452</v>
      </c>
      <c r="BM792" s="244" t="s">
        <v>4002</v>
      </c>
    </row>
    <row r="793" s="12" customFormat="1">
      <c r="B793" s="252"/>
      <c r="C793" s="253"/>
      <c r="D793" s="246" t="s">
        <v>368</v>
      </c>
      <c r="E793" s="254" t="s">
        <v>1</v>
      </c>
      <c r="F793" s="255" t="s">
        <v>4003</v>
      </c>
      <c r="G793" s="253"/>
      <c r="H793" s="256">
        <v>72.670000000000002</v>
      </c>
      <c r="I793" s="257"/>
      <c r="J793" s="253"/>
      <c r="K793" s="253"/>
      <c r="L793" s="258"/>
      <c r="M793" s="259"/>
      <c r="N793" s="260"/>
      <c r="O793" s="260"/>
      <c r="P793" s="260"/>
      <c r="Q793" s="260"/>
      <c r="R793" s="260"/>
      <c r="S793" s="260"/>
      <c r="T793" s="261"/>
      <c r="AT793" s="262" t="s">
        <v>368</v>
      </c>
      <c r="AU793" s="262" t="s">
        <v>92</v>
      </c>
      <c r="AV793" s="12" t="s">
        <v>92</v>
      </c>
      <c r="AW793" s="12" t="s">
        <v>38</v>
      </c>
      <c r="AX793" s="12" t="s">
        <v>83</v>
      </c>
      <c r="AY793" s="262" t="s">
        <v>263</v>
      </c>
    </row>
    <row r="794" s="13" customFormat="1">
      <c r="B794" s="263"/>
      <c r="C794" s="264"/>
      <c r="D794" s="246" t="s">
        <v>368</v>
      </c>
      <c r="E794" s="265" t="s">
        <v>1</v>
      </c>
      <c r="F794" s="266" t="s">
        <v>370</v>
      </c>
      <c r="G794" s="264"/>
      <c r="H794" s="267">
        <v>72.670000000000002</v>
      </c>
      <c r="I794" s="268"/>
      <c r="J794" s="264"/>
      <c r="K794" s="264"/>
      <c r="L794" s="269"/>
      <c r="M794" s="270"/>
      <c r="N794" s="271"/>
      <c r="O794" s="271"/>
      <c r="P794" s="271"/>
      <c r="Q794" s="271"/>
      <c r="R794" s="271"/>
      <c r="S794" s="271"/>
      <c r="T794" s="272"/>
      <c r="AT794" s="273" t="s">
        <v>368</v>
      </c>
      <c r="AU794" s="273" t="s">
        <v>92</v>
      </c>
      <c r="AV794" s="13" t="s">
        <v>125</v>
      </c>
      <c r="AW794" s="13" t="s">
        <v>38</v>
      </c>
      <c r="AX794" s="13" t="s">
        <v>83</v>
      </c>
      <c r="AY794" s="273" t="s">
        <v>263</v>
      </c>
    </row>
    <row r="795" s="12" customFormat="1">
      <c r="B795" s="252"/>
      <c r="C795" s="253"/>
      <c r="D795" s="246" t="s">
        <v>368</v>
      </c>
      <c r="E795" s="254" t="s">
        <v>1</v>
      </c>
      <c r="F795" s="255" t="s">
        <v>4004</v>
      </c>
      <c r="G795" s="253"/>
      <c r="H795" s="256">
        <v>83.570999999999998</v>
      </c>
      <c r="I795" s="257"/>
      <c r="J795" s="253"/>
      <c r="K795" s="253"/>
      <c r="L795" s="258"/>
      <c r="M795" s="259"/>
      <c r="N795" s="260"/>
      <c r="O795" s="260"/>
      <c r="P795" s="260"/>
      <c r="Q795" s="260"/>
      <c r="R795" s="260"/>
      <c r="S795" s="260"/>
      <c r="T795" s="261"/>
      <c r="AT795" s="262" t="s">
        <v>368</v>
      </c>
      <c r="AU795" s="262" t="s">
        <v>92</v>
      </c>
      <c r="AV795" s="12" t="s">
        <v>92</v>
      </c>
      <c r="AW795" s="12" t="s">
        <v>38</v>
      </c>
      <c r="AX795" s="12" t="s">
        <v>83</v>
      </c>
      <c r="AY795" s="262" t="s">
        <v>263</v>
      </c>
    </row>
    <row r="796" s="13" customFormat="1">
      <c r="B796" s="263"/>
      <c r="C796" s="264"/>
      <c r="D796" s="246" t="s">
        <v>368</v>
      </c>
      <c r="E796" s="265" t="s">
        <v>1</v>
      </c>
      <c r="F796" s="266" t="s">
        <v>370</v>
      </c>
      <c r="G796" s="264"/>
      <c r="H796" s="267">
        <v>83.570999999999998</v>
      </c>
      <c r="I796" s="268"/>
      <c r="J796" s="264"/>
      <c r="K796" s="264"/>
      <c r="L796" s="269"/>
      <c r="M796" s="270"/>
      <c r="N796" s="271"/>
      <c r="O796" s="271"/>
      <c r="P796" s="271"/>
      <c r="Q796" s="271"/>
      <c r="R796" s="271"/>
      <c r="S796" s="271"/>
      <c r="T796" s="272"/>
      <c r="AT796" s="273" t="s">
        <v>368</v>
      </c>
      <c r="AU796" s="273" t="s">
        <v>92</v>
      </c>
      <c r="AV796" s="13" t="s">
        <v>125</v>
      </c>
      <c r="AW796" s="13" t="s">
        <v>38</v>
      </c>
      <c r="AX796" s="13" t="s">
        <v>83</v>
      </c>
      <c r="AY796" s="273" t="s">
        <v>263</v>
      </c>
    </row>
    <row r="797" s="12" customFormat="1">
      <c r="B797" s="252"/>
      <c r="C797" s="253"/>
      <c r="D797" s="246" t="s">
        <v>368</v>
      </c>
      <c r="E797" s="254" t="s">
        <v>1</v>
      </c>
      <c r="F797" s="255" t="s">
        <v>895</v>
      </c>
      <c r="G797" s="253"/>
      <c r="H797" s="256">
        <v>84</v>
      </c>
      <c r="I797" s="257"/>
      <c r="J797" s="253"/>
      <c r="K797" s="253"/>
      <c r="L797" s="258"/>
      <c r="M797" s="259"/>
      <c r="N797" s="260"/>
      <c r="O797" s="260"/>
      <c r="P797" s="260"/>
      <c r="Q797" s="260"/>
      <c r="R797" s="260"/>
      <c r="S797" s="260"/>
      <c r="T797" s="261"/>
      <c r="AT797" s="262" t="s">
        <v>368</v>
      </c>
      <c r="AU797" s="262" t="s">
        <v>92</v>
      </c>
      <c r="AV797" s="12" t="s">
        <v>92</v>
      </c>
      <c r="AW797" s="12" t="s">
        <v>38</v>
      </c>
      <c r="AX797" s="12" t="s">
        <v>90</v>
      </c>
      <c r="AY797" s="262" t="s">
        <v>263</v>
      </c>
    </row>
    <row r="798" s="1" customFormat="1" ht="16.5" customHeight="1">
      <c r="B798" s="39"/>
      <c r="C798" s="233" t="s">
        <v>1039</v>
      </c>
      <c r="D798" s="233" t="s">
        <v>266</v>
      </c>
      <c r="E798" s="234" t="s">
        <v>4005</v>
      </c>
      <c r="F798" s="235" t="s">
        <v>4006</v>
      </c>
      <c r="G798" s="236" t="s">
        <v>396</v>
      </c>
      <c r="H798" s="237">
        <v>252.5</v>
      </c>
      <c r="I798" s="238"/>
      <c r="J798" s="239">
        <f>ROUND(I798*H798,2)</f>
        <v>0</v>
      </c>
      <c r="K798" s="235" t="s">
        <v>270</v>
      </c>
      <c r="L798" s="44"/>
      <c r="M798" s="240" t="s">
        <v>1</v>
      </c>
      <c r="N798" s="241" t="s">
        <v>48</v>
      </c>
      <c r="O798" s="87"/>
      <c r="P798" s="242">
        <f>O798*H798</f>
        <v>0</v>
      </c>
      <c r="Q798" s="242">
        <v>0.00066</v>
      </c>
      <c r="R798" s="242">
        <f>Q798*H798</f>
        <v>0.16664999999999999</v>
      </c>
      <c r="S798" s="242">
        <v>0</v>
      </c>
      <c r="T798" s="243">
        <f>S798*H798</f>
        <v>0</v>
      </c>
      <c r="AR798" s="244" t="s">
        <v>452</v>
      </c>
      <c r="AT798" s="244" t="s">
        <v>266</v>
      </c>
      <c r="AU798" s="244" t="s">
        <v>92</v>
      </c>
      <c r="AY798" s="17" t="s">
        <v>263</v>
      </c>
      <c r="BE798" s="245">
        <f>IF(N798="základní",J798,0)</f>
        <v>0</v>
      </c>
      <c r="BF798" s="245">
        <f>IF(N798="snížená",J798,0)</f>
        <v>0</v>
      </c>
      <c r="BG798" s="245">
        <f>IF(N798="zákl. přenesená",J798,0)</f>
        <v>0</v>
      </c>
      <c r="BH798" s="245">
        <f>IF(N798="sníž. přenesená",J798,0)</f>
        <v>0</v>
      </c>
      <c r="BI798" s="245">
        <f>IF(N798="nulová",J798,0)</f>
        <v>0</v>
      </c>
      <c r="BJ798" s="17" t="s">
        <v>90</v>
      </c>
      <c r="BK798" s="245">
        <f>ROUND(I798*H798,2)</f>
        <v>0</v>
      </c>
      <c r="BL798" s="17" t="s">
        <v>452</v>
      </c>
      <c r="BM798" s="244" t="s">
        <v>4007</v>
      </c>
    </row>
    <row r="799" s="14" customFormat="1">
      <c r="B799" s="274"/>
      <c r="C799" s="275"/>
      <c r="D799" s="246" t="s">
        <v>368</v>
      </c>
      <c r="E799" s="276" t="s">
        <v>1</v>
      </c>
      <c r="F799" s="277" t="s">
        <v>4008</v>
      </c>
      <c r="G799" s="275"/>
      <c r="H799" s="276" t="s">
        <v>1</v>
      </c>
      <c r="I799" s="278"/>
      <c r="J799" s="275"/>
      <c r="K799" s="275"/>
      <c r="L799" s="279"/>
      <c r="M799" s="280"/>
      <c r="N799" s="281"/>
      <c r="O799" s="281"/>
      <c r="P799" s="281"/>
      <c r="Q799" s="281"/>
      <c r="R799" s="281"/>
      <c r="S799" s="281"/>
      <c r="T799" s="282"/>
      <c r="AT799" s="283" t="s">
        <v>368</v>
      </c>
      <c r="AU799" s="283" t="s">
        <v>92</v>
      </c>
      <c r="AV799" s="14" t="s">
        <v>90</v>
      </c>
      <c r="AW799" s="14" t="s">
        <v>38</v>
      </c>
      <c r="AX799" s="14" t="s">
        <v>83</v>
      </c>
      <c r="AY799" s="283" t="s">
        <v>263</v>
      </c>
    </row>
    <row r="800" s="14" customFormat="1">
      <c r="B800" s="274"/>
      <c r="C800" s="275"/>
      <c r="D800" s="246" t="s">
        <v>368</v>
      </c>
      <c r="E800" s="276" t="s">
        <v>1</v>
      </c>
      <c r="F800" s="277" t="s">
        <v>3580</v>
      </c>
      <c r="G800" s="275"/>
      <c r="H800" s="276" t="s">
        <v>1</v>
      </c>
      <c r="I800" s="278"/>
      <c r="J800" s="275"/>
      <c r="K800" s="275"/>
      <c r="L800" s="279"/>
      <c r="M800" s="280"/>
      <c r="N800" s="281"/>
      <c r="O800" s="281"/>
      <c r="P800" s="281"/>
      <c r="Q800" s="281"/>
      <c r="R800" s="281"/>
      <c r="S800" s="281"/>
      <c r="T800" s="282"/>
      <c r="AT800" s="283" t="s">
        <v>368</v>
      </c>
      <c r="AU800" s="283" t="s">
        <v>92</v>
      </c>
      <c r="AV800" s="14" t="s">
        <v>90</v>
      </c>
      <c r="AW800" s="14" t="s">
        <v>38</v>
      </c>
      <c r="AX800" s="14" t="s">
        <v>83</v>
      </c>
      <c r="AY800" s="283" t="s">
        <v>263</v>
      </c>
    </row>
    <row r="801" s="12" customFormat="1">
      <c r="B801" s="252"/>
      <c r="C801" s="253"/>
      <c r="D801" s="246" t="s">
        <v>368</v>
      </c>
      <c r="E801" s="254" t="s">
        <v>1</v>
      </c>
      <c r="F801" s="255" t="s">
        <v>4009</v>
      </c>
      <c r="G801" s="253"/>
      <c r="H801" s="256">
        <v>128.90000000000001</v>
      </c>
      <c r="I801" s="257"/>
      <c r="J801" s="253"/>
      <c r="K801" s="253"/>
      <c r="L801" s="258"/>
      <c r="M801" s="259"/>
      <c r="N801" s="260"/>
      <c r="O801" s="260"/>
      <c r="P801" s="260"/>
      <c r="Q801" s="260"/>
      <c r="R801" s="260"/>
      <c r="S801" s="260"/>
      <c r="T801" s="261"/>
      <c r="AT801" s="262" t="s">
        <v>368</v>
      </c>
      <c r="AU801" s="262" t="s">
        <v>92</v>
      </c>
      <c r="AV801" s="12" t="s">
        <v>92</v>
      </c>
      <c r="AW801" s="12" t="s">
        <v>38</v>
      </c>
      <c r="AX801" s="12" t="s">
        <v>83</v>
      </c>
      <c r="AY801" s="262" t="s">
        <v>263</v>
      </c>
    </row>
    <row r="802" s="14" customFormat="1">
      <c r="B802" s="274"/>
      <c r="C802" s="275"/>
      <c r="D802" s="246" t="s">
        <v>368</v>
      </c>
      <c r="E802" s="276" t="s">
        <v>1</v>
      </c>
      <c r="F802" s="277" t="s">
        <v>3612</v>
      </c>
      <c r="G802" s="275"/>
      <c r="H802" s="276" t="s">
        <v>1</v>
      </c>
      <c r="I802" s="278"/>
      <c r="J802" s="275"/>
      <c r="K802" s="275"/>
      <c r="L802" s="279"/>
      <c r="M802" s="280"/>
      <c r="N802" s="281"/>
      <c r="O802" s="281"/>
      <c r="P802" s="281"/>
      <c r="Q802" s="281"/>
      <c r="R802" s="281"/>
      <c r="S802" s="281"/>
      <c r="T802" s="282"/>
      <c r="AT802" s="283" t="s">
        <v>368</v>
      </c>
      <c r="AU802" s="283" t="s">
        <v>92</v>
      </c>
      <c r="AV802" s="14" t="s">
        <v>90</v>
      </c>
      <c r="AW802" s="14" t="s">
        <v>38</v>
      </c>
      <c r="AX802" s="14" t="s">
        <v>83</v>
      </c>
      <c r="AY802" s="283" t="s">
        <v>263</v>
      </c>
    </row>
    <row r="803" s="12" customFormat="1">
      <c r="B803" s="252"/>
      <c r="C803" s="253"/>
      <c r="D803" s="246" t="s">
        <v>368</v>
      </c>
      <c r="E803" s="254" t="s">
        <v>1</v>
      </c>
      <c r="F803" s="255" t="s">
        <v>4010</v>
      </c>
      <c r="G803" s="253"/>
      <c r="H803" s="256">
        <v>22.100000000000001</v>
      </c>
      <c r="I803" s="257"/>
      <c r="J803" s="253"/>
      <c r="K803" s="253"/>
      <c r="L803" s="258"/>
      <c r="M803" s="259"/>
      <c r="N803" s="260"/>
      <c r="O803" s="260"/>
      <c r="P803" s="260"/>
      <c r="Q803" s="260"/>
      <c r="R803" s="260"/>
      <c r="S803" s="260"/>
      <c r="T803" s="261"/>
      <c r="AT803" s="262" t="s">
        <v>368</v>
      </c>
      <c r="AU803" s="262" t="s">
        <v>92</v>
      </c>
      <c r="AV803" s="12" t="s">
        <v>92</v>
      </c>
      <c r="AW803" s="12" t="s">
        <v>38</v>
      </c>
      <c r="AX803" s="12" t="s">
        <v>83</v>
      </c>
      <c r="AY803" s="262" t="s">
        <v>263</v>
      </c>
    </row>
    <row r="804" s="14" customFormat="1">
      <c r="B804" s="274"/>
      <c r="C804" s="275"/>
      <c r="D804" s="246" t="s">
        <v>368</v>
      </c>
      <c r="E804" s="276" t="s">
        <v>1</v>
      </c>
      <c r="F804" s="277" t="s">
        <v>3578</v>
      </c>
      <c r="G804" s="275"/>
      <c r="H804" s="276" t="s">
        <v>1</v>
      </c>
      <c r="I804" s="278"/>
      <c r="J804" s="275"/>
      <c r="K804" s="275"/>
      <c r="L804" s="279"/>
      <c r="M804" s="280"/>
      <c r="N804" s="281"/>
      <c r="O804" s="281"/>
      <c r="P804" s="281"/>
      <c r="Q804" s="281"/>
      <c r="R804" s="281"/>
      <c r="S804" s="281"/>
      <c r="T804" s="282"/>
      <c r="AT804" s="283" t="s">
        <v>368</v>
      </c>
      <c r="AU804" s="283" t="s">
        <v>92</v>
      </c>
      <c r="AV804" s="14" t="s">
        <v>90</v>
      </c>
      <c r="AW804" s="14" t="s">
        <v>38</v>
      </c>
      <c r="AX804" s="14" t="s">
        <v>83</v>
      </c>
      <c r="AY804" s="283" t="s">
        <v>263</v>
      </c>
    </row>
    <row r="805" s="12" customFormat="1">
      <c r="B805" s="252"/>
      <c r="C805" s="253"/>
      <c r="D805" s="246" t="s">
        <v>368</v>
      </c>
      <c r="E805" s="254" t="s">
        <v>1</v>
      </c>
      <c r="F805" s="255" t="s">
        <v>4011</v>
      </c>
      <c r="G805" s="253"/>
      <c r="H805" s="256">
        <v>28.859999999999999</v>
      </c>
      <c r="I805" s="257"/>
      <c r="J805" s="253"/>
      <c r="K805" s="253"/>
      <c r="L805" s="258"/>
      <c r="M805" s="259"/>
      <c r="N805" s="260"/>
      <c r="O805" s="260"/>
      <c r="P805" s="260"/>
      <c r="Q805" s="260"/>
      <c r="R805" s="260"/>
      <c r="S805" s="260"/>
      <c r="T805" s="261"/>
      <c r="AT805" s="262" t="s">
        <v>368</v>
      </c>
      <c r="AU805" s="262" t="s">
        <v>92</v>
      </c>
      <c r="AV805" s="12" t="s">
        <v>92</v>
      </c>
      <c r="AW805" s="12" t="s">
        <v>38</v>
      </c>
      <c r="AX805" s="12" t="s">
        <v>83</v>
      </c>
      <c r="AY805" s="262" t="s">
        <v>263</v>
      </c>
    </row>
    <row r="806" s="14" customFormat="1">
      <c r="B806" s="274"/>
      <c r="C806" s="275"/>
      <c r="D806" s="246" t="s">
        <v>368</v>
      </c>
      <c r="E806" s="276" t="s">
        <v>1</v>
      </c>
      <c r="F806" s="277" t="s">
        <v>3666</v>
      </c>
      <c r="G806" s="275"/>
      <c r="H806" s="276" t="s">
        <v>1</v>
      </c>
      <c r="I806" s="278"/>
      <c r="J806" s="275"/>
      <c r="K806" s="275"/>
      <c r="L806" s="279"/>
      <c r="M806" s="280"/>
      <c r="N806" s="281"/>
      <c r="O806" s="281"/>
      <c r="P806" s="281"/>
      <c r="Q806" s="281"/>
      <c r="R806" s="281"/>
      <c r="S806" s="281"/>
      <c r="T806" s="282"/>
      <c r="AT806" s="283" t="s">
        <v>368</v>
      </c>
      <c r="AU806" s="283" t="s">
        <v>92</v>
      </c>
      <c r="AV806" s="14" t="s">
        <v>90</v>
      </c>
      <c r="AW806" s="14" t="s">
        <v>38</v>
      </c>
      <c r="AX806" s="14" t="s">
        <v>83</v>
      </c>
      <c r="AY806" s="283" t="s">
        <v>263</v>
      </c>
    </row>
    <row r="807" s="12" customFormat="1">
      <c r="B807" s="252"/>
      <c r="C807" s="253"/>
      <c r="D807" s="246" t="s">
        <v>368</v>
      </c>
      <c r="E807" s="254" t="s">
        <v>1</v>
      </c>
      <c r="F807" s="255" t="s">
        <v>4012</v>
      </c>
      <c r="G807" s="253"/>
      <c r="H807" s="256">
        <v>21.899999999999999</v>
      </c>
      <c r="I807" s="257"/>
      <c r="J807" s="253"/>
      <c r="K807" s="253"/>
      <c r="L807" s="258"/>
      <c r="M807" s="259"/>
      <c r="N807" s="260"/>
      <c r="O807" s="260"/>
      <c r="P807" s="260"/>
      <c r="Q807" s="260"/>
      <c r="R807" s="260"/>
      <c r="S807" s="260"/>
      <c r="T807" s="261"/>
      <c r="AT807" s="262" t="s">
        <v>368</v>
      </c>
      <c r="AU807" s="262" t="s">
        <v>92</v>
      </c>
      <c r="AV807" s="12" t="s">
        <v>92</v>
      </c>
      <c r="AW807" s="12" t="s">
        <v>38</v>
      </c>
      <c r="AX807" s="12" t="s">
        <v>83</v>
      </c>
      <c r="AY807" s="262" t="s">
        <v>263</v>
      </c>
    </row>
    <row r="808" s="14" customFormat="1">
      <c r="B808" s="274"/>
      <c r="C808" s="275"/>
      <c r="D808" s="246" t="s">
        <v>368</v>
      </c>
      <c r="E808" s="276" t="s">
        <v>1</v>
      </c>
      <c r="F808" s="277" t="s">
        <v>3696</v>
      </c>
      <c r="G808" s="275"/>
      <c r="H808" s="276" t="s">
        <v>1</v>
      </c>
      <c r="I808" s="278"/>
      <c r="J808" s="275"/>
      <c r="K808" s="275"/>
      <c r="L808" s="279"/>
      <c r="M808" s="280"/>
      <c r="N808" s="281"/>
      <c r="O808" s="281"/>
      <c r="P808" s="281"/>
      <c r="Q808" s="281"/>
      <c r="R808" s="281"/>
      <c r="S808" s="281"/>
      <c r="T808" s="282"/>
      <c r="AT808" s="283" t="s">
        <v>368</v>
      </c>
      <c r="AU808" s="283" t="s">
        <v>92</v>
      </c>
      <c r="AV808" s="14" t="s">
        <v>90</v>
      </c>
      <c r="AW808" s="14" t="s">
        <v>38</v>
      </c>
      <c r="AX808" s="14" t="s">
        <v>83</v>
      </c>
      <c r="AY808" s="283" t="s">
        <v>263</v>
      </c>
    </row>
    <row r="809" s="12" customFormat="1">
      <c r="B809" s="252"/>
      <c r="C809" s="253"/>
      <c r="D809" s="246" t="s">
        <v>368</v>
      </c>
      <c r="E809" s="254" t="s">
        <v>1</v>
      </c>
      <c r="F809" s="255" t="s">
        <v>4013</v>
      </c>
      <c r="G809" s="253"/>
      <c r="H809" s="256">
        <v>17.609999999999999</v>
      </c>
      <c r="I809" s="257"/>
      <c r="J809" s="253"/>
      <c r="K809" s="253"/>
      <c r="L809" s="258"/>
      <c r="M809" s="259"/>
      <c r="N809" s="260"/>
      <c r="O809" s="260"/>
      <c r="P809" s="260"/>
      <c r="Q809" s="260"/>
      <c r="R809" s="260"/>
      <c r="S809" s="260"/>
      <c r="T809" s="261"/>
      <c r="AT809" s="262" t="s">
        <v>368</v>
      </c>
      <c r="AU809" s="262" t="s">
        <v>92</v>
      </c>
      <c r="AV809" s="12" t="s">
        <v>92</v>
      </c>
      <c r="AW809" s="12" t="s">
        <v>38</v>
      </c>
      <c r="AX809" s="12" t="s">
        <v>83</v>
      </c>
      <c r="AY809" s="262" t="s">
        <v>263</v>
      </c>
    </row>
    <row r="810" s="13" customFormat="1">
      <c r="B810" s="263"/>
      <c r="C810" s="264"/>
      <c r="D810" s="246" t="s">
        <v>368</v>
      </c>
      <c r="E810" s="265" t="s">
        <v>1</v>
      </c>
      <c r="F810" s="266" t="s">
        <v>370</v>
      </c>
      <c r="G810" s="264"/>
      <c r="H810" s="267">
        <v>219.37000000000001</v>
      </c>
      <c r="I810" s="268"/>
      <c r="J810" s="264"/>
      <c r="K810" s="264"/>
      <c r="L810" s="269"/>
      <c r="M810" s="270"/>
      <c r="N810" s="271"/>
      <c r="O810" s="271"/>
      <c r="P810" s="271"/>
      <c r="Q810" s="271"/>
      <c r="R810" s="271"/>
      <c r="S810" s="271"/>
      <c r="T810" s="272"/>
      <c r="AT810" s="273" t="s">
        <v>368</v>
      </c>
      <c r="AU810" s="273" t="s">
        <v>92</v>
      </c>
      <c r="AV810" s="13" t="s">
        <v>125</v>
      </c>
      <c r="AW810" s="13" t="s">
        <v>38</v>
      </c>
      <c r="AX810" s="13" t="s">
        <v>83</v>
      </c>
      <c r="AY810" s="273" t="s">
        <v>263</v>
      </c>
    </row>
    <row r="811" s="12" customFormat="1">
      <c r="B811" s="252"/>
      <c r="C811" s="253"/>
      <c r="D811" s="246" t="s">
        <v>368</v>
      </c>
      <c r="E811" s="254" t="s">
        <v>1</v>
      </c>
      <c r="F811" s="255" t="s">
        <v>4014</v>
      </c>
      <c r="G811" s="253"/>
      <c r="H811" s="256">
        <v>252.27600000000001</v>
      </c>
      <c r="I811" s="257"/>
      <c r="J811" s="253"/>
      <c r="K811" s="253"/>
      <c r="L811" s="258"/>
      <c r="M811" s="259"/>
      <c r="N811" s="260"/>
      <c r="O811" s="260"/>
      <c r="P811" s="260"/>
      <c r="Q811" s="260"/>
      <c r="R811" s="260"/>
      <c r="S811" s="260"/>
      <c r="T811" s="261"/>
      <c r="AT811" s="262" t="s">
        <v>368</v>
      </c>
      <c r="AU811" s="262" t="s">
        <v>92</v>
      </c>
      <c r="AV811" s="12" t="s">
        <v>92</v>
      </c>
      <c r="AW811" s="12" t="s">
        <v>38</v>
      </c>
      <c r="AX811" s="12" t="s">
        <v>83</v>
      </c>
      <c r="AY811" s="262" t="s">
        <v>263</v>
      </c>
    </row>
    <row r="812" s="13" customFormat="1">
      <c r="B812" s="263"/>
      <c r="C812" s="264"/>
      <c r="D812" s="246" t="s">
        <v>368</v>
      </c>
      <c r="E812" s="265" t="s">
        <v>1</v>
      </c>
      <c r="F812" s="266" t="s">
        <v>370</v>
      </c>
      <c r="G812" s="264"/>
      <c r="H812" s="267">
        <v>252.27600000000001</v>
      </c>
      <c r="I812" s="268"/>
      <c r="J812" s="264"/>
      <c r="K812" s="264"/>
      <c r="L812" s="269"/>
      <c r="M812" s="270"/>
      <c r="N812" s="271"/>
      <c r="O812" s="271"/>
      <c r="P812" s="271"/>
      <c r="Q812" s="271"/>
      <c r="R812" s="271"/>
      <c r="S812" s="271"/>
      <c r="T812" s="272"/>
      <c r="AT812" s="273" t="s">
        <v>368</v>
      </c>
      <c r="AU812" s="273" t="s">
        <v>92</v>
      </c>
      <c r="AV812" s="13" t="s">
        <v>125</v>
      </c>
      <c r="AW812" s="13" t="s">
        <v>38</v>
      </c>
      <c r="AX812" s="13" t="s">
        <v>83</v>
      </c>
      <c r="AY812" s="273" t="s">
        <v>263</v>
      </c>
    </row>
    <row r="813" s="12" customFormat="1">
      <c r="B813" s="252"/>
      <c r="C813" s="253"/>
      <c r="D813" s="246" t="s">
        <v>368</v>
      </c>
      <c r="E813" s="254" t="s">
        <v>1</v>
      </c>
      <c r="F813" s="255" t="s">
        <v>4015</v>
      </c>
      <c r="G813" s="253"/>
      <c r="H813" s="256">
        <v>252.5</v>
      </c>
      <c r="I813" s="257"/>
      <c r="J813" s="253"/>
      <c r="K813" s="253"/>
      <c r="L813" s="258"/>
      <c r="M813" s="259"/>
      <c r="N813" s="260"/>
      <c r="O813" s="260"/>
      <c r="P813" s="260"/>
      <c r="Q813" s="260"/>
      <c r="R813" s="260"/>
      <c r="S813" s="260"/>
      <c r="T813" s="261"/>
      <c r="AT813" s="262" t="s">
        <v>368</v>
      </c>
      <c r="AU813" s="262" t="s">
        <v>92</v>
      </c>
      <c r="AV813" s="12" t="s">
        <v>92</v>
      </c>
      <c r="AW813" s="12" t="s">
        <v>38</v>
      </c>
      <c r="AX813" s="12" t="s">
        <v>90</v>
      </c>
      <c r="AY813" s="262" t="s">
        <v>263</v>
      </c>
    </row>
    <row r="814" s="1" customFormat="1" ht="16.5" customHeight="1">
      <c r="B814" s="39"/>
      <c r="C814" s="233" t="s">
        <v>1044</v>
      </c>
      <c r="D814" s="233" t="s">
        <v>266</v>
      </c>
      <c r="E814" s="234" t="s">
        <v>4016</v>
      </c>
      <c r="F814" s="235" t="s">
        <v>4017</v>
      </c>
      <c r="G814" s="236" t="s">
        <v>396</v>
      </c>
      <c r="H814" s="237">
        <v>320.5</v>
      </c>
      <c r="I814" s="238"/>
      <c r="J814" s="239">
        <f>ROUND(I814*H814,2)</f>
        <v>0</v>
      </c>
      <c r="K814" s="235" t="s">
        <v>270</v>
      </c>
      <c r="L814" s="44"/>
      <c r="M814" s="240" t="s">
        <v>1</v>
      </c>
      <c r="N814" s="241" t="s">
        <v>48</v>
      </c>
      <c r="O814" s="87"/>
      <c r="P814" s="242">
        <f>O814*H814</f>
        <v>0</v>
      </c>
      <c r="Q814" s="242">
        <v>0.00091</v>
      </c>
      <c r="R814" s="242">
        <f>Q814*H814</f>
        <v>0.291655</v>
      </c>
      <c r="S814" s="242">
        <v>0</v>
      </c>
      <c r="T814" s="243">
        <f>S814*H814</f>
        <v>0</v>
      </c>
      <c r="AR814" s="244" t="s">
        <v>452</v>
      </c>
      <c r="AT814" s="244" t="s">
        <v>266</v>
      </c>
      <c r="AU814" s="244" t="s">
        <v>92</v>
      </c>
      <c r="AY814" s="17" t="s">
        <v>263</v>
      </c>
      <c r="BE814" s="245">
        <f>IF(N814="základní",J814,0)</f>
        <v>0</v>
      </c>
      <c r="BF814" s="245">
        <f>IF(N814="snížená",J814,0)</f>
        <v>0</v>
      </c>
      <c r="BG814" s="245">
        <f>IF(N814="zákl. přenesená",J814,0)</f>
        <v>0</v>
      </c>
      <c r="BH814" s="245">
        <f>IF(N814="sníž. přenesená",J814,0)</f>
        <v>0</v>
      </c>
      <c r="BI814" s="245">
        <f>IF(N814="nulová",J814,0)</f>
        <v>0</v>
      </c>
      <c r="BJ814" s="17" t="s">
        <v>90</v>
      </c>
      <c r="BK814" s="245">
        <f>ROUND(I814*H814,2)</f>
        <v>0</v>
      </c>
      <c r="BL814" s="17" t="s">
        <v>452</v>
      </c>
      <c r="BM814" s="244" t="s">
        <v>4018</v>
      </c>
    </row>
    <row r="815" s="14" customFormat="1">
      <c r="B815" s="274"/>
      <c r="C815" s="275"/>
      <c r="D815" s="246" t="s">
        <v>368</v>
      </c>
      <c r="E815" s="276" t="s">
        <v>1</v>
      </c>
      <c r="F815" s="277" t="s">
        <v>4008</v>
      </c>
      <c r="G815" s="275"/>
      <c r="H815" s="276" t="s">
        <v>1</v>
      </c>
      <c r="I815" s="278"/>
      <c r="J815" s="275"/>
      <c r="K815" s="275"/>
      <c r="L815" s="279"/>
      <c r="M815" s="280"/>
      <c r="N815" s="281"/>
      <c r="O815" s="281"/>
      <c r="P815" s="281"/>
      <c r="Q815" s="281"/>
      <c r="R815" s="281"/>
      <c r="S815" s="281"/>
      <c r="T815" s="282"/>
      <c r="AT815" s="283" t="s">
        <v>368</v>
      </c>
      <c r="AU815" s="283" t="s">
        <v>92</v>
      </c>
      <c r="AV815" s="14" t="s">
        <v>90</v>
      </c>
      <c r="AW815" s="14" t="s">
        <v>38</v>
      </c>
      <c r="AX815" s="14" t="s">
        <v>83</v>
      </c>
      <c r="AY815" s="283" t="s">
        <v>263</v>
      </c>
    </row>
    <row r="816" s="14" customFormat="1">
      <c r="B816" s="274"/>
      <c r="C816" s="275"/>
      <c r="D816" s="246" t="s">
        <v>368</v>
      </c>
      <c r="E816" s="276" t="s">
        <v>1</v>
      </c>
      <c r="F816" s="277" t="s">
        <v>3599</v>
      </c>
      <c r="G816" s="275"/>
      <c r="H816" s="276" t="s">
        <v>1</v>
      </c>
      <c r="I816" s="278"/>
      <c r="J816" s="275"/>
      <c r="K816" s="275"/>
      <c r="L816" s="279"/>
      <c r="M816" s="280"/>
      <c r="N816" s="281"/>
      <c r="O816" s="281"/>
      <c r="P816" s="281"/>
      <c r="Q816" s="281"/>
      <c r="R816" s="281"/>
      <c r="S816" s="281"/>
      <c r="T816" s="282"/>
      <c r="AT816" s="283" t="s">
        <v>368</v>
      </c>
      <c r="AU816" s="283" t="s">
        <v>92</v>
      </c>
      <c r="AV816" s="14" t="s">
        <v>90</v>
      </c>
      <c r="AW816" s="14" t="s">
        <v>38</v>
      </c>
      <c r="AX816" s="14" t="s">
        <v>83</v>
      </c>
      <c r="AY816" s="283" t="s">
        <v>263</v>
      </c>
    </row>
    <row r="817" s="12" customFormat="1">
      <c r="B817" s="252"/>
      <c r="C817" s="253"/>
      <c r="D817" s="246" t="s">
        <v>368</v>
      </c>
      <c r="E817" s="254" t="s">
        <v>1</v>
      </c>
      <c r="F817" s="255" t="s">
        <v>4019</v>
      </c>
      <c r="G817" s="253"/>
      <c r="H817" s="256">
        <v>92</v>
      </c>
      <c r="I817" s="257"/>
      <c r="J817" s="253"/>
      <c r="K817" s="253"/>
      <c r="L817" s="258"/>
      <c r="M817" s="259"/>
      <c r="N817" s="260"/>
      <c r="O817" s="260"/>
      <c r="P817" s="260"/>
      <c r="Q817" s="260"/>
      <c r="R817" s="260"/>
      <c r="S817" s="260"/>
      <c r="T817" s="261"/>
      <c r="AT817" s="262" t="s">
        <v>368</v>
      </c>
      <c r="AU817" s="262" t="s">
        <v>92</v>
      </c>
      <c r="AV817" s="12" t="s">
        <v>92</v>
      </c>
      <c r="AW817" s="12" t="s">
        <v>38</v>
      </c>
      <c r="AX817" s="12" t="s">
        <v>83</v>
      </c>
      <c r="AY817" s="262" t="s">
        <v>263</v>
      </c>
    </row>
    <row r="818" s="14" customFormat="1">
      <c r="B818" s="274"/>
      <c r="C818" s="275"/>
      <c r="D818" s="246" t="s">
        <v>368</v>
      </c>
      <c r="E818" s="276" t="s">
        <v>1</v>
      </c>
      <c r="F818" s="277" t="s">
        <v>1643</v>
      </c>
      <c r="G818" s="275"/>
      <c r="H818" s="276" t="s">
        <v>1</v>
      </c>
      <c r="I818" s="278"/>
      <c r="J818" s="275"/>
      <c r="K818" s="275"/>
      <c r="L818" s="279"/>
      <c r="M818" s="280"/>
      <c r="N818" s="281"/>
      <c r="O818" s="281"/>
      <c r="P818" s="281"/>
      <c r="Q818" s="281"/>
      <c r="R818" s="281"/>
      <c r="S818" s="281"/>
      <c r="T818" s="282"/>
      <c r="AT818" s="283" t="s">
        <v>368</v>
      </c>
      <c r="AU818" s="283" t="s">
        <v>92</v>
      </c>
      <c r="AV818" s="14" t="s">
        <v>90</v>
      </c>
      <c r="AW818" s="14" t="s">
        <v>38</v>
      </c>
      <c r="AX818" s="14" t="s">
        <v>83</v>
      </c>
      <c r="AY818" s="283" t="s">
        <v>263</v>
      </c>
    </row>
    <row r="819" s="12" customFormat="1">
      <c r="B819" s="252"/>
      <c r="C819" s="253"/>
      <c r="D819" s="246" t="s">
        <v>368</v>
      </c>
      <c r="E819" s="254" t="s">
        <v>1</v>
      </c>
      <c r="F819" s="255" t="s">
        <v>4020</v>
      </c>
      <c r="G819" s="253"/>
      <c r="H819" s="256">
        <v>42.880000000000003</v>
      </c>
      <c r="I819" s="257"/>
      <c r="J819" s="253"/>
      <c r="K819" s="253"/>
      <c r="L819" s="258"/>
      <c r="M819" s="259"/>
      <c r="N819" s="260"/>
      <c r="O819" s="260"/>
      <c r="P819" s="260"/>
      <c r="Q819" s="260"/>
      <c r="R819" s="260"/>
      <c r="S819" s="260"/>
      <c r="T819" s="261"/>
      <c r="AT819" s="262" t="s">
        <v>368</v>
      </c>
      <c r="AU819" s="262" t="s">
        <v>92</v>
      </c>
      <c r="AV819" s="12" t="s">
        <v>92</v>
      </c>
      <c r="AW819" s="12" t="s">
        <v>38</v>
      </c>
      <c r="AX819" s="12" t="s">
        <v>83</v>
      </c>
      <c r="AY819" s="262" t="s">
        <v>263</v>
      </c>
    </row>
    <row r="820" s="14" customFormat="1">
      <c r="B820" s="274"/>
      <c r="C820" s="275"/>
      <c r="D820" s="246" t="s">
        <v>368</v>
      </c>
      <c r="E820" s="276" t="s">
        <v>1</v>
      </c>
      <c r="F820" s="277" t="s">
        <v>3612</v>
      </c>
      <c r="G820" s="275"/>
      <c r="H820" s="276" t="s">
        <v>1</v>
      </c>
      <c r="I820" s="278"/>
      <c r="J820" s="275"/>
      <c r="K820" s="275"/>
      <c r="L820" s="279"/>
      <c r="M820" s="280"/>
      <c r="N820" s="281"/>
      <c r="O820" s="281"/>
      <c r="P820" s="281"/>
      <c r="Q820" s="281"/>
      <c r="R820" s="281"/>
      <c r="S820" s="281"/>
      <c r="T820" s="282"/>
      <c r="AT820" s="283" t="s">
        <v>368</v>
      </c>
      <c r="AU820" s="283" t="s">
        <v>92</v>
      </c>
      <c r="AV820" s="14" t="s">
        <v>90</v>
      </c>
      <c r="AW820" s="14" t="s">
        <v>38</v>
      </c>
      <c r="AX820" s="14" t="s">
        <v>83</v>
      </c>
      <c r="AY820" s="283" t="s">
        <v>263</v>
      </c>
    </row>
    <row r="821" s="12" customFormat="1">
      <c r="B821" s="252"/>
      <c r="C821" s="253"/>
      <c r="D821" s="246" t="s">
        <v>368</v>
      </c>
      <c r="E821" s="254" t="s">
        <v>1</v>
      </c>
      <c r="F821" s="255" t="s">
        <v>4021</v>
      </c>
      <c r="G821" s="253"/>
      <c r="H821" s="256">
        <v>45.670000000000002</v>
      </c>
      <c r="I821" s="257"/>
      <c r="J821" s="253"/>
      <c r="K821" s="253"/>
      <c r="L821" s="258"/>
      <c r="M821" s="259"/>
      <c r="N821" s="260"/>
      <c r="O821" s="260"/>
      <c r="P821" s="260"/>
      <c r="Q821" s="260"/>
      <c r="R821" s="260"/>
      <c r="S821" s="260"/>
      <c r="T821" s="261"/>
      <c r="AT821" s="262" t="s">
        <v>368</v>
      </c>
      <c r="AU821" s="262" t="s">
        <v>92</v>
      </c>
      <c r="AV821" s="12" t="s">
        <v>92</v>
      </c>
      <c r="AW821" s="12" t="s">
        <v>38</v>
      </c>
      <c r="AX821" s="12" t="s">
        <v>83</v>
      </c>
      <c r="AY821" s="262" t="s">
        <v>263</v>
      </c>
    </row>
    <row r="822" s="14" customFormat="1">
      <c r="B822" s="274"/>
      <c r="C822" s="275"/>
      <c r="D822" s="246" t="s">
        <v>368</v>
      </c>
      <c r="E822" s="276" t="s">
        <v>1</v>
      </c>
      <c r="F822" s="277" t="s">
        <v>3578</v>
      </c>
      <c r="G822" s="275"/>
      <c r="H822" s="276" t="s">
        <v>1</v>
      </c>
      <c r="I822" s="278"/>
      <c r="J822" s="275"/>
      <c r="K822" s="275"/>
      <c r="L822" s="279"/>
      <c r="M822" s="280"/>
      <c r="N822" s="281"/>
      <c r="O822" s="281"/>
      <c r="P822" s="281"/>
      <c r="Q822" s="281"/>
      <c r="R822" s="281"/>
      <c r="S822" s="281"/>
      <c r="T822" s="282"/>
      <c r="AT822" s="283" t="s">
        <v>368</v>
      </c>
      <c r="AU822" s="283" t="s">
        <v>92</v>
      </c>
      <c r="AV822" s="14" t="s">
        <v>90</v>
      </c>
      <c r="AW822" s="14" t="s">
        <v>38</v>
      </c>
      <c r="AX822" s="14" t="s">
        <v>83</v>
      </c>
      <c r="AY822" s="283" t="s">
        <v>263</v>
      </c>
    </row>
    <row r="823" s="12" customFormat="1">
      <c r="B823" s="252"/>
      <c r="C823" s="253"/>
      <c r="D823" s="246" t="s">
        <v>368</v>
      </c>
      <c r="E823" s="254" t="s">
        <v>1</v>
      </c>
      <c r="F823" s="255" t="s">
        <v>4022</v>
      </c>
      <c r="G823" s="253"/>
      <c r="H823" s="256">
        <v>62.509999999999998</v>
      </c>
      <c r="I823" s="257"/>
      <c r="J823" s="253"/>
      <c r="K823" s="253"/>
      <c r="L823" s="258"/>
      <c r="M823" s="259"/>
      <c r="N823" s="260"/>
      <c r="O823" s="260"/>
      <c r="P823" s="260"/>
      <c r="Q823" s="260"/>
      <c r="R823" s="260"/>
      <c r="S823" s="260"/>
      <c r="T823" s="261"/>
      <c r="AT823" s="262" t="s">
        <v>368</v>
      </c>
      <c r="AU823" s="262" t="s">
        <v>92</v>
      </c>
      <c r="AV823" s="12" t="s">
        <v>92</v>
      </c>
      <c r="AW823" s="12" t="s">
        <v>38</v>
      </c>
      <c r="AX823" s="12" t="s">
        <v>83</v>
      </c>
      <c r="AY823" s="262" t="s">
        <v>263</v>
      </c>
    </row>
    <row r="824" s="14" customFormat="1">
      <c r="B824" s="274"/>
      <c r="C824" s="275"/>
      <c r="D824" s="246" t="s">
        <v>368</v>
      </c>
      <c r="E824" s="276" t="s">
        <v>1</v>
      </c>
      <c r="F824" s="277" t="s">
        <v>3666</v>
      </c>
      <c r="G824" s="275"/>
      <c r="H824" s="276" t="s">
        <v>1</v>
      </c>
      <c r="I824" s="278"/>
      <c r="J824" s="275"/>
      <c r="K824" s="275"/>
      <c r="L824" s="279"/>
      <c r="M824" s="280"/>
      <c r="N824" s="281"/>
      <c r="O824" s="281"/>
      <c r="P824" s="281"/>
      <c r="Q824" s="281"/>
      <c r="R824" s="281"/>
      <c r="S824" s="281"/>
      <c r="T824" s="282"/>
      <c r="AT824" s="283" t="s">
        <v>368</v>
      </c>
      <c r="AU824" s="283" t="s">
        <v>92</v>
      </c>
      <c r="AV824" s="14" t="s">
        <v>90</v>
      </c>
      <c r="AW824" s="14" t="s">
        <v>38</v>
      </c>
      <c r="AX824" s="14" t="s">
        <v>83</v>
      </c>
      <c r="AY824" s="283" t="s">
        <v>263</v>
      </c>
    </row>
    <row r="825" s="12" customFormat="1">
      <c r="B825" s="252"/>
      <c r="C825" s="253"/>
      <c r="D825" s="246" t="s">
        <v>368</v>
      </c>
      <c r="E825" s="254" t="s">
        <v>1</v>
      </c>
      <c r="F825" s="255" t="s">
        <v>4023</v>
      </c>
      <c r="G825" s="253"/>
      <c r="H825" s="256">
        <v>17.859999999999999</v>
      </c>
      <c r="I825" s="257"/>
      <c r="J825" s="253"/>
      <c r="K825" s="253"/>
      <c r="L825" s="258"/>
      <c r="M825" s="259"/>
      <c r="N825" s="260"/>
      <c r="O825" s="260"/>
      <c r="P825" s="260"/>
      <c r="Q825" s="260"/>
      <c r="R825" s="260"/>
      <c r="S825" s="260"/>
      <c r="T825" s="261"/>
      <c r="AT825" s="262" t="s">
        <v>368</v>
      </c>
      <c r="AU825" s="262" t="s">
        <v>92</v>
      </c>
      <c r="AV825" s="12" t="s">
        <v>92</v>
      </c>
      <c r="AW825" s="12" t="s">
        <v>38</v>
      </c>
      <c r="AX825" s="12" t="s">
        <v>83</v>
      </c>
      <c r="AY825" s="262" t="s">
        <v>263</v>
      </c>
    </row>
    <row r="826" s="14" customFormat="1">
      <c r="B826" s="274"/>
      <c r="C826" s="275"/>
      <c r="D826" s="246" t="s">
        <v>368</v>
      </c>
      <c r="E826" s="276" t="s">
        <v>1</v>
      </c>
      <c r="F826" s="277" t="s">
        <v>3696</v>
      </c>
      <c r="G826" s="275"/>
      <c r="H826" s="276" t="s">
        <v>1</v>
      </c>
      <c r="I826" s="278"/>
      <c r="J826" s="275"/>
      <c r="K826" s="275"/>
      <c r="L826" s="279"/>
      <c r="M826" s="280"/>
      <c r="N826" s="281"/>
      <c r="O826" s="281"/>
      <c r="P826" s="281"/>
      <c r="Q826" s="281"/>
      <c r="R826" s="281"/>
      <c r="S826" s="281"/>
      <c r="T826" s="282"/>
      <c r="AT826" s="283" t="s">
        <v>368</v>
      </c>
      <c r="AU826" s="283" t="s">
        <v>92</v>
      </c>
      <c r="AV826" s="14" t="s">
        <v>90</v>
      </c>
      <c r="AW826" s="14" t="s">
        <v>38</v>
      </c>
      <c r="AX826" s="14" t="s">
        <v>83</v>
      </c>
      <c r="AY826" s="283" t="s">
        <v>263</v>
      </c>
    </row>
    <row r="827" s="12" customFormat="1">
      <c r="B827" s="252"/>
      <c r="C827" s="253"/>
      <c r="D827" s="246" t="s">
        <v>368</v>
      </c>
      <c r="E827" s="254" t="s">
        <v>1</v>
      </c>
      <c r="F827" s="255" t="s">
        <v>4024</v>
      </c>
      <c r="G827" s="253"/>
      <c r="H827" s="256">
        <v>17.420000000000002</v>
      </c>
      <c r="I827" s="257"/>
      <c r="J827" s="253"/>
      <c r="K827" s="253"/>
      <c r="L827" s="258"/>
      <c r="M827" s="259"/>
      <c r="N827" s="260"/>
      <c r="O827" s="260"/>
      <c r="P827" s="260"/>
      <c r="Q827" s="260"/>
      <c r="R827" s="260"/>
      <c r="S827" s="260"/>
      <c r="T827" s="261"/>
      <c r="AT827" s="262" t="s">
        <v>368</v>
      </c>
      <c r="AU827" s="262" t="s">
        <v>92</v>
      </c>
      <c r="AV827" s="12" t="s">
        <v>92</v>
      </c>
      <c r="AW827" s="12" t="s">
        <v>38</v>
      </c>
      <c r="AX827" s="12" t="s">
        <v>83</v>
      </c>
      <c r="AY827" s="262" t="s">
        <v>263</v>
      </c>
    </row>
    <row r="828" s="13" customFormat="1">
      <c r="B828" s="263"/>
      <c r="C828" s="264"/>
      <c r="D828" s="246" t="s">
        <v>368</v>
      </c>
      <c r="E828" s="265" t="s">
        <v>1</v>
      </c>
      <c r="F828" s="266" t="s">
        <v>370</v>
      </c>
      <c r="G828" s="264"/>
      <c r="H828" s="267">
        <v>278.34000000000003</v>
      </c>
      <c r="I828" s="268"/>
      <c r="J828" s="264"/>
      <c r="K828" s="264"/>
      <c r="L828" s="269"/>
      <c r="M828" s="270"/>
      <c r="N828" s="271"/>
      <c r="O828" s="271"/>
      <c r="P828" s="271"/>
      <c r="Q828" s="271"/>
      <c r="R828" s="271"/>
      <c r="S828" s="271"/>
      <c r="T828" s="272"/>
      <c r="AT828" s="273" t="s">
        <v>368</v>
      </c>
      <c r="AU828" s="273" t="s">
        <v>92</v>
      </c>
      <c r="AV828" s="13" t="s">
        <v>125</v>
      </c>
      <c r="AW828" s="13" t="s">
        <v>38</v>
      </c>
      <c r="AX828" s="13" t="s">
        <v>83</v>
      </c>
      <c r="AY828" s="273" t="s">
        <v>263</v>
      </c>
    </row>
    <row r="829" s="12" customFormat="1">
      <c r="B829" s="252"/>
      <c r="C829" s="253"/>
      <c r="D829" s="246" t="s">
        <v>368</v>
      </c>
      <c r="E829" s="254" t="s">
        <v>1</v>
      </c>
      <c r="F829" s="255" t="s">
        <v>4025</v>
      </c>
      <c r="G829" s="253"/>
      <c r="H829" s="256">
        <v>320.09100000000001</v>
      </c>
      <c r="I829" s="257"/>
      <c r="J829" s="253"/>
      <c r="K829" s="253"/>
      <c r="L829" s="258"/>
      <c r="M829" s="259"/>
      <c r="N829" s="260"/>
      <c r="O829" s="260"/>
      <c r="P829" s="260"/>
      <c r="Q829" s="260"/>
      <c r="R829" s="260"/>
      <c r="S829" s="260"/>
      <c r="T829" s="261"/>
      <c r="AT829" s="262" t="s">
        <v>368</v>
      </c>
      <c r="AU829" s="262" t="s">
        <v>92</v>
      </c>
      <c r="AV829" s="12" t="s">
        <v>92</v>
      </c>
      <c r="AW829" s="12" t="s">
        <v>38</v>
      </c>
      <c r="AX829" s="12" t="s">
        <v>83</v>
      </c>
      <c r="AY829" s="262" t="s">
        <v>263</v>
      </c>
    </row>
    <row r="830" s="13" customFormat="1">
      <c r="B830" s="263"/>
      <c r="C830" s="264"/>
      <c r="D830" s="246" t="s">
        <v>368</v>
      </c>
      <c r="E830" s="265" t="s">
        <v>1</v>
      </c>
      <c r="F830" s="266" t="s">
        <v>370</v>
      </c>
      <c r="G830" s="264"/>
      <c r="H830" s="267">
        <v>320.09100000000001</v>
      </c>
      <c r="I830" s="268"/>
      <c r="J830" s="264"/>
      <c r="K830" s="264"/>
      <c r="L830" s="269"/>
      <c r="M830" s="270"/>
      <c r="N830" s="271"/>
      <c r="O830" s="271"/>
      <c r="P830" s="271"/>
      <c r="Q830" s="271"/>
      <c r="R830" s="271"/>
      <c r="S830" s="271"/>
      <c r="T830" s="272"/>
      <c r="AT830" s="273" t="s">
        <v>368</v>
      </c>
      <c r="AU830" s="273" t="s">
        <v>92</v>
      </c>
      <c r="AV830" s="13" t="s">
        <v>125</v>
      </c>
      <c r="AW830" s="13" t="s">
        <v>38</v>
      </c>
      <c r="AX830" s="13" t="s">
        <v>83</v>
      </c>
      <c r="AY830" s="273" t="s">
        <v>263</v>
      </c>
    </row>
    <row r="831" s="12" customFormat="1">
      <c r="B831" s="252"/>
      <c r="C831" s="253"/>
      <c r="D831" s="246" t="s">
        <v>368</v>
      </c>
      <c r="E831" s="254" t="s">
        <v>1</v>
      </c>
      <c r="F831" s="255" t="s">
        <v>4026</v>
      </c>
      <c r="G831" s="253"/>
      <c r="H831" s="256">
        <v>320.5</v>
      </c>
      <c r="I831" s="257"/>
      <c r="J831" s="253"/>
      <c r="K831" s="253"/>
      <c r="L831" s="258"/>
      <c r="M831" s="259"/>
      <c r="N831" s="260"/>
      <c r="O831" s="260"/>
      <c r="P831" s="260"/>
      <c r="Q831" s="260"/>
      <c r="R831" s="260"/>
      <c r="S831" s="260"/>
      <c r="T831" s="261"/>
      <c r="AT831" s="262" t="s">
        <v>368</v>
      </c>
      <c r="AU831" s="262" t="s">
        <v>92</v>
      </c>
      <c r="AV831" s="12" t="s">
        <v>92</v>
      </c>
      <c r="AW831" s="12" t="s">
        <v>38</v>
      </c>
      <c r="AX831" s="12" t="s">
        <v>90</v>
      </c>
      <c r="AY831" s="262" t="s">
        <v>263</v>
      </c>
    </row>
    <row r="832" s="1" customFormat="1" ht="16.5" customHeight="1">
      <c r="B832" s="39"/>
      <c r="C832" s="233" t="s">
        <v>1048</v>
      </c>
      <c r="D832" s="233" t="s">
        <v>266</v>
      </c>
      <c r="E832" s="234" t="s">
        <v>4027</v>
      </c>
      <c r="F832" s="235" t="s">
        <v>4028</v>
      </c>
      <c r="G832" s="236" t="s">
        <v>396</v>
      </c>
      <c r="H832" s="237">
        <v>145.5</v>
      </c>
      <c r="I832" s="238"/>
      <c r="J832" s="239">
        <f>ROUND(I832*H832,2)</f>
        <v>0</v>
      </c>
      <c r="K832" s="235" t="s">
        <v>270</v>
      </c>
      <c r="L832" s="44"/>
      <c r="M832" s="240" t="s">
        <v>1</v>
      </c>
      <c r="N832" s="241" t="s">
        <v>48</v>
      </c>
      <c r="O832" s="87"/>
      <c r="P832" s="242">
        <f>O832*H832</f>
        <v>0</v>
      </c>
      <c r="Q832" s="242">
        <v>0.0011900000000000001</v>
      </c>
      <c r="R832" s="242">
        <f>Q832*H832</f>
        <v>0.17314500000000002</v>
      </c>
      <c r="S832" s="242">
        <v>0</v>
      </c>
      <c r="T832" s="243">
        <f>S832*H832</f>
        <v>0</v>
      </c>
      <c r="AR832" s="244" t="s">
        <v>452</v>
      </c>
      <c r="AT832" s="244" t="s">
        <v>266</v>
      </c>
      <c r="AU832" s="244" t="s">
        <v>92</v>
      </c>
      <c r="AY832" s="17" t="s">
        <v>263</v>
      </c>
      <c r="BE832" s="245">
        <f>IF(N832="základní",J832,0)</f>
        <v>0</v>
      </c>
      <c r="BF832" s="245">
        <f>IF(N832="snížená",J832,0)</f>
        <v>0</v>
      </c>
      <c r="BG832" s="245">
        <f>IF(N832="zákl. přenesená",J832,0)</f>
        <v>0</v>
      </c>
      <c r="BH832" s="245">
        <f>IF(N832="sníž. přenesená",J832,0)</f>
        <v>0</v>
      </c>
      <c r="BI832" s="245">
        <f>IF(N832="nulová",J832,0)</f>
        <v>0</v>
      </c>
      <c r="BJ832" s="17" t="s">
        <v>90</v>
      </c>
      <c r="BK832" s="245">
        <f>ROUND(I832*H832,2)</f>
        <v>0</v>
      </c>
      <c r="BL832" s="17" t="s">
        <v>452</v>
      </c>
      <c r="BM832" s="244" t="s">
        <v>4029</v>
      </c>
    </row>
    <row r="833" s="14" customFormat="1">
      <c r="B833" s="274"/>
      <c r="C833" s="275"/>
      <c r="D833" s="246" t="s">
        <v>368</v>
      </c>
      <c r="E833" s="276" t="s">
        <v>1</v>
      </c>
      <c r="F833" s="277" t="s">
        <v>4008</v>
      </c>
      <c r="G833" s="275"/>
      <c r="H833" s="276" t="s">
        <v>1</v>
      </c>
      <c r="I833" s="278"/>
      <c r="J833" s="275"/>
      <c r="K833" s="275"/>
      <c r="L833" s="279"/>
      <c r="M833" s="280"/>
      <c r="N833" s="281"/>
      <c r="O833" s="281"/>
      <c r="P833" s="281"/>
      <c r="Q833" s="281"/>
      <c r="R833" s="281"/>
      <c r="S833" s="281"/>
      <c r="T833" s="282"/>
      <c r="AT833" s="283" t="s">
        <v>368</v>
      </c>
      <c r="AU833" s="283" t="s">
        <v>92</v>
      </c>
      <c r="AV833" s="14" t="s">
        <v>90</v>
      </c>
      <c r="AW833" s="14" t="s">
        <v>38</v>
      </c>
      <c r="AX833" s="14" t="s">
        <v>83</v>
      </c>
      <c r="AY833" s="283" t="s">
        <v>263</v>
      </c>
    </row>
    <row r="834" s="14" customFormat="1">
      <c r="B834" s="274"/>
      <c r="C834" s="275"/>
      <c r="D834" s="246" t="s">
        <v>368</v>
      </c>
      <c r="E834" s="276" t="s">
        <v>1</v>
      </c>
      <c r="F834" s="277" t="s">
        <v>3599</v>
      </c>
      <c r="G834" s="275"/>
      <c r="H834" s="276" t="s">
        <v>1</v>
      </c>
      <c r="I834" s="278"/>
      <c r="J834" s="275"/>
      <c r="K834" s="275"/>
      <c r="L834" s="279"/>
      <c r="M834" s="280"/>
      <c r="N834" s="281"/>
      <c r="O834" s="281"/>
      <c r="P834" s="281"/>
      <c r="Q834" s="281"/>
      <c r="R834" s="281"/>
      <c r="S834" s="281"/>
      <c r="T834" s="282"/>
      <c r="AT834" s="283" t="s">
        <v>368</v>
      </c>
      <c r="AU834" s="283" t="s">
        <v>92</v>
      </c>
      <c r="AV834" s="14" t="s">
        <v>90</v>
      </c>
      <c r="AW834" s="14" t="s">
        <v>38</v>
      </c>
      <c r="AX834" s="14" t="s">
        <v>83</v>
      </c>
      <c r="AY834" s="283" t="s">
        <v>263</v>
      </c>
    </row>
    <row r="835" s="12" customFormat="1">
      <c r="B835" s="252"/>
      <c r="C835" s="253"/>
      <c r="D835" s="246" t="s">
        <v>368</v>
      </c>
      <c r="E835" s="254" t="s">
        <v>1</v>
      </c>
      <c r="F835" s="255" t="s">
        <v>4030</v>
      </c>
      <c r="G835" s="253"/>
      <c r="H835" s="256">
        <v>8.5</v>
      </c>
      <c r="I835" s="257"/>
      <c r="J835" s="253"/>
      <c r="K835" s="253"/>
      <c r="L835" s="258"/>
      <c r="M835" s="259"/>
      <c r="N835" s="260"/>
      <c r="O835" s="260"/>
      <c r="P835" s="260"/>
      <c r="Q835" s="260"/>
      <c r="R835" s="260"/>
      <c r="S835" s="260"/>
      <c r="T835" s="261"/>
      <c r="AT835" s="262" t="s">
        <v>368</v>
      </c>
      <c r="AU835" s="262" t="s">
        <v>92</v>
      </c>
      <c r="AV835" s="12" t="s">
        <v>92</v>
      </c>
      <c r="AW835" s="12" t="s">
        <v>38</v>
      </c>
      <c r="AX835" s="12" t="s">
        <v>83</v>
      </c>
      <c r="AY835" s="262" t="s">
        <v>263</v>
      </c>
    </row>
    <row r="836" s="14" customFormat="1">
      <c r="B836" s="274"/>
      <c r="C836" s="275"/>
      <c r="D836" s="246" t="s">
        <v>368</v>
      </c>
      <c r="E836" s="276" t="s">
        <v>1</v>
      </c>
      <c r="F836" s="277" t="s">
        <v>1643</v>
      </c>
      <c r="G836" s="275"/>
      <c r="H836" s="276" t="s">
        <v>1</v>
      </c>
      <c r="I836" s="278"/>
      <c r="J836" s="275"/>
      <c r="K836" s="275"/>
      <c r="L836" s="279"/>
      <c r="M836" s="280"/>
      <c r="N836" s="281"/>
      <c r="O836" s="281"/>
      <c r="P836" s="281"/>
      <c r="Q836" s="281"/>
      <c r="R836" s="281"/>
      <c r="S836" s="281"/>
      <c r="T836" s="282"/>
      <c r="AT836" s="283" t="s">
        <v>368</v>
      </c>
      <c r="AU836" s="283" t="s">
        <v>92</v>
      </c>
      <c r="AV836" s="14" t="s">
        <v>90</v>
      </c>
      <c r="AW836" s="14" t="s">
        <v>38</v>
      </c>
      <c r="AX836" s="14" t="s">
        <v>83</v>
      </c>
      <c r="AY836" s="283" t="s">
        <v>263</v>
      </c>
    </row>
    <row r="837" s="12" customFormat="1">
      <c r="B837" s="252"/>
      <c r="C837" s="253"/>
      <c r="D837" s="246" t="s">
        <v>368</v>
      </c>
      <c r="E837" s="254" t="s">
        <v>1</v>
      </c>
      <c r="F837" s="255" t="s">
        <v>4031</v>
      </c>
      <c r="G837" s="253"/>
      <c r="H837" s="256">
        <v>75.409999999999997</v>
      </c>
      <c r="I837" s="257"/>
      <c r="J837" s="253"/>
      <c r="K837" s="253"/>
      <c r="L837" s="258"/>
      <c r="M837" s="259"/>
      <c r="N837" s="260"/>
      <c r="O837" s="260"/>
      <c r="P837" s="260"/>
      <c r="Q837" s="260"/>
      <c r="R837" s="260"/>
      <c r="S837" s="260"/>
      <c r="T837" s="261"/>
      <c r="AT837" s="262" t="s">
        <v>368</v>
      </c>
      <c r="AU837" s="262" t="s">
        <v>92</v>
      </c>
      <c r="AV837" s="12" t="s">
        <v>92</v>
      </c>
      <c r="AW837" s="12" t="s">
        <v>38</v>
      </c>
      <c r="AX837" s="12" t="s">
        <v>83</v>
      </c>
      <c r="AY837" s="262" t="s">
        <v>263</v>
      </c>
    </row>
    <row r="838" s="14" customFormat="1">
      <c r="B838" s="274"/>
      <c r="C838" s="275"/>
      <c r="D838" s="246" t="s">
        <v>368</v>
      </c>
      <c r="E838" s="276" t="s">
        <v>1</v>
      </c>
      <c r="F838" s="277" t="s">
        <v>3612</v>
      </c>
      <c r="G838" s="275"/>
      <c r="H838" s="276" t="s">
        <v>1</v>
      </c>
      <c r="I838" s="278"/>
      <c r="J838" s="275"/>
      <c r="K838" s="275"/>
      <c r="L838" s="279"/>
      <c r="M838" s="280"/>
      <c r="N838" s="281"/>
      <c r="O838" s="281"/>
      <c r="P838" s="281"/>
      <c r="Q838" s="281"/>
      <c r="R838" s="281"/>
      <c r="S838" s="281"/>
      <c r="T838" s="282"/>
      <c r="AT838" s="283" t="s">
        <v>368</v>
      </c>
      <c r="AU838" s="283" t="s">
        <v>92</v>
      </c>
      <c r="AV838" s="14" t="s">
        <v>90</v>
      </c>
      <c r="AW838" s="14" t="s">
        <v>38</v>
      </c>
      <c r="AX838" s="14" t="s">
        <v>83</v>
      </c>
      <c r="AY838" s="283" t="s">
        <v>263</v>
      </c>
    </row>
    <row r="839" s="12" customFormat="1">
      <c r="B839" s="252"/>
      <c r="C839" s="253"/>
      <c r="D839" s="246" t="s">
        <v>368</v>
      </c>
      <c r="E839" s="254" t="s">
        <v>1</v>
      </c>
      <c r="F839" s="255" t="s">
        <v>4032</v>
      </c>
      <c r="G839" s="253"/>
      <c r="H839" s="256">
        <v>0.42999999999999999</v>
      </c>
      <c r="I839" s="257"/>
      <c r="J839" s="253"/>
      <c r="K839" s="253"/>
      <c r="L839" s="258"/>
      <c r="M839" s="259"/>
      <c r="N839" s="260"/>
      <c r="O839" s="260"/>
      <c r="P839" s="260"/>
      <c r="Q839" s="260"/>
      <c r="R839" s="260"/>
      <c r="S839" s="260"/>
      <c r="T839" s="261"/>
      <c r="AT839" s="262" t="s">
        <v>368</v>
      </c>
      <c r="AU839" s="262" t="s">
        <v>92</v>
      </c>
      <c r="AV839" s="12" t="s">
        <v>92</v>
      </c>
      <c r="AW839" s="12" t="s">
        <v>38</v>
      </c>
      <c r="AX839" s="12" t="s">
        <v>83</v>
      </c>
      <c r="AY839" s="262" t="s">
        <v>263</v>
      </c>
    </row>
    <row r="840" s="14" customFormat="1">
      <c r="B840" s="274"/>
      <c r="C840" s="275"/>
      <c r="D840" s="246" t="s">
        <v>368</v>
      </c>
      <c r="E840" s="276" t="s">
        <v>1</v>
      </c>
      <c r="F840" s="277" t="s">
        <v>3578</v>
      </c>
      <c r="G840" s="275"/>
      <c r="H840" s="276" t="s">
        <v>1</v>
      </c>
      <c r="I840" s="278"/>
      <c r="J840" s="275"/>
      <c r="K840" s="275"/>
      <c r="L840" s="279"/>
      <c r="M840" s="280"/>
      <c r="N840" s="281"/>
      <c r="O840" s="281"/>
      <c r="P840" s="281"/>
      <c r="Q840" s="281"/>
      <c r="R840" s="281"/>
      <c r="S840" s="281"/>
      <c r="T840" s="282"/>
      <c r="AT840" s="283" t="s">
        <v>368</v>
      </c>
      <c r="AU840" s="283" t="s">
        <v>92</v>
      </c>
      <c r="AV840" s="14" t="s">
        <v>90</v>
      </c>
      <c r="AW840" s="14" t="s">
        <v>38</v>
      </c>
      <c r="AX840" s="14" t="s">
        <v>83</v>
      </c>
      <c r="AY840" s="283" t="s">
        <v>263</v>
      </c>
    </row>
    <row r="841" s="12" customFormat="1">
      <c r="B841" s="252"/>
      <c r="C841" s="253"/>
      <c r="D841" s="246" t="s">
        <v>368</v>
      </c>
      <c r="E841" s="254" t="s">
        <v>1</v>
      </c>
      <c r="F841" s="255" t="s">
        <v>4033</v>
      </c>
      <c r="G841" s="253"/>
      <c r="H841" s="256">
        <v>22.280000000000001</v>
      </c>
      <c r="I841" s="257"/>
      <c r="J841" s="253"/>
      <c r="K841" s="253"/>
      <c r="L841" s="258"/>
      <c r="M841" s="259"/>
      <c r="N841" s="260"/>
      <c r="O841" s="260"/>
      <c r="P841" s="260"/>
      <c r="Q841" s="260"/>
      <c r="R841" s="260"/>
      <c r="S841" s="260"/>
      <c r="T841" s="261"/>
      <c r="AT841" s="262" t="s">
        <v>368</v>
      </c>
      <c r="AU841" s="262" t="s">
        <v>92</v>
      </c>
      <c r="AV841" s="12" t="s">
        <v>92</v>
      </c>
      <c r="AW841" s="12" t="s">
        <v>38</v>
      </c>
      <c r="AX841" s="12" t="s">
        <v>83</v>
      </c>
      <c r="AY841" s="262" t="s">
        <v>263</v>
      </c>
    </row>
    <row r="842" s="14" customFormat="1">
      <c r="B842" s="274"/>
      <c r="C842" s="275"/>
      <c r="D842" s="246" t="s">
        <v>368</v>
      </c>
      <c r="E842" s="276" t="s">
        <v>1</v>
      </c>
      <c r="F842" s="277" t="s">
        <v>3666</v>
      </c>
      <c r="G842" s="275"/>
      <c r="H842" s="276" t="s">
        <v>1</v>
      </c>
      <c r="I842" s="278"/>
      <c r="J842" s="275"/>
      <c r="K842" s="275"/>
      <c r="L842" s="279"/>
      <c r="M842" s="280"/>
      <c r="N842" s="281"/>
      <c r="O842" s="281"/>
      <c r="P842" s="281"/>
      <c r="Q842" s="281"/>
      <c r="R842" s="281"/>
      <c r="S842" s="281"/>
      <c r="T842" s="282"/>
      <c r="AT842" s="283" t="s">
        <v>368</v>
      </c>
      <c r="AU842" s="283" t="s">
        <v>92</v>
      </c>
      <c r="AV842" s="14" t="s">
        <v>90</v>
      </c>
      <c r="AW842" s="14" t="s">
        <v>38</v>
      </c>
      <c r="AX842" s="14" t="s">
        <v>83</v>
      </c>
      <c r="AY842" s="283" t="s">
        <v>263</v>
      </c>
    </row>
    <row r="843" s="12" customFormat="1">
      <c r="B843" s="252"/>
      <c r="C843" s="253"/>
      <c r="D843" s="246" t="s">
        <v>368</v>
      </c>
      <c r="E843" s="254" t="s">
        <v>1</v>
      </c>
      <c r="F843" s="255" t="s">
        <v>4034</v>
      </c>
      <c r="G843" s="253"/>
      <c r="H843" s="256">
        <v>9.7400000000000002</v>
      </c>
      <c r="I843" s="257"/>
      <c r="J843" s="253"/>
      <c r="K843" s="253"/>
      <c r="L843" s="258"/>
      <c r="M843" s="259"/>
      <c r="N843" s="260"/>
      <c r="O843" s="260"/>
      <c r="P843" s="260"/>
      <c r="Q843" s="260"/>
      <c r="R843" s="260"/>
      <c r="S843" s="260"/>
      <c r="T843" s="261"/>
      <c r="AT843" s="262" t="s">
        <v>368</v>
      </c>
      <c r="AU843" s="262" t="s">
        <v>92</v>
      </c>
      <c r="AV843" s="12" t="s">
        <v>92</v>
      </c>
      <c r="AW843" s="12" t="s">
        <v>38</v>
      </c>
      <c r="AX843" s="12" t="s">
        <v>83</v>
      </c>
      <c r="AY843" s="262" t="s">
        <v>263</v>
      </c>
    </row>
    <row r="844" s="14" customFormat="1">
      <c r="B844" s="274"/>
      <c r="C844" s="275"/>
      <c r="D844" s="246" t="s">
        <v>368</v>
      </c>
      <c r="E844" s="276" t="s">
        <v>1</v>
      </c>
      <c r="F844" s="277" t="s">
        <v>4035</v>
      </c>
      <c r="G844" s="275"/>
      <c r="H844" s="276" t="s">
        <v>1</v>
      </c>
      <c r="I844" s="278"/>
      <c r="J844" s="275"/>
      <c r="K844" s="275"/>
      <c r="L844" s="279"/>
      <c r="M844" s="280"/>
      <c r="N844" s="281"/>
      <c r="O844" s="281"/>
      <c r="P844" s="281"/>
      <c r="Q844" s="281"/>
      <c r="R844" s="281"/>
      <c r="S844" s="281"/>
      <c r="T844" s="282"/>
      <c r="AT844" s="283" t="s">
        <v>368</v>
      </c>
      <c r="AU844" s="283" t="s">
        <v>92</v>
      </c>
      <c r="AV844" s="14" t="s">
        <v>90</v>
      </c>
      <c r="AW844" s="14" t="s">
        <v>38</v>
      </c>
      <c r="AX844" s="14" t="s">
        <v>83</v>
      </c>
      <c r="AY844" s="283" t="s">
        <v>263</v>
      </c>
    </row>
    <row r="845" s="12" customFormat="1">
      <c r="B845" s="252"/>
      <c r="C845" s="253"/>
      <c r="D845" s="246" t="s">
        <v>368</v>
      </c>
      <c r="E845" s="254" t="s">
        <v>1</v>
      </c>
      <c r="F845" s="255" t="s">
        <v>4034</v>
      </c>
      <c r="G845" s="253"/>
      <c r="H845" s="256">
        <v>9.7400000000000002</v>
      </c>
      <c r="I845" s="257"/>
      <c r="J845" s="253"/>
      <c r="K845" s="253"/>
      <c r="L845" s="258"/>
      <c r="M845" s="259"/>
      <c r="N845" s="260"/>
      <c r="O845" s="260"/>
      <c r="P845" s="260"/>
      <c r="Q845" s="260"/>
      <c r="R845" s="260"/>
      <c r="S845" s="260"/>
      <c r="T845" s="261"/>
      <c r="AT845" s="262" t="s">
        <v>368</v>
      </c>
      <c r="AU845" s="262" t="s">
        <v>92</v>
      </c>
      <c r="AV845" s="12" t="s">
        <v>92</v>
      </c>
      <c r="AW845" s="12" t="s">
        <v>38</v>
      </c>
      <c r="AX845" s="12" t="s">
        <v>83</v>
      </c>
      <c r="AY845" s="262" t="s">
        <v>263</v>
      </c>
    </row>
    <row r="846" s="13" customFormat="1">
      <c r="B846" s="263"/>
      <c r="C846" s="264"/>
      <c r="D846" s="246" t="s">
        <v>368</v>
      </c>
      <c r="E846" s="265" t="s">
        <v>1</v>
      </c>
      <c r="F846" s="266" t="s">
        <v>370</v>
      </c>
      <c r="G846" s="264"/>
      <c r="H846" s="267">
        <v>126.09999999999999</v>
      </c>
      <c r="I846" s="268"/>
      <c r="J846" s="264"/>
      <c r="K846" s="264"/>
      <c r="L846" s="269"/>
      <c r="M846" s="270"/>
      <c r="N846" s="271"/>
      <c r="O846" s="271"/>
      <c r="P846" s="271"/>
      <c r="Q846" s="271"/>
      <c r="R846" s="271"/>
      <c r="S846" s="271"/>
      <c r="T846" s="272"/>
      <c r="AT846" s="273" t="s">
        <v>368</v>
      </c>
      <c r="AU846" s="273" t="s">
        <v>92</v>
      </c>
      <c r="AV846" s="13" t="s">
        <v>125</v>
      </c>
      <c r="AW846" s="13" t="s">
        <v>38</v>
      </c>
      <c r="AX846" s="13" t="s">
        <v>83</v>
      </c>
      <c r="AY846" s="273" t="s">
        <v>263</v>
      </c>
    </row>
    <row r="847" s="12" customFormat="1">
      <c r="B847" s="252"/>
      <c r="C847" s="253"/>
      <c r="D847" s="246" t="s">
        <v>368</v>
      </c>
      <c r="E847" s="254" t="s">
        <v>1</v>
      </c>
      <c r="F847" s="255" t="s">
        <v>4036</v>
      </c>
      <c r="G847" s="253"/>
      <c r="H847" s="256">
        <v>145.01499999999999</v>
      </c>
      <c r="I847" s="257"/>
      <c r="J847" s="253"/>
      <c r="K847" s="253"/>
      <c r="L847" s="258"/>
      <c r="M847" s="259"/>
      <c r="N847" s="260"/>
      <c r="O847" s="260"/>
      <c r="P847" s="260"/>
      <c r="Q847" s="260"/>
      <c r="R847" s="260"/>
      <c r="S847" s="260"/>
      <c r="T847" s="261"/>
      <c r="AT847" s="262" t="s">
        <v>368</v>
      </c>
      <c r="AU847" s="262" t="s">
        <v>92</v>
      </c>
      <c r="AV847" s="12" t="s">
        <v>92</v>
      </c>
      <c r="AW847" s="12" t="s">
        <v>38</v>
      </c>
      <c r="AX847" s="12" t="s">
        <v>83</v>
      </c>
      <c r="AY847" s="262" t="s">
        <v>263</v>
      </c>
    </row>
    <row r="848" s="13" customFormat="1">
      <c r="B848" s="263"/>
      <c r="C848" s="264"/>
      <c r="D848" s="246" t="s">
        <v>368</v>
      </c>
      <c r="E848" s="265" t="s">
        <v>1</v>
      </c>
      <c r="F848" s="266" t="s">
        <v>370</v>
      </c>
      <c r="G848" s="264"/>
      <c r="H848" s="267">
        <v>145.01499999999999</v>
      </c>
      <c r="I848" s="268"/>
      <c r="J848" s="264"/>
      <c r="K848" s="264"/>
      <c r="L848" s="269"/>
      <c r="M848" s="270"/>
      <c r="N848" s="271"/>
      <c r="O848" s="271"/>
      <c r="P848" s="271"/>
      <c r="Q848" s="271"/>
      <c r="R848" s="271"/>
      <c r="S848" s="271"/>
      <c r="T848" s="272"/>
      <c r="AT848" s="273" t="s">
        <v>368</v>
      </c>
      <c r="AU848" s="273" t="s">
        <v>92</v>
      </c>
      <c r="AV848" s="13" t="s">
        <v>125</v>
      </c>
      <c r="AW848" s="13" t="s">
        <v>38</v>
      </c>
      <c r="AX848" s="13" t="s">
        <v>83</v>
      </c>
      <c r="AY848" s="273" t="s">
        <v>263</v>
      </c>
    </row>
    <row r="849" s="12" customFormat="1">
      <c r="B849" s="252"/>
      <c r="C849" s="253"/>
      <c r="D849" s="246" t="s">
        <v>368</v>
      </c>
      <c r="E849" s="254" t="s">
        <v>1</v>
      </c>
      <c r="F849" s="255" t="s">
        <v>4037</v>
      </c>
      <c r="G849" s="253"/>
      <c r="H849" s="256">
        <v>145.5</v>
      </c>
      <c r="I849" s="257"/>
      <c r="J849" s="253"/>
      <c r="K849" s="253"/>
      <c r="L849" s="258"/>
      <c r="M849" s="259"/>
      <c r="N849" s="260"/>
      <c r="O849" s="260"/>
      <c r="P849" s="260"/>
      <c r="Q849" s="260"/>
      <c r="R849" s="260"/>
      <c r="S849" s="260"/>
      <c r="T849" s="261"/>
      <c r="AT849" s="262" t="s">
        <v>368</v>
      </c>
      <c r="AU849" s="262" t="s">
        <v>92</v>
      </c>
      <c r="AV849" s="12" t="s">
        <v>92</v>
      </c>
      <c r="AW849" s="12" t="s">
        <v>38</v>
      </c>
      <c r="AX849" s="12" t="s">
        <v>90</v>
      </c>
      <c r="AY849" s="262" t="s">
        <v>263</v>
      </c>
    </row>
    <row r="850" s="1" customFormat="1" ht="16.5" customHeight="1">
      <c r="B850" s="39"/>
      <c r="C850" s="233" t="s">
        <v>1055</v>
      </c>
      <c r="D850" s="233" t="s">
        <v>266</v>
      </c>
      <c r="E850" s="234" t="s">
        <v>4038</v>
      </c>
      <c r="F850" s="235" t="s">
        <v>4039</v>
      </c>
      <c r="G850" s="236" t="s">
        <v>396</v>
      </c>
      <c r="H850" s="237">
        <v>35</v>
      </c>
      <c r="I850" s="238"/>
      <c r="J850" s="239">
        <f>ROUND(I850*H850,2)</f>
        <v>0</v>
      </c>
      <c r="K850" s="235" t="s">
        <v>270</v>
      </c>
      <c r="L850" s="44"/>
      <c r="M850" s="240" t="s">
        <v>1</v>
      </c>
      <c r="N850" s="241" t="s">
        <v>48</v>
      </c>
      <c r="O850" s="87"/>
      <c r="P850" s="242">
        <f>O850*H850</f>
        <v>0</v>
      </c>
      <c r="Q850" s="242">
        <v>0.0025200000000000001</v>
      </c>
      <c r="R850" s="242">
        <f>Q850*H850</f>
        <v>0.088200000000000001</v>
      </c>
      <c r="S850" s="242">
        <v>0</v>
      </c>
      <c r="T850" s="243">
        <f>S850*H850</f>
        <v>0</v>
      </c>
      <c r="AR850" s="244" t="s">
        <v>452</v>
      </c>
      <c r="AT850" s="244" t="s">
        <v>266</v>
      </c>
      <c r="AU850" s="244" t="s">
        <v>92</v>
      </c>
      <c r="AY850" s="17" t="s">
        <v>263</v>
      </c>
      <c r="BE850" s="245">
        <f>IF(N850="základní",J850,0)</f>
        <v>0</v>
      </c>
      <c r="BF850" s="245">
        <f>IF(N850="snížená",J850,0)</f>
        <v>0</v>
      </c>
      <c r="BG850" s="245">
        <f>IF(N850="zákl. přenesená",J850,0)</f>
        <v>0</v>
      </c>
      <c r="BH850" s="245">
        <f>IF(N850="sníž. přenesená",J850,0)</f>
        <v>0</v>
      </c>
      <c r="BI850" s="245">
        <f>IF(N850="nulová",J850,0)</f>
        <v>0</v>
      </c>
      <c r="BJ850" s="17" t="s">
        <v>90</v>
      </c>
      <c r="BK850" s="245">
        <f>ROUND(I850*H850,2)</f>
        <v>0</v>
      </c>
      <c r="BL850" s="17" t="s">
        <v>452</v>
      </c>
      <c r="BM850" s="244" t="s">
        <v>4040</v>
      </c>
    </row>
    <row r="851" s="14" customFormat="1">
      <c r="B851" s="274"/>
      <c r="C851" s="275"/>
      <c r="D851" s="246" t="s">
        <v>368</v>
      </c>
      <c r="E851" s="276" t="s">
        <v>1</v>
      </c>
      <c r="F851" s="277" t="s">
        <v>4008</v>
      </c>
      <c r="G851" s="275"/>
      <c r="H851" s="276" t="s">
        <v>1</v>
      </c>
      <c r="I851" s="278"/>
      <c r="J851" s="275"/>
      <c r="K851" s="275"/>
      <c r="L851" s="279"/>
      <c r="M851" s="280"/>
      <c r="N851" s="281"/>
      <c r="O851" s="281"/>
      <c r="P851" s="281"/>
      <c r="Q851" s="281"/>
      <c r="R851" s="281"/>
      <c r="S851" s="281"/>
      <c r="T851" s="282"/>
      <c r="AT851" s="283" t="s">
        <v>368</v>
      </c>
      <c r="AU851" s="283" t="s">
        <v>92</v>
      </c>
      <c r="AV851" s="14" t="s">
        <v>90</v>
      </c>
      <c r="AW851" s="14" t="s">
        <v>38</v>
      </c>
      <c r="AX851" s="14" t="s">
        <v>83</v>
      </c>
      <c r="AY851" s="283" t="s">
        <v>263</v>
      </c>
    </row>
    <row r="852" s="14" customFormat="1">
      <c r="B852" s="274"/>
      <c r="C852" s="275"/>
      <c r="D852" s="246" t="s">
        <v>368</v>
      </c>
      <c r="E852" s="276" t="s">
        <v>1</v>
      </c>
      <c r="F852" s="277" t="s">
        <v>4041</v>
      </c>
      <c r="G852" s="275"/>
      <c r="H852" s="276" t="s">
        <v>1</v>
      </c>
      <c r="I852" s="278"/>
      <c r="J852" s="275"/>
      <c r="K852" s="275"/>
      <c r="L852" s="279"/>
      <c r="M852" s="280"/>
      <c r="N852" s="281"/>
      <c r="O852" s="281"/>
      <c r="P852" s="281"/>
      <c r="Q852" s="281"/>
      <c r="R852" s="281"/>
      <c r="S852" s="281"/>
      <c r="T852" s="282"/>
      <c r="AT852" s="283" t="s">
        <v>368</v>
      </c>
      <c r="AU852" s="283" t="s">
        <v>92</v>
      </c>
      <c r="AV852" s="14" t="s">
        <v>90</v>
      </c>
      <c r="AW852" s="14" t="s">
        <v>38</v>
      </c>
      <c r="AX852" s="14" t="s">
        <v>83</v>
      </c>
      <c r="AY852" s="283" t="s">
        <v>263</v>
      </c>
    </row>
    <row r="853" s="12" customFormat="1">
      <c r="B853" s="252"/>
      <c r="C853" s="253"/>
      <c r="D853" s="246" t="s">
        <v>368</v>
      </c>
      <c r="E853" s="254" t="s">
        <v>1</v>
      </c>
      <c r="F853" s="255" t="s">
        <v>8</v>
      </c>
      <c r="G853" s="253"/>
      <c r="H853" s="256">
        <v>15</v>
      </c>
      <c r="I853" s="257"/>
      <c r="J853" s="253"/>
      <c r="K853" s="253"/>
      <c r="L853" s="258"/>
      <c r="M853" s="259"/>
      <c r="N853" s="260"/>
      <c r="O853" s="260"/>
      <c r="P853" s="260"/>
      <c r="Q853" s="260"/>
      <c r="R853" s="260"/>
      <c r="S853" s="260"/>
      <c r="T853" s="261"/>
      <c r="AT853" s="262" t="s">
        <v>368</v>
      </c>
      <c r="AU853" s="262" t="s">
        <v>92</v>
      </c>
      <c r="AV853" s="12" t="s">
        <v>92</v>
      </c>
      <c r="AW853" s="12" t="s">
        <v>38</v>
      </c>
      <c r="AX853" s="12" t="s">
        <v>83</v>
      </c>
      <c r="AY853" s="262" t="s">
        <v>263</v>
      </c>
    </row>
    <row r="854" s="14" customFormat="1">
      <c r="B854" s="274"/>
      <c r="C854" s="275"/>
      <c r="D854" s="246" t="s">
        <v>368</v>
      </c>
      <c r="E854" s="276" t="s">
        <v>1</v>
      </c>
      <c r="F854" s="277" t="s">
        <v>1643</v>
      </c>
      <c r="G854" s="275"/>
      <c r="H854" s="276" t="s">
        <v>1</v>
      </c>
      <c r="I854" s="278"/>
      <c r="J854" s="275"/>
      <c r="K854" s="275"/>
      <c r="L854" s="279"/>
      <c r="M854" s="280"/>
      <c r="N854" s="281"/>
      <c r="O854" s="281"/>
      <c r="P854" s="281"/>
      <c r="Q854" s="281"/>
      <c r="R854" s="281"/>
      <c r="S854" s="281"/>
      <c r="T854" s="282"/>
      <c r="AT854" s="283" t="s">
        <v>368</v>
      </c>
      <c r="AU854" s="283" t="s">
        <v>92</v>
      </c>
      <c r="AV854" s="14" t="s">
        <v>90</v>
      </c>
      <c r="AW854" s="14" t="s">
        <v>38</v>
      </c>
      <c r="AX854" s="14" t="s">
        <v>83</v>
      </c>
      <c r="AY854" s="283" t="s">
        <v>263</v>
      </c>
    </row>
    <row r="855" s="12" customFormat="1">
      <c r="B855" s="252"/>
      <c r="C855" s="253"/>
      <c r="D855" s="246" t="s">
        <v>368</v>
      </c>
      <c r="E855" s="254" t="s">
        <v>1</v>
      </c>
      <c r="F855" s="255" t="s">
        <v>4042</v>
      </c>
      <c r="G855" s="253"/>
      <c r="H855" s="256">
        <v>6.1600000000000001</v>
      </c>
      <c r="I855" s="257"/>
      <c r="J855" s="253"/>
      <c r="K855" s="253"/>
      <c r="L855" s="258"/>
      <c r="M855" s="259"/>
      <c r="N855" s="260"/>
      <c r="O855" s="260"/>
      <c r="P855" s="260"/>
      <c r="Q855" s="260"/>
      <c r="R855" s="260"/>
      <c r="S855" s="260"/>
      <c r="T855" s="261"/>
      <c r="AT855" s="262" t="s">
        <v>368</v>
      </c>
      <c r="AU855" s="262" t="s">
        <v>92</v>
      </c>
      <c r="AV855" s="12" t="s">
        <v>92</v>
      </c>
      <c r="AW855" s="12" t="s">
        <v>38</v>
      </c>
      <c r="AX855" s="12" t="s">
        <v>83</v>
      </c>
      <c r="AY855" s="262" t="s">
        <v>263</v>
      </c>
    </row>
    <row r="856" s="14" customFormat="1">
      <c r="B856" s="274"/>
      <c r="C856" s="275"/>
      <c r="D856" s="246" t="s">
        <v>368</v>
      </c>
      <c r="E856" s="276" t="s">
        <v>1</v>
      </c>
      <c r="F856" s="277" t="s">
        <v>3612</v>
      </c>
      <c r="G856" s="275"/>
      <c r="H856" s="276" t="s">
        <v>1</v>
      </c>
      <c r="I856" s="278"/>
      <c r="J856" s="275"/>
      <c r="K856" s="275"/>
      <c r="L856" s="279"/>
      <c r="M856" s="280"/>
      <c r="N856" s="281"/>
      <c r="O856" s="281"/>
      <c r="P856" s="281"/>
      <c r="Q856" s="281"/>
      <c r="R856" s="281"/>
      <c r="S856" s="281"/>
      <c r="T856" s="282"/>
      <c r="AT856" s="283" t="s">
        <v>368</v>
      </c>
      <c r="AU856" s="283" t="s">
        <v>92</v>
      </c>
      <c r="AV856" s="14" t="s">
        <v>90</v>
      </c>
      <c r="AW856" s="14" t="s">
        <v>38</v>
      </c>
      <c r="AX856" s="14" t="s">
        <v>83</v>
      </c>
      <c r="AY856" s="283" t="s">
        <v>263</v>
      </c>
    </row>
    <row r="857" s="12" customFormat="1">
      <c r="B857" s="252"/>
      <c r="C857" s="253"/>
      <c r="D857" s="246" t="s">
        <v>368</v>
      </c>
      <c r="E857" s="254" t="s">
        <v>1</v>
      </c>
      <c r="F857" s="255" t="s">
        <v>4043</v>
      </c>
      <c r="G857" s="253"/>
      <c r="H857" s="256">
        <v>0.78000000000000003</v>
      </c>
      <c r="I857" s="257"/>
      <c r="J857" s="253"/>
      <c r="K857" s="253"/>
      <c r="L857" s="258"/>
      <c r="M857" s="259"/>
      <c r="N857" s="260"/>
      <c r="O857" s="260"/>
      <c r="P857" s="260"/>
      <c r="Q857" s="260"/>
      <c r="R857" s="260"/>
      <c r="S857" s="260"/>
      <c r="T857" s="261"/>
      <c r="AT857" s="262" t="s">
        <v>368</v>
      </c>
      <c r="AU857" s="262" t="s">
        <v>92</v>
      </c>
      <c r="AV857" s="12" t="s">
        <v>92</v>
      </c>
      <c r="AW857" s="12" t="s">
        <v>38</v>
      </c>
      <c r="AX857" s="12" t="s">
        <v>83</v>
      </c>
      <c r="AY857" s="262" t="s">
        <v>263</v>
      </c>
    </row>
    <row r="858" s="14" customFormat="1">
      <c r="B858" s="274"/>
      <c r="C858" s="275"/>
      <c r="D858" s="246" t="s">
        <v>368</v>
      </c>
      <c r="E858" s="276" t="s">
        <v>1</v>
      </c>
      <c r="F858" s="277" t="s">
        <v>3578</v>
      </c>
      <c r="G858" s="275"/>
      <c r="H858" s="276" t="s">
        <v>1</v>
      </c>
      <c r="I858" s="278"/>
      <c r="J858" s="275"/>
      <c r="K858" s="275"/>
      <c r="L858" s="279"/>
      <c r="M858" s="280"/>
      <c r="N858" s="281"/>
      <c r="O858" s="281"/>
      <c r="P858" s="281"/>
      <c r="Q858" s="281"/>
      <c r="R858" s="281"/>
      <c r="S858" s="281"/>
      <c r="T858" s="282"/>
      <c r="AT858" s="283" t="s">
        <v>368</v>
      </c>
      <c r="AU858" s="283" t="s">
        <v>92</v>
      </c>
      <c r="AV858" s="14" t="s">
        <v>90</v>
      </c>
      <c r="AW858" s="14" t="s">
        <v>38</v>
      </c>
      <c r="AX858" s="14" t="s">
        <v>83</v>
      </c>
      <c r="AY858" s="283" t="s">
        <v>263</v>
      </c>
    </row>
    <row r="859" s="12" customFormat="1">
      <c r="B859" s="252"/>
      <c r="C859" s="253"/>
      <c r="D859" s="246" t="s">
        <v>368</v>
      </c>
      <c r="E859" s="254" t="s">
        <v>1</v>
      </c>
      <c r="F859" s="255" t="s">
        <v>4044</v>
      </c>
      <c r="G859" s="253"/>
      <c r="H859" s="256">
        <v>8.4499999999999993</v>
      </c>
      <c r="I859" s="257"/>
      <c r="J859" s="253"/>
      <c r="K859" s="253"/>
      <c r="L859" s="258"/>
      <c r="M859" s="259"/>
      <c r="N859" s="260"/>
      <c r="O859" s="260"/>
      <c r="P859" s="260"/>
      <c r="Q859" s="260"/>
      <c r="R859" s="260"/>
      <c r="S859" s="260"/>
      <c r="T859" s="261"/>
      <c r="AT859" s="262" t="s">
        <v>368</v>
      </c>
      <c r="AU859" s="262" t="s">
        <v>92</v>
      </c>
      <c r="AV859" s="12" t="s">
        <v>92</v>
      </c>
      <c r="AW859" s="12" t="s">
        <v>38</v>
      </c>
      <c r="AX859" s="12" t="s">
        <v>83</v>
      </c>
      <c r="AY859" s="262" t="s">
        <v>263</v>
      </c>
    </row>
    <row r="860" s="13" customFormat="1">
      <c r="B860" s="263"/>
      <c r="C860" s="264"/>
      <c r="D860" s="246" t="s">
        <v>368</v>
      </c>
      <c r="E860" s="265" t="s">
        <v>1</v>
      </c>
      <c r="F860" s="266" t="s">
        <v>370</v>
      </c>
      <c r="G860" s="264"/>
      <c r="H860" s="267">
        <v>30.390000000000001</v>
      </c>
      <c r="I860" s="268"/>
      <c r="J860" s="264"/>
      <c r="K860" s="264"/>
      <c r="L860" s="269"/>
      <c r="M860" s="270"/>
      <c r="N860" s="271"/>
      <c r="O860" s="271"/>
      <c r="P860" s="271"/>
      <c r="Q860" s="271"/>
      <c r="R860" s="271"/>
      <c r="S860" s="271"/>
      <c r="T860" s="272"/>
      <c r="AT860" s="273" t="s">
        <v>368</v>
      </c>
      <c r="AU860" s="273" t="s">
        <v>92</v>
      </c>
      <c r="AV860" s="13" t="s">
        <v>125</v>
      </c>
      <c r="AW860" s="13" t="s">
        <v>38</v>
      </c>
      <c r="AX860" s="13" t="s">
        <v>83</v>
      </c>
      <c r="AY860" s="273" t="s">
        <v>263</v>
      </c>
    </row>
    <row r="861" s="12" customFormat="1">
      <c r="B861" s="252"/>
      <c r="C861" s="253"/>
      <c r="D861" s="246" t="s">
        <v>368</v>
      </c>
      <c r="E861" s="254" t="s">
        <v>1</v>
      </c>
      <c r="F861" s="255" t="s">
        <v>4045</v>
      </c>
      <c r="G861" s="253"/>
      <c r="H861" s="256">
        <v>34.948999999999998</v>
      </c>
      <c r="I861" s="257"/>
      <c r="J861" s="253"/>
      <c r="K861" s="253"/>
      <c r="L861" s="258"/>
      <c r="M861" s="259"/>
      <c r="N861" s="260"/>
      <c r="O861" s="260"/>
      <c r="P861" s="260"/>
      <c r="Q861" s="260"/>
      <c r="R861" s="260"/>
      <c r="S861" s="260"/>
      <c r="T861" s="261"/>
      <c r="AT861" s="262" t="s">
        <v>368</v>
      </c>
      <c r="AU861" s="262" t="s">
        <v>92</v>
      </c>
      <c r="AV861" s="12" t="s">
        <v>92</v>
      </c>
      <c r="AW861" s="12" t="s">
        <v>38</v>
      </c>
      <c r="AX861" s="12" t="s">
        <v>83</v>
      </c>
      <c r="AY861" s="262" t="s">
        <v>263</v>
      </c>
    </row>
    <row r="862" s="13" customFormat="1">
      <c r="B862" s="263"/>
      <c r="C862" s="264"/>
      <c r="D862" s="246" t="s">
        <v>368</v>
      </c>
      <c r="E862" s="265" t="s">
        <v>1</v>
      </c>
      <c r="F862" s="266" t="s">
        <v>370</v>
      </c>
      <c r="G862" s="264"/>
      <c r="H862" s="267">
        <v>34.948999999999998</v>
      </c>
      <c r="I862" s="268"/>
      <c r="J862" s="264"/>
      <c r="K862" s="264"/>
      <c r="L862" s="269"/>
      <c r="M862" s="270"/>
      <c r="N862" s="271"/>
      <c r="O862" s="271"/>
      <c r="P862" s="271"/>
      <c r="Q862" s="271"/>
      <c r="R862" s="271"/>
      <c r="S862" s="271"/>
      <c r="T862" s="272"/>
      <c r="AT862" s="273" t="s">
        <v>368</v>
      </c>
      <c r="AU862" s="273" t="s">
        <v>92</v>
      </c>
      <c r="AV862" s="13" t="s">
        <v>125</v>
      </c>
      <c r="AW862" s="13" t="s">
        <v>38</v>
      </c>
      <c r="AX862" s="13" t="s">
        <v>83</v>
      </c>
      <c r="AY862" s="273" t="s">
        <v>263</v>
      </c>
    </row>
    <row r="863" s="12" customFormat="1">
      <c r="B863" s="252"/>
      <c r="C863" s="253"/>
      <c r="D863" s="246" t="s">
        <v>368</v>
      </c>
      <c r="E863" s="254" t="s">
        <v>1</v>
      </c>
      <c r="F863" s="255" t="s">
        <v>581</v>
      </c>
      <c r="G863" s="253"/>
      <c r="H863" s="256">
        <v>35</v>
      </c>
      <c r="I863" s="257"/>
      <c r="J863" s="253"/>
      <c r="K863" s="253"/>
      <c r="L863" s="258"/>
      <c r="M863" s="259"/>
      <c r="N863" s="260"/>
      <c r="O863" s="260"/>
      <c r="P863" s="260"/>
      <c r="Q863" s="260"/>
      <c r="R863" s="260"/>
      <c r="S863" s="260"/>
      <c r="T863" s="261"/>
      <c r="AT863" s="262" t="s">
        <v>368</v>
      </c>
      <c r="AU863" s="262" t="s">
        <v>92</v>
      </c>
      <c r="AV863" s="12" t="s">
        <v>92</v>
      </c>
      <c r="AW863" s="12" t="s">
        <v>38</v>
      </c>
      <c r="AX863" s="12" t="s">
        <v>90</v>
      </c>
      <c r="AY863" s="262" t="s">
        <v>263</v>
      </c>
    </row>
    <row r="864" s="1" customFormat="1" ht="16.5" customHeight="1">
      <c r="B864" s="39"/>
      <c r="C864" s="233" t="s">
        <v>1063</v>
      </c>
      <c r="D864" s="233" t="s">
        <v>266</v>
      </c>
      <c r="E864" s="234" t="s">
        <v>4046</v>
      </c>
      <c r="F864" s="235" t="s">
        <v>4047</v>
      </c>
      <c r="G864" s="236" t="s">
        <v>396</v>
      </c>
      <c r="H864" s="237">
        <v>11</v>
      </c>
      <c r="I864" s="238"/>
      <c r="J864" s="239">
        <f>ROUND(I864*H864,2)</f>
        <v>0</v>
      </c>
      <c r="K864" s="235" t="s">
        <v>270</v>
      </c>
      <c r="L864" s="44"/>
      <c r="M864" s="240" t="s">
        <v>1</v>
      </c>
      <c r="N864" s="241" t="s">
        <v>48</v>
      </c>
      <c r="O864" s="87"/>
      <c r="P864" s="242">
        <f>O864*H864</f>
        <v>0</v>
      </c>
      <c r="Q864" s="242">
        <v>0.0035000000000000001</v>
      </c>
      <c r="R864" s="242">
        <f>Q864*H864</f>
        <v>0.0385</v>
      </c>
      <c r="S864" s="242">
        <v>0</v>
      </c>
      <c r="T864" s="243">
        <f>S864*H864</f>
        <v>0</v>
      </c>
      <c r="AR864" s="244" t="s">
        <v>452</v>
      </c>
      <c r="AT864" s="244" t="s">
        <v>266</v>
      </c>
      <c r="AU864" s="244" t="s">
        <v>92</v>
      </c>
      <c r="AY864" s="17" t="s">
        <v>263</v>
      </c>
      <c r="BE864" s="245">
        <f>IF(N864="základní",J864,0)</f>
        <v>0</v>
      </c>
      <c r="BF864" s="245">
        <f>IF(N864="snížená",J864,0)</f>
        <v>0</v>
      </c>
      <c r="BG864" s="245">
        <f>IF(N864="zákl. přenesená",J864,0)</f>
        <v>0</v>
      </c>
      <c r="BH864" s="245">
        <f>IF(N864="sníž. přenesená",J864,0)</f>
        <v>0</v>
      </c>
      <c r="BI864" s="245">
        <f>IF(N864="nulová",J864,0)</f>
        <v>0</v>
      </c>
      <c r="BJ864" s="17" t="s">
        <v>90</v>
      </c>
      <c r="BK864" s="245">
        <f>ROUND(I864*H864,2)</f>
        <v>0</v>
      </c>
      <c r="BL864" s="17" t="s">
        <v>452</v>
      </c>
      <c r="BM864" s="244" t="s">
        <v>4048</v>
      </c>
    </row>
    <row r="865" s="14" customFormat="1">
      <c r="B865" s="274"/>
      <c r="C865" s="275"/>
      <c r="D865" s="246" t="s">
        <v>368</v>
      </c>
      <c r="E865" s="276" t="s">
        <v>1</v>
      </c>
      <c r="F865" s="277" t="s">
        <v>4008</v>
      </c>
      <c r="G865" s="275"/>
      <c r="H865" s="276" t="s">
        <v>1</v>
      </c>
      <c r="I865" s="278"/>
      <c r="J865" s="275"/>
      <c r="K865" s="275"/>
      <c r="L865" s="279"/>
      <c r="M865" s="280"/>
      <c r="N865" s="281"/>
      <c r="O865" s="281"/>
      <c r="P865" s="281"/>
      <c r="Q865" s="281"/>
      <c r="R865" s="281"/>
      <c r="S865" s="281"/>
      <c r="T865" s="282"/>
      <c r="AT865" s="283" t="s">
        <v>368</v>
      </c>
      <c r="AU865" s="283" t="s">
        <v>92</v>
      </c>
      <c r="AV865" s="14" t="s">
        <v>90</v>
      </c>
      <c r="AW865" s="14" t="s">
        <v>38</v>
      </c>
      <c r="AX865" s="14" t="s">
        <v>83</v>
      </c>
      <c r="AY865" s="283" t="s">
        <v>263</v>
      </c>
    </row>
    <row r="866" s="14" customFormat="1">
      <c r="B866" s="274"/>
      <c r="C866" s="275"/>
      <c r="D866" s="246" t="s">
        <v>368</v>
      </c>
      <c r="E866" s="276" t="s">
        <v>1</v>
      </c>
      <c r="F866" s="277" t="s">
        <v>3599</v>
      </c>
      <c r="G866" s="275"/>
      <c r="H866" s="276" t="s">
        <v>1</v>
      </c>
      <c r="I866" s="278"/>
      <c r="J866" s="275"/>
      <c r="K866" s="275"/>
      <c r="L866" s="279"/>
      <c r="M866" s="280"/>
      <c r="N866" s="281"/>
      <c r="O866" s="281"/>
      <c r="P866" s="281"/>
      <c r="Q866" s="281"/>
      <c r="R866" s="281"/>
      <c r="S866" s="281"/>
      <c r="T866" s="282"/>
      <c r="AT866" s="283" t="s">
        <v>368</v>
      </c>
      <c r="AU866" s="283" t="s">
        <v>92</v>
      </c>
      <c r="AV866" s="14" t="s">
        <v>90</v>
      </c>
      <c r="AW866" s="14" t="s">
        <v>38</v>
      </c>
      <c r="AX866" s="14" t="s">
        <v>83</v>
      </c>
      <c r="AY866" s="283" t="s">
        <v>263</v>
      </c>
    </row>
    <row r="867" s="12" customFormat="1">
      <c r="B867" s="252"/>
      <c r="C867" s="253"/>
      <c r="D867" s="246" t="s">
        <v>368</v>
      </c>
      <c r="E867" s="254" t="s">
        <v>1</v>
      </c>
      <c r="F867" s="255" t="s">
        <v>4049</v>
      </c>
      <c r="G867" s="253"/>
      <c r="H867" s="256">
        <v>9.0999999999999996</v>
      </c>
      <c r="I867" s="257"/>
      <c r="J867" s="253"/>
      <c r="K867" s="253"/>
      <c r="L867" s="258"/>
      <c r="M867" s="259"/>
      <c r="N867" s="260"/>
      <c r="O867" s="260"/>
      <c r="P867" s="260"/>
      <c r="Q867" s="260"/>
      <c r="R867" s="260"/>
      <c r="S867" s="260"/>
      <c r="T867" s="261"/>
      <c r="AT867" s="262" t="s">
        <v>368</v>
      </c>
      <c r="AU867" s="262" t="s">
        <v>92</v>
      </c>
      <c r="AV867" s="12" t="s">
        <v>92</v>
      </c>
      <c r="AW867" s="12" t="s">
        <v>38</v>
      </c>
      <c r="AX867" s="12" t="s">
        <v>83</v>
      </c>
      <c r="AY867" s="262" t="s">
        <v>263</v>
      </c>
    </row>
    <row r="868" s="14" customFormat="1">
      <c r="B868" s="274"/>
      <c r="C868" s="275"/>
      <c r="D868" s="246" t="s">
        <v>368</v>
      </c>
      <c r="E868" s="276" t="s">
        <v>1</v>
      </c>
      <c r="F868" s="277" t="s">
        <v>3612</v>
      </c>
      <c r="G868" s="275"/>
      <c r="H868" s="276" t="s">
        <v>1</v>
      </c>
      <c r="I868" s="278"/>
      <c r="J868" s="275"/>
      <c r="K868" s="275"/>
      <c r="L868" s="279"/>
      <c r="M868" s="280"/>
      <c r="N868" s="281"/>
      <c r="O868" s="281"/>
      <c r="P868" s="281"/>
      <c r="Q868" s="281"/>
      <c r="R868" s="281"/>
      <c r="S868" s="281"/>
      <c r="T868" s="282"/>
      <c r="AT868" s="283" t="s">
        <v>368</v>
      </c>
      <c r="AU868" s="283" t="s">
        <v>92</v>
      </c>
      <c r="AV868" s="14" t="s">
        <v>90</v>
      </c>
      <c r="AW868" s="14" t="s">
        <v>38</v>
      </c>
      <c r="AX868" s="14" t="s">
        <v>83</v>
      </c>
      <c r="AY868" s="283" t="s">
        <v>263</v>
      </c>
    </row>
    <row r="869" s="12" customFormat="1">
      <c r="B869" s="252"/>
      <c r="C869" s="253"/>
      <c r="D869" s="246" t="s">
        <v>368</v>
      </c>
      <c r="E869" s="254" t="s">
        <v>1</v>
      </c>
      <c r="F869" s="255" t="s">
        <v>4050</v>
      </c>
      <c r="G869" s="253"/>
      <c r="H869" s="256">
        <v>0.16</v>
      </c>
      <c r="I869" s="257"/>
      <c r="J869" s="253"/>
      <c r="K869" s="253"/>
      <c r="L869" s="258"/>
      <c r="M869" s="259"/>
      <c r="N869" s="260"/>
      <c r="O869" s="260"/>
      <c r="P869" s="260"/>
      <c r="Q869" s="260"/>
      <c r="R869" s="260"/>
      <c r="S869" s="260"/>
      <c r="T869" s="261"/>
      <c r="AT869" s="262" t="s">
        <v>368</v>
      </c>
      <c r="AU869" s="262" t="s">
        <v>92</v>
      </c>
      <c r="AV869" s="12" t="s">
        <v>92</v>
      </c>
      <c r="AW869" s="12" t="s">
        <v>38</v>
      </c>
      <c r="AX869" s="12" t="s">
        <v>83</v>
      </c>
      <c r="AY869" s="262" t="s">
        <v>263</v>
      </c>
    </row>
    <row r="870" s="13" customFormat="1">
      <c r="B870" s="263"/>
      <c r="C870" s="264"/>
      <c r="D870" s="246" t="s">
        <v>368</v>
      </c>
      <c r="E870" s="265" t="s">
        <v>1</v>
      </c>
      <c r="F870" s="266" t="s">
        <v>370</v>
      </c>
      <c r="G870" s="264"/>
      <c r="H870" s="267">
        <v>9.2599999999999998</v>
      </c>
      <c r="I870" s="268"/>
      <c r="J870" s="264"/>
      <c r="K870" s="264"/>
      <c r="L870" s="269"/>
      <c r="M870" s="270"/>
      <c r="N870" s="271"/>
      <c r="O870" s="271"/>
      <c r="P870" s="271"/>
      <c r="Q870" s="271"/>
      <c r="R870" s="271"/>
      <c r="S870" s="271"/>
      <c r="T870" s="272"/>
      <c r="AT870" s="273" t="s">
        <v>368</v>
      </c>
      <c r="AU870" s="273" t="s">
        <v>92</v>
      </c>
      <c r="AV870" s="13" t="s">
        <v>125</v>
      </c>
      <c r="AW870" s="13" t="s">
        <v>38</v>
      </c>
      <c r="AX870" s="13" t="s">
        <v>83</v>
      </c>
      <c r="AY870" s="273" t="s">
        <v>263</v>
      </c>
    </row>
    <row r="871" s="12" customFormat="1">
      <c r="B871" s="252"/>
      <c r="C871" s="253"/>
      <c r="D871" s="246" t="s">
        <v>368</v>
      </c>
      <c r="E871" s="254" t="s">
        <v>1</v>
      </c>
      <c r="F871" s="255" t="s">
        <v>4051</v>
      </c>
      <c r="G871" s="253"/>
      <c r="H871" s="256">
        <v>10.648999999999999</v>
      </c>
      <c r="I871" s="257"/>
      <c r="J871" s="253"/>
      <c r="K871" s="253"/>
      <c r="L871" s="258"/>
      <c r="M871" s="259"/>
      <c r="N871" s="260"/>
      <c r="O871" s="260"/>
      <c r="P871" s="260"/>
      <c r="Q871" s="260"/>
      <c r="R871" s="260"/>
      <c r="S871" s="260"/>
      <c r="T871" s="261"/>
      <c r="AT871" s="262" t="s">
        <v>368</v>
      </c>
      <c r="AU871" s="262" t="s">
        <v>92</v>
      </c>
      <c r="AV871" s="12" t="s">
        <v>92</v>
      </c>
      <c r="AW871" s="12" t="s">
        <v>38</v>
      </c>
      <c r="AX871" s="12" t="s">
        <v>83</v>
      </c>
      <c r="AY871" s="262" t="s">
        <v>263</v>
      </c>
    </row>
    <row r="872" s="13" customFormat="1">
      <c r="B872" s="263"/>
      <c r="C872" s="264"/>
      <c r="D872" s="246" t="s">
        <v>368</v>
      </c>
      <c r="E872" s="265" t="s">
        <v>1</v>
      </c>
      <c r="F872" s="266" t="s">
        <v>370</v>
      </c>
      <c r="G872" s="264"/>
      <c r="H872" s="267">
        <v>10.648999999999999</v>
      </c>
      <c r="I872" s="268"/>
      <c r="J872" s="264"/>
      <c r="K872" s="264"/>
      <c r="L872" s="269"/>
      <c r="M872" s="270"/>
      <c r="N872" s="271"/>
      <c r="O872" s="271"/>
      <c r="P872" s="271"/>
      <c r="Q872" s="271"/>
      <c r="R872" s="271"/>
      <c r="S872" s="271"/>
      <c r="T872" s="272"/>
      <c r="AT872" s="273" t="s">
        <v>368</v>
      </c>
      <c r="AU872" s="273" t="s">
        <v>92</v>
      </c>
      <c r="AV872" s="13" t="s">
        <v>125</v>
      </c>
      <c r="AW872" s="13" t="s">
        <v>38</v>
      </c>
      <c r="AX872" s="13" t="s">
        <v>83</v>
      </c>
      <c r="AY872" s="273" t="s">
        <v>263</v>
      </c>
    </row>
    <row r="873" s="12" customFormat="1">
      <c r="B873" s="252"/>
      <c r="C873" s="253"/>
      <c r="D873" s="246" t="s">
        <v>368</v>
      </c>
      <c r="E873" s="254" t="s">
        <v>1</v>
      </c>
      <c r="F873" s="255" t="s">
        <v>322</v>
      </c>
      <c r="G873" s="253"/>
      <c r="H873" s="256">
        <v>11</v>
      </c>
      <c r="I873" s="257"/>
      <c r="J873" s="253"/>
      <c r="K873" s="253"/>
      <c r="L873" s="258"/>
      <c r="M873" s="259"/>
      <c r="N873" s="260"/>
      <c r="O873" s="260"/>
      <c r="P873" s="260"/>
      <c r="Q873" s="260"/>
      <c r="R873" s="260"/>
      <c r="S873" s="260"/>
      <c r="T873" s="261"/>
      <c r="AT873" s="262" t="s">
        <v>368</v>
      </c>
      <c r="AU873" s="262" t="s">
        <v>92</v>
      </c>
      <c r="AV873" s="12" t="s">
        <v>92</v>
      </c>
      <c r="AW873" s="12" t="s">
        <v>38</v>
      </c>
      <c r="AX873" s="12" t="s">
        <v>90</v>
      </c>
      <c r="AY873" s="262" t="s">
        <v>263</v>
      </c>
    </row>
    <row r="874" s="1" customFormat="1" ht="16.5" customHeight="1">
      <c r="B874" s="39"/>
      <c r="C874" s="233" t="s">
        <v>1068</v>
      </c>
      <c r="D874" s="233" t="s">
        <v>266</v>
      </c>
      <c r="E874" s="234" t="s">
        <v>4052</v>
      </c>
      <c r="F874" s="235" t="s">
        <v>4053</v>
      </c>
      <c r="G874" s="236" t="s">
        <v>396</v>
      </c>
      <c r="H874" s="237">
        <v>135.5</v>
      </c>
      <c r="I874" s="238"/>
      <c r="J874" s="239">
        <f>ROUND(I874*H874,2)</f>
        <v>0</v>
      </c>
      <c r="K874" s="235" t="s">
        <v>270</v>
      </c>
      <c r="L874" s="44"/>
      <c r="M874" s="240" t="s">
        <v>1</v>
      </c>
      <c r="N874" s="241" t="s">
        <v>48</v>
      </c>
      <c r="O874" s="87"/>
      <c r="P874" s="242">
        <f>O874*H874</f>
        <v>0</v>
      </c>
      <c r="Q874" s="242">
        <v>0.0058599999999999998</v>
      </c>
      <c r="R874" s="242">
        <f>Q874*H874</f>
        <v>0.79403000000000001</v>
      </c>
      <c r="S874" s="242">
        <v>0</v>
      </c>
      <c r="T874" s="243">
        <f>S874*H874</f>
        <v>0</v>
      </c>
      <c r="AR874" s="244" t="s">
        <v>452</v>
      </c>
      <c r="AT874" s="244" t="s">
        <v>266</v>
      </c>
      <c r="AU874" s="244" t="s">
        <v>92</v>
      </c>
      <c r="AY874" s="17" t="s">
        <v>263</v>
      </c>
      <c r="BE874" s="245">
        <f>IF(N874="základní",J874,0)</f>
        <v>0</v>
      </c>
      <c r="BF874" s="245">
        <f>IF(N874="snížená",J874,0)</f>
        <v>0</v>
      </c>
      <c r="BG874" s="245">
        <f>IF(N874="zákl. přenesená",J874,0)</f>
        <v>0</v>
      </c>
      <c r="BH874" s="245">
        <f>IF(N874="sníž. přenesená",J874,0)</f>
        <v>0</v>
      </c>
      <c r="BI874" s="245">
        <f>IF(N874="nulová",J874,0)</f>
        <v>0</v>
      </c>
      <c r="BJ874" s="17" t="s">
        <v>90</v>
      </c>
      <c r="BK874" s="245">
        <f>ROUND(I874*H874,2)</f>
        <v>0</v>
      </c>
      <c r="BL874" s="17" t="s">
        <v>452</v>
      </c>
      <c r="BM874" s="244" t="s">
        <v>4054</v>
      </c>
    </row>
    <row r="875" s="14" customFormat="1">
      <c r="B875" s="274"/>
      <c r="C875" s="275"/>
      <c r="D875" s="246" t="s">
        <v>368</v>
      </c>
      <c r="E875" s="276" t="s">
        <v>1</v>
      </c>
      <c r="F875" s="277" t="s">
        <v>4008</v>
      </c>
      <c r="G875" s="275"/>
      <c r="H875" s="276" t="s">
        <v>1</v>
      </c>
      <c r="I875" s="278"/>
      <c r="J875" s="275"/>
      <c r="K875" s="275"/>
      <c r="L875" s="279"/>
      <c r="M875" s="280"/>
      <c r="N875" s="281"/>
      <c r="O875" s="281"/>
      <c r="P875" s="281"/>
      <c r="Q875" s="281"/>
      <c r="R875" s="281"/>
      <c r="S875" s="281"/>
      <c r="T875" s="282"/>
      <c r="AT875" s="283" t="s">
        <v>368</v>
      </c>
      <c r="AU875" s="283" t="s">
        <v>92</v>
      </c>
      <c r="AV875" s="14" t="s">
        <v>90</v>
      </c>
      <c r="AW875" s="14" t="s">
        <v>38</v>
      </c>
      <c r="AX875" s="14" t="s">
        <v>83</v>
      </c>
      <c r="AY875" s="283" t="s">
        <v>263</v>
      </c>
    </row>
    <row r="876" s="14" customFormat="1">
      <c r="B876" s="274"/>
      <c r="C876" s="275"/>
      <c r="D876" s="246" t="s">
        <v>368</v>
      </c>
      <c r="E876" s="276" t="s">
        <v>1</v>
      </c>
      <c r="F876" s="277" t="s">
        <v>3599</v>
      </c>
      <c r="G876" s="275"/>
      <c r="H876" s="276" t="s">
        <v>1</v>
      </c>
      <c r="I876" s="278"/>
      <c r="J876" s="275"/>
      <c r="K876" s="275"/>
      <c r="L876" s="279"/>
      <c r="M876" s="280"/>
      <c r="N876" s="281"/>
      <c r="O876" s="281"/>
      <c r="P876" s="281"/>
      <c r="Q876" s="281"/>
      <c r="R876" s="281"/>
      <c r="S876" s="281"/>
      <c r="T876" s="282"/>
      <c r="AT876" s="283" t="s">
        <v>368</v>
      </c>
      <c r="AU876" s="283" t="s">
        <v>92</v>
      </c>
      <c r="AV876" s="14" t="s">
        <v>90</v>
      </c>
      <c r="AW876" s="14" t="s">
        <v>38</v>
      </c>
      <c r="AX876" s="14" t="s">
        <v>83</v>
      </c>
      <c r="AY876" s="283" t="s">
        <v>263</v>
      </c>
    </row>
    <row r="877" s="12" customFormat="1">
      <c r="B877" s="252"/>
      <c r="C877" s="253"/>
      <c r="D877" s="246" t="s">
        <v>368</v>
      </c>
      <c r="E877" s="254" t="s">
        <v>1</v>
      </c>
      <c r="F877" s="255" t="s">
        <v>3649</v>
      </c>
      <c r="G877" s="253"/>
      <c r="H877" s="256">
        <v>4.7000000000000002</v>
      </c>
      <c r="I877" s="257"/>
      <c r="J877" s="253"/>
      <c r="K877" s="253"/>
      <c r="L877" s="258"/>
      <c r="M877" s="259"/>
      <c r="N877" s="260"/>
      <c r="O877" s="260"/>
      <c r="P877" s="260"/>
      <c r="Q877" s="260"/>
      <c r="R877" s="260"/>
      <c r="S877" s="260"/>
      <c r="T877" s="261"/>
      <c r="AT877" s="262" t="s">
        <v>368</v>
      </c>
      <c r="AU877" s="262" t="s">
        <v>92</v>
      </c>
      <c r="AV877" s="12" t="s">
        <v>92</v>
      </c>
      <c r="AW877" s="12" t="s">
        <v>38</v>
      </c>
      <c r="AX877" s="12" t="s">
        <v>83</v>
      </c>
      <c r="AY877" s="262" t="s">
        <v>263</v>
      </c>
    </row>
    <row r="878" s="14" customFormat="1">
      <c r="B878" s="274"/>
      <c r="C878" s="275"/>
      <c r="D878" s="246" t="s">
        <v>368</v>
      </c>
      <c r="E878" s="276" t="s">
        <v>1</v>
      </c>
      <c r="F878" s="277" t="s">
        <v>1643</v>
      </c>
      <c r="G878" s="275"/>
      <c r="H878" s="276" t="s">
        <v>1</v>
      </c>
      <c r="I878" s="278"/>
      <c r="J878" s="275"/>
      <c r="K878" s="275"/>
      <c r="L878" s="279"/>
      <c r="M878" s="280"/>
      <c r="N878" s="281"/>
      <c r="O878" s="281"/>
      <c r="P878" s="281"/>
      <c r="Q878" s="281"/>
      <c r="R878" s="281"/>
      <c r="S878" s="281"/>
      <c r="T878" s="282"/>
      <c r="AT878" s="283" t="s">
        <v>368</v>
      </c>
      <c r="AU878" s="283" t="s">
        <v>92</v>
      </c>
      <c r="AV878" s="14" t="s">
        <v>90</v>
      </c>
      <c r="AW878" s="14" t="s">
        <v>38</v>
      </c>
      <c r="AX878" s="14" t="s">
        <v>83</v>
      </c>
      <c r="AY878" s="283" t="s">
        <v>263</v>
      </c>
    </row>
    <row r="879" s="12" customFormat="1">
      <c r="B879" s="252"/>
      <c r="C879" s="253"/>
      <c r="D879" s="246" t="s">
        <v>368</v>
      </c>
      <c r="E879" s="254" t="s">
        <v>1</v>
      </c>
      <c r="F879" s="255" t="s">
        <v>3648</v>
      </c>
      <c r="G879" s="253"/>
      <c r="H879" s="256">
        <v>113.01000000000001</v>
      </c>
      <c r="I879" s="257"/>
      <c r="J879" s="253"/>
      <c r="K879" s="253"/>
      <c r="L879" s="258"/>
      <c r="M879" s="259"/>
      <c r="N879" s="260"/>
      <c r="O879" s="260"/>
      <c r="P879" s="260"/>
      <c r="Q879" s="260"/>
      <c r="R879" s="260"/>
      <c r="S879" s="260"/>
      <c r="T879" s="261"/>
      <c r="AT879" s="262" t="s">
        <v>368</v>
      </c>
      <c r="AU879" s="262" t="s">
        <v>92</v>
      </c>
      <c r="AV879" s="12" t="s">
        <v>92</v>
      </c>
      <c r="AW879" s="12" t="s">
        <v>38</v>
      </c>
      <c r="AX879" s="12" t="s">
        <v>83</v>
      </c>
      <c r="AY879" s="262" t="s">
        <v>263</v>
      </c>
    </row>
    <row r="880" s="13" customFormat="1">
      <c r="B880" s="263"/>
      <c r="C880" s="264"/>
      <c r="D880" s="246" t="s">
        <v>368</v>
      </c>
      <c r="E880" s="265" t="s">
        <v>1</v>
      </c>
      <c r="F880" s="266" t="s">
        <v>370</v>
      </c>
      <c r="G880" s="264"/>
      <c r="H880" s="267">
        <v>117.71000000000001</v>
      </c>
      <c r="I880" s="268"/>
      <c r="J880" s="264"/>
      <c r="K880" s="264"/>
      <c r="L880" s="269"/>
      <c r="M880" s="270"/>
      <c r="N880" s="271"/>
      <c r="O880" s="271"/>
      <c r="P880" s="271"/>
      <c r="Q880" s="271"/>
      <c r="R880" s="271"/>
      <c r="S880" s="271"/>
      <c r="T880" s="272"/>
      <c r="AT880" s="273" t="s">
        <v>368</v>
      </c>
      <c r="AU880" s="273" t="s">
        <v>92</v>
      </c>
      <c r="AV880" s="13" t="s">
        <v>125</v>
      </c>
      <c r="AW880" s="13" t="s">
        <v>38</v>
      </c>
      <c r="AX880" s="13" t="s">
        <v>83</v>
      </c>
      <c r="AY880" s="273" t="s">
        <v>263</v>
      </c>
    </row>
    <row r="881" s="12" customFormat="1">
      <c r="B881" s="252"/>
      <c r="C881" s="253"/>
      <c r="D881" s="246" t="s">
        <v>368</v>
      </c>
      <c r="E881" s="254" t="s">
        <v>1</v>
      </c>
      <c r="F881" s="255" t="s">
        <v>3650</v>
      </c>
      <c r="G881" s="253"/>
      <c r="H881" s="256">
        <v>135.36699999999999</v>
      </c>
      <c r="I881" s="257"/>
      <c r="J881" s="253"/>
      <c r="K881" s="253"/>
      <c r="L881" s="258"/>
      <c r="M881" s="259"/>
      <c r="N881" s="260"/>
      <c r="O881" s="260"/>
      <c r="P881" s="260"/>
      <c r="Q881" s="260"/>
      <c r="R881" s="260"/>
      <c r="S881" s="260"/>
      <c r="T881" s="261"/>
      <c r="AT881" s="262" t="s">
        <v>368</v>
      </c>
      <c r="AU881" s="262" t="s">
        <v>92</v>
      </c>
      <c r="AV881" s="12" t="s">
        <v>92</v>
      </c>
      <c r="AW881" s="12" t="s">
        <v>38</v>
      </c>
      <c r="AX881" s="12" t="s">
        <v>83</v>
      </c>
      <c r="AY881" s="262" t="s">
        <v>263</v>
      </c>
    </row>
    <row r="882" s="13" customFormat="1">
      <c r="B882" s="263"/>
      <c r="C882" s="264"/>
      <c r="D882" s="246" t="s">
        <v>368</v>
      </c>
      <c r="E882" s="265" t="s">
        <v>1</v>
      </c>
      <c r="F882" s="266" t="s">
        <v>370</v>
      </c>
      <c r="G882" s="264"/>
      <c r="H882" s="267">
        <v>135.36699999999999</v>
      </c>
      <c r="I882" s="268"/>
      <c r="J882" s="264"/>
      <c r="K882" s="264"/>
      <c r="L882" s="269"/>
      <c r="M882" s="270"/>
      <c r="N882" s="271"/>
      <c r="O882" s="271"/>
      <c r="P882" s="271"/>
      <c r="Q882" s="271"/>
      <c r="R882" s="271"/>
      <c r="S882" s="271"/>
      <c r="T882" s="272"/>
      <c r="AT882" s="273" t="s">
        <v>368</v>
      </c>
      <c r="AU882" s="273" t="s">
        <v>92</v>
      </c>
      <c r="AV882" s="13" t="s">
        <v>125</v>
      </c>
      <c r="AW882" s="13" t="s">
        <v>38</v>
      </c>
      <c r="AX882" s="13" t="s">
        <v>83</v>
      </c>
      <c r="AY882" s="273" t="s">
        <v>263</v>
      </c>
    </row>
    <row r="883" s="12" customFormat="1">
      <c r="B883" s="252"/>
      <c r="C883" s="253"/>
      <c r="D883" s="246" t="s">
        <v>368</v>
      </c>
      <c r="E883" s="254" t="s">
        <v>1</v>
      </c>
      <c r="F883" s="255" t="s">
        <v>3651</v>
      </c>
      <c r="G883" s="253"/>
      <c r="H883" s="256">
        <v>135.5</v>
      </c>
      <c r="I883" s="257"/>
      <c r="J883" s="253"/>
      <c r="K883" s="253"/>
      <c r="L883" s="258"/>
      <c r="M883" s="259"/>
      <c r="N883" s="260"/>
      <c r="O883" s="260"/>
      <c r="P883" s="260"/>
      <c r="Q883" s="260"/>
      <c r="R883" s="260"/>
      <c r="S883" s="260"/>
      <c r="T883" s="261"/>
      <c r="AT883" s="262" t="s">
        <v>368</v>
      </c>
      <c r="AU883" s="262" t="s">
        <v>92</v>
      </c>
      <c r="AV883" s="12" t="s">
        <v>92</v>
      </c>
      <c r="AW883" s="12" t="s">
        <v>38</v>
      </c>
      <c r="AX883" s="12" t="s">
        <v>90</v>
      </c>
      <c r="AY883" s="262" t="s">
        <v>263</v>
      </c>
    </row>
    <row r="884" s="1" customFormat="1" ht="36" customHeight="1">
      <c r="B884" s="39"/>
      <c r="C884" s="233" t="s">
        <v>1073</v>
      </c>
      <c r="D884" s="233" t="s">
        <v>266</v>
      </c>
      <c r="E884" s="234" t="s">
        <v>4055</v>
      </c>
      <c r="F884" s="235" t="s">
        <v>4056</v>
      </c>
      <c r="G884" s="236" t="s">
        <v>396</v>
      </c>
      <c r="H884" s="237">
        <v>45</v>
      </c>
      <c r="I884" s="238"/>
      <c r="J884" s="239">
        <f>ROUND(I884*H884,2)</f>
        <v>0</v>
      </c>
      <c r="K884" s="235" t="s">
        <v>3544</v>
      </c>
      <c r="L884" s="44"/>
      <c r="M884" s="240" t="s">
        <v>1</v>
      </c>
      <c r="N884" s="241" t="s">
        <v>48</v>
      </c>
      <c r="O884" s="87"/>
      <c r="P884" s="242">
        <f>O884*H884</f>
        <v>0</v>
      </c>
      <c r="Q884" s="242">
        <v>0.022897734999999999</v>
      </c>
      <c r="R884" s="242">
        <f>Q884*H884</f>
        <v>1.0303980749999999</v>
      </c>
      <c r="S884" s="242">
        <v>0</v>
      </c>
      <c r="T884" s="243">
        <f>S884*H884</f>
        <v>0</v>
      </c>
      <c r="AR884" s="244" t="s">
        <v>452</v>
      </c>
      <c r="AT884" s="244" t="s">
        <v>266</v>
      </c>
      <c r="AU884" s="244" t="s">
        <v>92</v>
      </c>
      <c r="AY884" s="17" t="s">
        <v>263</v>
      </c>
      <c r="BE884" s="245">
        <f>IF(N884="základní",J884,0)</f>
        <v>0</v>
      </c>
      <c r="BF884" s="245">
        <f>IF(N884="snížená",J884,0)</f>
        <v>0</v>
      </c>
      <c r="BG884" s="245">
        <f>IF(N884="zákl. přenesená",J884,0)</f>
        <v>0</v>
      </c>
      <c r="BH884" s="245">
        <f>IF(N884="sníž. přenesená",J884,0)</f>
        <v>0</v>
      </c>
      <c r="BI884" s="245">
        <f>IF(N884="nulová",J884,0)</f>
        <v>0</v>
      </c>
      <c r="BJ884" s="17" t="s">
        <v>90</v>
      </c>
      <c r="BK884" s="245">
        <f>ROUND(I884*H884,2)</f>
        <v>0</v>
      </c>
      <c r="BL884" s="17" t="s">
        <v>452</v>
      </c>
      <c r="BM884" s="244" t="s">
        <v>4057</v>
      </c>
    </row>
    <row r="885" s="14" customFormat="1">
      <c r="B885" s="274"/>
      <c r="C885" s="275"/>
      <c r="D885" s="246" t="s">
        <v>368</v>
      </c>
      <c r="E885" s="276" t="s">
        <v>1</v>
      </c>
      <c r="F885" s="277" t="s">
        <v>4008</v>
      </c>
      <c r="G885" s="275"/>
      <c r="H885" s="276" t="s">
        <v>1</v>
      </c>
      <c r="I885" s="278"/>
      <c r="J885" s="275"/>
      <c r="K885" s="275"/>
      <c r="L885" s="279"/>
      <c r="M885" s="280"/>
      <c r="N885" s="281"/>
      <c r="O885" s="281"/>
      <c r="P885" s="281"/>
      <c r="Q885" s="281"/>
      <c r="R885" s="281"/>
      <c r="S885" s="281"/>
      <c r="T885" s="282"/>
      <c r="AT885" s="283" t="s">
        <v>368</v>
      </c>
      <c r="AU885" s="283" t="s">
        <v>92</v>
      </c>
      <c r="AV885" s="14" t="s">
        <v>90</v>
      </c>
      <c r="AW885" s="14" t="s">
        <v>38</v>
      </c>
      <c r="AX885" s="14" t="s">
        <v>83</v>
      </c>
      <c r="AY885" s="283" t="s">
        <v>263</v>
      </c>
    </row>
    <row r="886" s="14" customFormat="1">
      <c r="B886" s="274"/>
      <c r="C886" s="275"/>
      <c r="D886" s="246" t="s">
        <v>368</v>
      </c>
      <c r="E886" s="276" t="s">
        <v>1</v>
      </c>
      <c r="F886" s="277" t="s">
        <v>3599</v>
      </c>
      <c r="G886" s="275"/>
      <c r="H886" s="276" t="s">
        <v>1</v>
      </c>
      <c r="I886" s="278"/>
      <c r="J886" s="275"/>
      <c r="K886" s="275"/>
      <c r="L886" s="279"/>
      <c r="M886" s="280"/>
      <c r="N886" s="281"/>
      <c r="O886" s="281"/>
      <c r="P886" s="281"/>
      <c r="Q886" s="281"/>
      <c r="R886" s="281"/>
      <c r="S886" s="281"/>
      <c r="T886" s="282"/>
      <c r="AT886" s="283" t="s">
        <v>368</v>
      </c>
      <c r="AU886" s="283" t="s">
        <v>92</v>
      </c>
      <c r="AV886" s="14" t="s">
        <v>90</v>
      </c>
      <c r="AW886" s="14" t="s">
        <v>38</v>
      </c>
      <c r="AX886" s="14" t="s">
        <v>83</v>
      </c>
      <c r="AY886" s="283" t="s">
        <v>263</v>
      </c>
    </row>
    <row r="887" s="12" customFormat="1">
      <c r="B887" s="252"/>
      <c r="C887" s="253"/>
      <c r="D887" s="246" t="s">
        <v>368</v>
      </c>
      <c r="E887" s="254" t="s">
        <v>1</v>
      </c>
      <c r="F887" s="255" t="s">
        <v>4058</v>
      </c>
      <c r="G887" s="253"/>
      <c r="H887" s="256">
        <v>5.7999999999999998</v>
      </c>
      <c r="I887" s="257"/>
      <c r="J887" s="253"/>
      <c r="K887" s="253"/>
      <c r="L887" s="258"/>
      <c r="M887" s="259"/>
      <c r="N887" s="260"/>
      <c r="O887" s="260"/>
      <c r="P887" s="260"/>
      <c r="Q887" s="260"/>
      <c r="R887" s="260"/>
      <c r="S887" s="260"/>
      <c r="T887" s="261"/>
      <c r="AT887" s="262" t="s">
        <v>368</v>
      </c>
      <c r="AU887" s="262" t="s">
        <v>92</v>
      </c>
      <c r="AV887" s="12" t="s">
        <v>92</v>
      </c>
      <c r="AW887" s="12" t="s">
        <v>38</v>
      </c>
      <c r="AX887" s="12" t="s">
        <v>83</v>
      </c>
      <c r="AY887" s="262" t="s">
        <v>263</v>
      </c>
    </row>
    <row r="888" s="14" customFormat="1">
      <c r="B888" s="274"/>
      <c r="C888" s="275"/>
      <c r="D888" s="246" t="s">
        <v>368</v>
      </c>
      <c r="E888" s="276" t="s">
        <v>1</v>
      </c>
      <c r="F888" s="277" t="s">
        <v>1643</v>
      </c>
      <c r="G888" s="275"/>
      <c r="H888" s="276" t="s">
        <v>1</v>
      </c>
      <c r="I888" s="278"/>
      <c r="J888" s="275"/>
      <c r="K888" s="275"/>
      <c r="L888" s="279"/>
      <c r="M888" s="280"/>
      <c r="N888" s="281"/>
      <c r="O888" s="281"/>
      <c r="P888" s="281"/>
      <c r="Q888" s="281"/>
      <c r="R888" s="281"/>
      <c r="S888" s="281"/>
      <c r="T888" s="282"/>
      <c r="AT888" s="283" t="s">
        <v>368</v>
      </c>
      <c r="AU888" s="283" t="s">
        <v>92</v>
      </c>
      <c r="AV888" s="14" t="s">
        <v>90</v>
      </c>
      <c r="AW888" s="14" t="s">
        <v>38</v>
      </c>
      <c r="AX888" s="14" t="s">
        <v>83</v>
      </c>
      <c r="AY888" s="283" t="s">
        <v>263</v>
      </c>
    </row>
    <row r="889" s="12" customFormat="1">
      <c r="B889" s="252"/>
      <c r="C889" s="253"/>
      <c r="D889" s="246" t="s">
        <v>368</v>
      </c>
      <c r="E889" s="254" t="s">
        <v>1</v>
      </c>
      <c r="F889" s="255" t="s">
        <v>4059</v>
      </c>
      <c r="G889" s="253"/>
      <c r="H889" s="256">
        <v>25.41</v>
      </c>
      <c r="I889" s="257"/>
      <c r="J889" s="253"/>
      <c r="K889" s="253"/>
      <c r="L889" s="258"/>
      <c r="M889" s="259"/>
      <c r="N889" s="260"/>
      <c r="O889" s="260"/>
      <c r="P889" s="260"/>
      <c r="Q889" s="260"/>
      <c r="R889" s="260"/>
      <c r="S889" s="260"/>
      <c r="T889" s="261"/>
      <c r="AT889" s="262" t="s">
        <v>368</v>
      </c>
      <c r="AU889" s="262" t="s">
        <v>92</v>
      </c>
      <c r="AV889" s="12" t="s">
        <v>92</v>
      </c>
      <c r="AW889" s="12" t="s">
        <v>38</v>
      </c>
      <c r="AX889" s="12" t="s">
        <v>83</v>
      </c>
      <c r="AY889" s="262" t="s">
        <v>263</v>
      </c>
    </row>
    <row r="890" s="14" customFormat="1">
      <c r="B890" s="274"/>
      <c r="C890" s="275"/>
      <c r="D890" s="246" t="s">
        <v>368</v>
      </c>
      <c r="E890" s="276" t="s">
        <v>1</v>
      </c>
      <c r="F890" s="277" t="s">
        <v>4060</v>
      </c>
      <c r="G890" s="275"/>
      <c r="H890" s="276" t="s">
        <v>1</v>
      </c>
      <c r="I890" s="278"/>
      <c r="J890" s="275"/>
      <c r="K890" s="275"/>
      <c r="L890" s="279"/>
      <c r="M890" s="280"/>
      <c r="N890" s="281"/>
      <c r="O890" s="281"/>
      <c r="P890" s="281"/>
      <c r="Q890" s="281"/>
      <c r="R890" s="281"/>
      <c r="S890" s="281"/>
      <c r="T890" s="282"/>
      <c r="AT890" s="283" t="s">
        <v>368</v>
      </c>
      <c r="AU890" s="283" t="s">
        <v>92</v>
      </c>
      <c r="AV890" s="14" t="s">
        <v>90</v>
      </c>
      <c r="AW890" s="14" t="s">
        <v>38</v>
      </c>
      <c r="AX890" s="14" t="s">
        <v>83</v>
      </c>
      <c r="AY890" s="283" t="s">
        <v>263</v>
      </c>
    </row>
    <row r="891" s="14" customFormat="1">
      <c r="B891" s="274"/>
      <c r="C891" s="275"/>
      <c r="D891" s="246" t="s">
        <v>368</v>
      </c>
      <c r="E891" s="276" t="s">
        <v>1</v>
      </c>
      <c r="F891" s="277" t="s">
        <v>3599</v>
      </c>
      <c r="G891" s="275"/>
      <c r="H891" s="276" t="s">
        <v>1</v>
      </c>
      <c r="I891" s="278"/>
      <c r="J891" s="275"/>
      <c r="K891" s="275"/>
      <c r="L891" s="279"/>
      <c r="M891" s="280"/>
      <c r="N891" s="281"/>
      <c r="O891" s="281"/>
      <c r="P891" s="281"/>
      <c r="Q891" s="281"/>
      <c r="R891" s="281"/>
      <c r="S891" s="281"/>
      <c r="T891" s="282"/>
      <c r="AT891" s="283" t="s">
        <v>368</v>
      </c>
      <c r="AU891" s="283" t="s">
        <v>92</v>
      </c>
      <c r="AV891" s="14" t="s">
        <v>90</v>
      </c>
      <c r="AW891" s="14" t="s">
        <v>38</v>
      </c>
      <c r="AX891" s="14" t="s">
        <v>83</v>
      </c>
      <c r="AY891" s="283" t="s">
        <v>263</v>
      </c>
    </row>
    <row r="892" s="12" customFormat="1">
      <c r="B892" s="252"/>
      <c r="C892" s="253"/>
      <c r="D892" s="246" t="s">
        <v>368</v>
      </c>
      <c r="E892" s="254" t="s">
        <v>1</v>
      </c>
      <c r="F892" s="255" t="s">
        <v>3655</v>
      </c>
      <c r="G892" s="253"/>
      <c r="H892" s="256">
        <v>2.5</v>
      </c>
      <c r="I892" s="257"/>
      <c r="J892" s="253"/>
      <c r="K892" s="253"/>
      <c r="L892" s="258"/>
      <c r="M892" s="259"/>
      <c r="N892" s="260"/>
      <c r="O892" s="260"/>
      <c r="P892" s="260"/>
      <c r="Q892" s="260"/>
      <c r="R892" s="260"/>
      <c r="S892" s="260"/>
      <c r="T892" s="261"/>
      <c r="AT892" s="262" t="s">
        <v>368</v>
      </c>
      <c r="AU892" s="262" t="s">
        <v>92</v>
      </c>
      <c r="AV892" s="12" t="s">
        <v>92</v>
      </c>
      <c r="AW892" s="12" t="s">
        <v>38</v>
      </c>
      <c r="AX892" s="12" t="s">
        <v>83</v>
      </c>
      <c r="AY892" s="262" t="s">
        <v>263</v>
      </c>
    </row>
    <row r="893" s="14" customFormat="1">
      <c r="B893" s="274"/>
      <c r="C893" s="275"/>
      <c r="D893" s="246" t="s">
        <v>368</v>
      </c>
      <c r="E893" s="276" t="s">
        <v>1</v>
      </c>
      <c r="F893" s="277" t="s">
        <v>1643</v>
      </c>
      <c r="G893" s="275"/>
      <c r="H893" s="276" t="s">
        <v>1</v>
      </c>
      <c r="I893" s="278"/>
      <c r="J893" s="275"/>
      <c r="K893" s="275"/>
      <c r="L893" s="279"/>
      <c r="M893" s="280"/>
      <c r="N893" s="281"/>
      <c r="O893" s="281"/>
      <c r="P893" s="281"/>
      <c r="Q893" s="281"/>
      <c r="R893" s="281"/>
      <c r="S893" s="281"/>
      <c r="T893" s="282"/>
      <c r="AT893" s="283" t="s">
        <v>368</v>
      </c>
      <c r="AU893" s="283" t="s">
        <v>92</v>
      </c>
      <c r="AV893" s="14" t="s">
        <v>90</v>
      </c>
      <c r="AW893" s="14" t="s">
        <v>38</v>
      </c>
      <c r="AX893" s="14" t="s">
        <v>83</v>
      </c>
      <c r="AY893" s="283" t="s">
        <v>263</v>
      </c>
    </row>
    <row r="894" s="12" customFormat="1">
      <c r="B894" s="252"/>
      <c r="C894" s="253"/>
      <c r="D894" s="246" t="s">
        <v>368</v>
      </c>
      <c r="E894" s="254" t="s">
        <v>1</v>
      </c>
      <c r="F894" s="255" t="s">
        <v>4061</v>
      </c>
      <c r="G894" s="253"/>
      <c r="H894" s="256">
        <v>5.0499999999999998</v>
      </c>
      <c r="I894" s="257"/>
      <c r="J894" s="253"/>
      <c r="K894" s="253"/>
      <c r="L894" s="258"/>
      <c r="M894" s="259"/>
      <c r="N894" s="260"/>
      <c r="O894" s="260"/>
      <c r="P894" s="260"/>
      <c r="Q894" s="260"/>
      <c r="R894" s="260"/>
      <c r="S894" s="260"/>
      <c r="T894" s="261"/>
      <c r="AT894" s="262" t="s">
        <v>368</v>
      </c>
      <c r="AU894" s="262" t="s">
        <v>92</v>
      </c>
      <c r="AV894" s="12" t="s">
        <v>92</v>
      </c>
      <c r="AW894" s="12" t="s">
        <v>38</v>
      </c>
      <c r="AX894" s="12" t="s">
        <v>83</v>
      </c>
      <c r="AY894" s="262" t="s">
        <v>263</v>
      </c>
    </row>
    <row r="895" s="13" customFormat="1">
      <c r="B895" s="263"/>
      <c r="C895" s="264"/>
      <c r="D895" s="246" t="s">
        <v>368</v>
      </c>
      <c r="E895" s="265" t="s">
        <v>1</v>
      </c>
      <c r="F895" s="266" t="s">
        <v>370</v>
      </c>
      <c r="G895" s="264"/>
      <c r="H895" s="267">
        <v>38.759999999999998</v>
      </c>
      <c r="I895" s="268"/>
      <c r="J895" s="264"/>
      <c r="K895" s="264"/>
      <c r="L895" s="269"/>
      <c r="M895" s="270"/>
      <c r="N895" s="271"/>
      <c r="O895" s="271"/>
      <c r="P895" s="271"/>
      <c r="Q895" s="271"/>
      <c r="R895" s="271"/>
      <c r="S895" s="271"/>
      <c r="T895" s="272"/>
      <c r="AT895" s="273" t="s">
        <v>368</v>
      </c>
      <c r="AU895" s="273" t="s">
        <v>92</v>
      </c>
      <c r="AV895" s="13" t="s">
        <v>125</v>
      </c>
      <c r="AW895" s="13" t="s">
        <v>38</v>
      </c>
      <c r="AX895" s="13" t="s">
        <v>83</v>
      </c>
      <c r="AY895" s="273" t="s">
        <v>263</v>
      </c>
    </row>
    <row r="896" s="12" customFormat="1">
      <c r="B896" s="252"/>
      <c r="C896" s="253"/>
      <c r="D896" s="246" t="s">
        <v>368</v>
      </c>
      <c r="E896" s="254" t="s">
        <v>1</v>
      </c>
      <c r="F896" s="255" t="s">
        <v>4062</v>
      </c>
      <c r="G896" s="253"/>
      <c r="H896" s="256">
        <v>44.573999999999998</v>
      </c>
      <c r="I896" s="257"/>
      <c r="J896" s="253"/>
      <c r="K896" s="253"/>
      <c r="L896" s="258"/>
      <c r="M896" s="259"/>
      <c r="N896" s="260"/>
      <c r="O896" s="260"/>
      <c r="P896" s="260"/>
      <c r="Q896" s="260"/>
      <c r="R896" s="260"/>
      <c r="S896" s="260"/>
      <c r="T896" s="261"/>
      <c r="AT896" s="262" t="s">
        <v>368</v>
      </c>
      <c r="AU896" s="262" t="s">
        <v>92</v>
      </c>
      <c r="AV896" s="12" t="s">
        <v>92</v>
      </c>
      <c r="AW896" s="12" t="s">
        <v>38</v>
      </c>
      <c r="AX896" s="12" t="s">
        <v>83</v>
      </c>
      <c r="AY896" s="262" t="s">
        <v>263</v>
      </c>
    </row>
    <row r="897" s="13" customFormat="1">
      <c r="B897" s="263"/>
      <c r="C897" s="264"/>
      <c r="D897" s="246" t="s">
        <v>368</v>
      </c>
      <c r="E897" s="265" t="s">
        <v>1</v>
      </c>
      <c r="F897" s="266" t="s">
        <v>370</v>
      </c>
      <c r="G897" s="264"/>
      <c r="H897" s="267">
        <v>44.573999999999998</v>
      </c>
      <c r="I897" s="268"/>
      <c r="J897" s="264"/>
      <c r="K897" s="264"/>
      <c r="L897" s="269"/>
      <c r="M897" s="270"/>
      <c r="N897" s="271"/>
      <c r="O897" s="271"/>
      <c r="P897" s="271"/>
      <c r="Q897" s="271"/>
      <c r="R897" s="271"/>
      <c r="S897" s="271"/>
      <c r="T897" s="272"/>
      <c r="AT897" s="273" t="s">
        <v>368</v>
      </c>
      <c r="AU897" s="273" t="s">
        <v>92</v>
      </c>
      <c r="AV897" s="13" t="s">
        <v>125</v>
      </c>
      <c r="AW897" s="13" t="s">
        <v>38</v>
      </c>
      <c r="AX897" s="13" t="s">
        <v>83</v>
      </c>
      <c r="AY897" s="273" t="s">
        <v>263</v>
      </c>
    </row>
    <row r="898" s="12" customFormat="1">
      <c r="B898" s="252"/>
      <c r="C898" s="253"/>
      <c r="D898" s="246" t="s">
        <v>368</v>
      </c>
      <c r="E898" s="254" t="s">
        <v>1</v>
      </c>
      <c r="F898" s="255" t="s">
        <v>638</v>
      </c>
      <c r="G898" s="253"/>
      <c r="H898" s="256">
        <v>45</v>
      </c>
      <c r="I898" s="257"/>
      <c r="J898" s="253"/>
      <c r="K898" s="253"/>
      <c r="L898" s="258"/>
      <c r="M898" s="259"/>
      <c r="N898" s="260"/>
      <c r="O898" s="260"/>
      <c r="P898" s="260"/>
      <c r="Q898" s="260"/>
      <c r="R898" s="260"/>
      <c r="S898" s="260"/>
      <c r="T898" s="261"/>
      <c r="AT898" s="262" t="s">
        <v>368</v>
      </c>
      <c r="AU898" s="262" t="s">
        <v>92</v>
      </c>
      <c r="AV898" s="12" t="s">
        <v>92</v>
      </c>
      <c r="AW898" s="12" t="s">
        <v>38</v>
      </c>
      <c r="AX898" s="12" t="s">
        <v>90</v>
      </c>
      <c r="AY898" s="262" t="s">
        <v>263</v>
      </c>
    </row>
    <row r="899" s="1" customFormat="1" ht="16.5" customHeight="1">
      <c r="B899" s="39"/>
      <c r="C899" s="233" t="s">
        <v>1083</v>
      </c>
      <c r="D899" s="233" t="s">
        <v>266</v>
      </c>
      <c r="E899" s="234" t="s">
        <v>4063</v>
      </c>
      <c r="F899" s="235" t="s">
        <v>4064</v>
      </c>
      <c r="G899" s="236" t="s">
        <v>396</v>
      </c>
      <c r="H899" s="237">
        <v>399</v>
      </c>
      <c r="I899" s="238"/>
      <c r="J899" s="239">
        <f>ROUND(I899*H899,2)</f>
        <v>0</v>
      </c>
      <c r="K899" s="235" t="s">
        <v>270</v>
      </c>
      <c r="L899" s="44"/>
      <c r="M899" s="240" t="s">
        <v>1</v>
      </c>
      <c r="N899" s="241" t="s">
        <v>48</v>
      </c>
      <c r="O899" s="87"/>
      <c r="P899" s="242">
        <f>O899*H899</f>
        <v>0</v>
      </c>
      <c r="Q899" s="242">
        <v>0.00077999999999999999</v>
      </c>
      <c r="R899" s="242">
        <f>Q899*H899</f>
        <v>0.31122</v>
      </c>
      <c r="S899" s="242">
        <v>0</v>
      </c>
      <c r="T899" s="243">
        <f>S899*H899</f>
        <v>0</v>
      </c>
      <c r="AR899" s="244" t="s">
        <v>452</v>
      </c>
      <c r="AT899" s="244" t="s">
        <v>266</v>
      </c>
      <c r="AU899" s="244" t="s">
        <v>92</v>
      </c>
      <c r="AY899" s="17" t="s">
        <v>263</v>
      </c>
      <c r="BE899" s="245">
        <f>IF(N899="základní",J899,0)</f>
        <v>0</v>
      </c>
      <c r="BF899" s="245">
        <f>IF(N899="snížená",J899,0)</f>
        <v>0</v>
      </c>
      <c r="BG899" s="245">
        <f>IF(N899="zákl. přenesená",J899,0)</f>
        <v>0</v>
      </c>
      <c r="BH899" s="245">
        <f>IF(N899="sníž. přenesená",J899,0)</f>
        <v>0</v>
      </c>
      <c r="BI899" s="245">
        <f>IF(N899="nulová",J899,0)</f>
        <v>0</v>
      </c>
      <c r="BJ899" s="17" t="s">
        <v>90</v>
      </c>
      <c r="BK899" s="245">
        <f>ROUND(I899*H899,2)</f>
        <v>0</v>
      </c>
      <c r="BL899" s="17" t="s">
        <v>452</v>
      </c>
      <c r="BM899" s="244" t="s">
        <v>4065</v>
      </c>
    </row>
    <row r="900" s="14" customFormat="1">
      <c r="B900" s="274"/>
      <c r="C900" s="275"/>
      <c r="D900" s="246" t="s">
        <v>368</v>
      </c>
      <c r="E900" s="276" t="s">
        <v>1</v>
      </c>
      <c r="F900" s="277" t="s">
        <v>4060</v>
      </c>
      <c r="G900" s="275"/>
      <c r="H900" s="276" t="s">
        <v>1</v>
      </c>
      <c r="I900" s="278"/>
      <c r="J900" s="275"/>
      <c r="K900" s="275"/>
      <c r="L900" s="279"/>
      <c r="M900" s="280"/>
      <c r="N900" s="281"/>
      <c r="O900" s="281"/>
      <c r="P900" s="281"/>
      <c r="Q900" s="281"/>
      <c r="R900" s="281"/>
      <c r="S900" s="281"/>
      <c r="T900" s="282"/>
      <c r="AT900" s="283" t="s">
        <v>368</v>
      </c>
      <c r="AU900" s="283" t="s">
        <v>92</v>
      </c>
      <c r="AV900" s="14" t="s">
        <v>90</v>
      </c>
      <c r="AW900" s="14" t="s">
        <v>38</v>
      </c>
      <c r="AX900" s="14" t="s">
        <v>83</v>
      </c>
      <c r="AY900" s="283" t="s">
        <v>263</v>
      </c>
    </row>
    <row r="901" s="14" customFormat="1">
      <c r="B901" s="274"/>
      <c r="C901" s="275"/>
      <c r="D901" s="246" t="s">
        <v>368</v>
      </c>
      <c r="E901" s="276" t="s">
        <v>1</v>
      </c>
      <c r="F901" s="277" t="s">
        <v>3599</v>
      </c>
      <c r="G901" s="275"/>
      <c r="H901" s="276" t="s">
        <v>1</v>
      </c>
      <c r="I901" s="278"/>
      <c r="J901" s="275"/>
      <c r="K901" s="275"/>
      <c r="L901" s="279"/>
      <c r="M901" s="280"/>
      <c r="N901" s="281"/>
      <c r="O901" s="281"/>
      <c r="P901" s="281"/>
      <c r="Q901" s="281"/>
      <c r="R901" s="281"/>
      <c r="S901" s="281"/>
      <c r="T901" s="282"/>
      <c r="AT901" s="283" t="s">
        <v>368</v>
      </c>
      <c r="AU901" s="283" t="s">
        <v>92</v>
      </c>
      <c r="AV901" s="14" t="s">
        <v>90</v>
      </c>
      <c r="AW901" s="14" t="s">
        <v>38</v>
      </c>
      <c r="AX901" s="14" t="s">
        <v>83</v>
      </c>
      <c r="AY901" s="283" t="s">
        <v>263</v>
      </c>
    </row>
    <row r="902" s="12" customFormat="1">
      <c r="B902" s="252"/>
      <c r="C902" s="253"/>
      <c r="D902" s="246" t="s">
        <v>368</v>
      </c>
      <c r="E902" s="254" t="s">
        <v>1</v>
      </c>
      <c r="F902" s="255" t="s">
        <v>4066</v>
      </c>
      <c r="G902" s="253"/>
      <c r="H902" s="256">
        <v>109.59999999999999</v>
      </c>
      <c r="I902" s="257"/>
      <c r="J902" s="253"/>
      <c r="K902" s="253"/>
      <c r="L902" s="258"/>
      <c r="M902" s="259"/>
      <c r="N902" s="260"/>
      <c r="O902" s="260"/>
      <c r="P902" s="260"/>
      <c r="Q902" s="260"/>
      <c r="R902" s="260"/>
      <c r="S902" s="260"/>
      <c r="T902" s="261"/>
      <c r="AT902" s="262" t="s">
        <v>368</v>
      </c>
      <c r="AU902" s="262" t="s">
        <v>92</v>
      </c>
      <c r="AV902" s="12" t="s">
        <v>92</v>
      </c>
      <c r="AW902" s="12" t="s">
        <v>38</v>
      </c>
      <c r="AX902" s="12" t="s">
        <v>83</v>
      </c>
      <c r="AY902" s="262" t="s">
        <v>263</v>
      </c>
    </row>
    <row r="903" s="14" customFormat="1">
      <c r="B903" s="274"/>
      <c r="C903" s="275"/>
      <c r="D903" s="246" t="s">
        <v>368</v>
      </c>
      <c r="E903" s="276" t="s">
        <v>1</v>
      </c>
      <c r="F903" s="277" t="s">
        <v>1643</v>
      </c>
      <c r="G903" s="275"/>
      <c r="H903" s="276" t="s">
        <v>1</v>
      </c>
      <c r="I903" s="278"/>
      <c r="J903" s="275"/>
      <c r="K903" s="275"/>
      <c r="L903" s="279"/>
      <c r="M903" s="280"/>
      <c r="N903" s="281"/>
      <c r="O903" s="281"/>
      <c r="P903" s="281"/>
      <c r="Q903" s="281"/>
      <c r="R903" s="281"/>
      <c r="S903" s="281"/>
      <c r="T903" s="282"/>
      <c r="AT903" s="283" t="s">
        <v>368</v>
      </c>
      <c r="AU903" s="283" t="s">
        <v>92</v>
      </c>
      <c r="AV903" s="14" t="s">
        <v>90</v>
      </c>
      <c r="AW903" s="14" t="s">
        <v>38</v>
      </c>
      <c r="AX903" s="14" t="s">
        <v>83</v>
      </c>
      <c r="AY903" s="283" t="s">
        <v>263</v>
      </c>
    </row>
    <row r="904" s="12" customFormat="1">
      <c r="B904" s="252"/>
      <c r="C904" s="253"/>
      <c r="D904" s="246" t="s">
        <v>368</v>
      </c>
      <c r="E904" s="254" t="s">
        <v>1</v>
      </c>
      <c r="F904" s="255" t="s">
        <v>4067</v>
      </c>
      <c r="G904" s="253"/>
      <c r="H904" s="256">
        <v>27.449999999999999</v>
      </c>
      <c r="I904" s="257"/>
      <c r="J904" s="253"/>
      <c r="K904" s="253"/>
      <c r="L904" s="258"/>
      <c r="M904" s="259"/>
      <c r="N904" s="260"/>
      <c r="O904" s="260"/>
      <c r="P904" s="260"/>
      <c r="Q904" s="260"/>
      <c r="R904" s="260"/>
      <c r="S904" s="260"/>
      <c r="T904" s="261"/>
      <c r="AT904" s="262" t="s">
        <v>368</v>
      </c>
      <c r="AU904" s="262" t="s">
        <v>92</v>
      </c>
      <c r="AV904" s="12" t="s">
        <v>92</v>
      </c>
      <c r="AW904" s="12" t="s">
        <v>38</v>
      </c>
      <c r="AX904" s="12" t="s">
        <v>83</v>
      </c>
      <c r="AY904" s="262" t="s">
        <v>263</v>
      </c>
    </row>
    <row r="905" s="14" customFormat="1">
      <c r="B905" s="274"/>
      <c r="C905" s="275"/>
      <c r="D905" s="246" t="s">
        <v>368</v>
      </c>
      <c r="E905" s="276" t="s">
        <v>1</v>
      </c>
      <c r="F905" s="277" t="s">
        <v>3612</v>
      </c>
      <c r="G905" s="275"/>
      <c r="H905" s="276" t="s">
        <v>1</v>
      </c>
      <c r="I905" s="278"/>
      <c r="J905" s="275"/>
      <c r="K905" s="275"/>
      <c r="L905" s="279"/>
      <c r="M905" s="280"/>
      <c r="N905" s="281"/>
      <c r="O905" s="281"/>
      <c r="P905" s="281"/>
      <c r="Q905" s="281"/>
      <c r="R905" s="281"/>
      <c r="S905" s="281"/>
      <c r="T905" s="282"/>
      <c r="AT905" s="283" t="s">
        <v>368</v>
      </c>
      <c r="AU905" s="283" t="s">
        <v>92</v>
      </c>
      <c r="AV905" s="14" t="s">
        <v>90</v>
      </c>
      <c r="AW905" s="14" t="s">
        <v>38</v>
      </c>
      <c r="AX905" s="14" t="s">
        <v>83</v>
      </c>
      <c r="AY905" s="283" t="s">
        <v>263</v>
      </c>
    </row>
    <row r="906" s="12" customFormat="1">
      <c r="B906" s="252"/>
      <c r="C906" s="253"/>
      <c r="D906" s="246" t="s">
        <v>368</v>
      </c>
      <c r="E906" s="254" t="s">
        <v>1</v>
      </c>
      <c r="F906" s="255" t="s">
        <v>4068</v>
      </c>
      <c r="G906" s="253"/>
      <c r="H906" s="256">
        <v>45.780000000000001</v>
      </c>
      <c r="I906" s="257"/>
      <c r="J906" s="253"/>
      <c r="K906" s="253"/>
      <c r="L906" s="258"/>
      <c r="M906" s="259"/>
      <c r="N906" s="260"/>
      <c r="O906" s="260"/>
      <c r="P906" s="260"/>
      <c r="Q906" s="260"/>
      <c r="R906" s="260"/>
      <c r="S906" s="260"/>
      <c r="T906" s="261"/>
      <c r="AT906" s="262" t="s">
        <v>368</v>
      </c>
      <c r="AU906" s="262" t="s">
        <v>92</v>
      </c>
      <c r="AV906" s="12" t="s">
        <v>92</v>
      </c>
      <c r="AW906" s="12" t="s">
        <v>38</v>
      </c>
      <c r="AX906" s="12" t="s">
        <v>83</v>
      </c>
      <c r="AY906" s="262" t="s">
        <v>263</v>
      </c>
    </row>
    <row r="907" s="14" customFormat="1">
      <c r="B907" s="274"/>
      <c r="C907" s="275"/>
      <c r="D907" s="246" t="s">
        <v>368</v>
      </c>
      <c r="E907" s="276" t="s">
        <v>1</v>
      </c>
      <c r="F907" s="277" t="s">
        <v>3578</v>
      </c>
      <c r="G907" s="275"/>
      <c r="H907" s="276" t="s">
        <v>1</v>
      </c>
      <c r="I907" s="278"/>
      <c r="J907" s="275"/>
      <c r="K907" s="275"/>
      <c r="L907" s="279"/>
      <c r="M907" s="280"/>
      <c r="N907" s="281"/>
      <c r="O907" s="281"/>
      <c r="P907" s="281"/>
      <c r="Q907" s="281"/>
      <c r="R907" s="281"/>
      <c r="S907" s="281"/>
      <c r="T907" s="282"/>
      <c r="AT907" s="283" t="s">
        <v>368</v>
      </c>
      <c r="AU907" s="283" t="s">
        <v>92</v>
      </c>
      <c r="AV907" s="14" t="s">
        <v>90</v>
      </c>
      <c r="AW907" s="14" t="s">
        <v>38</v>
      </c>
      <c r="AX907" s="14" t="s">
        <v>83</v>
      </c>
      <c r="AY907" s="283" t="s">
        <v>263</v>
      </c>
    </row>
    <row r="908" s="12" customFormat="1">
      <c r="B908" s="252"/>
      <c r="C908" s="253"/>
      <c r="D908" s="246" t="s">
        <v>368</v>
      </c>
      <c r="E908" s="254" t="s">
        <v>1</v>
      </c>
      <c r="F908" s="255" t="s">
        <v>4069</v>
      </c>
      <c r="G908" s="253"/>
      <c r="H908" s="256">
        <v>94.530000000000001</v>
      </c>
      <c r="I908" s="257"/>
      <c r="J908" s="253"/>
      <c r="K908" s="253"/>
      <c r="L908" s="258"/>
      <c r="M908" s="259"/>
      <c r="N908" s="260"/>
      <c r="O908" s="260"/>
      <c r="P908" s="260"/>
      <c r="Q908" s="260"/>
      <c r="R908" s="260"/>
      <c r="S908" s="260"/>
      <c r="T908" s="261"/>
      <c r="AT908" s="262" t="s">
        <v>368</v>
      </c>
      <c r="AU908" s="262" t="s">
        <v>92</v>
      </c>
      <c r="AV908" s="12" t="s">
        <v>92</v>
      </c>
      <c r="AW908" s="12" t="s">
        <v>38</v>
      </c>
      <c r="AX908" s="12" t="s">
        <v>83</v>
      </c>
      <c r="AY908" s="262" t="s">
        <v>263</v>
      </c>
    </row>
    <row r="909" s="14" customFormat="1">
      <c r="B909" s="274"/>
      <c r="C909" s="275"/>
      <c r="D909" s="246" t="s">
        <v>368</v>
      </c>
      <c r="E909" s="276" t="s">
        <v>1</v>
      </c>
      <c r="F909" s="277" t="s">
        <v>3666</v>
      </c>
      <c r="G909" s="275"/>
      <c r="H909" s="276" t="s">
        <v>1</v>
      </c>
      <c r="I909" s="278"/>
      <c r="J909" s="275"/>
      <c r="K909" s="275"/>
      <c r="L909" s="279"/>
      <c r="M909" s="280"/>
      <c r="N909" s="281"/>
      <c r="O909" s="281"/>
      <c r="P909" s="281"/>
      <c r="Q909" s="281"/>
      <c r="R909" s="281"/>
      <c r="S909" s="281"/>
      <c r="T909" s="282"/>
      <c r="AT909" s="283" t="s">
        <v>368</v>
      </c>
      <c r="AU909" s="283" t="s">
        <v>92</v>
      </c>
      <c r="AV909" s="14" t="s">
        <v>90</v>
      </c>
      <c r="AW909" s="14" t="s">
        <v>38</v>
      </c>
      <c r="AX909" s="14" t="s">
        <v>83</v>
      </c>
      <c r="AY909" s="283" t="s">
        <v>263</v>
      </c>
    </row>
    <row r="910" s="12" customFormat="1">
      <c r="B910" s="252"/>
      <c r="C910" s="253"/>
      <c r="D910" s="246" t="s">
        <v>368</v>
      </c>
      <c r="E910" s="254" t="s">
        <v>1</v>
      </c>
      <c r="F910" s="255" t="s">
        <v>4070</v>
      </c>
      <c r="G910" s="253"/>
      <c r="H910" s="256">
        <v>37.270000000000003</v>
      </c>
      <c r="I910" s="257"/>
      <c r="J910" s="253"/>
      <c r="K910" s="253"/>
      <c r="L910" s="258"/>
      <c r="M910" s="259"/>
      <c r="N910" s="260"/>
      <c r="O910" s="260"/>
      <c r="P910" s="260"/>
      <c r="Q910" s="260"/>
      <c r="R910" s="260"/>
      <c r="S910" s="260"/>
      <c r="T910" s="261"/>
      <c r="AT910" s="262" t="s">
        <v>368</v>
      </c>
      <c r="AU910" s="262" t="s">
        <v>92</v>
      </c>
      <c r="AV910" s="12" t="s">
        <v>92</v>
      </c>
      <c r="AW910" s="12" t="s">
        <v>38</v>
      </c>
      <c r="AX910" s="12" t="s">
        <v>83</v>
      </c>
      <c r="AY910" s="262" t="s">
        <v>263</v>
      </c>
    </row>
    <row r="911" s="14" customFormat="1">
      <c r="B911" s="274"/>
      <c r="C911" s="275"/>
      <c r="D911" s="246" t="s">
        <v>368</v>
      </c>
      <c r="E911" s="276" t="s">
        <v>1</v>
      </c>
      <c r="F911" s="277" t="s">
        <v>3696</v>
      </c>
      <c r="G911" s="275"/>
      <c r="H911" s="276" t="s">
        <v>1</v>
      </c>
      <c r="I911" s="278"/>
      <c r="J911" s="275"/>
      <c r="K911" s="275"/>
      <c r="L911" s="279"/>
      <c r="M911" s="280"/>
      <c r="N911" s="281"/>
      <c r="O911" s="281"/>
      <c r="P911" s="281"/>
      <c r="Q911" s="281"/>
      <c r="R911" s="281"/>
      <c r="S911" s="281"/>
      <c r="T911" s="282"/>
      <c r="AT911" s="283" t="s">
        <v>368</v>
      </c>
      <c r="AU911" s="283" t="s">
        <v>92</v>
      </c>
      <c r="AV911" s="14" t="s">
        <v>90</v>
      </c>
      <c r="AW911" s="14" t="s">
        <v>38</v>
      </c>
      <c r="AX911" s="14" t="s">
        <v>83</v>
      </c>
      <c r="AY911" s="283" t="s">
        <v>263</v>
      </c>
    </row>
    <row r="912" s="12" customFormat="1">
      <c r="B912" s="252"/>
      <c r="C912" s="253"/>
      <c r="D912" s="246" t="s">
        <v>368</v>
      </c>
      <c r="E912" s="254" t="s">
        <v>1</v>
      </c>
      <c r="F912" s="255" t="s">
        <v>4071</v>
      </c>
      <c r="G912" s="253"/>
      <c r="H912" s="256">
        <v>32.240000000000002</v>
      </c>
      <c r="I912" s="257"/>
      <c r="J912" s="253"/>
      <c r="K912" s="253"/>
      <c r="L912" s="258"/>
      <c r="M912" s="259"/>
      <c r="N912" s="260"/>
      <c r="O912" s="260"/>
      <c r="P912" s="260"/>
      <c r="Q912" s="260"/>
      <c r="R912" s="260"/>
      <c r="S912" s="260"/>
      <c r="T912" s="261"/>
      <c r="AT912" s="262" t="s">
        <v>368</v>
      </c>
      <c r="AU912" s="262" t="s">
        <v>92</v>
      </c>
      <c r="AV912" s="12" t="s">
        <v>92</v>
      </c>
      <c r="AW912" s="12" t="s">
        <v>38</v>
      </c>
      <c r="AX912" s="12" t="s">
        <v>83</v>
      </c>
      <c r="AY912" s="262" t="s">
        <v>263</v>
      </c>
    </row>
    <row r="913" s="13" customFormat="1">
      <c r="B913" s="263"/>
      <c r="C913" s="264"/>
      <c r="D913" s="246" t="s">
        <v>368</v>
      </c>
      <c r="E913" s="265" t="s">
        <v>1</v>
      </c>
      <c r="F913" s="266" t="s">
        <v>370</v>
      </c>
      <c r="G913" s="264"/>
      <c r="H913" s="267">
        <v>346.87</v>
      </c>
      <c r="I913" s="268"/>
      <c r="J913" s="264"/>
      <c r="K913" s="264"/>
      <c r="L913" s="269"/>
      <c r="M913" s="270"/>
      <c r="N913" s="271"/>
      <c r="O913" s="271"/>
      <c r="P913" s="271"/>
      <c r="Q913" s="271"/>
      <c r="R913" s="271"/>
      <c r="S913" s="271"/>
      <c r="T913" s="272"/>
      <c r="AT913" s="273" t="s">
        <v>368</v>
      </c>
      <c r="AU913" s="273" t="s">
        <v>92</v>
      </c>
      <c r="AV913" s="13" t="s">
        <v>125</v>
      </c>
      <c r="AW913" s="13" t="s">
        <v>38</v>
      </c>
      <c r="AX913" s="13" t="s">
        <v>83</v>
      </c>
      <c r="AY913" s="273" t="s">
        <v>263</v>
      </c>
    </row>
    <row r="914" s="12" customFormat="1">
      <c r="B914" s="252"/>
      <c r="C914" s="253"/>
      <c r="D914" s="246" t="s">
        <v>368</v>
      </c>
      <c r="E914" s="254" t="s">
        <v>1</v>
      </c>
      <c r="F914" s="255" t="s">
        <v>4072</v>
      </c>
      <c r="G914" s="253"/>
      <c r="H914" s="256">
        <v>398.90100000000001</v>
      </c>
      <c r="I914" s="257"/>
      <c r="J914" s="253"/>
      <c r="K914" s="253"/>
      <c r="L914" s="258"/>
      <c r="M914" s="259"/>
      <c r="N914" s="260"/>
      <c r="O914" s="260"/>
      <c r="P914" s="260"/>
      <c r="Q914" s="260"/>
      <c r="R914" s="260"/>
      <c r="S914" s="260"/>
      <c r="T914" s="261"/>
      <c r="AT914" s="262" t="s">
        <v>368</v>
      </c>
      <c r="AU914" s="262" t="s">
        <v>92</v>
      </c>
      <c r="AV914" s="12" t="s">
        <v>92</v>
      </c>
      <c r="AW914" s="12" t="s">
        <v>38</v>
      </c>
      <c r="AX914" s="12" t="s">
        <v>83</v>
      </c>
      <c r="AY914" s="262" t="s">
        <v>263</v>
      </c>
    </row>
    <row r="915" s="13" customFormat="1">
      <c r="B915" s="263"/>
      <c r="C915" s="264"/>
      <c r="D915" s="246" t="s">
        <v>368</v>
      </c>
      <c r="E915" s="265" t="s">
        <v>1</v>
      </c>
      <c r="F915" s="266" t="s">
        <v>370</v>
      </c>
      <c r="G915" s="264"/>
      <c r="H915" s="267">
        <v>398.90100000000001</v>
      </c>
      <c r="I915" s="268"/>
      <c r="J915" s="264"/>
      <c r="K915" s="264"/>
      <c r="L915" s="269"/>
      <c r="M915" s="270"/>
      <c r="N915" s="271"/>
      <c r="O915" s="271"/>
      <c r="P915" s="271"/>
      <c r="Q915" s="271"/>
      <c r="R915" s="271"/>
      <c r="S915" s="271"/>
      <c r="T915" s="272"/>
      <c r="AT915" s="273" t="s">
        <v>368</v>
      </c>
      <c r="AU915" s="273" t="s">
        <v>92</v>
      </c>
      <c r="AV915" s="13" t="s">
        <v>125</v>
      </c>
      <c r="AW915" s="13" t="s">
        <v>38</v>
      </c>
      <c r="AX915" s="13" t="s">
        <v>83</v>
      </c>
      <c r="AY915" s="273" t="s">
        <v>263</v>
      </c>
    </row>
    <row r="916" s="12" customFormat="1">
      <c r="B916" s="252"/>
      <c r="C916" s="253"/>
      <c r="D916" s="246" t="s">
        <v>368</v>
      </c>
      <c r="E916" s="254" t="s">
        <v>1</v>
      </c>
      <c r="F916" s="255" t="s">
        <v>2395</v>
      </c>
      <c r="G916" s="253"/>
      <c r="H916" s="256">
        <v>399</v>
      </c>
      <c r="I916" s="257"/>
      <c r="J916" s="253"/>
      <c r="K916" s="253"/>
      <c r="L916" s="258"/>
      <c r="M916" s="259"/>
      <c r="N916" s="260"/>
      <c r="O916" s="260"/>
      <c r="P916" s="260"/>
      <c r="Q916" s="260"/>
      <c r="R916" s="260"/>
      <c r="S916" s="260"/>
      <c r="T916" s="261"/>
      <c r="AT916" s="262" t="s">
        <v>368</v>
      </c>
      <c r="AU916" s="262" t="s">
        <v>92</v>
      </c>
      <c r="AV916" s="12" t="s">
        <v>92</v>
      </c>
      <c r="AW916" s="12" t="s">
        <v>38</v>
      </c>
      <c r="AX916" s="12" t="s">
        <v>90</v>
      </c>
      <c r="AY916" s="262" t="s">
        <v>263</v>
      </c>
    </row>
    <row r="917" s="1" customFormat="1" ht="16.5" customHeight="1">
      <c r="B917" s="39"/>
      <c r="C917" s="233" t="s">
        <v>1086</v>
      </c>
      <c r="D917" s="233" t="s">
        <v>266</v>
      </c>
      <c r="E917" s="234" t="s">
        <v>4073</v>
      </c>
      <c r="F917" s="235" t="s">
        <v>4074</v>
      </c>
      <c r="G917" s="236" t="s">
        <v>396</v>
      </c>
      <c r="H917" s="237">
        <v>339</v>
      </c>
      <c r="I917" s="238"/>
      <c r="J917" s="239">
        <f>ROUND(I917*H917,2)</f>
        <v>0</v>
      </c>
      <c r="K917" s="235" t="s">
        <v>270</v>
      </c>
      <c r="L917" s="44"/>
      <c r="M917" s="240" t="s">
        <v>1</v>
      </c>
      <c r="N917" s="241" t="s">
        <v>48</v>
      </c>
      <c r="O917" s="87"/>
      <c r="P917" s="242">
        <f>O917*H917</f>
        <v>0</v>
      </c>
      <c r="Q917" s="242">
        <v>0.00096000000000000002</v>
      </c>
      <c r="R917" s="242">
        <f>Q917*H917</f>
        <v>0.32544000000000001</v>
      </c>
      <c r="S917" s="242">
        <v>0</v>
      </c>
      <c r="T917" s="243">
        <f>S917*H917</f>
        <v>0</v>
      </c>
      <c r="AR917" s="244" t="s">
        <v>452</v>
      </c>
      <c r="AT917" s="244" t="s">
        <v>266</v>
      </c>
      <c r="AU917" s="244" t="s">
        <v>92</v>
      </c>
      <c r="AY917" s="17" t="s">
        <v>263</v>
      </c>
      <c r="BE917" s="245">
        <f>IF(N917="základní",J917,0)</f>
        <v>0</v>
      </c>
      <c r="BF917" s="245">
        <f>IF(N917="snížená",J917,0)</f>
        <v>0</v>
      </c>
      <c r="BG917" s="245">
        <f>IF(N917="zákl. přenesená",J917,0)</f>
        <v>0</v>
      </c>
      <c r="BH917" s="245">
        <f>IF(N917="sníž. přenesená",J917,0)</f>
        <v>0</v>
      </c>
      <c r="BI917" s="245">
        <f>IF(N917="nulová",J917,0)</f>
        <v>0</v>
      </c>
      <c r="BJ917" s="17" t="s">
        <v>90</v>
      </c>
      <c r="BK917" s="245">
        <f>ROUND(I917*H917,2)</f>
        <v>0</v>
      </c>
      <c r="BL917" s="17" t="s">
        <v>452</v>
      </c>
      <c r="BM917" s="244" t="s">
        <v>4075</v>
      </c>
    </row>
    <row r="918" s="14" customFormat="1">
      <c r="B918" s="274"/>
      <c r="C918" s="275"/>
      <c r="D918" s="246" t="s">
        <v>368</v>
      </c>
      <c r="E918" s="276" t="s">
        <v>1</v>
      </c>
      <c r="F918" s="277" t="s">
        <v>4060</v>
      </c>
      <c r="G918" s="275"/>
      <c r="H918" s="276" t="s">
        <v>1</v>
      </c>
      <c r="I918" s="278"/>
      <c r="J918" s="275"/>
      <c r="K918" s="275"/>
      <c r="L918" s="279"/>
      <c r="M918" s="280"/>
      <c r="N918" s="281"/>
      <c r="O918" s="281"/>
      <c r="P918" s="281"/>
      <c r="Q918" s="281"/>
      <c r="R918" s="281"/>
      <c r="S918" s="281"/>
      <c r="T918" s="282"/>
      <c r="AT918" s="283" t="s">
        <v>368</v>
      </c>
      <c r="AU918" s="283" t="s">
        <v>92</v>
      </c>
      <c r="AV918" s="14" t="s">
        <v>90</v>
      </c>
      <c r="AW918" s="14" t="s">
        <v>38</v>
      </c>
      <c r="AX918" s="14" t="s">
        <v>83</v>
      </c>
      <c r="AY918" s="283" t="s">
        <v>263</v>
      </c>
    </row>
    <row r="919" s="14" customFormat="1">
      <c r="B919" s="274"/>
      <c r="C919" s="275"/>
      <c r="D919" s="246" t="s">
        <v>368</v>
      </c>
      <c r="E919" s="276" t="s">
        <v>1</v>
      </c>
      <c r="F919" s="277" t="s">
        <v>3599</v>
      </c>
      <c r="G919" s="275"/>
      <c r="H919" s="276" t="s">
        <v>1</v>
      </c>
      <c r="I919" s="278"/>
      <c r="J919" s="275"/>
      <c r="K919" s="275"/>
      <c r="L919" s="279"/>
      <c r="M919" s="280"/>
      <c r="N919" s="281"/>
      <c r="O919" s="281"/>
      <c r="P919" s="281"/>
      <c r="Q919" s="281"/>
      <c r="R919" s="281"/>
      <c r="S919" s="281"/>
      <c r="T919" s="282"/>
      <c r="AT919" s="283" t="s">
        <v>368</v>
      </c>
      <c r="AU919" s="283" t="s">
        <v>92</v>
      </c>
      <c r="AV919" s="14" t="s">
        <v>90</v>
      </c>
      <c r="AW919" s="14" t="s">
        <v>38</v>
      </c>
      <c r="AX919" s="14" t="s">
        <v>83</v>
      </c>
      <c r="AY919" s="283" t="s">
        <v>263</v>
      </c>
    </row>
    <row r="920" s="12" customFormat="1">
      <c r="B920" s="252"/>
      <c r="C920" s="253"/>
      <c r="D920" s="246" t="s">
        <v>368</v>
      </c>
      <c r="E920" s="254" t="s">
        <v>1</v>
      </c>
      <c r="F920" s="255" t="s">
        <v>4076</v>
      </c>
      <c r="G920" s="253"/>
      <c r="H920" s="256">
        <v>107.40000000000001</v>
      </c>
      <c r="I920" s="257"/>
      <c r="J920" s="253"/>
      <c r="K920" s="253"/>
      <c r="L920" s="258"/>
      <c r="M920" s="259"/>
      <c r="N920" s="260"/>
      <c r="O920" s="260"/>
      <c r="P920" s="260"/>
      <c r="Q920" s="260"/>
      <c r="R920" s="260"/>
      <c r="S920" s="260"/>
      <c r="T920" s="261"/>
      <c r="AT920" s="262" t="s">
        <v>368</v>
      </c>
      <c r="AU920" s="262" t="s">
        <v>92</v>
      </c>
      <c r="AV920" s="12" t="s">
        <v>92</v>
      </c>
      <c r="AW920" s="12" t="s">
        <v>38</v>
      </c>
      <c r="AX920" s="12" t="s">
        <v>83</v>
      </c>
      <c r="AY920" s="262" t="s">
        <v>263</v>
      </c>
    </row>
    <row r="921" s="14" customFormat="1">
      <c r="B921" s="274"/>
      <c r="C921" s="275"/>
      <c r="D921" s="246" t="s">
        <v>368</v>
      </c>
      <c r="E921" s="276" t="s">
        <v>1</v>
      </c>
      <c r="F921" s="277" t="s">
        <v>1643</v>
      </c>
      <c r="G921" s="275"/>
      <c r="H921" s="276" t="s">
        <v>1</v>
      </c>
      <c r="I921" s="278"/>
      <c r="J921" s="275"/>
      <c r="K921" s="275"/>
      <c r="L921" s="279"/>
      <c r="M921" s="280"/>
      <c r="N921" s="281"/>
      <c r="O921" s="281"/>
      <c r="P921" s="281"/>
      <c r="Q921" s="281"/>
      <c r="R921" s="281"/>
      <c r="S921" s="281"/>
      <c r="T921" s="282"/>
      <c r="AT921" s="283" t="s">
        <v>368</v>
      </c>
      <c r="AU921" s="283" t="s">
        <v>92</v>
      </c>
      <c r="AV921" s="14" t="s">
        <v>90</v>
      </c>
      <c r="AW921" s="14" t="s">
        <v>38</v>
      </c>
      <c r="AX921" s="14" t="s">
        <v>83</v>
      </c>
      <c r="AY921" s="283" t="s">
        <v>263</v>
      </c>
    </row>
    <row r="922" s="12" customFormat="1">
      <c r="B922" s="252"/>
      <c r="C922" s="253"/>
      <c r="D922" s="246" t="s">
        <v>368</v>
      </c>
      <c r="E922" s="254" t="s">
        <v>1</v>
      </c>
      <c r="F922" s="255" t="s">
        <v>4077</v>
      </c>
      <c r="G922" s="253"/>
      <c r="H922" s="256">
        <v>61.899999999999999</v>
      </c>
      <c r="I922" s="257"/>
      <c r="J922" s="253"/>
      <c r="K922" s="253"/>
      <c r="L922" s="258"/>
      <c r="M922" s="259"/>
      <c r="N922" s="260"/>
      <c r="O922" s="260"/>
      <c r="P922" s="260"/>
      <c r="Q922" s="260"/>
      <c r="R922" s="260"/>
      <c r="S922" s="260"/>
      <c r="T922" s="261"/>
      <c r="AT922" s="262" t="s">
        <v>368</v>
      </c>
      <c r="AU922" s="262" t="s">
        <v>92</v>
      </c>
      <c r="AV922" s="12" t="s">
        <v>92</v>
      </c>
      <c r="AW922" s="12" t="s">
        <v>38</v>
      </c>
      <c r="AX922" s="12" t="s">
        <v>83</v>
      </c>
      <c r="AY922" s="262" t="s">
        <v>263</v>
      </c>
    </row>
    <row r="923" s="14" customFormat="1">
      <c r="B923" s="274"/>
      <c r="C923" s="275"/>
      <c r="D923" s="246" t="s">
        <v>368</v>
      </c>
      <c r="E923" s="276" t="s">
        <v>1</v>
      </c>
      <c r="F923" s="277" t="s">
        <v>3612</v>
      </c>
      <c r="G923" s="275"/>
      <c r="H923" s="276" t="s">
        <v>1</v>
      </c>
      <c r="I923" s="278"/>
      <c r="J923" s="275"/>
      <c r="K923" s="275"/>
      <c r="L923" s="279"/>
      <c r="M923" s="280"/>
      <c r="N923" s="281"/>
      <c r="O923" s="281"/>
      <c r="P923" s="281"/>
      <c r="Q923" s="281"/>
      <c r="R923" s="281"/>
      <c r="S923" s="281"/>
      <c r="T923" s="282"/>
      <c r="AT923" s="283" t="s">
        <v>368</v>
      </c>
      <c r="AU923" s="283" t="s">
        <v>92</v>
      </c>
      <c r="AV923" s="14" t="s">
        <v>90</v>
      </c>
      <c r="AW923" s="14" t="s">
        <v>38</v>
      </c>
      <c r="AX923" s="14" t="s">
        <v>83</v>
      </c>
      <c r="AY923" s="283" t="s">
        <v>263</v>
      </c>
    </row>
    <row r="924" s="12" customFormat="1">
      <c r="B924" s="252"/>
      <c r="C924" s="253"/>
      <c r="D924" s="246" t="s">
        <v>368</v>
      </c>
      <c r="E924" s="254" t="s">
        <v>1</v>
      </c>
      <c r="F924" s="255" t="s">
        <v>4078</v>
      </c>
      <c r="G924" s="253"/>
      <c r="H924" s="256">
        <v>38.149999999999999</v>
      </c>
      <c r="I924" s="257"/>
      <c r="J924" s="253"/>
      <c r="K924" s="253"/>
      <c r="L924" s="258"/>
      <c r="M924" s="259"/>
      <c r="N924" s="260"/>
      <c r="O924" s="260"/>
      <c r="P924" s="260"/>
      <c r="Q924" s="260"/>
      <c r="R924" s="260"/>
      <c r="S924" s="260"/>
      <c r="T924" s="261"/>
      <c r="AT924" s="262" t="s">
        <v>368</v>
      </c>
      <c r="AU924" s="262" t="s">
        <v>92</v>
      </c>
      <c r="AV924" s="12" t="s">
        <v>92</v>
      </c>
      <c r="AW924" s="12" t="s">
        <v>38</v>
      </c>
      <c r="AX924" s="12" t="s">
        <v>83</v>
      </c>
      <c r="AY924" s="262" t="s">
        <v>263</v>
      </c>
    </row>
    <row r="925" s="14" customFormat="1">
      <c r="B925" s="274"/>
      <c r="C925" s="275"/>
      <c r="D925" s="246" t="s">
        <v>368</v>
      </c>
      <c r="E925" s="276" t="s">
        <v>1</v>
      </c>
      <c r="F925" s="277" t="s">
        <v>3578</v>
      </c>
      <c r="G925" s="275"/>
      <c r="H925" s="276" t="s">
        <v>1</v>
      </c>
      <c r="I925" s="278"/>
      <c r="J925" s="275"/>
      <c r="K925" s="275"/>
      <c r="L925" s="279"/>
      <c r="M925" s="280"/>
      <c r="N925" s="281"/>
      <c r="O925" s="281"/>
      <c r="P925" s="281"/>
      <c r="Q925" s="281"/>
      <c r="R925" s="281"/>
      <c r="S925" s="281"/>
      <c r="T925" s="282"/>
      <c r="AT925" s="283" t="s">
        <v>368</v>
      </c>
      <c r="AU925" s="283" t="s">
        <v>92</v>
      </c>
      <c r="AV925" s="14" t="s">
        <v>90</v>
      </c>
      <c r="AW925" s="14" t="s">
        <v>38</v>
      </c>
      <c r="AX925" s="14" t="s">
        <v>83</v>
      </c>
      <c r="AY925" s="283" t="s">
        <v>263</v>
      </c>
    </row>
    <row r="926" s="12" customFormat="1">
      <c r="B926" s="252"/>
      <c r="C926" s="253"/>
      <c r="D926" s="246" t="s">
        <v>368</v>
      </c>
      <c r="E926" s="254" t="s">
        <v>1</v>
      </c>
      <c r="F926" s="255" t="s">
        <v>4079</v>
      </c>
      <c r="G926" s="253"/>
      <c r="H926" s="256">
        <v>55.43</v>
      </c>
      <c r="I926" s="257"/>
      <c r="J926" s="253"/>
      <c r="K926" s="253"/>
      <c r="L926" s="258"/>
      <c r="M926" s="259"/>
      <c r="N926" s="260"/>
      <c r="O926" s="260"/>
      <c r="P926" s="260"/>
      <c r="Q926" s="260"/>
      <c r="R926" s="260"/>
      <c r="S926" s="260"/>
      <c r="T926" s="261"/>
      <c r="AT926" s="262" t="s">
        <v>368</v>
      </c>
      <c r="AU926" s="262" t="s">
        <v>92</v>
      </c>
      <c r="AV926" s="12" t="s">
        <v>92</v>
      </c>
      <c r="AW926" s="12" t="s">
        <v>38</v>
      </c>
      <c r="AX926" s="12" t="s">
        <v>83</v>
      </c>
      <c r="AY926" s="262" t="s">
        <v>263</v>
      </c>
    </row>
    <row r="927" s="14" customFormat="1">
      <c r="B927" s="274"/>
      <c r="C927" s="275"/>
      <c r="D927" s="246" t="s">
        <v>368</v>
      </c>
      <c r="E927" s="276" t="s">
        <v>1</v>
      </c>
      <c r="F927" s="277" t="s">
        <v>3666</v>
      </c>
      <c r="G927" s="275"/>
      <c r="H927" s="276" t="s">
        <v>1</v>
      </c>
      <c r="I927" s="278"/>
      <c r="J927" s="275"/>
      <c r="K927" s="275"/>
      <c r="L927" s="279"/>
      <c r="M927" s="280"/>
      <c r="N927" s="281"/>
      <c r="O927" s="281"/>
      <c r="P927" s="281"/>
      <c r="Q927" s="281"/>
      <c r="R927" s="281"/>
      <c r="S927" s="281"/>
      <c r="T927" s="282"/>
      <c r="AT927" s="283" t="s">
        <v>368</v>
      </c>
      <c r="AU927" s="283" t="s">
        <v>92</v>
      </c>
      <c r="AV927" s="14" t="s">
        <v>90</v>
      </c>
      <c r="AW927" s="14" t="s">
        <v>38</v>
      </c>
      <c r="AX927" s="14" t="s">
        <v>83</v>
      </c>
      <c r="AY927" s="283" t="s">
        <v>263</v>
      </c>
    </row>
    <row r="928" s="12" customFormat="1">
      <c r="B928" s="252"/>
      <c r="C928" s="253"/>
      <c r="D928" s="246" t="s">
        <v>368</v>
      </c>
      <c r="E928" s="254" t="s">
        <v>1</v>
      </c>
      <c r="F928" s="255" t="s">
        <v>4080</v>
      </c>
      <c r="G928" s="253"/>
      <c r="H928" s="256">
        <v>16.260000000000002</v>
      </c>
      <c r="I928" s="257"/>
      <c r="J928" s="253"/>
      <c r="K928" s="253"/>
      <c r="L928" s="258"/>
      <c r="M928" s="259"/>
      <c r="N928" s="260"/>
      <c r="O928" s="260"/>
      <c r="P928" s="260"/>
      <c r="Q928" s="260"/>
      <c r="R928" s="260"/>
      <c r="S928" s="260"/>
      <c r="T928" s="261"/>
      <c r="AT928" s="262" t="s">
        <v>368</v>
      </c>
      <c r="AU928" s="262" t="s">
        <v>92</v>
      </c>
      <c r="AV928" s="12" t="s">
        <v>92</v>
      </c>
      <c r="AW928" s="12" t="s">
        <v>38</v>
      </c>
      <c r="AX928" s="12" t="s">
        <v>83</v>
      </c>
      <c r="AY928" s="262" t="s">
        <v>263</v>
      </c>
    </row>
    <row r="929" s="14" customFormat="1">
      <c r="B929" s="274"/>
      <c r="C929" s="275"/>
      <c r="D929" s="246" t="s">
        <v>368</v>
      </c>
      <c r="E929" s="276" t="s">
        <v>1</v>
      </c>
      <c r="F929" s="277" t="s">
        <v>3696</v>
      </c>
      <c r="G929" s="275"/>
      <c r="H929" s="276" t="s">
        <v>1</v>
      </c>
      <c r="I929" s="278"/>
      <c r="J929" s="275"/>
      <c r="K929" s="275"/>
      <c r="L929" s="279"/>
      <c r="M929" s="280"/>
      <c r="N929" s="281"/>
      <c r="O929" s="281"/>
      <c r="P929" s="281"/>
      <c r="Q929" s="281"/>
      <c r="R929" s="281"/>
      <c r="S929" s="281"/>
      <c r="T929" s="282"/>
      <c r="AT929" s="283" t="s">
        <v>368</v>
      </c>
      <c r="AU929" s="283" t="s">
        <v>92</v>
      </c>
      <c r="AV929" s="14" t="s">
        <v>90</v>
      </c>
      <c r="AW929" s="14" t="s">
        <v>38</v>
      </c>
      <c r="AX929" s="14" t="s">
        <v>83</v>
      </c>
      <c r="AY929" s="283" t="s">
        <v>263</v>
      </c>
    </row>
    <row r="930" s="12" customFormat="1">
      <c r="B930" s="252"/>
      <c r="C930" s="253"/>
      <c r="D930" s="246" t="s">
        <v>368</v>
      </c>
      <c r="E930" s="254" t="s">
        <v>1</v>
      </c>
      <c r="F930" s="255" t="s">
        <v>4081</v>
      </c>
      <c r="G930" s="253"/>
      <c r="H930" s="256">
        <v>15.42</v>
      </c>
      <c r="I930" s="257"/>
      <c r="J930" s="253"/>
      <c r="K930" s="253"/>
      <c r="L930" s="258"/>
      <c r="M930" s="259"/>
      <c r="N930" s="260"/>
      <c r="O930" s="260"/>
      <c r="P930" s="260"/>
      <c r="Q930" s="260"/>
      <c r="R930" s="260"/>
      <c r="S930" s="260"/>
      <c r="T930" s="261"/>
      <c r="AT930" s="262" t="s">
        <v>368</v>
      </c>
      <c r="AU930" s="262" t="s">
        <v>92</v>
      </c>
      <c r="AV930" s="12" t="s">
        <v>92</v>
      </c>
      <c r="AW930" s="12" t="s">
        <v>38</v>
      </c>
      <c r="AX930" s="12" t="s">
        <v>83</v>
      </c>
      <c r="AY930" s="262" t="s">
        <v>263</v>
      </c>
    </row>
    <row r="931" s="13" customFormat="1">
      <c r="B931" s="263"/>
      <c r="C931" s="264"/>
      <c r="D931" s="246" t="s">
        <v>368</v>
      </c>
      <c r="E931" s="265" t="s">
        <v>1</v>
      </c>
      <c r="F931" s="266" t="s">
        <v>370</v>
      </c>
      <c r="G931" s="264"/>
      <c r="H931" s="267">
        <v>294.56</v>
      </c>
      <c r="I931" s="268"/>
      <c r="J931" s="264"/>
      <c r="K931" s="264"/>
      <c r="L931" s="269"/>
      <c r="M931" s="270"/>
      <c r="N931" s="271"/>
      <c r="O931" s="271"/>
      <c r="P931" s="271"/>
      <c r="Q931" s="271"/>
      <c r="R931" s="271"/>
      <c r="S931" s="271"/>
      <c r="T931" s="272"/>
      <c r="AT931" s="273" t="s">
        <v>368</v>
      </c>
      <c r="AU931" s="273" t="s">
        <v>92</v>
      </c>
      <c r="AV931" s="13" t="s">
        <v>125</v>
      </c>
      <c r="AW931" s="13" t="s">
        <v>38</v>
      </c>
      <c r="AX931" s="13" t="s">
        <v>83</v>
      </c>
      <c r="AY931" s="273" t="s">
        <v>263</v>
      </c>
    </row>
    <row r="932" s="12" customFormat="1">
      <c r="B932" s="252"/>
      <c r="C932" s="253"/>
      <c r="D932" s="246" t="s">
        <v>368</v>
      </c>
      <c r="E932" s="254" t="s">
        <v>1</v>
      </c>
      <c r="F932" s="255" t="s">
        <v>4082</v>
      </c>
      <c r="G932" s="253"/>
      <c r="H932" s="256">
        <v>338.74400000000003</v>
      </c>
      <c r="I932" s="257"/>
      <c r="J932" s="253"/>
      <c r="K932" s="253"/>
      <c r="L932" s="258"/>
      <c r="M932" s="259"/>
      <c r="N932" s="260"/>
      <c r="O932" s="260"/>
      <c r="P932" s="260"/>
      <c r="Q932" s="260"/>
      <c r="R932" s="260"/>
      <c r="S932" s="260"/>
      <c r="T932" s="261"/>
      <c r="AT932" s="262" t="s">
        <v>368</v>
      </c>
      <c r="AU932" s="262" t="s">
        <v>92</v>
      </c>
      <c r="AV932" s="12" t="s">
        <v>92</v>
      </c>
      <c r="AW932" s="12" t="s">
        <v>38</v>
      </c>
      <c r="AX932" s="12" t="s">
        <v>83</v>
      </c>
      <c r="AY932" s="262" t="s">
        <v>263</v>
      </c>
    </row>
    <row r="933" s="13" customFormat="1">
      <c r="B933" s="263"/>
      <c r="C933" s="264"/>
      <c r="D933" s="246" t="s">
        <v>368</v>
      </c>
      <c r="E933" s="265" t="s">
        <v>1</v>
      </c>
      <c r="F933" s="266" t="s">
        <v>370</v>
      </c>
      <c r="G933" s="264"/>
      <c r="H933" s="267">
        <v>338.74400000000003</v>
      </c>
      <c r="I933" s="268"/>
      <c r="J933" s="264"/>
      <c r="K933" s="264"/>
      <c r="L933" s="269"/>
      <c r="M933" s="270"/>
      <c r="N933" s="271"/>
      <c r="O933" s="271"/>
      <c r="P933" s="271"/>
      <c r="Q933" s="271"/>
      <c r="R933" s="271"/>
      <c r="S933" s="271"/>
      <c r="T933" s="272"/>
      <c r="AT933" s="273" t="s">
        <v>368</v>
      </c>
      <c r="AU933" s="273" t="s">
        <v>92</v>
      </c>
      <c r="AV933" s="13" t="s">
        <v>125</v>
      </c>
      <c r="AW933" s="13" t="s">
        <v>38</v>
      </c>
      <c r="AX933" s="13" t="s">
        <v>83</v>
      </c>
      <c r="AY933" s="273" t="s">
        <v>263</v>
      </c>
    </row>
    <row r="934" s="12" customFormat="1">
      <c r="B934" s="252"/>
      <c r="C934" s="253"/>
      <c r="D934" s="246" t="s">
        <v>368</v>
      </c>
      <c r="E934" s="254" t="s">
        <v>1</v>
      </c>
      <c r="F934" s="255" t="s">
        <v>2153</v>
      </c>
      <c r="G934" s="253"/>
      <c r="H934" s="256">
        <v>339</v>
      </c>
      <c r="I934" s="257"/>
      <c r="J934" s="253"/>
      <c r="K934" s="253"/>
      <c r="L934" s="258"/>
      <c r="M934" s="259"/>
      <c r="N934" s="260"/>
      <c r="O934" s="260"/>
      <c r="P934" s="260"/>
      <c r="Q934" s="260"/>
      <c r="R934" s="260"/>
      <c r="S934" s="260"/>
      <c r="T934" s="261"/>
      <c r="AT934" s="262" t="s">
        <v>368</v>
      </c>
      <c r="AU934" s="262" t="s">
        <v>92</v>
      </c>
      <c r="AV934" s="12" t="s">
        <v>92</v>
      </c>
      <c r="AW934" s="12" t="s">
        <v>38</v>
      </c>
      <c r="AX934" s="12" t="s">
        <v>90</v>
      </c>
      <c r="AY934" s="262" t="s">
        <v>263</v>
      </c>
    </row>
    <row r="935" s="1" customFormat="1" ht="16.5" customHeight="1">
      <c r="B935" s="39"/>
      <c r="C935" s="233" t="s">
        <v>1093</v>
      </c>
      <c r="D935" s="233" t="s">
        <v>266</v>
      </c>
      <c r="E935" s="234" t="s">
        <v>4083</v>
      </c>
      <c r="F935" s="235" t="s">
        <v>4084</v>
      </c>
      <c r="G935" s="236" t="s">
        <v>396</v>
      </c>
      <c r="H935" s="237">
        <v>142</v>
      </c>
      <c r="I935" s="238"/>
      <c r="J935" s="239">
        <f>ROUND(I935*H935,2)</f>
        <v>0</v>
      </c>
      <c r="K935" s="235" t="s">
        <v>270</v>
      </c>
      <c r="L935" s="44"/>
      <c r="M935" s="240" t="s">
        <v>1</v>
      </c>
      <c r="N935" s="241" t="s">
        <v>48</v>
      </c>
      <c r="O935" s="87"/>
      <c r="P935" s="242">
        <f>O935*H935</f>
        <v>0</v>
      </c>
      <c r="Q935" s="242">
        <v>0.00125</v>
      </c>
      <c r="R935" s="242">
        <f>Q935*H935</f>
        <v>0.17749999999999999</v>
      </c>
      <c r="S935" s="242">
        <v>0</v>
      </c>
      <c r="T935" s="243">
        <f>S935*H935</f>
        <v>0</v>
      </c>
      <c r="AR935" s="244" t="s">
        <v>452</v>
      </c>
      <c r="AT935" s="244" t="s">
        <v>266</v>
      </c>
      <c r="AU935" s="244" t="s">
        <v>92</v>
      </c>
      <c r="AY935" s="17" t="s">
        <v>263</v>
      </c>
      <c r="BE935" s="245">
        <f>IF(N935="základní",J935,0)</f>
        <v>0</v>
      </c>
      <c r="BF935" s="245">
        <f>IF(N935="snížená",J935,0)</f>
        <v>0</v>
      </c>
      <c r="BG935" s="245">
        <f>IF(N935="zákl. přenesená",J935,0)</f>
        <v>0</v>
      </c>
      <c r="BH935" s="245">
        <f>IF(N935="sníž. přenesená",J935,0)</f>
        <v>0</v>
      </c>
      <c r="BI935" s="245">
        <f>IF(N935="nulová",J935,0)</f>
        <v>0</v>
      </c>
      <c r="BJ935" s="17" t="s">
        <v>90</v>
      </c>
      <c r="BK935" s="245">
        <f>ROUND(I935*H935,2)</f>
        <v>0</v>
      </c>
      <c r="BL935" s="17" t="s">
        <v>452</v>
      </c>
      <c r="BM935" s="244" t="s">
        <v>4085</v>
      </c>
    </row>
    <row r="936" s="14" customFormat="1">
      <c r="B936" s="274"/>
      <c r="C936" s="275"/>
      <c r="D936" s="246" t="s">
        <v>368</v>
      </c>
      <c r="E936" s="276" t="s">
        <v>1</v>
      </c>
      <c r="F936" s="277" t="s">
        <v>4060</v>
      </c>
      <c r="G936" s="275"/>
      <c r="H936" s="276" t="s">
        <v>1</v>
      </c>
      <c r="I936" s="278"/>
      <c r="J936" s="275"/>
      <c r="K936" s="275"/>
      <c r="L936" s="279"/>
      <c r="M936" s="280"/>
      <c r="N936" s="281"/>
      <c r="O936" s="281"/>
      <c r="P936" s="281"/>
      <c r="Q936" s="281"/>
      <c r="R936" s="281"/>
      <c r="S936" s="281"/>
      <c r="T936" s="282"/>
      <c r="AT936" s="283" t="s">
        <v>368</v>
      </c>
      <c r="AU936" s="283" t="s">
        <v>92</v>
      </c>
      <c r="AV936" s="14" t="s">
        <v>90</v>
      </c>
      <c r="AW936" s="14" t="s">
        <v>38</v>
      </c>
      <c r="AX936" s="14" t="s">
        <v>83</v>
      </c>
      <c r="AY936" s="283" t="s">
        <v>263</v>
      </c>
    </row>
    <row r="937" s="14" customFormat="1">
      <c r="B937" s="274"/>
      <c r="C937" s="275"/>
      <c r="D937" s="246" t="s">
        <v>368</v>
      </c>
      <c r="E937" s="276" t="s">
        <v>1</v>
      </c>
      <c r="F937" s="277" t="s">
        <v>3599</v>
      </c>
      <c r="G937" s="275"/>
      <c r="H937" s="276" t="s">
        <v>1</v>
      </c>
      <c r="I937" s="278"/>
      <c r="J937" s="275"/>
      <c r="K937" s="275"/>
      <c r="L937" s="279"/>
      <c r="M937" s="280"/>
      <c r="N937" s="281"/>
      <c r="O937" s="281"/>
      <c r="P937" s="281"/>
      <c r="Q937" s="281"/>
      <c r="R937" s="281"/>
      <c r="S937" s="281"/>
      <c r="T937" s="282"/>
      <c r="AT937" s="283" t="s">
        <v>368</v>
      </c>
      <c r="AU937" s="283" t="s">
        <v>92</v>
      </c>
      <c r="AV937" s="14" t="s">
        <v>90</v>
      </c>
      <c r="AW937" s="14" t="s">
        <v>38</v>
      </c>
      <c r="AX937" s="14" t="s">
        <v>83</v>
      </c>
      <c r="AY937" s="283" t="s">
        <v>263</v>
      </c>
    </row>
    <row r="938" s="12" customFormat="1">
      <c r="B938" s="252"/>
      <c r="C938" s="253"/>
      <c r="D938" s="246" t="s">
        <v>368</v>
      </c>
      <c r="E938" s="254" t="s">
        <v>1</v>
      </c>
      <c r="F938" s="255" t="s">
        <v>299</v>
      </c>
      <c r="G938" s="253"/>
      <c r="H938" s="256">
        <v>7</v>
      </c>
      <c r="I938" s="257"/>
      <c r="J938" s="253"/>
      <c r="K938" s="253"/>
      <c r="L938" s="258"/>
      <c r="M938" s="259"/>
      <c r="N938" s="260"/>
      <c r="O938" s="260"/>
      <c r="P938" s="260"/>
      <c r="Q938" s="260"/>
      <c r="R938" s="260"/>
      <c r="S938" s="260"/>
      <c r="T938" s="261"/>
      <c r="AT938" s="262" t="s">
        <v>368</v>
      </c>
      <c r="AU938" s="262" t="s">
        <v>92</v>
      </c>
      <c r="AV938" s="12" t="s">
        <v>92</v>
      </c>
      <c r="AW938" s="12" t="s">
        <v>38</v>
      </c>
      <c r="AX938" s="12" t="s">
        <v>83</v>
      </c>
      <c r="AY938" s="262" t="s">
        <v>263</v>
      </c>
    </row>
    <row r="939" s="14" customFormat="1">
      <c r="B939" s="274"/>
      <c r="C939" s="275"/>
      <c r="D939" s="246" t="s">
        <v>368</v>
      </c>
      <c r="E939" s="276" t="s">
        <v>1</v>
      </c>
      <c r="F939" s="277" t="s">
        <v>1643</v>
      </c>
      <c r="G939" s="275"/>
      <c r="H939" s="276" t="s">
        <v>1</v>
      </c>
      <c r="I939" s="278"/>
      <c r="J939" s="275"/>
      <c r="K939" s="275"/>
      <c r="L939" s="279"/>
      <c r="M939" s="280"/>
      <c r="N939" s="281"/>
      <c r="O939" s="281"/>
      <c r="P939" s="281"/>
      <c r="Q939" s="281"/>
      <c r="R939" s="281"/>
      <c r="S939" s="281"/>
      <c r="T939" s="282"/>
      <c r="AT939" s="283" t="s">
        <v>368</v>
      </c>
      <c r="AU939" s="283" t="s">
        <v>92</v>
      </c>
      <c r="AV939" s="14" t="s">
        <v>90</v>
      </c>
      <c r="AW939" s="14" t="s">
        <v>38</v>
      </c>
      <c r="AX939" s="14" t="s">
        <v>83</v>
      </c>
      <c r="AY939" s="283" t="s">
        <v>263</v>
      </c>
    </row>
    <row r="940" s="12" customFormat="1">
      <c r="B940" s="252"/>
      <c r="C940" s="253"/>
      <c r="D940" s="246" t="s">
        <v>368</v>
      </c>
      <c r="E940" s="254" t="s">
        <v>1</v>
      </c>
      <c r="F940" s="255" t="s">
        <v>4086</v>
      </c>
      <c r="G940" s="253"/>
      <c r="H940" s="256">
        <v>82.599999999999994</v>
      </c>
      <c r="I940" s="257"/>
      <c r="J940" s="253"/>
      <c r="K940" s="253"/>
      <c r="L940" s="258"/>
      <c r="M940" s="259"/>
      <c r="N940" s="260"/>
      <c r="O940" s="260"/>
      <c r="P940" s="260"/>
      <c r="Q940" s="260"/>
      <c r="R940" s="260"/>
      <c r="S940" s="260"/>
      <c r="T940" s="261"/>
      <c r="AT940" s="262" t="s">
        <v>368</v>
      </c>
      <c r="AU940" s="262" t="s">
        <v>92</v>
      </c>
      <c r="AV940" s="12" t="s">
        <v>92</v>
      </c>
      <c r="AW940" s="12" t="s">
        <v>38</v>
      </c>
      <c r="AX940" s="12" t="s">
        <v>83</v>
      </c>
      <c r="AY940" s="262" t="s">
        <v>263</v>
      </c>
    </row>
    <row r="941" s="14" customFormat="1">
      <c r="B941" s="274"/>
      <c r="C941" s="275"/>
      <c r="D941" s="246" t="s">
        <v>368</v>
      </c>
      <c r="E941" s="276" t="s">
        <v>1</v>
      </c>
      <c r="F941" s="277" t="s">
        <v>3612</v>
      </c>
      <c r="G941" s="275"/>
      <c r="H941" s="276" t="s">
        <v>1</v>
      </c>
      <c r="I941" s="278"/>
      <c r="J941" s="275"/>
      <c r="K941" s="275"/>
      <c r="L941" s="279"/>
      <c r="M941" s="280"/>
      <c r="N941" s="281"/>
      <c r="O941" s="281"/>
      <c r="P941" s="281"/>
      <c r="Q941" s="281"/>
      <c r="R941" s="281"/>
      <c r="S941" s="281"/>
      <c r="T941" s="282"/>
      <c r="AT941" s="283" t="s">
        <v>368</v>
      </c>
      <c r="AU941" s="283" t="s">
        <v>92</v>
      </c>
      <c r="AV941" s="14" t="s">
        <v>90</v>
      </c>
      <c r="AW941" s="14" t="s">
        <v>38</v>
      </c>
      <c r="AX941" s="14" t="s">
        <v>83</v>
      </c>
      <c r="AY941" s="283" t="s">
        <v>263</v>
      </c>
    </row>
    <row r="942" s="12" customFormat="1">
      <c r="B942" s="252"/>
      <c r="C942" s="253"/>
      <c r="D942" s="246" t="s">
        <v>368</v>
      </c>
      <c r="E942" s="254" t="s">
        <v>1</v>
      </c>
      <c r="F942" s="255" t="s">
        <v>4087</v>
      </c>
      <c r="G942" s="253"/>
      <c r="H942" s="256">
        <v>1.0900000000000001</v>
      </c>
      <c r="I942" s="257"/>
      <c r="J942" s="253"/>
      <c r="K942" s="253"/>
      <c r="L942" s="258"/>
      <c r="M942" s="259"/>
      <c r="N942" s="260"/>
      <c r="O942" s="260"/>
      <c r="P942" s="260"/>
      <c r="Q942" s="260"/>
      <c r="R942" s="260"/>
      <c r="S942" s="260"/>
      <c r="T942" s="261"/>
      <c r="AT942" s="262" t="s">
        <v>368</v>
      </c>
      <c r="AU942" s="262" t="s">
        <v>92</v>
      </c>
      <c r="AV942" s="12" t="s">
        <v>92</v>
      </c>
      <c r="AW942" s="12" t="s">
        <v>38</v>
      </c>
      <c r="AX942" s="12" t="s">
        <v>83</v>
      </c>
      <c r="AY942" s="262" t="s">
        <v>263</v>
      </c>
    </row>
    <row r="943" s="14" customFormat="1">
      <c r="B943" s="274"/>
      <c r="C943" s="275"/>
      <c r="D943" s="246" t="s">
        <v>368</v>
      </c>
      <c r="E943" s="276" t="s">
        <v>1</v>
      </c>
      <c r="F943" s="277" t="s">
        <v>3578</v>
      </c>
      <c r="G943" s="275"/>
      <c r="H943" s="276" t="s">
        <v>1</v>
      </c>
      <c r="I943" s="278"/>
      <c r="J943" s="275"/>
      <c r="K943" s="275"/>
      <c r="L943" s="279"/>
      <c r="M943" s="280"/>
      <c r="N943" s="281"/>
      <c r="O943" s="281"/>
      <c r="P943" s="281"/>
      <c r="Q943" s="281"/>
      <c r="R943" s="281"/>
      <c r="S943" s="281"/>
      <c r="T943" s="282"/>
      <c r="AT943" s="283" t="s">
        <v>368</v>
      </c>
      <c r="AU943" s="283" t="s">
        <v>92</v>
      </c>
      <c r="AV943" s="14" t="s">
        <v>90</v>
      </c>
      <c r="AW943" s="14" t="s">
        <v>38</v>
      </c>
      <c r="AX943" s="14" t="s">
        <v>83</v>
      </c>
      <c r="AY943" s="283" t="s">
        <v>263</v>
      </c>
    </row>
    <row r="944" s="12" customFormat="1">
      <c r="B944" s="252"/>
      <c r="C944" s="253"/>
      <c r="D944" s="246" t="s">
        <v>368</v>
      </c>
      <c r="E944" s="254" t="s">
        <v>1</v>
      </c>
      <c r="F944" s="255" t="s">
        <v>4088</v>
      </c>
      <c r="G944" s="253"/>
      <c r="H944" s="256">
        <v>19.100000000000001</v>
      </c>
      <c r="I944" s="257"/>
      <c r="J944" s="253"/>
      <c r="K944" s="253"/>
      <c r="L944" s="258"/>
      <c r="M944" s="259"/>
      <c r="N944" s="260"/>
      <c r="O944" s="260"/>
      <c r="P944" s="260"/>
      <c r="Q944" s="260"/>
      <c r="R944" s="260"/>
      <c r="S944" s="260"/>
      <c r="T944" s="261"/>
      <c r="AT944" s="262" t="s">
        <v>368</v>
      </c>
      <c r="AU944" s="262" t="s">
        <v>92</v>
      </c>
      <c r="AV944" s="12" t="s">
        <v>92</v>
      </c>
      <c r="AW944" s="12" t="s">
        <v>38</v>
      </c>
      <c r="AX944" s="12" t="s">
        <v>83</v>
      </c>
      <c r="AY944" s="262" t="s">
        <v>263</v>
      </c>
    </row>
    <row r="945" s="14" customFormat="1">
      <c r="B945" s="274"/>
      <c r="C945" s="275"/>
      <c r="D945" s="246" t="s">
        <v>368</v>
      </c>
      <c r="E945" s="276" t="s">
        <v>1</v>
      </c>
      <c r="F945" s="277" t="s">
        <v>3666</v>
      </c>
      <c r="G945" s="275"/>
      <c r="H945" s="276" t="s">
        <v>1</v>
      </c>
      <c r="I945" s="278"/>
      <c r="J945" s="275"/>
      <c r="K945" s="275"/>
      <c r="L945" s="279"/>
      <c r="M945" s="280"/>
      <c r="N945" s="281"/>
      <c r="O945" s="281"/>
      <c r="P945" s="281"/>
      <c r="Q945" s="281"/>
      <c r="R945" s="281"/>
      <c r="S945" s="281"/>
      <c r="T945" s="282"/>
      <c r="AT945" s="283" t="s">
        <v>368</v>
      </c>
      <c r="AU945" s="283" t="s">
        <v>92</v>
      </c>
      <c r="AV945" s="14" t="s">
        <v>90</v>
      </c>
      <c r="AW945" s="14" t="s">
        <v>38</v>
      </c>
      <c r="AX945" s="14" t="s">
        <v>83</v>
      </c>
      <c r="AY945" s="283" t="s">
        <v>263</v>
      </c>
    </row>
    <row r="946" s="12" customFormat="1">
      <c r="B946" s="252"/>
      <c r="C946" s="253"/>
      <c r="D946" s="246" t="s">
        <v>368</v>
      </c>
      <c r="E946" s="254" t="s">
        <v>1</v>
      </c>
      <c r="F946" s="255" t="s">
        <v>4089</v>
      </c>
      <c r="G946" s="253"/>
      <c r="H946" s="256">
        <v>6.75</v>
      </c>
      <c r="I946" s="257"/>
      <c r="J946" s="253"/>
      <c r="K946" s="253"/>
      <c r="L946" s="258"/>
      <c r="M946" s="259"/>
      <c r="N946" s="260"/>
      <c r="O946" s="260"/>
      <c r="P946" s="260"/>
      <c r="Q946" s="260"/>
      <c r="R946" s="260"/>
      <c r="S946" s="260"/>
      <c r="T946" s="261"/>
      <c r="AT946" s="262" t="s">
        <v>368</v>
      </c>
      <c r="AU946" s="262" t="s">
        <v>92</v>
      </c>
      <c r="AV946" s="12" t="s">
        <v>92</v>
      </c>
      <c r="AW946" s="12" t="s">
        <v>38</v>
      </c>
      <c r="AX946" s="12" t="s">
        <v>83</v>
      </c>
      <c r="AY946" s="262" t="s">
        <v>263</v>
      </c>
    </row>
    <row r="947" s="14" customFormat="1">
      <c r="B947" s="274"/>
      <c r="C947" s="275"/>
      <c r="D947" s="246" t="s">
        <v>368</v>
      </c>
      <c r="E947" s="276" t="s">
        <v>1</v>
      </c>
      <c r="F947" s="277" t="s">
        <v>3696</v>
      </c>
      <c r="G947" s="275"/>
      <c r="H947" s="276" t="s">
        <v>1</v>
      </c>
      <c r="I947" s="278"/>
      <c r="J947" s="275"/>
      <c r="K947" s="275"/>
      <c r="L947" s="279"/>
      <c r="M947" s="280"/>
      <c r="N947" s="281"/>
      <c r="O947" s="281"/>
      <c r="P947" s="281"/>
      <c r="Q947" s="281"/>
      <c r="R947" s="281"/>
      <c r="S947" s="281"/>
      <c r="T947" s="282"/>
      <c r="AT947" s="283" t="s">
        <v>368</v>
      </c>
      <c r="AU947" s="283" t="s">
        <v>92</v>
      </c>
      <c r="AV947" s="14" t="s">
        <v>90</v>
      </c>
      <c r="AW947" s="14" t="s">
        <v>38</v>
      </c>
      <c r="AX947" s="14" t="s">
        <v>83</v>
      </c>
      <c r="AY947" s="283" t="s">
        <v>263</v>
      </c>
    </row>
    <row r="948" s="12" customFormat="1">
      <c r="B948" s="252"/>
      <c r="C948" s="253"/>
      <c r="D948" s="246" t="s">
        <v>368</v>
      </c>
      <c r="E948" s="254" t="s">
        <v>1</v>
      </c>
      <c r="F948" s="255" t="s">
        <v>4089</v>
      </c>
      <c r="G948" s="253"/>
      <c r="H948" s="256">
        <v>6.75</v>
      </c>
      <c r="I948" s="257"/>
      <c r="J948" s="253"/>
      <c r="K948" s="253"/>
      <c r="L948" s="258"/>
      <c r="M948" s="259"/>
      <c r="N948" s="260"/>
      <c r="O948" s="260"/>
      <c r="P948" s="260"/>
      <c r="Q948" s="260"/>
      <c r="R948" s="260"/>
      <c r="S948" s="260"/>
      <c r="T948" s="261"/>
      <c r="AT948" s="262" t="s">
        <v>368</v>
      </c>
      <c r="AU948" s="262" t="s">
        <v>92</v>
      </c>
      <c r="AV948" s="12" t="s">
        <v>92</v>
      </c>
      <c r="AW948" s="12" t="s">
        <v>38</v>
      </c>
      <c r="AX948" s="12" t="s">
        <v>83</v>
      </c>
      <c r="AY948" s="262" t="s">
        <v>263</v>
      </c>
    </row>
    <row r="949" s="13" customFormat="1">
      <c r="B949" s="263"/>
      <c r="C949" s="264"/>
      <c r="D949" s="246" t="s">
        <v>368</v>
      </c>
      <c r="E949" s="265" t="s">
        <v>1</v>
      </c>
      <c r="F949" s="266" t="s">
        <v>370</v>
      </c>
      <c r="G949" s="264"/>
      <c r="H949" s="267">
        <v>123.28999999999999</v>
      </c>
      <c r="I949" s="268"/>
      <c r="J949" s="264"/>
      <c r="K949" s="264"/>
      <c r="L949" s="269"/>
      <c r="M949" s="270"/>
      <c r="N949" s="271"/>
      <c r="O949" s="271"/>
      <c r="P949" s="271"/>
      <c r="Q949" s="271"/>
      <c r="R949" s="271"/>
      <c r="S949" s="271"/>
      <c r="T949" s="272"/>
      <c r="AT949" s="273" t="s">
        <v>368</v>
      </c>
      <c r="AU949" s="273" t="s">
        <v>92</v>
      </c>
      <c r="AV949" s="13" t="s">
        <v>125</v>
      </c>
      <c r="AW949" s="13" t="s">
        <v>38</v>
      </c>
      <c r="AX949" s="13" t="s">
        <v>83</v>
      </c>
      <c r="AY949" s="273" t="s">
        <v>263</v>
      </c>
    </row>
    <row r="950" s="12" customFormat="1">
      <c r="B950" s="252"/>
      <c r="C950" s="253"/>
      <c r="D950" s="246" t="s">
        <v>368</v>
      </c>
      <c r="E950" s="254" t="s">
        <v>1</v>
      </c>
      <c r="F950" s="255" t="s">
        <v>4090</v>
      </c>
      <c r="G950" s="253"/>
      <c r="H950" s="256">
        <v>141.78399999999999</v>
      </c>
      <c r="I950" s="257"/>
      <c r="J950" s="253"/>
      <c r="K950" s="253"/>
      <c r="L950" s="258"/>
      <c r="M950" s="259"/>
      <c r="N950" s="260"/>
      <c r="O950" s="260"/>
      <c r="P950" s="260"/>
      <c r="Q950" s="260"/>
      <c r="R950" s="260"/>
      <c r="S950" s="260"/>
      <c r="T950" s="261"/>
      <c r="AT950" s="262" t="s">
        <v>368</v>
      </c>
      <c r="AU950" s="262" t="s">
        <v>92</v>
      </c>
      <c r="AV950" s="12" t="s">
        <v>92</v>
      </c>
      <c r="AW950" s="12" t="s">
        <v>38</v>
      </c>
      <c r="AX950" s="12" t="s">
        <v>83</v>
      </c>
      <c r="AY950" s="262" t="s">
        <v>263</v>
      </c>
    </row>
    <row r="951" s="13" customFormat="1">
      <c r="B951" s="263"/>
      <c r="C951" s="264"/>
      <c r="D951" s="246" t="s">
        <v>368</v>
      </c>
      <c r="E951" s="265" t="s">
        <v>1</v>
      </c>
      <c r="F951" s="266" t="s">
        <v>370</v>
      </c>
      <c r="G951" s="264"/>
      <c r="H951" s="267">
        <v>141.78399999999999</v>
      </c>
      <c r="I951" s="268"/>
      <c r="J951" s="264"/>
      <c r="K951" s="264"/>
      <c r="L951" s="269"/>
      <c r="M951" s="270"/>
      <c r="N951" s="271"/>
      <c r="O951" s="271"/>
      <c r="P951" s="271"/>
      <c r="Q951" s="271"/>
      <c r="R951" s="271"/>
      <c r="S951" s="271"/>
      <c r="T951" s="272"/>
      <c r="AT951" s="273" t="s">
        <v>368</v>
      </c>
      <c r="AU951" s="273" t="s">
        <v>92</v>
      </c>
      <c r="AV951" s="13" t="s">
        <v>125</v>
      </c>
      <c r="AW951" s="13" t="s">
        <v>38</v>
      </c>
      <c r="AX951" s="13" t="s">
        <v>83</v>
      </c>
      <c r="AY951" s="273" t="s">
        <v>263</v>
      </c>
    </row>
    <row r="952" s="12" customFormat="1">
      <c r="B952" s="252"/>
      <c r="C952" s="253"/>
      <c r="D952" s="246" t="s">
        <v>368</v>
      </c>
      <c r="E952" s="254" t="s">
        <v>1</v>
      </c>
      <c r="F952" s="255" t="s">
        <v>1197</v>
      </c>
      <c r="G952" s="253"/>
      <c r="H952" s="256">
        <v>142</v>
      </c>
      <c r="I952" s="257"/>
      <c r="J952" s="253"/>
      <c r="K952" s="253"/>
      <c r="L952" s="258"/>
      <c r="M952" s="259"/>
      <c r="N952" s="260"/>
      <c r="O952" s="260"/>
      <c r="P952" s="260"/>
      <c r="Q952" s="260"/>
      <c r="R952" s="260"/>
      <c r="S952" s="260"/>
      <c r="T952" s="261"/>
      <c r="AT952" s="262" t="s">
        <v>368</v>
      </c>
      <c r="AU952" s="262" t="s">
        <v>92</v>
      </c>
      <c r="AV952" s="12" t="s">
        <v>92</v>
      </c>
      <c r="AW952" s="12" t="s">
        <v>38</v>
      </c>
      <c r="AX952" s="12" t="s">
        <v>90</v>
      </c>
      <c r="AY952" s="262" t="s">
        <v>263</v>
      </c>
    </row>
    <row r="953" s="1" customFormat="1" ht="16.5" customHeight="1">
      <c r="B953" s="39"/>
      <c r="C953" s="233" t="s">
        <v>1098</v>
      </c>
      <c r="D953" s="233" t="s">
        <v>266</v>
      </c>
      <c r="E953" s="234" t="s">
        <v>4091</v>
      </c>
      <c r="F953" s="235" t="s">
        <v>4092</v>
      </c>
      <c r="G953" s="236" t="s">
        <v>396</v>
      </c>
      <c r="H953" s="237">
        <v>141.5</v>
      </c>
      <c r="I953" s="238"/>
      <c r="J953" s="239">
        <f>ROUND(I953*H953,2)</f>
        <v>0</v>
      </c>
      <c r="K953" s="235" t="s">
        <v>270</v>
      </c>
      <c r="L953" s="44"/>
      <c r="M953" s="240" t="s">
        <v>1</v>
      </c>
      <c r="N953" s="241" t="s">
        <v>48</v>
      </c>
      <c r="O953" s="87"/>
      <c r="P953" s="242">
        <f>O953*H953</f>
        <v>0</v>
      </c>
      <c r="Q953" s="242">
        <v>0.0025600000000000002</v>
      </c>
      <c r="R953" s="242">
        <f>Q953*H953</f>
        <v>0.36224000000000001</v>
      </c>
      <c r="S953" s="242">
        <v>0</v>
      </c>
      <c r="T953" s="243">
        <f>S953*H953</f>
        <v>0</v>
      </c>
      <c r="AR953" s="244" t="s">
        <v>452</v>
      </c>
      <c r="AT953" s="244" t="s">
        <v>266</v>
      </c>
      <c r="AU953" s="244" t="s">
        <v>92</v>
      </c>
      <c r="AY953" s="17" t="s">
        <v>263</v>
      </c>
      <c r="BE953" s="245">
        <f>IF(N953="základní",J953,0)</f>
        <v>0</v>
      </c>
      <c r="BF953" s="245">
        <f>IF(N953="snížená",J953,0)</f>
        <v>0</v>
      </c>
      <c r="BG953" s="245">
        <f>IF(N953="zákl. přenesená",J953,0)</f>
        <v>0</v>
      </c>
      <c r="BH953" s="245">
        <f>IF(N953="sníž. přenesená",J953,0)</f>
        <v>0</v>
      </c>
      <c r="BI953" s="245">
        <f>IF(N953="nulová",J953,0)</f>
        <v>0</v>
      </c>
      <c r="BJ953" s="17" t="s">
        <v>90</v>
      </c>
      <c r="BK953" s="245">
        <f>ROUND(I953*H953,2)</f>
        <v>0</v>
      </c>
      <c r="BL953" s="17" t="s">
        <v>452</v>
      </c>
      <c r="BM953" s="244" t="s">
        <v>4093</v>
      </c>
    </row>
    <row r="954" s="14" customFormat="1">
      <c r="B954" s="274"/>
      <c r="C954" s="275"/>
      <c r="D954" s="246" t="s">
        <v>368</v>
      </c>
      <c r="E954" s="276" t="s">
        <v>1</v>
      </c>
      <c r="F954" s="277" t="s">
        <v>4060</v>
      </c>
      <c r="G954" s="275"/>
      <c r="H954" s="276" t="s">
        <v>1</v>
      </c>
      <c r="I954" s="278"/>
      <c r="J954" s="275"/>
      <c r="K954" s="275"/>
      <c r="L954" s="279"/>
      <c r="M954" s="280"/>
      <c r="N954" s="281"/>
      <c r="O954" s="281"/>
      <c r="P954" s="281"/>
      <c r="Q954" s="281"/>
      <c r="R954" s="281"/>
      <c r="S954" s="281"/>
      <c r="T954" s="282"/>
      <c r="AT954" s="283" t="s">
        <v>368</v>
      </c>
      <c r="AU954" s="283" t="s">
        <v>92</v>
      </c>
      <c r="AV954" s="14" t="s">
        <v>90</v>
      </c>
      <c r="AW954" s="14" t="s">
        <v>38</v>
      </c>
      <c r="AX954" s="14" t="s">
        <v>83</v>
      </c>
      <c r="AY954" s="283" t="s">
        <v>263</v>
      </c>
    </row>
    <row r="955" s="14" customFormat="1">
      <c r="B955" s="274"/>
      <c r="C955" s="275"/>
      <c r="D955" s="246" t="s">
        <v>368</v>
      </c>
      <c r="E955" s="276" t="s">
        <v>1</v>
      </c>
      <c r="F955" s="277" t="s">
        <v>3599</v>
      </c>
      <c r="G955" s="275"/>
      <c r="H955" s="276" t="s">
        <v>1</v>
      </c>
      <c r="I955" s="278"/>
      <c r="J955" s="275"/>
      <c r="K955" s="275"/>
      <c r="L955" s="279"/>
      <c r="M955" s="280"/>
      <c r="N955" s="281"/>
      <c r="O955" s="281"/>
      <c r="P955" s="281"/>
      <c r="Q955" s="281"/>
      <c r="R955" s="281"/>
      <c r="S955" s="281"/>
      <c r="T955" s="282"/>
      <c r="AT955" s="283" t="s">
        <v>368</v>
      </c>
      <c r="AU955" s="283" t="s">
        <v>92</v>
      </c>
      <c r="AV955" s="14" t="s">
        <v>90</v>
      </c>
      <c r="AW955" s="14" t="s">
        <v>38</v>
      </c>
      <c r="AX955" s="14" t="s">
        <v>83</v>
      </c>
      <c r="AY955" s="283" t="s">
        <v>263</v>
      </c>
    </row>
    <row r="956" s="12" customFormat="1">
      <c r="B956" s="252"/>
      <c r="C956" s="253"/>
      <c r="D956" s="246" t="s">
        <v>368</v>
      </c>
      <c r="E956" s="254" t="s">
        <v>1</v>
      </c>
      <c r="F956" s="255" t="s">
        <v>3622</v>
      </c>
      <c r="G956" s="253"/>
      <c r="H956" s="256">
        <v>14.5</v>
      </c>
      <c r="I956" s="257"/>
      <c r="J956" s="253"/>
      <c r="K956" s="253"/>
      <c r="L956" s="258"/>
      <c r="M956" s="259"/>
      <c r="N956" s="260"/>
      <c r="O956" s="260"/>
      <c r="P956" s="260"/>
      <c r="Q956" s="260"/>
      <c r="R956" s="260"/>
      <c r="S956" s="260"/>
      <c r="T956" s="261"/>
      <c r="AT956" s="262" t="s">
        <v>368</v>
      </c>
      <c r="AU956" s="262" t="s">
        <v>92</v>
      </c>
      <c r="AV956" s="12" t="s">
        <v>92</v>
      </c>
      <c r="AW956" s="12" t="s">
        <v>38</v>
      </c>
      <c r="AX956" s="12" t="s">
        <v>83</v>
      </c>
      <c r="AY956" s="262" t="s">
        <v>263</v>
      </c>
    </row>
    <row r="957" s="14" customFormat="1">
      <c r="B957" s="274"/>
      <c r="C957" s="275"/>
      <c r="D957" s="246" t="s">
        <v>368</v>
      </c>
      <c r="E957" s="276" t="s">
        <v>1</v>
      </c>
      <c r="F957" s="277" t="s">
        <v>1643</v>
      </c>
      <c r="G957" s="275"/>
      <c r="H957" s="276" t="s">
        <v>1</v>
      </c>
      <c r="I957" s="278"/>
      <c r="J957" s="275"/>
      <c r="K957" s="275"/>
      <c r="L957" s="279"/>
      <c r="M957" s="280"/>
      <c r="N957" s="281"/>
      <c r="O957" s="281"/>
      <c r="P957" s="281"/>
      <c r="Q957" s="281"/>
      <c r="R957" s="281"/>
      <c r="S957" s="281"/>
      <c r="T957" s="282"/>
      <c r="AT957" s="283" t="s">
        <v>368</v>
      </c>
      <c r="AU957" s="283" t="s">
        <v>92</v>
      </c>
      <c r="AV957" s="14" t="s">
        <v>90</v>
      </c>
      <c r="AW957" s="14" t="s">
        <v>38</v>
      </c>
      <c r="AX957" s="14" t="s">
        <v>83</v>
      </c>
      <c r="AY957" s="283" t="s">
        <v>263</v>
      </c>
    </row>
    <row r="958" s="12" customFormat="1">
      <c r="B958" s="252"/>
      <c r="C958" s="253"/>
      <c r="D958" s="246" t="s">
        <v>368</v>
      </c>
      <c r="E958" s="254" t="s">
        <v>1</v>
      </c>
      <c r="F958" s="255" t="s">
        <v>4094</v>
      </c>
      <c r="G958" s="253"/>
      <c r="H958" s="256">
        <v>99.670000000000002</v>
      </c>
      <c r="I958" s="257"/>
      <c r="J958" s="253"/>
      <c r="K958" s="253"/>
      <c r="L958" s="258"/>
      <c r="M958" s="259"/>
      <c r="N958" s="260"/>
      <c r="O958" s="260"/>
      <c r="P958" s="260"/>
      <c r="Q958" s="260"/>
      <c r="R958" s="260"/>
      <c r="S958" s="260"/>
      <c r="T958" s="261"/>
      <c r="AT958" s="262" t="s">
        <v>368</v>
      </c>
      <c r="AU958" s="262" t="s">
        <v>92</v>
      </c>
      <c r="AV958" s="12" t="s">
        <v>92</v>
      </c>
      <c r="AW958" s="12" t="s">
        <v>38</v>
      </c>
      <c r="AX958" s="12" t="s">
        <v>83</v>
      </c>
      <c r="AY958" s="262" t="s">
        <v>263</v>
      </c>
    </row>
    <row r="959" s="14" customFormat="1">
      <c r="B959" s="274"/>
      <c r="C959" s="275"/>
      <c r="D959" s="246" t="s">
        <v>368</v>
      </c>
      <c r="E959" s="276" t="s">
        <v>1</v>
      </c>
      <c r="F959" s="277" t="s">
        <v>3612</v>
      </c>
      <c r="G959" s="275"/>
      <c r="H959" s="276" t="s">
        <v>1</v>
      </c>
      <c r="I959" s="278"/>
      <c r="J959" s="275"/>
      <c r="K959" s="275"/>
      <c r="L959" s="279"/>
      <c r="M959" s="280"/>
      <c r="N959" s="281"/>
      <c r="O959" s="281"/>
      <c r="P959" s="281"/>
      <c r="Q959" s="281"/>
      <c r="R959" s="281"/>
      <c r="S959" s="281"/>
      <c r="T959" s="282"/>
      <c r="AT959" s="283" t="s">
        <v>368</v>
      </c>
      <c r="AU959" s="283" t="s">
        <v>92</v>
      </c>
      <c r="AV959" s="14" t="s">
        <v>90</v>
      </c>
      <c r="AW959" s="14" t="s">
        <v>38</v>
      </c>
      <c r="AX959" s="14" t="s">
        <v>83</v>
      </c>
      <c r="AY959" s="283" t="s">
        <v>263</v>
      </c>
    </row>
    <row r="960" s="12" customFormat="1">
      <c r="B960" s="252"/>
      <c r="C960" s="253"/>
      <c r="D960" s="246" t="s">
        <v>368</v>
      </c>
      <c r="E960" s="254" t="s">
        <v>1</v>
      </c>
      <c r="F960" s="255" t="s">
        <v>4050</v>
      </c>
      <c r="G960" s="253"/>
      <c r="H960" s="256">
        <v>0.16</v>
      </c>
      <c r="I960" s="257"/>
      <c r="J960" s="253"/>
      <c r="K960" s="253"/>
      <c r="L960" s="258"/>
      <c r="M960" s="259"/>
      <c r="N960" s="260"/>
      <c r="O960" s="260"/>
      <c r="P960" s="260"/>
      <c r="Q960" s="260"/>
      <c r="R960" s="260"/>
      <c r="S960" s="260"/>
      <c r="T960" s="261"/>
      <c r="AT960" s="262" t="s">
        <v>368</v>
      </c>
      <c r="AU960" s="262" t="s">
        <v>92</v>
      </c>
      <c r="AV960" s="12" t="s">
        <v>92</v>
      </c>
      <c r="AW960" s="12" t="s">
        <v>38</v>
      </c>
      <c r="AX960" s="12" t="s">
        <v>83</v>
      </c>
      <c r="AY960" s="262" t="s">
        <v>263</v>
      </c>
    </row>
    <row r="961" s="14" customFormat="1">
      <c r="B961" s="274"/>
      <c r="C961" s="275"/>
      <c r="D961" s="246" t="s">
        <v>368</v>
      </c>
      <c r="E961" s="276" t="s">
        <v>1</v>
      </c>
      <c r="F961" s="277" t="s">
        <v>3578</v>
      </c>
      <c r="G961" s="275"/>
      <c r="H961" s="276" t="s">
        <v>1</v>
      </c>
      <c r="I961" s="278"/>
      <c r="J961" s="275"/>
      <c r="K961" s="275"/>
      <c r="L961" s="279"/>
      <c r="M961" s="280"/>
      <c r="N961" s="281"/>
      <c r="O961" s="281"/>
      <c r="P961" s="281"/>
      <c r="Q961" s="281"/>
      <c r="R961" s="281"/>
      <c r="S961" s="281"/>
      <c r="T961" s="282"/>
      <c r="AT961" s="283" t="s">
        <v>368</v>
      </c>
      <c r="AU961" s="283" t="s">
        <v>92</v>
      </c>
      <c r="AV961" s="14" t="s">
        <v>90</v>
      </c>
      <c r="AW961" s="14" t="s">
        <v>38</v>
      </c>
      <c r="AX961" s="14" t="s">
        <v>83</v>
      </c>
      <c r="AY961" s="283" t="s">
        <v>263</v>
      </c>
    </row>
    <row r="962" s="12" customFormat="1">
      <c r="B962" s="252"/>
      <c r="C962" s="253"/>
      <c r="D962" s="246" t="s">
        <v>368</v>
      </c>
      <c r="E962" s="254" t="s">
        <v>1</v>
      </c>
      <c r="F962" s="255" t="s">
        <v>4095</v>
      </c>
      <c r="G962" s="253"/>
      <c r="H962" s="256">
        <v>8.3499999999999996</v>
      </c>
      <c r="I962" s="257"/>
      <c r="J962" s="253"/>
      <c r="K962" s="253"/>
      <c r="L962" s="258"/>
      <c r="M962" s="259"/>
      <c r="N962" s="260"/>
      <c r="O962" s="260"/>
      <c r="P962" s="260"/>
      <c r="Q962" s="260"/>
      <c r="R962" s="260"/>
      <c r="S962" s="260"/>
      <c r="T962" s="261"/>
      <c r="AT962" s="262" t="s">
        <v>368</v>
      </c>
      <c r="AU962" s="262" t="s">
        <v>92</v>
      </c>
      <c r="AV962" s="12" t="s">
        <v>92</v>
      </c>
      <c r="AW962" s="12" t="s">
        <v>38</v>
      </c>
      <c r="AX962" s="12" t="s">
        <v>83</v>
      </c>
      <c r="AY962" s="262" t="s">
        <v>263</v>
      </c>
    </row>
    <row r="963" s="13" customFormat="1">
      <c r="B963" s="263"/>
      <c r="C963" s="264"/>
      <c r="D963" s="246" t="s">
        <v>368</v>
      </c>
      <c r="E963" s="265" t="s">
        <v>1</v>
      </c>
      <c r="F963" s="266" t="s">
        <v>370</v>
      </c>
      <c r="G963" s="264"/>
      <c r="H963" s="267">
        <v>122.67999999999999</v>
      </c>
      <c r="I963" s="268"/>
      <c r="J963" s="264"/>
      <c r="K963" s="264"/>
      <c r="L963" s="269"/>
      <c r="M963" s="270"/>
      <c r="N963" s="271"/>
      <c r="O963" s="271"/>
      <c r="P963" s="271"/>
      <c r="Q963" s="271"/>
      <c r="R963" s="271"/>
      <c r="S963" s="271"/>
      <c r="T963" s="272"/>
      <c r="AT963" s="273" t="s">
        <v>368</v>
      </c>
      <c r="AU963" s="273" t="s">
        <v>92</v>
      </c>
      <c r="AV963" s="13" t="s">
        <v>125</v>
      </c>
      <c r="AW963" s="13" t="s">
        <v>38</v>
      </c>
      <c r="AX963" s="13" t="s">
        <v>83</v>
      </c>
      <c r="AY963" s="273" t="s">
        <v>263</v>
      </c>
    </row>
    <row r="964" s="12" customFormat="1">
      <c r="B964" s="252"/>
      <c r="C964" s="253"/>
      <c r="D964" s="246" t="s">
        <v>368</v>
      </c>
      <c r="E964" s="254" t="s">
        <v>1</v>
      </c>
      <c r="F964" s="255" t="s">
        <v>4096</v>
      </c>
      <c r="G964" s="253"/>
      <c r="H964" s="256">
        <v>141.08199999999999</v>
      </c>
      <c r="I964" s="257"/>
      <c r="J964" s="253"/>
      <c r="K964" s="253"/>
      <c r="L964" s="258"/>
      <c r="M964" s="259"/>
      <c r="N964" s="260"/>
      <c r="O964" s="260"/>
      <c r="P964" s="260"/>
      <c r="Q964" s="260"/>
      <c r="R964" s="260"/>
      <c r="S964" s="260"/>
      <c r="T964" s="261"/>
      <c r="AT964" s="262" t="s">
        <v>368</v>
      </c>
      <c r="AU964" s="262" t="s">
        <v>92</v>
      </c>
      <c r="AV964" s="12" t="s">
        <v>92</v>
      </c>
      <c r="AW964" s="12" t="s">
        <v>38</v>
      </c>
      <c r="AX964" s="12" t="s">
        <v>83</v>
      </c>
      <c r="AY964" s="262" t="s">
        <v>263</v>
      </c>
    </row>
    <row r="965" s="13" customFormat="1">
      <c r="B965" s="263"/>
      <c r="C965" s="264"/>
      <c r="D965" s="246" t="s">
        <v>368</v>
      </c>
      <c r="E965" s="265" t="s">
        <v>1</v>
      </c>
      <c r="F965" s="266" t="s">
        <v>370</v>
      </c>
      <c r="G965" s="264"/>
      <c r="H965" s="267">
        <v>141.08199999999999</v>
      </c>
      <c r="I965" s="268"/>
      <c r="J965" s="264"/>
      <c r="K965" s="264"/>
      <c r="L965" s="269"/>
      <c r="M965" s="270"/>
      <c r="N965" s="271"/>
      <c r="O965" s="271"/>
      <c r="P965" s="271"/>
      <c r="Q965" s="271"/>
      <c r="R965" s="271"/>
      <c r="S965" s="271"/>
      <c r="T965" s="272"/>
      <c r="AT965" s="273" t="s">
        <v>368</v>
      </c>
      <c r="AU965" s="273" t="s">
        <v>92</v>
      </c>
      <c r="AV965" s="13" t="s">
        <v>125</v>
      </c>
      <c r="AW965" s="13" t="s">
        <v>38</v>
      </c>
      <c r="AX965" s="13" t="s">
        <v>83</v>
      </c>
      <c r="AY965" s="273" t="s">
        <v>263</v>
      </c>
    </row>
    <row r="966" s="12" customFormat="1">
      <c r="B966" s="252"/>
      <c r="C966" s="253"/>
      <c r="D966" s="246" t="s">
        <v>368</v>
      </c>
      <c r="E966" s="254" t="s">
        <v>1</v>
      </c>
      <c r="F966" s="255" t="s">
        <v>4097</v>
      </c>
      <c r="G966" s="253"/>
      <c r="H966" s="256">
        <v>141.5</v>
      </c>
      <c r="I966" s="257"/>
      <c r="J966" s="253"/>
      <c r="K966" s="253"/>
      <c r="L966" s="258"/>
      <c r="M966" s="259"/>
      <c r="N966" s="260"/>
      <c r="O966" s="260"/>
      <c r="P966" s="260"/>
      <c r="Q966" s="260"/>
      <c r="R966" s="260"/>
      <c r="S966" s="260"/>
      <c r="T966" s="261"/>
      <c r="AT966" s="262" t="s">
        <v>368</v>
      </c>
      <c r="AU966" s="262" t="s">
        <v>92</v>
      </c>
      <c r="AV966" s="12" t="s">
        <v>92</v>
      </c>
      <c r="AW966" s="12" t="s">
        <v>38</v>
      </c>
      <c r="AX966" s="12" t="s">
        <v>90</v>
      </c>
      <c r="AY966" s="262" t="s">
        <v>263</v>
      </c>
    </row>
    <row r="967" s="1" customFormat="1" ht="16.5" customHeight="1">
      <c r="B967" s="39"/>
      <c r="C967" s="233" t="s">
        <v>1102</v>
      </c>
      <c r="D967" s="233" t="s">
        <v>266</v>
      </c>
      <c r="E967" s="234" t="s">
        <v>4098</v>
      </c>
      <c r="F967" s="235" t="s">
        <v>4099</v>
      </c>
      <c r="G967" s="236" t="s">
        <v>396</v>
      </c>
      <c r="H967" s="237">
        <v>35</v>
      </c>
      <c r="I967" s="238"/>
      <c r="J967" s="239">
        <f>ROUND(I967*H967,2)</f>
        <v>0</v>
      </c>
      <c r="K967" s="235" t="s">
        <v>270</v>
      </c>
      <c r="L967" s="44"/>
      <c r="M967" s="240" t="s">
        <v>1</v>
      </c>
      <c r="N967" s="241" t="s">
        <v>48</v>
      </c>
      <c r="O967" s="87"/>
      <c r="P967" s="242">
        <f>O967*H967</f>
        <v>0</v>
      </c>
      <c r="Q967" s="242">
        <v>0.00364</v>
      </c>
      <c r="R967" s="242">
        <f>Q967*H967</f>
        <v>0.12740000000000001</v>
      </c>
      <c r="S967" s="242">
        <v>0</v>
      </c>
      <c r="T967" s="243">
        <f>S967*H967</f>
        <v>0</v>
      </c>
      <c r="AR967" s="244" t="s">
        <v>452</v>
      </c>
      <c r="AT967" s="244" t="s">
        <v>266</v>
      </c>
      <c r="AU967" s="244" t="s">
        <v>92</v>
      </c>
      <c r="AY967" s="17" t="s">
        <v>263</v>
      </c>
      <c r="BE967" s="245">
        <f>IF(N967="základní",J967,0)</f>
        <v>0</v>
      </c>
      <c r="BF967" s="245">
        <f>IF(N967="snížená",J967,0)</f>
        <v>0</v>
      </c>
      <c r="BG967" s="245">
        <f>IF(N967="zákl. přenesená",J967,0)</f>
        <v>0</v>
      </c>
      <c r="BH967" s="245">
        <f>IF(N967="sníž. přenesená",J967,0)</f>
        <v>0</v>
      </c>
      <c r="BI967" s="245">
        <f>IF(N967="nulová",J967,0)</f>
        <v>0</v>
      </c>
      <c r="BJ967" s="17" t="s">
        <v>90</v>
      </c>
      <c r="BK967" s="245">
        <f>ROUND(I967*H967,2)</f>
        <v>0</v>
      </c>
      <c r="BL967" s="17" t="s">
        <v>452</v>
      </c>
      <c r="BM967" s="244" t="s">
        <v>4100</v>
      </c>
    </row>
    <row r="968" s="14" customFormat="1">
      <c r="B968" s="274"/>
      <c r="C968" s="275"/>
      <c r="D968" s="246" t="s">
        <v>368</v>
      </c>
      <c r="E968" s="276" t="s">
        <v>1</v>
      </c>
      <c r="F968" s="277" t="s">
        <v>4060</v>
      </c>
      <c r="G968" s="275"/>
      <c r="H968" s="276" t="s">
        <v>1</v>
      </c>
      <c r="I968" s="278"/>
      <c r="J968" s="275"/>
      <c r="K968" s="275"/>
      <c r="L968" s="279"/>
      <c r="M968" s="280"/>
      <c r="N968" s="281"/>
      <c r="O968" s="281"/>
      <c r="P968" s="281"/>
      <c r="Q968" s="281"/>
      <c r="R968" s="281"/>
      <c r="S968" s="281"/>
      <c r="T968" s="282"/>
      <c r="AT968" s="283" t="s">
        <v>368</v>
      </c>
      <c r="AU968" s="283" t="s">
        <v>92</v>
      </c>
      <c r="AV968" s="14" t="s">
        <v>90</v>
      </c>
      <c r="AW968" s="14" t="s">
        <v>38</v>
      </c>
      <c r="AX968" s="14" t="s">
        <v>83</v>
      </c>
      <c r="AY968" s="283" t="s">
        <v>263</v>
      </c>
    </row>
    <row r="969" s="14" customFormat="1">
      <c r="B969" s="274"/>
      <c r="C969" s="275"/>
      <c r="D969" s="246" t="s">
        <v>368</v>
      </c>
      <c r="E969" s="276" t="s">
        <v>1</v>
      </c>
      <c r="F969" s="277" t="s">
        <v>3599</v>
      </c>
      <c r="G969" s="275"/>
      <c r="H969" s="276" t="s">
        <v>1</v>
      </c>
      <c r="I969" s="278"/>
      <c r="J969" s="275"/>
      <c r="K969" s="275"/>
      <c r="L969" s="279"/>
      <c r="M969" s="280"/>
      <c r="N969" s="281"/>
      <c r="O969" s="281"/>
      <c r="P969" s="281"/>
      <c r="Q969" s="281"/>
      <c r="R969" s="281"/>
      <c r="S969" s="281"/>
      <c r="T969" s="282"/>
      <c r="AT969" s="283" t="s">
        <v>368</v>
      </c>
      <c r="AU969" s="283" t="s">
        <v>92</v>
      </c>
      <c r="AV969" s="14" t="s">
        <v>90</v>
      </c>
      <c r="AW969" s="14" t="s">
        <v>38</v>
      </c>
      <c r="AX969" s="14" t="s">
        <v>83</v>
      </c>
      <c r="AY969" s="283" t="s">
        <v>263</v>
      </c>
    </row>
    <row r="970" s="12" customFormat="1">
      <c r="B970" s="252"/>
      <c r="C970" s="253"/>
      <c r="D970" s="246" t="s">
        <v>368</v>
      </c>
      <c r="E970" s="254" t="s">
        <v>1</v>
      </c>
      <c r="F970" s="255" t="s">
        <v>4101</v>
      </c>
      <c r="G970" s="253"/>
      <c r="H970" s="256">
        <v>9.5</v>
      </c>
      <c r="I970" s="257"/>
      <c r="J970" s="253"/>
      <c r="K970" s="253"/>
      <c r="L970" s="258"/>
      <c r="M970" s="259"/>
      <c r="N970" s="260"/>
      <c r="O970" s="260"/>
      <c r="P970" s="260"/>
      <c r="Q970" s="260"/>
      <c r="R970" s="260"/>
      <c r="S970" s="260"/>
      <c r="T970" s="261"/>
      <c r="AT970" s="262" t="s">
        <v>368</v>
      </c>
      <c r="AU970" s="262" t="s">
        <v>92</v>
      </c>
      <c r="AV970" s="12" t="s">
        <v>92</v>
      </c>
      <c r="AW970" s="12" t="s">
        <v>38</v>
      </c>
      <c r="AX970" s="12" t="s">
        <v>83</v>
      </c>
      <c r="AY970" s="262" t="s">
        <v>263</v>
      </c>
    </row>
    <row r="971" s="14" customFormat="1">
      <c r="B971" s="274"/>
      <c r="C971" s="275"/>
      <c r="D971" s="246" t="s">
        <v>368</v>
      </c>
      <c r="E971" s="276" t="s">
        <v>1</v>
      </c>
      <c r="F971" s="277" t="s">
        <v>1643</v>
      </c>
      <c r="G971" s="275"/>
      <c r="H971" s="276" t="s">
        <v>1</v>
      </c>
      <c r="I971" s="278"/>
      <c r="J971" s="275"/>
      <c r="K971" s="275"/>
      <c r="L971" s="279"/>
      <c r="M971" s="280"/>
      <c r="N971" s="281"/>
      <c r="O971" s="281"/>
      <c r="P971" s="281"/>
      <c r="Q971" s="281"/>
      <c r="R971" s="281"/>
      <c r="S971" s="281"/>
      <c r="T971" s="282"/>
      <c r="AT971" s="283" t="s">
        <v>368</v>
      </c>
      <c r="AU971" s="283" t="s">
        <v>92</v>
      </c>
      <c r="AV971" s="14" t="s">
        <v>90</v>
      </c>
      <c r="AW971" s="14" t="s">
        <v>38</v>
      </c>
      <c r="AX971" s="14" t="s">
        <v>83</v>
      </c>
      <c r="AY971" s="283" t="s">
        <v>263</v>
      </c>
    </row>
    <row r="972" s="12" customFormat="1">
      <c r="B972" s="252"/>
      <c r="C972" s="253"/>
      <c r="D972" s="246" t="s">
        <v>368</v>
      </c>
      <c r="E972" s="254" t="s">
        <v>1</v>
      </c>
      <c r="F972" s="255" t="s">
        <v>4102</v>
      </c>
      <c r="G972" s="253"/>
      <c r="H972" s="256">
        <v>20.539999999999999</v>
      </c>
      <c r="I972" s="257"/>
      <c r="J972" s="253"/>
      <c r="K972" s="253"/>
      <c r="L972" s="258"/>
      <c r="M972" s="259"/>
      <c r="N972" s="260"/>
      <c r="O972" s="260"/>
      <c r="P972" s="260"/>
      <c r="Q972" s="260"/>
      <c r="R972" s="260"/>
      <c r="S972" s="260"/>
      <c r="T972" s="261"/>
      <c r="AT972" s="262" t="s">
        <v>368</v>
      </c>
      <c r="AU972" s="262" t="s">
        <v>92</v>
      </c>
      <c r="AV972" s="12" t="s">
        <v>92</v>
      </c>
      <c r="AW972" s="12" t="s">
        <v>38</v>
      </c>
      <c r="AX972" s="12" t="s">
        <v>83</v>
      </c>
      <c r="AY972" s="262" t="s">
        <v>263</v>
      </c>
    </row>
    <row r="973" s="13" customFormat="1">
      <c r="B973" s="263"/>
      <c r="C973" s="264"/>
      <c r="D973" s="246" t="s">
        <v>368</v>
      </c>
      <c r="E973" s="265" t="s">
        <v>1</v>
      </c>
      <c r="F973" s="266" t="s">
        <v>370</v>
      </c>
      <c r="G973" s="264"/>
      <c r="H973" s="267">
        <v>30.039999999999999</v>
      </c>
      <c r="I973" s="268"/>
      <c r="J973" s="264"/>
      <c r="K973" s="264"/>
      <c r="L973" s="269"/>
      <c r="M973" s="270"/>
      <c r="N973" s="271"/>
      <c r="O973" s="271"/>
      <c r="P973" s="271"/>
      <c r="Q973" s="271"/>
      <c r="R973" s="271"/>
      <c r="S973" s="271"/>
      <c r="T973" s="272"/>
      <c r="AT973" s="273" t="s">
        <v>368</v>
      </c>
      <c r="AU973" s="273" t="s">
        <v>92</v>
      </c>
      <c r="AV973" s="13" t="s">
        <v>125</v>
      </c>
      <c r="AW973" s="13" t="s">
        <v>38</v>
      </c>
      <c r="AX973" s="13" t="s">
        <v>83</v>
      </c>
      <c r="AY973" s="273" t="s">
        <v>263</v>
      </c>
    </row>
    <row r="974" s="12" customFormat="1">
      <c r="B974" s="252"/>
      <c r="C974" s="253"/>
      <c r="D974" s="246" t="s">
        <v>368</v>
      </c>
      <c r="E974" s="254" t="s">
        <v>1</v>
      </c>
      <c r="F974" s="255" t="s">
        <v>4103</v>
      </c>
      <c r="G974" s="253"/>
      <c r="H974" s="256">
        <v>34.545999999999999</v>
      </c>
      <c r="I974" s="257"/>
      <c r="J974" s="253"/>
      <c r="K974" s="253"/>
      <c r="L974" s="258"/>
      <c r="M974" s="259"/>
      <c r="N974" s="260"/>
      <c r="O974" s="260"/>
      <c r="P974" s="260"/>
      <c r="Q974" s="260"/>
      <c r="R974" s="260"/>
      <c r="S974" s="260"/>
      <c r="T974" s="261"/>
      <c r="AT974" s="262" t="s">
        <v>368</v>
      </c>
      <c r="AU974" s="262" t="s">
        <v>92</v>
      </c>
      <c r="AV974" s="12" t="s">
        <v>92</v>
      </c>
      <c r="AW974" s="12" t="s">
        <v>38</v>
      </c>
      <c r="AX974" s="12" t="s">
        <v>83</v>
      </c>
      <c r="AY974" s="262" t="s">
        <v>263</v>
      </c>
    </row>
    <row r="975" s="13" customFormat="1">
      <c r="B975" s="263"/>
      <c r="C975" s="264"/>
      <c r="D975" s="246" t="s">
        <v>368</v>
      </c>
      <c r="E975" s="265" t="s">
        <v>1</v>
      </c>
      <c r="F975" s="266" t="s">
        <v>370</v>
      </c>
      <c r="G975" s="264"/>
      <c r="H975" s="267">
        <v>34.545999999999999</v>
      </c>
      <c r="I975" s="268"/>
      <c r="J975" s="264"/>
      <c r="K975" s="264"/>
      <c r="L975" s="269"/>
      <c r="M975" s="270"/>
      <c r="N975" s="271"/>
      <c r="O975" s="271"/>
      <c r="P975" s="271"/>
      <c r="Q975" s="271"/>
      <c r="R975" s="271"/>
      <c r="S975" s="271"/>
      <c r="T975" s="272"/>
      <c r="AT975" s="273" t="s">
        <v>368</v>
      </c>
      <c r="AU975" s="273" t="s">
        <v>92</v>
      </c>
      <c r="AV975" s="13" t="s">
        <v>125</v>
      </c>
      <c r="AW975" s="13" t="s">
        <v>38</v>
      </c>
      <c r="AX975" s="13" t="s">
        <v>83</v>
      </c>
      <c r="AY975" s="273" t="s">
        <v>263</v>
      </c>
    </row>
    <row r="976" s="12" customFormat="1">
      <c r="B976" s="252"/>
      <c r="C976" s="253"/>
      <c r="D976" s="246" t="s">
        <v>368</v>
      </c>
      <c r="E976" s="254" t="s">
        <v>1</v>
      </c>
      <c r="F976" s="255" t="s">
        <v>581</v>
      </c>
      <c r="G976" s="253"/>
      <c r="H976" s="256">
        <v>35</v>
      </c>
      <c r="I976" s="257"/>
      <c r="J976" s="253"/>
      <c r="K976" s="253"/>
      <c r="L976" s="258"/>
      <c r="M976" s="259"/>
      <c r="N976" s="260"/>
      <c r="O976" s="260"/>
      <c r="P976" s="260"/>
      <c r="Q976" s="260"/>
      <c r="R976" s="260"/>
      <c r="S976" s="260"/>
      <c r="T976" s="261"/>
      <c r="AT976" s="262" t="s">
        <v>368</v>
      </c>
      <c r="AU976" s="262" t="s">
        <v>92</v>
      </c>
      <c r="AV976" s="12" t="s">
        <v>92</v>
      </c>
      <c r="AW976" s="12" t="s">
        <v>38</v>
      </c>
      <c r="AX976" s="12" t="s">
        <v>90</v>
      </c>
      <c r="AY976" s="262" t="s">
        <v>263</v>
      </c>
    </row>
    <row r="977" s="1" customFormat="1" ht="16.5" customHeight="1">
      <c r="B977" s="39"/>
      <c r="C977" s="233" t="s">
        <v>1111</v>
      </c>
      <c r="D977" s="233" t="s">
        <v>266</v>
      </c>
      <c r="E977" s="234" t="s">
        <v>4104</v>
      </c>
      <c r="F977" s="235" t="s">
        <v>4105</v>
      </c>
      <c r="G977" s="236" t="s">
        <v>396</v>
      </c>
      <c r="H977" s="237">
        <v>117</v>
      </c>
      <c r="I977" s="238"/>
      <c r="J977" s="239">
        <f>ROUND(I977*H977,2)</f>
        <v>0</v>
      </c>
      <c r="K977" s="235" t="s">
        <v>270</v>
      </c>
      <c r="L977" s="44"/>
      <c r="M977" s="240" t="s">
        <v>1</v>
      </c>
      <c r="N977" s="241" t="s">
        <v>48</v>
      </c>
      <c r="O977" s="87"/>
      <c r="P977" s="242">
        <f>O977*H977</f>
        <v>0</v>
      </c>
      <c r="Q977" s="242">
        <v>0.0061000000000000004</v>
      </c>
      <c r="R977" s="242">
        <f>Q977*H977</f>
        <v>0.7137</v>
      </c>
      <c r="S977" s="242">
        <v>0</v>
      </c>
      <c r="T977" s="243">
        <f>S977*H977</f>
        <v>0</v>
      </c>
      <c r="AR977" s="244" t="s">
        <v>452</v>
      </c>
      <c r="AT977" s="244" t="s">
        <v>266</v>
      </c>
      <c r="AU977" s="244" t="s">
        <v>92</v>
      </c>
      <c r="AY977" s="17" t="s">
        <v>263</v>
      </c>
      <c r="BE977" s="245">
        <f>IF(N977="základní",J977,0)</f>
        <v>0</v>
      </c>
      <c r="BF977" s="245">
        <f>IF(N977="snížená",J977,0)</f>
        <v>0</v>
      </c>
      <c r="BG977" s="245">
        <f>IF(N977="zákl. přenesená",J977,0)</f>
        <v>0</v>
      </c>
      <c r="BH977" s="245">
        <f>IF(N977="sníž. přenesená",J977,0)</f>
        <v>0</v>
      </c>
      <c r="BI977" s="245">
        <f>IF(N977="nulová",J977,0)</f>
        <v>0</v>
      </c>
      <c r="BJ977" s="17" t="s">
        <v>90</v>
      </c>
      <c r="BK977" s="245">
        <f>ROUND(I977*H977,2)</f>
        <v>0</v>
      </c>
      <c r="BL977" s="17" t="s">
        <v>452</v>
      </c>
      <c r="BM977" s="244" t="s">
        <v>4106</v>
      </c>
    </row>
    <row r="978" s="14" customFormat="1">
      <c r="B978" s="274"/>
      <c r="C978" s="275"/>
      <c r="D978" s="246" t="s">
        <v>368</v>
      </c>
      <c r="E978" s="276" t="s">
        <v>1</v>
      </c>
      <c r="F978" s="277" t="s">
        <v>4060</v>
      </c>
      <c r="G978" s="275"/>
      <c r="H978" s="276" t="s">
        <v>1</v>
      </c>
      <c r="I978" s="278"/>
      <c r="J978" s="275"/>
      <c r="K978" s="275"/>
      <c r="L978" s="279"/>
      <c r="M978" s="280"/>
      <c r="N978" s="281"/>
      <c r="O978" s="281"/>
      <c r="P978" s="281"/>
      <c r="Q978" s="281"/>
      <c r="R978" s="281"/>
      <c r="S978" s="281"/>
      <c r="T978" s="282"/>
      <c r="AT978" s="283" t="s">
        <v>368</v>
      </c>
      <c r="AU978" s="283" t="s">
        <v>92</v>
      </c>
      <c r="AV978" s="14" t="s">
        <v>90</v>
      </c>
      <c r="AW978" s="14" t="s">
        <v>38</v>
      </c>
      <c r="AX978" s="14" t="s">
        <v>83</v>
      </c>
      <c r="AY978" s="283" t="s">
        <v>263</v>
      </c>
    </row>
    <row r="979" s="14" customFormat="1">
      <c r="B979" s="274"/>
      <c r="C979" s="275"/>
      <c r="D979" s="246" t="s">
        <v>368</v>
      </c>
      <c r="E979" s="276" t="s">
        <v>1</v>
      </c>
      <c r="F979" s="277" t="s">
        <v>3599</v>
      </c>
      <c r="G979" s="275"/>
      <c r="H979" s="276" t="s">
        <v>1</v>
      </c>
      <c r="I979" s="278"/>
      <c r="J979" s="275"/>
      <c r="K979" s="275"/>
      <c r="L979" s="279"/>
      <c r="M979" s="280"/>
      <c r="N979" s="281"/>
      <c r="O979" s="281"/>
      <c r="P979" s="281"/>
      <c r="Q979" s="281"/>
      <c r="R979" s="281"/>
      <c r="S979" s="281"/>
      <c r="T979" s="282"/>
      <c r="AT979" s="283" t="s">
        <v>368</v>
      </c>
      <c r="AU979" s="283" t="s">
        <v>92</v>
      </c>
      <c r="AV979" s="14" t="s">
        <v>90</v>
      </c>
      <c r="AW979" s="14" t="s">
        <v>38</v>
      </c>
      <c r="AX979" s="14" t="s">
        <v>83</v>
      </c>
      <c r="AY979" s="283" t="s">
        <v>263</v>
      </c>
    </row>
    <row r="980" s="12" customFormat="1">
      <c r="B980" s="252"/>
      <c r="C980" s="253"/>
      <c r="D980" s="246" t="s">
        <v>368</v>
      </c>
      <c r="E980" s="254" t="s">
        <v>1</v>
      </c>
      <c r="F980" s="255" t="s">
        <v>3655</v>
      </c>
      <c r="G980" s="253"/>
      <c r="H980" s="256">
        <v>2.5</v>
      </c>
      <c r="I980" s="257"/>
      <c r="J980" s="253"/>
      <c r="K980" s="253"/>
      <c r="L980" s="258"/>
      <c r="M980" s="259"/>
      <c r="N980" s="260"/>
      <c r="O980" s="260"/>
      <c r="P980" s="260"/>
      <c r="Q980" s="260"/>
      <c r="R980" s="260"/>
      <c r="S980" s="260"/>
      <c r="T980" s="261"/>
      <c r="AT980" s="262" t="s">
        <v>368</v>
      </c>
      <c r="AU980" s="262" t="s">
        <v>92</v>
      </c>
      <c r="AV980" s="12" t="s">
        <v>92</v>
      </c>
      <c r="AW980" s="12" t="s">
        <v>38</v>
      </c>
      <c r="AX980" s="12" t="s">
        <v>83</v>
      </c>
      <c r="AY980" s="262" t="s">
        <v>263</v>
      </c>
    </row>
    <row r="981" s="14" customFormat="1">
      <c r="B981" s="274"/>
      <c r="C981" s="275"/>
      <c r="D981" s="246" t="s">
        <v>368</v>
      </c>
      <c r="E981" s="276" t="s">
        <v>1</v>
      </c>
      <c r="F981" s="277" t="s">
        <v>1643</v>
      </c>
      <c r="G981" s="275"/>
      <c r="H981" s="276" t="s">
        <v>1</v>
      </c>
      <c r="I981" s="278"/>
      <c r="J981" s="275"/>
      <c r="K981" s="275"/>
      <c r="L981" s="279"/>
      <c r="M981" s="280"/>
      <c r="N981" s="281"/>
      <c r="O981" s="281"/>
      <c r="P981" s="281"/>
      <c r="Q981" s="281"/>
      <c r="R981" s="281"/>
      <c r="S981" s="281"/>
      <c r="T981" s="282"/>
      <c r="AT981" s="283" t="s">
        <v>368</v>
      </c>
      <c r="AU981" s="283" t="s">
        <v>92</v>
      </c>
      <c r="AV981" s="14" t="s">
        <v>90</v>
      </c>
      <c r="AW981" s="14" t="s">
        <v>38</v>
      </c>
      <c r="AX981" s="14" t="s">
        <v>83</v>
      </c>
      <c r="AY981" s="283" t="s">
        <v>263</v>
      </c>
    </row>
    <row r="982" s="12" customFormat="1">
      <c r="B982" s="252"/>
      <c r="C982" s="253"/>
      <c r="D982" s="246" t="s">
        <v>368</v>
      </c>
      <c r="E982" s="254" t="s">
        <v>1</v>
      </c>
      <c r="F982" s="255" t="s">
        <v>3657</v>
      </c>
      <c r="G982" s="253"/>
      <c r="H982" s="256">
        <v>99.040000000000006</v>
      </c>
      <c r="I982" s="257"/>
      <c r="J982" s="253"/>
      <c r="K982" s="253"/>
      <c r="L982" s="258"/>
      <c r="M982" s="259"/>
      <c r="N982" s="260"/>
      <c r="O982" s="260"/>
      <c r="P982" s="260"/>
      <c r="Q982" s="260"/>
      <c r="R982" s="260"/>
      <c r="S982" s="260"/>
      <c r="T982" s="261"/>
      <c r="AT982" s="262" t="s">
        <v>368</v>
      </c>
      <c r="AU982" s="262" t="s">
        <v>92</v>
      </c>
      <c r="AV982" s="12" t="s">
        <v>92</v>
      </c>
      <c r="AW982" s="12" t="s">
        <v>38</v>
      </c>
      <c r="AX982" s="12" t="s">
        <v>83</v>
      </c>
      <c r="AY982" s="262" t="s">
        <v>263</v>
      </c>
    </row>
    <row r="983" s="13" customFormat="1">
      <c r="B983" s="263"/>
      <c r="C983" s="264"/>
      <c r="D983" s="246" t="s">
        <v>368</v>
      </c>
      <c r="E983" s="265" t="s">
        <v>1</v>
      </c>
      <c r="F983" s="266" t="s">
        <v>370</v>
      </c>
      <c r="G983" s="264"/>
      <c r="H983" s="267">
        <v>101.54000000000001</v>
      </c>
      <c r="I983" s="268"/>
      <c r="J983" s="264"/>
      <c r="K983" s="264"/>
      <c r="L983" s="269"/>
      <c r="M983" s="270"/>
      <c r="N983" s="271"/>
      <c r="O983" s="271"/>
      <c r="P983" s="271"/>
      <c r="Q983" s="271"/>
      <c r="R983" s="271"/>
      <c r="S983" s="271"/>
      <c r="T983" s="272"/>
      <c r="AT983" s="273" t="s">
        <v>368</v>
      </c>
      <c r="AU983" s="273" t="s">
        <v>92</v>
      </c>
      <c r="AV983" s="13" t="s">
        <v>125</v>
      </c>
      <c r="AW983" s="13" t="s">
        <v>38</v>
      </c>
      <c r="AX983" s="13" t="s">
        <v>83</v>
      </c>
      <c r="AY983" s="273" t="s">
        <v>263</v>
      </c>
    </row>
    <row r="984" s="12" customFormat="1">
      <c r="B984" s="252"/>
      <c r="C984" s="253"/>
      <c r="D984" s="246" t="s">
        <v>368</v>
      </c>
      <c r="E984" s="254" t="s">
        <v>1</v>
      </c>
      <c r="F984" s="255" t="s">
        <v>3658</v>
      </c>
      <c r="G984" s="253"/>
      <c r="H984" s="256">
        <v>116.771</v>
      </c>
      <c r="I984" s="257"/>
      <c r="J984" s="253"/>
      <c r="K984" s="253"/>
      <c r="L984" s="258"/>
      <c r="M984" s="259"/>
      <c r="N984" s="260"/>
      <c r="O984" s="260"/>
      <c r="P984" s="260"/>
      <c r="Q984" s="260"/>
      <c r="R984" s="260"/>
      <c r="S984" s="260"/>
      <c r="T984" s="261"/>
      <c r="AT984" s="262" t="s">
        <v>368</v>
      </c>
      <c r="AU984" s="262" t="s">
        <v>92</v>
      </c>
      <c r="AV984" s="12" t="s">
        <v>92</v>
      </c>
      <c r="AW984" s="12" t="s">
        <v>38</v>
      </c>
      <c r="AX984" s="12" t="s">
        <v>83</v>
      </c>
      <c r="AY984" s="262" t="s">
        <v>263</v>
      </c>
    </row>
    <row r="985" s="13" customFormat="1">
      <c r="B985" s="263"/>
      <c r="C985" s="264"/>
      <c r="D985" s="246" t="s">
        <v>368</v>
      </c>
      <c r="E985" s="265" t="s">
        <v>1</v>
      </c>
      <c r="F985" s="266" t="s">
        <v>370</v>
      </c>
      <c r="G985" s="264"/>
      <c r="H985" s="267">
        <v>116.771</v>
      </c>
      <c r="I985" s="268"/>
      <c r="J985" s="264"/>
      <c r="K985" s="264"/>
      <c r="L985" s="269"/>
      <c r="M985" s="270"/>
      <c r="N985" s="271"/>
      <c r="O985" s="271"/>
      <c r="P985" s="271"/>
      <c r="Q985" s="271"/>
      <c r="R985" s="271"/>
      <c r="S985" s="271"/>
      <c r="T985" s="272"/>
      <c r="AT985" s="273" t="s">
        <v>368</v>
      </c>
      <c r="AU985" s="273" t="s">
        <v>92</v>
      </c>
      <c r="AV985" s="13" t="s">
        <v>125</v>
      </c>
      <c r="AW985" s="13" t="s">
        <v>38</v>
      </c>
      <c r="AX985" s="13" t="s">
        <v>83</v>
      </c>
      <c r="AY985" s="273" t="s">
        <v>263</v>
      </c>
    </row>
    <row r="986" s="12" customFormat="1">
      <c r="B986" s="252"/>
      <c r="C986" s="253"/>
      <c r="D986" s="246" t="s">
        <v>368</v>
      </c>
      <c r="E986" s="254" t="s">
        <v>1</v>
      </c>
      <c r="F986" s="255" t="s">
        <v>1083</v>
      </c>
      <c r="G986" s="253"/>
      <c r="H986" s="256">
        <v>117</v>
      </c>
      <c r="I986" s="257"/>
      <c r="J986" s="253"/>
      <c r="K986" s="253"/>
      <c r="L986" s="258"/>
      <c r="M986" s="259"/>
      <c r="N986" s="260"/>
      <c r="O986" s="260"/>
      <c r="P986" s="260"/>
      <c r="Q986" s="260"/>
      <c r="R986" s="260"/>
      <c r="S986" s="260"/>
      <c r="T986" s="261"/>
      <c r="AT986" s="262" t="s">
        <v>368</v>
      </c>
      <c r="AU986" s="262" t="s">
        <v>92</v>
      </c>
      <c r="AV986" s="12" t="s">
        <v>92</v>
      </c>
      <c r="AW986" s="12" t="s">
        <v>38</v>
      </c>
      <c r="AX986" s="12" t="s">
        <v>90</v>
      </c>
      <c r="AY986" s="262" t="s">
        <v>263</v>
      </c>
    </row>
    <row r="987" s="1" customFormat="1" ht="24" customHeight="1">
      <c r="B987" s="39"/>
      <c r="C987" s="233" t="s">
        <v>1114</v>
      </c>
      <c r="D987" s="233" t="s">
        <v>266</v>
      </c>
      <c r="E987" s="234" t="s">
        <v>4107</v>
      </c>
      <c r="F987" s="235" t="s">
        <v>4108</v>
      </c>
      <c r="G987" s="236" t="s">
        <v>396</v>
      </c>
      <c r="H987" s="237">
        <v>245.5</v>
      </c>
      <c r="I987" s="238"/>
      <c r="J987" s="239">
        <f>ROUND(I987*H987,2)</f>
        <v>0</v>
      </c>
      <c r="K987" s="235" t="s">
        <v>270</v>
      </c>
      <c r="L987" s="44"/>
      <c r="M987" s="240" t="s">
        <v>1</v>
      </c>
      <c r="N987" s="241" t="s">
        <v>48</v>
      </c>
      <c r="O987" s="87"/>
      <c r="P987" s="242">
        <f>O987*H987</f>
        <v>0</v>
      </c>
      <c r="Q987" s="242">
        <v>5.0000000000000002E-05</v>
      </c>
      <c r="R987" s="242">
        <f>Q987*H987</f>
        <v>0.012275000000000001</v>
      </c>
      <c r="S987" s="242">
        <v>0</v>
      </c>
      <c r="T987" s="243">
        <f>S987*H987</f>
        <v>0</v>
      </c>
      <c r="AR987" s="244" t="s">
        <v>452</v>
      </c>
      <c r="AT987" s="244" t="s">
        <v>266</v>
      </c>
      <c r="AU987" s="244" t="s">
        <v>92</v>
      </c>
      <c r="AY987" s="17" t="s">
        <v>263</v>
      </c>
      <c r="BE987" s="245">
        <f>IF(N987="základní",J987,0)</f>
        <v>0</v>
      </c>
      <c r="BF987" s="245">
        <f>IF(N987="snížená",J987,0)</f>
        <v>0</v>
      </c>
      <c r="BG987" s="245">
        <f>IF(N987="zákl. přenesená",J987,0)</f>
        <v>0</v>
      </c>
      <c r="BH987" s="245">
        <f>IF(N987="sníž. přenesená",J987,0)</f>
        <v>0</v>
      </c>
      <c r="BI987" s="245">
        <f>IF(N987="nulová",J987,0)</f>
        <v>0</v>
      </c>
      <c r="BJ987" s="17" t="s">
        <v>90</v>
      </c>
      <c r="BK987" s="245">
        <f>ROUND(I987*H987,2)</f>
        <v>0</v>
      </c>
      <c r="BL987" s="17" t="s">
        <v>452</v>
      </c>
      <c r="BM987" s="244" t="s">
        <v>4109</v>
      </c>
    </row>
    <row r="988" s="14" customFormat="1">
      <c r="B988" s="274"/>
      <c r="C988" s="275"/>
      <c r="D988" s="246" t="s">
        <v>368</v>
      </c>
      <c r="E988" s="276" t="s">
        <v>1</v>
      </c>
      <c r="F988" s="277" t="s">
        <v>4110</v>
      </c>
      <c r="G988" s="275"/>
      <c r="H988" s="276" t="s">
        <v>1</v>
      </c>
      <c r="I988" s="278"/>
      <c r="J988" s="275"/>
      <c r="K988" s="275"/>
      <c r="L988" s="279"/>
      <c r="M988" s="280"/>
      <c r="N988" s="281"/>
      <c r="O988" s="281"/>
      <c r="P988" s="281"/>
      <c r="Q988" s="281"/>
      <c r="R988" s="281"/>
      <c r="S988" s="281"/>
      <c r="T988" s="282"/>
      <c r="AT988" s="283" t="s">
        <v>368</v>
      </c>
      <c r="AU988" s="283" t="s">
        <v>92</v>
      </c>
      <c r="AV988" s="14" t="s">
        <v>90</v>
      </c>
      <c r="AW988" s="14" t="s">
        <v>38</v>
      </c>
      <c r="AX988" s="14" t="s">
        <v>83</v>
      </c>
      <c r="AY988" s="283" t="s">
        <v>263</v>
      </c>
    </row>
    <row r="989" s="14" customFormat="1">
      <c r="B989" s="274"/>
      <c r="C989" s="275"/>
      <c r="D989" s="246" t="s">
        <v>368</v>
      </c>
      <c r="E989" s="276" t="s">
        <v>1</v>
      </c>
      <c r="F989" s="277" t="s">
        <v>3599</v>
      </c>
      <c r="G989" s="275"/>
      <c r="H989" s="276" t="s">
        <v>1</v>
      </c>
      <c r="I989" s="278"/>
      <c r="J989" s="275"/>
      <c r="K989" s="275"/>
      <c r="L989" s="279"/>
      <c r="M989" s="280"/>
      <c r="N989" s="281"/>
      <c r="O989" s="281"/>
      <c r="P989" s="281"/>
      <c r="Q989" s="281"/>
      <c r="R989" s="281"/>
      <c r="S989" s="281"/>
      <c r="T989" s="282"/>
      <c r="AT989" s="283" t="s">
        <v>368</v>
      </c>
      <c r="AU989" s="283" t="s">
        <v>92</v>
      </c>
      <c r="AV989" s="14" t="s">
        <v>90</v>
      </c>
      <c r="AW989" s="14" t="s">
        <v>38</v>
      </c>
      <c r="AX989" s="14" t="s">
        <v>83</v>
      </c>
      <c r="AY989" s="283" t="s">
        <v>263</v>
      </c>
    </row>
    <row r="990" s="12" customFormat="1">
      <c r="B990" s="252"/>
      <c r="C990" s="253"/>
      <c r="D990" s="246" t="s">
        <v>368</v>
      </c>
      <c r="E990" s="254" t="s">
        <v>1</v>
      </c>
      <c r="F990" s="255" t="s">
        <v>4111</v>
      </c>
      <c r="G990" s="253"/>
      <c r="H990" s="256">
        <v>124.40000000000001</v>
      </c>
      <c r="I990" s="257"/>
      <c r="J990" s="253"/>
      <c r="K990" s="253"/>
      <c r="L990" s="258"/>
      <c r="M990" s="259"/>
      <c r="N990" s="260"/>
      <c r="O990" s="260"/>
      <c r="P990" s="260"/>
      <c r="Q990" s="260"/>
      <c r="R990" s="260"/>
      <c r="S990" s="260"/>
      <c r="T990" s="261"/>
      <c r="AT990" s="262" t="s">
        <v>368</v>
      </c>
      <c r="AU990" s="262" t="s">
        <v>92</v>
      </c>
      <c r="AV990" s="12" t="s">
        <v>92</v>
      </c>
      <c r="AW990" s="12" t="s">
        <v>38</v>
      </c>
      <c r="AX990" s="12" t="s">
        <v>83</v>
      </c>
      <c r="AY990" s="262" t="s">
        <v>263</v>
      </c>
    </row>
    <row r="991" s="14" customFormat="1">
      <c r="B991" s="274"/>
      <c r="C991" s="275"/>
      <c r="D991" s="246" t="s">
        <v>368</v>
      </c>
      <c r="E991" s="276" t="s">
        <v>1</v>
      </c>
      <c r="F991" s="277" t="s">
        <v>3612</v>
      </c>
      <c r="G991" s="275"/>
      <c r="H991" s="276" t="s">
        <v>1</v>
      </c>
      <c r="I991" s="278"/>
      <c r="J991" s="275"/>
      <c r="K991" s="275"/>
      <c r="L991" s="279"/>
      <c r="M991" s="280"/>
      <c r="N991" s="281"/>
      <c r="O991" s="281"/>
      <c r="P991" s="281"/>
      <c r="Q991" s="281"/>
      <c r="R991" s="281"/>
      <c r="S991" s="281"/>
      <c r="T991" s="282"/>
      <c r="AT991" s="283" t="s">
        <v>368</v>
      </c>
      <c r="AU991" s="283" t="s">
        <v>92</v>
      </c>
      <c r="AV991" s="14" t="s">
        <v>90</v>
      </c>
      <c r="AW991" s="14" t="s">
        <v>38</v>
      </c>
      <c r="AX991" s="14" t="s">
        <v>83</v>
      </c>
      <c r="AY991" s="283" t="s">
        <v>263</v>
      </c>
    </row>
    <row r="992" s="12" customFormat="1">
      <c r="B992" s="252"/>
      <c r="C992" s="253"/>
      <c r="D992" s="246" t="s">
        <v>368</v>
      </c>
      <c r="E992" s="254" t="s">
        <v>1</v>
      </c>
      <c r="F992" s="255" t="s">
        <v>4010</v>
      </c>
      <c r="G992" s="253"/>
      <c r="H992" s="256">
        <v>22.100000000000001</v>
      </c>
      <c r="I992" s="257"/>
      <c r="J992" s="253"/>
      <c r="K992" s="253"/>
      <c r="L992" s="258"/>
      <c r="M992" s="259"/>
      <c r="N992" s="260"/>
      <c r="O992" s="260"/>
      <c r="P992" s="260"/>
      <c r="Q992" s="260"/>
      <c r="R992" s="260"/>
      <c r="S992" s="260"/>
      <c r="T992" s="261"/>
      <c r="AT992" s="262" t="s">
        <v>368</v>
      </c>
      <c r="AU992" s="262" t="s">
        <v>92</v>
      </c>
      <c r="AV992" s="12" t="s">
        <v>92</v>
      </c>
      <c r="AW992" s="12" t="s">
        <v>38</v>
      </c>
      <c r="AX992" s="12" t="s">
        <v>83</v>
      </c>
      <c r="AY992" s="262" t="s">
        <v>263</v>
      </c>
    </row>
    <row r="993" s="14" customFormat="1">
      <c r="B993" s="274"/>
      <c r="C993" s="275"/>
      <c r="D993" s="246" t="s">
        <v>368</v>
      </c>
      <c r="E993" s="276" t="s">
        <v>1</v>
      </c>
      <c r="F993" s="277" t="s">
        <v>3578</v>
      </c>
      <c r="G993" s="275"/>
      <c r="H993" s="276" t="s">
        <v>1</v>
      </c>
      <c r="I993" s="278"/>
      <c r="J993" s="275"/>
      <c r="K993" s="275"/>
      <c r="L993" s="279"/>
      <c r="M993" s="280"/>
      <c r="N993" s="281"/>
      <c r="O993" s="281"/>
      <c r="P993" s="281"/>
      <c r="Q993" s="281"/>
      <c r="R993" s="281"/>
      <c r="S993" s="281"/>
      <c r="T993" s="282"/>
      <c r="AT993" s="283" t="s">
        <v>368</v>
      </c>
      <c r="AU993" s="283" t="s">
        <v>92</v>
      </c>
      <c r="AV993" s="14" t="s">
        <v>90</v>
      </c>
      <c r="AW993" s="14" t="s">
        <v>38</v>
      </c>
      <c r="AX993" s="14" t="s">
        <v>83</v>
      </c>
      <c r="AY993" s="283" t="s">
        <v>263</v>
      </c>
    </row>
    <row r="994" s="12" customFormat="1">
      <c r="B994" s="252"/>
      <c r="C994" s="253"/>
      <c r="D994" s="246" t="s">
        <v>368</v>
      </c>
      <c r="E994" s="254" t="s">
        <v>1</v>
      </c>
      <c r="F994" s="255" t="s">
        <v>4112</v>
      </c>
      <c r="G994" s="253"/>
      <c r="H994" s="256">
        <v>27.359999999999999</v>
      </c>
      <c r="I994" s="257"/>
      <c r="J994" s="253"/>
      <c r="K994" s="253"/>
      <c r="L994" s="258"/>
      <c r="M994" s="259"/>
      <c r="N994" s="260"/>
      <c r="O994" s="260"/>
      <c r="P994" s="260"/>
      <c r="Q994" s="260"/>
      <c r="R994" s="260"/>
      <c r="S994" s="260"/>
      <c r="T994" s="261"/>
      <c r="AT994" s="262" t="s">
        <v>368</v>
      </c>
      <c r="AU994" s="262" t="s">
        <v>92</v>
      </c>
      <c r="AV994" s="12" t="s">
        <v>92</v>
      </c>
      <c r="AW994" s="12" t="s">
        <v>38</v>
      </c>
      <c r="AX994" s="12" t="s">
        <v>83</v>
      </c>
      <c r="AY994" s="262" t="s">
        <v>263</v>
      </c>
    </row>
    <row r="995" s="14" customFormat="1">
      <c r="B995" s="274"/>
      <c r="C995" s="275"/>
      <c r="D995" s="246" t="s">
        <v>368</v>
      </c>
      <c r="E995" s="276" t="s">
        <v>1</v>
      </c>
      <c r="F995" s="277" t="s">
        <v>3666</v>
      </c>
      <c r="G995" s="275"/>
      <c r="H995" s="276" t="s">
        <v>1</v>
      </c>
      <c r="I995" s="278"/>
      <c r="J995" s="275"/>
      <c r="K995" s="275"/>
      <c r="L995" s="279"/>
      <c r="M995" s="280"/>
      <c r="N995" s="281"/>
      <c r="O995" s="281"/>
      <c r="P995" s="281"/>
      <c r="Q995" s="281"/>
      <c r="R995" s="281"/>
      <c r="S995" s="281"/>
      <c r="T995" s="282"/>
      <c r="AT995" s="283" t="s">
        <v>368</v>
      </c>
      <c r="AU995" s="283" t="s">
        <v>92</v>
      </c>
      <c r="AV995" s="14" t="s">
        <v>90</v>
      </c>
      <c r="AW995" s="14" t="s">
        <v>38</v>
      </c>
      <c r="AX995" s="14" t="s">
        <v>83</v>
      </c>
      <c r="AY995" s="283" t="s">
        <v>263</v>
      </c>
    </row>
    <row r="996" s="12" customFormat="1">
      <c r="B996" s="252"/>
      <c r="C996" s="253"/>
      <c r="D996" s="246" t="s">
        <v>368</v>
      </c>
      <c r="E996" s="254" t="s">
        <v>1</v>
      </c>
      <c r="F996" s="255" t="s">
        <v>4012</v>
      </c>
      <c r="G996" s="253"/>
      <c r="H996" s="256">
        <v>21.899999999999999</v>
      </c>
      <c r="I996" s="257"/>
      <c r="J996" s="253"/>
      <c r="K996" s="253"/>
      <c r="L996" s="258"/>
      <c r="M996" s="259"/>
      <c r="N996" s="260"/>
      <c r="O996" s="260"/>
      <c r="P996" s="260"/>
      <c r="Q996" s="260"/>
      <c r="R996" s="260"/>
      <c r="S996" s="260"/>
      <c r="T996" s="261"/>
      <c r="AT996" s="262" t="s">
        <v>368</v>
      </c>
      <c r="AU996" s="262" t="s">
        <v>92</v>
      </c>
      <c r="AV996" s="12" t="s">
        <v>92</v>
      </c>
      <c r="AW996" s="12" t="s">
        <v>38</v>
      </c>
      <c r="AX996" s="12" t="s">
        <v>83</v>
      </c>
      <c r="AY996" s="262" t="s">
        <v>263</v>
      </c>
    </row>
    <row r="997" s="14" customFormat="1">
      <c r="B997" s="274"/>
      <c r="C997" s="275"/>
      <c r="D997" s="246" t="s">
        <v>368</v>
      </c>
      <c r="E997" s="276" t="s">
        <v>1</v>
      </c>
      <c r="F997" s="277" t="s">
        <v>3696</v>
      </c>
      <c r="G997" s="275"/>
      <c r="H997" s="276" t="s">
        <v>1</v>
      </c>
      <c r="I997" s="278"/>
      <c r="J997" s="275"/>
      <c r="K997" s="275"/>
      <c r="L997" s="279"/>
      <c r="M997" s="280"/>
      <c r="N997" s="281"/>
      <c r="O997" s="281"/>
      <c r="P997" s="281"/>
      <c r="Q997" s="281"/>
      <c r="R997" s="281"/>
      <c r="S997" s="281"/>
      <c r="T997" s="282"/>
      <c r="AT997" s="283" t="s">
        <v>368</v>
      </c>
      <c r="AU997" s="283" t="s">
        <v>92</v>
      </c>
      <c r="AV997" s="14" t="s">
        <v>90</v>
      </c>
      <c r="AW997" s="14" t="s">
        <v>38</v>
      </c>
      <c r="AX997" s="14" t="s">
        <v>83</v>
      </c>
      <c r="AY997" s="283" t="s">
        <v>263</v>
      </c>
    </row>
    <row r="998" s="12" customFormat="1">
      <c r="B998" s="252"/>
      <c r="C998" s="253"/>
      <c r="D998" s="246" t="s">
        <v>368</v>
      </c>
      <c r="E998" s="254" t="s">
        <v>1</v>
      </c>
      <c r="F998" s="255" t="s">
        <v>4013</v>
      </c>
      <c r="G998" s="253"/>
      <c r="H998" s="256">
        <v>17.609999999999999</v>
      </c>
      <c r="I998" s="257"/>
      <c r="J998" s="253"/>
      <c r="K998" s="253"/>
      <c r="L998" s="258"/>
      <c r="M998" s="259"/>
      <c r="N998" s="260"/>
      <c r="O998" s="260"/>
      <c r="P998" s="260"/>
      <c r="Q998" s="260"/>
      <c r="R998" s="260"/>
      <c r="S998" s="260"/>
      <c r="T998" s="261"/>
      <c r="AT998" s="262" t="s">
        <v>368</v>
      </c>
      <c r="AU998" s="262" t="s">
        <v>92</v>
      </c>
      <c r="AV998" s="12" t="s">
        <v>92</v>
      </c>
      <c r="AW998" s="12" t="s">
        <v>38</v>
      </c>
      <c r="AX998" s="12" t="s">
        <v>83</v>
      </c>
      <c r="AY998" s="262" t="s">
        <v>263</v>
      </c>
    </row>
    <row r="999" s="13" customFormat="1">
      <c r="B999" s="263"/>
      <c r="C999" s="264"/>
      <c r="D999" s="246" t="s">
        <v>368</v>
      </c>
      <c r="E999" s="265" t="s">
        <v>1</v>
      </c>
      <c r="F999" s="266" t="s">
        <v>370</v>
      </c>
      <c r="G999" s="264"/>
      <c r="H999" s="267">
        <v>213.37000000000001</v>
      </c>
      <c r="I999" s="268"/>
      <c r="J999" s="264"/>
      <c r="K999" s="264"/>
      <c r="L999" s="269"/>
      <c r="M999" s="270"/>
      <c r="N999" s="271"/>
      <c r="O999" s="271"/>
      <c r="P999" s="271"/>
      <c r="Q999" s="271"/>
      <c r="R999" s="271"/>
      <c r="S999" s="271"/>
      <c r="T999" s="272"/>
      <c r="AT999" s="273" t="s">
        <v>368</v>
      </c>
      <c r="AU999" s="273" t="s">
        <v>92</v>
      </c>
      <c r="AV999" s="13" t="s">
        <v>125</v>
      </c>
      <c r="AW999" s="13" t="s">
        <v>38</v>
      </c>
      <c r="AX999" s="13" t="s">
        <v>83</v>
      </c>
      <c r="AY999" s="273" t="s">
        <v>263</v>
      </c>
    </row>
    <row r="1000" s="12" customFormat="1">
      <c r="B1000" s="252"/>
      <c r="C1000" s="253"/>
      <c r="D1000" s="246" t="s">
        <v>368</v>
      </c>
      <c r="E1000" s="254" t="s">
        <v>1</v>
      </c>
      <c r="F1000" s="255" t="s">
        <v>4113</v>
      </c>
      <c r="G1000" s="253"/>
      <c r="H1000" s="256">
        <v>245.37600000000001</v>
      </c>
      <c r="I1000" s="257"/>
      <c r="J1000" s="253"/>
      <c r="K1000" s="253"/>
      <c r="L1000" s="258"/>
      <c r="M1000" s="259"/>
      <c r="N1000" s="260"/>
      <c r="O1000" s="260"/>
      <c r="P1000" s="260"/>
      <c r="Q1000" s="260"/>
      <c r="R1000" s="260"/>
      <c r="S1000" s="260"/>
      <c r="T1000" s="261"/>
      <c r="AT1000" s="262" t="s">
        <v>368</v>
      </c>
      <c r="AU1000" s="262" t="s">
        <v>92</v>
      </c>
      <c r="AV1000" s="12" t="s">
        <v>92</v>
      </c>
      <c r="AW1000" s="12" t="s">
        <v>38</v>
      </c>
      <c r="AX1000" s="12" t="s">
        <v>83</v>
      </c>
      <c r="AY1000" s="262" t="s">
        <v>263</v>
      </c>
    </row>
    <row r="1001" s="13" customFormat="1">
      <c r="B1001" s="263"/>
      <c r="C1001" s="264"/>
      <c r="D1001" s="246" t="s">
        <v>368</v>
      </c>
      <c r="E1001" s="265" t="s">
        <v>1</v>
      </c>
      <c r="F1001" s="266" t="s">
        <v>370</v>
      </c>
      <c r="G1001" s="264"/>
      <c r="H1001" s="267">
        <v>245.37600000000001</v>
      </c>
      <c r="I1001" s="268"/>
      <c r="J1001" s="264"/>
      <c r="K1001" s="264"/>
      <c r="L1001" s="269"/>
      <c r="M1001" s="270"/>
      <c r="N1001" s="271"/>
      <c r="O1001" s="271"/>
      <c r="P1001" s="271"/>
      <c r="Q1001" s="271"/>
      <c r="R1001" s="271"/>
      <c r="S1001" s="271"/>
      <c r="T1001" s="272"/>
      <c r="AT1001" s="273" t="s">
        <v>368</v>
      </c>
      <c r="AU1001" s="273" t="s">
        <v>92</v>
      </c>
      <c r="AV1001" s="13" t="s">
        <v>125</v>
      </c>
      <c r="AW1001" s="13" t="s">
        <v>38</v>
      </c>
      <c r="AX1001" s="13" t="s">
        <v>83</v>
      </c>
      <c r="AY1001" s="273" t="s">
        <v>263</v>
      </c>
    </row>
    <row r="1002" s="12" customFormat="1">
      <c r="B1002" s="252"/>
      <c r="C1002" s="253"/>
      <c r="D1002" s="246" t="s">
        <v>368</v>
      </c>
      <c r="E1002" s="254" t="s">
        <v>1</v>
      </c>
      <c r="F1002" s="255" t="s">
        <v>3835</v>
      </c>
      <c r="G1002" s="253"/>
      <c r="H1002" s="256">
        <v>245.5</v>
      </c>
      <c r="I1002" s="257"/>
      <c r="J1002" s="253"/>
      <c r="K1002" s="253"/>
      <c r="L1002" s="258"/>
      <c r="M1002" s="259"/>
      <c r="N1002" s="260"/>
      <c r="O1002" s="260"/>
      <c r="P1002" s="260"/>
      <c r="Q1002" s="260"/>
      <c r="R1002" s="260"/>
      <c r="S1002" s="260"/>
      <c r="T1002" s="261"/>
      <c r="AT1002" s="262" t="s">
        <v>368</v>
      </c>
      <c r="AU1002" s="262" t="s">
        <v>92</v>
      </c>
      <c r="AV1002" s="12" t="s">
        <v>92</v>
      </c>
      <c r="AW1002" s="12" t="s">
        <v>38</v>
      </c>
      <c r="AX1002" s="12" t="s">
        <v>90</v>
      </c>
      <c r="AY1002" s="262" t="s">
        <v>263</v>
      </c>
    </row>
    <row r="1003" s="1" customFormat="1" ht="24" customHeight="1">
      <c r="B1003" s="39"/>
      <c r="C1003" s="233" t="s">
        <v>1117</v>
      </c>
      <c r="D1003" s="233" t="s">
        <v>266</v>
      </c>
      <c r="E1003" s="234" t="s">
        <v>4114</v>
      </c>
      <c r="F1003" s="235" t="s">
        <v>4115</v>
      </c>
      <c r="G1003" s="236" t="s">
        <v>396</v>
      </c>
      <c r="H1003" s="237">
        <v>152</v>
      </c>
      <c r="I1003" s="238"/>
      <c r="J1003" s="239">
        <f>ROUND(I1003*H1003,2)</f>
        <v>0</v>
      </c>
      <c r="K1003" s="235" t="s">
        <v>270</v>
      </c>
      <c r="L1003" s="44"/>
      <c r="M1003" s="240" t="s">
        <v>1</v>
      </c>
      <c r="N1003" s="241" t="s">
        <v>48</v>
      </c>
      <c r="O1003" s="87"/>
      <c r="P1003" s="242">
        <f>O1003*H1003</f>
        <v>0</v>
      </c>
      <c r="Q1003" s="242">
        <v>6.9999999999999994E-05</v>
      </c>
      <c r="R1003" s="242">
        <f>Q1003*H1003</f>
        <v>0.010639999999999998</v>
      </c>
      <c r="S1003" s="242">
        <v>0</v>
      </c>
      <c r="T1003" s="243">
        <f>S1003*H1003</f>
        <v>0</v>
      </c>
      <c r="AR1003" s="244" t="s">
        <v>452</v>
      </c>
      <c r="AT1003" s="244" t="s">
        <v>266</v>
      </c>
      <c r="AU1003" s="244" t="s">
        <v>92</v>
      </c>
      <c r="AY1003" s="17" t="s">
        <v>263</v>
      </c>
      <c r="BE1003" s="245">
        <f>IF(N1003="základní",J1003,0)</f>
        <v>0</v>
      </c>
      <c r="BF1003" s="245">
        <f>IF(N1003="snížená",J1003,0)</f>
        <v>0</v>
      </c>
      <c r="BG1003" s="245">
        <f>IF(N1003="zákl. přenesená",J1003,0)</f>
        <v>0</v>
      </c>
      <c r="BH1003" s="245">
        <f>IF(N1003="sníž. přenesená",J1003,0)</f>
        <v>0</v>
      </c>
      <c r="BI1003" s="245">
        <f>IF(N1003="nulová",J1003,0)</f>
        <v>0</v>
      </c>
      <c r="BJ1003" s="17" t="s">
        <v>90</v>
      </c>
      <c r="BK1003" s="245">
        <f>ROUND(I1003*H1003,2)</f>
        <v>0</v>
      </c>
      <c r="BL1003" s="17" t="s">
        <v>452</v>
      </c>
      <c r="BM1003" s="244" t="s">
        <v>4116</v>
      </c>
    </row>
    <row r="1004" s="14" customFormat="1">
      <c r="B1004" s="274"/>
      <c r="C1004" s="275"/>
      <c r="D1004" s="246" t="s">
        <v>368</v>
      </c>
      <c r="E1004" s="276" t="s">
        <v>1</v>
      </c>
      <c r="F1004" s="277" t="s">
        <v>4117</v>
      </c>
      <c r="G1004" s="275"/>
      <c r="H1004" s="276" t="s">
        <v>1</v>
      </c>
      <c r="I1004" s="278"/>
      <c r="J1004" s="275"/>
      <c r="K1004" s="275"/>
      <c r="L1004" s="279"/>
      <c r="M1004" s="280"/>
      <c r="N1004" s="281"/>
      <c r="O1004" s="281"/>
      <c r="P1004" s="281"/>
      <c r="Q1004" s="281"/>
      <c r="R1004" s="281"/>
      <c r="S1004" s="281"/>
      <c r="T1004" s="282"/>
      <c r="AT1004" s="283" t="s">
        <v>368</v>
      </c>
      <c r="AU1004" s="283" t="s">
        <v>92</v>
      </c>
      <c r="AV1004" s="14" t="s">
        <v>90</v>
      </c>
      <c r="AW1004" s="14" t="s">
        <v>38</v>
      </c>
      <c r="AX1004" s="14" t="s">
        <v>83</v>
      </c>
      <c r="AY1004" s="283" t="s">
        <v>263</v>
      </c>
    </row>
    <row r="1005" s="14" customFormat="1">
      <c r="B1005" s="274"/>
      <c r="C1005" s="275"/>
      <c r="D1005" s="246" t="s">
        <v>368</v>
      </c>
      <c r="E1005" s="276" t="s">
        <v>1</v>
      </c>
      <c r="F1005" s="277" t="s">
        <v>3599</v>
      </c>
      <c r="G1005" s="275"/>
      <c r="H1005" s="276" t="s">
        <v>1</v>
      </c>
      <c r="I1005" s="278"/>
      <c r="J1005" s="275"/>
      <c r="K1005" s="275"/>
      <c r="L1005" s="279"/>
      <c r="M1005" s="280"/>
      <c r="N1005" s="281"/>
      <c r="O1005" s="281"/>
      <c r="P1005" s="281"/>
      <c r="Q1005" s="281"/>
      <c r="R1005" s="281"/>
      <c r="S1005" s="281"/>
      <c r="T1005" s="282"/>
      <c r="AT1005" s="283" t="s">
        <v>368</v>
      </c>
      <c r="AU1005" s="283" t="s">
        <v>92</v>
      </c>
      <c r="AV1005" s="14" t="s">
        <v>90</v>
      </c>
      <c r="AW1005" s="14" t="s">
        <v>38</v>
      </c>
      <c r="AX1005" s="14" t="s">
        <v>83</v>
      </c>
      <c r="AY1005" s="283" t="s">
        <v>263</v>
      </c>
    </row>
    <row r="1006" s="12" customFormat="1">
      <c r="B1006" s="252"/>
      <c r="C1006" s="253"/>
      <c r="D1006" s="246" t="s">
        <v>368</v>
      </c>
      <c r="E1006" s="254" t="s">
        <v>1</v>
      </c>
      <c r="F1006" s="255" t="s">
        <v>638</v>
      </c>
      <c r="G1006" s="253"/>
      <c r="H1006" s="256">
        <v>45</v>
      </c>
      <c r="I1006" s="257"/>
      <c r="J1006" s="253"/>
      <c r="K1006" s="253"/>
      <c r="L1006" s="258"/>
      <c r="M1006" s="259"/>
      <c r="N1006" s="260"/>
      <c r="O1006" s="260"/>
      <c r="P1006" s="260"/>
      <c r="Q1006" s="260"/>
      <c r="R1006" s="260"/>
      <c r="S1006" s="260"/>
      <c r="T1006" s="261"/>
      <c r="AT1006" s="262" t="s">
        <v>368</v>
      </c>
      <c r="AU1006" s="262" t="s">
        <v>92</v>
      </c>
      <c r="AV1006" s="12" t="s">
        <v>92</v>
      </c>
      <c r="AW1006" s="12" t="s">
        <v>38</v>
      </c>
      <c r="AX1006" s="12" t="s">
        <v>83</v>
      </c>
      <c r="AY1006" s="262" t="s">
        <v>263</v>
      </c>
    </row>
    <row r="1007" s="14" customFormat="1">
      <c r="B1007" s="274"/>
      <c r="C1007" s="275"/>
      <c r="D1007" s="246" t="s">
        <v>368</v>
      </c>
      <c r="E1007" s="276" t="s">
        <v>1</v>
      </c>
      <c r="F1007" s="277" t="s">
        <v>3612</v>
      </c>
      <c r="G1007" s="275"/>
      <c r="H1007" s="276" t="s">
        <v>1</v>
      </c>
      <c r="I1007" s="278"/>
      <c r="J1007" s="275"/>
      <c r="K1007" s="275"/>
      <c r="L1007" s="279"/>
      <c r="M1007" s="280"/>
      <c r="N1007" s="281"/>
      <c r="O1007" s="281"/>
      <c r="P1007" s="281"/>
      <c r="Q1007" s="281"/>
      <c r="R1007" s="281"/>
      <c r="S1007" s="281"/>
      <c r="T1007" s="282"/>
      <c r="AT1007" s="283" t="s">
        <v>368</v>
      </c>
      <c r="AU1007" s="283" t="s">
        <v>92</v>
      </c>
      <c r="AV1007" s="14" t="s">
        <v>90</v>
      </c>
      <c r="AW1007" s="14" t="s">
        <v>38</v>
      </c>
      <c r="AX1007" s="14" t="s">
        <v>83</v>
      </c>
      <c r="AY1007" s="283" t="s">
        <v>263</v>
      </c>
    </row>
    <row r="1008" s="12" customFormat="1">
      <c r="B1008" s="252"/>
      <c r="C1008" s="253"/>
      <c r="D1008" s="246" t="s">
        <v>368</v>
      </c>
      <c r="E1008" s="254" t="s">
        <v>1</v>
      </c>
      <c r="F1008" s="255" t="s">
        <v>4118</v>
      </c>
      <c r="G1008" s="253"/>
      <c r="H1008" s="256">
        <v>24.57</v>
      </c>
      <c r="I1008" s="257"/>
      <c r="J1008" s="253"/>
      <c r="K1008" s="253"/>
      <c r="L1008" s="258"/>
      <c r="M1008" s="259"/>
      <c r="N1008" s="260"/>
      <c r="O1008" s="260"/>
      <c r="P1008" s="260"/>
      <c r="Q1008" s="260"/>
      <c r="R1008" s="260"/>
      <c r="S1008" s="260"/>
      <c r="T1008" s="261"/>
      <c r="AT1008" s="262" t="s">
        <v>368</v>
      </c>
      <c r="AU1008" s="262" t="s">
        <v>92</v>
      </c>
      <c r="AV1008" s="12" t="s">
        <v>92</v>
      </c>
      <c r="AW1008" s="12" t="s">
        <v>38</v>
      </c>
      <c r="AX1008" s="12" t="s">
        <v>83</v>
      </c>
      <c r="AY1008" s="262" t="s">
        <v>263</v>
      </c>
    </row>
    <row r="1009" s="12" customFormat="1">
      <c r="B1009" s="252"/>
      <c r="C1009" s="253"/>
      <c r="D1009" s="246" t="s">
        <v>368</v>
      </c>
      <c r="E1009" s="254" t="s">
        <v>1</v>
      </c>
      <c r="F1009" s="255" t="s">
        <v>4119</v>
      </c>
      <c r="G1009" s="253"/>
      <c r="H1009" s="256">
        <v>1.3700000000000001</v>
      </c>
      <c r="I1009" s="257"/>
      <c r="J1009" s="253"/>
      <c r="K1009" s="253"/>
      <c r="L1009" s="258"/>
      <c r="M1009" s="259"/>
      <c r="N1009" s="260"/>
      <c r="O1009" s="260"/>
      <c r="P1009" s="260"/>
      <c r="Q1009" s="260"/>
      <c r="R1009" s="260"/>
      <c r="S1009" s="260"/>
      <c r="T1009" s="261"/>
      <c r="AT1009" s="262" t="s">
        <v>368</v>
      </c>
      <c r="AU1009" s="262" t="s">
        <v>92</v>
      </c>
      <c r="AV1009" s="12" t="s">
        <v>92</v>
      </c>
      <c r="AW1009" s="12" t="s">
        <v>38</v>
      </c>
      <c r="AX1009" s="12" t="s">
        <v>83</v>
      </c>
      <c r="AY1009" s="262" t="s">
        <v>263</v>
      </c>
    </row>
    <row r="1010" s="14" customFormat="1">
      <c r="B1010" s="274"/>
      <c r="C1010" s="275"/>
      <c r="D1010" s="246" t="s">
        <v>368</v>
      </c>
      <c r="E1010" s="276" t="s">
        <v>1</v>
      </c>
      <c r="F1010" s="277" t="s">
        <v>3578</v>
      </c>
      <c r="G1010" s="275"/>
      <c r="H1010" s="276" t="s">
        <v>1</v>
      </c>
      <c r="I1010" s="278"/>
      <c r="J1010" s="275"/>
      <c r="K1010" s="275"/>
      <c r="L1010" s="279"/>
      <c r="M1010" s="280"/>
      <c r="N1010" s="281"/>
      <c r="O1010" s="281"/>
      <c r="P1010" s="281"/>
      <c r="Q1010" s="281"/>
      <c r="R1010" s="281"/>
      <c r="S1010" s="281"/>
      <c r="T1010" s="282"/>
      <c r="AT1010" s="283" t="s">
        <v>368</v>
      </c>
      <c r="AU1010" s="283" t="s">
        <v>92</v>
      </c>
      <c r="AV1010" s="14" t="s">
        <v>90</v>
      </c>
      <c r="AW1010" s="14" t="s">
        <v>38</v>
      </c>
      <c r="AX1010" s="14" t="s">
        <v>83</v>
      </c>
      <c r="AY1010" s="283" t="s">
        <v>263</v>
      </c>
    </row>
    <row r="1011" s="12" customFormat="1">
      <c r="B1011" s="252"/>
      <c r="C1011" s="253"/>
      <c r="D1011" s="246" t="s">
        <v>368</v>
      </c>
      <c r="E1011" s="254" t="s">
        <v>1</v>
      </c>
      <c r="F1011" s="255" t="s">
        <v>4120</v>
      </c>
      <c r="G1011" s="253"/>
      <c r="H1011" s="256">
        <v>28.109999999999999</v>
      </c>
      <c r="I1011" s="257"/>
      <c r="J1011" s="253"/>
      <c r="K1011" s="253"/>
      <c r="L1011" s="258"/>
      <c r="M1011" s="259"/>
      <c r="N1011" s="260"/>
      <c r="O1011" s="260"/>
      <c r="P1011" s="260"/>
      <c r="Q1011" s="260"/>
      <c r="R1011" s="260"/>
      <c r="S1011" s="260"/>
      <c r="T1011" s="261"/>
      <c r="AT1011" s="262" t="s">
        <v>368</v>
      </c>
      <c r="AU1011" s="262" t="s">
        <v>92</v>
      </c>
      <c r="AV1011" s="12" t="s">
        <v>92</v>
      </c>
      <c r="AW1011" s="12" t="s">
        <v>38</v>
      </c>
      <c r="AX1011" s="12" t="s">
        <v>83</v>
      </c>
      <c r="AY1011" s="262" t="s">
        <v>263</v>
      </c>
    </row>
    <row r="1012" s="12" customFormat="1">
      <c r="B1012" s="252"/>
      <c r="C1012" s="253"/>
      <c r="D1012" s="246" t="s">
        <v>368</v>
      </c>
      <c r="E1012" s="254" t="s">
        <v>1</v>
      </c>
      <c r="F1012" s="255" t="s">
        <v>4121</v>
      </c>
      <c r="G1012" s="253"/>
      <c r="H1012" s="256">
        <v>10.779999999999999</v>
      </c>
      <c r="I1012" s="257"/>
      <c r="J1012" s="253"/>
      <c r="K1012" s="253"/>
      <c r="L1012" s="258"/>
      <c r="M1012" s="259"/>
      <c r="N1012" s="260"/>
      <c r="O1012" s="260"/>
      <c r="P1012" s="260"/>
      <c r="Q1012" s="260"/>
      <c r="R1012" s="260"/>
      <c r="S1012" s="260"/>
      <c r="T1012" s="261"/>
      <c r="AT1012" s="262" t="s">
        <v>368</v>
      </c>
      <c r="AU1012" s="262" t="s">
        <v>92</v>
      </c>
      <c r="AV1012" s="12" t="s">
        <v>92</v>
      </c>
      <c r="AW1012" s="12" t="s">
        <v>38</v>
      </c>
      <c r="AX1012" s="12" t="s">
        <v>83</v>
      </c>
      <c r="AY1012" s="262" t="s">
        <v>263</v>
      </c>
    </row>
    <row r="1013" s="14" customFormat="1">
      <c r="B1013" s="274"/>
      <c r="C1013" s="275"/>
      <c r="D1013" s="246" t="s">
        <v>368</v>
      </c>
      <c r="E1013" s="276" t="s">
        <v>1</v>
      </c>
      <c r="F1013" s="277" t="s">
        <v>4122</v>
      </c>
      <c r="G1013" s="275"/>
      <c r="H1013" s="276" t="s">
        <v>1</v>
      </c>
      <c r="I1013" s="278"/>
      <c r="J1013" s="275"/>
      <c r="K1013" s="275"/>
      <c r="L1013" s="279"/>
      <c r="M1013" s="280"/>
      <c r="N1013" s="281"/>
      <c r="O1013" s="281"/>
      <c r="P1013" s="281"/>
      <c r="Q1013" s="281"/>
      <c r="R1013" s="281"/>
      <c r="S1013" s="281"/>
      <c r="T1013" s="282"/>
      <c r="AT1013" s="283" t="s">
        <v>368</v>
      </c>
      <c r="AU1013" s="283" t="s">
        <v>92</v>
      </c>
      <c r="AV1013" s="14" t="s">
        <v>90</v>
      </c>
      <c r="AW1013" s="14" t="s">
        <v>38</v>
      </c>
      <c r="AX1013" s="14" t="s">
        <v>83</v>
      </c>
      <c r="AY1013" s="283" t="s">
        <v>263</v>
      </c>
    </row>
    <row r="1014" s="12" customFormat="1">
      <c r="B1014" s="252"/>
      <c r="C1014" s="253"/>
      <c r="D1014" s="246" t="s">
        <v>368</v>
      </c>
      <c r="E1014" s="254" t="s">
        <v>1</v>
      </c>
      <c r="F1014" s="255" t="s">
        <v>4123</v>
      </c>
      <c r="G1014" s="253"/>
      <c r="H1014" s="256">
        <v>18.010000000000002</v>
      </c>
      <c r="I1014" s="257"/>
      <c r="J1014" s="253"/>
      <c r="K1014" s="253"/>
      <c r="L1014" s="258"/>
      <c r="M1014" s="259"/>
      <c r="N1014" s="260"/>
      <c r="O1014" s="260"/>
      <c r="P1014" s="260"/>
      <c r="Q1014" s="260"/>
      <c r="R1014" s="260"/>
      <c r="S1014" s="260"/>
      <c r="T1014" s="261"/>
      <c r="AT1014" s="262" t="s">
        <v>368</v>
      </c>
      <c r="AU1014" s="262" t="s">
        <v>92</v>
      </c>
      <c r="AV1014" s="12" t="s">
        <v>92</v>
      </c>
      <c r="AW1014" s="12" t="s">
        <v>38</v>
      </c>
      <c r="AX1014" s="12" t="s">
        <v>83</v>
      </c>
      <c r="AY1014" s="262" t="s">
        <v>263</v>
      </c>
    </row>
    <row r="1015" s="14" customFormat="1">
      <c r="B1015" s="274"/>
      <c r="C1015" s="275"/>
      <c r="D1015" s="246" t="s">
        <v>368</v>
      </c>
      <c r="E1015" s="276" t="s">
        <v>1</v>
      </c>
      <c r="F1015" s="277" t="s">
        <v>4124</v>
      </c>
      <c r="G1015" s="275"/>
      <c r="H1015" s="276" t="s">
        <v>1</v>
      </c>
      <c r="I1015" s="278"/>
      <c r="J1015" s="275"/>
      <c r="K1015" s="275"/>
      <c r="L1015" s="279"/>
      <c r="M1015" s="280"/>
      <c r="N1015" s="281"/>
      <c r="O1015" s="281"/>
      <c r="P1015" s="281"/>
      <c r="Q1015" s="281"/>
      <c r="R1015" s="281"/>
      <c r="S1015" s="281"/>
      <c r="T1015" s="282"/>
      <c r="AT1015" s="283" t="s">
        <v>368</v>
      </c>
      <c r="AU1015" s="283" t="s">
        <v>92</v>
      </c>
      <c r="AV1015" s="14" t="s">
        <v>90</v>
      </c>
      <c r="AW1015" s="14" t="s">
        <v>38</v>
      </c>
      <c r="AX1015" s="14" t="s">
        <v>83</v>
      </c>
      <c r="AY1015" s="283" t="s">
        <v>263</v>
      </c>
    </row>
    <row r="1016" s="12" customFormat="1">
      <c r="B1016" s="252"/>
      <c r="C1016" s="253"/>
      <c r="D1016" s="246" t="s">
        <v>368</v>
      </c>
      <c r="E1016" s="254" t="s">
        <v>1</v>
      </c>
      <c r="F1016" s="255" t="s">
        <v>4125</v>
      </c>
      <c r="G1016" s="253"/>
      <c r="H1016" s="256">
        <v>3.8599999999999999</v>
      </c>
      <c r="I1016" s="257"/>
      <c r="J1016" s="253"/>
      <c r="K1016" s="253"/>
      <c r="L1016" s="258"/>
      <c r="M1016" s="259"/>
      <c r="N1016" s="260"/>
      <c r="O1016" s="260"/>
      <c r="P1016" s="260"/>
      <c r="Q1016" s="260"/>
      <c r="R1016" s="260"/>
      <c r="S1016" s="260"/>
      <c r="T1016" s="261"/>
      <c r="AT1016" s="262" t="s">
        <v>368</v>
      </c>
      <c r="AU1016" s="262" t="s">
        <v>92</v>
      </c>
      <c r="AV1016" s="12" t="s">
        <v>92</v>
      </c>
      <c r="AW1016" s="12" t="s">
        <v>38</v>
      </c>
      <c r="AX1016" s="12" t="s">
        <v>83</v>
      </c>
      <c r="AY1016" s="262" t="s">
        <v>263</v>
      </c>
    </row>
    <row r="1017" s="13" customFormat="1">
      <c r="B1017" s="263"/>
      <c r="C1017" s="264"/>
      <c r="D1017" s="246" t="s">
        <v>368</v>
      </c>
      <c r="E1017" s="265" t="s">
        <v>1</v>
      </c>
      <c r="F1017" s="266" t="s">
        <v>370</v>
      </c>
      <c r="G1017" s="264"/>
      <c r="H1017" s="267">
        <v>131.70000000000002</v>
      </c>
      <c r="I1017" s="268"/>
      <c r="J1017" s="264"/>
      <c r="K1017" s="264"/>
      <c r="L1017" s="269"/>
      <c r="M1017" s="270"/>
      <c r="N1017" s="271"/>
      <c r="O1017" s="271"/>
      <c r="P1017" s="271"/>
      <c r="Q1017" s="271"/>
      <c r="R1017" s="271"/>
      <c r="S1017" s="271"/>
      <c r="T1017" s="272"/>
      <c r="AT1017" s="273" t="s">
        <v>368</v>
      </c>
      <c r="AU1017" s="273" t="s">
        <v>92</v>
      </c>
      <c r="AV1017" s="13" t="s">
        <v>125</v>
      </c>
      <c r="AW1017" s="13" t="s">
        <v>38</v>
      </c>
      <c r="AX1017" s="13" t="s">
        <v>83</v>
      </c>
      <c r="AY1017" s="273" t="s">
        <v>263</v>
      </c>
    </row>
    <row r="1018" s="12" customFormat="1">
      <c r="B1018" s="252"/>
      <c r="C1018" s="253"/>
      <c r="D1018" s="246" t="s">
        <v>368</v>
      </c>
      <c r="E1018" s="254" t="s">
        <v>1</v>
      </c>
      <c r="F1018" s="255" t="s">
        <v>4126</v>
      </c>
      <c r="G1018" s="253"/>
      <c r="H1018" s="256">
        <v>151.45500000000001</v>
      </c>
      <c r="I1018" s="257"/>
      <c r="J1018" s="253"/>
      <c r="K1018" s="253"/>
      <c r="L1018" s="258"/>
      <c r="M1018" s="259"/>
      <c r="N1018" s="260"/>
      <c r="O1018" s="260"/>
      <c r="P1018" s="260"/>
      <c r="Q1018" s="260"/>
      <c r="R1018" s="260"/>
      <c r="S1018" s="260"/>
      <c r="T1018" s="261"/>
      <c r="AT1018" s="262" t="s">
        <v>368</v>
      </c>
      <c r="AU1018" s="262" t="s">
        <v>92</v>
      </c>
      <c r="AV1018" s="12" t="s">
        <v>92</v>
      </c>
      <c r="AW1018" s="12" t="s">
        <v>38</v>
      </c>
      <c r="AX1018" s="12" t="s">
        <v>83</v>
      </c>
      <c r="AY1018" s="262" t="s">
        <v>263</v>
      </c>
    </row>
    <row r="1019" s="13" customFormat="1">
      <c r="B1019" s="263"/>
      <c r="C1019" s="264"/>
      <c r="D1019" s="246" t="s">
        <v>368</v>
      </c>
      <c r="E1019" s="265" t="s">
        <v>1</v>
      </c>
      <c r="F1019" s="266" t="s">
        <v>370</v>
      </c>
      <c r="G1019" s="264"/>
      <c r="H1019" s="267">
        <v>151.45500000000001</v>
      </c>
      <c r="I1019" s="268"/>
      <c r="J1019" s="264"/>
      <c r="K1019" s="264"/>
      <c r="L1019" s="269"/>
      <c r="M1019" s="270"/>
      <c r="N1019" s="271"/>
      <c r="O1019" s="271"/>
      <c r="P1019" s="271"/>
      <c r="Q1019" s="271"/>
      <c r="R1019" s="271"/>
      <c r="S1019" s="271"/>
      <c r="T1019" s="272"/>
      <c r="AT1019" s="273" t="s">
        <v>368</v>
      </c>
      <c r="AU1019" s="273" t="s">
        <v>92</v>
      </c>
      <c r="AV1019" s="13" t="s">
        <v>125</v>
      </c>
      <c r="AW1019" s="13" t="s">
        <v>38</v>
      </c>
      <c r="AX1019" s="13" t="s">
        <v>83</v>
      </c>
      <c r="AY1019" s="273" t="s">
        <v>263</v>
      </c>
    </row>
    <row r="1020" s="12" customFormat="1">
      <c r="B1020" s="252"/>
      <c r="C1020" s="253"/>
      <c r="D1020" s="246" t="s">
        <v>368</v>
      </c>
      <c r="E1020" s="254" t="s">
        <v>1</v>
      </c>
      <c r="F1020" s="255" t="s">
        <v>1237</v>
      </c>
      <c r="G1020" s="253"/>
      <c r="H1020" s="256">
        <v>152</v>
      </c>
      <c r="I1020" s="257"/>
      <c r="J1020" s="253"/>
      <c r="K1020" s="253"/>
      <c r="L1020" s="258"/>
      <c r="M1020" s="259"/>
      <c r="N1020" s="260"/>
      <c r="O1020" s="260"/>
      <c r="P1020" s="260"/>
      <c r="Q1020" s="260"/>
      <c r="R1020" s="260"/>
      <c r="S1020" s="260"/>
      <c r="T1020" s="261"/>
      <c r="AT1020" s="262" t="s">
        <v>368</v>
      </c>
      <c r="AU1020" s="262" t="s">
        <v>92</v>
      </c>
      <c r="AV1020" s="12" t="s">
        <v>92</v>
      </c>
      <c r="AW1020" s="12" t="s">
        <v>38</v>
      </c>
      <c r="AX1020" s="12" t="s">
        <v>90</v>
      </c>
      <c r="AY1020" s="262" t="s">
        <v>263</v>
      </c>
    </row>
    <row r="1021" s="1" customFormat="1" ht="24" customHeight="1">
      <c r="B1021" s="39"/>
      <c r="C1021" s="233" t="s">
        <v>1121</v>
      </c>
      <c r="D1021" s="233" t="s">
        <v>266</v>
      </c>
      <c r="E1021" s="234" t="s">
        <v>4127</v>
      </c>
      <c r="F1021" s="235" t="s">
        <v>4128</v>
      </c>
      <c r="G1021" s="236" t="s">
        <v>396</v>
      </c>
      <c r="H1021" s="237">
        <v>220</v>
      </c>
      <c r="I1021" s="238"/>
      <c r="J1021" s="239">
        <f>ROUND(I1021*H1021,2)</f>
        <v>0</v>
      </c>
      <c r="K1021" s="235" t="s">
        <v>270</v>
      </c>
      <c r="L1021" s="44"/>
      <c r="M1021" s="240" t="s">
        <v>1</v>
      </c>
      <c r="N1021" s="241" t="s">
        <v>48</v>
      </c>
      <c r="O1021" s="87"/>
      <c r="P1021" s="242">
        <f>O1021*H1021</f>
        <v>0</v>
      </c>
      <c r="Q1021" s="242">
        <v>0.00020000000000000001</v>
      </c>
      <c r="R1021" s="242">
        <f>Q1021*H1021</f>
        <v>0.044000000000000004</v>
      </c>
      <c r="S1021" s="242">
        <v>0</v>
      </c>
      <c r="T1021" s="243">
        <f>S1021*H1021</f>
        <v>0</v>
      </c>
      <c r="AR1021" s="244" t="s">
        <v>452</v>
      </c>
      <c r="AT1021" s="244" t="s">
        <v>266</v>
      </c>
      <c r="AU1021" s="244" t="s">
        <v>92</v>
      </c>
      <c r="AY1021" s="17" t="s">
        <v>263</v>
      </c>
      <c r="BE1021" s="245">
        <f>IF(N1021="základní",J1021,0)</f>
        <v>0</v>
      </c>
      <c r="BF1021" s="245">
        <f>IF(N1021="snížená",J1021,0)</f>
        <v>0</v>
      </c>
      <c r="BG1021" s="245">
        <f>IF(N1021="zákl. přenesená",J1021,0)</f>
        <v>0</v>
      </c>
      <c r="BH1021" s="245">
        <f>IF(N1021="sníž. přenesená",J1021,0)</f>
        <v>0</v>
      </c>
      <c r="BI1021" s="245">
        <f>IF(N1021="nulová",J1021,0)</f>
        <v>0</v>
      </c>
      <c r="BJ1021" s="17" t="s">
        <v>90</v>
      </c>
      <c r="BK1021" s="245">
        <f>ROUND(I1021*H1021,2)</f>
        <v>0</v>
      </c>
      <c r="BL1021" s="17" t="s">
        <v>452</v>
      </c>
      <c r="BM1021" s="244" t="s">
        <v>4129</v>
      </c>
    </row>
    <row r="1022" s="14" customFormat="1">
      <c r="B1022" s="274"/>
      <c r="C1022" s="275"/>
      <c r="D1022" s="246" t="s">
        <v>368</v>
      </c>
      <c r="E1022" s="276" t="s">
        <v>1</v>
      </c>
      <c r="F1022" s="277" t="s">
        <v>4130</v>
      </c>
      <c r="G1022" s="275"/>
      <c r="H1022" s="276" t="s">
        <v>1</v>
      </c>
      <c r="I1022" s="278"/>
      <c r="J1022" s="275"/>
      <c r="K1022" s="275"/>
      <c r="L1022" s="279"/>
      <c r="M1022" s="280"/>
      <c r="N1022" s="281"/>
      <c r="O1022" s="281"/>
      <c r="P1022" s="281"/>
      <c r="Q1022" s="281"/>
      <c r="R1022" s="281"/>
      <c r="S1022" s="281"/>
      <c r="T1022" s="282"/>
      <c r="AT1022" s="283" t="s">
        <v>368</v>
      </c>
      <c r="AU1022" s="283" t="s">
        <v>92</v>
      </c>
      <c r="AV1022" s="14" t="s">
        <v>90</v>
      </c>
      <c r="AW1022" s="14" t="s">
        <v>38</v>
      </c>
      <c r="AX1022" s="14" t="s">
        <v>83</v>
      </c>
      <c r="AY1022" s="283" t="s">
        <v>263</v>
      </c>
    </row>
    <row r="1023" s="14" customFormat="1">
      <c r="B1023" s="274"/>
      <c r="C1023" s="275"/>
      <c r="D1023" s="246" t="s">
        <v>368</v>
      </c>
      <c r="E1023" s="276" t="s">
        <v>1</v>
      </c>
      <c r="F1023" s="277" t="s">
        <v>3580</v>
      </c>
      <c r="G1023" s="275"/>
      <c r="H1023" s="276" t="s">
        <v>1</v>
      </c>
      <c r="I1023" s="278"/>
      <c r="J1023" s="275"/>
      <c r="K1023" s="275"/>
      <c r="L1023" s="279"/>
      <c r="M1023" s="280"/>
      <c r="N1023" s="281"/>
      <c r="O1023" s="281"/>
      <c r="P1023" s="281"/>
      <c r="Q1023" s="281"/>
      <c r="R1023" s="281"/>
      <c r="S1023" s="281"/>
      <c r="T1023" s="282"/>
      <c r="AT1023" s="283" t="s">
        <v>368</v>
      </c>
      <c r="AU1023" s="283" t="s">
        <v>92</v>
      </c>
      <c r="AV1023" s="14" t="s">
        <v>90</v>
      </c>
      <c r="AW1023" s="14" t="s">
        <v>38</v>
      </c>
      <c r="AX1023" s="14" t="s">
        <v>83</v>
      </c>
      <c r="AY1023" s="283" t="s">
        <v>263</v>
      </c>
    </row>
    <row r="1024" s="12" customFormat="1">
      <c r="B1024" s="252"/>
      <c r="C1024" s="253"/>
      <c r="D1024" s="246" t="s">
        <v>368</v>
      </c>
      <c r="E1024" s="254" t="s">
        <v>1</v>
      </c>
      <c r="F1024" s="255" t="s">
        <v>4131</v>
      </c>
      <c r="G1024" s="253"/>
      <c r="H1024" s="256">
        <v>70.099999999999994</v>
      </c>
      <c r="I1024" s="257"/>
      <c r="J1024" s="253"/>
      <c r="K1024" s="253"/>
      <c r="L1024" s="258"/>
      <c r="M1024" s="259"/>
      <c r="N1024" s="260"/>
      <c r="O1024" s="260"/>
      <c r="P1024" s="260"/>
      <c r="Q1024" s="260"/>
      <c r="R1024" s="260"/>
      <c r="S1024" s="260"/>
      <c r="T1024" s="261"/>
      <c r="AT1024" s="262" t="s">
        <v>368</v>
      </c>
      <c r="AU1024" s="262" t="s">
        <v>92</v>
      </c>
      <c r="AV1024" s="12" t="s">
        <v>92</v>
      </c>
      <c r="AW1024" s="12" t="s">
        <v>38</v>
      </c>
      <c r="AX1024" s="12" t="s">
        <v>83</v>
      </c>
      <c r="AY1024" s="262" t="s">
        <v>263</v>
      </c>
    </row>
    <row r="1025" s="14" customFormat="1">
      <c r="B1025" s="274"/>
      <c r="C1025" s="275"/>
      <c r="D1025" s="246" t="s">
        <v>368</v>
      </c>
      <c r="E1025" s="276" t="s">
        <v>1</v>
      </c>
      <c r="F1025" s="277" t="s">
        <v>4132</v>
      </c>
      <c r="G1025" s="275"/>
      <c r="H1025" s="276" t="s">
        <v>1</v>
      </c>
      <c r="I1025" s="278"/>
      <c r="J1025" s="275"/>
      <c r="K1025" s="275"/>
      <c r="L1025" s="279"/>
      <c r="M1025" s="280"/>
      <c r="N1025" s="281"/>
      <c r="O1025" s="281"/>
      <c r="P1025" s="281"/>
      <c r="Q1025" s="281"/>
      <c r="R1025" s="281"/>
      <c r="S1025" s="281"/>
      <c r="T1025" s="282"/>
      <c r="AT1025" s="283" t="s">
        <v>368</v>
      </c>
      <c r="AU1025" s="283" t="s">
        <v>92</v>
      </c>
      <c r="AV1025" s="14" t="s">
        <v>90</v>
      </c>
      <c r="AW1025" s="14" t="s">
        <v>38</v>
      </c>
      <c r="AX1025" s="14" t="s">
        <v>83</v>
      </c>
      <c r="AY1025" s="283" t="s">
        <v>263</v>
      </c>
    </row>
    <row r="1026" s="12" customFormat="1">
      <c r="B1026" s="252"/>
      <c r="C1026" s="253"/>
      <c r="D1026" s="246" t="s">
        <v>368</v>
      </c>
      <c r="E1026" s="254" t="s">
        <v>1</v>
      </c>
      <c r="F1026" s="255" t="s">
        <v>4133</v>
      </c>
      <c r="G1026" s="253"/>
      <c r="H1026" s="256">
        <v>24.780000000000001</v>
      </c>
      <c r="I1026" s="257"/>
      <c r="J1026" s="253"/>
      <c r="K1026" s="253"/>
      <c r="L1026" s="258"/>
      <c r="M1026" s="259"/>
      <c r="N1026" s="260"/>
      <c r="O1026" s="260"/>
      <c r="P1026" s="260"/>
      <c r="Q1026" s="260"/>
      <c r="R1026" s="260"/>
      <c r="S1026" s="260"/>
      <c r="T1026" s="261"/>
      <c r="AT1026" s="262" t="s">
        <v>368</v>
      </c>
      <c r="AU1026" s="262" t="s">
        <v>92</v>
      </c>
      <c r="AV1026" s="12" t="s">
        <v>92</v>
      </c>
      <c r="AW1026" s="12" t="s">
        <v>38</v>
      </c>
      <c r="AX1026" s="12" t="s">
        <v>83</v>
      </c>
      <c r="AY1026" s="262" t="s">
        <v>263</v>
      </c>
    </row>
    <row r="1027" s="14" customFormat="1">
      <c r="B1027" s="274"/>
      <c r="C1027" s="275"/>
      <c r="D1027" s="246" t="s">
        <v>368</v>
      </c>
      <c r="E1027" s="276" t="s">
        <v>1</v>
      </c>
      <c r="F1027" s="277" t="s">
        <v>4134</v>
      </c>
      <c r="G1027" s="275"/>
      <c r="H1027" s="276" t="s">
        <v>1</v>
      </c>
      <c r="I1027" s="278"/>
      <c r="J1027" s="275"/>
      <c r="K1027" s="275"/>
      <c r="L1027" s="279"/>
      <c r="M1027" s="280"/>
      <c r="N1027" s="281"/>
      <c r="O1027" s="281"/>
      <c r="P1027" s="281"/>
      <c r="Q1027" s="281"/>
      <c r="R1027" s="281"/>
      <c r="S1027" s="281"/>
      <c r="T1027" s="282"/>
      <c r="AT1027" s="283" t="s">
        <v>368</v>
      </c>
      <c r="AU1027" s="283" t="s">
        <v>92</v>
      </c>
      <c r="AV1027" s="14" t="s">
        <v>90</v>
      </c>
      <c r="AW1027" s="14" t="s">
        <v>38</v>
      </c>
      <c r="AX1027" s="14" t="s">
        <v>83</v>
      </c>
      <c r="AY1027" s="283" t="s">
        <v>263</v>
      </c>
    </row>
    <row r="1028" s="12" customFormat="1">
      <c r="B1028" s="252"/>
      <c r="C1028" s="253"/>
      <c r="D1028" s="246" t="s">
        <v>368</v>
      </c>
      <c r="E1028" s="254" t="s">
        <v>1</v>
      </c>
      <c r="F1028" s="255" t="s">
        <v>4135</v>
      </c>
      <c r="G1028" s="253"/>
      <c r="H1028" s="256">
        <v>53.43</v>
      </c>
      <c r="I1028" s="257"/>
      <c r="J1028" s="253"/>
      <c r="K1028" s="253"/>
      <c r="L1028" s="258"/>
      <c r="M1028" s="259"/>
      <c r="N1028" s="260"/>
      <c r="O1028" s="260"/>
      <c r="P1028" s="260"/>
      <c r="Q1028" s="260"/>
      <c r="R1028" s="260"/>
      <c r="S1028" s="260"/>
      <c r="T1028" s="261"/>
      <c r="AT1028" s="262" t="s">
        <v>368</v>
      </c>
      <c r="AU1028" s="262" t="s">
        <v>92</v>
      </c>
      <c r="AV1028" s="12" t="s">
        <v>92</v>
      </c>
      <c r="AW1028" s="12" t="s">
        <v>38</v>
      </c>
      <c r="AX1028" s="12" t="s">
        <v>83</v>
      </c>
      <c r="AY1028" s="262" t="s">
        <v>263</v>
      </c>
    </row>
    <row r="1029" s="14" customFormat="1">
      <c r="B1029" s="274"/>
      <c r="C1029" s="275"/>
      <c r="D1029" s="246" t="s">
        <v>368</v>
      </c>
      <c r="E1029" s="276" t="s">
        <v>1</v>
      </c>
      <c r="F1029" s="277" t="s">
        <v>4136</v>
      </c>
      <c r="G1029" s="275"/>
      <c r="H1029" s="276" t="s">
        <v>1</v>
      </c>
      <c r="I1029" s="278"/>
      <c r="J1029" s="275"/>
      <c r="K1029" s="275"/>
      <c r="L1029" s="279"/>
      <c r="M1029" s="280"/>
      <c r="N1029" s="281"/>
      <c r="O1029" s="281"/>
      <c r="P1029" s="281"/>
      <c r="Q1029" s="281"/>
      <c r="R1029" s="281"/>
      <c r="S1029" s="281"/>
      <c r="T1029" s="282"/>
      <c r="AT1029" s="283" t="s">
        <v>368</v>
      </c>
      <c r="AU1029" s="283" t="s">
        <v>92</v>
      </c>
      <c r="AV1029" s="14" t="s">
        <v>90</v>
      </c>
      <c r="AW1029" s="14" t="s">
        <v>38</v>
      </c>
      <c r="AX1029" s="14" t="s">
        <v>83</v>
      </c>
      <c r="AY1029" s="283" t="s">
        <v>263</v>
      </c>
    </row>
    <row r="1030" s="12" customFormat="1">
      <c r="B1030" s="252"/>
      <c r="C1030" s="253"/>
      <c r="D1030" s="246" t="s">
        <v>368</v>
      </c>
      <c r="E1030" s="254" t="s">
        <v>1</v>
      </c>
      <c r="F1030" s="255" t="s">
        <v>4137</v>
      </c>
      <c r="G1030" s="253"/>
      <c r="H1030" s="256">
        <v>42.789999999999999</v>
      </c>
      <c r="I1030" s="257"/>
      <c r="J1030" s="253"/>
      <c r="K1030" s="253"/>
      <c r="L1030" s="258"/>
      <c r="M1030" s="259"/>
      <c r="N1030" s="260"/>
      <c r="O1030" s="260"/>
      <c r="P1030" s="260"/>
      <c r="Q1030" s="260"/>
      <c r="R1030" s="260"/>
      <c r="S1030" s="260"/>
      <c r="T1030" s="261"/>
      <c r="AT1030" s="262" t="s">
        <v>368</v>
      </c>
      <c r="AU1030" s="262" t="s">
        <v>92</v>
      </c>
      <c r="AV1030" s="12" t="s">
        <v>92</v>
      </c>
      <c r="AW1030" s="12" t="s">
        <v>38</v>
      </c>
      <c r="AX1030" s="12" t="s">
        <v>83</v>
      </c>
      <c r="AY1030" s="262" t="s">
        <v>263</v>
      </c>
    </row>
    <row r="1031" s="13" customFormat="1">
      <c r="B1031" s="263"/>
      <c r="C1031" s="264"/>
      <c r="D1031" s="246" t="s">
        <v>368</v>
      </c>
      <c r="E1031" s="265" t="s">
        <v>1</v>
      </c>
      <c r="F1031" s="266" t="s">
        <v>370</v>
      </c>
      <c r="G1031" s="264"/>
      <c r="H1031" s="267">
        <v>191.09999999999999</v>
      </c>
      <c r="I1031" s="268"/>
      <c r="J1031" s="264"/>
      <c r="K1031" s="264"/>
      <c r="L1031" s="269"/>
      <c r="M1031" s="270"/>
      <c r="N1031" s="271"/>
      <c r="O1031" s="271"/>
      <c r="P1031" s="271"/>
      <c r="Q1031" s="271"/>
      <c r="R1031" s="271"/>
      <c r="S1031" s="271"/>
      <c r="T1031" s="272"/>
      <c r="AT1031" s="273" t="s">
        <v>368</v>
      </c>
      <c r="AU1031" s="273" t="s">
        <v>92</v>
      </c>
      <c r="AV1031" s="13" t="s">
        <v>125</v>
      </c>
      <c r="AW1031" s="13" t="s">
        <v>38</v>
      </c>
      <c r="AX1031" s="13" t="s">
        <v>83</v>
      </c>
      <c r="AY1031" s="273" t="s">
        <v>263</v>
      </c>
    </row>
    <row r="1032" s="12" customFormat="1">
      <c r="B1032" s="252"/>
      <c r="C1032" s="253"/>
      <c r="D1032" s="246" t="s">
        <v>368</v>
      </c>
      <c r="E1032" s="254" t="s">
        <v>1</v>
      </c>
      <c r="F1032" s="255" t="s">
        <v>4138</v>
      </c>
      <c r="G1032" s="253"/>
      <c r="H1032" s="256">
        <v>219.76499999999999</v>
      </c>
      <c r="I1032" s="257"/>
      <c r="J1032" s="253"/>
      <c r="K1032" s="253"/>
      <c r="L1032" s="258"/>
      <c r="M1032" s="259"/>
      <c r="N1032" s="260"/>
      <c r="O1032" s="260"/>
      <c r="P1032" s="260"/>
      <c r="Q1032" s="260"/>
      <c r="R1032" s="260"/>
      <c r="S1032" s="260"/>
      <c r="T1032" s="261"/>
      <c r="AT1032" s="262" t="s">
        <v>368</v>
      </c>
      <c r="AU1032" s="262" t="s">
        <v>92</v>
      </c>
      <c r="AV1032" s="12" t="s">
        <v>92</v>
      </c>
      <c r="AW1032" s="12" t="s">
        <v>38</v>
      </c>
      <c r="AX1032" s="12" t="s">
        <v>83</v>
      </c>
      <c r="AY1032" s="262" t="s">
        <v>263</v>
      </c>
    </row>
    <row r="1033" s="13" customFormat="1">
      <c r="B1033" s="263"/>
      <c r="C1033" s="264"/>
      <c r="D1033" s="246" t="s">
        <v>368</v>
      </c>
      <c r="E1033" s="265" t="s">
        <v>1</v>
      </c>
      <c r="F1033" s="266" t="s">
        <v>370</v>
      </c>
      <c r="G1033" s="264"/>
      <c r="H1033" s="267">
        <v>219.76499999999999</v>
      </c>
      <c r="I1033" s="268"/>
      <c r="J1033" s="264"/>
      <c r="K1033" s="264"/>
      <c r="L1033" s="269"/>
      <c r="M1033" s="270"/>
      <c r="N1033" s="271"/>
      <c r="O1033" s="271"/>
      <c r="P1033" s="271"/>
      <c r="Q1033" s="271"/>
      <c r="R1033" s="271"/>
      <c r="S1033" s="271"/>
      <c r="T1033" s="272"/>
      <c r="AT1033" s="273" t="s">
        <v>368</v>
      </c>
      <c r="AU1033" s="273" t="s">
        <v>92</v>
      </c>
      <c r="AV1033" s="13" t="s">
        <v>125</v>
      </c>
      <c r="AW1033" s="13" t="s">
        <v>38</v>
      </c>
      <c r="AX1033" s="13" t="s">
        <v>83</v>
      </c>
      <c r="AY1033" s="273" t="s">
        <v>263</v>
      </c>
    </row>
    <row r="1034" s="12" customFormat="1">
      <c r="B1034" s="252"/>
      <c r="C1034" s="253"/>
      <c r="D1034" s="246" t="s">
        <v>368</v>
      </c>
      <c r="E1034" s="254" t="s">
        <v>1</v>
      </c>
      <c r="F1034" s="255" t="s">
        <v>1627</v>
      </c>
      <c r="G1034" s="253"/>
      <c r="H1034" s="256">
        <v>220</v>
      </c>
      <c r="I1034" s="257"/>
      <c r="J1034" s="253"/>
      <c r="K1034" s="253"/>
      <c r="L1034" s="258"/>
      <c r="M1034" s="259"/>
      <c r="N1034" s="260"/>
      <c r="O1034" s="260"/>
      <c r="P1034" s="260"/>
      <c r="Q1034" s="260"/>
      <c r="R1034" s="260"/>
      <c r="S1034" s="260"/>
      <c r="T1034" s="261"/>
      <c r="AT1034" s="262" t="s">
        <v>368</v>
      </c>
      <c r="AU1034" s="262" t="s">
        <v>92</v>
      </c>
      <c r="AV1034" s="12" t="s">
        <v>92</v>
      </c>
      <c r="AW1034" s="12" t="s">
        <v>38</v>
      </c>
      <c r="AX1034" s="12" t="s">
        <v>90</v>
      </c>
      <c r="AY1034" s="262" t="s">
        <v>263</v>
      </c>
    </row>
    <row r="1035" s="1" customFormat="1" ht="24" customHeight="1">
      <c r="B1035" s="39"/>
      <c r="C1035" s="233" t="s">
        <v>1126</v>
      </c>
      <c r="D1035" s="233" t="s">
        <v>266</v>
      </c>
      <c r="E1035" s="234" t="s">
        <v>4139</v>
      </c>
      <c r="F1035" s="235" t="s">
        <v>4140</v>
      </c>
      <c r="G1035" s="236" t="s">
        <v>396</v>
      </c>
      <c r="H1035" s="237">
        <v>76.5</v>
      </c>
      <c r="I1035" s="238"/>
      <c r="J1035" s="239">
        <f>ROUND(I1035*H1035,2)</f>
        <v>0</v>
      </c>
      <c r="K1035" s="235" t="s">
        <v>270</v>
      </c>
      <c r="L1035" s="44"/>
      <c r="M1035" s="240" t="s">
        <v>1</v>
      </c>
      <c r="N1035" s="241" t="s">
        <v>48</v>
      </c>
      <c r="O1035" s="87"/>
      <c r="P1035" s="242">
        <f>O1035*H1035</f>
        <v>0</v>
      </c>
      <c r="Q1035" s="242">
        <v>0.00024000000000000001</v>
      </c>
      <c r="R1035" s="242">
        <f>Q1035*H1035</f>
        <v>0.018360000000000001</v>
      </c>
      <c r="S1035" s="242">
        <v>0</v>
      </c>
      <c r="T1035" s="243">
        <f>S1035*H1035</f>
        <v>0</v>
      </c>
      <c r="AR1035" s="244" t="s">
        <v>452</v>
      </c>
      <c r="AT1035" s="244" t="s">
        <v>266</v>
      </c>
      <c r="AU1035" s="244" t="s">
        <v>92</v>
      </c>
      <c r="AY1035" s="17" t="s">
        <v>263</v>
      </c>
      <c r="BE1035" s="245">
        <f>IF(N1035="základní",J1035,0)</f>
        <v>0</v>
      </c>
      <c r="BF1035" s="245">
        <f>IF(N1035="snížená",J1035,0)</f>
        <v>0</v>
      </c>
      <c r="BG1035" s="245">
        <f>IF(N1035="zákl. přenesená",J1035,0)</f>
        <v>0</v>
      </c>
      <c r="BH1035" s="245">
        <f>IF(N1035="sníž. přenesená",J1035,0)</f>
        <v>0</v>
      </c>
      <c r="BI1035" s="245">
        <f>IF(N1035="nulová",J1035,0)</f>
        <v>0</v>
      </c>
      <c r="BJ1035" s="17" t="s">
        <v>90</v>
      </c>
      <c r="BK1035" s="245">
        <f>ROUND(I1035*H1035,2)</f>
        <v>0</v>
      </c>
      <c r="BL1035" s="17" t="s">
        <v>452</v>
      </c>
      <c r="BM1035" s="244" t="s">
        <v>4141</v>
      </c>
    </row>
    <row r="1036" s="14" customFormat="1">
      <c r="B1036" s="274"/>
      <c r="C1036" s="275"/>
      <c r="D1036" s="246" t="s">
        <v>368</v>
      </c>
      <c r="E1036" s="276" t="s">
        <v>1</v>
      </c>
      <c r="F1036" s="277" t="s">
        <v>4130</v>
      </c>
      <c r="G1036" s="275"/>
      <c r="H1036" s="276" t="s">
        <v>1</v>
      </c>
      <c r="I1036" s="278"/>
      <c r="J1036" s="275"/>
      <c r="K1036" s="275"/>
      <c r="L1036" s="279"/>
      <c r="M1036" s="280"/>
      <c r="N1036" s="281"/>
      <c r="O1036" s="281"/>
      <c r="P1036" s="281"/>
      <c r="Q1036" s="281"/>
      <c r="R1036" s="281"/>
      <c r="S1036" s="281"/>
      <c r="T1036" s="282"/>
      <c r="AT1036" s="283" t="s">
        <v>368</v>
      </c>
      <c r="AU1036" s="283" t="s">
        <v>92</v>
      </c>
      <c r="AV1036" s="14" t="s">
        <v>90</v>
      </c>
      <c r="AW1036" s="14" t="s">
        <v>38</v>
      </c>
      <c r="AX1036" s="14" t="s">
        <v>83</v>
      </c>
      <c r="AY1036" s="283" t="s">
        <v>263</v>
      </c>
    </row>
    <row r="1037" s="14" customFormat="1">
      <c r="B1037" s="274"/>
      <c r="C1037" s="275"/>
      <c r="D1037" s="246" t="s">
        <v>368</v>
      </c>
      <c r="E1037" s="276" t="s">
        <v>1</v>
      </c>
      <c r="F1037" s="277" t="s">
        <v>3580</v>
      </c>
      <c r="G1037" s="275"/>
      <c r="H1037" s="276" t="s">
        <v>1</v>
      </c>
      <c r="I1037" s="278"/>
      <c r="J1037" s="275"/>
      <c r="K1037" s="275"/>
      <c r="L1037" s="279"/>
      <c r="M1037" s="280"/>
      <c r="N1037" s="281"/>
      <c r="O1037" s="281"/>
      <c r="P1037" s="281"/>
      <c r="Q1037" s="281"/>
      <c r="R1037" s="281"/>
      <c r="S1037" s="281"/>
      <c r="T1037" s="282"/>
      <c r="AT1037" s="283" t="s">
        <v>368</v>
      </c>
      <c r="AU1037" s="283" t="s">
        <v>92</v>
      </c>
      <c r="AV1037" s="14" t="s">
        <v>90</v>
      </c>
      <c r="AW1037" s="14" t="s">
        <v>38</v>
      </c>
      <c r="AX1037" s="14" t="s">
        <v>83</v>
      </c>
      <c r="AY1037" s="283" t="s">
        <v>263</v>
      </c>
    </row>
    <row r="1038" s="12" customFormat="1">
      <c r="B1038" s="252"/>
      <c r="C1038" s="253"/>
      <c r="D1038" s="246" t="s">
        <v>368</v>
      </c>
      <c r="E1038" s="254" t="s">
        <v>1</v>
      </c>
      <c r="F1038" s="255" t="s">
        <v>593</v>
      </c>
      <c r="G1038" s="253"/>
      <c r="H1038" s="256">
        <v>37</v>
      </c>
      <c r="I1038" s="257"/>
      <c r="J1038" s="253"/>
      <c r="K1038" s="253"/>
      <c r="L1038" s="258"/>
      <c r="M1038" s="259"/>
      <c r="N1038" s="260"/>
      <c r="O1038" s="260"/>
      <c r="P1038" s="260"/>
      <c r="Q1038" s="260"/>
      <c r="R1038" s="260"/>
      <c r="S1038" s="260"/>
      <c r="T1038" s="261"/>
      <c r="AT1038" s="262" t="s">
        <v>368</v>
      </c>
      <c r="AU1038" s="262" t="s">
        <v>92</v>
      </c>
      <c r="AV1038" s="12" t="s">
        <v>92</v>
      </c>
      <c r="AW1038" s="12" t="s">
        <v>38</v>
      </c>
      <c r="AX1038" s="12" t="s">
        <v>83</v>
      </c>
      <c r="AY1038" s="262" t="s">
        <v>263</v>
      </c>
    </row>
    <row r="1039" s="14" customFormat="1">
      <c r="B1039" s="274"/>
      <c r="C1039" s="275"/>
      <c r="D1039" s="246" t="s">
        <v>368</v>
      </c>
      <c r="E1039" s="276" t="s">
        <v>1</v>
      </c>
      <c r="F1039" s="277" t="s">
        <v>4132</v>
      </c>
      <c r="G1039" s="275"/>
      <c r="H1039" s="276" t="s">
        <v>1</v>
      </c>
      <c r="I1039" s="278"/>
      <c r="J1039" s="275"/>
      <c r="K1039" s="275"/>
      <c r="L1039" s="279"/>
      <c r="M1039" s="280"/>
      <c r="N1039" s="281"/>
      <c r="O1039" s="281"/>
      <c r="P1039" s="281"/>
      <c r="Q1039" s="281"/>
      <c r="R1039" s="281"/>
      <c r="S1039" s="281"/>
      <c r="T1039" s="282"/>
      <c r="AT1039" s="283" t="s">
        <v>368</v>
      </c>
      <c r="AU1039" s="283" t="s">
        <v>92</v>
      </c>
      <c r="AV1039" s="14" t="s">
        <v>90</v>
      </c>
      <c r="AW1039" s="14" t="s">
        <v>38</v>
      </c>
      <c r="AX1039" s="14" t="s">
        <v>83</v>
      </c>
      <c r="AY1039" s="283" t="s">
        <v>263</v>
      </c>
    </row>
    <row r="1040" s="12" customFormat="1">
      <c r="B1040" s="252"/>
      <c r="C1040" s="253"/>
      <c r="D1040" s="246" t="s">
        <v>368</v>
      </c>
      <c r="E1040" s="254" t="s">
        <v>1</v>
      </c>
      <c r="F1040" s="255" t="s">
        <v>4087</v>
      </c>
      <c r="G1040" s="253"/>
      <c r="H1040" s="256">
        <v>1.0900000000000001</v>
      </c>
      <c r="I1040" s="257"/>
      <c r="J1040" s="253"/>
      <c r="K1040" s="253"/>
      <c r="L1040" s="258"/>
      <c r="M1040" s="259"/>
      <c r="N1040" s="260"/>
      <c r="O1040" s="260"/>
      <c r="P1040" s="260"/>
      <c r="Q1040" s="260"/>
      <c r="R1040" s="260"/>
      <c r="S1040" s="260"/>
      <c r="T1040" s="261"/>
      <c r="AT1040" s="262" t="s">
        <v>368</v>
      </c>
      <c r="AU1040" s="262" t="s">
        <v>92</v>
      </c>
      <c r="AV1040" s="12" t="s">
        <v>92</v>
      </c>
      <c r="AW1040" s="12" t="s">
        <v>38</v>
      </c>
      <c r="AX1040" s="12" t="s">
        <v>83</v>
      </c>
      <c r="AY1040" s="262" t="s">
        <v>263</v>
      </c>
    </row>
    <row r="1041" s="14" customFormat="1">
      <c r="B1041" s="274"/>
      <c r="C1041" s="275"/>
      <c r="D1041" s="246" t="s">
        <v>368</v>
      </c>
      <c r="E1041" s="276" t="s">
        <v>1</v>
      </c>
      <c r="F1041" s="277" t="s">
        <v>4134</v>
      </c>
      <c r="G1041" s="275"/>
      <c r="H1041" s="276" t="s">
        <v>1</v>
      </c>
      <c r="I1041" s="278"/>
      <c r="J1041" s="275"/>
      <c r="K1041" s="275"/>
      <c r="L1041" s="279"/>
      <c r="M1041" s="280"/>
      <c r="N1041" s="281"/>
      <c r="O1041" s="281"/>
      <c r="P1041" s="281"/>
      <c r="Q1041" s="281"/>
      <c r="R1041" s="281"/>
      <c r="S1041" s="281"/>
      <c r="T1041" s="282"/>
      <c r="AT1041" s="283" t="s">
        <v>368</v>
      </c>
      <c r="AU1041" s="283" t="s">
        <v>92</v>
      </c>
      <c r="AV1041" s="14" t="s">
        <v>90</v>
      </c>
      <c r="AW1041" s="14" t="s">
        <v>38</v>
      </c>
      <c r="AX1041" s="14" t="s">
        <v>83</v>
      </c>
      <c r="AY1041" s="283" t="s">
        <v>263</v>
      </c>
    </row>
    <row r="1042" s="12" customFormat="1">
      <c r="B1042" s="252"/>
      <c r="C1042" s="253"/>
      <c r="D1042" s="246" t="s">
        <v>368</v>
      </c>
      <c r="E1042" s="254" t="s">
        <v>1</v>
      </c>
      <c r="F1042" s="255" t="s">
        <v>4142</v>
      </c>
      <c r="G1042" s="253"/>
      <c r="H1042" s="256">
        <v>14.029999999999999</v>
      </c>
      <c r="I1042" s="257"/>
      <c r="J1042" s="253"/>
      <c r="K1042" s="253"/>
      <c r="L1042" s="258"/>
      <c r="M1042" s="259"/>
      <c r="N1042" s="260"/>
      <c r="O1042" s="260"/>
      <c r="P1042" s="260"/>
      <c r="Q1042" s="260"/>
      <c r="R1042" s="260"/>
      <c r="S1042" s="260"/>
      <c r="T1042" s="261"/>
      <c r="AT1042" s="262" t="s">
        <v>368</v>
      </c>
      <c r="AU1042" s="262" t="s">
        <v>92</v>
      </c>
      <c r="AV1042" s="12" t="s">
        <v>92</v>
      </c>
      <c r="AW1042" s="12" t="s">
        <v>38</v>
      </c>
      <c r="AX1042" s="12" t="s">
        <v>83</v>
      </c>
      <c r="AY1042" s="262" t="s">
        <v>263</v>
      </c>
    </row>
    <row r="1043" s="14" customFormat="1">
      <c r="B1043" s="274"/>
      <c r="C1043" s="275"/>
      <c r="D1043" s="246" t="s">
        <v>368</v>
      </c>
      <c r="E1043" s="276" t="s">
        <v>1</v>
      </c>
      <c r="F1043" s="277" t="s">
        <v>4136</v>
      </c>
      <c r="G1043" s="275"/>
      <c r="H1043" s="276" t="s">
        <v>1</v>
      </c>
      <c r="I1043" s="278"/>
      <c r="J1043" s="275"/>
      <c r="K1043" s="275"/>
      <c r="L1043" s="279"/>
      <c r="M1043" s="280"/>
      <c r="N1043" s="281"/>
      <c r="O1043" s="281"/>
      <c r="P1043" s="281"/>
      <c r="Q1043" s="281"/>
      <c r="R1043" s="281"/>
      <c r="S1043" s="281"/>
      <c r="T1043" s="282"/>
      <c r="AT1043" s="283" t="s">
        <v>368</v>
      </c>
      <c r="AU1043" s="283" t="s">
        <v>92</v>
      </c>
      <c r="AV1043" s="14" t="s">
        <v>90</v>
      </c>
      <c r="AW1043" s="14" t="s">
        <v>38</v>
      </c>
      <c r="AX1043" s="14" t="s">
        <v>83</v>
      </c>
      <c r="AY1043" s="283" t="s">
        <v>263</v>
      </c>
    </row>
    <row r="1044" s="12" customFormat="1">
      <c r="B1044" s="252"/>
      <c r="C1044" s="253"/>
      <c r="D1044" s="246" t="s">
        <v>368</v>
      </c>
      <c r="E1044" s="254" t="s">
        <v>1</v>
      </c>
      <c r="F1044" s="255" t="s">
        <v>4143</v>
      </c>
      <c r="G1044" s="253"/>
      <c r="H1044" s="256">
        <v>14.279999999999999</v>
      </c>
      <c r="I1044" s="257"/>
      <c r="J1044" s="253"/>
      <c r="K1044" s="253"/>
      <c r="L1044" s="258"/>
      <c r="M1044" s="259"/>
      <c r="N1044" s="260"/>
      <c r="O1044" s="260"/>
      <c r="P1044" s="260"/>
      <c r="Q1044" s="260"/>
      <c r="R1044" s="260"/>
      <c r="S1044" s="260"/>
      <c r="T1044" s="261"/>
      <c r="AT1044" s="262" t="s">
        <v>368</v>
      </c>
      <c r="AU1044" s="262" t="s">
        <v>92</v>
      </c>
      <c r="AV1044" s="12" t="s">
        <v>92</v>
      </c>
      <c r="AW1044" s="12" t="s">
        <v>38</v>
      </c>
      <c r="AX1044" s="12" t="s">
        <v>83</v>
      </c>
      <c r="AY1044" s="262" t="s">
        <v>263</v>
      </c>
    </row>
    <row r="1045" s="13" customFormat="1">
      <c r="B1045" s="263"/>
      <c r="C1045" s="264"/>
      <c r="D1045" s="246" t="s">
        <v>368</v>
      </c>
      <c r="E1045" s="265" t="s">
        <v>1</v>
      </c>
      <c r="F1045" s="266" t="s">
        <v>370</v>
      </c>
      <c r="G1045" s="264"/>
      <c r="H1045" s="267">
        <v>66.400000000000006</v>
      </c>
      <c r="I1045" s="268"/>
      <c r="J1045" s="264"/>
      <c r="K1045" s="264"/>
      <c r="L1045" s="269"/>
      <c r="M1045" s="270"/>
      <c r="N1045" s="271"/>
      <c r="O1045" s="271"/>
      <c r="P1045" s="271"/>
      <c r="Q1045" s="271"/>
      <c r="R1045" s="271"/>
      <c r="S1045" s="271"/>
      <c r="T1045" s="272"/>
      <c r="AT1045" s="273" t="s">
        <v>368</v>
      </c>
      <c r="AU1045" s="273" t="s">
        <v>92</v>
      </c>
      <c r="AV1045" s="13" t="s">
        <v>125</v>
      </c>
      <c r="AW1045" s="13" t="s">
        <v>38</v>
      </c>
      <c r="AX1045" s="13" t="s">
        <v>83</v>
      </c>
      <c r="AY1045" s="273" t="s">
        <v>263</v>
      </c>
    </row>
    <row r="1046" s="12" customFormat="1">
      <c r="B1046" s="252"/>
      <c r="C1046" s="253"/>
      <c r="D1046" s="246" t="s">
        <v>368</v>
      </c>
      <c r="E1046" s="254" t="s">
        <v>1</v>
      </c>
      <c r="F1046" s="255" t="s">
        <v>4144</v>
      </c>
      <c r="G1046" s="253"/>
      <c r="H1046" s="256">
        <v>76.359999999999999</v>
      </c>
      <c r="I1046" s="257"/>
      <c r="J1046" s="253"/>
      <c r="K1046" s="253"/>
      <c r="L1046" s="258"/>
      <c r="M1046" s="259"/>
      <c r="N1046" s="260"/>
      <c r="O1046" s="260"/>
      <c r="P1046" s="260"/>
      <c r="Q1046" s="260"/>
      <c r="R1046" s="260"/>
      <c r="S1046" s="260"/>
      <c r="T1046" s="261"/>
      <c r="AT1046" s="262" t="s">
        <v>368</v>
      </c>
      <c r="AU1046" s="262" t="s">
        <v>92</v>
      </c>
      <c r="AV1046" s="12" t="s">
        <v>92</v>
      </c>
      <c r="AW1046" s="12" t="s">
        <v>38</v>
      </c>
      <c r="AX1046" s="12" t="s">
        <v>83</v>
      </c>
      <c r="AY1046" s="262" t="s">
        <v>263</v>
      </c>
    </row>
    <row r="1047" s="13" customFormat="1">
      <c r="B1047" s="263"/>
      <c r="C1047" s="264"/>
      <c r="D1047" s="246" t="s">
        <v>368</v>
      </c>
      <c r="E1047" s="265" t="s">
        <v>1</v>
      </c>
      <c r="F1047" s="266" t="s">
        <v>370</v>
      </c>
      <c r="G1047" s="264"/>
      <c r="H1047" s="267">
        <v>76.359999999999999</v>
      </c>
      <c r="I1047" s="268"/>
      <c r="J1047" s="264"/>
      <c r="K1047" s="264"/>
      <c r="L1047" s="269"/>
      <c r="M1047" s="270"/>
      <c r="N1047" s="271"/>
      <c r="O1047" s="271"/>
      <c r="P1047" s="271"/>
      <c r="Q1047" s="271"/>
      <c r="R1047" s="271"/>
      <c r="S1047" s="271"/>
      <c r="T1047" s="272"/>
      <c r="AT1047" s="273" t="s">
        <v>368</v>
      </c>
      <c r="AU1047" s="273" t="s">
        <v>92</v>
      </c>
      <c r="AV1047" s="13" t="s">
        <v>125</v>
      </c>
      <c r="AW1047" s="13" t="s">
        <v>38</v>
      </c>
      <c r="AX1047" s="13" t="s">
        <v>83</v>
      </c>
      <c r="AY1047" s="273" t="s">
        <v>263</v>
      </c>
    </row>
    <row r="1048" s="12" customFormat="1">
      <c r="B1048" s="252"/>
      <c r="C1048" s="253"/>
      <c r="D1048" s="246" t="s">
        <v>368</v>
      </c>
      <c r="E1048" s="254" t="s">
        <v>1</v>
      </c>
      <c r="F1048" s="255" t="s">
        <v>4145</v>
      </c>
      <c r="G1048" s="253"/>
      <c r="H1048" s="256">
        <v>76.5</v>
      </c>
      <c r="I1048" s="257"/>
      <c r="J1048" s="253"/>
      <c r="K1048" s="253"/>
      <c r="L1048" s="258"/>
      <c r="M1048" s="259"/>
      <c r="N1048" s="260"/>
      <c r="O1048" s="260"/>
      <c r="P1048" s="260"/>
      <c r="Q1048" s="260"/>
      <c r="R1048" s="260"/>
      <c r="S1048" s="260"/>
      <c r="T1048" s="261"/>
      <c r="AT1048" s="262" t="s">
        <v>368</v>
      </c>
      <c r="AU1048" s="262" t="s">
        <v>92</v>
      </c>
      <c r="AV1048" s="12" t="s">
        <v>92</v>
      </c>
      <c r="AW1048" s="12" t="s">
        <v>38</v>
      </c>
      <c r="AX1048" s="12" t="s">
        <v>90</v>
      </c>
      <c r="AY1048" s="262" t="s">
        <v>263</v>
      </c>
    </row>
    <row r="1049" s="1" customFormat="1" ht="16.5" customHeight="1">
      <c r="B1049" s="39"/>
      <c r="C1049" s="233" t="s">
        <v>1131</v>
      </c>
      <c r="D1049" s="233" t="s">
        <v>266</v>
      </c>
      <c r="E1049" s="234" t="s">
        <v>4146</v>
      </c>
      <c r="F1049" s="235" t="s">
        <v>4147</v>
      </c>
      <c r="G1049" s="236" t="s">
        <v>396</v>
      </c>
      <c r="H1049" s="237">
        <v>197</v>
      </c>
      <c r="I1049" s="238"/>
      <c r="J1049" s="239">
        <f>ROUND(I1049*H1049,2)</f>
        <v>0</v>
      </c>
      <c r="K1049" s="235" t="s">
        <v>270</v>
      </c>
      <c r="L1049" s="44"/>
      <c r="M1049" s="240" t="s">
        <v>1</v>
      </c>
      <c r="N1049" s="241" t="s">
        <v>48</v>
      </c>
      <c r="O1049" s="87"/>
      <c r="P1049" s="242">
        <f>O1049*H1049</f>
        <v>0</v>
      </c>
      <c r="Q1049" s="242">
        <v>0.00018000000000000001</v>
      </c>
      <c r="R1049" s="242">
        <f>Q1049*H1049</f>
        <v>0.035460000000000005</v>
      </c>
      <c r="S1049" s="242">
        <v>0</v>
      </c>
      <c r="T1049" s="243">
        <f>S1049*H1049</f>
        <v>0</v>
      </c>
      <c r="AR1049" s="244" t="s">
        <v>452</v>
      </c>
      <c r="AT1049" s="244" t="s">
        <v>266</v>
      </c>
      <c r="AU1049" s="244" t="s">
        <v>92</v>
      </c>
      <c r="AY1049" s="17" t="s">
        <v>263</v>
      </c>
      <c r="BE1049" s="245">
        <f>IF(N1049="základní",J1049,0)</f>
        <v>0</v>
      </c>
      <c r="BF1049" s="245">
        <f>IF(N1049="snížená",J1049,0)</f>
        <v>0</v>
      </c>
      <c r="BG1049" s="245">
        <f>IF(N1049="zákl. přenesená",J1049,0)</f>
        <v>0</v>
      </c>
      <c r="BH1049" s="245">
        <f>IF(N1049="sníž. přenesená",J1049,0)</f>
        <v>0</v>
      </c>
      <c r="BI1049" s="245">
        <f>IF(N1049="nulová",J1049,0)</f>
        <v>0</v>
      </c>
      <c r="BJ1049" s="17" t="s">
        <v>90</v>
      </c>
      <c r="BK1049" s="245">
        <f>ROUND(I1049*H1049,2)</f>
        <v>0</v>
      </c>
      <c r="BL1049" s="17" t="s">
        <v>452</v>
      </c>
      <c r="BM1049" s="244" t="s">
        <v>4148</v>
      </c>
    </row>
    <row r="1050" s="12" customFormat="1">
      <c r="B1050" s="252"/>
      <c r="C1050" s="253"/>
      <c r="D1050" s="246" t="s">
        <v>368</v>
      </c>
      <c r="E1050" s="254" t="s">
        <v>1</v>
      </c>
      <c r="F1050" s="255" t="s">
        <v>4149</v>
      </c>
      <c r="G1050" s="253"/>
      <c r="H1050" s="256">
        <v>171.05000000000001</v>
      </c>
      <c r="I1050" s="257"/>
      <c r="J1050" s="253"/>
      <c r="K1050" s="253"/>
      <c r="L1050" s="258"/>
      <c r="M1050" s="259"/>
      <c r="N1050" s="260"/>
      <c r="O1050" s="260"/>
      <c r="P1050" s="260"/>
      <c r="Q1050" s="260"/>
      <c r="R1050" s="260"/>
      <c r="S1050" s="260"/>
      <c r="T1050" s="261"/>
      <c r="AT1050" s="262" t="s">
        <v>368</v>
      </c>
      <c r="AU1050" s="262" t="s">
        <v>92</v>
      </c>
      <c r="AV1050" s="12" t="s">
        <v>92</v>
      </c>
      <c r="AW1050" s="12" t="s">
        <v>38</v>
      </c>
      <c r="AX1050" s="12" t="s">
        <v>83</v>
      </c>
      <c r="AY1050" s="262" t="s">
        <v>263</v>
      </c>
    </row>
    <row r="1051" s="13" customFormat="1">
      <c r="B1051" s="263"/>
      <c r="C1051" s="264"/>
      <c r="D1051" s="246" t="s">
        <v>368</v>
      </c>
      <c r="E1051" s="265" t="s">
        <v>1</v>
      </c>
      <c r="F1051" s="266" t="s">
        <v>370</v>
      </c>
      <c r="G1051" s="264"/>
      <c r="H1051" s="267">
        <v>171.05000000000001</v>
      </c>
      <c r="I1051" s="268"/>
      <c r="J1051" s="264"/>
      <c r="K1051" s="264"/>
      <c r="L1051" s="269"/>
      <c r="M1051" s="270"/>
      <c r="N1051" s="271"/>
      <c r="O1051" s="271"/>
      <c r="P1051" s="271"/>
      <c r="Q1051" s="271"/>
      <c r="R1051" s="271"/>
      <c r="S1051" s="271"/>
      <c r="T1051" s="272"/>
      <c r="AT1051" s="273" t="s">
        <v>368</v>
      </c>
      <c r="AU1051" s="273" t="s">
        <v>92</v>
      </c>
      <c r="AV1051" s="13" t="s">
        <v>125</v>
      </c>
      <c r="AW1051" s="13" t="s">
        <v>38</v>
      </c>
      <c r="AX1051" s="13" t="s">
        <v>83</v>
      </c>
      <c r="AY1051" s="273" t="s">
        <v>263</v>
      </c>
    </row>
    <row r="1052" s="12" customFormat="1">
      <c r="B1052" s="252"/>
      <c r="C1052" s="253"/>
      <c r="D1052" s="246" t="s">
        <v>368</v>
      </c>
      <c r="E1052" s="254" t="s">
        <v>1</v>
      </c>
      <c r="F1052" s="255" t="s">
        <v>4150</v>
      </c>
      <c r="G1052" s="253"/>
      <c r="H1052" s="256">
        <v>196.708</v>
      </c>
      <c r="I1052" s="257"/>
      <c r="J1052" s="253"/>
      <c r="K1052" s="253"/>
      <c r="L1052" s="258"/>
      <c r="M1052" s="259"/>
      <c r="N1052" s="260"/>
      <c r="O1052" s="260"/>
      <c r="P1052" s="260"/>
      <c r="Q1052" s="260"/>
      <c r="R1052" s="260"/>
      <c r="S1052" s="260"/>
      <c r="T1052" s="261"/>
      <c r="AT1052" s="262" t="s">
        <v>368</v>
      </c>
      <c r="AU1052" s="262" t="s">
        <v>92</v>
      </c>
      <c r="AV1052" s="12" t="s">
        <v>92</v>
      </c>
      <c r="AW1052" s="12" t="s">
        <v>38</v>
      </c>
      <c r="AX1052" s="12" t="s">
        <v>83</v>
      </c>
      <c r="AY1052" s="262" t="s">
        <v>263</v>
      </c>
    </row>
    <row r="1053" s="13" customFormat="1">
      <c r="B1053" s="263"/>
      <c r="C1053" s="264"/>
      <c r="D1053" s="246" t="s">
        <v>368</v>
      </c>
      <c r="E1053" s="265" t="s">
        <v>1</v>
      </c>
      <c r="F1053" s="266" t="s">
        <v>370</v>
      </c>
      <c r="G1053" s="264"/>
      <c r="H1053" s="267">
        <v>196.708</v>
      </c>
      <c r="I1053" s="268"/>
      <c r="J1053" s="264"/>
      <c r="K1053" s="264"/>
      <c r="L1053" s="269"/>
      <c r="M1053" s="270"/>
      <c r="N1053" s="271"/>
      <c r="O1053" s="271"/>
      <c r="P1053" s="271"/>
      <c r="Q1053" s="271"/>
      <c r="R1053" s="271"/>
      <c r="S1053" s="271"/>
      <c r="T1053" s="272"/>
      <c r="AT1053" s="273" t="s">
        <v>368</v>
      </c>
      <c r="AU1053" s="273" t="s">
        <v>92</v>
      </c>
      <c r="AV1053" s="13" t="s">
        <v>125</v>
      </c>
      <c r="AW1053" s="13" t="s">
        <v>38</v>
      </c>
      <c r="AX1053" s="13" t="s">
        <v>83</v>
      </c>
      <c r="AY1053" s="273" t="s">
        <v>263</v>
      </c>
    </row>
    <row r="1054" s="12" customFormat="1">
      <c r="B1054" s="252"/>
      <c r="C1054" s="253"/>
      <c r="D1054" s="246" t="s">
        <v>368</v>
      </c>
      <c r="E1054" s="254" t="s">
        <v>1</v>
      </c>
      <c r="F1054" s="255" t="s">
        <v>1481</v>
      </c>
      <c r="G1054" s="253"/>
      <c r="H1054" s="256">
        <v>197</v>
      </c>
      <c r="I1054" s="257"/>
      <c r="J1054" s="253"/>
      <c r="K1054" s="253"/>
      <c r="L1054" s="258"/>
      <c r="M1054" s="259"/>
      <c r="N1054" s="260"/>
      <c r="O1054" s="260"/>
      <c r="P1054" s="260"/>
      <c r="Q1054" s="260"/>
      <c r="R1054" s="260"/>
      <c r="S1054" s="260"/>
      <c r="T1054" s="261"/>
      <c r="AT1054" s="262" t="s">
        <v>368</v>
      </c>
      <c r="AU1054" s="262" t="s">
        <v>92</v>
      </c>
      <c r="AV1054" s="12" t="s">
        <v>92</v>
      </c>
      <c r="AW1054" s="12" t="s">
        <v>38</v>
      </c>
      <c r="AX1054" s="12" t="s">
        <v>90</v>
      </c>
      <c r="AY1054" s="262" t="s">
        <v>263</v>
      </c>
    </row>
    <row r="1055" s="1" customFormat="1" ht="16.5" customHeight="1">
      <c r="B1055" s="39"/>
      <c r="C1055" s="233" t="s">
        <v>1135</v>
      </c>
      <c r="D1055" s="233" t="s">
        <v>266</v>
      </c>
      <c r="E1055" s="234" t="s">
        <v>4151</v>
      </c>
      <c r="F1055" s="235" t="s">
        <v>4152</v>
      </c>
      <c r="G1055" s="236" t="s">
        <v>396</v>
      </c>
      <c r="H1055" s="237">
        <v>142.5</v>
      </c>
      <c r="I1055" s="238"/>
      <c r="J1055" s="239">
        <f>ROUND(I1055*H1055,2)</f>
        <v>0</v>
      </c>
      <c r="K1055" s="235" t="s">
        <v>270</v>
      </c>
      <c r="L1055" s="44"/>
      <c r="M1055" s="240" t="s">
        <v>1</v>
      </c>
      <c r="N1055" s="241" t="s">
        <v>48</v>
      </c>
      <c r="O1055" s="87"/>
      <c r="P1055" s="242">
        <f>O1055*H1055</f>
        <v>0</v>
      </c>
      <c r="Q1055" s="242">
        <v>0.00021000000000000001</v>
      </c>
      <c r="R1055" s="242">
        <f>Q1055*H1055</f>
        <v>0.029925</v>
      </c>
      <c r="S1055" s="242">
        <v>0</v>
      </c>
      <c r="T1055" s="243">
        <f>S1055*H1055</f>
        <v>0</v>
      </c>
      <c r="AR1055" s="244" t="s">
        <v>452</v>
      </c>
      <c r="AT1055" s="244" t="s">
        <v>266</v>
      </c>
      <c r="AU1055" s="244" t="s">
        <v>92</v>
      </c>
      <c r="AY1055" s="17" t="s">
        <v>263</v>
      </c>
      <c r="BE1055" s="245">
        <f>IF(N1055="základní",J1055,0)</f>
        <v>0</v>
      </c>
      <c r="BF1055" s="245">
        <f>IF(N1055="snížená",J1055,0)</f>
        <v>0</v>
      </c>
      <c r="BG1055" s="245">
        <f>IF(N1055="zákl. přenesená",J1055,0)</f>
        <v>0</v>
      </c>
      <c r="BH1055" s="245">
        <f>IF(N1055="sníž. přenesená",J1055,0)</f>
        <v>0</v>
      </c>
      <c r="BI1055" s="245">
        <f>IF(N1055="nulová",J1055,0)</f>
        <v>0</v>
      </c>
      <c r="BJ1055" s="17" t="s">
        <v>90</v>
      </c>
      <c r="BK1055" s="245">
        <f>ROUND(I1055*H1055,2)</f>
        <v>0</v>
      </c>
      <c r="BL1055" s="17" t="s">
        <v>452</v>
      </c>
      <c r="BM1055" s="244" t="s">
        <v>4153</v>
      </c>
    </row>
    <row r="1056" s="12" customFormat="1">
      <c r="B1056" s="252"/>
      <c r="C1056" s="253"/>
      <c r="D1056" s="246" t="s">
        <v>368</v>
      </c>
      <c r="E1056" s="254" t="s">
        <v>1</v>
      </c>
      <c r="F1056" s="255" t="s">
        <v>4154</v>
      </c>
      <c r="G1056" s="253"/>
      <c r="H1056" s="256">
        <v>123.51000000000001</v>
      </c>
      <c r="I1056" s="257"/>
      <c r="J1056" s="253"/>
      <c r="K1056" s="253"/>
      <c r="L1056" s="258"/>
      <c r="M1056" s="259"/>
      <c r="N1056" s="260"/>
      <c r="O1056" s="260"/>
      <c r="P1056" s="260"/>
      <c r="Q1056" s="260"/>
      <c r="R1056" s="260"/>
      <c r="S1056" s="260"/>
      <c r="T1056" s="261"/>
      <c r="AT1056" s="262" t="s">
        <v>368</v>
      </c>
      <c r="AU1056" s="262" t="s">
        <v>92</v>
      </c>
      <c r="AV1056" s="12" t="s">
        <v>92</v>
      </c>
      <c r="AW1056" s="12" t="s">
        <v>38</v>
      </c>
      <c r="AX1056" s="12" t="s">
        <v>83</v>
      </c>
      <c r="AY1056" s="262" t="s">
        <v>263</v>
      </c>
    </row>
    <row r="1057" s="13" customFormat="1">
      <c r="B1057" s="263"/>
      <c r="C1057" s="264"/>
      <c r="D1057" s="246" t="s">
        <v>368</v>
      </c>
      <c r="E1057" s="265" t="s">
        <v>1</v>
      </c>
      <c r="F1057" s="266" t="s">
        <v>370</v>
      </c>
      <c r="G1057" s="264"/>
      <c r="H1057" s="267">
        <v>123.51000000000001</v>
      </c>
      <c r="I1057" s="268"/>
      <c r="J1057" s="264"/>
      <c r="K1057" s="264"/>
      <c r="L1057" s="269"/>
      <c r="M1057" s="270"/>
      <c r="N1057" s="271"/>
      <c r="O1057" s="271"/>
      <c r="P1057" s="271"/>
      <c r="Q1057" s="271"/>
      <c r="R1057" s="271"/>
      <c r="S1057" s="271"/>
      <c r="T1057" s="272"/>
      <c r="AT1057" s="273" t="s">
        <v>368</v>
      </c>
      <c r="AU1057" s="273" t="s">
        <v>92</v>
      </c>
      <c r="AV1057" s="13" t="s">
        <v>125</v>
      </c>
      <c r="AW1057" s="13" t="s">
        <v>38</v>
      </c>
      <c r="AX1057" s="13" t="s">
        <v>83</v>
      </c>
      <c r="AY1057" s="273" t="s">
        <v>263</v>
      </c>
    </row>
    <row r="1058" s="12" customFormat="1">
      <c r="B1058" s="252"/>
      <c r="C1058" s="253"/>
      <c r="D1058" s="246" t="s">
        <v>368</v>
      </c>
      <c r="E1058" s="254" t="s">
        <v>1</v>
      </c>
      <c r="F1058" s="255" t="s">
        <v>4155</v>
      </c>
      <c r="G1058" s="253"/>
      <c r="H1058" s="256">
        <v>142.03700000000001</v>
      </c>
      <c r="I1058" s="257"/>
      <c r="J1058" s="253"/>
      <c r="K1058" s="253"/>
      <c r="L1058" s="258"/>
      <c r="M1058" s="259"/>
      <c r="N1058" s="260"/>
      <c r="O1058" s="260"/>
      <c r="P1058" s="260"/>
      <c r="Q1058" s="260"/>
      <c r="R1058" s="260"/>
      <c r="S1058" s="260"/>
      <c r="T1058" s="261"/>
      <c r="AT1058" s="262" t="s">
        <v>368</v>
      </c>
      <c r="AU1058" s="262" t="s">
        <v>92</v>
      </c>
      <c r="AV1058" s="12" t="s">
        <v>92</v>
      </c>
      <c r="AW1058" s="12" t="s">
        <v>38</v>
      </c>
      <c r="AX1058" s="12" t="s">
        <v>83</v>
      </c>
      <c r="AY1058" s="262" t="s">
        <v>263</v>
      </c>
    </row>
    <row r="1059" s="13" customFormat="1">
      <c r="B1059" s="263"/>
      <c r="C1059" s="264"/>
      <c r="D1059" s="246" t="s">
        <v>368</v>
      </c>
      <c r="E1059" s="265" t="s">
        <v>1</v>
      </c>
      <c r="F1059" s="266" t="s">
        <v>370</v>
      </c>
      <c r="G1059" s="264"/>
      <c r="H1059" s="267">
        <v>142.03700000000001</v>
      </c>
      <c r="I1059" s="268"/>
      <c r="J1059" s="264"/>
      <c r="K1059" s="264"/>
      <c r="L1059" s="269"/>
      <c r="M1059" s="270"/>
      <c r="N1059" s="271"/>
      <c r="O1059" s="271"/>
      <c r="P1059" s="271"/>
      <c r="Q1059" s="271"/>
      <c r="R1059" s="271"/>
      <c r="S1059" s="271"/>
      <c r="T1059" s="272"/>
      <c r="AT1059" s="273" t="s">
        <v>368</v>
      </c>
      <c r="AU1059" s="273" t="s">
        <v>92</v>
      </c>
      <c r="AV1059" s="13" t="s">
        <v>125</v>
      </c>
      <c r="AW1059" s="13" t="s">
        <v>38</v>
      </c>
      <c r="AX1059" s="13" t="s">
        <v>83</v>
      </c>
      <c r="AY1059" s="273" t="s">
        <v>263</v>
      </c>
    </row>
    <row r="1060" s="12" customFormat="1">
      <c r="B1060" s="252"/>
      <c r="C1060" s="253"/>
      <c r="D1060" s="246" t="s">
        <v>368</v>
      </c>
      <c r="E1060" s="254" t="s">
        <v>1</v>
      </c>
      <c r="F1060" s="255" t="s">
        <v>4156</v>
      </c>
      <c r="G1060" s="253"/>
      <c r="H1060" s="256">
        <v>142.5</v>
      </c>
      <c r="I1060" s="257"/>
      <c r="J1060" s="253"/>
      <c r="K1060" s="253"/>
      <c r="L1060" s="258"/>
      <c r="M1060" s="259"/>
      <c r="N1060" s="260"/>
      <c r="O1060" s="260"/>
      <c r="P1060" s="260"/>
      <c r="Q1060" s="260"/>
      <c r="R1060" s="260"/>
      <c r="S1060" s="260"/>
      <c r="T1060" s="261"/>
      <c r="AT1060" s="262" t="s">
        <v>368</v>
      </c>
      <c r="AU1060" s="262" t="s">
        <v>92</v>
      </c>
      <c r="AV1060" s="12" t="s">
        <v>92</v>
      </c>
      <c r="AW1060" s="12" t="s">
        <v>38</v>
      </c>
      <c r="AX1060" s="12" t="s">
        <v>90</v>
      </c>
      <c r="AY1060" s="262" t="s">
        <v>263</v>
      </c>
    </row>
    <row r="1061" s="1" customFormat="1" ht="16.5" customHeight="1">
      <c r="B1061" s="39"/>
      <c r="C1061" s="233" t="s">
        <v>1140</v>
      </c>
      <c r="D1061" s="233" t="s">
        <v>266</v>
      </c>
      <c r="E1061" s="234" t="s">
        <v>4157</v>
      </c>
      <c r="F1061" s="235" t="s">
        <v>4158</v>
      </c>
      <c r="G1061" s="236" t="s">
        <v>396</v>
      </c>
      <c r="H1061" s="237">
        <v>133.5</v>
      </c>
      <c r="I1061" s="238"/>
      <c r="J1061" s="239">
        <f>ROUND(I1061*H1061,2)</f>
        <v>0</v>
      </c>
      <c r="K1061" s="235" t="s">
        <v>270</v>
      </c>
      <c r="L1061" s="44"/>
      <c r="M1061" s="240" t="s">
        <v>1</v>
      </c>
      <c r="N1061" s="241" t="s">
        <v>48</v>
      </c>
      <c r="O1061" s="87"/>
      <c r="P1061" s="242">
        <f>O1061*H1061</f>
        <v>0</v>
      </c>
      <c r="Q1061" s="242">
        <v>0.00025999999999999998</v>
      </c>
      <c r="R1061" s="242">
        <f>Q1061*H1061</f>
        <v>0.034709999999999998</v>
      </c>
      <c r="S1061" s="242">
        <v>0</v>
      </c>
      <c r="T1061" s="243">
        <f>S1061*H1061</f>
        <v>0</v>
      </c>
      <c r="AR1061" s="244" t="s">
        <v>452</v>
      </c>
      <c r="AT1061" s="244" t="s">
        <v>266</v>
      </c>
      <c r="AU1061" s="244" t="s">
        <v>92</v>
      </c>
      <c r="AY1061" s="17" t="s">
        <v>263</v>
      </c>
      <c r="BE1061" s="245">
        <f>IF(N1061="základní",J1061,0)</f>
        <v>0</v>
      </c>
      <c r="BF1061" s="245">
        <f>IF(N1061="snížená",J1061,0)</f>
        <v>0</v>
      </c>
      <c r="BG1061" s="245">
        <f>IF(N1061="zákl. přenesená",J1061,0)</f>
        <v>0</v>
      </c>
      <c r="BH1061" s="245">
        <f>IF(N1061="sníž. přenesená",J1061,0)</f>
        <v>0</v>
      </c>
      <c r="BI1061" s="245">
        <f>IF(N1061="nulová",J1061,0)</f>
        <v>0</v>
      </c>
      <c r="BJ1061" s="17" t="s">
        <v>90</v>
      </c>
      <c r="BK1061" s="245">
        <f>ROUND(I1061*H1061,2)</f>
        <v>0</v>
      </c>
      <c r="BL1061" s="17" t="s">
        <v>452</v>
      </c>
      <c r="BM1061" s="244" t="s">
        <v>4159</v>
      </c>
    </row>
    <row r="1062" s="12" customFormat="1">
      <c r="B1062" s="252"/>
      <c r="C1062" s="253"/>
      <c r="D1062" s="246" t="s">
        <v>368</v>
      </c>
      <c r="E1062" s="254" t="s">
        <v>1</v>
      </c>
      <c r="F1062" s="255" t="s">
        <v>4160</v>
      </c>
      <c r="G1062" s="253"/>
      <c r="H1062" s="256">
        <v>115.91</v>
      </c>
      <c r="I1062" s="257"/>
      <c r="J1062" s="253"/>
      <c r="K1062" s="253"/>
      <c r="L1062" s="258"/>
      <c r="M1062" s="259"/>
      <c r="N1062" s="260"/>
      <c r="O1062" s="260"/>
      <c r="P1062" s="260"/>
      <c r="Q1062" s="260"/>
      <c r="R1062" s="260"/>
      <c r="S1062" s="260"/>
      <c r="T1062" s="261"/>
      <c r="AT1062" s="262" t="s">
        <v>368</v>
      </c>
      <c r="AU1062" s="262" t="s">
        <v>92</v>
      </c>
      <c r="AV1062" s="12" t="s">
        <v>92</v>
      </c>
      <c r="AW1062" s="12" t="s">
        <v>38</v>
      </c>
      <c r="AX1062" s="12" t="s">
        <v>83</v>
      </c>
      <c r="AY1062" s="262" t="s">
        <v>263</v>
      </c>
    </row>
    <row r="1063" s="13" customFormat="1">
      <c r="B1063" s="263"/>
      <c r="C1063" s="264"/>
      <c r="D1063" s="246" t="s">
        <v>368</v>
      </c>
      <c r="E1063" s="265" t="s">
        <v>1</v>
      </c>
      <c r="F1063" s="266" t="s">
        <v>370</v>
      </c>
      <c r="G1063" s="264"/>
      <c r="H1063" s="267">
        <v>115.91</v>
      </c>
      <c r="I1063" s="268"/>
      <c r="J1063" s="264"/>
      <c r="K1063" s="264"/>
      <c r="L1063" s="269"/>
      <c r="M1063" s="270"/>
      <c r="N1063" s="271"/>
      <c r="O1063" s="271"/>
      <c r="P1063" s="271"/>
      <c r="Q1063" s="271"/>
      <c r="R1063" s="271"/>
      <c r="S1063" s="271"/>
      <c r="T1063" s="272"/>
      <c r="AT1063" s="273" t="s">
        <v>368</v>
      </c>
      <c r="AU1063" s="273" t="s">
        <v>92</v>
      </c>
      <c r="AV1063" s="13" t="s">
        <v>125</v>
      </c>
      <c r="AW1063" s="13" t="s">
        <v>38</v>
      </c>
      <c r="AX1063" s="13" t="s">
        <v>83</v>
      </c>
      <c r="AY1063" s="273" t="s">
        <v>263</v>
      </c>
    </row>
    <row r="1064" s="12" customFormat="1">
      <c r="B1064" s="252"/>
      <c r="C1064" s="253"/>
      <c r="D1064" s="246" t="s">
        <v>368</v>
      </c>
      <c r="E1064" s="254" t="s">
        <v>1</v>
      </c>
      <c r="F1064" s="255" t="s">
        <v>4161</v>
      </c>
      <c r="G1064" s="253"/>
      <c r="H1064" s="256">
        <v>133.297</v>
      </c>
      <c r="I1064" s="257"/>
      <c r="J1064" s="253"/>
      <c r="K1064" s="253"/>
      <c r="L1064" s="258"/>
      <c r="M1064" s="259"/>
      <c r="N1064" s="260"/>
      <c r="O1064" s="260"/>
      <c r="P1064" s="260"/>
      <c r="Q1064" s="260"/>
      <c r="R1064" s="260"/>
      <c r="S1064" s="260"/>
      <c r="T1064" s="261"/>
      <c r="AT1064" s="262" t="s">
        <v>368</v>
      </c>
      <c r="AU1064" s="262" t="s">
        <v>92</v>
      </c>
      <c r="AV1064" s="12" t="s">
        <v>92</v>
      </c>
      <c r="AW1064" s="12" t="s">
        <v>38</v>
      </c>
      <c r="AX1064" s="12" t="s">
        <v>83</v>
      </c>
      <c r="AY1064" s="262" t="s">
        <v>263</v>
      </c>
    </row>
    <row r="1065" s="13" customFormat="1">
      <c r="B1065" s="263"/>
      <c r="C1065" s="264"/>
      <c r="D1065" s="246" t="s">
        <v>368</v>
      </c>
      <c r="E1065" s="265" t="s">
        <v>1</v>
      </c>
      <c r="F1065" s="266" t="s">
        <v>370</v>
      </c>
      <c r="G1065" s="264"/>
      <c r="H1065" s="267">
        <v>133.297</v>
      </c>
      <c r="I1065" s="268"/>
      <c r="J1065" s="264"/>
      <c r="K1065" s="264"/>
      <c r="L1065" s="269"/>
      <c r="M1065" s="270"/>
      <c r="N1065" s="271"/>
      <c r="O1065" s="271"/>
      <c r="P1065" s="271"/>
      <c r="Q1065" s="271"/>
      <c r="R1065" s="271"/>
      <c r="S1065" s="271"/>
      <c r="T1065" s="272"/>
      <c r="AT1065" s="273" t="s">
        <v>368</v>
      </c>
      <c r="AU1065" s="273" t="s">
        <v>92</v>
      </c>
      <c r="AV1065" s="13" t="s">
        <v>125</v>
      </c>
      <c r="AW1065" s="13" t="s">
        <v>38</v>
      </c>
      <c r="AX1065" s="13" t="s">
        <v>83</v>
      </c>
      <c r="AY1065" s="273" t="s">
        <v>263</v>
      </c>
    </row>
    <row r="1066" s="12" customFormat="1">
      <c r="B1066" s="252"/>
      <c r="C1066" s="253"/>
      <c r="D1066" s="246" t="s">
        <v>368</v>
      </c>
      <c r="E1066" s="254" t="s">
        <v>1</v>
      </c>
      <c r="F1066" s="255" t="s">
        <v>4162</v>
      </c>
      <c r="G1066" s="253"/>
      <c r="H1066" s="256">
        <v>133.5</v>
      </c>
      <c r="I1066" s="257"/>
      <c r="J1066" s="253"/>
      <c r="K1066" s="253"/>
      <c r="L1066" s="258"/>
      <c r="M1066" s="259"/>
      <c r="N1066" s="260"/>
      <c r="O1066" s="260"/>
      <c r="P1066" s="260"/>
      <c r="Q1066" s="260"/>
      <c r="R1066" s="260"/>
      <c r="S1066" s="260"/>
      <c r="T1066" s="261"/>
      <c r="AT1066" s="262" t="s">
        <v>368</v>
      </c>
      <c r="AU1066" s="262" t="s">
        <v>92</v>
      </c>
      <c r="AV1066" s="12" t="s">
        <v>92</v>
      </c>
      <c r="AW1066" s="12" t="s">
        <v>38</v>
      </c>
      <c r="AX1066" s="12" t="s">
        <v>90</v>
      </c>
      <c r="AY1066" s="262" t="s">
        <v>263</v>
      </c>
    </row>
    <row r="1067" s="1" customFormat="1" ht="16.5" customHeight="1">
      <c r="B1067" s="39"/>
      <c r="C1067" s="233" t="s">
        <v>1146</v>
      </c>
      <c r="D1067" s="233" t="s">
        <v>266</v>
      </c>
      <c r="E1067" s="234" t="s">
        <v>4163</v>
      </c>
      <c r="F1067" s="235" t="s">
        <v>4164</v>
      </c>
      <c r="G1067" s="236" t="s">
        <v>396</v>
      </c>
      <c r="H1067" s="237">
        <v>116</v>
      </c>
      <c r="I1067" s="238"/>
      <c r="J1067" s="239">
        <f>ROUND(I1067*H1067,2)</f>
        <v>0</v>
      </c>
      <c r="K1067" s="235" t="s">
        <v>270</v>
      </c>
      <c r="L1067" s="44"/>
      <c r="M1067" s="240" t="s">
        <v>1</v>
      </c>
      <c r="N1067" s="241" t="s">
        <v>48</v>
      </c>
      <c r="O1067" s="87"/>
      <c r="P1067" s="242">
        <f>O1067*H1067</f>
        <v>0</v>
      </c>
      <c r="Q1067" s="242">
        <v>0.00029</v>
      </c>
      <c r="R1067" s="242">
        <f>Q1067*H1067</f>
        <v>0.033640000000000003</v>
      </c>
      <c r="S1067" s="242">
        <v>0</v>
      </c>
      <c r="T1067" s="243">
        <f>S1067*H1067</f>
        <v>0</v>
      </c>
      <c r="AR1067" s="244" t="s">
        <v>452</v>
      </c>
      <c r="AT1067" s="244" t="s">
        <v>266</v>
      </c>
      <c r="AU1067" s="244" t="s">
        <v>92</v>
      </c>
      <c r="AY1067" s="17" t="s">
        <v>263</v>
      </c>
      <c r="BE1067" s="245">
        <f>IF(N1067="základní",J1067,0)</f>
        <v>0</v>
      </c>
      <c r="BF1067" s="245">
        <f>IF(N1067="snížená",J1067,0)</f>
        <v>0</v>
      </c>
      <c r="BG1067" s="245">
        <f>IF(N1067="zákl. přenesená",J1067,0)</f>
        <v>0</v>
      </c>
      <c r="BH1067" s="245">
        <f>IF(N1067="sníž. přenesená",J1067,0)</f>
        <v>0</v>
      </c>
      <c r="BI1067" s="245">
        <f>IF(N1067="nulová",J1067,0)</f>
        <v>0</v>
      </c>
      <c r="BJ1067" s="17" t="s">
        <v>90</v>
      </c>
      <c r="BK1067" s="245">
        <f>ROUND(I1067*H1067,2)</f>
        <v>0</v>
      </c>
      <c r="BL1067" s="17" t="s">
        <v>452</v>
      </c>
      <c r="BM1067" s="244" t="s">
        <v>4165</v>
      </c>
    </row>
    <row r="1068" s="12" customFormat="1">
      <c r="B1068" s="252"/>
      <c r="C1068" s="253"/>
      <c r="D1068" s="246" t="s">
        <v>368</v>
      </c>
      <c r="E1068" s="254" t="s">
        <v>1</v>
      </c>
      <c r="F1068" s="255" t="s">
        <v>4166</v>
      </c>
      <c r="G1068" s="253"/>
      <c r="H1068" s="256">
        <v>100.55</v>
      </c>
      <c r="I1068" s="257"/>
      <c r="J1068" s="253"/>
      <c r="K1068" s="253"/>
      <c r="L1068" s="258"/>
      <c r="M1068" s="259"/>
      <c r="N1068" s="260"/>
      <c r="O1068" s="260"/>
      <c r="P1068" s="260"/>
      <c r="Q1068" s="260"/>
      <c r="R1068" s="260"/>
      <c r="S1068" s="260"/>
      <c r="T1068" s="261"/>
      <c r="AT1068" s="262" t="s">
        <v>368</v>
      </c>
      <c r="AU1068" s="262" t="s">
        <v>92</v>
      </c>
      <c r="AV1068" s="12" t="s">
        <v>92</v>
      </c>
      <c r="AW1068" s="12" t="s">
        <v>38</v>
      </c>
      <c r="AX1068" s="12" t="s">
        <v>83</v>
      </c>
      <c r="AY1068" s="262" t="s">
        <v>263</v>
      </c>
    </row>
    <row r="1069" s="13" customFormat="1">
      <c r="B1069" s="263"/>
      <c r="C1069" s="264"/>
      <c r="D1069" s="246" t="s">
        <v>368</v>
      </c>
      <c r="E1069" s="265" t="s">
        <v>1</v>
      </c>
      <c r="F1069" s="266" t="s">
        <v>370</v>
      </c>
      <c r="G1069" s="264"/>
      <c r="H1069" s="267">
        <v>100.55</v>
      </c>
      <c r="I1069" s="268"/>
      <c r="J1069" s="264"/>
      <c r="K1069" s="264"/>
      <c r="L1069" s="269"/>
      <c r="M1069" s="270"/>
      <c r="N1069" s="271"/>
      <c r="O1069" s="271"/>
      <c r="P1069" s="271"/>
      <c r="Q1069" s="271"/>
      <c r="R1069" s="271"/>
      <c r="S1069" s="271"/>
      <c r="T1069" s="272"/>
      <c r="AT1069" s="273" t="s">
        <v>368</v>
      </c>
      <c r="AU1069" s="273" t="s">
        <v>92</v>
      </c>
      <c r="AV1069" s="13" t="s">
        <v>125</v>
      </c>
      <c r="AW1069" s="13" t="s">
        <v>38</v>
      </c>
      <c r="AX1069" s="13" t="s">
        <v>83</v>
      </c>
      <c r="AY1069" s="273" t="s">
        <v>263</v>
      </c>
    </row>
    <row r="1070" s="12" customFormat="1">
      <c r="B1070" s="252"/>
      <c r="C1070" s="253"/>
      <c r="D1070" s="246" t="s">
        <v>368</v>
      </c>
      <c r="E1070" s="254" t="s">
        <v>1</v>
      </c>
      <c r="F1070" s="255" t="s">
        <v>4167</v>
      </c>
      <c r="G1070" s="253"/>
      <c r="H1070" s="256">
        <v>115.633</v>
      </c>
      <c r="I1070" s="257"/>
      <c r="J1070" s="253"/>
      <c r="K1070" s="253"/>
      <c r="L1070" s="258"/>
      <c r="M1070" s="259"/>
      <c r="N1070" s="260"/>
      <c r="O1070" s="260"/>
      <c r="P1070" s="260"/>
      <c r="Q1070" s="260"/>
      <c r="R1070" s="260"/>
      <c r="S1070" s="260"/>
      <c r="T1070" s="261"/>
      <c r="AT1070" s="262" t="s">
        <v>368</v>
      </c>
      <c r="AU1070" s="262" t="s">
        <v>92</v>
      </c>
      <c r="AV1070" s="12" t="s">
        <v>92</v>
      </c>
      <c r="AW1070" s="12" t="s">
        <v>38</v>
      </c>
      <c r="AX1070" s="12" t="s">
        <v>83</v>
      </c>
      <c r="AY1070" s="262" t="s">
        <v>263</v>
      </c>
    </row>
    <row r="1071" s="13" customFormat="1">
      <c r="B1071" s="263"/>
      <c r="C1071" s="264"/>
      <c r="D1071" s="246" t="s">
        <v>368</v>
      </c>
      <c r="E1071" s="265" t="s">
        <v>1</v>
      </c>
      <c r="F1071" s="266" t="s">
        <v>370</v>
      </c>
      <c r="G1071" s="264"/>
      <c r="H1071" s="267">
        <v>115.633</v>
      </c>
      <c r="I1071" s="268"/>
      <c r="J1071" s="264"/>
      <c r="K1071" s="264"/>
      <c r="L1071" s="269"/>
      <c r="M1071" s="270"/>
      <c r="N1071" s="271"/>
      <c r="O1071" s="271"/>
      <c r="P1071" s="271"/>
      <c r="Q1071" s="271"/>
      <c r="R1071" s="271"/>
      <c r="S1071" s="271"/>
      <c r="T1071" s="272"/>
      <c r="AT1071" s="273" t="s">
        <v>368</v>
      </c>
      <c r="AU1071" s="273" t="s">
        <v>92</v>
      </c>
      <c r="AV1071" s="13" t="s">
        <v>125</v>
      </c>
      <c r="AW1071" s="13" t="s">
        <v>38</v>
      </c>
      <c r="AX1071" s="13" t="s">
        <v>83</v>
      </c>
      <c r="AY1071" s="273" t="s">
        <v>263</v>
      </c>
    </row>
    <row r="1072" s="12" customFormat="1">
      <c r="B1072" s="252"/>
      <c r="C1072" s="253"/>
      <c r="D1072" s="246" t="s">
        <v>368</v>
      </c>
      <c r="E1072" s="254" t="s">
        <v>1</v>
      </c>
      <c r="F1072" s="255" t="s">
        <v>1073</v>
      </c>
      <c r="G1072" s="253"/>
      <c r="H1072" s="256">
        <v>116</v>
      </c>
      <c r="I1072" s="257"/>
      <c r="J1072" s="253"/>
      <c r="K1072" s="253"/>
      <c r="L1072" s="258"/>
      <c r="M1072" s="259"/>
      <c r="N1072" s="260"/>
      <c r="O1072" s="260"/>
      <c r="P1072" s="260"/>
      <c r="Q1072" s="260"/>
      <c r="R1072" s="260"/>
      <c r="S1072" s="260"/>
      <c r="T1072" s="261"/>
      <c r="AT1072" s="262" t="s">
        <v>368</v>
      </c>
      <c r="AU1072" s="262" t="s">
        <v>92</v>
      </c>
      <c r="AV1072" s="12" t="s">
        <v>92</v>
      </c>
      <c r="AW1072" s="12" t="s">
        <v>38</v>
      </c>
      <c r="AX1072" s="12" t="s">
        <v>90</v>
      </c>
      <c r="AY1072" s="262" t="s">
        <v>263</v>
      </c>
    </row>
    <row r="1073" s="1" customFormat="1" ht="16.5" customHeight="1">
      <c r="B1073" s="39"/>
      <c r="C1073" s="233" t="s">
        <v>1152</v>
      </c>
      <c r="D1073" s="233" t="s">
        <v>266</v>
      </c>
      <c r="E1073" s="234" t="s">
        <v>4168</v>
      </c>
      <c r="F1073" s="235" t="s">
        <v>4169</v>
      </c>
      <c r="G1073" s="236" t="s">
        <v>396</v>
      </c>
      <c r="H1073" s="237">
        <v>80.5</v>
      </c>
      <c r="I1073" s="238"/>
      <c r="J1073" s="239">
        <f>ROUND(I1073*H1073,2)</f>
        <v>0</v>
      </c>
      <c r="K1073" s="235" t="s">
        <v>270</v>
      </c>
      <c r="L1073" s="44"/>
      <c r="M1073" s="240" t="s">
        <v>1</v>
      </c>
      <c r="N1073" s="241" t="s">
        <v>48</v>
      </c>
      <c r="O1073" s="87"/>
      <c r="P1073" s="242">
        <f>O1073*H1073</f>
        <v>0</v>
      </c>
      <c r="Q1073" s="242">
        <v>0.00042999999999999999</v>
      </c>
      <c r="R1073" s="242">
        <f>Q1073*H1073</f>
        <v>0.034615</v>
      </c>
      <c r="S1073" s="242">
        <v>0</v>
      </c>
      <c r="T1073" s="243">
        <f>S1073*H1073</f>
        <v>0</v>
      </c>
      <c r="AR1073" s="244" t="s">
        <v>452</v>
      </c>
      <c r="AT1073" s="244" t="s">
        <v>266</v>
      </c>
      <c r="AU1073" s="244" t="s">
        <v>92</v>
      </c>
      <c r="AY1073" s="17" t="s">
        <v>263</v>
      </c>
      <c r="BE1073" s="245">
        <f>IF(N1073="základní",J1073,0)</f>
        <v>0</v>
      </c>
      <c r="BF1073" s="245">
        <f>IF(N1073="snížená",J1073,0)</f>
        <v>0</v>
      </c>
      <c r="BG1073" s="245">
        <f>IF(N1073="zákl. přenesená",J1073,0)</f>
        <v>0</v>
      </c>
      <c r="BH1073" s="245">
        <f>IF(N1073="sníž. přenesená",J1073,0)</f>
        <v>0</v>
      </c>
      <c r="BI1073" s="245">
        <f>IF(N1073="nulová",J1073,0)</f>
        <v>0</v>
      </c>
      <c r="BJ1073" s="17" t="s">
        <v>90</v>
      </c>
      <c r="BK1073" s="245">
        <f>ROUND(I1073*H1073,2)</f>
        <v>0</v>
      </c>
      <c r="BL1073" s="17" t="s">
        <v>452</v>
      </c>
      <c r="BM1073" s="244" t="s">
        <v>4170</v>
      </c>
    </row>
    <row r="1074" s="12" customFormat="1">
      <c r="B1074" s="252"/>
      <c r="C1074" s="253"/>
      <c r="D1074" s="246" t="s">
        <v>368</v>
      </c>
      <c r="E1074" s="254" t="s">
        <v>1</v>
      </c>
      <c r="F1074" s="255" t="s">
        <v>4171</v>
      </c>
      <c r="G1074" s="253"/>
      <c r="H1074" s="256">
        <v>80.120999999999995</v>
      </c>
      <c r="I1074" s="257"/>
      <c r="J1074" s="253"/>
      <c r="K1074" s="253"/>
      <c r="L1074" s="258"/>
      <c r="M1074" s="259"/>
      <c r="N1074" s="260"/>
      <c r="O1074" s="260"/>
      <c r="P1074" s="260"/>
      <c r="Q1074" s="260"/>
      <c r="R1074" s="260"/>
      <c r="S1074" s="260"/>
      <c r="T1074" s="261"/>
      <c r="AT1074" s="262" t="s">
        <v>368</v>
      </c>
      <c r="AU1074" s="262" t="s">
        <v>92</v>
      </c>
      <c r="AV1074" s="12" t="s">
        <v>92</v>
      </c>
      <c r="AW1074" s="12" t="s">
        <v>38</v>
      </c>
      <c r="AX1074" s="12" t="s">
        <v>83</v>
      </c>
      <c r="AY1074" s="262" t="s">
        <v>263</v>
      </c>
    </row>
    <row r="1075" s="13" customFormat="1">
      <c r="B1075" s="263"/>
      <c r="C1075" s="264"/>
      <c r="D1075" s="246" t="s">
        <v>368</v>
      </c>
      <c r="E1075" s="265" t="s">
        <v>1</v>
      </c>
      <c r="F1075" s="266" t="s">
        <v>370</v>
      </c>
      <c r="G1075" s="264"/>
      <c r="H1075" s="267">
        <v>80.120999999999995</v>
      </c>
      <c r="I1075" s="268"/>
      <c r="J1075" s="264"/>
      <c r="K1075" s="264"/>
      <c r="L1075" s="269"/>
      <c r="M1075" s="270"/>
      <c r="N1075" s="271"/>
      <c r="O1075" s="271"/>
      <c r="P1075" s="271"/>
      <c r="Q1075" s="271"/>
      <c r="R1075" s="271"/>
      <c r="S1075" s="271"/>
      <c r="T1075" s="272"/>
      <c r="AT1075" s="273" t="s">
        <v>368</v>
      </c>
      <c r="AU1075" s="273" t="s">
        <v>92</v>
      </c>
      <c r="AV1075" s="13" t="s">
        <v>125</v>
      </c>
      <c r="AW1075" s="13" t="s">
        <v>38</v>
      </c>
      <c r="AX1075" s="13" t="s">
        <v>83</v>
      </c>
      <c r="AY1075" s="273" t="s">
        <v>263</v>
      </c>
    </row>
    <row r="1076" s="12" customFormat="1">
      <c r="B1076" s="252"/>
      <c r="C1076" s="253"/>
      <c r="D1076" s="246" t="s">
        <v>368</v>
      </c>
      <c r="E1076" s="254" t="s">
        <v>1</v>
      </c>
      <c r="F1076" s="255" t="s">
        <v>4172</v>
      </c>
      <c r="G1076" s="253"/>
      <c r="H1076" s="256">
        <v>80.5</v>
      </c>
      <c r="I1076" s="257"/>
      <c r="J1076" s="253"/>
      <c r="K1076" s="253"/>
      <c r="L1076" s="258"/>
      <c r="M1076" s="259"/>
      <c r="N1076" s="260"/>
      <c r="O1076" s="260"/>
      <c r="P1076" s="260"/>
      <c r="Q1076" s="260"/>
      <c r="R1076" s="260"/>
      <c r="S1076" s="260"/>
      <c r="T1076" s="261"/>
      <c r="AT1076" s="262" t="s">
        <v>368</v>
      </c>
      <c r="AU1076" s="262" t="s">
        <v>92</v>
      </c>
      <c r="AV1076" s="12" t="s">
        <v>92</v>
      </c>
      <c r="AW1076" s="12" t="s">
        <v>38</v>
      </c>
      <c r="AX1076" s="12" t="s">
        <v>90</v>
      </c>
      <c r="AY1076" s="262" t="s">
        <v>263</v>
      </c>
    </row>
    <row r="1077" s="1" customFormat="1" ht="16.5" customHeight="1">
      <c r="B1077" s="39"/>
      <c r="C1077" s="233" t="s">
        <v>1159</v>
      </c>
      <c r="D1077" s="233" t="s">
        <v>266</v>
      </c>
      <c r="E1077" s="234" t="s">
        <v>4173</v>
      </c>
      <c r="F1077" s="235" t="s">
        <v>4174</v>
      </c>
      <c r="G1077" s="236" t="s">
        <v>396</v>
      </c>
      <c r="H1077" s="237">
        <v>244</v>
      </c>
      <c r="I1077" s="238"/>
      <c r="J1077" s="239">
        <f>ROUND(I1077*H1077,2)</f>
        <v>0</v>
      </c>
      <c r="K1077" s="235" t="s">
        <v>270</v>
      </c>
      <c r="L1077" s="44"/>
      <c r="M1077" s="240" t="s">
        <v>1</v>
      </c>
      <c r="N1077" s="241" t="s">
        <v>48</v>
      </c>
      <c r="O1077" s="87"/>
      <c r="P1077" s="242">
        <f>O1077*H1077</f>
        <v>0</v>
      </c>
      <c r="Q1077" s="242">
        <v>0.00046999999999999999</v>
      </c>
      <c r="R1077" s="242">
        <f>Q1077*H1077</f>
        <v>0.11467999999999999</v>
      </c>
      <c r="S1077" s="242">
        <v>0</v>
      </c>
      <c r="T1077" s="243">
        <f>S1077*H1077</f>
        <v>0</v>
      </c>
      <c r="AR1077" s="244" t="s">
        <v>452</v>
      </c>
      <c r="AT1077" s="244" t="s">
        <v>266</v>
      </c>
      <c r="AU1077" s="244" t="s">
        <v>92</v>
      </c>
      <c r="AY1077" s="17" t="s">
        <v>263</v>
      </c>
      <c r="BE1077" s="245">
        <f>IF(N1077="základní",J1077,0)</f>
        <v>0</v>
      </c>
      <c r="BF1077" s="245">
        <f>IF(N1077="snížená",J1077,0)</f>
        <v>0</v>
      </c>
      <c r="BG1077" s="245">
        <f>IF(N1077="zákl. přenesená",J1077,0)</f>
        <v>0</v>
      </c>
      <c r="BH1077" s="245">
        <f>IF(N1077="sníž. přenesená",J1077,0)</f>
        <v>0</v>
      </c>
      <c r="BI1077" s="245">
        <f>IF(N1077="nulová",J1077,0)</f>
        <v>0</v>
      </c>
      <c r="BJ1077" s="17" t="s">
        <v>90</v>
      </c>
      <c r="BK1077" s="245">
        <f>ROUND(I1077*H1077,2)</f>
        <v>0</v>
      </c>
      <c r="BL1077" s="17" t="s">
        <v>452</v>
      </c>
      <c r="BM1077" s="244" t="s">
        <v>4175</v>
      </c>
    </row>
    <row r="1078" s="12" customFormat="1">
      <c r="B1078" s="252"/>
      <c r="C1078" s="253"/>
      <c r="D1078" s="246" t="s">
        <v>368</v>
      </c>
      <c r="E1078" s="254" t="s">
        <v>1</v>
      </c>
      <c r="F1078" s="255" t="s">
        <v>4176</v>
      </c>
      <c r="G1078" s="253"/>
      <c r="H1078" s="256">
        <v>212.05000000000001</v>
      </c>
      <c r="I1078" s="257"/>
      <c r="J1078" s="253"/>
      <c r="K1078" s="253"/>
      <c r="L1078" s="258"/>
      <c r="M1078" s="259"/>
      <c r="N1078" s="260"/>
      <c r="O1078" s="260"/>
      <c r="P1078" s="260"/>
      <c r="Q1078" s="260"/>
      <c r="R1078" s="260"/>
      <c r="S1078" s="260"/>
      <c r="T1078" s="261"/>
      <c r="AT1078" s="262" t="s">
        <v>368</v>
      </c>
      <c r="AU1078" s="262" t="s">
        <v>92</v>
      </c>
      <c r="AV1078" s="12" t="s">
        <v>92</v>
      </c>
      <c r="AW1078" s="12" t="s">
        <v>38</v>
      </c>
      <c r="AX1078" s="12" t="s">
        <v>83</v>
      </c>
      <c r="AY1078" s="262" t="s">
        <v>263</v>
      </c>
    </row>
    <row r="1079" s="13" customFormat="1">
      <c r="B1079" s="263"/>
      <c r="C1079" s="264"/>
      <c r="D1079" s="246" t="s">
        <v>368</v>
      </c>
      <c r="E1079" s="265" t="s">
        <v>1</v>
      </c>
      <c r="F1079" s="266" t="s">
        <v>370</v>
      </c>
      <c r="G1079" s="264"/>
      <c r="H1079" s="267">
        <v>212.05000000000001</v>
      </c>
      <c r="I1079" s="268"/>
      <c r="J1079" s="264"/>
      <c r="K1079" s="264"/>
      <c r="L1079" s="269"/>
      <c r="M1079" s="270"/>
      <c r="N1079" s="271"/>
      <c r="O1079" s="271"/>
      <c r="P1079" s="271"/>
      <c r="Q1079" s="271"/>
      <c r="R1079" s="271"/>
      <c r="S1079" s="271"/>
      <c r="T1079" s="272"/>
      <c r="AT1079" s="273" t="s">
        <v>368</v>
      </c>
      <c r="AU1079" s="273" t="s">
        <v>92</v>
      </c>
      <c r="AV1079" s="13" t="s">
        <v>125</v>
      </c>
      <c r="AW1079" s="13" t="s">
        <v>38</v>
      </c>
      <c r="AX1079" s="13" t="s">
        <v>83</v>
      </c>
      <c r="AY1079" s="273" t="s">
        <v>263</v>
      </c>
    </row>
    <row r="1080" s="12" customFormat="1">
      <c r="B1080" s="252"/>
      <c r="C1080" s="253"/>
      <c r="D1080" s="246" t="s">
        <v>368</v>
      </c>
      <c r="E1080" s="254" t="s">
        <v>1</v>
      </c>
      <c r="F1080" s="255" t="s">
        <v>4177</v>
      </c>
      <c r="G1080" s="253"/>
      <c r="H1080" s="256">
        <v>243.858</v>
      </c>
      <c r="I1080" s="257"/>
      <c r="J1080" s="253"/>
      <c r="K1080" s="253"/>
      <c r="L1080" s="258"/>
      <c r="M1080" s="259"/>
      <c r="N1080" s="260"/>
      <c r="O1080" s="260"/>
      <c r="P1080" s="260"/>
      <c r="Q1080" s="260"/>
      <c r="R1080" s="260"/>
      <c r="S1080" s="260"/>
      <c r="T1080" s="261"/>
      <c r="AT1080" s="262" t="s">
        <v>368</v>
      </c>
      <c r="AU1080" s="262" t="s">
        <v>92</v>
      </c>
      <c r="AV1080" s="12" t="s">
        <v>92</v>
      </c>
      <c r="AW1080" s="12" t="s">
        <v>38</v>
      </c>
      <c r="AX1080" s="12" t="s">
        <v>83</v>
      </c>
      <c r="AY1080" s="262" t="s">
        <v>263</v>
      </c>
    </row>
    <row r="1081" s="13" customFormat="1">
      <c r="B1081" s="263"/>
      <c r="C1081" s="264"/>
      <c r="D1081" s="246" t="s">
        <v>368</v>
      </c>
      <c r="E1081" s="265" t="s">
        <v>1</v>
      </c>
      <c r="F1081" s="266" t="s">
        <v>370</v>
      </c>
      <c r="G1081" s="264"/>
      <c r="H1081" s="267">
        <v>243.858</v>
      </c>
      <c r="I1081" s="268"/>
      <c r="J1081" s="264"/>
      <c r="K1081" s="264"/>
      <c r="L1081" s="269"/>
      <c r="M1081" s="270"/>
      <c r="N1081" s="271"/>
      <c r="O1081" s="271"/>
      <c r="P1081" s="271"/>
      <c r="Q1081" s="271"/>
      <c r="R1081" s="271"/>
      <c r="S1081" s="271"/>
      <c r="T1081" s="272"/>
      <c r="AT1081" s="273" t="s">
        <v>368</v>
      </c>
      <c r="AU1081" s="273" t="s">
        <v>92</v>
      </c>
      <c r="AV1081" s="13" t="s">
        <v>125</v>
      </c>
      <c r="AW1081" s="13" t="s">
        <v>38</v>
      </c>
      <c r="AX1081" s="13" t="s">
        <v>83</v>
      </c>
      <c r="AY1081" s="273" t="s">
        <v>263</v>
      </c>
    </row>
    <row r="1082" s="12" customFormat="1">
      <c r="B1082" s="252"/>
      <c r="C1082" s="253"/>
      <c r="D1082" s="246" t="s">
        <v>368</v>
      </c>
      <c r="E1082" s="254" t="s">
        <v>1</v>
      </c>
      <c r="F1082" s="255" t="s">
        <v>1757</v>
      </c>
      <c r="G1082" s="253"/>
      <c r="H1082" s="256">
        <v>244</v>
      </c>
      <c r="I1082" s="257"/>
      <c r="J1082" s="253"/>
      <c r="K1082" s="253"/>
      <c r="L1082" s="258"/>
      <c r="M1082" s="259"/>
      <c r="N1082" s="260"/>
      <c r="O1082" s="260"/>
      <c r="P1082" s="260"/>
      <c r="Q1082" s="260"/>
      <c r="R1082" s="260"/>
      <c r="S1082" s="260"/>
      <c r="T1082" s="261"/>
      <c r="AT1082" s="262" t="s">
        <v>368</v>
      </c>
      <c r="AU1082" s="262" t="s">
        <v>92</v>
      </c>
      <c r="AV1082" s="12" t="s">
        <v>92</v>
      </c>
      <c r="AW1082" s="12" t="s">
        <v>38</v>
      </c>
      <c r="AX1082" s="12" t="s">
        <v>90</v>
      </c>
      <c r="AY1082" s="262" t="s">
        <v>263</v>
      </c>
    </row>
    <row r="1083" s="1" customFormat="1" ht="16.5" customHeight="1">
      <c r="B1083" s="39"/>
      <c r="C1083" s="233" t="s">
        <v>1165</v>
      </c>
      <c r="D1083" s="233" t="s">
        <v>266</v>
      </c>
      <c r="E1083" s="234" t="s">
        <v>4178</v>
      </c>
      <c r="F1083" s="235" t="s">
        <v>4179</v>
      </c>
      <c r="G1083" s="236" t="s">
        <v>503</v>
      </c>
      <c r="H1083" s="237">
        <v>212</v>
      </c>
      <c r="I1083" s="238"/>
      <c r="J1083" s="239">
        <f>ROUND(I1083*H1083,2)</f>
        <v>0</v>
      </c>
      <c r="K1083" s="235" t="s">
        <v>270</v>
      </c>
      <c r="L1083" s="44"/>
      <c r="M1083" s="240" t="s">
        <v>1</v>
      </c>
      <c r="N1083" s="241" t="s">
        <v>48</v>
      </c>
      <c r="O1083" s="87"/>
      <c r="P1083" s="242">
        <f>O1083*H1083</f>
        <v>0</v>
      </c>
      <c r="Q1083" s="242">
        <v>0</v>
      </c>
      <c r="R1083" s="242">
        <f>Q1083*H1083</f>
        <v>0</v>
      </c>
      <c r="S1083" s="242">
        <v>0</v>
      </c>
      <c r="T1083" s="243">
        <f>S1083*H1083</f>
        <v>0</v>
      </c>
      <c r="AR1083" s="244" t="s">
        <v>452</v>
      </c>
      <c r="AT1083" s="244" t="s">
        <v>266</v>
      </c>
      <c r="AU1083" s="244" t="s">
        <v>92</v>
      </c>
      <c r="AY1083" s="17" t="s">
        <v>263</v>
      </c>
      <c r="BE1083" s="245">
        <f>IF(N1083="základní",J1083,0)</f>
        <v>0</v>
      </c>
      <c r="BF1083" s="245">
        <f>IF(N1083="snížená",J1083,0)</f>
        <v>0</v>
      </c>
      <c r="BG1083" s="245">
        <f>IF(N1083="zákl. přenesená",J1083,0)</f>
        <v>0</v>
      </c>
      <c r="BH1083" s="245">
        <f>IF(N1083="sníž. přenesená",J1083,0)</f>
        <v>0</v>
      </c>
      <c r="BI1083" s="245">
        <f>IF(N1083="nulová",J1083,0)</f>
        <v>0</v>
      </c>
      <c r="BJ1083" s="17" t="s">
        <v>90</v>
      </c>
      <c r="BK1083" s="245">
        <f>ROUND(I1083*H1083,2)</f>
        <v>0</v>
      </c>
      <c r="BL1083" s="17" t="s">
        <v>452</v>
      </c>
      <c r="BM1083" s="244" t="s">
        <v>4180</v>
      </c>
    </row>
    <row r="1084" s="12" customFormat="1">
      <c r="B1084" s="252"/>
      <c r="C1084" s="253"/>
      <c r="D1084" s="246" t="s">
        <v>368</v>
      </c>
      <c r="E1084" s="254" t="s">
        <v>1</v>
      </c>
      <c r="F1084" s="255" t="s">
        <v>4181</v>
      </c>
      <c r="G1084" s="253"/>
      <c r="H1084" s="256">
        <v>212</v>
      </c>
      <c r="I1084" s="257"/>
      <c r="J1084" s="253"/>
      <c r="K1084" s="253"/>
      <c r="L1084" s="258"/>
      <c r="M1084" s="259"/>
      <c r="N1084" s="260"/>
      <c r="O1084" s="260"/>
      <c r="P1084" s="260"/>
      <c r="Q1084" s="260"/>
      <c r="R1084" s="260"/>
      <c r="S1084" s="260"/>
      <c r="T1084" s="261"/>
      <c r="AT1084" s="262" t="s">
        <v>368</v>
      </c>
      <c r="AU1084" s="262" t="s">
        <v>92</v>
      </c>
      <c r="AV1084" s="12" t="s">
        <v>92</v>
      </c>
      <c r="AW1084" s="12" t="s">
        <v>38</v>
      </c>
      <c r="AX1084" s="12" t="s">
        <v>90</v>
      </c>
      <c r="AY1084" s="262" t="s">
        <v>263</v>
      </c>
    </row>
    <row r="1085" s="1" customFormat="1" ht="16.5" customHeight="1">
      <c r="B1085" s="39"/>
      <c r="C1085" s="233" t="s">
        <v>1168</v>
      </c>
      <c r="D1085" s="233" t="s">
        <v>266</v>
      </c>
      <c r="E1085" s="234" t="s">
        <v>4182</v>
      </c>
      <c r="F1085" s="235" t="s">
        <v>4183</v>
      </c>
      <c r="G1085" s="236" t="s">
        <v>503</v>
      </c>
      <c r="H1085" s="237">
        <v>334</v>
      </c>
      <c r="I1085" s="238"/>
      <c r="J1085" s="239">
        <f>ROUND(I1085*H1085,2)</f>
        <v>0</v>
      </c>
      <c r="K1085" s="235" t="s">
        <v>270</v>
      </c>
      <c r="L1085" s="44"/>
      <c r="M1085" s="240" t="s">
        <v>1</v>
      </c>
      <c r="N1085" s="241" t="s">
        <v>48</v>
      </c>
      <c r="O1085" s="87"/>
      <c r="P1085" s="242">
        <f>O1085*H1085</f>
        <v>0</v>
      </c>
      <c r="Q1085" s="242">
        <v>0.00012999999999999999</v>
      </c>
      <c r="R1085" s="242">
        <f>Q1085*H1085</f>
        <v>0.043419999999999993</v>
      </c>
      <c r="S1085" s="242">
        <v>0</v>
      </c>
      <c r="T1085" s="243">
        <f>S1085*H1085</f>
        <v>0</v>
      </c>
      <c r="AR1085" s="244" t="s">
        <v>452</v>
      </c>
      <c r="AT1085" s="244" t="s">
        <v>266</v>
      </c>
      <c r="AU1085" s="244" t="s">
        <v>92</v>
      </c>
      <c r="AY1085" s="17" t="s">
        <v>263</v>
      </c>
      <c r="BE1085" s="245">
        <f>IF(N1085="základní",J1085,0)</f>
        <v>0</v>
      </c>
      <c r="BF1085" s="245">
        <f>IF(N1085="snížená",J1085,0)</f>
        <v>0</v>
      </c>
      <c r="BG1085" s="245">
        <f>IF(N1085="zákl. přenesená",J1085,0)</f>
        <v>0</v>
      </c>
      <c r="BH1085" s="245">
        <f>IF(N1085="sníž. přenesená",J1085,0)</f>
        <v>0</v>
      </c>
      <c r="BI1085" s="245">
        <f>IF(N1085="nulová",J1085,0)</f>
        <v>0</v>
      </c>
      <c r="BJ1085" s="17" t="s">
        <v>90</v>
      </c>
      <c r="BK1085" s="245">
        <f>ROUND(I1085*H1085,2)</f>
        <v>0</v>
      </c>
      <c r="BL1085" s="17" t="s">
        <v>452</v>
      </c>
      <c r="BM1085" s="244" t="s">
        <v>4184</v>
      </c>
    </row>
    <row r="1086" s="12" customFormat="1">
      <c r="B1086" s="252"/>
      <c r="C1086" s="253"/>
      <c r="D1086" s="246" t="s">
        <v>368</v>
      </c>
      <c r="E1086" s="254" t="s">
        <v>1</v>
      </c>
      <c r="F1086" s="255" t="s">
        <v>4185</v>
      </c>
      <c r="G1086" s="253"/>
      <c r="H1086" s="256">
        <v>334</v>
      </c>
      <c r="I1086" s="257"/>
      <c r="J1086" s="253"/>
      <c r="K1086" s="253"/>
      <c r="L1086" s="258"/>
      <c r="M1086" s="259"/>
      <c r="N1086" s="260"/>
      <c r="O1086" s="260"/>
      <c r="P1086" s="260"/>
      <c r="Q1086" s="260"/>
      <c r="R1086" s="260"/>
      <c r="S1086" s="260"/>
      <c r="T1086" s="261"/>
      <c r="AT1086" s="262" t="s">
        <v>368</v>
      </c>
      <c r="AU1086" s="262" t="s">
        <v>92</v>
      </c>
      <c r="AV1086" s="12" t="s">
        <v>92</v>
      </c>
      <c r="AW1086" s="12" t="s">
        <v>38</v>
      </c>
      <c r="AX1086" s="12" t="s">
        <v>90</v>
      </c>
      <c r="AY1086" s="262" t="s">
        <v>263</v>
      </c>
    </row>
    <row r="1087" s="1" customFormat="1" ht="16.5" customHeight="1">
      <c r="B1087" s="39"/>
      <c r="C1087" s="233" t="s">
        <v>1171</v>
      </c>
      <c r="D1087" s="233" t="s">
        <v>266</v>
      </c>
      <c r="E1087" s="234" t="s">
        <v>4186</v>
      </c>
      <c r="F1087" s="235" t="s">
        <v>4187</v>
      </c>
      <c r="G1087" s="236" t="s">
        <v>4188</v>
      </c>
      <c r="H1087" s="237">
        <v>10</v>
      </c>
      <c r="I1087" s="238"/>
      <c r="J1087" s="239">
        <f>ROUND(I1087*H1087,2)</f>
        <v>0</v>
      </c>
      <c r="K1087" s="235" t="s">
        <v>270</v>
      </c>
      <c r="L1087" s="44"/>
      <c r="M1087" s="240" t="s">
        <v>1</v>
      </c>
      <c r="N1087" s="241" t="s">
        <v>48</v>
      </c>
      <c r="O1087" s="87"/>
      <c r="P1087" s="242">
        <f>O1087*H1087</f>
        <v>0</v>
      </c>
      <c r="Q1087" s="242">
        <v>0.00025000000000000001</v>
      </c>
      <c r="R1087" s="242">
        <f>Q1087*H1087</f>
        <v>0.0025000000000000001</v>
      </c>
      <c r="S1087" s="242">
        <v>0</v>
      </c>
      <c r="T1087" s="243">
        <f>S1087*H1087</f>
        <v>0</v>
      </c>
      <c r="AR1087" s="244" t="s">
        <v>452</v>
      </c>
      <c r="AT1087" s="244" t="s">
        <v>266</v>
      </c>
      <c r="AU1087" s="244" t="s">
        <v>92</v>
      </c>
      <c r="AY1087" s="17" t="s">
        <v>263</v>
      </c>
      <c r="BE1087" s="245">
        <f>IF(N1087="základní",J1087,0)</f>
        <v>0</v>
      </c>
      <c r="BF1087" s="245">
        <f>IF(N1087="snížená",J1087,0)</f>
        <v>0</v>
      </c>
      <c r="BG1087" s="245">
        <f>IF(N1087="zákl. přenesená",J1087,0)</f>
        <v>0</v>
      </c>
      <c r="BH1087" s="245">
        <f>IF(N1087="sníž. přenesená",J1087,0)</f>
        <v>0</v>
      </c>
      <c r="BI1087" s="245">
        <f>IF(N1087="nulová",J1087,0)</f>
        <v>0</v>
      </c>
      <c r="BJ1087" s="17" t="s">
        <v>90</v>
      </c>
      <c r="BK1087" s="245">
        <f>ROUND(I1087*H1087,2)</f>
        <v>0</v>
      </c>
      <c r="BL1087" s="17" t="s">
        <v>452</v>
      </c>
      <c r="BM1087" s="244" t="s">
        <v>4189</v>
      </c>
    </row>
    <row r="1088" s="12" customFormat="1">
      <c r="B1088" s="252"/>
      <c r="C1088" s="253"/>
      <c r="D1088" s="246" t="s">
        <v>368</v>
      </c>
      <c r="E1088" s="254" t="s">
        <v>1</v>
      </c>
      <c r="F1088" s="255" t="s">
        <v>4190</v>
      </c>
      <c r="G1088" s="253"/>
      <c r="H1088" s="256">
        <v>10</v>
      </c>
      <c r="I1088" s="257"/>
      <c r="J1088" s="253"/>
      <c r="K1088" s="253"/>
      <c r="L1088" s="258"/>
      <c r="M1088" s="259"/>
      <c r="N1088" s="260"/>
      <c r="O1088" s="260"/>
      <c r="P1088" s="260"/>
      <c r="Q1088" s="260"/>
      <c r="R1088" s="260"/>
      <c r="S1088" s="260"/>
      <c r="T1088" s="261"/>
      <c r="AT1088" s="262" t="s">
        <v>368</v>
      </c>
      <c r="AU1088" s="262" t="s">
        <v>92</v>
      </c>
      <c r="AV1088" s="12" t="s">
        <v>92</v>
      </c>
      <c r="AW1088" s="12" t="s">
        <v>38</v>
      </c>
      <c r="AX1088" s="12" t="s">
        <v>90</v>
      </c>
      <c r="AY1088" s="262" t="s">
        <v>263</v>
      </c>
    </row>
    <row r="1089" s="1" customFormat="1" ht="16.5" customHeight="1">
      <c r="B1089" s="39"/>
      <c r="C1089" s="233" t="s">
        <v>1174</v>
      </c>
      <c r="D1089" s="233" t="s">
        <v>266</v>
      </c>
      <c r="E1089" s="234" t="s">
        <v>4191</v>
      </c>
      <c r="F1089" s="235" t="s">
        <v>4192</v>
      </c>
      <c r="G1089" s="236" t="s">
        <v>503</v>
      </c>
      <c r="H1089" s="237">
        <v>7</v>
      </c>
      <c r="I1089" s="238"/>
      <c r="J1089" s="239">
        <f>ROUND(I1089*H1089,2)</f>
        <v>0</v>
      </c>
      <c r="K1089" s="235" t="s">
        <v>270</v>
      </c>
      <c r="L1089" s="44"/>
      <c r="M1089" s="240" t="s">
        <v>1</v>
      </c>
      <c r="N1089" s="241" t="s">
        <v>48</v>
      </c>
      <c r="O1089" s="87"/>
      <c r="P1089" s="242">
        <f>O1089*H1089</f>
        <v>0</v>
      </c>
      <c r="Q1089" s="242">
        <v>0.00027</v>
      </c>
      <c r="R1089" s="242">
        <f>Q1089*H1089</f>
        <v>0.00189</v>
      </c>
      <c r="S1089" s="242">
        <v>0</v>
      </c>
      <c r="T1089" s="243">
        <f>S1089*H1089</f>
        <v>0</v>
      </c>
      <c r="AR1089" s="244" t="s">
        <v>452</v>
      </c>
      <c r="AT1089" s="244" t="s">
        <v>266</v>
      </c>
      <c r="AU1089" s="244" t="s">
        <v>92</v>
      </c>
      <c r="AY1089" s="17" t="s">
        <v>263</v>
      </c>
      <c r="BE1089" s="245">
        <f>IF(N1089="základní",J1089,0)</f>
        <v>0</v>
      </c>
      <c r="BF1089" s="245">
        <f>IF(N1089="snížená",J1089,0)</f>
        <v>0</v>
      </c>
      <c r="BG1089" s="245">
        <f>IF(N1089="zákl. přenesená",J1089,0)</f>
        <v>0</v>
      </c>
      <c r="BH1089" s="245">
        <f>IF(N1089="sníž. přenesená",J1089,0)</f>
        <v>0</v>
      </c>
      <c r="BI1089" s="245">
        <f>IF(N1089="nulová",J1089,0)</f>
        <v>0</v>
      </c>
      <c r="BJ1089" s="17" t="s">
        <v>90</v>
      </c>
      <c r="BK1089" s="245">
        <f>ROUND(I1089*H1089,2)</f>
        <v>0</v>
      </c>
      <c r="BL1089" s="17" t="s">
        <v>452</v>
      </c>
      <c r="BM1089" s="244" t="s">
        <v>4193</v>
      </c>
    </row>
    <row r="1090" s="12" customFormat="1">
      <c r="B1090" s="252"/>
      <c r="C1090" s="253"/>
      <c r="D1090" s="246" t="s">
        <v>368</v>
      </c>
      <c r="E1090" s="254" t="s">
        <v>1</v>
      </c>
      <c r="F1090" s="255" t="s">
        <v>4194</v>
      </c>
      <c r="G1090" s="253"/>
      <c r="H1090" s="256">
        <v>7</v>
      </c>
      <c r="I1090" s="257"/>
      <c r="J1090" s="253"/>
      <c r="K1090" s="253"/>
      <c r="L1090" s="258"/>
      <c r="M1090" s="259"/>
      <c r="N1090" s="260"/>
      <c r="O1090" s="260"/>
      <c r="P1090" s="260"/>
      <c r="Q1090" s="260"/>
      <c r="R1090" s="260"/>
      <c r="S1090" s="260"/>
      <c r="T1090" s="261"/>
      <c r="AT1090" s="262" t="s">
        <v>368</v>
      </c>
      <c r="AU1090" s="262" t="s">
        <v>92</v>
      </c>
      <c r="AV1090" s="12" t="s">
        <v>92</v>
      </c>
      <c r="AW1090" s="12" t="s">
        <v>38</v>
      </c>
      <c r="AX1090" s="12" t="s">
        <v>90</v>
      </c>
      <c r="AY1090" s="262" t="s">
        <v>263</v>
      </c>
    </row>
    <row r="1091" s="1" customFormat="1" ht="16.5" customHeight="1">
      <c r="B1091" s="39"/>
      <c r="C1091" s="233" t="s">
        <v>1176</v>
      </c>
      <c r="D1091" s="233" t="s">
        <v>266</v>
      </c>
      <c r="E1091" s="234" t="s">
        <v>4195</v>
      </c>
      <c r="F1091" s="235" t="s">
        <v>4196</v>
      </c>
      <c r="G1091" s="236" t="s">
        <v>503</v>
      </c>
      <c r="H1091" s="237">
        <v>1</v>
      </c>
      <c r="I1091" s="238"/>
      <c r="J1091" s="239">
        <f>ROUND(I1091*H1091,2)</f>
        <v>0</v>
      </c>
      <c r="K1091" s="235" t="s">
        <v>270</v>
      </c>
      <c r="L1091" s="44"/>
      <c r="M1091" s="240" t="s">
        <v>1</v>
      </c>
      <c r="N1091" s="241" t="s">
        <v>48</v>
      </c>
      <c r="O1091" s="87"/>
      <c r="P1091" s="242">
        <f>O1091*H1091</f>
        <v>0</v>
      </c>
      <c r="Q1091" s="242">
        <v>0.00022000000000000001</v>
      </c>
      <c r="R1091" s="242">
        <f>Q1091*H1091</f>
        <v>0.00022000000000000001</v>
      </c>
      <c r="S1091" s="242">
        <v>0</v>
      </c>
      <c r="T1091" s="243">
        <f>S1091*H1091</f>
        <v>0</v>
      </c>
      <c r="AR1091" s="244" t="s">
        <v>452</v>
      </c>
      <c r="AT1091" s="244" t="s">
        <v>266</v>
      </c>
      <c r="AU1091" s="244" t="s">
        <v>92</v>
      </c>
      <c r="AY1091" s="17" t="s">
        <v>263</v>
      </c>
      <c r="BE1091" s="245">
        <f>IF(N1091="základní",J1091,0)</f>
        <v>0</v>
      </c>
      <c r="BF1091" s="245">
        <f>IF(N1091="snížená",J1091,0)</f>
        <v>0</v>
      </c>
      <c r="BG1091" s="245">
        <f>IF(N1091="zákl. přenesená",J1091,0)</f>
        <v>0</v>
      </c>
      <c r="BH1091" s="245">
        <f>IF(N1091="sníž. přenesená",J1091,0)</f>
        <v>0</v>
      </c>
      <c r="BI1091" s="245">
        <f>IF(N1091="nulová",J1091,0)</f>
        <v>0</v>
      </c>
      <c r="BJ1091" s="17" t="s">
        <v>90</v>
      </c>
      <c r="BK1091" s="245">
        <f>ROUND(I1091*H1091,2)</f>
        <v>0</v>
      </c>
      <c r="BL1091" s="17" t="s">
        <v>452</v>
      </c>
      <c r="BM1091" s="244" t="s">
        <v>4197</v>
      </c>
    </row>
    <row r="1092" s="12" customFormat="1">
      <c r="B1092" s="252"/>
      <c r="C1092" s="253"/>
      <c r="D1092" s="246" t="s">
        <v>368</v>
      </c>
      <c r="E1092" s="254" t="s">
        <v>1</v>
      </c>
      <c r="F1092" s="255" t="s">
        <v>90</v>
      </c>
      <c r="G1092" s="253"/>
      <c r="H1092" s="256">
        <v>1</v>
      </c>
      <c r="I1092" s="257"/>
      <c r="J1092" s="253"/>
      <c r="K1092" s="253"/>
      <c r="L1092" s="258"/>
      <c r="M1092" s="259"/>
      <c r="N1092" s="260"/>
      <c r="O1092" s="260"/>
      <c r="P1092" s="260"/>
      <c r="Q1092" s="260"/>
      <c r="R1092" s="260"/>
      <c r="S1092" s="260"/>
      <c r="T1092" s="261"/>
      <c r="AT1092" s="262" t="s">
        <v>368</v>
      </c>
      <c r="AU1092" s="262" t="s">
        <v>92</v>
      </c>
      <c r="AV1092" s="12" t="s">
        <v>92</v>
      </c>
      <c r="AW1092" s="12" t="s">
        <v>38</v>
      </c>
      <c r="AX1092" s="12" t="s">
        <v>90</v>
      </c>
      <c r="AY1092" s="262" t="s">
        <v>263</v>
      </c>
    </row>
    <row r="1093" s="1" customFormat="1" ht="16.5" customHeight="1">
      <c r="B1093" s="39"/>
      <c r="C1093" s="233" t="s">
        <v>1179</v>
      </c>
      <c r="D1093" s="233" t="s">
        <v>266</v>
      </c>
      <c r="E1093" s="234" t="s">
        <v>4198</v>
      </c>
      <c r="F1093" s="235" t="s">
        <v>4199</v>
      </c>
      <c r="G1093" s="236" t="s">
        <v>503</v>
      </c>
      <c r="H1093" s="237">
        <v>7</v>
      </c>
      <c r="I1093" s="238"/>
      <c r="J1093" s="239">
        <f>ROUND(I1093*H1093,2)</f>
        <v>0</v>
      </c>
      <c r="K1093" s="235" t="s">
        <v>270</v>
      </c>
      <c r="L1093" s="44"/>
      <c r="M1093" s="240" t="s">
        <v>1</v>
      </c>
      <c r="N1093" s="241" t="s">
        <v>48</v>
      </c>
      <c r="O1093" s="87"/>
      <c r="P1093" s="242">
        <f>O1093*H1093</f>
        <v>0</v>
      </c>
      <c r="Q1093" s="242">
        <v>0.00017000000000000001</v>
      </c>
      <c r="R1093" s="242">
        <f>Q1093*H1093</f>
        <v>0.0011900000000000001</v>
      </c>
      <c r="S1093" s="242">
        <v>0</v>
      </c>
      <c r="T1093" s="243">
        <f>S1093*H1093</f>
        <v>0</v>
      </c>
      <c r="AR1093" s="244" t="s">
        <v>452</v>
      </c>
      <c r="AT1093" s="244" t="s">
        <v>266</v>
      </c>
      <c r="AU1093" s="244" t="s">
        <v>92</v>
      </c>
      <c r="AY1093" s="17" t="s">
        <v>263</v>
      </c>
      <c r="BE1093" s="245">
        <f>IF(N1093="základní",J1093,0)</f>
        <v>0</v>
      </c>
      <c r="BF1093" s="245">
        <f>IF(N1093="snížená",J1093,0)</f>
        <v>0</v>
      </c>
      <c r="BG1093" s="245">
        <f>IF(N1093="zákl. přenesená",J1093,0)</f>
        <v>0</v>
      </c>
      <c r="BH1093" s="245">
        <f>IF(N1093="sníž. přenesená",J1093,0)</f>
        <v>0</v>
      </c>
      <c r="BI1093" s="245">
        <f>IF(N1093="nulová",J1093,0)</f>
        <v>0</v>
      </c>
      <c r="BJ1093" s="17" t="s">
        <v>90</v>
      </c>
      <c r="BK1093" s="245">
        <f>ROUND(I1093*H1093,2)</f>
        <v>0</v>
      </c>
      <c r="BL1093" s="17" t="s">
        <v>452</v>
      </c>
      <c r="BM1093" s="244" t="s">
        <v>4200</v>
      </c>
    </row>
    <row r="1094" s="12" customFormat="1">
      <c r="B1094" s="252"/>
      <c r="C1094" s="253"/>
      <c r="D1094" s="246" t="s">
        <v>368</v>
      </c>
      <c r="E1094" s="254" t="s">
        <v>1</v>
      </c>
      <c r="F1094" s="255" t="s">
        <v>299</v>
      </c>
      <c r="G1094" s="253"/>
      <c r="H1094" s="256">
        <v>7</v>
      </c>
      <c r="I1094" s="257"/>
      <c r="J1094" s="253"/>
      <c r="K1094" s="253"/>
      <c r="L1094" s="258"/>
      <c r="M1094" s="259"/>
      <c r="N1094" s="260"/>
      <c r="O1094" s="260"/>
      <c r="P1094" s="260"/>
      <c r="Q1094" s="260"/>
      <c r="R1094" s="260"/>
      <c r="S1094" s="260"/>
      <c r="T1094" s="261"/>
      <c r="AT1094" s="262" t="s">
        <v>368</v>
      </c>
      <c r="AU1094" s="262" t="s">
        <v>92</v>
      </c>
      <c r="AV1094" s="12" t="s">
        <v>92</v>
      </c>
      <c r="AW1094" s="12" t="s">
        <v>38</v>
      </c>
      <c r="AX1094" s="12" t="s">
        <v>90</v>
      </c>
      <c r="AY1094" s="262" t="s">
        <v>263</v>
      </c>
    </row>
    <row r="1095" s="1" customFormat="1" ht="16.5" customHeight="1">
      <c r="B1095" s="39"/>
      <c r="C1095" s="233" t="s">
        <v>1183</v>
      </c>
      <c r="D1095" s="233" t="s">
        <v>266</v>
      </c>
      <c r="E1095" s="234" t="s">
        <v>4201</v>
      </c>
      <c r="F1095" s="235" t="s">
        <v>4202</v>
      </c>
      <c r="G1095" s="236" t="s">
        <v>503</v>
      </c>
      <c r="H1095" s="237">
        <v>1</v>
      </c>
      <c r="I1095" s="238"/>
      <c r="J1095" s="239">
        <f>ROUND(I1095*H1095,2)</f>
        <v>0</v>
      </c>
      <c r="K1095" s="235" t="s">
        <v>270</v>
      </c>
      <c r="L1095" s="44"/>
      <c r="M1095" s="240" t="s">
        <v>1</v>
      </c>
      <c r="N1095" s="241" t="s">
        <v>48</v>
      </c>
      <c r="O1095" s="87"/>
      <c r="P1095" s="242">
        <f>O1095*H1095</f>
        <v>0</v>
      </c>
      <c r="Q1095" s="242">
        <v>0.00024000000000000001</v>
      </c>
      <c r="R1095" s="242">
        <f>Q1095*H1095</f>
        <v>0.00024000000000000001</v>
      </c>
      <c r="S1095" s="242">
        <v>0</v>
      </c>
      <c r="T1095" s="243">
        <f>S1095*H1095</f>
        <v>0</v>
      </c>
      <c r="AR1095" s="244" t="s">
        <v>452</v>
      </c>
      <c r="AT1095" s="244" t="s">
        <v>266</v>
      </c>
      <c r="AU1095" s="244" t="s">
        <v>92</v>
      </c>
      <c r="AY1095" s="17" t="s">
        <v>263</v>
      </c>
      <c r="BE1095" s="245">
        <f>IF(N1095="základní",J1095,0)</f>
        <v>0</v>
      </c>
      <c r="BF1095" s="245">
        <f>IF(N1095="snížená",J1095,0)</f>
        <v>0</v>
      </c>
      <c r="BG1095" s="245">
        <f>IF(N1095="zákl. přenesená",J1095,0)</f>
        <v>0</v>
      </c>
      <c r="BH1095" s="245">
        <f>IF(N1095="sníž. přenesená",J1095,0)</f>
        <v>0</v>
      </c>
      <c r="BI1095" s="245">
        <f>IF(N1095="nulová",J1095,0)</f>
        <v>0</v>
      </c>
      <c r="BJ1095" s="17" t="s">
        <v>90</v>
      </c>
      <c r="BK1095" s="245">
        <f>ROUND(I1095*H1095,2)</f>
        <v>0</v>
      </c>
      <c r="BL1095" s="17" t="s">
        <v>452</v>
      </c>
      <c r="BM1095" s="244" t="s">
        <v>4203</v>
      </c>
    </row>
    <row r="1096" s="12" customFormat="1">
      <c r="B1096" s="252"/>
      <c r="C1096" s="253"/>
      <c r="D1096" s="246" t="s">
        <v>368</v>
      </c>
      <c r="E1096" s="254" t="s">
        <v>1</v>
      </c>
      <c r="F1096" s="255" t="s">
        <v>90</v>
      </c>
      <c r="G1096" s="253"/>
      <c r="H1096" s="256">
        <v>1</v>
      </c>
      <c r="I1096" s="257"/>
      <c r="J1096" s="253"/>
      <c r="K1096" s="253"/>
      <c r="L1096" s="258"/>
      <c r="M1096" s="259"/>
      <c r="N1096" s="260"/>
      <c r="O1096" s="260"/>
      <c r="P1096" s="260"/>
      <c r="Q1096" s="260"/>
      <c r="R1096" s="260"/>
      <c r="S1096" s="260"/>
      <c r="T1096" s="261"/>
      <c r="AT1096" s="262" t="s">
        <v>368</v>
      </c>
      <c r="AU1096" s="262" t="s">
        <v>92</v>
      </c>
      <c r="AV1096" s="12" t="s">
        <v>92</v>
      </c>
      <c r="AW1096" s="12" t="s">
        <v>38</v>
      </c>
      <c r="AX1096" s="12" t="s">
        <v>90</v>
      </c>
      <c r="AY1096" s="262" t="s">
        <v>263</v>
      </c>
    </row>
    <row r="1097" s="1" customFormat="1" ht="16.5" customHeight="1">
      <c r="B1097" s="39"/>
      <c r="C1097" s="233" t="s">
        <v>1188</v>
      </c>
      <c r="D1097" s="233" t="s">
        <v>266</v>
      </c>
      <c r="E1097" s="234" t="s">
        <v>4204</v>
      </c>
      <c r="F1097" s="235" t="s">
        <v>4205</v>
      </c>
      <c r="G1097" s="236" t="s">
        <v>503</v>
      </c>
      <c r="H1097" s="237">
        <v>2</v>
      </c>
      <c r="I1097" s="238"/>
      <c r="J1097" s="239">
        <f>ROUND(I1097*H1097,2)</f>
        <v>0</v>
      </c>
      <c r="K1097" s="235" t="s">
        <v>270</v>
      </c>
      <c r="L1097" s="44"/>
      <c r="M1097" s="240" t="s">
        <v>1</v>
      </c>
      <c r="N1097" s="241" t="s">
        <v>48</v>
      </c>
      <c r="O1097" s="87"/>
      <c r="P1097" s="242">
        <f>O1097*H1097</f>
        <v>0</v>
      </c>
      <c r="Q1097" s="242">
        <v>0.00076000000000000004</v>
      </c>
      <c r="R1097" s="242">
        <f>Q1097*H1097</f>
        <v>0.0015200000000000001</v>
      </c>
      <c r="S1097" s="242">
        <v>0</v>
      </c>
      <c r="T1097" s="243">
        <f>S1097*H1097</f>
        <v>0</v>
      </c>
      <c r="AR1097" s="244" t="s">
        <v>452</v>
      </c>
      <c r="AT1097" s="244" t="s">
        <v>266</v>
      </c>
      <c r="AU1097" s="244" t="s">
        <v>92</v>
      </c>
      <c r="AY1097" s="17" t="s">
        <v>263</v>
      </c>
      <c r="BE1097" s="245">
        <f>IF(N1097="základní",J1097,0)</f>
        <v>0</v>
      </c>
      <c r="BF1097" s="245">
        <f>IF(N1097="snížená",J1097,0)</f>
        <v>0</v>
      </c>
      <c r="BG1097" s="245">
        <f>IF(N1097="zákl. přenesená",J1097,0)</f>
        <v>0</v>
      </c>
      <c r="BH1097" s="245">
        <f>IF(N1097="sníž. přenesená",J1097,0)</f>
        <v>0</v>
      </c>
      <c r="BI1097" s="245">
        <f>IF(N1097="nulová",J1097,0)</f>
        <v>0</v>
      </c>
      <c r="BJ1097" s="17" t="s">
        <v>90</v>
      </c>
      <c r="BK1097" s="245">
        <f>ROUND(I1097*H1097,2)</f>
        <v>0</v>
      </c>
      <c r="BL1097" s="17" t="s">
        <v>452</v>
      </c>
      <c r="BM1097" s="244" t="s">
        <v>4206</v>
      </c>
    </row>
    <row r="1098" s="12" customFormat="1">
      <c r="B1098" s="252"/>
      <c r="C1098" s="253"/>
      <c r="D1098" s="246" t="s">
        <v>368</v>
      </c>
      <c r="E1098" s="254" t="s">
        <v>1</v>
      </c>
      <c r="F1098" s="255" t="s">
        <v>4207</v>
      </c>
      <c r="G1098" s="253"/>
      <c r="H1098" s="256">
        <v>2</v>
      </c>
      <c r="I1098" s="257"/>
      <c r="J1098" s="253"/>
      <c r="K1098" s="253"/>
      <c r="L1098" s="258"/>
      <c r="M1098" s="259"/>
      <c r="N1098" s="260"/>
      <c r="O1098" s="260"/>
      <c r="P1098" s="260"/>
      <c r="Q1098" s="260"/>
      <c r="R1098" s="260"/>
      <c r="S1098" s="260"/>
      <c r="T1098" s="261"/>
      <c r="AT1098" s="262" t="s">
        <v>368</v>
      </c>
      <c r="AU1098" s="262" t="s">
        <v>92</v>
      </c>
      <c r="AV1098" s="12" t="s">
        <v>92</v>
      </c>
      <c r="AW1098" s="12" t="s">
        <v>38</v>
      </c>
      <c r="AX1098" s="12" t="s">
        <v>90</v>
      </c>
      <c r="AY1098" s="262" t="s">
        <v>263</v>
      </c>
    </row>
    <row r="1099" s="1" customFormat="1" ht="16.5" customHeight="1">
      <c r="B1099" s="39"/>
      <c r="C1099" s="233" t="s">
        <v>1192</v>
      </c>
      <c r="D1099" s="233" t="s">
        <v>266</v>
      </c>
      <c r="E1099" s="234" t="s">
        <v>4208</v>
      </c>
      <c r="F1099" s="235" t="s">
        <v>4209</v>
      </c>
      <c r="G1099" s="236" t="s">
        <v>503</v>
      </c>
      <c r="H1099" s="237">
        <v>1</v>
      </c>
      <c r="I1099" s="238"/>
      <c r="J1099" s="239">
        <f>ROUND(I1099*H1099,2)</f>
        <v>0</v>
      </c>
      <c r="K1099" s="235" t="s">
        <v>270</v>
      </c>
      <c r="L1099" s="44"/>
      <c r="M1099" s="240" t="s">
        <v>1</v>
      </c>
      <c r="N1099" s="241" t="s">
        <v>48</v>
      </c>
      <c r="O1099" s="87"/>
      <c r="P1099" s="242">
        <f>O1099*H1099</f>
        <v>0</v>
      </c>
      <c r="Q1099" s="242">
        <v>0.0018799999999999999</v>
      </c>
      <c r="R1099" s="242">
        <f>Q1099*H1099</f>
        <v>0.0018799999999999999</v>
      </c>
      <c r="S1099" s="242">
        <v>0</v>
      </c>
      <c r="T1099" s="243">
        <f>S1099*H1099</f>
        <v>0</v>
      </c>
      <c r="AR1099" s="244" t="s">
        <v>452</v>
      </c>
      <c r="AT1099" s="244" t="s">
        <v>266</v>
      </c>
      <c r="AU1099" s="244" t="s">
        <v>92</v>
      </c>
      <c r="AY1099" s="17" t="s">
        <v>263</v>
      </c>
      <c r="BE1099" s="245">
        <f>IF(N1099="základní",J1099,0)</f>
        <v>0</v>
      </c>
      <c r="BF1099" s="245">
        <f>IF(N1099="snížená",J1099,0)</f>
        <v>0</v>
      </c>
      <c r="BG1099" s="245">
        <f>IF(N1099="zákl. přenesená",J1099,0)</f>
        <v>0</v>
      </c>
      <c r="BH1099" s="245">
        <f>IF(N1099="sníž. přenesená",J1099,0)</f>
        <v>0</v>
      </c>
      <c r="BI1099" s="245">
        <f>IF(N1099="nulová",J1099,0)</f>
        <v>0</v>
      </c>
      <c r="BJ1099" s="17" t="s">
        <v>90</v>
      </c>
      <c r="BK1099" s="245">
        <f>ROUND(I1099*H1099,2)</f>
        <v>0</v>
      </c>
      <c r="BL1099" s="17" t="s">
        <v>452</v>
      </c>
      <c r="BM1099" s="244" t="s">
        <v>4210</v>
      </c>
    </row>
    <row r="1100" s="12" customFormat="1">
      <c r="B1100" s="252"/>
      <c r="C1100" s="253"/>
      <c r="D1100" s="246" t="s">
        <v>368</v>
      </c>
      <c r="E1100" s="254" t="s">
        <v>1</v>
      </c>
      <c r="F1100" s="255" t="s">
        <v>90</v>
      </c>
      <c r="G1100" s="253"/>
      <c r="H1100" s="256">
        <v>1</v>
      </c>
      <c r="I1100" s="257"/>
      <c r="J1100" s="253"/>
      <c r="K1100" s="253"/>
      <c r="L1100" s="258"/>
      <c r="M1100" s="259"/>
      <c r="N1100" s="260"/>
      <c r="O1100" s="260"/>
      <c r="P1100" s="260"/>
      <c r="Q1100" s="260"/>
      <c r="R1100" s="260"/>
      <c r="S1100" s="260"/>
      <c r="T1100" s="261"/>
      <c r="AT1100" s="262" t="s">
        <v>368</v>
      </c>
      <c r="AU1100" s="262" t="s">
        <v>92</v>
      </c>
      <c r="AV1100" s="12" t="s">
        <v>92</v>
      </c>
      <c r="AW1100" s="12" t="s">
        <v>38</v>
      </c>
      <c r="AX1100" s="12" t="s">
        <v>90</v>
      </c>
      <c r="AY1100" s="262" t="s">
        <v>263</v>
      </c>
    </row>
    <row r="1101" s="1" customFormat="1" ht="16.5" customHeight="1">
      <c r="B1101" s="39"/>
      <c r="C1101" s="233" t="s">
        <v>1197</v>
      </c>
      <c r="D1101" s="233" t="s">
        <v>266</v>
      </c>
      <c r="E1101" s="234" t="s">
        <v>4211</v>
      </c>
      <c r="F1101" s="235" t="s">
        <v>4212</v>
      </c>
      <c r="G1101" s="236" t="s">
        <v>503</v>
      </c>
      <c r="H1101" s="237">
        <v>1</v>
      </c>
      <c r="I1101" s="238"/>
      <c r="J1101" s="239">
        <f>ROUND(I1101*H1101,2)</f>
        <v>0</v>
      </c>
      <c r="K1101" s="235" t="s">
        <v>270</v>
      </c>
      <c r="L1101" s="44"/>
      <c r="M1101" s="240" t="s">
        <v>1</v>
      </c>
      <c r="N1101" s="241" t="s">
        <v>48</v>
      </c>
      <c r="O1101" s="87"/>
      <c r="P1101" s="242">
        <f>O1101*H1101</f>
        <v>0</v>
      </c>
      <c r="Q1101" s="242">
        <v>0.00040999999999999999</v>
      </c>
      <c r="R1101" s="242">
        <f>Q1101*H1101</f>
        <v>0.00040999999999999999</v>
      </c>
      <c r="S1101" s="242">
        <v>0</v>
      </c>
      <c r="T1101" s="243">
        <f>S1101*H1101</f>
        <v>0</v>
      </c>
      <c r="AR1101" s="244" t="s">
        <v>452</v>
      </c>
      <c r="AT1101" s="244" t="s">
        <v>266</v>
      </c>
      <c r="AU1101" s="244" t="s">
        <v>92</v>
      </c>
      <c r="AY1101" s="17" t="s">
        <v>263</v>
      </c>
      <c r="BE1101" s="245">
        <f>IF(N1101="základní",J1101,0)</f>
        <v>0</v>
      </c>
      <c r="BF1101" s="245">
        <f>IF(N1101="snížená",J1101,0)</f>
        <v>0</v>
      </c>
      <c r="BG1101" s="245">
        <f>IF(N1101="zákl. přenesená",J1101,0)</f>
        <v>0</v>
      </c>
      <c r="BH1101" s="245">
        <f>IF(N1101="sníž. přenesená",J1101,0)</f>
        <v>0</v>
      </c>
      <c r="BI1101" s="245">
        <f>IF(N1101="nulová",J1101,0)</f>
        <v>0</v>
      </c>
      <c r="BJ1101" s="17" t="s">
        <v>90</v>
      </c>
      <c r="BK1101" s="245">
        <f>ROUND(I1101*H1101,2)</f>
        <v>0</v>
      </c>
      <c r="BL1101" s="17" t="s">
        <v>452</v>
      </c>
      <c r="BM1101" s="244" t="s">
        <v>4213</v>
      </c>
    </row>
    <row r="1102" s="14" customFormat="1">
      <c r="B1102" s="274"/>
      <c r="C1102" s="275"/>
      <c r="D1102" s="246" t="s">
        <v>368</v>
      </c>
      <c r="E1102" s="276" t="s">
        <v>1</v>
      </c>
      <c r="F1102" s="277" t="s">
        <v>4212</v>
      </c>
      <c r="G1102" s="275"/>
      <c r="H1102" s="276" t="s">
        <v>1</v>
      </c>
      <c r="I1102" s="278"/>
      <c r="J1102" s="275"/>
      <c r="K1102" s="275"/>
      <c r="L1102" s="279"/>
      <c r="M1102" s="280"/>
      <c r="N1102" s="281"/>
      <c r="O1102" s="281"/>
      <c r="P1102" s="281"/>
      <c r="Q1102" s="281"/>
      <c r="R1102" s="281"/>
      <c r="S1102" s="281"/>
      <c r="T1102" s="282"/>
      <c r="AT1102" s="283" t="s">
        <v>368</v>
      </c>
      <c r="AU1102" s="283" t="s">
        <v>92</v>
      </c>
      <c r="AV1102" s="14" t="s">
        <v>90</v>
      </c>
      <c r="AW1102" s="14" t="s">
        <v>38</v>
      </c>
      <c r="AX1102" s="14" t="s">
        <v>83</v>
      </c>
      <c r="AY1102" s="283" t="s">
        <v>263</v>
      </c>
    </row>
    <row r="1103" s="12" customFormat="1">
      <c r="B1103" s="252"/>
      <c r="C1103" s="253"/>
      <c r="D1103" s="246" t="s">
        <v>368</v>
      </c>
      <c r="E1103" s="254" t="s">
        <v>1</v>
      </c>
      <c r="F1103" s="255" t="s">
        <v>90</v>
      </c>
      <c r="G1103" s="253"/>
      <c r="H1103" s="256">
        <v>1</v>
      </c>
      <c r="I1103" s="257"/>
      <c r="J1103" s="253"/>
      <c r="K1103" s="253"/>
      <c r="L1103" s="258"/>
      <c r="M1103" s="259"/>
      <c r="N1103" s="260"/>
      <c r="O1103" s="260"/>
      <c r="P1103" s="260"/>
      <c r="Q1103" s="260"/>
      <c r="R1103" s="260"/>
      <c r="S1103" s="260"/>
      <c r="T1103" s="261"/>
      <c r="AT1103" s="262" t="s">
        <v>368</v>
      </c>
      <c r="AU1103" s="262" t="s">
        <v>92</v>
      </c>
      <c r="AV1103" s="12" t="s">
        <v>92</v>
      </c>
      <c r="AW1103" s="12" t="s">
        <v>38</v>
      </c>
      <c r="AX1103" s="12" t="s">
        <v>90</v>
      </c>
      <c r="AY1103" s="262" t="s">
        <v>263</v>
      </c>
    </row>
    <row r="1104" s="1" customFormat="1" ht="16.5" customHeight="1">
      <c r="B1104" s="39"/>
      <c r="C1104" s="233" t="s">
        <v>1199</v>
      </c>
      <c r="D1104" s="233" t="s">
        <v>266</v>
      </c>
      <c r="E1104" s="234" t="s">
        <v>4214</v>
      </c>
      <c r="F1104" s="235" t="s">
        <v>4215</v>
      </c>
      <c r="G1104" s="236" t="s">
        <v>503</v>
      </c>
      <c r="H1104" s="237">
        <v>12</v>
      </c>
      <c r="I1104" s="238"/>
      <c r="J1104" s="239">
        <f>ROUND(I1104*H1104,2)</f>
        <v>0</v>
      </c>
      <c r="K1104" s="235" t="s">
        <v>270</v>
      </c>
      <c r="L1104" s="44"/>
      <c r="M1104" s="240" t="s">
        <v>1</v>
      </c>
      <c r="N1104" s="241" t="s">
        <v>48</v>
      </c>
      <c r="O1104" s="87"/>
      <c r="P1104" s="242">
        <f>O1104*H1104</f>
        <v>0</v>
      </c>
      <c r="Q1104" s="242">
        <v>0.00034000000000000002</v>
      </c>
      <c r="R1104" s="242">
        <f>Q1104*H1104</f>
        <v>0.0040800000000000003</v>
      </c>
      <c r="S1104" s="242">
        <v>0</v>
      </c>
      <c r="T1104" s="243">
        <f>S1104*H1104</f>
        <v>0</v>
      </c>
      <c r="AR1104" s="244" t="s">
        <v>452</v>
      </c>
      <c r="AT1104" s="244" t="s">
        <v>266</v>
      </c>
      <c r="AU1104" s="244" t="s">
        <v>92</v>
      </c>
      <c r="AY1104" s="17" t="s">
        <v>263</v>
      </c>
      <c r="BE1104" s="245">
        <f>IF(N1104="základní",J1104,0)</f>
        <v>0</v>
      </c>
      <c r="BF1104" s="245">
        <f>IF(N1104="snížená",J1104,0)</f>
        <v>0</v>
      </c>
      <c r="BG1104" s="245">
        <f>IF(N1104="zákl. přenesená",J1104,0)</f>
        <v>0</v>
      </c>
      <c r="BH1104" s="245">
        <f>IF(N1104="sníž. přenesená",J1104,0)</f>
        <v>0</v>
      </c>
      <c r="BI1104" s="245">
        <f>IF(N1104="nulová",J1104,0)</f>
        <v>0</v>
      </c>
      <c r="BJ1104" s="17" t="s">
        <v>90</v>
      </c>
      <c r="BK1104" s="245">
        <f>ROUND(I1104*H1104,2)</f>
        <v>0</v>
      </c>
      <c r="BL1104" s="17" t="s">
        <v>452</v>
      </c>
      <c r="BM1104" s="244" t="s">
        <v>4216</v>
      </c>
    </row>
    <row r="1105" s="12" customFormat="1">
      <c r="B1105" s="252"/>
      <c r="C1105" s="253"/>
      <c r="D1105" s="246" t="s">
        <v>368</v>
      </c>
      <c r="E1105" s="254" t="s">
        <v>1</v>
      </c>
      <c r="F1105" s="255" t="s">
        <v>4217</v>
      </c>
      <c r="G1105" s="253"/>
      <c r="H1105" s="256">
        <v>12</v>
      </c>
      <c r="I1105" s="257"/>
      <c r="J1105" s="253"/>
      <c r="K1105" s="253"/>
      <c r="L1105" s="258"/>
      <c r="M1105" s="259"/>
      <c r="N1105" s="260"/>
      <c r="O1105" s="260"/>
      <c r="P1105" s="260"/>
      <c r="Q1105" s="260"/>
      <c r="R1105" s="260"/>
      <c r="S1105" s="260"/>
      <c r="T1105" s="261"/>
      <c r="AT1105" s="262" t="s">
        <v>368</v>
      </c>
      <c r="AU1105" s="262" t="s">
        <v>92</v>
      </c>
      <c r="AV1105" s="12" t="s">
        <v>92</v>
      </c>
      <c r="AW1105" s="12" t="s">
        <v>38</v>
      </c>
      <c r="AX1105" s="12" t="s">
        <v>90</v>
      </c>
      <c r="AY1105" s="262" t="s">
        <v>263</v>
      </c>
    </row>
    <row r="1106" s="1" customFormat="1" ht="16.5" customHeight="1">
      <c r="B1106" s="39"/>
      <c r="C1106" s="233" t="s">
        <v>1204</v>
      </c>
      <c r="D1106" s="233" t="s">
        <v>266</v>
      </c>
      <c r="E1106" s="234" t="s">
        <v>4218</v>
      </c>
      <c r="F1106" s="235" t="s">
        <v>4219</v>
      </c>
      <c r="G1106" s="236" t="s">
        <v>503</v>
      </c>
      <c r="H1106" s="237">
        <v>1</v>
      </c>
      <c r="I1106" s="238"/>
      <c r="J1106" s="239">
        <f>ROUND(I1106*H1106,2)</f>
        <v>0</v>
      </c>
      <c r="K1106" s="235" t="s">
        <v>270</v>
      </c>
      <c r="L1106" s="44"/>
      <c r="M1106" s="240" t="s">
        <v>1</v>
      </c>
      <c r="N1106" s="241" t="s">
        <v>48</v>
      </c>
      <c r="O1106" s="87"/>
      <c r="P1106" s="242">
        <f>O1106*H1106</f>
        <v>0</v>
      </c>
      <c r="Q1106" s="242">
        <v>0.00050000000000000001</v>
      </c>
      <c r="R1106" s="242">
        <f>Q1106*H1106</f>
        <v>0.00050000000000000001</v>
      </c>
      <c r="S1106" s="242">
        <v>0</v>
      </c>
      <c r="T1106" s="243">
        <f>S1106*H1106</f>
        <v>0</v>
      </c>
      <c r="AR1106" s="244" t="s">
        <v>452</v>
      </c>
      <c r="AT1106" s="244" t="s">
        <v>266</v>
      </c>
      <c r="AU1106" s="244" t="s">
        <v>92</v>
      </c>
      <c r="AY1106" s="17" t="s">
        <v>263</v>
      </c>
      <c r="BE1106" s="245">
        <f>IF(N1106="základní",J1106,0)</f>
        <v>0</v>
      </c>
      <c r="BF1106" s="245">
        <f>IF(N1106="snížená",J1106,0)</f>
        <v>0</v>
      </c>
      <c r="BG1106" s="245">
        <f>IF(N1106="zákl. přenesená",J1106,0)</f>
        <v>0</v>
      </c>
      <c r="BH1106" s="245">
        <f>IF(N1106="sníž. přenesená",J1106,0)</f>
        <v>0</v>
      </c>
      <c r="BI1106" s="245">
        <f>IF(N1106="nulová",J1106,0)</f>
        <v>0</v>
      </c>
      <c r="BJ1106" s="17" t="s">
        <v>90</v>
      </c>
      <c r="BK1106" s="245">
        <f>ROUND(I1106*H1106,2)</f>
        <v>0</v>
      </c>
      <c r="BL1106" s="17" t="s">
        <v>452</v>
      </c>
      <c r="BM1106" s="244" t="s">
        <v>4220</v>
      </c>
    </row>
    <row r="1107" s="12" customFormat="1">
      <c r="B1107" s="252"/>
      <c r="C1107" s="253"/>
      <c r="D1107" s="246" t="s">
        <v>368</v>
      </c>
      <c r="E1107" s="254" t="s">
        <v>1</v>
      </c>
      <c r="F1107" s="255" t="s">
        <v>90</v>
      </c>
      <c r="G1107" s="253"/>
      <c r="H1107" s="256">
        <v>1</v>
      </c>
      <c r="I1107" s="257"/>
      <c r="J1107" s="253"/>
      <c r="K1107" s="253"/>
      <c r="L1107" s="258"/>
      <c r="M1107" s="259"/>
      <c r="N1107" s="260"/>
      <c r="O1107" s="260"/>
      <c r="P1107" s="260"/>
      <c r="Q1107" s="260"/>
      <c r="R1107" s="260"/>
      <c r="S1107" s="260"/>
      <c r="T1107" s="261"/>
      <c r="AT1107" s="262" t="s">
        <v>368</v>
      </c>
      <c r="AU1107" s="262" t="s">
        <v>92</v>
      </c>
      <c r="AV1107" s="12" t="s">
        <v>92</v>
      </c>
      <c r="AW1107" s="12" t="s">
        <v>38</v>
      </c>
      <c r="AX1107" s="12" t="s">
        <v>90</v>
      </c>
      <c r="AY1107" s="262" t="s">
        <v>263</v>
      </c>
    </row>
    <row r="1108" s="1" customFormat="1" ht="16.5" customHeight="1">
      <c r="B1108" s="39"/>
      <c r="C1108" s="233" t="s">
        <v>1206</v>
      </c>
      <c r="D1108" s="233" t="s">
        <v>266</v>
      </c>
      <c r="E1108" s="234" t="s">
        <v>4221</v>
      </c>
      <c r="F1108" s="235" t="s">
        <v>4222</v>
      </c>
      <c r="G1108" s="236" t="s">
        <v>503</v>
      </c>
      <c r="H1108" s="237">
        <v>1</v>
      </c>
      <c r="I1108" s="238"/>
      <c r="J1108" s="239">
        <f>ROUND(I1108*H1108,2)</f>
        <v>0</v>
      </c>
      <c r="K1108" s="235" t="s">
        <v>270</v>
      </c>
      <c r="L1108" s="44"/>
      <c r="M1108" s="240" t="s">
        <v>1</v>
      </c>
      <c r="N1108" s="241" t="s">
        <v>48</v>
      </c>
      <c r="O1108" s="87"/>
      <c r="P1108" s="242">
        <f>O1108*H1108</f>
        <v>0</v>
      </c>
      <c r="Q1108" s="242">
        <v>0.00069999999999999999</v>
      </c>
      <c r="R1108" s="242">
        <f>Q1108*H1108</f>
        <v>0.00069999999999999999</v>
      </c>
      <c r="S1108" s="242">
        <v>0</v>
      </c>
      <c r="T1108" s="243">
        <f>S1108*H1108</f>
        <v>0</v>
      </c>
      <c r="AR1108" s="244" t="s">
        <v>452</v>
      </c>
      <c r="AT1108" s="244" t="s">
        <v>266</v>
      </c>
      <c r="AU1108" s="244" t="s">
        <v>92</v>
      </c>
      <c r="AY1108" s="17" t="s">
        <v>263</v>
      </c>
      <c r="BE1108" s="245">
        <f>IF(N1108="základní",J1108,0)</f>
        <v>0</v>
      </c>
      <c r="BF1108" s="245">
        <f>IF(N1108="snížená",J1108,0)</f>
        <v>0</v>
      </c>
      <c r="BG1108" s="245">
        <f>IF(N1108="zákl. přenesená",J1108,0)</f>
        <v>0</v>
      </c>
      <c r="BH1108" s="245">
        <f>IF(N1108="sníž. přenesená",J1108,0)</f>
        <v>0</v>
      </c>
      <c r="BI1108" s="245">
        <f>IF(N1108="nulová",J1108,0)</f>
        <v>0</v>
      </c>
      <c r="BJ1108" s="17" t="s">
        <v>90</v>
      </c>
      <c r="BK1108" s="245">
        <f>ROUND(I1108*H1108,2)</f>
        <v>0</v>
      </c>
      <c r="BL1108" s="17" t="s">
        <v>452</v>
      </c>
      <c r="BM1108" s="244" t="s">
        <v>4223</v>
      </c>
    </row>
    <row r="1109" s="12" customFormat="1">
      <c r="B1109" s="252"/>
      <c r="C1109" s="253"/>
      <c r="D1109" s="246" t="s">
        <v>368</v>
      </c>
      <c r="E1109" s="254" t="s">
        <v>1</v>
      </c>
      <c r="F1109" s="255" t="s">
        <v>90</v>
      </c>
      <c r="G1109" s="253"/>
      <c r="H1109" s="256">
        <v>1</v>
      </c>
      <c r="I1109" s="257"/>
      <c r="J1109" s="253"/>
      <c r="K1109" s="253"/>
      <c r="L1109" s="258"/>
      <c r="M1109" s="259"/>
      <c r="N1109" s="260"/>
      <c r="O1109" s="260"/>
      <c r="P1109" s="260"/>
      <c r="Q1109" s="260"/>
      <c r="R1109" s="260"/>
      <c r="S1109" s="260"/>
      <c r="T1109" s="261"/>
      <c r="AT1109" s="262" t="s">
        <v>368</v>
      </c>
      <c r="AU1109" s="262" t="s">
        <v>92</v>
      </c>
      <c r="AV1109" s="12" t="s">
        <v>92</v>
      </c>
      <c r="AW1109" s="12" t="s">
        <v>38</v>
      </c>
      <c r="AX1109" s="12" t="s">
        <v>90</v>
      </c>
      <c r="AY1109" s="262" t="s">
        <v>263</v>
      </c>
    </row>
    <row r="1110" s="1" customFormat="1" ht="16.5" customHeight="1">
      <c r="B1110" s="39"/>
      <c r="C1110" s="233" t="s">
        <v>1209</v>
      </c>
      <c r="D1110" s="233" t="s">
        <v>266</v>
      </c>
      <c r="E1110" s="234" t="s">
        <v>4224</v>
      </c>
      <c r="F1110" s="235" t="s">
        <v>4225</v>
      </c>
      <c r="G1110" s="236" t="s">
        <v>503</v>
      </c>
      <c r="H1110" s="237">
        <v>3</v>
      </c>
      <c r="I1110" s="238"/>
      <c r="J1110" s="239">
        <f>ROUND(I1110*H1110,2)</f>
        <v>0</v>
      </c>
      <c r="K1110" s="235" t="s">
        <v>270</v>
      </c>
      <c r="L1110" s="44"/>
      <c r="M1110" s="240" t="s">
        <v>1</v>
      </c>
      <c r="N1110" s="241" t="s">
        <v>48</v>
      </c>
      <c r="O1110" s="87"/>
      <c r="P1110" s="242">
        <f>O1110*H1110</f>
        <v>0</v>
      </c>
      <c r="Q1110" s="242">
        <v>0.0016800000000000001</v>
      </c>
      <c r="R1110" s="242">
        <f>Q1110*H1110</f>
        <v>0.0050400000000000002</v>
      </c>
      <c r="S1110" s="242">
        <v>0</v>
      </c>
      <c r="T1110" s="243">
        <f>S1110*H1110</f>
        <v>0</v>
      </c>
      <c r="AR1110" s="244" t="s">
        <v>452</v>
      </c>
      <c r="AT1110" s="244" t="s">
        <v>266</v>
      </c>
      <c r="AU1110" s="244" t="s">
        <v>92</v>
      </c>
      <c r="AY1110" s="17" t="s">
        <v>263</v>
      </c>
      <c r="BE1110" s="245">
        <f>IF(N1110="základní",J1110,0)</f>
        <v>0</v>
      </c>
      <c r="BF1110" s="245">
        <f>IF(N1110="snížená",J1110,0)</f>
        <v>0</v>
      </c>
      <c r="BG1110" s="245">
        <f>IF(N1110="zákl. přenesená",J1110,0)</f>
        <v>0</v>
      </c>
      <c r="BH1110" s="245">
        <f>IF(N1110="sníž. přenesená",J1110,0)</f>
        <v>0</v>
      </c>
      <c r="BI1110" s="245">
        <f>IF(N1110="nulová",J1110,0)</f>
        <v>0</v>
      </c>
      <c r="BJ1110" s="17" t="s">
        <v>90</v>
      </c>
      <c r="BK1110" s="245">
        <f>ROUND(I1110*H1110,2)</f>
        <v>0</v>
      </c>
      <c r="BL1110" s="17" t="s">
        <v>452</v>
      </c>
      <c r="BM1110" s="244" t="s">
        <v>4226</v>
      </c>
    </row>
    <row r="1111" s="12" customFormat="1">
      <c r="B1111" s="252"/>
      <c r="C1111" s="253"/>
      <c r="D1111" s="246" t="s">
        <v>368</v>
      </c>
      <c r="E1111" s="254" t="s">
        <v>1</v>
      </c>
      <c r="F1111" s="255" t="s">
        <v>112</v>
      </c>
      <c r="G1111" s="253"/>
      <c r="H1111" s="256">
        <v>3</v>
      </c>
      <c r="I1111" s="257"/>
      <c r="J1111" s="253"/>
      <c r="K1111" s="253"/>
      <c r="L1111" s="258"/>
      <c r="M1111" s="259"/>
      <c r="N1111" s="260"/>
      <c r="O1111" s="260"/>
      <c r="P1111" s="260"/>
      <c r="Q1111" s="260"/>
      <c r="R1111" s="260"/>
      <c r="S1111" s="260"/>
      <c r="T1111" s="261"/>
      <c r="AT1111" s="262" t="s">
        <v>368</v>
      </c>
      <c r="AU1111" s="262" t="s">
        <v>92</v>
      </c>
      <c r="AV1111" s="12" t="s">
        <v>92</v>
      </c>
      <c r="AW1111" s="12" t="s">
        <v>38</v>
      </c>
      <c r="AX1111" s="12" t="s">
        <v>90</v>
      </c>
      <c r="AY1111" s="262" t="s">
        <v>263</v>
      </c>
    </row>
    <row r="1112" s="1" customFormat="1" ht="16.5" customHeight="1">
      <c r="B1112" s="39"/>
      <c r="C1112" s="233" t="s">
        <v>1213</v>
      </c>
      <c r="D1112" s="233" t="s">
        <v>266</v>
      </c>
      <c r="E1112" s="234" t="s">
        <v>4227</v>
      </c>
      <c r="F1112" s="235" t="s">
        <v>4228</v>
      </c>
      <c r="G1112" s="236" t="s">
        <v>503</v>
      </c>
      <c r="H1112" s="237">
        <v>3</v>
      </c>
      <c r="I1112" s="238"/>
      <c r="J1112" s="239">
        <f>ROUND(I1112*H1112,2)</f>
        <v>0</v>
      </c>
      <c r="K1112" s="235" t="s">
        <v>270</v>
      </c>
      <c r="L1112" s="44"/>
      <c r="M1112" s="240" t="s">
        <v>1</v>
      </c>
      <c r="N1112" s="241" t="s">
        <v>48</v>
      </c>
      <c r="O1112" s="87"/>
      <c r="P1112" s="242">
        <f>O1112*H1112</f>
        <v>0</v>
      </c>
      <c r="Q1112" s="242">
        <v>0.0043200000000000001</v>
      </c>
      <c r="R1112" s="242">
        <f>Q1112*H1112</f>
        <v>0.012959999999999999</v>
      </c>
      <c r="S1112" s="242">
        <v>0</v>
      </c>
      <c r="T1112" s="243">
        <f>S1112*H1112</f>
        <v>0</v>
      </c>
      <c r="AR1112" s="244" t="s">
        <v>452</v>
      </c>
      <c r="AT1112" s="244" t="s">
        <v>266</v>
      </c>
      <c r="AU1112" s="244" t="s">
        <v>92</v>
      </c>
      <c r="AY1112" s="17" t="s">
        <v>263</v>
      </c>
      <c r="BE1112" s="245">
        <f>IF(N1112="základní",J1112,0)</f>
        <v>0</v>
      </c>
      <c r="BF1112" s="245">
        <f>IF(N1112="snížená",J1112,0)</f>
        <v>0</v>
      </c>
      <c r="BG1112" s="245">
        <f>IF(N1112="zákl. přenesená",J1112,0)</f>
        <v>0</v>
      </c>
      <c r="BH1112" s="245">
        <f>IF(N1112="sníž. přenesená",J1112,0)</f>
        <v>0</v>
      </c>
      <c r="BI1112" s="245">
        <f>IF(N1112="nulová",J1112,0)</f>
        <v>0</v>
      </c>
      <c r="BJ1112" s="17" t="s">
        <v>90</v>
      </c>
      <c r="BK1112" s="245">
        <f>ROUND(I1112*H1112,2)</f>
        <v>0</v>
      </c>
      <c r="BL1112" s="17" t="s">
        <v>452</v>
      </c>
      <c r="BM1112" s="244" t="s">
        <v>4229</v>
      </c>
    </row>
    <row r="1113" s="12" customFormat="1">
      <c r="B1113" s="252"/>
      <c r="C1113" s="253"/>
      <c r="D1113" s="246" t="s">
        <v>368</v>
      </c>
      <c r="E1113" s="254" t="s">
        <v>1</v>
      </c>
      <c r="F1113" s="255" t="s">
        <v>112</v>
      </c>
      <c r="G1113" s="253"/>
      <c r="H1113" s="256">
        <v>3</v>
      </c>
      <c r="I1113" s="257"/>
      <c r="J1113" s="253"/>
      <c r="K1113" s="253"/>
      <c r="L1113" s="258"/>
      <c r="M1113" s="259"/>
      <c r="N1113" s="260"/>
      <c r="O1113" s="260"/>
      <c r="P1113" s="260"/>
      <c r="Q1113" s="260"/>
      <c r="R1113" s="260"/>
      <c r="S1113" s="260"/>
      <c r="T1113" s="261"/>
      <c r="AT1113" s="262" t="s">
        <v>368</v>
      </c>
      <c r="AU1113" s="262" t="s">
        <v>92</v>
      </c>
      <c r="AV1113" s="12" t="s">
        <v>92</v>
      </c>
      <c r="AW1113" s="12" t="s">
        <v>38</v>
      </c>
      <c r="AX1113" s="12" t="s">
        <v>90</v>
      </c>
      <c r="AY1113" s="262" t="s">
        <v>263</v>
      </c>
    </row>
    <row r="1114" s="1" customFormat="1" ht="16.5" customHeight="1">
      <c r="B1114" s="39"/>
      <c r="C1114" s="233" t="s">
        <v>1215</v>
      </c>
      <c r="D1114" s="233" t="s">
        <v>266</v>
      </c>
      <c r="E1114" s="234" t="s">
        <v>4230</v>
      </c>
      <c r="F1114" s="235" t="s">
        <v>4231</v>
      </c>
      <c r="G1114" s="236" t="s">
        <v>503</v>
      </c>
      <c r="H1114" s="237">
        <v>1</v>
      </c>
      <c r="I1114" s="238"/>
      <c r="J1114" s="239">
        <f>ROUND(I1114*H1114,2)</f>
        <v>0</v>
      </c>
      <c r="K1114" s="235" t="s">
        <v>270</v>
      </c>
      <c r="L1114" s="44"/>
      <c r="M1114" s="240" t="s">
        <v>1</v>
      </c>
      <c r="N1114" s="241" t="s">
        <v>48</v>
      </c>
      <c r="O1114" s="87"/>
      <c r="P1114" s="242">
        <f>O1114*H1114</f>
        <v>0</v>
      </c>
      <c r="Q1114" s="242">
        <v>0.00027</v>
      </c>
      <c r="R1114" s="242">
        <f>Q1114*H1114</f>
        <v>0.00027</v>
      </c>
      <c r="S1114" s="242">
        <v>0</v>
      </c>
      <c r="T1114" s="243">
        <f>S1114*H1114</f>
        <v>0</v>
      </c>
      <c r="AR1114" s="244" t="s">
        <v>452</v>
      </c>
      <c r="AT1114" s="244" t="s">
        <v>266</v>
      </c>
      <c r="AU1114" s="244" t="s">
        <v>92</v>
      </c>
      <c r="AY1114" s="17" t="s">
        <v>263</v>
      </c>
      <c r="BE1114" s="245">
        <f>IF(N1114="základní",J1114,0)</f>
        <v>0</v>
      </c>
      <c r="BF1114" s="245">
        <f>IF(N1114="snížená",J1114,0)</f>
        <v>0</v>
      </c>
      <c r="BG1114" s="245">
        <f>IF(N1114="zákl. přenesená",J1114,0)</f>
        <v>0</v>
      </c>
      <c r="BH1114" s="245">
        <f>IF(N1114="sníž. přenesená",J1114,0)</f>
        <v>0</v>
      </c>
      <c r="BI1114" s="245">
        <f>IF(N1114="nulová",J1114,0)</f>
        <v>0</v>
      </c>
      <c r="BJ1114" s="17" t="s">
        <v>90</v>
      </c>
      <c r="BK1114" s="245">
        <f>ROUND(I1114*H1114,2)</f>
        <v>0</v>
      </c>
      <c r="BL1114" s="17" t="s">
        <v>452</v>
      </c>
      <c r="BM1114" s="244" t="s">
        <v>4232</v>
      </c>
    </row>
    <row r="1115" s="12" customFormat="1">
      <c r="B1115" s="252"/>
      <c r="C1115" s="253"/>
      <c r="D1115" s="246" t="s">
        <v>368</v>
      </c>
      <c r="E1115" s="254" t="s">
        <v>1</v>
      </c>
      <c r="F1115" s="255" t="s">
        <v>90</v>
      </c>
      <c r="G1115" s="253"/>
      <c r="H1115" s="256">
        <v>1</v>
      </c>
      <c r="I1115" s="257"/>
      <c r="J1115" s="253"/>
      <c r="K1115" s="253"/>
      <c r="L1115" s="258"/>
      <c r="M1115" s="259"/>
      <c r="N1115" s="260"/>
      <c r="O1115" s="260"/>
      <c r="P1115" s="260"/>
      <c r="Q1115" s="260"/>
      <c r="R1115" s="260"/>
      <c r="S1115" s="260"/>
      <c r="T1115" s="261"/>
      <c r="AT1115" s="262" t="s">
        <v>368</v>
      </c>
      <c r="AU1115" s="262" t="s">
        <v>92</v>
      </c>
      <c r="AV1115" s="12" t="s">
        <v>92</v>
      </c>
      <c r="AW1115" s="12" t="s">
        <v>38</v>
      </c>
      <c r="AX1115" s="12" t="s">
        <v>90</v>
      </c>
      <c r="AY1115" s="262" t="s">
        <v>263</v>
      </c>
    </row>
    <row r="1116" s="1" customFormat="1" ht="16.5" customHeight="1">
      <c r="B1116" s="39"/>
      <c r="C1116" s="233" t="s">
        <v>1219</v>
      </c>
      <c r="D1116" s="233" t="s">
        <v>266</v>
      </c>
      <c r="E1116" s="234" t="s">
        <v>4233</v>
      </c>
      <c r="F1116" s="235" t="s">
        <v>4234</v>
      </c>
      <c r="G1116" s="236" t="s">
        <v>503</v>
      </c>
      <c r="H1116" s="237">
        <v>10</v>
      </c>
      <c r="I1116" s="238"/>
      <c r="J1116" s="239">
        <f>ROUND(I1116*H1116,2)</f>
        <v>0</v>
      </c>
      <c r="K1116" s="235" t="s">
        <v>270</v>
      </c>
      <c r="L1116" s="44"/>
      <c r="M1116" s="240" t="s">
        <v>1</v>
      </c>
      <c r="N1116" s="241" t="s">
        <v>48</v>
      </c>
      <c r="O1116" s="87"/>
      <c r="P1116" s="242">
        <f>O1116*H1116</f>
        <v>0</v>
      </c>
      <c r="Q1116" s="242">
        <v>0.00040000000000000002</v>
      </c>
      <c r="R1116" s="242">
        <f>Q1116*H1116</f>
        <v>0.0040000000000000001</v>
      </c>
      <c r="S1116" s="242">
        <v>0</v>
      </c>
      <c r="T1116" s="243">
        <f>S1116*H1116</f>
        <v>0</v>
      </c>
      <c r="AR1116" s="244" t="s">
        <v>452</v>
      </c>
      <c r="AT1116" s="244" t="s">
        <v>266</v>
      </c>
      <c r="AU1116" s="244" t="s">
        <v>92</v>
      </c>
      <c r="AY1116" s="17" t="s">
        <v>263</v>
      </c>
      <c r="BE1116" s="245">
        <f>IF(N1116="základní",J1116,0)</f>
        <v>0</v>
      </c>
      <c r="BF1116" s="245">
        <f>IF(N1116="snížená",J1116,0)</f>
        <v>0</v>
      </c>
      <c r="BG1116" s="245">
        <f>IF(N1116="zákl. přenesená",J1116,0)</f>
        <v>0</v>
      </c>
      <c r="BH1116" s="245">
        <f>IF(N1116="sníž. přenesená",J1116,0)</f>
        <v>0</v>
      </c>
      <c r="BI1116" s="245">
        <f>IF(N1116="nulová",J1116,0)</f>
        <v>0</v>
      </c>
      <c r="BJ1116" s="17" t="s">
        <v>90</v>
      </c>
      <c r="BK1116" s="245">
        <f>ROUND(I1116*H1116,2)</f>
        <v>0</v>
      </c>
      <c r="BL1116" s="17" t="s">
        <v>452</v>
      </c>
      <c r="BM1116" s="244" t="s">
        <v>4235</v>
      </c>
    </row>
    <row r="1117" s="12" customFormat="1">
      <c r="B1117" s="252"/>
      <c r="C1117" s="253"/>
      <c r="D1117" s="246" t="s">
        <v>368</v>
      </c>
      <c r="E1117" s="254" t="s">
        <v>1</v>
      </c>
      <c r="F1117" s="255" t="s">
        <v>315</v>
      </c>
      <c r="G1117" s="253"/>
      <c r="H1117" s="256">
        <v>10</v>
      </c>
      <c r="I1117" s="257"/>
      <c r="J1117" s="253"/>
      <c r="K1117" s="253"/>
      <c r="L1117" s="258"/>
      <c r="M1117" s="259"/>
      <c r="N1117" s="260"/>
      <c r="O1117" s="260"/>
      <c r="P1117" s="260"/>
      <c r="Q1117" s="260"/>
      <c r="R1117" s="260"/>
      <c r="S1117" s="260"/>
      <c r="T1117" s="261"/>
      <c r="AT1117" s="262" t="s">
        <v>368</v>
      </c>
      <c r="AU1117" s="262" t="s">
        <v>92</v>
      </c>
      <c r="AV1117" s="12" t="s">
        <v>92</v>
      </c>
      <c r="AW1117" s="12" t="s">
        <v>38</v>
      </c>
      <c r="AX1117" s="12" t="s">
        <v>90</v>
      </c>
      <c r="AY1117" s="262" t="s">
        <v>263</v>
      </c>
    </row>
    <row r="1118" s="1" customFormat="1" ht="16.5" customHeight="1">
      <c r="B1118" s="39"/>
      <c r="C1118" s="233" t="s">
        <v>1230</v>
      </c>
      <c r="D1118" s="233" t="s">
        <v>266</v>
      </c>
      <c r="E1118" s="234" t="s">
        <v>4236</v>
      </c>
      <c r="F1118" s="235" t="s">
        <v>4237</v>
      </c>
      <c r="G1118" s="236" t="s">
        <v>503</v>
      </c>
      <c r="H1118" s="237">
        <v>5</v>
      </c>
      <c r="I1118" s="238"/>
      <c r="J1118" s="239">
        <f>ROUND(I1118*H1118,2)</f>
        <v>0</v>
      </c>
      <c r="K1118" s="235" t="s">
        <v>270</v>
      </c>
      <c r="L1118" s="44"/>
      <c r="M1118" s="240" t="s">
        <v>1</v>
      </c>
      <c r="N1118" s="241" t="s">
        <v>48</v>
      </c>
      <c r="O1118" s="87"/>
      <c r="P1118" s="242">
        <f>O1118*H1118</f>
        <v>0</v>
      </c>
      <c r="Q1118" s="242">
        <v>0.00056999999999999998</v>
      </c>
      <c r="R1118" s="242">
        <f>Q1118*H1118</f>
        <v>0.0028500000000000001</v>
      </c>
      <c r="S1118" s="242">
        <v>0</v>
      </c>
      <c r="T1118" s="243">
        <f>S1118*H1118</f>
        <v>0</v>
      </c>
      <c r="AR1118" s="244" t="s">
        <v>452</v>
      </c>
      <c r="AT1118" s="244" t="s">
        <v>266</v>
      </c>
      <c r="AU1118" s="244" t="s">
        <v>92</v>
      </c>
      <c r="AY1118" s="17" t="s">
        <v>263</v>
      </c>
      <c r="BE1118" s="245">
        <f>IF(N1118="základní",J1118,0)</f>
        <v>0</v>
      </c>
      <c r="BF1118" s="245">
        <f>IF(N1118="snížená",J1118,0)</f>
        <v>0</v>
      </c>
      <c r="BG1118" s="245">
        <f>IF(N1118="zákl. přenesená",J1118,0)</f>
        <v>0</v>
      </c>
      <c r="BH1118" s="245">
        <f>IF(N1118="sníž. přenesená",J1118,0)</f>
        <v>0</v>
      </c>
      <c r="BI1118" s="245">
        <f>IF(N1118="nulová",J1118,0)</f>
        <v>0</v>
      </c>
      <c r="BJ1118" s="17" t="s">
        <v>90</v>
      </c>
      <c r="BK1118" s="245">
        <f>ROUND(I1118*H1118,2)</f>
        <v>0</v>
      </c>
      <c r="BL1118" s="17" t="s">
        <v>452</v>
      </c>
      <c r="BM1118" s="244" t="s">
        <v>4238</v>
      </c>
    </row>
    <row r="1119" s="12" customFormat="1">
      <c r="B1119" s="252"/>
      <c r="C1119" s="253"/>
      <c r="D1119" s="246" t="s">
        <v>368</v>
      </c>
      <c r="E1119" s="254" t="s">
        <v>1</v>
      </c>
      <c r="F1119" s="255" t="s">
        <v>262</v>
      </c>
      <c r="G1119" s="253"/>
      <c r="H1119" s="256">
        <v>5</v>
      </c>
      <c r="I1119" s="257"/>
      <c r="J1119" s="253"/>
      <c r="K1119" s="253"/>
      <c r="L1119" s="258"/>
      <c r="M1119" s="259"/>
      <c r="N1119" s="260"/>
      <c r="O1119" s="260"/>
      <c r="P1119" s="260"/>
      <c r="Q1119" s="260"/>
      <c r="R1119" s="260"/>
      <c r="S1119" s="260"/>
      <c r="T1119" s="261"/>
      <c r="AT1119" s="262" t="s">
        <v>368</v>
      </c>
      <c r="AU1119" s="262" t="s">
        <v>92</v>
      </c>
      <c r="AV1119" s="12" t="s">
        <v>92</v>
      </c>
      <c r="AW1119" s="12" t="s">
        <v>38</v>
      </c>
      <c r="AX1119" s="12" t="s">
        <v>90</v>
      </c>
      <c r="AY1119" s="262" t="s">
        <v>263</v>
      </c>
    </row>
    <row r="1120" s="1" customFormat="1" ht="16.5" customHeight="1">
      <c r="B1120" s="39"/>
      <c r="C1120" s="233" t="s">
        <v>1234</v>
      </c>
      <c r="D1120" s="233" t="s">
        <v>266</v>
      </c>
      <c r="E1120" s="234" t="s">
        <v>4239</v>
      </c>
      <c r="F1120" s="235" t="s">
        <v>4240</v>
      </c>
      <c r="G1120" s="236" t="s">
        <v>503</v>
      </c>
      <c r="H1120" s="237">
        <v>3</v>
      </c>
      <c r="I1120" s="238"/>
      <c r="J1120" s="239">
        <f>ROUND(I1120*H1120,2)</f>
        <v>0</v>
      </c>
      <c r="K1120" s="235" t="s">
        <v>270</v>
      </c>
      <c r="L1120" s="44"/>
      <c r="M1120" s="240" t="s">
        <v>1</v>
      </c>
      <c r="N1120" s="241" t="s">
        <v>48</v>
      </c>
      <c r="O1120" s="87"/>
      <c r="P1120" s="242">
        <f>O1120*H1120</f>
        <v>0</v>
      </c>
      <c r="Q1120" s="242">
        <v>0.00080000000000000004</v>
      </c>
      <c r="R1120" s="242">
        <f>Q1120*H1120</f>
        <v>0.0024000000000000002</v>
      </c>
      <c r="S1120" s="242">
        <v>0</v>
      </c>
      <c r="T1120" s="243">
        <f>S1120*H1120</f>
        <v>0</v>
      </c>
      <c r="AR1120" s="244" t="s">
        <v>452</v>
      </c>
      <c r="AT1120" s="244" t="s">
        <v>266</v>
      </c>
      <c r="AU1120" s="244" t="s">
        <v>92</v>
      </c>
      <c r="AY1120" s="17" t="s">
        <v>263</v>
      </c>
      <c r="BE1120" s="245">
        <f>IF(N1120="základní",J1120,0)</f>
        <v>0</v>
      </c>
      <c r="BF1120" s="245">
        <f>IF(N1120="snížená",J1120,0)</f>
        <v>0</v>
      </c>
      <c r="BG1120" s="245">
        <f>IF(N1120="zákl. přenesená",J1120,0)</f>
        <v>0</v>
      </c>
      <c r="BH1120" s="245">
        <f>IF(N1120="sníž. přenesená",J1120,0)</f>
        <v>0</v>
      </c>
      <c r="BI1120" s="245">
        <f>IF(N1120="nulová",J1120,0)</f>
        <v>0</v>
      </c>
      <c r="BJ1120" s="17" t="s">
        <v>90</v>
      </c>
      <c r="BK1120" s="245">
        <f>ROUND(I1120*H1120,2)</f>
        <v>0</v>
      </c>
      <c r="BL1120" s="17" t="s">
        <v>452</v>
      </c>
      <c r="BM1120" s="244" t="s">
        <v>4241</v>
      </c>
    </row>
    <row r="1121" s="12" customFormat="1">
      <c r="B1121" s="252"/>
      <c r="C1121" s="253"/>
      <c r="D1121" s="246" t="s">
        <v>368</v>
      </c>
      <c r="E1121" s="254" t="s">
        <v>1</v>
      </c>
      <c r="F1121" s="255" t="s">
        <v>112</v>
      </c>
      <c r="G1121" s="253"/>
      <c r="H1121" s="256">
        <v>3</v>
      </c>
      <c r="I1121" s="257"/>
      <c r="J1121" s="253"/>
      <c r="K1121" s="253"/>
      <c r="L1121" s="258"/>
      <c r="M1121" s="259"/>
      <c r="N1121" s="260"/>
      <c r="O1121" s="260"/>
      <c r="P1121" s="260"/>
      <c r="Q1121" s="260"/>
      <c r="R1121" s="260"/>
      <c r="S1121" s="260"/>
      <c r="T1121" s="261"/>
      <c r="AT1121" s="262" t="s">
        <v>368</v>
      </c>
      <c r="AU1121" s="262" t="s">
        <v>92</v>
      </c>
      <c r="AV1121" s="12" t="s">
        <v>92</v>
      </c>
      <c r="AW1121" s="12" t="s">
        <v>38</v>
      </c>
      <c r="AX1121" s="12" t="s">
        <v>90</v>
      </c>
      <c r="AY1121" s="262" t="s">
        <v>263</v>
      </c>
    </row>
    <row r="1122" s="1" customFormat="1" ht="16.5" customHeight="1">
      <c r="B1122" s="39"/>
      <c r="C1122" s="233" t="s">
        <v>1237</v>
      </c>
      <c r="D1122" s="233" t="s">
        <v>266</v>
      </c>
      <c r="E1122" s="234" t="s">
        <v>4242</v>
      </c>
      <c r="F1122" s="235" t="s">
        <v>4243</v>
      </c>
      <c r="G1122" s="236" t="s">
        <v>503</v>
      </c>
      <c r="H1122" s="237">
        <v>2</v>
      </c>
      <c r="I1122" s="238"/>
      <c r="J1122" s="239">
        <f>ROUND(I1122*H1122,2)</f>
        <v>0</v>
      </c>
      <c r="K1122" s="235" t="s">
        <v>270</v>
      </c>
      <c r="L1122" s="44"/>
      <c r="M1122" s="240" t="s">
        <v>1</v>
      </c>
      <c r="N1122" s="241" t="s">
        <v>48</v>
      </c>
      <c r="O1122" s="87"/>
      <c r="P1122" s="242">
        <f>O1122*H1122</f>
        <v>0</v>
      </c>
      <c r="Q1122" s="242">
        <v>0.0011999999999999999</v>
      </c>
      <c r="R1122" s="242">
        <f>Q1122*H1122</f>
        <v>0.0023999999999999998</v>
      </c>
      <c r="S1122" s="242">
        <v>0</v>
      </c>
      <c r="T1122" s="243">
        <f>S1122*H1122</f>
        <v>0</v>
      </c>
      <c r="AR1122" s="244" t="s">
        <v>452</v>
      </c>
      <c r="AT1122" s="244" t="s">
        <v>266</v>
      </c>
      <c r="AU1122" s="244" t="s">
        <v>92</v>
      </c>
      <c r="AY1122" s="17" t="s">
        <v>263</v>
      </c>
      <c r="BE1122" s="245">
        <f>IF(N1122="základní",J1122,0)</f>
        <v>0</v>
      </c>
      <c r="BF1122" s="245">
        <f>IF(N1122="snížená",J1122,0)</f>
        <v>0</v>
      </c>
      <c r="BG1122" s="245">
        <f>IF(N1122="zákl. přenesená",J1122,0)</f>
        <v>0</v>
      </c>
      <c r="BH1122" s="245">
        <f>IF(N1122="sníž. přenesená",J1122,0)</f>
        <v>0</v>
      </c>
      <c r="BI1122" s="245">
        <f>IF(N1122="nulová",J1122,0)</f>
        <v>0</v>
      </c>
      <c r="BJ1122" s="17" t="s">
        <v>90</v>
      </c>
      <c r="BK1122" s="245">
        <f>ROUND(I1122*H1122,2)</f>
        <v>0</v>
      </c>
      <c r="BL1122" s="17" t="s">
        <v>452</v>
      </c>
      <c r="BM1122" s="244" t="s">
        <v>4244</v>
      </c>
    </row>
    <row r="1123" s="12" customFormat="1">
      <c r="B1123" s="252"/>
      <c r="C1123" s="253"/>
      <c r="D1123" s="246" t="s">
        <v>368</v>
      </c>
      <c r="E1123" s="254" t="s">
        <v>1</v>
      </c>
      <c r="F1123" s="255" t="s">
        <v>92</v>
      </c>
      <c r="G1123" s="253"/>
      <c r="H1123" s="256">
        <v>2</v>
      </c>
      <c r="I1123" s="257"/>
      <c r="J1123" s="253"/>
      <c r="K1123" s="253"/>
      <c r="L1123" s="258"/>
      <c r="M1123" s="259"/>
      <c r="N1123" s="260"/>
      <c r="O1123" s="260"/>
      <c r="P1123" s="260"/>
      <c r="Q1123" s="260"/>
      <c r="R1123" s="260"/>
      <c r="S1123" s="260"/>
      <c r="T1123" s="261"/>
      <c r="AT1123" s="262" t="s">
        <v>368</v>
      </c>
      <c r="AU1123" s="262" t="s">
        <v>92</v>
      </c>
      <c r="AV1123" s="12" t="s">
        <v>92</v>
      </c>
      <c r="AW1123" s="12" t="s">
        <v>38</v>
      </c>
      <c r="AX1123" s="12" t="s">
        <v>90</v>
      </c>
      <c r="AY1123" s="262" t="s">
        <v>263</v>
      </c>
    </row>
    <row r="1124" s="1" customFormat="1" ht="16.5" customHeight="1">
      <c r="B1124" s="39"/>
      <c r="C1124" s="233" t="s">
        <v>1241</v>
      </c>
      <c r="D1124" s="233" t="s">
        <v>266</v>
      </c>
      <c r="E1124" s="234" t="s">
        <v>4245</v>
      </c>
      <c r="F1124" s="235" t="s">
        <v>4246</v>
      </c>
      <c r="G1124" s="236" t="s">
        <v>503</v>
      </c>
      <c r="H1124" s="237">
        <v>1</v>
      </c>
      <c r="I1124" s="238"/>
      <c r="J1124" s="239">
        <f>ROUND(I1124*H1124,2)</f>
        <v>0</v>
      </c>
      <c r="K1124" s="235" t="s">
        <v>270</v>
      </c>
      <c r="L1124" s="44"/>
      <c r="M1124" s="240" t="s">
        <v>1</v>
      </c>
      <c r="N1124" s="241" t="s">
        <v>48</v>
      </c>
      <c r="O1124" s="87"/>
      <c r="P1124" s="242">
        <f>O1124*H1124</f>
        <v>0</v>
      </c>
      <c r="Q1124" s="242">
        <v>0.00182</v>
      </c>
      <c r="R1124" s="242">
        <f>Q1124*H1124</f>
        <v>0.00182</v>
      </c>
      <c r="S1124" s="242">
        <v>0</v>
      </c>
      <c r="T1124" s="243">
        <f>S1124*H1124</f>
        <v>0</v>
      </c>
      <c r="AR1124" s="244" t="s">
        <v>452</v>
      </c>
      <c r="AT1124" s="244" t="s">
        <v>266</v>
      </c>
      <c r="AU1124" s="244" t="s">
        <v>92</v>
      </c>
      <c r="AY1124" s="17" t="s">
        <v>263</v>
      </c>
      <c r="BE1124" s="245">
        <f>IF(N1124="základní",J1124,0)</f>
        <v>0</v>
      </c>
      <c r="BF1124" s="245">
        <f>IF(N1124="snížená",J1124,0)</f>
        <v>0</v>
      </c>
      <c r="BG1124" s="245">
        <f>IF(N1124="zákl. přenesená",J1124,0)</f>
        <v>0</v>
      </c>
      <c r="BH1124" s="245">
        <f>IF(N1124="sníž. přenesená",J1124,0)</f>
        <v>0</v>
      </c>
      <c r="BI1124" s="245">
        <f>IF(N1124="nulová",J1124,0)</f>
        <v>0</v>
      </c>
      <c r="BJ1124" s="17" t="s">
        <v>90</v>
      </c>
      <c r="BK1124" s="245">
        <f>ROUND(I1124*H1124,2)</f>
        <v>0</v>
      </c>
      <c r="BL1124" s="17" t="s">
        <v>452</v>
      </c>
      <c r="BM1124" s="244" t="s">
        <v>4247</v>
      </c>
    </row>
    <row r="1125" s="12" customFormat="1">
      <c r="B1125" s="252"/>
      <c r="C1125" s="253"/>
      <c r="D1125" s="246" t="s">
        <v>368</v>
      </c>
      <c r="E1125" s="254" t="s">
        <v>1</v>
      </c>
      <c r="F1125" s="255" t="s">
        <v>90</v>
      </c>
      <c r="G1125" s="253"/>
      <c r="H1125" s="256">
        <v>1</v>
      </c>
      <c r="I1125" s="257"/>
      <c r="J1125" s="253"/>
      <c r="K1125" s="253"/>
      <c r="L1125" s="258"/>
      <c r="M1125" s="259"/>
      <c r="N1125" s="260"/>
      <c r="O1125" s="260"/>
      <c r="P1125" s="260"/>
      <c r="Q1125" s="260"/>
      <c r="R1125" s="260"/>
      <c r="S1125" s="260"/>
      <c r="T1125" s="261"/>
      <c r="AT1125" s="262" t="s">
        <v>368</v>
      </c>
      <c r="AU1125" s="262" t="s">
        <v>92</v>
      </c>
      <c r="AV1125" s="12" t="s">
        <v>92</v>
      </c>
      <c r="AW1125" s="12" t="s">
        <v>38</v>
      </c>
      <c r="AX1125" s="12" t="s">
        <v>90</v>
      </c>
      <c r="AY1125" s="262" t="s">
        <v>263</v>
      </c>
    </row>
    <row r="1126" s="1" customFormat="1" ht="16.5" customHeight="1">
      <c r="B1126" s="39"/>
      <c r="C1126" s="233" t="s">
        <v>1244</v>
      </c>
      <c r="D1126" s="233" t="s">
        <v>266</v>
      </c>
      <c r="E1126" s="234" t="s">
        <v>4248</v>
      </c>
      <c r="F1126" s="235" t="s">
        <v>4249</v>
      </c>
      <c r="G1126" s="236" t="s">
        <v>503</v>
      </c>
      <c r="H1126" s="237">
        <v>1</v>
      </c>
      <c r="I1126" s="238"/>
      <c r="J1126" s="239">
        <f>ROUND(I1126*H1126,2)</f>
        <v>0</v>
      </c>
      <c r="K1126" s="235" t="s">
        <v>270</v>
      </c>
      <c r="L1126" s="44"/>
      <c r="M1126" s="240" t="s">
        <v>1</v>
      </c>
      <c r="N1126" s="241" t="s">
        <v>48</v>
      </c>
      <c r="O1126" s="87"/>
      <c r="P1126" s="242">
        <f>O1126*H1126</f>
        <v>0</v>
      </c>
      <c r="Q1126" s="242">
        <v>0.00084999999999999995</v>
      </c>
      <c r="R1126" s="242">
        <f>Q1126*H1126</f>
        <v>0.00084999999999999995</v>
      </c>
      <c r="S1126" s="242">
        <v>0</v>
      </c>
      <c r="T1126" s="243">
        <f>S1126*H1126</f>
        <v>0</v>
      </c>
      <c r="AR1126" s="244" t="s">
        <v>452</v>
      </c>
      <c r="AT1126" s="244" t="s">
        <v>266</v>
      </c>
      <c r="AU1126" s="244" t="s">
        <v>92</v>
      </c>
      <c r="AY1126" s="17" t="s">
        <v>263</v>
      </c>
      <c r="BE1126" s="245">
        <f>IF(N1126="základní",J1126,0)</f>
        <v>0</v>
      </c>
      <c r="BF1126" s="245">
        <f>IF(N1126="snížená",J1126,0)</f>
        <v>0</v>
      </c>
      <c r="BG1126" s="245">
        <f>IF(N1126="zákl. přenesená",J1126,0)</f>
        <v>0</v>
      </c>
      <c r="BH1126" s="245">
        <f>IF(N1126="sníž. přenesená",J1126,0)</f>
        <v>0</v>
      </c>
      <c r="BI1126" s="245">
        <f>IF(N1126="nulová",J1126,0)</f>
        <v>0</v>
      </c>
      <c r="BJ1126" s="17" t="s">
        <v>90</v>
      </c>
      <c r="BK1126" s="245">
        <f>ROUND(I1126*H1126,2)</f>
        <v>0</v>
      </c>
      <c r="BL1126" s="17" t="s">
        <v>452</v>
      </c>
      <c r="BM1126" s="244" t="s">
        <v>4250</v>
      </c>
    </row>
    <row r="1127" s="1" customFormat="1" ht="16.5" customHeight="1">
      <c r="B1127" s="39"/>
      <c r="C1127" s="233" t="s">
        <v>1250</v>
      </c>
      <c r="D1127" s="233" t="s">
        <v>266</v>
      </c>
      <c r="E1127" s="234" t="s">
        <v>4251</v>
      </c>
      <c r="F1127" s="235" t="s">
        <v>4252</v>
      </c>
      <c r="G1127" s="236" t="s">
        <v>503</v>
      </c>
      <c r="H1127" s="237">
        <v>6</v>
      </c>
      <c r="I1127" s="238"/>
      <c r="J1127" s="239">
        <f>ROUND(I1127*H1127,2)</f>
        <v>0</v>
      </c>
      <c r="K1127" s="235" t="s">
        <v>270</v>
      </c>
      <c r="L1127" s="44"/>
      <c r="M1127" s="240" t="s">
        <v>1</v>
      </c>
      <c r="N1127" s="241" t="s">
        <v>48</v>
      </c>
      <c r="O1127" s="87"/>
      <c r="P1127" s="242">
        <f>O1127*H1127</f>
        <v>0</v>
      </c>
      <c r="Q1127" s="242">
        <v>2.0000000000000002E-05</v>
      </c>
      <c r="R1127" s="242">
        <f>Q1127*H1127</f>
        <v>0.00012000000000000002</v>
      </c>
      <c r="S1127" s="242">
        <v>0</v>
      </c>
      <c r="T1127" s="243">
        <f>S1127*H1127</f>
        <v>0</v>
      </c>
      <c r="AR1127" s="244" t="s">
        <v>452</v>
      </c>
      <c r="AT1127" s="244" t="s">
        <v>266</v>
      </c>
      <c r="AU1127" s="244" t="s">
        <v>92</v>
      </c>
      <c r="AY1127" s="17" t="s">
        <v>263</v>
      </c>
      <c r="BE1127" s="245">
        <f>IF(N1127="základní",J1127,0)</f>
        <v>0</v>
      </c>
      <c r="BF1127" s="245">
        <f>IF(N1127="snížená",J1127,0)</f>
        <v>0</v>
      </c>
      <c r="BG1127" s="245">
        <f>IF(N1127="zákl. přenesená",J1127,0)</f>
        <v>0</v>
      </c>
      <c r="BH1127" s="245">
        <f>IF(N1127="sníž. přenesená",J1127,0)</f>
        <v>0</v>
      </c>
      <c r="BI1127" s="245">
        <f>IF(N1127="nulová",J1127,0)</f>
        <v>0</v>
      </c>
      <c r="BJ1127" s="17" t="s">
        <v>90</v>
      </c>
      <c r="BK1127" s="245">
        <f>ROUND(I1127*H1127,2)</f>
        <v>0</v>
      </c>
      <c r="BL1127" s="17" t="s">
        <v>452</v>
      </c>
      <c r="BM1127" s="244" t="s">
        <v>4253</v>
      </c>
    </row>
    <row r="1128" s="1" customFormat="1" ht="16.5" customHeight="1">
      <c r="B1128" s="39"/>
      <c r="C1128" s="295" t="s">
        <v>1259</v>
      </c>
      <c r="D1128" s="295" t="s">
        <v>400</v>
      </c>
      <c r="E1128" s="296" t="s">
        <v>4254</v>
      </c>
      <c r="F1128" s="297" t="s">
        <v>4255</v>
      </c>
      <c r="G1128" s="298" t="s">
        <v>503</v>
      </c>
      <c r="H1128" s="299">
        <v>6</v>
      </c>
      <c r="I1128" s="300"/>
      <c r="J1128" s="301">
        <f>ROUND(I1128*H1128,2)</f>
        <v>0</v>
      </c>
      <c r="K1128" s="297" t="s">
        <v>3544</v>
      </c>
      <c r="L1128" s="302"/>
      <c r="M1128" s="303" t="s">
        <v>1</v>
      </c>
      <c r="N1128" s="304" t="s">
        <v>48</v>
      </c>
      <c r="O1128" s="87"/>
      <c r="P1128" s="242">
        <f>O1128*H1128</f>
        <v>0</v>
      </c>
      <c r="Q1128" s="242">
        <v>0.00097999999999999997</v>
      </c>
      <c r="R1128" s="242">
        <f>Q1128*H1128</f>
        <v>0.0058799999999999998</v>
      </c>
      <c r="S1128" s="242">
        <v>0</v>
      </c>
      <c r="T1128" s="243">
        <f>S1128*H1128</f>
        <v>0</v>
      </c>
      <c r="AR1128" s="244" t="s">
        <v>563</v>
      </c>
      <c r="AT1128" s="244" t="s">
        <v>400</v>
      </c>
      <c r="AU1128" s="244" t="s">
        <v>92</v>
      </c>
      <c r="AY1128" s="17" t="s">
        <v>263</v>
      </c>
      <c r="BE1128" s="245">
        <f>IF(N1128="základní",J1128,0)</f>
        <v>0</v>
      </c>
      <c r="BF1128" s="245">
        <f>IF(N1128="snížená",J1128,0)</f>
        <v>0</v>
      </c>
      <c r="BG1128" s="245">
        <f>IF(N1128="zákl. přenesená",J1128,0)</f>
        <v>0</v>
      </c>
      <c r="BH1128" s="245">
        <f>IF(N1128="sníž. přenesená",J1128,0)</f>
        <v>0</v>
      </c>
      <c r="BI1128" s="245">
        <f>IF(N1128="nulová",J1128,0)</f>
        <v>0</v>
      </c>
      <c r="BJ1128" s="17" t="s">
        <v>90</v>
      </c>
      <c r="BK1128" s="245">
        <f>ROUND(I1128*H1128,2)</f>
        <v>0</v>
      </c>
      <c r="BL1128" s="17" t="s">
        <v>452</v>
      </c>
      <c r="BM1128" s="244" t="s">
        <v>4256</v>
      </c>
    </row>
    <row r="1129" s="1" customFormat="1" ht="16.5" customHeight="1">
      <c r="B1129" s="39"/>
      <c r="C1129" s="233" t="s">
        <v>1264</v>
      </c>
      <c r="D1129" s="233" t="s">
        <v>266</v>
      </c>
      <c r="E1129" s="234" t="s">
        <v>4257</v>
      </c>
      <c r="F1129" s="235" t="s">
        <v>4258</v>
      </c>
      <c r="G1129" s="236" t="s">
        <v>503</v>
      </c>
      <c r="H1129" s="237">
        <v>1</v>
      </c>
      <c r="I1129" s="238"/>
      <c r="J1129" s="239">
        <f>ROUND(I1129*H1129,2)</f>
        <v>0</v>
      </c>
      <c r="K1129" s="235" t="s">
        <v>270</v>
      </c>
      <c r="L1129" s="44"/>
      <c r="M1129" s="240" t="s">
        <v>1</v>
      </c>
      <c r="N1129" s="241" t="s">
        <v>48</v>
      </c>
      <c r="O1129" s="87"/>
      <c r="P1129" s="242">
        <f>O1129*H1129</f>
        <v>0</v>
      </c>
      <c r="Q1129" s="242">
        <v>4.0000000000000003E-05</v>
      </c>
      <c r="R1129" s="242">
        <f>Q1129*H1129</f>
        <v>4.0000000000000003E-05</v>
      </c>
      <c r="S1129" s="242">
        <v>0</v>
      </c>
      <c r="T1129" s="243">
        <f>S1129*H1129</f>
        <v>0</v>
      </c>
      <c r="AR1129" s="244" t="s">
        <v>452</v>
      </c>
      <c r="AT1129" s="244" t="s">
        <v>266</v>
      </c>
      <c r="AU1129" s="244" t="s">
        <v>92</v>
      </c>
      <c r="AY1129" s="17" t="s">
        <v>263</v>
      </c>
      <c r="BE1129" s="245">
        <f>IF(N1129="základní",J1129,0)</f>
        <v>0</v>
      </c>
      <c r="BF1129" s="245">
        <f>IF(N1129="snížená",J1129,0)</f>
        <v>0</v>
      </c>
      <c r="BG1129" s="245">
        <f>IF(N1129="zákl. přenesená",J1129,0)</f>
        <v>0</v>
      </c>
      <c r="BH1129" s="245">
        <f>IF(N1129="sníž. přenesená",J1129,0)</f>
        <v>0</v>
      </c>
      <c r="BI1129" s="245">
        <f>IF(N1129="nulová",J1129,0)</f>
        <v>0</v>
      </c>
      <c r="BJ1129" s="17" t="s">
        <v>90</v>
      </c>
      <c r="BK1129" s="245">
        <f>ROUND(I1129*H1129,2)</f>
        <v>0</v>
      </c>
      <c r="BL1129" s="17" t="s">
        <v>452</v>
      </c>
      <c r="BM1129" s="244" t="s">
        <v>4259</v>
      </c>
    </row>
    <row r="1130" s="1" customFormat="1" ht="16.5" customHeight="1">
      <c r="B1130" s="39"/>
      <c r="C1130" s="295" t="s">
        <v>1270</v>
      </c>
      <c r="D1130" s="295" t="s">
        <v>400</v>
      </c>
      <c r="E1130" s="296" t="s">
        <v>4260</v>
      </c>
      <c r="F1130" s="297" t="s">
        <v>4261</v>
      </c>
      <c r="G1130" s="298" t="s">
        <v>503</v>
      </c>
      <c r="H1130" s="299">
        <v>1</v>
      </c>
      <c r="I1130" s="300"/>
      <c r="J1130" s="301">
        <f>ROUND(I1130*H1130,2)</f>
        <v>0</v>
      </c>
      <c r="K1130" s="297" t="s">
        <v>270</v>
      </c>
      <c r="L1130" s="302"/>
      <c r="M1130" s="303" t="s">
        <v>1</v>
      </c>
      <c r="N1130" s="304" t="s">
        <v>48</v>
      </c>
      <c r="O1130" s="87"/>
      <c r="P1130" s="242">
        <f>O1130*H1130</f>
        <v>0</v>
      </c>
      <c r="Q1130" s="242">
        <v>0.002</v>
      </c>
      <c r="R1130" s="242">
        <f>Q1130*H1130</f>
        <v>0.002</v>
      </c>
      <c r="S1130" s="242">
        <v>0</v>
      </c>
      <c r="T1130" s="243">
        <f>S1130*H1130</f>
        <v>0</v>
      </c>
      <c r="AR1130" s="244" t="s">
        <v>563</v>
      </c>
      <c r="AT1130" s="244" t="s">
        <v>400</v>
      </c>
      <c r="AU1130" s="244" t="s">
        <v>92</v>
      </c>
      <c r="AY1130" s="17" t="s">
        <v>263</v>
      </c>
      <c r="BE1130" s="245">
        <f>IF(N1130="základní",J1130,0)</f>
        <v>0</v>
      </c>
      <c r="BF1130" s="245">
        <f>IF(N1130="snížená",J1130,0)</f>
        <v>0</v>
      </c>
      <c r="BG1130" s="245">
        <f>IF(N1130="zákl. přenesená",J1130,0)</f>
        <v>0</v>
      </c>
      <c r="BH1130" s="245">
        <f>IF(N1130="sníž. přenesená",J1130,0)</f>
        <v>0</v>
      </c>
      <c r="BI1130" s="245">
        <f>IF(N1130="nulová",J1130,0)</f>
        <v>0</v>
      </c>
      <c r="BJ1130" s="17" t="s">
        <v>90</v>
      </c>
      <c r="BK1130" s="245">
        <f>ROUND(I1130*H1130,2)</f>
        <v>0</v>
      </c>
      <c r="BL1130" s="17" t="s">
        <v>452</v>
      </c>
      <c r="BM1130" s="244" t="s">
        <v>4262</v>
      </c>
    </row>
    <row r="1131" s="14" customFormat="1">
      <c r="B1131" s="274"/>
      <c r="C1131" s="275"/>
      <c r="D1131" s="246" t="s">
        <v>368</v>
      </c>
      <c r="E1131" s="276" t="s">
        <v>1</v>
      </c>
      <c r="F1131" s="277" t="s">
        <v>4263</v>
      </c>
      <c r="G1131" s="275"/>
      <c r="H1131" s="276" t="s">
        <v>1</v>
      </c>
      <c r="I1131" s="278"/>
      <c r="J1131" s="275"/>
      <c r="K1131" s="275"/>
      <c r="L1131" s="279"/>
      <c r="M1131" s="280"/>
      <c r="N1131" s="281"/>
      <c r="O1131" s="281"/>
      <c r="P1131" s="281"/>
      <c r="Q1131" s="281"/>
      <c r="R1131" s="281"/>
      <c r="S1131" s="281"/>
      <c r="T1131" s="282"/>
      <c r="AT1131" s="283" t="s">
        <v>368</v>
      </c>
      <c r="AU1131" s="283" t="s">
        <v>92</v>
      </c>
      <c r="AV1131" s="14" t="s">
        <v>90</v>
      </c>
      <c r="AW1131" s="14" t="s">
        <v>38</v>
      </c>
      <c r="AX1131" s="14" t="s">
        <v>83</v>
      </c>
      <c r="AY1131" s="283" t="s">
        <v>263</v>
      </c>
    </row>
    <row r="1132" s="14" customFormat="1">
      <c r="B1132" s="274"/>
      <c r="C1132" s="275"/>
      <c r="D1132" s="246" t="s">
        <v>368</v>
      </c>
      <c r="E1132" s="276" t="s">
        <v>1</v>
      </c>
      <c r="F1132" s="277" t="s">
        <v>4264</v>
      </c>
      <c r="G1132" s="275"/>
      <c r="H1132" s="276" t="s">
        <v>1</v>
      </c>
      <c r="I1132" s="278"/>
      <c r="J1132" s="275"/>
      <c r="K1132" s="275"/>
      <c r="L1132" s="279"/>
      <c r="M1132" s="280"/>
      <c r="N1132" s="281"/>
      <c r="O1132" s="281"/>
      <c r="P1132" s="281"/>
      <c r="Q1132" s="281"/>
      <c r="R1132" s="281"/>
      <c r="S1132" s="281"/>
      <c r="T1132" s="282"/>
      <c r="AT1132" s="283" t="s">
        <v>368</v>
      </c>
      <c r="AU1132" s="283" t="s">
        <v>92</v>
      </c>
      <c r="AV1132" s="14" t="s">
        <v>90</v>
      </c>
      <c r="AW1132" s="14" t="s">
        <v>38</v>
      </c>
      <c r="AX1132" s="14" t="s">
        <v>83</v>
      </c>
      <c r="AY1132" s="283" t="s">
        <v>263</v>
      </c>
    </row>
    <row r="1133" s="14" customFormat="1">
      <c r="B1133" s="274"/>
      <c r="C1133" s="275"/>
      <c r="D1133" s="246" t="s">
        <v>368</v>
      </c>
      <c r="E1133" s="276" t="s">
        <v>1</v>
      </c>
      <c r="F1133" s="277" t="s">
        <v>4265</v>
      </c>
      <c r="G1133" s="275"/>
      <c r="H1133" s="276" t="s">
        <v>1</v>
      </c>
      <c r="I1133" s="278"/>
      <c r="J1133" s="275"/>
      <c r="K1133" s="275"/>
      <c r="L1133" s="279"/>
      <c r="M1133" s="280"/>
      <c r="N1133" s="281"/>
      <c r="O1133" s="281"/>
      <c r="P1133" s="281"/>
      <c r="Q1133" s="281"/>
      <c r="R1133" s="281"/>
      <c r="S1133" s="281"/>
      <c r="T1133" s="282"/>
      <c r="AT1133" s="283" t="s">
        <v>368</v>
      </c>
      <c r="AU1133" s="283" t="s">
        <v>92</v>
      </c>
      <c r="AV1133" s="14" t="s">
        <v>90</v>
      </c>
      <c r="AW1133" s="14" t="s">
        <v>38</v>
      </c>
      <c r="AX1133" s="14" t="s">
        <v>83</v>
      </c>
      <c r="AY1133" s="283" t="s">
        <v>263</v>
      </c>
    </row>
    <row r="1134" s="14" customFormat="1">
      <c r="B1134" s="274"/>
      <c r="C1134" s="275"/>
      <c r="D1134" s="246" t="s">
        <v>368</v>
      </c>
      <c r="E1134" s="276" t="s">
        <v>1</v>
      </c>
      <c r="F1134" s="277" t="s">
        <v>4266</v>
      </c>
      <c r="G1134" s="275"/>
      <c r="H1134" s="276" t="s">
        <v>1</v>
      </c>
      <c r="I1134" s="278"/>
      <c r="J1134" s="275"/>
      <c r="K1134" s="275"/>
      <c r="L1134" s="279"/>
      <c r="M1134" s="280"/>
      <c r="N1134" s="281"/>
      <c r="O1134" s="281"/>
      <c r="P1134" s="281"/>
      <c r="Q1134" s="281"/>
      <c r="R1134" s="281"/>
      <c r="S1134" s="281"/>
      <c r="T1134" s="282"/>
      <c r="AT1134" s="283" t="s">
        <v>368</v>
      </c>
      <c r="AU1134" s="283" t="s">
        <v>92</v>
      </c>
      <c r="AV1134" s="14" t="s">
        <v>90</v>
      </c>
      <c r="AW1134" s="14" t="s">
        <v>38</v>
      </c>
      <c r="AX1134" s="14" t="s">
        <v>83</v>
      </c>
      <c r="AY1134" s="283" t="s">
        <v>263</v>
      </c>
    </row>
    <row r="1135" s="14" customFormat="1">
      <c r="B1135" s="274"/>
      <c r="C1135" s="275"/>
      <c r="D1135" s="246" t="s">
        <v>368</v>
      </c>
      <c r="E1135" s="276" t="s">
        <v>1</v>
      </c>
      <c r="F1135" s="277" t="s">
        <v>4267</v>
      </c>
      <c r="G1135" s="275"/>
      <c r="H1135" s="276" t="s">
        <v>1</v>
      </c>
      <c r="I1135" s="278"/>
      <c r="J1135" s="275"/>
      <c r="K1135" s="275"/>
      <c r="L1135" s="279"/>
      <c r="M1135" s="280"/>
      <c r="N1135" s="281"/>
      <c r="O1135" s="281"/>
      <c r="P1135" s="281"/>
      <c r="Q1135" s="281"/>
      <c r="R1135" s="281"/>
      <c r="S1135" s="281"/>
      <c r="T1135" s="282"/>
      <c r="AT1135" s="283" t="s">
        <v>368</v>
      </c>
      <c r="AU1135" s="283" t="s">
        <v>92</v>
      </c>
      <c r="AV1135" s="14" t="s">
        <v>90</v>
      </c>
      <c r="AW1135" s="14" t="s">
        <v>38</v>
      </c>
      <c r="AX1135" s="14" t="s">
        <v>83</v>
      </c>
      <c r="AY1135" s="283" t="s">
        <v>263</v>
      </c>
    </row>
    <row r="1136" s="12" customFormat="1">
      <c r="B1136" s="252"/>
      <c r="C1136" s="253"/>
      <c r="D1136" s="246" t="s">
        <v>368</v>
      </c>
      <c r="E1136" s="254" t="s">
        <v>1</v>
      </c>
      <c r="F1136" s="255" t="s">
        <v>90</v>
      </c>
      <c r="G1136" s="253"/>
      <c r="H1136" s="256">
        <v>1</v>
      </c>
      <c r="I1136" s="257"/>
      <c r="J1136" s="253"/>
      <c r="K1136" s="253"/>
      <c r="L1136" s="258"/>
      <c r="M1136" s="259"/>
      <c r="N1136" s="260"/>
      <c r="O1136" s="260"/>
      <c r="P1136" s="260"/>
      <c r="Q1136" s="260"/>
      <c r="R1136" s="260"/>
      <c r="S1136" s="260"/>
      <c r="T1136" s="261"/>
      <c r="AT1136" s="262" t="s">
        <v>368</v>
      </c>
      <c r="AU1136" s="262" t="s">
        <v>92</v>
      </c>
      <c r="AV1136" s="12" t="s">
        <v>92</v>
      </c>
      <c r="AW1136" s="12" t="s">
        <v>38</v>
      </c>
      <c r="AX1136" s="12" t="s">
        <v>90</v>
      </c>
      <c r="AY1136" s="262" t="s">
        <v>263</v>
      </c>
    </row>
    <row r="1137" s="1" customFormat="1" ht="16.5" customHeight="1">
      <c r="B1137" s="39"/>
      <c r="C1137" s="233" t="s">
        <v>1275</v>
      </c>
      <c r="D1137" s="233" t="s">
        <v>266</v>
      </c>
      <c r="E1137" s="234" t="s">
        <v>4268</v>
      </c>
      <c r="F1137" s="235" t="s">
        <v>4269</v>
      </c>
      <c r="G1137" s="236" t="s">
        <v>2216</v>
      </c>
      <c r="H1137" s="237">
        <v>8</v>
      </c>
      <c r="I1137" s="238"/>
      <c r="J1137" s="239">
        <f>ROUND(I1137*H1137,2)</f>
        <v>0</v>
      </c>
      <c r="K1137" s="235" t="s">
        <v>270</v>
      </c>
      <c r="L1137" s="44"/>
      <c r="M1137" s="240" t="s">
        <v>1</v>
      </c>
      <c r="N1137" s="241" t="s">
        <v>48</v>
      </c>
      <c r="O1137" s="87"/>
      <c r="P1137" s="242">
        <f>O1137*H1137</f>
        <v>0</v>
      </c>
      <c r="Q1137" s="242">
        <v>0.029139999999999999</v>
      </c>
      <c r="R1137" s="242">
        <f>Q1137*H1137</f>
        <v>0.23311999999999999</v>
      </c>
      <c r="S1137" s="242">
        <v>0</v>
      </c>
      <c r="T1137" s="243">
        <f>S1137*H1137</f>
        <v>0</v>
      </c>
      <c r="AR1137" s="244" t="s">
        <v>452</v>
      </c>
      <c r="AT1137" s="244" t="s">
        <v>266</v>
      </c>
      <c r="AU1137" s="244" t="s">
        <v>92</v>
      </c>
      <c r="AY1137" s="17" t="s">
        <v>263</v>
      </c>
      <c r="BE1137" s="245">
        <f>IF(N1137="základní",J1137,0)</f>
        <v>0</v>
      </c>
      <c r="BF1137" s="245">
        <f>IF(N1137="snížená",J1137,0)</f>
        <v>0</v>
      </c>
      <c r="BG1137" s="245">
        <f>IF(N1137="zákl. přenesená",J1137,0)</f>
        <v>0</v>
      </c>
      <c r="BH1137" s="245">
        <f>IF(N1137="sníž. přenesená",J1137,0)</f>
        <v>0</v>
      </c>
      <c r="BI1137" s="245">
        <f>IF(N1137="nulová",J1137,0)</f>
        <v>0</v>
      </c>
      <c r="BJ1137" s="17" t="s">
        <v>90</v>
      </c>
      <c r="BK1137" s="245">
        <f>ROUND(I1137*H1137,2)</f>
        <v>0</v>
      </c>
      <c r="BL1137" s="17" t="s">
        <v>452</v>
      </c>
      <c r="BM1137" s="244" t="s">
        <v>4270</v>
      </c>
    </row>
    <row r="1138" s="14" customFormat="1">
      <c r="B1138" s="274"/>
      <c r="C1138" s="275"/>
      <c r="D1138" s="246" t="s">
        <v>368</v>
      </c>
      <c r="E1138" s="276" t="s">
        <v>1</v>
      </c>
      <c r="F1138" s="277" t="s">
        <v>1643</v>
      </c>
      <c r="G1138" s="275"/>
      <c r="H1138" s="276" t="s">
        <v>1</v>
      </c>
      <c r="I1138" s="278"/>
      <c r="J1138" s="275"/>
      <c r="K1138" s="275"/>
      <c r="L1138" s="279"/>
      <c r="M1138" s="280"/>
      <c r="N1138" s="281"/>
      <c r="O1138" s="281"/>
      <c r="P1138" s="281"/>
      <c r="Q1138" s="281"/>
      <c r="R1138" s="281"/>
      <c r="S1138" s="281"/>
      <c r="T1138" s="282"/>
      <c r="AT1138" s="283" t="s">
        <v>368</v>
      </c>
      <c r="AU1138" s="283" t="s">
        <v>92</v>
      </c>
      <c r="AV1138" s="14" t="s">
        <v>90</v>
      </c>
      <c r="AW1138" s="14" t="s">
        <v>38</v>
      </c>
      <c r="AX1138" s="14" t="s">
        <v>83</v>
      </c>
      <c r="AY1138" s="283" t="s">
        <v>263</v>
      </c>
    </row>
    <row r="1139" s="12" customFormat="1">
      <c r="B1139" s="252"/>
      <c r="C1139" s="253"/>
      <c r="D1139" s="246" t="s">
        <v>368</v>
      </c>
      <c r="E1139" s="254" t="s">
        <v>1</v>
      </c>
      <c r="F1139" s="255" t="s">
        <v>90</v>
      </c>
      <c r="G1139" s="253"/>
      <c r="H1139" s="256">
        <v>1</v>
      </c>
      <c r="I1139" s="257"/>
      <c r="J1139" s="253"/>
      <c r="K1139" s="253"/>
      <c r="L1139" s="258"/>
      <c r="M1139" s="259"/>
      <c r="N1139" s="260"/>
      <c r="O1139" s="260"/>
      <c r="P1139" s="260"/>
      <c r="Q1139" s="260"/>
      <c r="R1139" s="260"/>
      <c r="S1139" s="260"/>
      <c r="T1139" s="261"/>
      <c r="AT1139" s="262" t="s">
        <v>368</v>
      </c>
      <c r="AU1139" s="262" t="s">
        <v>92</v>
      </c>
      <c r="AV1139" s="12" t="s">
        <v>92</v>
      </c>
      <c r="AW1139" s="12" t="s">
        <v>38</v>
      </c>
      <c r="AX1139" s="12" t="s">
        <v>83</v>
      </c>
      <c r="AY1139" s="262" t="s">
        <v>263</v>
      </c>
    </row>
    <row r="1140" s="14" customFormat="1">
      <c r="B1140" s="274"/>
      <c r="C1140" s="275"/>
      <c r="D1140" s="246" t="s">
        <v>368</v>
      </c>
      <c r="E1140" s="276" t="s">
        <v>1</v>
      </c>
      <c r="F1140" s="277" t="s">
        <v>3612</v>
      </c>
      <c r="G1140" s="275"/>
      <c r="H1140" s="276" t="s">
        <v>1</v>
      </c>
      <c r="I1140" s="278"/>
      <c r="J1140" s="275"/>
      <c r="K1140" s="275"/>
      <c r="L1140" s="279"/>
      <c r="M1140" s="280"/>
      <c r="N1140" s="281"/>
      <c r="O1140" s="281"/>
      <c r="P1140" s="281"/>
      <c r="Q1140" s="281"/>
      <c r="R1140" s="281"/>
      <c r="S1140" s="281"/>
      <c r="T1140" s="282"/>
      <c r="AT1140" s="283" t="s">
        <v>368</v>
      </c>
      <c r="AU1140" s="283" t="s">
        <v>92</v>
      </c>
      <c r="AV1140" s="14" t="s">
        <v>90</v>
      </c>
      <c r="AW1140" s="14" t="s">
        <v>38</v>
      </c>
      <c r="AX1140" s="14" t="s">
        <v>83</v>
      </c>
      <c r="AY1140" s="283" t="s">
        <v>263</v>
      </c>
    </row>
    <row r="1141" s="12" customFormat="1">
      <c r="B1141" s="252"/>
      <c r="C1141" s="253"/>
      <c r="D1141" s="246" t="s">
        <v>368</v>
      </c>
      <c r="E1141" s="254" t="s">
        <v>1</v>
      </c>
      <c r="F1141" s="255" t="s">
        <v>92</v>
      </c>
      <c r="G1141" s="253"/>
      <c r="H1141" s="256">
        <v>2</v>
      </c>
      <c r="I1141" s="257"/>
      <c r="J1141" s="253"/>
      <c r="K1141" s="253"/>
      <c r="L1141" s="258"/>
      <c r="M1141" s="259"/>
      <c r="N1141" s="260"/>
      <c r="O1141" s="260"/>
      <c r="P1141" s="260"/>
      <c r="Q1141" s="260"/>
      <c r="R1141" s="260"/>
      <c r="S1141" s="260"/>
      <c r="T1141" s="261"/>
      <c r="AT1141" s="262" t="s">
        <v>368</v>
      </c>
      <c r="AU1141" s="262" t="s">
        <v>92</v>
      </c>
      <c r="AV1141" s="12" t="s">
        <v>92</v>
      </c>
      <c r="AW1141" s="12" t="s">
        <v>38</v>
      </c>
      <c r="AX1141" s="12" t="s">
        <v>83</v>
      </c>
      <c r="AY1141" s="262" t="s">
        <v>263</v>
      </c>
    </row>
    <row r="1142" s="14" customFormat="1">
      <c r="B1142" s="274"/>
      <c r="C1142" s="275"/>
      <c r="D1142" s="246" t="s">
        <v>368</v>
      </c>
      <c r="E1142" s="276" t="s">
        <v>1</v>
      </c>
      <c r="F1142" s="277" t="s">
        <v>3578</v>
      </c>
      <c r="G1142" s="275"/>
      <c r="H1142" s="276" t="s">
        <v>1</v>
      </c>
      <c r="I1142" s="278"/>
      <c r="J1142" s="275"/>
      <c r="K1142" s="275"/>
      <c r="L1142" s="279"/>
      <c r="M1142" s="280"/>
      <c r="N1142" s="281"/>
      <c r="O1142" s="281"/>
      <c r="P1142" s="281"/>
      <c r="Q1142" s="281"/>
      <c r="R1142" s="281"/>
      <c r="S1142" s="281"/>
      <c r="T1142" s="282"/>
      <c r="AT1142" s="283" t="s">
        <v>368</v>
      </c>
      <c r="AU1142" s="283" t="s">
        <v>92</v>
      </c>
      <c r="AV1142" s="14" t="s">
        <v>90</v>
      </c>
      <c r="AW1142" s="14" t="s">
        <v>38</v>
      </c>
      <c r="AX1142" s="14" t="s">
        <v>83</v>
      </c>
      <c r="AY1142" s="283" t="s">
        <v>263</v>
      </c>
    </row>
    <row r="1143" s="12" customFormat="1">
      <c r="B1143" s="252"/>
      <c r="C1143" s="253"/>
      <c r="D1143" s="246" t="s">
        <v>368</v>
      </c>
      <c r="E1143" s="254" t="s">
        <v>1</v>
      </c>
      <c r="F1143" s="255" t="s">
        <v>92</v>
      </c>
      <c r="G1143" s="253"/>
      <c r="H1143" s="256">
        <v>2</v>
      </c>
      <c r="I1143" s="257"/>
      <c r="J1143" s="253"/>
      <c r="K1143" s="253"/>
      <c r="L1143" s="258"/>
      <c r="M1143" s="259"/>
      <c r="N1143" s="260"/>
      <c r="O1143" s="260"/>
      <c r="P1143" s="260"/>
      <c r="Q1143" s="260"/>
      <c r="R1143" s="260"/>
      <c r="S1143" s="260"/>
      <c r="T1143" s="261"/>
      <c r="AT1143" s="262" t="s">
        <v>368</v>
      </c>
      <c r="AU1143" s="262" t="s">
        <v>92</v>
      </c>
      <c r="AV1143" s="12" t="s">
        <v>92</v>
      </c>
      <c r="AW1143" s="12" t="s">
        <v>38</v>
      </c>
      <c r="AX1143" s="12" t="s">
        <v>83</v>
      </c>
      <c r="AY1143" s="262" t="s">
        <v>263</v>
      </c>
    </row>
    <row r="1144" s="14" customFormat="1">
      <c r="B1144" s="274"/>
      <c r="C1144" s="275"/>
      <c r="D1144" s="246" t="s">
        <v>368</v>
      </c>
      <c r="E1144" s="276" t="s">
        <v>1</v>
      </c>
      <c r="F1144" s="277" t="s">
        <v>3666</v>
      </c>
      <c r="G1144" s="275"/>
      <c r="H1144" s="276" t="s">
        <v>1</v>
      </c>
      <c r="I1144" s="278"/>
      <c r="J1144" s="275"/>
      <c r="K1144" s="275"/>
      <c r="L1144" s="279"/>
      <c r="M1144" s="280"/>
      <c r="N1144" s="281"/>
      <c r="O1144" s="281"/>
      <c r="P1144" s="281"/>
      <c r="Q1144" s="281"/>
      <c r="R1144" s="281"/>
      <c r="S1144" s="281"/>
      <c r="T1144" s="282"/>
      <c r="AT1144" s="283" t="s">
        <v>368</v>
      </c>
      <c r="AU1144" s="283" t="s">
        <v>92</v>
      </c>
      <c r="AV1144" s="14" t="s">
        <v>90</v>
      </c>
      <c r="AW1144" s="14" t="s">
        <v>38</v>
      </c>
      <c r="AX1144" s="14" t="s">
        <v>83</v>
      </c>
      <c r="AY1144" s="283" t="s">
        <v>263</v>
      </c>
    </row>
    <row r="1145" s="12" customFormat="1">
      <c r="B1145" s="252"/>
      <c r="C1145" s="253"/>
      <c r="D1145" s="246" t="s">
        <v>368</v>
      </c>
      <c r="E1145" s="254" t="s">
        <v>1</v>
      </c>
      <c r="F1145" s="255" t="s">
        <v>92</v>
      </c>
      <c r="G1145" s="253"/>
      <c r="H1145" s="256">
        <v>2</v>
      </c>
      <c r="I1145" s="257"/>
      <c r="J1145" s="253"/>
      <c r="K1145" s="253"/>
      <c r="L1145" s="258"/>
      <c r="M1145" s="259"/>
      <c r="N1145" s="260"/>
      <c r="O1145" s="260"/>
      <c r="P1145" s="260"/>
      <c r="Q1145" s="260"/>
      <c r="R1145" s="260"/>
      <c r="S1145" s="260"/>
      <c r="T1145" s="261"/>
      <c r="AT1145" s="262" t="s">
        <v>368</v>
      </c>
      <c r="AU1145" s="262" t="s">
        <v>92</v>
      </c>
      <c r="AV1145" s="12" t="s">
        <v>92</v>
      </c>
      <c r="AW1145" s="12" t="s">
        <v>38</v>
      </c>
      <c r="AX1145" s="12" t="s">
        <v>83</v>
      </c>
      <c r="AY1145" s="262" t="s">
        <v>263</v>
      </c>
    </row>
    <row r="1146" s="14" customFormat="1">
      <c r="B1146" s="274"/>
      <c r="C1146" s="275"/>
      <c r="D1146" s="246" t="s">
        <v>368</v>
      </c>
      <c r="E1146" s="276" t="s">
        <v>1</v>
      </c>
      <c r="F1146" s="277" t="s">
        <v>3696</v>
      </c>
      <c r="G1146" s="275"/>
      <c r="H1146" s="276" t="s">
        <v>1</v>
      </c>
      <c r="I1146" s="278"/>
      <c r="J1146" s="275"/>
      <c r="K1146" s="275"/>
      <c r="L1146" s="279"/>
      <c r="M1146" s="280"/>
      <c r="N1146" s="281"/>
      <c r="O1146" s="281"/>
      <c r="P1146" s="281"/>
      <c r="Q1146" s="281"/>
      <c r="R1146" s="281"/>
      <c r="S1146" s="281"/>
      <c r="T1146" s="282"/>
      <c r="AT1146" s="283" t="s">
        <v>368</v>
      </c>
      <c r="AU1146" s="283" t="s">
        <v>92</v>
      </c>
      <c r="AV1146" s="14" t="s">
        <v>90</v>
      </c>
      <c r="AW1146" s="14" t="s">
        <v>38</v>
      </c>
      <c r="AX1146" s="14" t="s">
        <v>83</v>
      </c>
      <c r="AY1146" s="283" t="s">
        <v>263</v>
      </c>
    </row>
    <row r="1147" s="12" customFormat="1">
      <c r="B1147" s="252"/>
      <c r="C1147" s="253"/>
      <c r="D1147" s="246" t="s">
        <v>368</v>
      </c>
      <c r="E1147" s="254" t="s">
        <v>1</v>
      </c>
      <c r="F1147" s="255" t="s">
        <v>90</v>
      </c>
      <c r="G1147" s="253"/>
      <c r="H1147" s="256">
        <v>1</v>
      </c>
      <c r="I1147" s="257"/>
      <c r="J1147" s="253"/>
      <c r="K1147" s="253"/>
      <c r="L1147" s="258"/>
      <c r="M1147" s="259"/>
      <c r="N1147" s="260"/>
      <c r="O1147" s="260"/>
      <c r="P1147" s="260"/>
      <c r="Q1147" s="260"/>
      <c r="R1147" s="260"/>
      <c r="S1147" s="260"/>
      <c r="T1147" s="261"/>
      <c r="AT1147" s="262" t="s">
        <v>368</v>
      </c>
      <c r="AU1147" s="262" t="s">
        <v>92</v>
      </c>
      <c r="AV1147" s="12" t="s">
        <v>92</v>
      </c>
      <c r="AW1147" s="12" t="s">
        <v>38</v>
      </c>
      <c r="AX1147" s="12" t="s">
        <v>83</v>
      </c>
      <c r="AY1147" s="262" t="s">
        <v>263</v>
      </c>
    </row>
    <row r="1148" s="13" customFormat="1">
      <c r="B1148" s="263"/>
      <c r="C1148" s="264"/>
      <c r="D1148" s="246" t="s">
        <v>368</v>
      </c>
      <c r="E1148" s="265" t="s">
        <v>1</v>
      </c>
      <c r="F1148" s="266" t="s">
        <v>370</v>
      </c>
      <c r="G1148" s="264"/>
      <c r="H1148" s="267">
        <v>8</v>
      </c>
      <c r="I1148" s="268"/>
      <c r="J1148" s="264"/>
      <c r="K1148" s="264"/>
      <c r="L1148" s="269"/>
      <c r="M1148" s="270"/>
      <c r="N1148" s="271"/>
      <c r="O1148" s="271"/>
      <c r="P1148" s="271"/>
      <c r="Q1148" s="271"/>
      <c r="R1148" s="271"/>
      <c r="S1148" s="271"/>
      <c r="T1148" s="272"/>
      <c r="AT1148" s="273" t="s">
        <v>368</v>
      </c>
      <c r="AU1148" s="273" t="s">
        <v>92</v>
      </c>
      <c r="AV1148" s="13" t="s">
        <v>125</v>
      </c>
      <c r="AW1148" s="13" t="s">
        <v>38</v>
      </c>
      <c r="AX1148" s="13" t="s">
        <v>90</v>
      </c>
      <c r="AY1148" s="273" t="s">
        <v>263</v>
      </c>
    </row>
    <row r="1149" s="1" customFormat="1" ht="24" customHeight="1">
      <c r="B1149" s="39"/>
      <c r="C1149" s="233" t="s">
        <v>1277</v>
      </c>
      <c r="D1149" s="233" t="s">
        <v>266</v>
      </c>
      <c r="E1149" s="234" t="s">
        <v>4271</v>
      </c>
      <c r="F1149" s="235" t="s">
        <v>4272</v>
      </c>
      <c r="G1149" s="236" t="s">
        <v>503</v>
      </c>
      <c r="H1149" s="237">
        <v>1</v>
      </c>
      <c r="I1149" s="238"/>
      <c r="J1149" s="239">
        <f>ROUND(I1149*H1149,2)</f>
        <v>0</v>
      </c>
      <c r="K1149" s="235" t="s">
        <v>3544</v>
      </c>
      <c r="L1149" s="44"/>
      <c r="M1149" s="240" t="s">
        <v>1</v>
      </c>
      <c r="N1149" s="241" t="s">
        <v>48</v>
      </c>
      <c r="O1149" s="87"/>
      <c r="P1149" s="242">
        <f>O1149*H1149</f>
        <v>0</v>
      </c>
      <c r="Q1149" s="242">
        <v>0.0048500000000000001</v>
      </c>
      <c r="R1149" s="242">
        <f>Q1149*H1149</f>
        <v>0.0048500000000000001</v>
      </c>
      <c r="S1149" s="242">
        <v>0</v>
      </c>
      <c r="T1149" s="243">
        <f>S1149*H1149</f>
        <v>0</v>
      </c>
      <c r="AR1149" s="244" t="s">
        <v>452</v>
      </c>
      <c r="AT1149" s="244" t="s">
        <v>266</v>
      </c>
      <c r="AU1149" s="244" t="s">
        <v>92</v>
      </c>
      <c r="AY1149" s="17" t="s">
        <v>263</v>
      </c>
      <c r="BE1149" s="245">
        <f>IF(N1149="základní",J1149,0)</f>
        <v>0</v>
      </c>
      <c r="BF1149" s="245">
        <f>IF(N1149="snížená",J1149,0)</f>
        <v>0</v>
      </c>
      <c r="BG1149" s="245">
        <f>IF(N1149="zákl. přenesená",J1149,0)</f>
        <v>0</v>
      </c>
      <c r="BH1149" s="245">
        <f>IF(N1149="sníž. přenesená",J1149,0)</f>
        <v>0</v>
      </c>
      <c r="BI1149" s="245">
        <f>IF(N1149="nulová",J1149,0)</f>
        <v>0</v>
      </c>
      <c r="BJ1149" s="17" t="s">
        <v>90</v>
      </c>
      <c r="BK1149" s="245">
        <f>ROUND(I1149*H1149,2)</f>
        <v>0</v>
      </c>
      <c r="BL1149" s="17" t="s">
        <v>452</v>
      </c>
      <c r="BM1149" s="244" t="s">
        <v>4273</v>
      </c>
    </row>
    <row r="1150" s="14" customFormat="1">
      <c r="B1150" s="274"/>
      <c r="C1150" s="275"/>
      <c r="D1150" s="246" t="s">
        <v>368</v>
      </c>
      <c r="E1150" s="276" t="s">
        <v>1</v>
      </c>
      <c r="F1150" s="277" t="s">
        <v>4274</v>
      </c>
      <c r="G1150" s="275"/>
      <c r="H1150" s="276" t="s">
        <v>1</v>
      </c>
      <c r="I1150" s="278"/>
      <c r="J1150" s="275"/>
      <c r="K1150" s="275"/>
      <c r="L1150" s="279"/>
      <c r="M1150" s="280"/>
      <c r="N1150" s="281"/>
      <c r="O1150" s="281"/>
      <c r="P1150" s="281"/>
      <c r="Q1150" s="281"/>
      <c r="R1150" s="281"/>
      <c r="S1150" s="281"/>
      <c r="T1150" s="282"/>
      <c r="AT1150" s="283" t="s">
        <v>368</v>
      </c>
      <c r="AU1150" s="283" t="s">
        <v>92</v>
      </c>
      <c r="AV1150" s="14" t="s">
        <v>90</v>
      </c>
      <c r="AW1150" s="14" t="s">
        <v>38</v>
      </c>
      <c r="AX1150" s="14" t="s">
        <v>83</v>
      </c>
      <c r="AY1150" s="283" t="s">
        <v>263</v>
      </c>
    </row>
    <row r="1151" s="14" customFormat="1">
      <c r="B1151" s="274"/>
      <c r="C1151" s="275"/>
      <c r="D1151" s="246" t="s">
        <v>368</v>
      </c>
      <c r="E1151" s="276" t="s">
        <v>1</v>
      </c>
      <c r="F1151" s="277" t="s">
        <v>4272</v>
      </c>
      <c r="G1151" s="275"/>
      <c r="H1151" s="276" t="s">
        <v>1</v>
      </c>
      <c r="I1151" s="278"/>
      <c r="J1151" s="275"/>
      <c r="K1151" s="275"/>
      <c r="L1151" s="279"/>
      <c r="M1151" s="280"/>
      <c r="N1151" s="281"/>
      <c r="O1151" s="281"/>
      <c r="P1151" s="281"/>
      <c r="Q1151" s="281"/>
      <c r="R1151" s="281"/>
      <c r="S1151" s="281"/>
      <c r="T1151" s="282"/>
      <c r="AT1151" s="283" t="s">
        <v>368</v>
      </c>
      <c r="AU1151" s="283" t="s">
        <v>92</v>
      </c>
      <c r="AV1151" s="14" t="s">
        <v>90</v>
      </c>
      <c r="AW1151" s="14" t="s">
        <v>38</v>
      </c>
      <c r="AX1151" s="14" t="s">
        <v>83</v>
      </c>
      <c r="AY1151" s="283" t="s">
        <v>263</v>
      </c>
    </row>
    <row r="1152" s="12" customFormat="1">
      <c r="B1152" s="252"/>
      <c r="C1152" s="253"/>
      <c r="D1152" s="246" t="s">
        <v>368</v>
      </c>
      <c r="E1152" s="254" t="s">
        <v>1</v>
      </c>
      <c r="F1152" s="255" t="s">
        <v>90</v>
      </c>
      <c r="G1152" s="253"/>
      <c r="H1152" s="256">
        <v>1</v>
      </c>
      <c r="I1152" s="257"/>
      <c r="J1152" s="253"/>
      <c r="K1152" s="253"/>
      <c r="L1152" s="258"/>
      <c r="M1152" s="259"/>
      <c r="N1152" s="260"/>
      <c r="O1152" s="260"/>
      <c r="P1152" s="260"/>
      <c r="Q1152" s="260"/>
      <c r="R1152" s="260"/>
      <c r="S1152" s="260"/>
      <c r="T1152" s="261"/>
      <c r="AT1152" s="262" t="s">
        <v>368</v>
      </c>
      <c r="AU1152" s="262" t="s">
        <v>92</v>
      </c>
      <c r="AV1152" s="12" t="s">
        <v>92</v>
      </c>
      <c r="AW1152" s="12" t="s">
        <v>38</v>
      </c>
      <c r="AX1152" s="12" t="s">
        <v>90</v>
      </c>
      <c r="AY1152" s="262" t="s">
        <v>263</v>
      </c>
    </row>
    <row r="1153" s="1" customFormat="1" ht="16.5" customHeight="1">
      <c r="B1153" s="39"/>
      <c r="C1153" s="233" t="s">
        <v>1282</v>
      </c>
      <c r="D1153" s="233" t="s">
        <v>266</v>
      </c>
      <c r="E1153" s="234" t="s">
        <v>4275</v>
      </c>
      <c r="F1153" s="235" t="s">
        <v>4276</v>
      </c>
      <c r="G1153" s="236" t="s">
        <v>503</v>
      </c>
      <c r="H1153" s="237">
        <v>1</v>
      </c>
      <c r="I1153" s="238"/>
      <c r="J1153" s="239">
        <f>ROUND(I1153*H1153,2)</f>
        <v>0</v>
      </c>
      <c r="K1153" s="235" t="s">
        <v>270</v>
      </c>
      <c r="L1153" s="44"/>
      <c r="M1153" s="240" t="s">
        <v>1</v>
      </c>
      <c r="N1153" s="241" t="s">
        <v>48</v>
      </c>
      <c r="O1153" s="87"/>
      <c r="P1153" s="242">
        <f>O1153*H1153</f>
        <v>0</v>
      </c>
      <c r="Q1153" s="242">
        <v>0.0092800000000000001</v>
      </c>
      <c r="R1153" s="242">
        <f>Q1153*H1153</f>
        <v>0.0092800000000000001</v>
      </c>
      <c r="S1153" s="242">
        <v>0</v>
      </c>
      <c r="T1153" s="243">
        <f>S1153*H1153</f>
        <v>0</v>
      </c>
      <c r="AR1153" s="244" t="s">
        <v>452</v>
      </c>
      <c r="AT1153" s="244" t="s">
        <v>266</v>
      </c>
      <c r="AU1153" s="244" t="s">
        <v>92</v>
      </c>
      <c r="AY1153" s="17" t="s">
        <v>263</v>
      </c>
      <c r="BE1153" s="245">
        <f>IF(N1153="základní",J1153,0)</f>
        <v>0</v>
      </c>
      <c r="BF1153" s="245">
        <f>IF(N1153="snížená",J1153,0)</f>
        <v>0</v>
      </c>
      <c r="BG1153" s="245">
        <f>IF(N1153="zákl. přenesená",J1153,0)</f>
        <v>0</v>
      </c>
      <c r="BH1153" s="245">
        <f>IF(N1153="sníž. přenesená",J1153,0)</f>
        <v>0</v>
      </c>
      <c r="BI1153" s="245">
        <f>IF(N1153="nulová",J1153,0)</f>
        <v>0</v>
      </c>
      <c r="BJ1153" s="17" t="s">
        <v>90</v>
      </c>
      <c r="BK1153" s="245">
        <f>ROUND(I1153*H1153,2)</f>
        <v>0</v>
      </c>
      <c r="BL1153" s="17" t="s">
        <v>452</v>
      </c>
      <c r="BM1153" s="244" t="s">
        <v>4277</v>
      </c>
    </row>
    <row r="1154" s="14" customFormat="1">
      <c r="B1154" s="274"/>
      <c r="C1154" s="275"/>
      <c r="D1154" s="246" t="s">
        <v>368</v>
      </c>
      <c r="E1154" s="276" t="s">
        <v>1</v>
      </c>
      <c r="F1154" s="277" t="s">
        <v>4278</v>
      </c>
      <c r="G1154" s="275"/>
      <c r="H1154" s="276" t="s">
        <v>1</v>
      </c>
      <c r="I1154" s="278"/>
      <c r="J1154" s="275"/>
      <c r="K1154" s="275"/>
      <c r="L1154" s="279"/>
      <c r="M1154" s="280"/>
      <c r="N1154" s="281"/>
      <c r="O1154" s="281"/>
      <c r="P1154" s="281"/>
      <c r="Q1154" s="281"/>
      <c r="R1154" s="281"/>
      <c r="S1154" s="281"/>
      <c r="T1154" s="282"/>
      <c r="AT1154" s="283" t="s">
        <v>368</v>
      </c>
      <c r="AU1154" s="283" t="s">
        <v>92</v>
      </c>
      <c r="AV1154" s="14" t="s">
        <v>90</v>
      </c>
      <c r="AW1154" s="14" t="s">
        <v>38</v>
      </c>
      <c r="AX1154" s="14" t="s">
        <v>83</v>
      </c>
      <c r="AY1154" s="283" t="s">
        <v>263</v>
      </c>
    </row>
    <row r="1155" s="12" customFormat="1">
      <c r="B1155" s="252"/>
      <c r="C1155" s="253"/>
      <c r="D1155" s="246" t="s">
        <v>368</v>
      </c>
      <c r="E1155" s="254" t="s">
        <v>1</v>
      </c>
      <c r="F1155" s="255" t="s">
        <v>90</v>
      </c>
      <c r="G1155" s="253"/>
      <c r="H1155" s="256">
        <v>1</v>
      </c>
      <c r="I1155" s="257"/>
      <c r="J1155" s="253"/>
      <c r="K1155" s="253"/>
      <c r="L1155" s="258"/>
      <c r="M1155" s="259"/>
      <c r="N1155" s="260"/>
      <c r="O1155" s="260"/>
      <c r="P1155" s="260"/>
      <c r="Q1155" s="260"/>
      <c r="R1155" s="260"/>
      <c r="S1155" s="260"/>
      <c r="T1155" s="261"/>
      <c r="AT1155" s="262" t="s">
        <v>368</v>
      </c>
      <c r="AU1155" s="262" t="s">
        <v>92</v>
      </c>
      <c r="AV1155" s="12" t="s">
        <v>92</v>
      </c>
      <c r="AW1155" s="12" t="s">
        <v>38</v>
      </c>
      <c r="AX1155" s="12" t="s">
        <v>90</v>
      </c>
      <c r="AY1155" s="262" t="s">
        <v>263</v>
      </c>
    </row>
    <row r="1156" s="1" customFormat="1" ht="24" customHeight="1">
      <c r="B1156" s="39"/>
      <c r="C1156" s="233" t="s">
        <v>1286</v>
      </c>
      <c r="D1156" s="233" t="s">
        <v>266</v>
      </c>
      <c r="E1156" s="234" t="s">
        <v>4279</v>
      </c>
      <c r="F1156" s="235" t="s">
        <v>4280</v>
      </c>
      <c r="G1156" s="236" t="s">
        <v>396</v>
      </c>
      <c r="H1156" s="237">
        <v>2289.5</v>
      </c>
      <c r="I1156" s="238"/>
      <c r="J1156" s="239">
        <f>ROUND(I1156*H1156,2)</f>
        <v>0</v>
      </c>
      <c r="K1156" s="235" t="s">
        <v>270</v>
      </c>
      <c r="L1156" s="44"/>
      <c r="M1156" s="240" t="s">
        <v>1</v>
      </c>
      <c r="N1156" s="241" t="s">
        <v>48</v>
      </c>
      <c r="O1156" s="87"/>
      <c r="P1156" s="242">
        <f>O1156*H1156</f>
        <v>0</v>
      </c>
      <c r="Q1156" s="242">
        <v>0.00019000000000000001</v>
      </c>
      <c r="R1156" s="242">
        <f>Q1156*H1156</f>
        <v>0.43500500000000003</v>
      </c>
      <c r="S1156" s="242">
        <v>0</v>
      </c>
      <c r="T1156" s="243">
        <f>S1156*H1156</f>
        <v>0</v>
      </c>
      <c r="AR1156" s="244" t="s">
        <v>452</v>
      </c>
      <c r="AT1156" s="244" t="s">
        <v>266</v>
      </c>
      <c r="AU1156" s="244" t="s">
        <v>92</v>
      </c>
      <c r="AY1156" s="17" t="s">
        <v>263</v>
      </c>
      <c r="BE1156" s="245">
        <f>IF(N1156="základní",J1156,0)</f>
        <v>0</v>
      </c>
      <c r="BF1156" s="245">
        <f>IF(N1156="snížená",J1156,0)</f>
        <v>0</v>
      </c>
      <c r="BG1156" s="245">
        <f>IF(N1156="zákl. přenesená",J1156,0)</f>
        <v>0</v>
      </c>
      <c r="BH1156" s="245">
        <f>IF(N1156="sníž. přenesená",J1156,0)</f>
        <v>0</v>
      </c>
      <c r="BI1156" s="245">
        <f>IF(N1156="nulová",J1156,0)</f>
        <v>0</v>
      </c>
      <c r="BJ1156" s="17" t="s">
        <v>90</v>
      </c>
      <c r="BK1156" s="245">
        <f>ROUND(I1156*H1156,2)</f>
        <v>0</v>
      </c>
      <c r="BL1156" s="17" t="s">
        <v>452</v>
      </c>
      <c r="BM1156" s="244" t="s">
        <v>4281</v>
      </c>
    </row>
    <row r="1157" s="12" customFormat="1">
      <c r="B1157" s="252"/>
      <c r="C1157" s="253"/>
      <c r="D1157" s="246" t="s">
        <v>368</v>
      </c>
      <c r="E1157" s="254" t="s">
        <v>1</v>
      </c>
      <c r="F1157" s="255" t="s">
        <v>4282</v>
      </c>
      <c r="G1157" s="253"/>
      <c r="H1157" s="256">
        <v>2289.5</v>
      </c>
      <c r="I1157" s="257"/>
      <c r="J1157" s="253"/>
      <c r="K1157" s="253"/>
      <c r="L1157" s="258"/>
      <c r="M1157" s="259"/>
      <c r="N1157" s="260"/>
      <c r="O1157" s="260"/>
      <c r="P1157" s="260"/>
      <c r="Q1157" s="260"/>
      <c r="R1157" s="260"/>
      <c r="S1157" s="260"/>
      <c r="T1157" s="261"/>
      <c r="AT1157" s="262" t="s">
        <v>368</v>
      </c>
      <c r="AU1157" s="262" t="s">
        <v>92</v>
      </c>
      <c r="AV1157" s="12" t="s">
        <v>92</v>
      </c>
      <c r="AW1157" s="12" t="s">
        <v>38</v>
      </c>
      <c r="AX1157" s="12" t="s">
        <v>90</v>
      </c>
      <c r="AY1157" s="262" t="s">
        <v>263</v>
      </c>
    </row>
    <row r="1158" s="1" customFormat="1" ht="24" customHeight="1">
      <c r="B1158" s="39"/>
      <c r="C1158" s="233" t="s">
        <v>1289</v>
      </c>
      <c r="D1158" s="233" t="s">
        <v>266</v>
      </c>
      <c r="E1158" s="234" t="s">
        <v>4283</v>
      </c>
      <c r="F1158" s="235" t="s">
        <v>4284</v>
      </c>
      <c r="G1158" s="236" t="s">
        <v>396</v>
      </c>
      <c r="H1158" s="237">
        <v>45</v>
      </c>
      <c r="I1158" s="238"/>
      <c r="J1158" s="239">
        <f>ROUND(I1158*H1158,2)</f>
        <v>0</v>
      </c>
      <c r="K1158" s="235" t="s">
        <v>270</v>
      </c>
      <c r="L1158" s="44"/>
      <c r="M1158" s="240" t="s">
        <v>1</v>
      </c>
      <c r="N1158" s="241" t="s">
        <v>48</v>
      </c>
      <c r="O1158" s="87"/>
      <c r="P1158" s="242">
        <f>O1158*H1158</f>
        <v>0</v>
      </c>
      <c r="Q1158" s="242">
        <v>0.00035</v>
      </c>
      <c r="R1158" s="242">
        <f>Q1158*H1158</f>
        <v>0.01575</v>
      </c>
      <c r="S1158" s="242">
        <v>0</v>
      </c>
      <c r="T1158" s="243">
        <f>S1158*H1158</f>
        <v>0</v>
      </c>
      <c r="AR1158" s="244" t="s">
        <v>452</v>
      </c>
      <c r="AT1158" s="244" t="s">
        <v>266</v>
      </c>
      <c r="AU1158" s="244" t="s">
        <v>92</v>
      </c>
      <c r="AY1158" s="17" t="s">
        <v>263</v>
      </c>
      <c r="BE1158" s="245">
        <f>IF(N1158="základní",J1158,0)</f>
        <v>0</v>
      </c>
      <c r="BF1158" s="245">
        <f>IF(N1158="snížená",J1158,0)</f>
        <v>0</v>
      </c>
      <c r="BG1158" s="245">
        <f>IF(N1158="zákl. přenesená",J1158,0)</f>
        <v>0</v>
      </c>
      <c r="BH1158" s="245">
        <f>IF(N1158="sníž. přenesená",J1158,0)</f>
        <v>0</v>
      </c>
      <c r="BI1158" s="245">
        <f>IF(N1158="nulová",J1158,0)</f>
        <v>0</v>
      </c>
      <c r="BJ1158" s="17" t="s">
        <v>90</v>
      </c>
      <c r="BK1158" s="245">
        <f>ROUND(I1158*H1158,2)</f>
        <v>0</v>
      </c>
      <c r="BL1158" s="17" t="s">
        <v>452</v>
      </c>
      <c r="BM1158" s="244" t="s">
        <v>4285</v>
      </c>
    </row>
    <row r="1159" s="12" customFormat="1">
      <c r="B1159" s="252"/>
      <c r="C1159" s="253"/>
      <c r="D1159" s="246" t="s">
        <v>368</v>
      </c>
      <c r="E1159" s="254" t="s">
        <v>1</v>
      </c>
      <c r="F1159" s="255" t="s">
        <v>638</v>
      </c>
      <c r="G1159" s="253"/>
      <c r="H1159" s="256">
        <v>45</v>
      </c>
      <c r="I1159" s="257"/>
      <c r="J1159" s="253"/>
      <c r="K1159" s="253"/>
      <c r="L1159" s="258"/>
      <c r="M1159" s="259"/>
      <c r="N1159" s="260"/>
      <c r="O1159" s="260"/>
      <c r="P1159" s="260"/>
      <c r="Q1159" s="260"/>
      <c r="R1159" s="260"/>
      <c r="S1159" s="260"/>
      <c r="T1159" s="261"/>
      <c r="AT1159" s="262" t="s">
        <v>368</v>
      </c>
      <c r="AU1159" s="262" t="s">
        <v>92</v>
      </c>
      <c r="AV1159" s="12" t="s">
        <v>92</v>
      </c>
      <c r="AW1159" s="12" t="s">
        <v>38</v>
      </c>
      <c r="AX1159" s="12" t="s">
        <v>90</v>
      </c>
      <c r="AY1159" s="262" t="s">
        <v>263</v>
      </c>
    </row>
    <row r="1160" s="1" customFormat="1" ht="16.5" customHeight="1">
      <c r="B1160" s="39"/>
      <c r="C1160" s="233" t="s">
        <v>1294</v>
      </c>
      <c r="D1160" s="233" t="s">
        <v>266</v>
      </c>
      <c r="E1160" s="234" t="s">
        <v>4286</v>
      </c>
      <c r="F1160" s="235" t="s">
        <v>4287</v>
      </c>
      <c r="G1160" s="236" t="s">
        <v>396</v>
      </c>
      <c r="H1160" s="237">
        <v>2334.5</v>
      </c>
      <c r="I1160" s="238"/>
      <c r="J1160" s="239">
        <f>ROUND(I1160*H1160,2)</f>
        <v>0</v>
      </c>
      <c r="K1160" s="235" t="s">
        <v>270</v>
      </c>
      <c r="L1160" s="44"/>
      <c r="M1160" s="240" t="s">
        <v>1</v>
      </c>
      <c r="N1160" s="241" t="s">
        <v>48</v>
      </c>
      <c r="O1160" s="87"/>
      <c r="P1160" s="242">
        <f>O1160*H1160</f>
        <v>0</v>
      </c>
      <c r="Q1160" s="242">
        <v>1.0000000000000001E-05</v>
      </c>
      <c r="R1160" s="242">
        <f>Q1160*H1160</f>
        <v>0.023345000000000001</v>
      </c>
      <c r="S1160" s="242">
        <v>0</v>
      </c>
      <c r="T1160" s="243">
        <f>S1160*H1160</f>
        <v>0</v>
      </c>
      <c r="AR1160" s="244" t="s">
        <v>452</v>
      </c>
      <c r="AT1160" s="244" t="s">
        <v>266</v>
      </c>
      <c r="AU1160" s="244" t="s">
        <v>92</v>
      </c>
      <c r="AY1160" s="17" t="s">
        <v>263</v>
      </c>
      <c r="BE1160" s="245">
        <f>IF(N1160="základní",J1160,0)</f>
        <v>0</v>
      </c>
      <c r="BF1160" s="245">
        <f>IF(N1160="snížená",J1160,0)</f>
        <v>0</v>
      </c>
      <c r="BG1160" s="245">
        <f>IF(N1160="zákl. přenesená",J1160,0)</f>
        <v>0</v>
      </c>
      <c r="BH1160" s="245">
        <f>IF(N1160="sníž. přenesená",J1160,0)</f>
        <v>0</v>
      </c>
      <c r="BI1160" s="245">
        <f>IF(N1160="nulová",J1160,0)</f>
        <v>0</v>
      </c>
      <c r="BJ1160" s="17" t="s">
        <v>90</v>
      </c>
      <c r="BK1160" s="245">
        <f>ROUND(I1160*H1160,2)</f>
        <v>0</v>
      </c>
      <c r="BL1160" s="17" t="s">
        <v>452</v>
      </c>
      <c r="BM1160" s="244" t="s">
        <v>4288</v>
      </c>
    </row>
    <row r="1161" s="12" customFormat="1">
      <c r="B1161" s="252"/>
      <c r="C1161" s="253"/>
      <c r="D1161" s="246" t="s">
        <v>368</v>
      </c>
      <c r="E1161" s="254" t="s">
        <v>1</v>
      </c>
      <c r="F1161" s="255" t="s">
        <v>4289</v>
      </c>
      <c r="G1161" s="253"/>
      <c r="H1161" s="256">
        <v>2334.5</v>
      </c>
      <c r="I1161" s="257"/>
      <c r="J1161" s="253"/>
      <c r="K1161" s="253"/>
      <c r="L1161" s="258"/>
      <c r="M1161" s="259"/>
      <c r="N1161" s="260"/>
      <c r="O1161" s="260"/>
      <c r="P1161" s="260"/>
      <c r="Q1161" s="260"/>
      <c r="R1161" s="260"/>
      <c r="S1161" s="260"/>
      <c r="T1161" s="261"/>
      <c r="AT1161" s="262" t="s">
        <v>368</v>
      </c>
      <c r="AU1161" s="262" t="s">
        <v>92</v>
      </c>
      <c r="AV1161" s="12" t="s">
        <v>92</v>
      </c>
      <c r="AW1161" s="12" t="s">
        <v>38</v>
      </c>
      <c r="AX1161" s="12" t="s">
        <v>90</v>
      </c>
      <c r="AY1161" s="262" t="s">
        <v>263</v>
      </c>
    </row>
    <row r="1162" s="1" customFormat="1" ht="24" customHeight="1">
      <c r="B1162" s="39"/>
      <c r="C1162" s="233" t="s">
        <v>1299</v>
      </c>
      <c r="D1162" s="233" t="s">
        <v>266</v>
      </c>
      <c r="E1162" s="234" t="s">
        <v>4290</v>
      </c>
      <c r="F1162" s="235" t="s">
        <v>4291</v>
      </c>
      <c r="G1162" s="236" t="s">
        <v>403</v>
      </c>
      <c r="H1162" s="237">
        <v>6.8689999999999998</v>
      </c>
      <c r="I1162" s="238"/>
      <c r="J1162" s="239">
        <f>ROUND(I1162*H1162,2)</f>
        <v>0</v>
      </c>
      <c r="K1162" s="235" t="s">
        <v>270</v>
      </c>
      <c r="L1162" s="44"/>
      <c r="M1162" s="240" t="s">
        <v>1</v>
      </c>
      <c r="N1162" s="241" t="s">
        <v>48</v>
      </c>
      <c r="O1162" s="87"/>
      <c r="P1162" s="242">
        <f>O1162*H1162</f>
        <v>0</v>
      </c>
      <c r="Q1162" s="242">
        <v>0</v>
      </c>
      <c r="R1162" s="242">
        <f>Q1162*H1162</f>
        <v>0</v>
      </c>
      <c r="S1162" s="242">
        <v>0</v>
      </c>
      <c r="T1162" s="243">
        <f>S1162*H1162</f>
        <v>0</v>
      </c>
      <c r="AR1162" s="244" t="s">
        <v>452</v>
      </c>
      <c r="AT1162" s="244" t="s">
        <v>266</v>
      </c>
      <c r="AU1162" s="244" t="s">
        <v>92</v>
      </c>
      <c r="AY1162" s="17" t="s">
        <v>263</v>
      </c>
      <c r="BE1162" s="245">
        <f>IF(N1162="základní",J1162,0)</f>
        <v>0</v>
      </c>
      <c r="BF1162" s="245">
        <f>IF(N1162="snížená",J1162,0)</f>
        <v>0</v>
      </c>
      <c r="BG1162" s="245">
        <f>IF(N1162="zákl. přenesená",J1162,0)</f>
        <v>0</v>
      </c>
      <c r="BH1162" s="245">
        <f>IF(N1162="sníž. přenesená",J1162,0)</f>
        <v>0</v>
      </c>
      <c r="BI1162" s="245">
        <f>IF(N1162="nulová",J1162,0)</f>
        <v>0</v>
      </c>
      <c r="BJ1162" s="17" t="s">
        <v>90</v>
      </c>
      <c r="BK1162" s="245">
        <f>ROUND(I1162*H1162,2)</f>
        <v>0</v>
      </c>
      <c r="BL1162" s="17" t="s">
        <v>452</v>
      </c>
      <c r="BM1162" s="244" t="s">
        <v>4292</v>
      </c>
    </row>
    <row r="1163" s="11" customFormat="1" ht="22.8" customHeight="1">
      <c r="B1163" s="217"/>
      <c r="C1163" s="218"/>
      <c r="D1163" s="219" t="s">
        <v>82</v>
      </c>
      <c r="E1163" s="231" t="s">
        <v>4293</v>
      </c>
      <c r="F1163" s="231" t="s">
        <v>4294</v>
      </c>
      <c r="G1163" s="218"/>
      <c r="H1163" s="218"/>
      <c r="I1163" s="221"/>
      <c r="J1163" s="232">
        <f>BK1163</f>
        <v>0</v>
      </c>
      <c r="K1163" s="218"/>
      <c r="L1163" s="223"/>
      <c r="M1163" s="224"/>
      <c r="N1163" s="225"/>
      <c r="O1163" s="225"/>
      <c r="P1163" s="226">
        <f>SUM(P1164:P1186)</f>
        <v>0</v>
      </c>
      <c r="Q1163" s="225"/>
      <c r="R1163" s="226">
        <f>SUM(R1164:R1186)</f>
        <v>0.32194</v>
      </c>
      <c r="S1163" s="225"/>
      <c r="T1163" s="227">
        <f>SUM(T1164:T1186)</f>
        <v>0</v>
      </c>
      <c r="AR1163" s="228" t="s">
        <v>92</v>
      </c>
      <c r="AT1163" s="229" t="s">
        <v>82</v>
      </c>
      <c r="AU1163" s="229" t="s">
        <v>90</v>
      </c>
      <c r="AY1163" s="228" t="s">
        <v>263</v>
      </c>
      <c r="BK1163" s="230">
        <f>SUM(BK1164:BK1186)</f>
        <v>0</v>
      </c>
    </row>
    <row r="1164" s="1" customFormat="1" ht="16.5" customHeight="1">
      <c r="B1164" s="39"/>
      <c r="C1164" s="233" t="s">
        <v>1303</v>
      </c>
      <c r="D1164" s="233" t="s">
        <v>266</v>
      </c>
      <c r="E1164" s="234" t="s">
        <v>4295</v>
      </c>
      <c r="F1164" s="235" t="s">
        <v>4296</v>
      </c>
      <c r="G1164" s="236" t="s">
        <v>396</v>
      </c>
      <c r="H1164" s="237">
        <v>1</v>
      </c>
      <c r="I1164" s="238"/>
      <c r="J1164" s="239">
        <f>ROUND(I1164*H1164,2)</f>
        <v>0</v>
      </c>
      <c r="K1164" s="235" t="s">
        <v>270</v>
      </c>
      <c r="L1164" s="44"/>
      <c r="M1164" s="240" t="s">
        <v>1</v>
      </c>
      <c r="N1164" s="241" t="s">
        <v>48</v>
      </c>
      <c r="O1164" s="87"/>
      <c r="P1164" s="242">
        <f>O1164*H1164</f>
        <v>0</v>
      </c>
      <c r="Q1164" s="242">
        <v>0.00147</v>
      </c>
      <c r="R1164" s="242">
        <f>Q1164*H1164</f>
        <v>0.00147</v>
      </c>
      <c r="S1164" s="242">
        <v>0</v>
      </c>
      <c r="T1164" s="243">
        <f>S1164*H1164</f>
        <v>0</v>
      </c>
      <c r="AR1164" s="244" t="s">
        <v>452</v>
      </c>
      <c r="AT1164" s="244" t="s">
        <v>266</v>
      </c>
      <c r="AU1164" s="244" t="s">
        <v>92</v>
      </c>
      <c r="AY1164" s="17" t="s">
        <v>263</v>
      </c>
      <c r="BE1164" s="245">
        <f>IF(N1164="základní",J1164,0)</f>
        <v>0</v>
      </c>
      <c r="BF1164" s="245">
        <f>IF(N1164="snížená",J1164,0)</f>
        <v>0</v>
      </c>
      <c r="BG1164" s="245">
        <f>IF(N1164="zákl. přenesená",J1164,0)</f>
        <v>0</v>
      </c>
      <c r="BH1164" s="245">
        <f>IF(N1164="sníž. přenesená",J1164,0)</f>
        <v>0</v>
      </c>
      <c r="BI1164" s="245">
        <f>IF(N1164="nulová",J1164,0)</f>
        <v>0</v>
      </c>
      <c r="BJ1164" s="17" t="s">
        <v>90</v>
      </c>
      <c r="BK1164" s="245">
        <f>ROUND(I1164*H1164,2)</f>
        <v>0</v>
      </c>
      <c r="BL1164" s="17" t="s">
        <v>452</v>
      </c>
      <c r="BM1164" s="244" t="s">
        <v>4297</v>
      </c>
    </row>
    <row r="1165" s="1" customFormat="1" ht="16.5" customHeight="1">
      <c r="B1165" s="39"/>
      <c r="C1165" s="233" t="s">
        <v>1310</v>
      </c>
      <c r="D1165" s="233" t="s">
        <v>266</v>
      </c>
      <c r="E1165" s="234" t="s">
        <v>4298</v>
      </c>
      <c r="F1165" s="235" t="s">
        <v>4299</v>
      </c>
      <c r="G1165" s="236" t="s">
        <v>396</v>
      </c>
      <c r="H1165" s="237">
        <v>16</v>
      </c>
      <c r="I1165" s="238"/>
      <c r="J1165" s="239">
        <f>ROUND(I1165*H1165,2)</f>
        <v>0</v>
      </c>
      <c r="K1165" s="235" t="s">
        <v>270</v>
      </c>
      <c r="L1165" s="44"/>
      <c r="M1165" s="240" t="s">
        <v>1</v>
      </c>
      <c r="N1165" s="241" t="s">
        <v>48</v>
      </c>
      <c r="O1165" s="87"/>
      <c r="P1165" s="242">
        <f>O1165*H1165</f>
        <v>0</v>
      </c>
      <c r="Q1165" s="242">
        <v>0.0027000000000000001</v>
      </c>
      <c r="R1165" s="242">
        <f>Q1165*H1165</f>
        <v>0.043200000000000002</v>
      </c>
      <c r="S1165" s="242">
        <v>0</v>
      </c>
      <c r="T1165" s="243">
        <f>S1165*H1165</f>
        <v>0</v>
      </c>
      <c r="AR1165" s="244" t="s">
        <v>452</v>
      </c>
      <c r="AT1165" s="244" t="s">
        <v>266</v>
      </c>
      <c r="AU1165" s="244" t="s">
        <v>92</v>
      </c>
      <c r="AY1165" s="17" t="s">
        <v>263</v>
      </c>
      <c r="BE1165" s="245">
        <f>IF(N1165="základní",J1165,0)</f>
        <v>0</v>
      </c>
      <c r="BF1165" s="245">
        <f>IF(N1165="snížená",J1165,0)</f>
        <v>0</v>
      </c>
      <c r="BG1165" s="245">
        <f>IF(N1165="zákl. přenesená",J1165,0)</f>
        <v>0</v>
      </c>
      <c r="BH1165" s="245">
        <f>IF(N1165="sníž. přenesená",J1165,0)</f>
        <v>0</v>
      </c>
      <c r="BI1165" s="245">
        <f>IF(N1165="nulová",J1165,0)</f>
        <v>0</v>
      </c>
      <c r="BJ1165" s="17" t="s">
        <v>90</v>
      </c>
      <c r="BK1165" s="245">
        <f>ROUND(I1165*H1165,2)</f>
        <v>0</v>
      </c>
      <c r="BL1165" s="17" t="s">
        <v>452</v>
      </c>
      <c r="BM1165" s="244" t="s">
        <v>4300</v>
      </c>
    </row>
    <row r="1166" s="1" customFormat="1" ht="16.5" customHeight="1">
      <c r="B1166" s="39"/>
      <c r="C1166" s="233" t="s">
        <v>1316</v>
      </c>
      <c r="D1166" s="233" t="s">
        <v>266</v>
      </c>
      <c r="E1166" s="234" t="s">
        <v>4301</v>
      </c>
      <c r="F1166" s="235" t="s">
        <v>4302</v>
      </c>
      <c r="G1166" s="236" t="s">
        <v>396</v>
      </c>
      <c r="H1166" s="237">
        <v>5</v>
      </c>
      <c r="I1166" s="238"/>
      <c r="J1166" s="239">
        <f>ROUND(I1166*H1166,2)</f>
        <v>0</v>
      </c>
      <c r="K1166" s="235" t="s">
        <v>270</v>
      </c>
      <c r="L1166" s="44"/>
      <c r="M1166" s="240" t="s">
        <v>1</v>
      </c>
      <c r="N1166" s="241" t="s">
        <v>48</v>
      </c>
      <c r="O1166" s="87"/>
      <c r="P1166" s="242">
        <f>O1166*H1166</f>
        <v>0</v>
      </c>
      <c r="Q1166" s="242">
        <v>0.0049300000000000004</v>
      </c>
      <c r="R1166" s="242">
        <f>Q1166*H1166</f>
        <v>0.024650000000000002</v>
      </c>
      <c r="S1166" s="242">
        <v>0</v>
      </c>
      <c r="T1166" s="243">
        <f>S1166*H1166</f>
        <v>0</v>
      </c>
      <c r="AR1166" s="244" t="s">
        <v>452</v>
      </c>
      <c r="AT1166" s="244" t="s">
        <v>266</v>
      </c>
      <c r="AU1166" s="244" t="s">
        <v>92</v>
      </c>
      <c r="AY1166" s="17" t="s">
        <v>263</v>
      </c>
      <c r="BE1166" s="245">
        <f>IF(N1166="základní",J1166,0)</f>
        <v>0</v>
      </c>
      <c r="BF1166" s="245">
        <f>IF(N1166="snížená",J1166,0)</f>
        <v>0</v>
      </c>
      <c r="BG1166" s="245">
        <f>IF(N1166="zákl. přenesená",J1166,0)</f>
        <v>0</v>
      </c>
      <c r="BH1166" s="245">
        <f>IF(N1166="sníž. přenesená",J1166,0)</f>
        <v>0</v>
      </c>
      <c r="BI1166" s="245">
        <f>IF(N1166="nulová",J1166,0)</f>
        <v>0</v>
      </c>
      <c r="BJ1166" s="17" t="s">
        <v>90</v>
      </c>
      <c r="BK1166" s="245">
        <f>ROUND(I1166*H1166,2)</f>
        <v>0</v>
      </c>
      <c r="BL1166" s="17" t="s">
        <v>452</v>
      </c>
      <c r="BM1166" s="244" t="s">
        <v>4303</v>
      </c>
    </row>
    <row r="1167" s="1" customFormat="1" ht="16.5" customHeight="1">
      <c r="B1167" s="39"/>
      <c r="C1167" s="233" t="s">
        <v>1321</v>
      </c>
      <c r="D1167" s="233" t="s">
        <v>266</v>
      </c>
      <c r="E1167" s="234" t="s">
        <v>4304</v>
      </c>
      <c r="F1167" s="235" t="s">
        <v>4305</v>
      </c>
      <c r="G1167" s="236" t="s">
        <v>396</v>
      </c>
      <c r="H1167" s="237">
        <v>15</v>
      </c>
      <c r="I1167" s="238"/>
      <c r="J1167" s="239">
        <f>ROUND(I1167*H1167,2)</f>
        <v>0</v>
      </c>
      <c r="K1167" s="235" t="s">
        <v>270</v>
      </c>
      <c r="L1167" s="44"/>
      <c r="M1167" s="240" t="s">
        <v>1</v>
      </c>
      <c r="N1167" s="241" t="s">
        <v>48</v>
      </c>
      <c r="O1167" s="87"/>
      <c r="P1167" s="242">
        <f>O1167*H1167</f>
        <v>0</v>
      </c>
      <c r="Q1167" s="242">
        <v>0.0088800000000000007</v>
      </c>
      <c r="R1167" s="242">
        <f>Q1167*H1167</f>
        <v>0.13320000000000001</v>
      </c>
      <c r="S1167" s="242">
        <v>0</v>
      </c>
      <c r="T1167" s="243">
        <f>S1167*H1167</f>
        <v>0</v>
      </c>
      <c r="AR1167" s="244" t="s">
        <v>452</v>
      </c>
      <c r="AT1167" s="244" t="s">
        <v>266</v>
      </c>
      <c r="AU1167" s="244" t="s">
        <v>92</v>
      </c>
      <c r="AY1167" s="17" t="s">
        <v>263</v>
      </c>
      <c r="BE1167" s="245">
        <f>IF(N1167="základní",J1167,0)</f>
        <v>0</v>
      </c>
      <c r="BF1167" s="245">
        <f>IF(N1167="snížená",J1167,0)</f>
        <v>0</v>
      </c>
      <c r="BG1167" s="245">
        <f>IF(N1167="zákl. přenesená",J1167,0)</f>
        <v>0</v>
      </c>
      <c r="BH1167" s="245">
        <f>IF(N1167="sníž. přenesená",J1167,0)</f>
        <v>0</v>
      </c>
      <c r="BI1167" s="245">
        <f>IF(N1167="nulová",J1167,0)</f>
        <v>0</v>
      </c>
      <c r="BJ1167" s="17" t="s">
        <v>90</v>
      </c>
      <c r="BK1167" s="245">
        <f>ROUND(I1167*H1167,2)</f>
        <v>0</v>
      </c>
      <c r="BL1167" s="17" t="s">
        <v>452</v>
      </c>
      <c r="BM1167" s="244" t="s">
        <v>4306</v>
      </c>
    </row>
    <row r="1168" s="1" customFormat="1" ht="16.5" customHeight="1">
      <c r="B1168" s="39"/>
      <c r="C1168" s="233" t="s">
        <v>1325</v>
      </c>
      <c r="D1168" s="233" t="s">
        <v>266</v>
      </c>
      <c r="E1168" s="234" t="s">
        <v>4307</v>
      </c>
      <c r="F1168" s="235" t="s">
        <v>4308</v>
      </c>
      <c r="G1168" s="236" t="s">
        <v>396</v>
      </c>
      <c r="H1168" s="237">
        <v>1</v>
      </c>
      <c r="I1168" s="238"/>
      <c r="J1168" s="239">
        <f>ROUND(I1168*H1168,2)</f>
        <v>0</v>
      </c>
      <c r="K1168" s="235" t="s">
        <v>270</v>
      </c>
      <c r="L1168" s="44"/>
      <c r="M1168" s="240" t="s">
        <v>1</v>
      </c>
      <c r="N1168" s="241" t="s">
        <v>48</v>
      </c>
      <c r="O1168" s="87"/>
      <c r="P1168" s="242">
        <f>O1168*H1168</f>
        <v>0</v>
      </c>
      <c r="Q1168" s="242">
        <v>0.0037799999999999999</v>
      </c>
      <c r="R1168" s="242">
        <f>Q1168*H1168</f>
        <v>0.0037799999999999999</v>
      </c>
      <c r="S1168" s="242">
        <v>0</v>
      </c>
      <c r="T1168" s="243">
        <f>S1168*H1168</f>
        <v>0</v>
      </c>
      <c r="AR1168" s="244" t="s">
        <v>452</v>
      </c>
      <c r="AT1168" s="244" t="s">
        <v>266</v>
      </c>
      <c r="AU1168" s="244" t="s">
        <v>92</v>
      </c>
      <c r="AY1168" s="17" t="s">
        <v>263</v>
      </c>
      <c r="BE1168" s="245">
        <f>IF(N1168="základní",J1168,0)</f>
        <v>0</v>
      </c>
      <c r="BF1168" s="245">
        <f>IF(N1168="snížená",J1168,0)</f>
        <v>0</v>
      </c>
      <c r="BG1168" s="245">
        <f>IF(N1168="zákl. přenesená",J1168,0)</f>
        <v>0</v>
      </c>
      <c r="BH1168" s="245">
        <f>IF(N1168="sníž. přenesená",J1168,0)</f>
        <v>0</v>
      </c>
      <c r="BI1168" s="245">
        <f>IF(N1168="nulová",J1168,0)</f>
        <v>0</v>
      </c>
      <c r="BJ1168" s="17" t="s">
        <v>90</v>
      </c>
      <c r="BK1168" s="245">
        <f>ROUND(I1168*H1168,2)</f>
        <v>0</v>
      </c>
      <c r="BL1168" s="17" t="s">
        <v>452</v>
      </c>
      <c r="BM1168" s="244" t="s">
        <v>4309</v>
      </c>
    </row>
    <row r="1169" s="1" customFormat="1" ht="16.5" customHeight="1">
      <c r="B1169" s="39"/>
      <c r="C1169" s="233" t="s">
        <v>1330</v>
      </c>
      <c r="D1169" s="233" t="s">
        <v>266</v>
      </c>
      <c r="E1169" s="234" t="s">
        <v>4310</v>
      </c>
      <c r="F1169" s="235" t="s">
        <v>4311</v>
      </c>
      <c r="G1169" s="236" t="s">
        <v>396</v>
      </c>
      <c r="H1169" s="237">
        <v>1</v>
      </c>
      <c r="I1169" s="238"/>
      <c r="J1169" s="239">
        <f>ROUND(I1169*H1169,2)</f>
        <v>0</v>
      </c>
      <c r="K1169" s="235" t="s">
        <v>270</v>
      </c>
      <c r="L1169" s="44"/>
      <c r="M1169" s="240" t="s">
        <v>1</v>
      </c>
      <c r="N1169" s="241" t="s">
        <v>48</v>
      </c>
      <c r="O1169" s="87"/>
      <c r="P1169" s="242">
        <f>O1169*H1169</f>
        <v>0</v>
      </c>
      <c r="Q1169" s="242">
        <v>0.01171</v>
      </c>
      <c r="R1169" s="242">
        <f>Q1169*H1169</f>
        <v>0.01171</v>
      </c>
      <c r="S1169" s="242">
        <v>0</v>
      </c>
      <c r="T1169" s="243">
        <f>S1169*H1169</f>
        <v>0</v>
      </c>
      <c r="AR1169" s="244" t="s">
        <v>452</v>
      </c>
      <c r="AT1169" s="244" t="s">
        <v>266</v>
      </c>
      <c r="AU1169" s="244" t="s">
        <v>92</v>
      </c>
      <c r="AY1169" s="17" t="s">
        <v>263</v>
      </c>
      <c r="BE1169" s="245">
        <f>IF(N1169="základní",J1169,0)</f>
        <v>0</v>
      </c>
      <c r="BF1169" s="245">
        <f>IF(N1169="snížená",J1169,0)</f>
        <v>0</v>
      </c>
      <c r="BG1169" s="245">
        <f>IF(N1169="zákl. přenesená",J1169,0)</f>
        <v>0</v>
      </c>
      <c r="BH1169" s="245">
        <f>IF(N1169="sníž. přenesená",J1169,0)</f>
        <v>0</v>
      </c>
      <c r="BI1169" s="245">
        <f>IF(N1169="nulová",J1169,0)</f>
        <v>0</v>
      </c>
      <c r="BJ1169" s="17" t="s">
        <v>90</v>
      </c>
      <c r="BK1169" s="245">
        <f>ROUND(I1169*H1169,2)</f>
        <v>0</v>
      </c>
      <c r="BL1169" s="17" t="s">
        <v>452</v>
      </c>
      <c r="BM1169" s="244" t="s">
        <v>4312</v>
      </c>
    </row>
    <row r="1170" s="1" customFormat="1" ht="16.5" customHeight="1">
      <c r="B1170" s="39"/>
      <c r="C1170" s="233" t="s">
        <v>1332</v>
      </c>
      <c r="D1170" s="233" t="s">
        <v>266</v>
      </c>
      <c r="E1170" s="234" t="s">
        <v>4313</v>
      </c>
      <c r="F1170" s="235" t="s">
        <v>4314</v>
      </c>
      <c r="G1170" s="236" t="s">
        <v>2216</v>
      </c>
      <c r="H1170" s="237">
        <v>4</v>
      </c>
      <c r="I1170" s="238"/>
      <c r="J1170" s="239">
        <f>ROUND(I1170*H1170,2)</f>
        <v>0</v>
      </c>
      <c r="K1170" s="235" t="s">
        <v>270</v>
      </c>
      <c r="L1170" s="44"/>
      <c r="M1170" s="240" t="s">
        <v>1</v>
      </c>
      <c r="N1170" s="241" t="s">
        <v>48</v>
      </c>
      <c r="O1170" s="87"/>
      <c r="P1170" s="242">
        <f>O1170*H1170</f>
        <v>0</v>
      </c>
      <c r="Q1170" s="242">
        <v>0.016389999999999998</v>
      </c>
      <c r="R1170" s="242">
        <f>Q1170*H1170</f>
        <v>0.065559999999999993</v>
      </c>
      <c r="S1170" s="242">
        <v>0</v>
      </c>
      <c r="T1170" s="243">
        <f>S1170*H1170</f>
        <v>0</v>
      </c>
      <c r="AR1170" s="244" t="s">
        <v>452</v>
      </c>
      <c r="AT1170" s="244" t="s">
        <v>266</v>
      </c>
      <c r="AU1170" s="244" t="s">
        <v>92</v>
      </c>
      <c r="AY1170" s="17" t="s">
        <v>263</v>
      </c>
      <c r="BE1170" s="245">
        <f>IF(N1170="základní",J1170,0)</f>
        <v>0</v>
      </c>
      <c r="BF1170" s="245">
        <f>IF(N1170="snížená",J1170,0)</f>
        <v>0</v>
      </c>
      <c r="BG1170" s="245">
        <f>IF(N1170="zákl. přenesená",J1170,0)</f>
        <v>0</v>
      </c>
      <c r="BH1170" s="245">
        <f>IF(N1170="sníž. přenesená",J1170,0)</f>
        <v>0</v>
      </c>
      <c r="BI1170" s="245">
        <f>IF(N1170="nulová",J1170,0)</f>
        <v>0</v>
      </c>
      <c r="BJ1170" s="17" t="s">
        <v>90</v>
      </c>
      <c r="BK1170" s="245">
        <f>ROUND(I1170*H1170,2)</f>
        <v>0</v>
      </c>
      <c r="BL1170" s="17" t="s">
        <v>452</v>
      </c>
      <c r="BM1170" s="244" t="s">
        <v>4315</v>
      </c>
    </row>
    <row r="1171" s="1" customFormat="1" ht="24" customHeight="1">
      <c r="B1171" s="39"/>
      <c r="C1171" s="233" t="s">
        <v>1337</v>
      </c>
      <c r="D1171" s="233" t="s">
        <v>266</v>
      </c>
      <c r="E1171" s="234" t="s">
        <v>4316</v>
      </c>
      <c r="F1171" s="235" t="s">
        <v>4317</v>
      </c>
      <c r="G1171" s="236" t="s">
        <v>2216</v>
      </c>
      <c r="H1171" s="237">
        <v>1</v>
      </c>
      <c r="I1171" s="238"/>
      <c r="J1171" s="239">
        <f>ROUND(I1171*H1171,2)</f>
        <v>0</v>
      </c>
      <c r="K1171" s="235" t="s">
        <v>270</v>
      </c>
      <c r="L1171" s="44"/>
      <c r="M1171" s="240" t="s">
        <v>1</v>
      </c>
      <c r="N1171" s="241" t="s">
        <v>48</v>
      </c>
      <c r="O1171" s="87"/>
      <c r="P1171" s="242">
        <f>O1171*H1171</f>
        <v>0</v>
      </c>
      <c r="Q1171" s="242">
        <v>0.016799999999999999</v>
      </c>
      <c r="R1171" s="242">
        <f>Q1171*H1171</f>
        <v>0.016799999999999999</v>
      </c>
      <c r="S1171" s="242">
        <v>0</v>
      </c>
      <c r="T1171" s="243">
        <f>S1171*H1171</f>
        <v>0</v>
      </c>
      <c r="AR1171" s="244" t="s">
        <v>452</v>
      </c>
      <c r="AT1171" s="244" t="s">
        <v>266</v>
      </c>
      <c r="AU1171" s="244" t="s">
        <v>92</v>
      </c>
      <c r="AY1171" s="17" t="s">
        <v>263</v>
      </c>
      <c r="BE1171" s="245">
        <f>IF(N1171="základní",J1171,0)</f>
        <v>0</v>
      </c>
      <c r="BF1171" s="245">
        <f>IF(N1171="snížená",J1171,0)</f>
        <v>0</v>
      </c>
      <c r="BG1171" s="245">
        <f>IF(N1171="zákl. přenesená",J1171,0)</f>
        <v>0</v>
      </c>
      <c r="BH1171" s="245">
        <f>IF(N1171="sníž. přenesená",J1171,0)</f>
        <v>0</v>
      </c>
      <c r="BI1171" s="245">
        <f>IF(N1171="nulová",J1171,0)</f>
        <v>0</v>
      </c>
      <c r="BJ1171" s="17" t="s">
        <v>90</v>
      </c>
      <c r="BK1171" s="245">
        <f>ROUND(I1171*H1171,2)</f>
        <v>0</v>
      </c>
      <c r="BL1171" s="17" t="s">
        <v>452</v>
      </c>
      <c r="BM1171" s="244" t="s">
        <v>4318</v>
      </c>
    </row>
    <row r="1172" s="1" customFormat="1" ht="16.5" customHeight="1">
      <c r="B1172" s="39"/>
      <c r="C1172" s="233" t="s">
        <v>1343</v>
      </c>
      <c r="D1172" s="233" t="s">
        <v>266</v>
      </c>
      <c r="E1172" s="234" t="s">
        <v>4319</v>
      </c>
      <c r="F1172" s="235" t="s">
        <v>4320</v>
      </c>
      <c r="G1172" s="236" t="s">
        <v>503</v>
      </c>
      <c r="H1172" s="237">
        <v>1</v>
      </c>
      <c r="I1172" s="238"/>
      <c r="J1172" s="239">
        <f>ROUND(I1172*H1172,2)</f>
        <v>0</v>
      </c>
      <c r="K1172" s="235" t="s">
        <v>270</v>
      </c>
      <c r="L1172" s="44"/>
      <c r="M1172" s="240" t="s">
        <v>1</v>
      </c>
      <c r="N1172" s="241" t="s">
        <v>48</v>
      </c>
      <c r="O1172" s="87"/>
      <c r="P1172" s="242">
        <f>O1172*H1172</f>
        <v>0</v>
      </c>
      <c r="Q1172" s="242">
        <v>0.0040000000000000001</v>
      </c>
      <c r="R1172" s="242">
        <f>Q1172*H1172</f>
        <v>0.0040000000000000001</v>
      </c>
      <c r="S1172" s="242">
        <v>0</v>
      </c>
      <c r="T1172" s="243">
        <f>S1172*H1172</f>
        <v>0</v>
      </c>
      <c r="AR1172" s="244" t="s">
        <v>452</v>
      </c>
      <c r="AT1172" s="244" t="s">
        <v>266</v>
      </c>
      <c r="AU1172" s="244" t="s">
        <v>92</v>
      </c>
      <c r="AY1172" s="17" t="s">
        <v>263</v>
      </c>
      <c r="BE1172" s="245">
        <f>IF(N1172="základní",J1172,0)</f>
        <v>0</v>
      </c>
      <c r="BF1172" s="245">
        <f>IF(N1172="snížená",J1172,0)</f>
        <v>0</v>
      </c>
      <c r="BG1172" s="245">
        <f>IF(N1172="zákl. přenesená",J1172,0)</f>
        <v>0</v>
      </c>
      <c r="BH1172" s="245">
        <f>IF(N1172="sníž. přenesená",J1172,0)</f>
        <v>0</v>
      </c>
      <c r="BI1172" s="245">
        <f>IF(N1172="nulová",J1172,0)</f>
        <v>0</v>
      </c>
      <c r="BJ1172" s="17" t="s">
        <v>90</v>
      </c>
      <c r="BK1172" s="245">
        <f>ROUND(I1172*H1172,2)</f>
        <v>0</v>
      </c>
      <c r="BL1172" s="17" t="s">
        <v>452</v>
      </c>
      <c r="BM1172" s="244" t="s">
        <v>4321</v>
      </c>
    </row>
    <row r="1173" s="1" customFormat="1" ht="16.5" customHeight="1">
      <c r="B1173" s="39"/>
      <c r="C1173" s="295" t="s">
        <v>1348</v>
      </c>
      <c r="D1173" s="295" t="s">
        <v>400</v>
      </c>
      <c r="E1173" s="296" t="s">
        <v>4322</v>
      </c>
      <c r="F1173" s="297" t="s">
        <v>4323</v>
      </c>
      <c r="G1173" s="298" t="s">
        <v>503</v>
      </c>
      <c r="H1173" s="299">
        <v>1</v>
      </c>
      <c r="I1173" s="300"/>
      <c r="J1173" s="301">
        <f>ROUND(I1173*H1173,2)</f>
        <v>0</v>
      </c>
      <c r="K1173" s="297" t="s">
        <v>270</v>
      </c>
      <c r="L1173" s="302"/>
      <c r="M1173" s="303" t="s">
        <v>1</v>
      </c>
      <c r="N1173" s="304" t="s">
        <v>48</v>
      </c>
      <c r="O1173" s="87"/>
      <c r="P1173" s="242">
        <f>O1173*H1173</f>
        <v>0</v>
      </c>
      <c r="Q1173" s="242">
        <v>0.00115</v>
      </c>
      <c r="R1173" s="242">
        <f>Q1173*H1173</f>
        <v>0.00115</v>
      </c>
      <c r="S1173" s="242">
        <v>0</v>
      </c>
      <c r="T1173" s="243">
        <f>S1173*H1173</f>
        <v>0</v>
      </c>
      <c r="AR1173" s="244" t="s">
        <v>563</v>
      </c>
      <c r="AT1173" s="244" t="s">
        <v>400</v>
      </c>
      <c r="AU1173" s="244" t="s">
        <v>92</v>
      </c>
      <c r="AY1173" s="17" t="s">
        <v>263</v>
      </c>
      <c r="BE1173" s="245">
        <f>IF(N1173="základní",J1173,0)</f>
        <v>0</v>
      </c>
      <c r="BF1173" s="245">
        <f>IF(N1173="snížená",J1173,0)</f>
        <v>0</v>
      </c>
      <c r="BG1173" s="245">
        <f>IF(N1173="zákl. přenesená",J1173,0)</f>
        <v>0</v>
      </c>
      <c r="BH1173" s="245">
        <f>IF(N1173="sníž. přenesená",J1173,0)</f>
        <v>0</v>
      </c>
      <c r="BI1173" s="245">
        <f>IF(N1173="nulová",J1173,0)</f>
        <v>0</v>
      </c>
      <c r="BJ1173" s="17" t="s">
        <v>90</v>
      </c>
      <c r="BK1173" s="245">
        <f>ROUND(I1173*H1173,2)</f>
        <v>0</v>
      </c>
      <c r="BL1173" s="17" t="s">
        <v>452</v>
      </c>
      <c r="BM1173" s="244" t="s">
        <v>4324</v>
      </c>
    </row>
    <row r="1174" s="1" customFormat="1" ht="16.5" customHeight="1">
      <c r="B1174" s="39"/>
      <c r="C1174" s="233" t="s">
        <v>1352</v>
      </c>
      <c r="D1174" s="233" t="s">
        <v>266</v>
      </c>
      <c r="E1174" s="234" t="s">
        <v>4325</v>
      </c>
      <c r="F1174" s="235" t="s">
        <v>4326</v>
      </c>
      <c r="G1174" s="236" t="s">
        <v>503</v>
      </c>
      <c r="H1174" s="237">
        <v>1</v>
      </c>
      <c r="I1174" s="238"/>
      <c r="J1174" s="239">
        <f>ROUND(I1174*H1174,2)</f>
        <v>0</v>
      </c>
      <c r="K1174" s="235" t="s">
        <v>270</v>
      </c>
      <c r="L1174" s="44"/>
      <c r="M1174" s="240" t="s">
        <v>1</v>
      </c>
      <c r="N1174" s="241" t="s">
        <v>48</v>
      </c>
      <c r="O1174" s="87"/>
      <c r="P1174" s="242">
        <f>O1174*H1174</f>
        <v>0</v>
      </c>
      <c r="Q1174" s="242">
        <v>0.00020000000000000001</v>
      </c>
      <c r="R1174" s="242">
        <f>Q1174*H1174</f>
        <v>0.00020000000000000001</v>
      </c>
      <c r="S1174" s="242">
        <v>0</v>
      </c>
      <c r="T1174" s="243">
        <f>S1174*H1174</f>
        <v>0</v>
      </c>
      <c r="AR1174" s="244" t="s">
        <v>452</v>
      </c>
      <c r="AT1174" s="244" t="s">
        <v>266</v>
      </c>
      <c r="AU1174" s="244" t="s">
        <v>92</v>
      </c>
      <c r="AY1174" s="17" t="s">
        <v>263</v>
      </c>
      <c r="BE1174" s="245">
        <f>IF(N1174="základní",J1174,0)</f>
        <v>0</v>
      </c>
      <c r="BF1174" s="245">
        <f>IF(N1174="snížená",J1174,0)</f>
        <v>0</v>
      </c>
      <c r="BG1174" s="245">
        <f>IF(N1174="zákl. přenesená",J1174,0)</f>
        <v>0</v>
      </c>
      <c r="BH1174" s="245">
        <f>IF(N1174="sníž. přenesená",J1174,0)</f>
        <v>0</v>
      </c>
      <c r="BI1174" s="245">
        <f>IF(N1174="nulová",J1174,0)</f>
        <v>0</v>
      </c>
      <c r="BJ1174" s="17" t="s">
        <v>90</v>
      </c>
      <c r="BK1174" s="245">
        <f>ROUND(I1174*H1174,2)</f>
        <v>0</v>
      </c>
      <c r="BL1174" s="17" t="s">
        <v>452</v>
      </c>
      <c r="BM1174" s="244" t="s">
        <v>4327</v>
      </c>
    </row>
    <row r="1175" s="1" customFormat="1" ht="16.5" customHeight="1">
      <c r="B1175" s="39"/>
      <c r="C1175" s="233" t="s">
        <v>1357</v>
      </c>
      <c r="D1175" s="233" t="s">
        <v>266</v>
      </c>
      <c r="E1175" s="234" t="s">
        <v>4328</v>
      </c>
      <c r="F1175" s="235" t="s">
        <v>4329</v>
      </c>
      <c r="G1175" s="236" t="s">
        <v>2216</v>
      </c>
      <c r="H1175" s="237">
        <v>5</v>
      </c>
      <c r="I1175" s="238"/>
      <c r="J1175" s="239">
        <f>ROUND(I1175*H1175,2)</f>
        <v>0</v>
      </c>
      <c r="K1175" s="235" t="s">
        <v>270</v>
      </c>
      <c r="L1175" s="44"/>
      <c r="M1175" s="240" t="s">
        <v>1</v>
      </c>
      <c r="N1175" s="241" t="s">
        <v>48</v>
      </c>
      <c r="O1175" s="87"/>
      <c r="P1175" s="242">
        <f>O1175*H1175</f>
        <v>0</v>
      </c>
      <c r="Q1175" s="242">
        <v>6.9999999999999994E-05</v>
      </c>
      <c r="R1175" s="242">
        <f>Q1175*H1175</f>
        <v>0.00034999999999999994</v>
      </c>
      <c r="S1175" s="242">
        <v>0</v>
      </c>
      <c r="T1175" s="243">
        <f>S1175*H1175</f>
        <v>0</v>
      </c>
      <c r="AR1175" s="244" t="s">
        <v>452</v>
      </c>
      <c r="AT1175" s="244" t="s">
        <v>266</v>
      </c>
      <c r="AU1175" s="244" t="s">
        <v>92</v>
      </c>
      <c r="AY1175" s="17" t="s">
        <v>263</v>
      </c>
      <c r="BE1175" s="245">
        <f>IF(N1175="základní",J1175,0)</f>
        <v>0</v>
      </c>
      <c r="BF1175" s="245">
        <f>IF(N1175="snížená",J1175,0)</f>
        <v>0</v>
      </c>
      <c r="BG1175" s="245">
        <f>IF(N1175="zákl. přenesená",J1175,0)</f>
        <v>0</v>
      </c>
      <c r="BH1175" s="245">
        <f>IF(N1175="sníž. přenesená",J1175,0)</f>
        <v>0</v>
      </c>
      <c r="BI1175" s="245">
        <f>IF(N1175="nulová",J1175,0)</f>
        <v>0</v>
      </c>
      <c r="BJ1175" s="17" t="s">
        <v>90</v>
      </c>
      <c r="BK1175" s="245">
        <f>ROUND(I1175*H1175,2)</f>
        <v>0</v>
      </c>
      <c r="BL1175" s="17" t="s">
        <v>452</v>
      </c>
      <c r="BM1175" s="244" t="s">
        <v>4330</v>
      </c>
    </row>
    <row r="1176" s="1" customFormat="1" ht="24" customHeight="1">
      <c r="B1176" s="39"/>
      <c r="C1176" s="295" t="s">
        <v>1361</v>
      </c>
      <c r="D1176" s="295" t="s">
        <v>400</v>
      </c>
      <c r="E1176" s="296" t="s">
        <v>4331</v>
      </c>
      <c r="F1176" s="297" t="s">
        <v>4332</v>
      </c>
      <c r="G1176" s="298" t="s">
        <v>503</v>
      </c>
      <c r="H1176" s="299">
        <v>4</v>
      </c>
      <c r="I1176" s="300"/>
      <c r="J1176" s="301">
        <f>ROUND(I1176*H1176,2)</f>
        <v>0</v>
      </c>
      <c r="K1176" s="297" t="s">
        <v>3544</v>
      </c>
      <c r="L1176" s="302"/>
      <c r="M1176" s="303" t="s">
        <v>1</v>
      </c>
      <c r="N1176" s="304" t="s">
        <v>48</v>
      </c>
      <c r="O1176" s="87"/>
      <c r="P1176" s="242">
        <f>O1176*H1176</f>
        <v>0</v>
      </c>
      <c r="Q1176" s="242">
        <v>0.00064999999999999997</v>
      </c>
      <c r="R1176" s="242">
        <f>Q1176*H1176</f>
        <v>0.0025999999999999999</v>
      </c>
      <c r="S1176" s="242">
        <v>0</v>
      </c>
      <c r="T1176" s="243">
        <f>S1176*H1176</f>
        <v>0</v>
      </c>
      <c r="AR1176" s="244" t="s">
        <v>563</v>
      </c>
      <c r="AT1176" s="244" t="s">
        <v>400</v>
      </c>
      <c r="AU1176" s="244" t="s">
        <v>92</v>
      </c>
      <c r="AY1176" s="17" t="s">
        <v>263</v>
      </c>
      <c r="BE1176" s="245">
        <f>IF(N1176="základní",J1176,0)</f>
        <v>0</v>
      </c>
      <c r="BF1176" s="245">
        <f>IF(N1176="snížená",J1176,0)</f>
        <v>0</v>
      </c>
      <c r="BG1176" s="245">
        <f>IF(N1176="zákl. přenesená",J1176,0)</f>
        <v>0</v>
      </c>
      <c r="BH1176" s="245">
        <f>IF(N1176="sníž. přenesená",J1176,0)</f>
        <v>0</v>
      </c>
      <c r="BI1176" s="245">
        <f>IF(N1176="nulová",J1176,0)</f>
        <v>0</v>
      </c>
      <c r="BJ1176" s="17" t="s">
        <v>90</v>
      </c>
      <c r="BK1176" s="245">
        <f>ROUND(I1176*H1176,2)</f>
        <v>0</v>
      </c>
      <c r="BL1176" s="17" t="s">
        <v>452</v>
      </c>
      <c r="BM1176" s="244" t="s">
        <v>4333</v>
      </c>
    </row>
    <row r="1177" s="1" customFormat="1" ht="24" customHeight="1">
      <c r="B1177" s="39"/>
      <c r="C1177" s="295" t="s">
        <v>1366</v>
      </c>
      <c r="D1177" s="295" t="s">
        <v>400</v>
      </c>
      <c r="E1177" s="296" t="s">
        <v>4334</v>
      </c>
      <c r="F1177" s="297" t="s">
        <v>4335</v>
      </c>
      <c r="G1177" s="298" t="s">
        <v>503</v>
      </c>
      <c r="H1177" s="299">
        <v>1</v>
      </c>
      <c r="I1177" s="300"/>
      <c r="J1177" s="301">
        <f>ROUND(I1177*H1177,2)</f>
        <v>0</v>
      </c>
      <c r="K1177" s="297" t="s">
        <v>3544</v>
      </c>
      <c r="L1177" s="302"/>
      <c r="M1177" s="303" t="s">
        <v>1</v>
      </c>
      <c r="N1177" s="304" t="s">
        <v>48</v>
      </c>
      <c r="O1177" s="87"/>
      <c r="P1177" s="242">
        <f>O1177*H1177</f>
        <v>0</v>
      </c>
      <c r="Q1177" s="242">
        <v>0.0054999999999999997</v>
      </c>
      <c r="R1177" s="242">
        <f>Q1177*H1177</f>
        <v>0.0054999999999999997</v>
      </c>
      <c r="S1177" s="242">
        <v>0</v>
      </c>
      <c r="T1177" s="243">
        <f>S1177*H1177</f>
        <v>0</v>
      </c>
      <c r="AR1177" s="244" t="s">
        <v>563</v>
      </c>
      <c r="AT1177" s="244" t="s">
        <v>400</v>
      </c>
      <c r="AU1177" s="244" t="s">
        <v>92</v>
      </c>
      <c r="AY1177" s="17" t="s">
        <v>263</v>
      </c>
      <c r="BE1177" s="245">
        <f>IF(N1177="základní",J1177,0)</f>
        <v>0</v>
      </c>
      <c r="BF1177" s="245">
        <f>IF(N1177="snížená",J1177,0)</f>
        <v>0</v>
      </c>
      <c r="BG1177" s="245">
        <f>IF(N1177="zákl. přenesená",J1177,0)</f>
        <v>0</v>
      </c>
      <c r="BH1177" s="245">
        <f>IF(N1177="sníž. přenesená",J1177,0)</f>
        <v>0</v>
      </c>
      <c r="BI1177" s="245">
        <f>IF(N1177="nulová",J1177,0)</f>
        <v>0</v>
      </c>
      <c r="BJ1177" s="17" t="s">
        <v>90</v>
      </c>
      <c r="BK1177" s="245">
        <f>ROUND(I1177*H1177,2)</f>
        <v>0</v>
      </c>
      <c r="BL1177" s="17" t="s">
        <v>452</v>
      </c>
      <c r="BM1177" s="244" t="s">
        <v>4336</v>
      </c>
    </row>
    <row r="1178" s="1" customFormat="1" ht="16.5" customHeight="1">
      <c r="B1178" s="39"/>
      <c r="C1178" s="233" t="s">
        <v>1372</v>
      </c>
      <c r="D1178" s="233" t="s">
        <v>266</v>
      </c>
      <c r="E1178" s="234" t="s">
        <v>4337</v>
      </c>
      <c r="F1178" s="235" t="s">
        <v>4338</v>
      </c>
      <c r="G1178" s="236" t="s">
        <v>503</v>
      </c>
      <c r="H1178" s="237">
        <v>3</v>
      </c>
      <c r="I1178" s="238"/>
      <c r="J1178" s="239">
        <f>ROUND(I1178*H1178,2)</f>
        <v>0</v>
      </c>
      <c r="K1178" s="235" t="s">
        <v>270</v>
      </c>
      <c r="L1178" s="44"/>
      <c r="M1178" s="240" t="s">
        <v>1</v>
      </c>
      <c r="N1178" s="241" t="s">
        <v>48</v>
      </c>
      <c r="O1178" s="87"/>
      <c r="P1178" s="242">
        <f>O1178*H1178</f>
        <v>0</v>
      </c>
      <c r="Q1178" s="242">
        <v>0.00040000000000000002</v>
      </c>
      <c r="R1178" s="242">
        <f>Q1178*H1178</f>
        <v>0.0012000000000000001</v>
      </c>
      <c r="S1178" s="242">
        <v>0</v>
      </c>
      <c r="T1178" s="243">
        <f>S1178*H1178</f>
        <v>0</v>
      </c>
      <c r="AR1178" s="244" t="s">
        <v>452</v>
      </c>
      <c r="AT1178" s="244" t="s">
        <v>266</v>
      </c>
      <c r="AU1178" s="244" t="s">
        <v>92</v>
      </c>
      <c r="AY1178" s="17" t="s">
        <v>263</v>
      </c>
      <c r="BE1178" s="245">
        <f>IF(N1178="základní",J1178,0)</f>
        <v>0</v>
      </c>
      <c r="BF1178" s="245">
        <f>IF(N1178="snížená",J1178,0)</f>
        <v>0</v>
      </c>
      <c r="BG1178" s="245">
        <f>IF(N1178="zákl. přenesená",J1178,0)</f>
        <v>0</v>
      </c>
      <c r="BH1178" s="245">
        <f>IF(N1178="sníž. přenesená",J1178,0)</f>
        <v>0</v>
      </c>
      <c r="BI1178" s="245">
        <f>IF(N1178="nulová",J1178,0)</f>
        <v>0</v>
      </c>
      <c r="BJ1178" s="17" t="s">
        <v>90</v>
      </c>
      <c r="BK1178" s="245">
        <f>ROUND(I1178*H1178,2)</f>
        <v>0</v>
      </c>
      <c r="BL1178" s="17" t="s">
        <v>452</v>
      </c>
      <c r="BM1178" s="244" t="s">
        <v>4339</v>
      </c>
    </row>
    <row r="1179" s="1" customFormat="1" ht="16.5" customHeight="1">
      <c r="B1179" s="39"/>
      <c r="C1179" s="233" t="s">
        <v>1377</v>
      </c>
      <c r="D1179" s="233" t="s">
        <v>266</v>
      </c>
      <c r="E1179" s="234" t="s">
        <v>4340</v>
      </c>
      <c r="F1179" s="235" t="s">
        <v>4341</v>
      </c>
      <c r="G1179" s="236" t="s">
        <v>503</v>
      </c>
      <c r="H1179" s="237">
        <v>1</v>
      </c>
      <c r="I1179" s="238"/>
      <c r="J1179" s="239">
        <f>ROUND(I1179*H1179,2)</f>
        <v>0</v>
      </c>
      <c r="K1179" s="235" t="s">
        <v>270</v>
      </c>
      <c r="L1179" s="44"/>
      <c r="M1179" s="240" t="s">
        <v>1</v>
      </c>
      <c r="N1179" s="241" t="s">
        <v>48</v>
      </c>
      <c r="O1179" s="87"/>
      <c r="P1179" s="242">
        <f>O1179*H1179</f>
        <v>0</v>
      </c>
      <c r="Q1179" s="242">
        <v>0.00024000000000000001</v>
      </c>
      <c r="R1179" s="242">
        <f>Q1179*H1179</f>
        <v>0.00024000000000000001</v>
      </c>
      <c r="S1179" s="242">
        <v>0</v>
      </c>
      <c r="T1179" s="243">
        <f>S1179*H1179</f>
        <v>0</v>
      </c>
      <c r="AR1179" s="244" t="s">
        <v>452</v>
      </c>
      <c r="AT1179" s="244" t="s">
        <v>266</v>
      </c>
      <c r="AU1179" s="244" t="s">
        <v>92</v>
      </c>
      <c r="AY1179" s="17" t="s">
        <v>263</v>
      </c>
      <c r="BE1179" s="245">
        <f>IF(N1179="základní",J1179,0)</f>
        <v>0</v>
      </c>
      <c r="BF1179" s="245">
        <f>IF(N1179="snížená",J1179,0)</f>
        <v>0</v>
      </c>
      <c r="BG1179" s="245">
        <f>IF(N1179="zákl. přenesená",J1179,0)</f>
        <v>0</v>
      </c>
      <c r="BH1179" s="245">
        <f>IF(N1179="sníž. přenesená",J1179,0)</f>
        <v>0</v>
      </c>
      <c r="BI1179" s="245">
        <f>IF(N1179="nulová",J1179,0)</f>
        <v>0</v>
      </c>
      <c r="BJ1179" s="17" t="s">
        <v>90</v>
      </c>
      <c r="BK1179" s="245">
        <f>ROUND(I1179*H1179,2)</f>
        <v>0</v>
      </c>
      <c r="BL1179" s="17" t="s">
        <v>452</v>
      </c>
      <c r="BM1179" s="244" t="s">
        <v>4342</v>
      </c>
    </row>
    <row r="1180" s="1" customFormat="1" ht="16.5" customHeight="1">
      <c r="B1180" s="39"/>
      <c r="C1180" s="233" t="s">
        <v>1383</v>
      </c>
      <c r="D1180" s="233" t="s">
        <v>266</v>
      </c>
      <c r="E1180" s="234" t="s">
        <v>4343</v>
      </c>
      <c r="F1180" s="235" t="s">
        <v>4344</v>
      </c>
      <c r="G1180" s="236" t="s">
        <v>503</v>
      </c>
      <c r="H1180" s="237">
        <v>5</v>
      </c>
      <c r="I1180" s="238"/>
      <c r="J1180" s="239">
        <f>ROUND(I1180*H1180,2)</f>
        <v>0</v>
      </c>
      <c r="K1180" s="235" t="s">
        <v>270</v>
      </c>
      <c r="L1180" s="44"/>
      <c r="M1180" s="240" t="s">
        <v>1</v>
      </c>
      <c r="N1180" s="241" t="s">
        <v>48</v>
      </c>
      <c r="O1180" s="87"/>
      <c r="P1180" s="242">
        <f>O1180*H1180</f>
        <v>0</v>
      </c>
      <c r="Q1180" s="242">
        <v>0.00060999999999999997</v>
      </c>
      <c r="R1180" s="242">
        <f>Q1180*H1180</f>
        <v>0.0030499999999999998</v>
      </c>
      <c r="S1180" s="242">
        <v>0</v>
      </c>
      <c r="T1180" s="243">
        <f>S1180*H1180</f>
        <v>0</v>
      </c>
      <c r="AR1180" s="244" t="s">
        <v>452</v>
      </c>
      <c r="AT1180" s="244" t="s">
        <v>266</v>
      </c>
      <c r="AU1180" s="244" t="s">
        <v>92</v>
      </c>
      <c r="AY1180" s="17" t="s">
        <v>263</v>
      </c>
      <c r="BE1180" s="245">
        <f>IF(N1180="základní",J1180,0)</f>
        <v>0</v>
      </c>
      <c r="BF1180" s="245">
        <f>IF(N1180="snížená",J1180,0)</f>
        <v>0</v>
      </c>
      <c r="BG1180" s="245">
        <f>IF(N1180="zákl. přenesená",J1180,0)</f>
        <v>0</v>
      </c>
      <c r="BH1180" s="245">
        <f>IF(N1180="sníž. přenesená",J1180,0)</f>
        <v>0</v>
      </c>
      <c r="BI1180" s="245">
        <f>IF(N1180="nulová",J1180,0)</f>
        <v>0</v>
      </c>
      <c r="BJ1180" s="17" t="s">
        <v>90</v>
      </c>
      <c r="BK1180" s="245">
        <f>ROUND(I1180*H1180,2)</f>
        <v>0</v>
      </c>
      <c r="BL1180" s="17" t="s">
        <v>452</v>
      </c>
      <c r="BM1180" s="244" t="s">
        <v>4345</v>
      </c>
    </row>
    <row r="1181" s="1" customFormat="1" ht="24" customHeight="1">
      <c r="B1181" s="39"/>
      <c r="C1181" s="233" t="s">
        <v>1388</v>
      </c>
      <c r="D1181" s="233" t="s">
        <v>266</v>
      </c>
      <c r="E1181" s="234" t="s">
        <v>4346</v>
      </c>
      <c r="F1181" s="235" t="s">
        <v>4347</v>
      </c>
      <c r="G1181" s="236" t="s">
        <v>2216</v>
      </c>
      <c r="H1181" s="237">
        <v>1</v>
      </c>
      <c r="I1181" s="238"/>
      <c r="J1181" s="239">
        <f>ROUND(I1181*H1181,2)</f>
        <v>0</v>
      </c>
      <c r="K1181" s="235" t="s">
        <v>3544</v>
      </c>
      <c r="L1181" s="44"/>
      <c r="M1181" s="240" t="s">
        <v>1</v>
      </c>
      <c r="N1181" s="241" t="s">
        <v>48</v>
      </c>
      <c r="O1181" s="87"/>
      <c r="P1181" s="242">
        <f>O1181*H1181</f>
        <v>0</v>
      </c>
      <c r="Q1181" s="242">
        <v>0.0032799999999999999</v>
      </c>
      <c r="R1181" s="242">
        <f>Q1181*H1181</f>
        <v>0.0032799999999999999</v>
      </c>
      <c r="S1181" s="242">
        <v>0</v>
      </c>
      <c r="T1181" s="243">
        <f>S1181*H1181</f>
        <v>0</v>
      </c>
      <c r="AR1181" s="244" t="s">
        <v>452</v>
      </c>
      <c r="AT1181" s="244" t="s">
        <v>266</v>
      </c>
      <c r="AU1181" s="244" t="s">
        <v>92</v>
      </c>
      <c r="AY1181" s="17" t="s">
        <v>263</v>
      </c>
      <c r="BE1181" s="245">
        <f>IF(N1181="základní",J1181,0)</f>
        <v>0</v>
      </c>
      <c r="BF1181" s="245">
        <f>IF(N1181="snížená",J1181,0)</f>
        <v>0</v>
      </c>
      <c r="BG1181" s="245">
        <f>IF(N1181="zákl. přenesená",J1181,0)</f>
        <v>0</v>
      </c>
      <c r="BH1181" s="245">
        <f>IF(N1181="sníž. přenesená",J1181,0)</f>
        <v>0</v>
      </c>
      <c r="BI1181" s="245">
        <f>IF(N1181="nulová",J1181,0)</f>
        <v>0</v>
      </c>
      <c r="BJ1181" s="17" t="s">
        <v>90</v>
      </c>
      <c r="BK1181" s="245">
        <f>ROUND(I1181*H1181,2)</f>
        <v>0</v>
      </c>
      <c r="BL1181" s="17" t="s">
        <v>452</v>
      </c>
      <c r="BM1181" s="244" t="s">
        <v>4348</v>
      </c>
    </row>
    <row r="1182" s="1" customFormat="1" ht="16.5" customHeight="1">
      <c r="B1182" s="39"/>
      <c r="C1182" s="233" t="s">
        <v>1394</v>
      </c>
      <c r="D1182" s="233" t="s">
        <v>266</v>
      </c>
      <c r="E1182" s="234" t="s">
        <v>4349</v>
      </c>
      <c r="F1182" s="235" t="s">
        <v>4350</v>
      </c>
      <c r="G1182" s="236" t="s">
        <v>503</v>
      </c>
      <c r="H1182" s="237">
        <v>3</v>
      </c>
      <c r="I1182" s="238"/>
      <c r="J1182" s="239">
        <f>ROUND(I1182*H1182,2)</f>
        <v>0</v>
      </c>
      <c r="K1182" s="235" t="s">
        <v>3544</v>
      </c>
      <c r="L1182" s="44"/>
      <c r="M1182" s="240" t="s">
        <v>1</v>
      </c>
      <c r="N1182" s="241" t="s">
        <v>48</v>
      </c>
      <c r="O1182" s="87"/>
      <c r="P1182" s="242">
        <f>O1182*H1182</f>
        <v>0</v>
      </c>
      <c r="Q1182" s="242">
        <v>0</v>
      </c>
      <c r="R1182" s="242">
        <f>Q1182*H1182</f>
        <v>0</v>
      </c>
      <c r="S1182" s="242">
        <v>0</v>
      </c>
      <c r="T1182" s="243">
        <f>S1182*H1182</f>
        <v>0</v>
      </c>
      <c r="AR1182" s="244" t="s">
        <v>452</v>
      </c>
      <c r="AT1182" s="244" t="s">
        <v>266</v>
      </c>
      <c r="AU1182" s="244" t="s">
        <v>92</v>
      </c>
      <c r="AY1182" s="17" t="s">
        <v>263</v>
      </c>
      <c r="BE1182" s="245">
        <f>IF(N1182="základní",J1182,0)</f>
        <v>0</v>
      </c>
      <c r="BF1182" s="245">
        <f>IF(N1182="snížená",J1182,0)</f>
        <v>0</v>
      </c>
      <c r="BG1182" s="245">
        <f>IF(N1182="zákl. přenesená",J1182,0)</f>
        <v>0</v>
      </c>
      <c r="BH1182" s="245">
        <f>IF(N1182="sníž. přenesená",J1182,0)</f>
        <v>0</v>
      </c>
      <c r="BI1182" s="245">
        <f>IF(N1182="nulová",J1182,0)</f>
        <v>0</v>
      </c>
      <c r="BJ1182" s="17" t="s">
        <v>90</v>
      </c>
      <c r="BK1182" s="245">
        <f>ROUND(I1182*H1182,2)</f>
        <v>0</v>
      </c>
      <c r="BL1182" s="17" t="s">
        <v>452</v>
      </c>
      <c r="BM1182" s="244" t="s">
        <v>4351</v>
      </c>
    </row>
    <row r="1183" s="1" customFormat="1" ht="16.5" customHeight="1">
      <c r="B1183" s="39"/>
      <c r="C1183" s="233" t="s">
        <v>1399</v>
      </c>
      <c r="D1183" s="233" t="s">
        <v>266</v>
      </c>
      <c r="E1183" s="234" t="s">
        <v>4352</v>
      </c>
      <c r="F1183" s="235" t="s">
        <v>4353</v>
      </c>
      <c r="G1183" s="236" t="s">
        <v>503</v>
      </c>
      <c r="H1183" s="237">
        <v>1</v>
      </c>
      <c r="I1183" s="238"/>
      <c r="J1183" s="239">
        <f>ROUND(I1183*H1183,2)</f>
        <v>0</v>
      </c>
      <c r="K1183" s="235" t="s">
        <v>3544</v>
      </c>
      <c r="L1183" s="44"/>
      <c r="M1183" s="240" t="s">
        <v>1</v>
      </c>
      <c r="N1183" s="241" t="s">
        <v>48</v>
      </c>
      <c r="O1183" s="87"/>
      <c r="P1183" s="242">
        <f>O1183*H1183</f>
        <v>0</v>
      </c>
      <c r="Q1183" s="242">
        <v>0</v>
      </c>
      <c r="R1183" s="242">
        <f>Q1183*H1183</f>
        <v>0</v>
      </c>
      <c r="S1183" s="242">
        <v>0</v>
      </c>
      <c r="T1183" s="243">
        <f>S1183*H1183</f>
        <v>0</v>
      </c>
      <c r="AR1183" s="244" t="s">
        <v>452</v>
      </c>
      <c r="AT1183" s="244" t="s">
        <v>266</v>
      </c>
      <c r="AU1183" s="244" t="s">
        <v>92</v>
      </c>
      <c r="AY1183" s="17" t="s">
        <v>263</v>
      </c>
      <c r="BE1183" s="245">
        <f>IF(N1183="základní",J1183,0)</f>
        <v>0</v>
      </c>
      <c r="BF1183" s="245">
        <f>IF(N1183="snížená",J1183,0)</f>
        <v>0</v>
      </c>
      <c r="BG1183" s="245">
        <f>IF(N1183="zákl. přenesená",J1183,0)</f>
        <v>0</v>
      </c>
      <c r="BH1183" s="245">
        <f>IF(N1183="sníž. přenesená",J1183,0)</f>
        <v>0</v>
      </c>
      <c r="BI1183" s="245">
        <f>IF(N1183="nulová",J1183,0)</f>
        <v>0</v>
      </c>
      <c r="BJ1183" s="17" t="s">
        <v>90</v>
      </c>
      <c r="BK1183" s="245">
        <f>ROUND(I1183*H1183,2)</f>
        <v>0</v>
      </c>
      <c r="BL1183" s="17" t="s">
        <v>452</v>
      </c>
      <c r="BM1183" s="244" t="s">
        <v>4354</v>
      </c>
    </row>
    <row r="1184" s="1" customFormat="1" ht="16.5" customHeight="1">
      <c r="B1184" s="39"/>
      <c r="C1184" s="233" t="s">
        <v>1404</v>
      </c>
      <c r="D1184" s="233" t="s">
        <v>266</v>
      </c>
      <c r="E1184" s="234" t="s">
        <v>4355</v>
      </c>
      <c r="F1184" s="235" t="s">
        <v>4356</v>
      </c>
      <c r="G1184" s="236" t="s">
        <v>503</v>
      </c>
      <c r="H1184" s="237">
        <v>1</v>
      </c>
      <c r="I1184" s="238"/>
      <c r="J1184" s="239">
        <f>ROUND(I1184*H1184,2)</f>
        <v>0</v>
      </c>
      <c r="K1184" s="235" t="s">
        <v>3544</v>
      </c>
      <c r="L1184" s="44"/>
      <c r="M1184" s="240" t="s">
        <v>1</v>
      </c>
      <c r="N1184" s="241" t="s">
        <v>48</v>
      </c>
      <c r="O1184" s="87"/>
      <c r="P1184" s="242">
        <f>O1184*H1184</f>
        <v>0</v>
      </c>
      <c r="Q1184" s="242">
        <v>0</v>
      </c>
      <c r="R1184" s="242">
        <f>Q1184*H1184</f>
        <v>0</v>
      </c>
      <c r="S1184" s="242">
        <v>0</v>
      </c>
      <c r="T1184" s="243">
        <f>S1184*H1184</f>
        <v>0</v>
      </c>
      <c r="AR1184" s="244" t="s">
        <v>452</v>
      </c>
      <c r="AT1184" s="244" t="s">
        <v>266</v>
      </c>
      <c r="AU1184" s="244" t="s">
        <v>92</v>
      </c>
      <c r="AY1184" s="17" t="s">
        <v>263</v>
      </c>
      <c r="BE1184" s="245">
        <f>IF(N1184="základní",J1184,0)</f>
        <v>0</v>
      </c>
      <c r="BF1184" s="245">
        <f>IF(N1184="snížená",J1184,0)</f>
        <v>0</v>
      </c>
      <c r="BG1184" s="245">
        <f>IF(N1184="zákl. přenesená",J1184,0)</f>
        <v>0</v>
      </c>
      <c r="BH1184" s="245">
        <f>IF(N1184="sníž. přenesená",J1184,0)</f>
        <v>0</v>
      </c>
      <c r="BI1184" s="245">
        <f>IF(N1184="nulová",J1184,0)</f>
        <v>0</v>
      </c>
      <c r="BJ1184" s="17" t="s">
        <v>90</v>
      </c>
      <c r="BK1184" s="245">
        <f>ROUND(I1184*H1184,2)</f>
        <v>0</v>
      </c>
      <c r="BL1184" s="17" t="s">
        <v>452</v>
      </c>
      <c r="BM1184" s="244" t="s">
        <v>4357</v>
      </c>
    </row>
    <row r="1185" s="1" customFormat="1" ht="16.5" customHeight="1">
      <c r="B1185" s="39"/>
      <c r="C1185" s="233" t="s">
        <v>1409</v>
      </c>
      <c r="D1185" s="233" t="s">
        <v>266</v>
      </c>
      <c r="E1185" s="234" t="s">
        <v>4358</v>
      </c>
      <c r="F1185" s="235" t="s">
        <v>4359</v>
      </c>
      <c r="G1185" s="236" t="s">
        <v>503</v>
      </c>
      <c r="H1185" s="237">
        <v>1</v>
      </c>
      <c r="I1185" s="238"/>
      <c r="J1185" s="239">
        <f>ROUND(I1185*H1185,2)</f>
        <v>0</v>
      </c>
      <c r="K1185" s="235" t="s">
        <v>3544</v>
      </c>
      <c r="L1185" s="44"/>
      <c r="M1185" s="240" t="s">
        <v>1</v>
      </c>
      <c r="N1185" s="241" t="s">
        <v>48</v>
      </c>
      <c r="O1185" s="87"/>
      <c r="P1185" s="242">
        <f>O1185*H1185</f>
        <v>0</v>
      </c>
      <c r="Q1185" s="242">
        <v>0</v>
      </c>
      <c r="R1185" s="242">
        <f>Q1185*H1185</f>
        <v>0</v>
      </c>
      <c r="S1185" s="242">
        <v>0</v>
      </c>
      <c r="T1185" s="243">
        <f>S1185*H1185</f>
        <v>0</v>
      </c>
      <c r="AR1185" s="244" t="s">
        <v>452</v>
      </c>
      <c r="AT1185" s="244" t="s">
        <v>266</v>
      </c>
      <c r="AU1185" s="244" t="s">
        <v>92</v>
      </c>
      <c r="AY1185" s="17" t="s">
        <v>263</v>
      </c>
      <c r="BE1185" s="245">
        <f>IF(N1185="základní",J1185,0)</f>
        <v>0</v>
      </c>
      <c r="BF1185" s="245">
        <f>IF(N1185="snížená",J1185,0)</f>
        <v>0</v>
      </c>
      <c r="BG1185" s="245">
        <f>IF(N1185="zákl. přenesená",J1185,0)</f>
        <v>0</v>
      </c>
      <c r="BH1185" s="245">
        <f>IF(N1185="sníž. přenesená",J1185,0)</f>
        <v>0</v>
      </c>
      <c r="BI1185" s="245">
        <f>IF(N1185="nulová",J1185,0)</f>
        <v>0</v>
      </c>
      <c r="BJ1185" s="17" t="s">
        <v>90</v>
      </c>
      <c r="BK1185" s="245">
        <f>ROUND(I1185*H1185,2)</f>
        <v>0</v>
      </c>
      <c r="BL1185" s="17" t="s">
        <v>452</v>
      </c>
      <c r="BM1185" s="244" t="s">
        <v>4360</v>
      </c>
    </row>
    <row r="1186" s="1" customFormat="1" ht="16.5" customHeight="1">
      <c r="B1186" s="39"/>
      <c r="C1186" s="233" t="s">
        <v>1413</v>
      </c>
      <c r="D1186" s="233" t="s">
        <v>266</v>
      </c>
      <c r="E1186" s="234" t="s">
        <v>4361</v>
      </c>
      <c r="F1186" s="235" t="s">
        <v>4362</v>
      </c>
      <c r="G1186" s="236" t="s">
        <v>396</v>
      </c>
      <c r="H1186" s="237">
        <v>40</v>
      </c>
      <c r="I1186" s="238"/>
      <c r="J1186" s="239">
        <f>ROUND(I1186*H1186,2)</f>
        <v>0</v>
      </c>
      <c r="K1186" s="235" t="s">
        <v>3544</v>
      </c>
      <c r="L1186" s="44"/>
      <c r="M1186" s="240" t="s">
        <v>1</v>
      </c>
      <c r="N1186" s="241" t="s">
        <v>48</v>
      </c>
      <c r="O1186" s="87"/>
      <c r="P1186" s="242">
        <f>O1186*H1186</f>
        <v>0</v>
      </c>
      <c r="Q1186" s="242">
        <v>0</v>
      </c>
      <c r="R1186" s="242">
        <f>Q1186*H1186</f>
        <v>0</v>
      </c>
      <c r="S1186" s="242">
        <v>0</v>
      </c>
      <c r="T1186" s="243">
        <f>S1186*H1186</f>
        <v>0</v>
      </c>
      <c r="AR1186" s="244" t="s">
        <v>452</v>
      </c>
      <c r="AT1186" s="244" t="s">
        <v>266</v>
      </c>
      <c r="AU1186" s="244" t="s">
        <v>92</v>
      </c>
      <c r="AY1186" s="17" t="s">
        <v>263</v>
      </c>
      <c r="BE1186" s="245">
        <f>IF(N1186="základní",J1186,0)</f>
        <v>0</v>
      </c>
      <c r="BF1186" s="245">
        <f>IF(N1186="snížená",J1186,0)</f>
        <v>0</v>
      </c>
      <c r="BG1186" s="245">
        <f>IF(N1186="zákl. přenesená",J1186,0)</f>
        <v>0</v>
      </c>
      <c r="BH1186" s="245">
        <f>IF(N1186="sníž. přenesená",J1186,0)</f>
        <v>0</v>
      </c>
      <c r="BI1186" s="245">
        <f>IF(N1186="nulová",J1186,0)</f>
        <v>0</v>
      </c>
      <c r="BJ1186" s="17" t="s">
        <v>90</v>
      </c>
      <c r="BK1186" s="245">
        <f>ROUND(I1186*H1186,2)</f>
        <v>0</v>
      </c>
      <c r="BL1186" s="17" t="s">
        <v>452</v>
      </c>
      <c r="BM1186" s="244" t="s">
        <v>4363</v>
      </c>
    </row>
    <row r="1187" s="11" customFormat="1" ht="22.8" customHeight="1">
      <c r="B1187" s="217"/>
      <c r="C1187" s="218"/>
      <c r="D1187" s="219" t="s">
        <v>82</v>
      </c>
      <c r="E1187" s="231" t="s">
        <v>4364</v>
      </c>
      <c r="F1187" s="231" t="s">
        <v>4365</v>
      </c>
      <c r="G1187" s="218"/>
      <c r="H1187" s="218"/>
      <c r="I1187" s="221"/>
      <c r="J1187" s="232">
        <f>BK1187</f>
        <v>0</v>
      </c>
      <c r="K1187" s="218"/>
      <c r="L1187" s="223"/>
      <c r="M1187" s="224"/>
      <c r="N1187" s="225"/>
      <c r="O1187" s="225"/>
      <c r="P1187" s="226">
        <f>SUM(P1188:P1227)</f>
        <v>0</v>
      </c>
      <c r="Q1187" s="225"/>
      <c r="R1187" s="226">
        <f>SUM(R1188:R1227)</f>
        <v>0.086820000000000008</v>
      </c>
      <c r="S1187" s="225"/>
      <c r="T1187" s="227">
        <f>SUM(T1188:T1227)</f>
        <v>0</v>
      </c>
      <c r="AR1187" s="228" t="s">
        <v>92</v>
      </c>
      <c r="AT1187" s="229" t="s">
        <v>82</v>
      </c>
      <c r="AU1187" s="229" t="s">
        <v>90</v>
      </c>
      <c r="AY1187" s="228" t="s">
        <v>263</v>
      </c>
      <c r="BK1187" s="230">
        <f>SUM(BK1188:BK1227)</f>
        <v>0</v>
      </c>
    </row>
    <row r="1188" s="1" customFormat="1" ht="16.5" customHeight="1">
      <c r="B1188" s="39"/>
      <c r="C1188" s="233" t="s">
        <v>1419</v>
      </c>
      <c r="D1188" s="233" t="s">
        <v>266</v>
      </c>
      <c r="E1188" s="234" t="s">
        <v>4366</v>
      </c>
      <c r="F1188" s="235" t="s">
        <v>4367</v>
      </c>
      <c r="G1188" s="236" t="s">
        <v>503</v>
      </c>
      <c r="H1188" s="237">
        <v>5</v>
      </c>
      <c r="I1188" s="238"/>
      <c r="J1188" s="239">
        <f>ROUND(I1188*H1188,2)</f>
        <v>0</v>
      </c>
      <c r="K1188" s="235" t="s">
        <v>270</v>
      </c>
      <c r="L1188" s="44"/>
      <c r="M1188" s="240" t="s">
        <v>1</v>
      </c>
      <c r="N1188" s="241" t="s">
        <v>48</v>
      </c>
      <c r="O1188" s="87"/>
      <c r="P1188" s="242">
        <f>O1188*H1188</f>
        <v>0</v>
      </c>
      <c r="Q1188" s="242">
        <v>3.0000000000000001E-05</v>
      </c>
      <c r="R1188" s="242">
        <f>Q1188*H1188</f>
        <v>0.00015000000000000001</v>
      </c>
      <c r="S1188" s="242">
        <v>0</v>
      </c>
      <c r="T1188" s="243">
        <f>S1188*H1188</f>
        <v>0</v>
      </c>
      <c r="AR1188" s="244" t="s">
        <v>452</v>
      </c>
      <c r="AT1188" s="244" t="s">
        <v>266</v>
      </c>
      <c r="AU1188" s="244" t="s">
        <v>92</v>
      </c>
      <c r="AY1188" s="17" t="s">
        <v>263</v>
      </c>
      <c r="BE1188" s="245">
        <f>IF(N1188="základní",J1188,0)</f>
        <v>0</v>
      </c>
      <c r="BF1188" s="245">
        <f>IF(N1188="snížená",J1188,0)</f>
        <v>0</v>
      </c>
      <c r="BG1188" s="245">
        <f>IF(N1188="zákl. přenesená",J1188,0)</f>
        <v>0</v>
      </c>
      <c r="BH1188" s="245">
        <f>IF(N1188="sníž. přenesená",J1188,0)</f>
        <v>0</v>
      </c>
      <c r="BI1188" s="245">
        <f>IF(N1188="nulová",J1188,0)</f>
        <v>0</v>
      </c>
      <c r="BJ1188" s="17" t="s">
        <v>90</v>
      </c>
      <c r="BK1188" s="245">
        <f>ROUND(I1188*H1188,2)</f>
        <v>0</v>
      </c>
      <c r="BL1188" s="17" t="s">
        <v>452</v>
      </c>
      <c r="BM1188" s="244" t="s">
        <v>4368</v>
      </c>
    </row>
    <row r="1189" s="12" customFormat="1">
      <c r="B1189" s="252"/>
      <c r="C1189" s="253"/>
      <c r="D1189" s="246" t="s">
        <v>368</v>
      </c>
      <c r="E1189" s="254" t="s">
        <v>1</v>
      </c>
      <c r="F1189" s="255" t="s">
        <v>262</v>
      </c>
      <c r="G1189" s="253"/>
      <c r="H1189" s="256">
        <v>5</v>
      </c>
      <c r="I1189" s="257"/>
      <c r="J1189" s="253"/>
      <c r="K1189" s="253"/>
      <c r="L1189" s="258"/>
      <c r="M1189" s="259"/>
      <c r="N1189" s="260"/>
      <c r="O1189" s="260"/>
      <c r="P1189" s="260"/>
      <c r="Q1189" s="260"/>
      <c r="R1189" s="260"/>
      <c r="S1189" s="260"/>
      <c r="T1189" s="261"/>
      <c r="AT1189" s="262" t="s">
        <v>368</v>
      </c>
      <c r="AU1189" s="262" t="s">
        <v>92</v>
      </c>
      <c r="AV1189" s="12" t="s">
        <v>92</v>
      </c>
      <c r="AW1189" s="12" t="s">
        <v>38</v>
      </c>
      <c r="AX1189" s="12" t="s">
        <v>90</v>
      </c>
      <c r="AY1189" s="262" t="s">
        <v>263</v>
      </c>
    </row>
    <row r="1190" s="1" customFormat="1" ht="16.5" customHeight="1">
      <c r="B1190" s="39"/>
      <c r="C1190" s="295" t="s">
        <v>1424</v>
      </c>
      <c r="D1190" s="295" t="s">
        <v>400</v>
      </c>
      <c r="E1190" s="296" t="s">
        <v>4369</v>
      </c>
      <c r="F1190" s="297" t="s">
        <v>4370</v>
      </c>
      <c r="G1190" s="298" t="s">
        <v>503</v>
      </c>
      <c r="H1190" s="299">
        <v>5</v>
      </c>
      <c r="I1190" s="300"/>
      <c r="J1190" s="301">
        <f>ROUND(I1190*H1190,2)</f>
        <v>0</v>
      </c>
      <c r="K1190" s="297" t="s">
        <v>270</v>
      </c>
      <c r="L1190" s="302"/>
      <c r="M1190" s="303" t="s">
        <v>1</v>
      </c>
      <c r="N1190" s="304" t="s">
        <v>48</v>
      </c>
      <c r="O1190" s="87"/>
      <c r="P1190" s="242">
        <f>O1190*H1190</f>
        <v>0</v>
      </c>
      <c r="Q1190" s="242">
        <v>0.014</v>
      </c>
      <c r="R1190" s="242">
        <f>Q1190*H1190</f>
        <v>0.070000000000000007</v>
      </c>
      <c r="S1190" s="242">
        <v>0</v>
      </c>
      <c r="T1190" s="243">
        <f>S1190*H1190</f>
        <v>0</v>
      </c>
      <c r="AR1190" s="244" t="s">
        <v>563</v>
      </c>
      <c r="AT1190" s="244" t="s">
        <v>400</v>
      </c>
      <c r="AU1190" s="244" t="s">
        <v>92</v>
      </c>
      <c r="AY1190" s="17" t="s">
        <v>263</v>
      </c>
      <c r="BE1190" s="245">
        <f>IF(N1190="základní",J1190,0)</f>
        <v>0</v>
      </c>
      <c r="BF1190" s="245">
        <f>IF(N1190="snížená",J1190,0)</f>
        <v>0</v>
      </c>
      <c r="BG1190" s="245">
        <f>IF(N1190="zákl. přenesená",J1190,0)</f>
        <v>0</v>
      </c>
      <c r="BH1190" s="245">
        <f>IF(N1190="sníž. přenesená",J1190,0)</f>
        <v>0</v>
      </c>
      <c r="BI1190" s="245">
        <f>IF(N1190="nulová",J1190,0)</f>
        <v>0</v>
      </c>
      <c r="BJ1190" s="17" t="s">
        <v>90</v>
      </c>
      <c r="BK1190" s="245">
        <f>ROUND(I1190*H1190,2)</f>
        <v>0</v>
      </c>
      <c r="BL1190" s="17" t="s">
        <v>452</v>
      </c>
      <c r="BM1190" s="244" t="s">
        <v>4371</v>
      </c>
    </row>
    <row r="1191" s="14" customFormat="1">
      <c r="B1191" s="274"/>
      <c r="C1191" s="275"/>
      <c r="D1191" s="246" t="s">
        <v>368</v>
      </c>
      <c r="E1191" s="276" t="s">
        <v>1</v>
      </c>
      <c r="F1191" s="277" t="s">
        <v>4372</v>
      </c>
      <c r="G1191" s="275"/>
      <c r="H1191" s="276" t="s">
        <v>1</v>
      </c>
      <c r="I1191" s="278"/>
      <c r="J1191" s="275"/>
      <c r="K1191" s="275"/>
      <c r="L1191" s="279"/>
      <c r="M1191" s="280"/>
      <c r="N1191" s="281"/>
      <c r="O1191" s="281"/>
      <c r="P1191" s="281"/>
      <c r="Q1191" s="281"/>
      <c r="R1191" s="281"/>
      <c r="S1191" s="281"/>
      <c r="T1191" s="282"/>
      <c r="AT1191" s="283" t="s">
        <v>368</v>
      </c>
      <c r="AU1191" s="283" t="s">
        <v>92</v>
      </c>
      <c r="AV1191" s="14" t="s">
        <v>90</v>
      </c>
      <c r="AW1191" s="14" t="s">
        <v>38</v>
      </c>
      <c r="AX1191" s="14" t="s">
        <v>83</v>
      </c>
      <c r="AY1191" s="283" t="s">
        <v>263</v>
      </c>
    </row>
    <row r="1192" s="14" customFormat="1">
      <c r="B1192" s="274"/>
      <c r="C1192" s="275"/>
      <c r="D1192" s="246" t="s">
        <v>368</v>
      </c>
      <c r="E1192" s="276" t="s">
        <v>1</v>
      </c>
      <c r="F1192" s="277" t="s">
        <v>4373</v>
      </c>
      <c r="G1192" s="275"/>
      <c r="H1192" s="276" t="s">
        <v>1</v>
      </c>
      <c r="I1192" s="278"/>
      <c r="J1192" s="275"/>
      <c r="K1192" s="275"/>
      <c r="L1192" s="279"/>
      <c r="M1192" s="280"/>
      <c r="N1192" s="281"/>
      <c r="O1192" s="281"/>
      <c r="P1192" s="281"/>
      <c r="Q1192" s="281"/>
      <c r="R1192" s="281"/>
      <c r="S1192" s="281"/>
      <c r="T1192" s="282"/>
      <c r="AT1192" s="283" t="s">
        <v>368</v>
      </c>
      <c r="AU1192" s="283" t="s">
        <v>92</v>
      </c>
      <c r="AV1192" s="14" t="s">
        <v>90</v>
      </c>
      <c r="AW1192" s="14" t="s">
        <v>38</v>
      </c>
      <c r="AX1192" s="14" t="s">
        <v>83</v>
      </c>
      <c r="AY1192" s="283" t="s">
        <v>263</v>
      </c>
    </row>
    <row r="1193" s="14" customFormat="1">
      <c r="B1193" s="274"/>
      <c r="C1193" s="275"/>
      <c r="D1193" s="246" t="s">
        <v>368</v>
      </c>
      <c r="E1193" s="276" t="s">
        <v>1</v>
      </c>
      <c r="F1193" s="277" t="s">
        <v>4374</v>
      </c>
      <c r="G1193" s="275"/>
      <c r="H1193" s="276" t="s">
        <v>1</v>
      </c>
      <c r="I1193" s="278"/>
      <c r="J1193" s="275"/>
      <c r="K1193" s="275"/>
      <c r="L1193" s="279"/>
      <c r="M1193" s="280"/>
      <c r="N1193" s="281"/>
      <c r="O1193" s="281"/>
      <c r="P1193" s="281"/>
      <c r="Q1193" s="281"/>
      <c r="R1193" s="281"/>
      <c r="S1193" s="281"/>
      <c r="T1193" s="282"/>
      <c r="AT1193" s="283" t="s">
        <v>368</v>
      </c>
      <c r="AU1193" s="283" t="s">
        <v>92</v>
      </c>
      <c r="AV1193" s="14" t="s">
        <v>90</v>
      </c>
      <c r="AW1193" s="14" t="s">
        <v>38</v>
      </c>
      <c r="AX1193" s="14" t="s">
        <v>83</v>
      </c>
      <c r="AY1193" s="283" t="s">
        <v>263</v>
      </c>
    </row>
    <row r="1194" s="14" customFormat="1">
      <c r="B1194" s="274"/>
      <c r="C1194" s="275"/>
      <c r="D1194" s="246" t="s">
        <v>368</v>
      </c>
      <c r="E1194" s="276" t="s">
        <v>1</v>
      </c>
      <c r="F1194" s="277" t="s">
        <v>4375</v>
      </c>
      <c r="G1194" s="275"/>
      <c r="H1194" s="276" t="s">
        <v>1</v>
      </c>
      <c r="I1194" s="278"/>
      <c r="J1194" s="275"/>
      <c r="K1194" s="275"/>
      <c r="L1194" s="279"/>
      <c r="M1194" s="280"/>
      <c r="N1194" s="281"/>
      <c r="O1194" s="281"/>
      <c r="P1194" s="281"/>
      <c r="Q1194" s="281"/>
      <c r="R1194" s="281"/>
      <c r="S1194" s="281"/>
      <c r="T1194" s="282"/>
      <c r="AT1194" s="283" t="s">
        <v>368</v>
      </c>
      <c r="AU1194" s="283" t="s">
        <v>92</v>
      </c>
      <c r="AV1194" s="14" t="s">
        <v>90</v>
      </c>
      <c r="AW1194" s="14" t="s">
        <v>38</v>
      </c>
      <c r="AX1194" s="14" t="s">
        <v>83</v>
      </c>
      <c r="AY1194" s="283" t="s">
        <v>263</v>
      </c>
    </row>
    <row r="1195" s="14" customFormat="1">
      <c r="B1195" s="274"/>
      <c r="C1195" s="275"/>
      <c r="D1195" s="246" t="s">
        <v>368</v>
      </c>
      <c r="E1195" s="276" t="s">
        <v>1</v>
      </c>
      <c r="F1195" s="277" t="s">
        <v>4376</v>
      </c>
      <c r="G1195" s="275"/>
      <c r="H1195" s="276" t="s">
        <v>1</v>
      </c>
      <c r="I1195" s="278"/>
      <c r="J1195" s="275"/>
      <c r="K1195" s="275"/>
      <c r="L1195" s="279"/>
      <c r="M1195" s="280"/>
      <c r="N1195" s="281"/>
      <c r="O1195" s="281"/>
      <c r="P1195" s="281"/>
      <c r="Q1195" s="281"/>
      <c r="R1195" s="281"/>
      <c r="S1195" s="281"/>
      <c r="T1195" s="282"/>
      <c r="AT1195" s="283" t="s">
        <v>368</v>
      </c>
      <c r="AU1195" s="283" t="s">
        <v>92</v>
      </c>
      <c r="AV1195" s="14" t="s">
        <v>90</v>
      </c>
      <c r="AW1195" s="14" t="s">
        <v>38</v>
      </c>
      <c r="AX1195" s="14" t="s">
        <v>83</v>
      </c>
      <c r="AY1195" s="283" t="s">
        <v>263</v>
      </c>
    </row>
    <row r="1196" s="14" customFormat="1">
      <c r="B1196" s="274"/>
      <c r="C1196" s="275"/>
      <c r="D1196" s="246" t="s">
        <v>368</v>
      </c>
      <c r="E1196" s="276" t="s">
        <v>1</v>
      </c>
      <c r="F1196" s="277" t="s">
        <v>4377</v>
      </c>
      <c r="G1196" s="275"/>
      <c r="H1196" s="276" t="s">
        <v>1</v>
      </c>
      <c r="I1196" s="278"/>
      <c r="J1196" s="275"/>
      <c r="K1196" s="275"/>
      <c r="L1196" s="279"/>
      <c r="M1196" s="280"/>
      <c r="N1196" s="281"/>
      <c r="O1196" s="281"/>
      <c r="P1196" s="281"/>
      <c r="Q1196" s="281"/>
      <c r="R1196" s="281"/>
      <c r="S1196" s="281"/>
      <c r="T1196" s="282"/>
      <c r="AT1196" s="283" t="s">
        <v>368</v>
      </c>
      <c r="AU1196" s="283" t="s">
        <v>92</v>
      </c>
      <c r="AV1196" s="14" t="s">
        <v>90</v>
      </c>
      <c r="AW1196" s="14" t="s">
        <v>38</v>
      </c>
      <c r="AX1196" s="14" t="s">
        <v>83</v>
      </c>
      <c r="AY1196" s="283" t="s">
        <v>263</v>
      </c>
    </row>
    <row r="1197" s="14" customFormat="1">
      <c r="B1197" s="274"/>
      <c r="C1197" s="275"/>
      <c r="D1197" s="246" t="s">
        <v>368</v>
      </c>
      <c r="E1197" s="276" t="s">
        <v>1</v>
      </c>
      <c r="F1197" s="277" t="s">
        <v>4378</v>
      </c>
      <c r="G1197" s="275"/>
      <c r="H1197" s="276" t="s">
        <v>1</v>
      </c>
      <c r="I1197" s="278"/>
      <c r="J1197" s="275"/>
      <c r="K1197" s="275"/>
      <c r="L1197" s="279"/>
      <c r="M1197" s="280"/>
      <c r="N1197" s="281"/>
      <c r="O1197" s="281"/>
      <c r="P1197" s="281"/>
      <c r="Q1197" s="281"/>
      <c r="R1197" s="281"/>
      <c r="S1197" s="281"/>
      <c r="T1197" s="282"/>
      <c r="AT1197" s="283" t="s">
        <v>368</v>
      </c>
      <c r="AU1197" s="283" t="s">
        <v>92</v>
      </c>
      <c r="AV1197" s="14" t="s">
        <v>90</v>
      </c>
      <c r="AW1197" s="14" t="s">
        <v>38</v>
      </c>
      <c r="AX1197" s="14" t="s">
        <v>83</v>
      </c>
      <c r="AY1197" s="283" t="s">
        <v>263</v>
      </c>
    </row>
    <row r="1198" s="14" customFormat="1">
      <c r="B1198" s="274"/>
      <c r="C1198" s="275"/>
      <c r="D1198" s="246" t="s">
        <v>368</v>
      </c>
      <c r="E1198" s="276" t="s">
        <v>1</v>
      </c>
      <c r="F1198" s="277" t="s">
        <v>4379</v>
      </c>
      <c r="G1198" s="275"/>
      <c r="H1198" s="276" t="s">
        <v>1</v>
      </c>
      <c r="I1198" s="278"/>
      <c r="J1198" s="275"/>
      <c r="K1198" s="275"/>
      <c r="L1198" s="279"/>
      <c r="M1198" s="280"/>
      <c r="N1198" s="281"/>
      <c r="O1198" s="281"/>
      <c r="P1198" s="281"/>
      <c r="Q1198" s="281"/>
      <c r="R1198" s="281"/>
      <c r="S1198" s="281"/>
      <c r="T1198" s="282"/>
      <c r="AT1198" s="283" t="s">
        <v>368</v>
      </c>
      <c r="AU1198" s="283" t="s">
        <v>92</v>
      </c>
      <c r="AV1198" s="14" t="s">
        <v>90</v>
      </c>
      <c r="AW1198" s="14" t="s">
        <v>38</v>
      </c>
      <c r="AX1198" s="14" t="s">
        <v>83</v>
      </c>
      <c r="AY1198" s="283" t="s">
        <v>263</v>
      </c>
    </row>
    <row r="1199" s="12" customFormat="1">
      <c r="B1199" s="252"/>
      <c r="C1199" s="253"/>
      <c r="D1199" s="246" t="s">
        <v>368</v>
      </c>
      <c r="E1199" s="254" t="s">
        <v>1</v>
      </c>
      <c r="F1199" s="255" t="s">
        <v>262</v>
      </c>
      <c r="G1199" s="253"/>
      <c r="H1199" s="256">
        <v>5</v>
      </c>
      <c r="I1199" s="257"/>
      <c r="J1199" s="253"/>
      <c r="K1199" s="253"/>
      <c r="L1199" s="258"/>
      <c r="M1199" s="259"/>
      <c r="N1199" s="260"/>
      <c r="O1199" s="260"/>
      <c r="P1199" s="260"/>
      <c r="Q1199" s="260"/>
      <c r="R1199" s="260"/>
      <c r="S1199" s="260"/>
      <c r="T1199" s="261"/>
      <c r="AT1199" s="262" t="s">
        <v>368</v>
      </c>
      <c r="AU1199" s="262" t="s">
        <v>92</v>
      </c>
      <c r="AV1199" s="12" t="s">
        <v>92</v>
      </c>
      <c r="AW1199" s="12" t="s">
        <v>38</v>
      </c>
      <c r="AX1199" s="12" t="s">
        <v>90</v>
      </c>
      <c r="AY1199" s="262" t="s">
        <v>263</v>
      </c>
    </row>
    <row r="1200" s="1" customFormat="1" ht="16.5" customHeight="1">
      <c r="B1200" s="39"/>
      <c r="C1200" s="233" t="s">
        <v>1429</v>
      </c>
      <c r="D1200" s="233" t="s">
        <v>266</v>
      </c>
      <c r="E1200" s="234" t="s">
        <v>4380</v>
      </c>
      <c r="F1200" s="235" t="s">
        <v>4381</v>
      </c>
      <c r="G1200" s="236" t="s">
        <v>503</v>
      </c>
      <c r="H1200" s="237">
        <v>1</v>
      </c>
      <c r="I1200" s="238"/>
      <c r="J1200" s="239">
        <f>ROUND(I1200*H1200,2)</f>
        <v>0</v>
      </c>
      <c r="K1200" s="235" t="s">
        <v>3544</v>
      </c>
      <c r="L1200" s="44"/>
      <c r="M1200" s="240" t="s">
        <v>1</v>
      </c>
      <c r="N1200" s="241" t="s">
        <v>48</v>
      </c>
      <c r="O1200" s="87"/>
      <c r="P1200" s="242">
        <f>O1200*H1200</f>
        <v>0</v>
      </c>
      <c r="Q1200" s="242">
        <v>0</v>
      </c>
      <c r="R1200" s="242">
        <f>Q1200*H1200</f>
        <v>0</v>
      </c>
      <c r="S1200" s="242">
        <v>0</v>
      </c>
      <c r="T1200" s="243">
        <f>S1200*H1200</f>
        <v>0</v>
      </c>
      <c r="AR1200" s="244" t="s">
        <v>452</v>
      </c>
      <c r="AT1200" s="244" t="s">
        <v>266</v>
      </c>
      <c r="AU1200" s="244" t="s">
        <v>92</v>
      </c>
      <c r="AY1200" s="17" t="s">
        <v>263</v>
      </c>
      <c r="BE1200" s="245">
        <f>IF(N1200="základní",J1200,0)</f>
        <v>0</v>
      </c>
      <c r="BF1200" s="245">
        <f>IF(N1200="snížená",J1200,0)</f>
        <v>0</v>
      </c>
      <c r="BG1200" s="245">
        <f>IF(N1200="zákl. přenesená",J1200,0)</f>
        <v>0</v>
      </c>
      <c r="BH1200" s="245">
        <f>IF(N1200="sníž. přenesená",J1200,0)</f>
        <v>0</v>
      </c>
      <c r="BI1200" s="245">
        <f>IF(N1200="nulová",J1200,0)</f>
        <v>0</v>
      </c>
      <c r="BJ1200" s="17" t="s">
        <v>90</v>
      </c>
      <c r="BK1200" s="245">
        <f>ROUND(I1200*H1200,2)</f>
        <v>0</v>
      </c>
      <c r="BL1200" s="17" t="s">
        <v>452</v>
      </c>
      <c r="BM1200" s="244" t="s">
        <v>4382</v>
      </c>
    </row>
    <row r="1201" s="1" customFormat="1" ht="16.5" customHeight="1">
      <c r="B1201" s="39"/>
      <c r="C1201" s="295" t="s">
        <v>1435</v>
      </c>
      <c r="D1201" s="295" t="s">
        <v>400</v>
      </c>
      <c r="E1201" s="296" t="s">
        <v>4383</v>
      </c>
      <c r="F1201" s="297" t="s">
        <v>4384</v>
      </c>
      <c r="G1201" s="298" t="s">
        <v>503</v>
      </c>
      <c r="H1201" s="299">
        <v>1</v>
      </c>
      <c r="I1201" s="300"/>
      <c r="J1201" s="301">
        <f>ROUND(I1201*H1201,2)</f>
        <v>0</v>
      </c>
      <c r="K1201" s="297" t="s">
        <v>3544</v>
      </c>
      <c r="L1201" s="302"/>
      <c r="M1201" s="303" t="s">
        <v>1</v>
      </c>
      <c r="N1201" s="304" t="s">
        <v>48</v>
      </c>
      <c r="O1201" s="87"/>
      <c r="P1201" s="242">
        <f>O1201*H1201</f>
        <v>0</v>
      </c>
      <c r="Q1201" s="242">
        <v>0</v>
      </c>
      <c r="R1201" s="242">
        <f>Q1201*H1201</f>
        <v>0</v>
      </c>
      <c r="S1201" s="242">
        <v>0</v>
      </c>
      <c r="T1201" s="243">
        <f>S1201*H1201</f>
        <v>0</v>
      </c>
      <c r="AR1201" s="244" t="s">
        <v>563</v>
      </c>
      <c r="AT1201" s="244" t="s">
        <v>400</v>
      </c>
      <c r="AU1201" s="244" t="s">
        <v>92</v>
      </c>
      <c r="AY1201" s="17" t="s">
        <v>263</v>
      </c>
      <c r="BE1201" s="245">
        <f>IF(N1201="základní",J1201,0)</f>
        <v>0</v>
      </c>
      <c r="BF1201" s="245">
        <f>IF(N1201="snížená",J1201,0)</f>
        <v>0</v>
      </c>
      <c r="BG1201" s="245">
        <f>IF(N1201="zákl. přenesená",J1201,0)</f>
        <v>0</v>
      </c>
      <c r="BH1201" s="245">
        <f>IF(N1201="sníž. přenesená",J1201,0)</f>
        <v>0</v>
      </c>
      <c r="BI1201" s="245">
        <f>IF(N1201="nulová",J1201,0)</f>
        <v>0</v>
      </c>
      <c r="BJ1201" s="17" t="s">
        <v>90</v>
      </c>
      <c r="BK1201" s="245">
        <f>ROUND(I1201*H1201,2)</f>
        <v>0</v>
      </c>
      <c r="BL1201" s="17" t="s">
        <v>452</v>
      </c>
      <c r="BM1201" s="244" t="s">
        <v>4385</v>
      </c>
    </row>
    <row r="1202" s="14" customFormat="1">
      <c r="B1202" s="274"/>
      <c r="C1202" s="275"/>
      <c r="D1202" s="246" t="s">
        <v>368</v>
      </c>
      <c r="E1202" s="276" t="s">
        <v>1</v>
      </c>
      <c r="F1202" s="277" t="s">
        <v>4386</v>
      </c>
      <c r="G1202" s="275"/>
      <c r="H1202" s="276" t="s">
        <v>1</v>
      </c>
      <c r="I1202" s="278"/>
      <c r="J1202" s="275"/>
      <c r="K1202" s="275"/>
      <c r="L1202" s="279"/>
      <c r="M1202" s="280"/>
      <c r="N1202" s="281"/>
      <c r="O1202" s="281"/>
      <c r="P1202" s="281"/>
      <c r="Q1202" s="281"/>
      <c r="R1202" s="281"/>
      <c r="S1202" s="281"/>
      <c r="T1202" s="282"/>
      <c r="AT1202" s="283" t="s">
        <v>368</v>
      </c>
      <c r="AU1202" s="283" t="s">
        <v>92</v>
      </c>
      <c r="AV1202" s="14" t="s">
        <v>90</v>
      </c>
      <c r="AW1202" s="14" t="s">
        <v>38</v>
      </c>
      <c r="AX1202" s="14" t="s">
        <v>83</v>
      </c>
      <c r="AY1202" s="283" t="s">
        <v>263</v>
      </c>
    </row>
    <row r="1203" s="14" customFormat="1">
      <c r="B1203" s="274"/>
      <c r="C1203" s="275"/>
      <c r="D1203" s="246" t="s">
        <v>368</v>
      </c>
      <c r="E1203" s="276" t="s">
        <v>1</v>
      </c>
      <c r="F1203" s="277" t="s">
        <v>4387</v>
      </c>
      <c r="G1203" s="275"/>
      <c r="H1203" s="276" t="s">
        <v>1</v>
      </c>
      <c r="I1203" s="278"/>
      <c r="J1203" s="275"/>
      <c r="K1203" s="275"/>
      <c r="L1203" s="279"/>
      <c r="M1203" s="280"/>
      <c r="N1203" s="281"/>
      <c r="O1203" s="281"/>
      <c r="P1203" s="281"/>
      <c r="Q1203" s="281"/>
      <c r="R1203" s="281"/>
      <c r="S1203" s="281"/>
      <c r="T1203" s="282"/>
      <c r="AT1203" s="283" t="s">
        <v>368</v>
      </c>
      <c r="AU1203" s="283" t="s">
        <v>92</v>
      </c>
      <c r="AV1203" s="14" t="s">
        <v>90</v>
      </c>
      <c r="AW1203" s="14" t="s">
        <v>38</v>
      </c>
      <c r="AX1203" s="14" t="s">
        <v>83</v>
      </c>
      <c r="AY1203" s="283" t="s">
        <v>263</v>
      </c>
    </row>
    <row r="1204" s="14" customFormat="1">
      <c r="B1204" s="274"/>
      <c r="C1204" s="275"/>
      <c r="D1204" s="246" t="s">
        <v>368</v>
      </c>
      <c r="E1204" s="276" t="s">
        <v>1</v>
      </c>
      <c r="F1204" s="277" t="s">
        <v>4388</v>
      </c>
      <c r="G1204" s="275"/>
      <c r="H1204" s="276" t="s">
        <v>1</v>
      </c>
      <c r="I1204" s="278"/>
      <c r="J1204" s="275"/>
      <c r="K1204" s="275"/>
      <c r="L1204" s="279"/>
      <c r="M1204" s="280"/>
      <c r="N1204" s="281"/>
      <c r="O1204" s="281"/>
      <c r="P1204" s="281"/>
      <c r="Q1204" s="281"/>
      <c r="R1204" s="281"/>
      <c r="S1204" s="281"/>
      <c r="T1204" s="282"/>
      <c r="AT1204" s="283" t="s">
        <v>368</v>
      </c>
      <c r="AU1204" s="283" t="s">
        <v>92</v>
      </c>
      <c r="AV1204" s="14" t="s">
        <v>90</v>
      </c>
      <c r="AW1204" s="14" t="s">
        <v>38</v>
      </c>
      <c r="AX1204" s="14" t="s">
        <v>83</v>
      </c>
      <c r="AY1204" s="283" t="s">
        <v>263</v>
      </c>
    </row>
    <row r="1205" s="14" customFormat="1">
      <c r="B1205" s="274"/>
      <c r="C1205" s="275"/>
      <c r="D1205" s="246" t="s">
        <v>368</v>
      </c>
      <c r="E1205" s="276" t="s">
        <v>1</v>
      </c>
      <c r="F1205" s="277" t="s">
        <v>4389</v>
      </c>
      <c r="G1205" s="275"/>
      <c r="H1205" s="276" t="s">
        <v>1</v>
      </c>
      <c r="I1205" s="278"/>
      <c r="J1205" s="275"/>
      <c r="K1205" s="275"/>
      <c r="L1205" s="279"/>
      <c r="M1205" s="280"/>
      <c r="N1205" s="281"/>
      <c r="O1205" s="281"/>
      <c r="P1205" s="281"/>
      <c r="Q1205" s="281"/>
      <c r="R1205" s="281"/>
      <c r="S1205" s="281"/>
      <c r="T1205" s="282"/>
      <c r="AT1205" s="283" t="s">
        <v>368</v>
      </c>
      <c r="AU1205" s="283" t="s">
        <v>92</v>
      </c>
      <c r="AV1205" s="14" t="s">
        <v>90</v>
      </c>
      <c r="AW1205" s="14" t="s">
        <v>38</v>
      </c>
      <c r="AX1205" s="14" t="s">
        <v>83</v>
      </c>
      <c r="AY1205" s="283" t="s">
        <v>263</v>
      </c>
    </row>
    <row r="1206" s="14" customFormat="1">
      <c r="B1206" s="274"/>
      <c r="C1206" s="275"/>
      <c r="D1206" s="246" t="s">
        <v>368</v>
      </c>
      <c r="E1206" s="276" t="s">
        <v>1</v>
      </c>
      <c r="F1206" s="277" t="s">
        <v>4390</v>
      </c>
      <c r="G1206" s="275"/>
      <c r="H1206" s="276" t="s">
        <v>1</v>
      </c>
      <c r="I1206" s="278"/>
      <c r="J1206" s="275"/>
      <c r="K1206" s="275"/>
      <c r="L1206" s="279"/>
      <c r="M1206" s="280"/>
      <c r="N1206" s="281"/>
      <c r="O1206" s="281"/>
      <c r="P1206" s="281"/>
      <c r="Q1206" s="281"/>
      <c r="R1206" s="281"/>
      <c r="S1206" s="281"/>
      <c r="T1206" s="282"/>
      <c r="AT1206" s="283" t="s">
        <v>368</v>
      </c>
      <c r="AU1206" s="283" t="s">
        <v>92</v>
      </c>
      <c r="AV1206" s="14" t="s">
        <v>90</v>
      </c>
      <c r="AW1206" s="14" t="s">
        <v>38</v>
      </c>
      <c r="AX1206" s="14" t="s">
        <v>83</v>
      </c>
      <c r="AY1206" s="283" t="s">
        <v>263</v>
      </c>
    </row>
    <row r="1207" s="14" customFormat="1">
      <c r="B1207" s="274"/>
      <c r="C1207" s="275"/>
      <c r="D1207" s="246" t="s">
        <v>368</v>
      </c>
      <c r="E1207" s="276" t="s">
        <v>1</v>
      </c>
      <c r="F1207" s="277" t="s">
        <v>4391</v>
      </c>
      <c r="G1207" s="275"/>
      <c r="H1207" s="276" t="s">
        <v>1</v>
      </c>
      <c r="I1207" s="278"/>
      <c r="J1207" s="275"/>
      <c r="K1207" s="275"/>
      <c r="L1207" s="279"/>
      <c r="M1207" s="280"/>
      <c r="N1207" s="281"/>
      <c r="O1207" s="281"/>
      <c r="P1207" s="281"/>
      <c r="Q1207" s="281"/>
      <c r="R1207" s="281"/>
      <c r="S1207" s="281"/>
      <c r="T1207" s="282"/>
      <c r="AT1207" s="283" t="s">
        <v>368</v>
      </c>
      <c r="AU1207" s="283" t="s">
        <v>92</v>
      </c>
      <c r="AV1207" s="14" t="s">
        <v>90</v>
      </c>
      <c r="AW1207" s="14" t="s">
        <v>38</v>
      </c>
      <c r="AX1207" s="14" t="s">
        <v>83</v>
      </c>
      <c r="AY1207" s="283" t="s">
        <v>263</v>
      </c>
    </row>
    <row r="1208" s="12" customFormat="1">
      <c r="B1208" s="252"/>
      <c r="C1208" s="253"/>
      <c r="D1208" s="246" t="s">
        <v>368</v>
      </c>
      <c r="E1208" s="254" t="s">
        <v>1</v>
      </c>
      <c r="F1208" s="255" t="s">
        <v>90</v>
      </c>
      <c r="G1208" s="253"/>
      <c r="H1208" s="256">
        <v>1</v>
      </c>
      <c r="I1208" s="257"/>
      <c r="J1208" s="253"/>
      <c r="K1208" s="253"/>
      <c r="L1208" s="258"/>
      <c r="M1208" s="259"/>
      <c r="N1208" s="260"/>
      <c r="O1208" s="260"/>
      <c r="P1208" s="260"/>
      <c r="Q1208" s="260"/>
      <c r="R1208" s="260"/>
      <c r="S1208" s="260"/>
      <c r="T1208" s="261"/>
      <c r="AT1208" s="262" t="s">
        <v>368</v>
      </c>
      <c r="AU1208" s="262" t="s">
        <v>92</v>
      </c>
      <c r="AV1208" s="12" t="s">
        <v>92</v>
      </c>
      <c r="AW1208" s="12" t="s">
        <v>38</v>
      </c>
      <c r="AX1208" s="12" t="s">
        <v>90</v>
      </c>
      <c r="AY1208" s="262" t="s">
        <v>263</v>
      </c>
    </row>
    <row r="1209" s="1" customFormat="1" ht="16.5" customHeight="1">
      <c r="B1209" s="39"/>
      <c r="C1209" s="233" t="s">
        <v>1443</v>
      </c>
      <c r="D1209" s="233" t="s">
        <v>266</v>
      </c>
      <c r="E1209" s="234" t="s">
        <v>4392</v>
      </c>
      <c r="F1209" s="235" t="s">
        <v>4393</v>
      </c>
      <c r="G1209" s="236" t="s">
        <v>2216</v>
      </c>
      <c r="H1209" s="237">
        <v>2</v>
      </c>
      <c r="I1209" s="238"/>
      <c r="J1209" s="239">
        <f>ROUND(I1209*H1209,2)</f>
        <v>0</v>
      </c>
      <c r="K1209" s="235" t="s">
        <v>270</v>
      </c>
      <c r="L1209" s="44"/>
      <c r="M1209" s="240" t="s">
        <v>1</v>
      </c>
      <c r="N1209" s="241" t="s">
        <v>48</v>
      </c>
      <c r="O1209" s="87"/>
      <c r="P1209" s="242">
        <f>O1209*H1209</f>
        <v>0</v>
      </c>
      <c r="Q1209" s="242">
        <v>0.00125</v>
      </c>
      <c r="R1209" s="242">
        <f>Q1209*H1209</f>
        <v>0.0025000000000000001</v>
      </c>
      <c r="S1209" s="242">
        <v>0</v>
      </c>
      <c r="T1209" s="243">
        <f>S1209*H1209</f>
        <v>0</v>
      </c>
      <c r="AR1209" s="244" t="s">
        <v>452</v>
      </c>
      <c r="AT1209" s="244" t="s">
        <v>266</v>
      </c>
      <c r="AU1209" s="244" t="s">
        <v>92</v>
      </c>
      <c r="AY1209" s="17" t="s">
        <v>263</v>
      </c>
      <c r="BE1209" s="245">
        <f>IF(N1209="základní",J1209,0)</f>
        <v>0</v>
      </c>
      <c r="BF1209" s="245">
        <f>IF(N1209="snížená",J1209,0)</f>
        <v>0</v>
      </c>
      <c r="BG1209" s="245">
        <f>IF(N1209="zákl. přenesená",J1209,0)</f>
        <v>0</v>
      </c>
      <c r="BH1209" s="245">
        <f>IF(N1209="sníž. přenesená",J1209,0)</f>
        <v>0</v>
      </c>
      <c r="BI1209" s="245">
        <f>IF(N1209="nulová",J1209,0)</f>
        <v>0</v>
      </c>
      <c r="BJ1209" s="17" t="s">
        <v>90</v>
      </c>
      <c r="BK1209" s="245">
        <f>ROUND(I1209*H1209,2)</f>
        <v>0</v>
      </c>
      <c r="BL1209" s="17" t="s">
        <v>452</v>
      </c>
      <c r="BM1209" s="244" t="s">
        <v>4394</v>
      </c>
    </row>
    <row r="1210" s="12" customFormat="1">
      <c r="B1210" s="252"/>
      <c r="C1210" s="253"/>
      <c r="D1210" s="246" t="s">
        <v>368</v>
      </c>
      <c r="E1210" s="254" t="s">
        <v>1</v>
      </c>
      <c r="F1210" s="255" t="s">
        <v>92</v>
      </c>
      <c r="G1210" s="253"/>
      <c r="H1210" s="256">
        <v>2</v>
      </c>
      <c r="I1210" s="257"/>
      <c r="J1210" s="253"/>
      <c r="K1210" s="253"/>
      <c r="L1210" s="258"/>
      <c r="M1210" s="259"/>
      <c r="N1210" s="260"/>
      <c r="O1210" s="260"/>
      <c r="P1210" s="260"/>
      <c r="Q1210" s="260"/>
      <c r="R1210" s="260"/>
      <c r="S1210" s="260"/>
      <c r="T1210" s="261"/>
      <c r="AT1210" s="262" t="s">
        <v>368</v>
      </c>
      <c r="AU1210" s="262" t="s">
        <v>92</v>
      </c>
      <c r="AV1210" s="12" t="s">
        <v>92</v>
      </c>
      <c r="AW1210" s="12" t="s">
        <v>38</v>
      </c>
      <c r="AX1210" s="12" t="s">
        <v>90</v>
      </c>
      <c r="AY1210" s="262" t="s">
        <v>263</v>
      </c>
    </row>
    <row r="1211" s="1" customFormat="1" ht="16.5" customHeight="1">
      <c r="B1211" s="39"/>
      <c r="C1211" s="233" t="s">
        <v>1453</v>
      </c>
      <c r="D1211" s="233" t="s">
        <v>266</v>
      </c>
      <c r="E1211" s="234" t="s">
        <v>4395</v>
      </c>
      <c r="F1211" s="235" t="s">
        <v>4396</v>
      </c>
      <c r="G1211" s="236" t="s">
        <v>503</v>
      </c>
      <c r="H1211" s="237">
        <v>2</v>
      </c>
      <c r="I1211" s="238"/>
      <c r="J1211" s="239">
        <f>ROUND(I1211*H1211,2)</f>
        <v>0</v>
      </c>
      <c r="K1211" s="235" t="s">
        <v>3544</v>
      </c>
      <c r="L1211" s="44"/>
      <c r="M1211" s="240" t="s">
        <v>1</v>
      </c>
      <c r="N1211" s="241" t="s">
        <v>48</v>
      </c>
      <c r="O1211" s="87"/>
      <c r="P1211" s="242">
        <f>O1211*H1211</f>
        <v>0</v>
      </c>
      <c r="Q1211" s="242">
        <v>0.0061000000000000004</v>
      </c>
      <c r="R1211" s="242">
        <f>Q1211*H1211</f>
        <v>0.012200000000000001</v>
      </c>
      <c r="S1211" s="242">
        <v>0</v>
      </c>
      <c r="T1211" s="243">
        <f>S1211*H1211</f>
        <v>0</v>
      </c>
      <c r="AR1211" s="244" t="s">
        <v>452</v>
      </c>
      <c r="AT1211" s="244" t="s">
        <v>266</v>
      </c>
      <c r="AU1211" s="244" t="s">
        <v>92</v>
      </c>
      <c r="AY1211" s="17" t="s">
        <v>263</v>
      </c>
      <c r="BE1211" s="245">
        <f>IF(N1211="základní",J1211,0)</f>
        <v>0</v>
      </c>
      <c r="BF1211" s="245">
        <f>IF(N1211="snížená",J1211,0)</f>
        <v>0</v>
      </c>
      <c r="BG1211" s="245">
        <f>IF(N1211="zákl. přenesená",J1211,0)</f>
        <v>0</v>
      </c>
      <c r="BH1211" s="245">
        <f>IF(N1211="sníž. přenesená",J1211,0)</f>
        <v>0</v>
      </c>
      <c r="BI1211" s="245">
        <f>IF(N1211="nulová",J1211,0)</f>
        <v>0</v>
      </c>
      <c r="BJ1211" s="17" t="s">
        <v>90</v>
      </c>
      <c r="BK1211" s="245">
        <f>ROUND(I1211*H1211,2)</f>
        <v>0</v>
      </c>
      <c r="BL1211" s="17" t="s">
        <v>452</v>
      </c>
      <c r="BM1211" s="244" t="s">
        <v>4397</v>
      </c>
    </row>
    <row r="1212" s="12" customFormat="1">
      <c r="B1212" s="252"/>
      <c r="C1212" s="253"/>
      <c r="D1212" s="246" t="s">
        <v>368</v>
      </c>
      <c r="E1212" s="254" t="s">
        <v>1</v>
      </c>
      <c r="F1212" s="255" t="s">
        <v>92</v>
      </c>
      <c r="G1212" s="253"/>
      <c r="H1212" s="256">
        <v>2</v>
      </c>
      <c r="I1212" s="257"/>
      <c r="J1212" s="253"/>
      <c r="K1212" s="253"/>
      <c r="L1212" s="258"/>
      <c r="M1212" s="259"/>
      <c r="N1212" s="260"/>
      <c r="O1212" s="260"/>
      <c r="P1212" s="260"/>
      <c r="Q1212" s="260"/>
      <c r="R1212" s="260"/>
      <c r="S1212" s="260"/>
      <c r="T1212" s="261"/>
      <c r="AT1212" s="262" t="s">
        <v>368</v>
      </c>
      <c r="AU1212" s="262" t="s">
        <v>92</v>
      </c>
      <c r="AV1212" s="12" t="s">
        <v>92</v>
      </c>
      <c r="AW1212" s="12" t="s">
        <v>38</v>
      </c>
      <c r="AX1212" s="12" t="s">
        <v>90</v>
      </c>
      <c r="AY1212" s="262" t="s">
        <v>263</v>
      </c>
    </row>
    <row r="1213" s="1" customFormat="1" ht="16.5" customHeight="1">
      <c r="B1213" s="39"/>
      <c r="C1213" s="295" t="s">
        <v>1463</v>
      </c>
      <c r="D1213" s="295" t="s">
        <v>400</v>
      </c>
      <c r="E1213" s="296" t="s">
        <v>4398</v>
      </c>
      <c r="F1213" s="297" t="s">
        <v>4399</v>
      </c>
      <c r="G1213" s="298" t="s">
        <v>503</v>
      </c>
      <c r="H1213" s="299">
        <v>2</v>
      </c>
      <c r="I1213" s="300"/>
      <c r="J1213" s="301">
        <f>ROUND(I1213*H1213,2)</f>
        <v>0</v>
      </c>
      <c r="K1213" s="297" t="s">
        <v>270</v>
      </c>
      <c r="L1213" s="302"/>
      <c r="M1213" s="303" t="s">
        <v>1</v>
      </c>
      <c r="N1213" s="304" t="s">
        <v>48</v>
      </c>
      <c r="O1213" s="87"/>
      <c r="P1213" s="242">
        <f>O1213*H1213</f>
        <v>0</v>
      </c>
      <c r="Q1213" s="242">
        <v>0.00034000000000000002</v>
      </c>
      <c r="R1213" s="242">
        <f>Q1213*H1213</f>
        <v>0.00068000000000000005</v>
      </c>
      <c r="S1213" s="242">
        <v>0</v>
      </c>
      <c r="T1213" s="243">
        <f>S1213*H1213</f>
        <v>0</v>
      </c>
      <c r="AR1213" s="244" t="s">
        <v>563</v>
      </c>
      <c r="AT1213" s="244" t="s">
        <v>400</v>
      </c>
      <c r="AU1213" s="244" t="s">
        <v>92</v>
      </c>
      <c r="AY1213" s="17" t="s">
        <v>263</v>
      </c>
      <c r="BE1213" s="245">
        <f>IF(N1213="základní",J1213,0)</f>
        <v>0</v>
      </c>
      <c r="BF1213" s="245">
        <f>IF(N1213="snížená",J1213,0)</f>
        <v>0</v>
      </c>
      <c r="BG1213" s="245">
        <f>IF(N1213="zákl. přenesená",J1213,0)</f>
        <v>0</v>
      </c>
      <c r="BH1213" s="245">
        <f>IF(N1213="sníž. přenesená",J1213,0)</f>
        <v>0</v>
      </c>
      <c r="BI1213" s="245">
        <f>IF(N1213="nulová",J1213,0)</f>
        <v>0</v>
      </c>
      <c r="BJ1213" s="17" t="s">
        <v>90</v>
      </c>
      <c r="BK1213" s="245">
        <f>ROUND(I1213*H1213,2)</f>
        <v>0</v>
      </c>
      <c r="BL1213" s="17" t="s">
        <v>452</v>
      </c>
      <c r="BM1213" s="244" t="s">
        <v>4400</v>
      </c>
    </row>
    <row r="1214" s="12" customFormat="1">
      <c r="B1214" s="252"/>
      <c r="C1214" s="253"/>
      <c r="D1214" s="246" t="s">
        <v>368</v>
      </c>
      <c r="E1214" s="254" t="s">
        <v>1</v>
      </c>
      <c r="F1214" s="255" t="s">
        <v>92</v>
      </c>
      <c r="G1214" s="253"/>
      <c r="H1214" s="256">
        <v>2</v>
      </c>
      <c r="I1214" s="257"/>
      <c r="J1214" s="253"/>
      <c r="K1214" s="253"/>
      <c r="L1214" s="258"/>
      <c r="M1214" s="259"/>
      <c r="N1214" s="260"/>
      <c r="O1214" s="260"/>
      <c r="P1214" s="260"/>
      <c r="Q1214" s="260"/>
      <c r="R1214" s="260"/>
      <c r="S1214" s="260"/>
      <c r="T1214" s="261"/>
      <c r="AT1214" s="262" t="s">
        <v>368</v>
      </c>
      <c r="AU1214" s="262" t="s">
        <v>92</v>
      </c>
      <c r="AV1214" s="12" t="s">
        <v>92</v>
      </c>
      <c r="AW1214" s="12" t="s">
        <v>38</v>
      </c>
      <c r="AX1214" s="12" t="s">
        <v>90</v>
      </c>
      <c r="AY1214" s="262" t="s">
        <v>263</v>
      </c>
    </row>
    <row r="1215" s="1" customFormat="1" ht="16.5" customHeight="1">
      <c r="B1215" s="39"/>
      <c r="C1215" s="233" t="s">
        <v>1472</v>
      </c>
      <c r="D1215" s="233" t="s">
        <v>266</v>
      </c>
      <c r="E1215" s="234" t="s">
        <v>4401</v>
      </c>
      <c r="F1215" s="235" t="s">
        <v>4402</v>
      </c>
      <c r="G1215" s="236" t="s">
        <v>503</v>
      </c>
      <c r="H1215" s="237">
        <v>3</v>
      </c>
      <c r="I1215" s="238"/>
      <c r="J1215" s="239">
        <f>ROUND(I1215*H1215,2)</f>
        <v>0</v>
      </c>
      <c r="K1215" s="235" t="s">
        <v>270</v>
      </c>
      <c r="L1215" s="44"/>
      <c r="M1215" s="240" t="s">
        <v>1</v>
      </c>
      <c r="N1215" s="241" t="s">
        <v>48</v>
      </c>
      <c r="O1215" s="87"/>
      <c r="P1215" s="242">
        <f>O1215*H1215</f>
        <v>0</v>
      </c>
      <c r="Q1215" s="242">
        <v>0.00042999999999999999</v>
      </c>
      <c r="R1215" s="242">
        <f>Q1215*H1215</f>
        <v>0.0012899999999999999</v>
      </c>
      <c r="S1215" s="242">
        <v>0</v>
      </c>
      <c r="T1215" s="243">
        <f>S1215*H1215</f>
        <v>0</v>
      </c>
      <c r="AR1215" s="244" t="s">
        <v>452</v>
      </c>
      <c r="AT1215" s="244" t="s">
        <v>266</v>
      </c>
      <c r="AU1215" s="244" t="s">
        <v>92</v>
      </c>
      <c r="AY1215" s="17" t="s">
        <v>263</v>
      </c>
      <c r="BE1215" s="245">
        <f>IF(N1215="základní",J1215,0)</f>
        <v>0</v>
      </c>
      <c r="BF1215" s="245">
        <f>IF(N1215="snížená",J1215,0)</f>
        <v>0</v>
      </c>
      <c r="BG1215" s="245">
        <f>IF(N1215="zákl. přenesená",J1215,0)</f>
        <v>0</v>
      </c>
      <c r="BH1215" s="245">
        <f>IF(N1215="sníž. přenesená",J1215,0)</f>
        <v>0</v>
      </c>
      <c r="BI1215" s="245">
        <f>IF(N1215="nulová",J1215,0)</f>
        <v>0</v>
      </c>
      <c r="BJ1215" s="17" t="s">
        <v>90</v>
      </c>
      <c r="BK1215" s="245">
        <f>ROUND(I1215*H1215,2)</f>
        <v>0</v>
      </c>
      <c r="BL1215" s="17" t="s">
        <v>452</v>
      </c>
      <c r="BM1215" s="244" t="s">
        <v>4403</v>
      </c>
    </row>
    <row r="1216" s="12" customFormat="1">
      <c r="B1216" s="252"/>
      <c r="C1216" s="253"/>
      <c r="D1216" s="246" t="s">
        <v>368</v>
      </c>
      <c r="E1216" s="254" t="s">
        <v>1</v>
      </c>
      <c r="F1216" s="255" t="s">
        <v>112</v>
      </c>
      <c r="G1216" s="253"/>
      <c r="H1216" s="256">
        <v>3</v>
      </c>
      <c r="I1216" s="257"/>
      <c r="J1216" s="253"/>
      <c r="K1216" s="253"/>
      <c r="L1216" s="258"/>
      <c r="M1216" s="259"/>
      <c r="N1216" s="260"/>
      <c r="O1216" s="260"/>
      <c r="P1216" s="260"/>
      <c r="Q1216" s="260"/>
      <c r="R1216" s="260"/>
      <c r="S1216" s="260"/>
      <c r="T1216" s="261"/>
      <c r="AT1216" s="262" t="s">
        <v>368</v>
      </c>
      <c r="AU1216" s="262" t="s">
        <v>92</v>
      </c>
      <c r="AV1216" s="12" t="s">
        <v>92</v>
      </c>
      <c r="AW1216" s="12" t="s">
        <v>38</v>
      </c>
      <c r="AX1216" s="12" t="s">
        <v>90</v>
      </c>
      <c r="AY1216" s="262" t="s">
        <v>263</v>
      </c>
    </row>
    <row r="1217" s="1" customFormat="1" ht="16.5" customHeight="1">
      <c r="B1217" s="39"/>
      <c r="C1217" s="233" t="s">
        <v>1481</v>
      </c>
      <c r="D1217" s="233" t="s">
        <v>266</v>
      </c>
      <c r="E1217" s="234" t="s">
        <v>4404</v>
      </c>
      <c r="F1217" s="235" t="s">
        <v>4405</v>
      </c>
      <c r="G1217" s="236" t="s">
        <v>503</v>
      </c>
      <c r="H1217" s="237">
        <v>1</v>
      </c>
      <c r="I1217" s="238"/>
      <c r="J1217" s="239">
        <f>ROUND(I1217*H1217,2)</f>
        <v>0</v>
      </c>
      <c r="K1217" s="235" t="s">
        <v>3544</v>
      </c>
      <c r="L1217" s="44"/>
      <c r="M1217" s="240" t="s">
        <v>1</v>
      </c>
      <c r="N1217" s="241" t="s">
        <v>48</v>
      </c>
      <c r="O1217" s="87"/>
      <c r="P1217" s="242">
        <f>O1217*H1217</f>
        <v>0</v>
      </c>
      <c r="Q1217" s="242">
        <v>0</v>
      </c>
      <c r="R1217" s="242">
        <f>Q1217*H1217</f>
        <v>0</v>
      </c>
      <c r="S1217" s="242">
        <v>0</v>
      </c>
      <c r="T1217" s="243">
        <f>S1217*H1217</f>
        <v>0</v>
      </c>
      <c r="AR1217" s="244" t="s">
        <v>452</v>
      </c>
      <c r="AT1217" s="244" t="s">
        <v>266</v>
      </c>
      <c r="AU1217" s="244" t="s">
        <v>92</v>
      </c>
      <c r="AY1217" s="17" t="s">
        <v>263</v>
      </c>
      <c r="BE1217" s="245">
        <f>IF(N1217="základní",J1217,0)</f>
        <v>0</v>
      </c>
      <c r="BF1217" s="245">
        <f>IF(N1217="snížená",J1217,0)</f>
        <v>0</v>
      </c>
      <c r="BG1217" s="245">
        <f>IF(N1217="zákl. přenesená",J1217,0)</f>
        <v>0</v>
      </c>
      <c r="BH1217" s="245">
        <f>IF(N1217="sníž. přenesená",J1217,0)</f>
        <v>0</v>
      </c>
      <c r="BI1217" s="245">
        <f>IF(N1217="nulová",J1217,0)</f>
        <v>0</v>
      </c>
      <c r="BJ1217" s="17" t="s">
        <v>90</v>
      </c>
      <c r="BK1217" s="245">
        <f>ROUND(I1217*H1217,2)</f>
        <v>0</v>
      </c>
      <c r="BL1217" s="17" t="s">
        <v>452</v>
      </c>
      <c r="BM1217" s="244" t="s">
        <v>4406</v>
      </c>
    </row>
    <row r="1218" s="12" customFormat="1">
      <c r="B1218" s="252"/>
      <c r="C1218" s="253"/>
      <c r="D1218" s="246" t="s">
        <v>368</v>
      </c>
      <c r="E1218" s="254" t="s">
        <v>1</v>
      </c>
      <c r="F1218" s="255" t="s">
        <v>90</v>
      </c>
      <c r="G1218" s="253"/>
      <c r="H1218" s="256">
        <v>1</v>
      </c>
      <c r="I1218" s="257"/>
      <c r="J1218" s="253"/>
      <c r="K1218" s="253"/>
      <c r="L1218" s="258"/>
      <c r="M1218" s="259"/>
      <c r="N1218" s="260"/>
      <c r="O1218" s="260"/>
      <c r="P1218" s="260"/>
      <c r="Q1218" s="260"/>
      <c r="R1218" s="260"/>
      <c r="S1218" s="260"/>
      <c r="T1218" s="261"/>
      <c r="AT1218" s="262" t="s">
        <v>368</v>
      </c>
      <c r="AU1218" s="262" t="s">
        <v>92</v>
      </c>
      <c r="AV1218" s="12" t="s">
        <v>92</v>
      </c>
      <c r="AW1218" s="12" t="s">
        <v>38</v>
      </c>
      <c r="AX1218" s="12" t="s">
        <v>90</v>
      </c>
      <c r="AY1218" s="262" t="s">
        <v>263</v>
      </c>
    </row>
    <row r="1219" s="1" customFormat="1" ht="16.5" customHeight="1">
      <c r="B1219" s="39"/>
      <c r="C1219" s="295" t="s">
        <v>1487</v>
      </c>
      <c r="D1219" s="295" t="s">
        <v>400</v>
      </c>
      <c r="E1219" s="296" t="s">
        <v>4407</v>
      </c>
      <c r="F1219" s="297" t="s">
        <v>4408</v>
      </c>
      <c r="G1219" s="298" t="s">
        <v>503</v>
      </c>
      <c r="H1219" s="299">
        <v>1</v>
      </c>
      <c r="I1219" s="300"/>
      <c r="J1219" s="301">
        <f>ROUND(I1219*H1219,2)</f>
        <v>0</v>
      </c>
      <c r="K1219" s="297" t="s">
        <v>3544</v>
      </c>
      <c r="L1219" s="302"/>
      <c r="M1219" s="303" t="s">
        <v>1</v>
      </c>
      <c r="N1219" s="304" t="s">
        <v>48</v>
      </c>
      <c r="O1219" s="87"/>
      <c r="P1219" s="242">
        <f>O1219*H1219</f>
        <v>0</v>
      </c>
      <c r="Q1219" s="242">
        <v>0</v>
      </c>
      <c r="R1219" s="242">
        <f>Q1219*H1219</f>
        <v>0</v>
      </c>
      <c r="S1219" s="242">
        <v>0</v>
      </c>
      <c r="T1219" s="243">
        <f>S1219*H1219</f>
        <v>0</v>
      </c>
      <c r="AR1219" s="244" t="s">
        <v>563</v>
      </c>
      <c r="AT1219" s="244" t="s">
        <v>400</v>
      </c>
      <c r="AU1219" s="244" t="s">
        <v>92</v>
      </c>
      <c r="AY1219" s="17" t="s">
        <v>263</v>
      </c>
      <c r="BE1219" s="245">
        <f>IF(N1219="základní",J1219,0)</f>
        <v>0</v>
      </c>
      <c r="BF1219" s="245">
        <f>IF(N1219="snížená",J1219,0)</f>
        <v>0</v>
      </c>
      <c r="BG1219" s="245">
        <f>IF(N1219="zákl. přenesená",J1219,0)</f>
        <v>0</v>
      </c>
      <c r="BH1219" s="245">
        <f>IF(N1219="sníž. přenesená",J1219,0)</f>
        <v>0</v>
      </c>
      <c r="BI1219" s="245">
        <f>IF(N1219="nulová",J1219,0)</f>
        <v>0</v>
      </c>
      <c r="BJ1219" s="17" t="s">
        <v>90</v>
      </c>
      <c r="BK1219" s="245">
        <f>ROUND(I1219*H1219,2)</f>
        <v>0</v>
      </c>
      <c r="BL1219" s="17" t="s">
        <v>452</v>
      </c>
      <c r="BM1219" s="244" t="s">
        <v>4409</v>
      </c>
    </row>
    <row r="1220" s="14" customFormat="1">
      <c r="B1220" s="274"/>
      <c r="C1220" s="275"/>
      <c r="D1220" s="246" t="s">
        <v>368</v>
      </c>
      <c r="E1220" s="276" t="s">
        <v>1</v>
      </c>
      <c r="F1220" s="277" t="s">
        <v>4408</v>
      </c>
      <c r="G1220" s="275"/>
      <c r="H1220" s="276" t="s">
        <v>1</v>
      </c>
      <c r="I1220" s="278"/>
      <c r="J1220" s="275"/>
      <c r="K1220" s="275"/>
      <c r="L1220" s="279"/>
      <c r="M1220" s="280"/>
      <c r="N1220" s="281"/>
      <c r="O1220" s="281"/>
      <c r="P1220" s="281"/>
      <c r="Q1220" s="281"/>
      <c r="R1220" s="281"/>
      <c r="S1220" s="281"/>
      <c r="T1220" s="282"/>
      <c r="AT1220" s="283" t="s">
        <v>368</v>
      </c>
      <c r="AU1220" s="283" t="s">
        <v>92</v>
      </c>
      <c r="AV1220" s="14" t="s">
        <v>90</v>
      </c>
      <c r="AW1220" s="14" t="s">
        <v>38</v>
      </c>
      <c r="AX1220" s="14" t="s">
        <v>83</v>
      </c>
      <c r="AY1220" s="283" t="s">
        <v>263</v>
      </c>
    </row>
    <row r="1221" s="12" customFormat="1">
      <c r="B1221" s="252"/>
      <c r="C1221" s="253"/>
      <c r="D1221" s="246" t="s">
        <v>368</v>
      </c>
      <c r="E1221" s="254" t="s">
        <v>1</v>
      </c>
      <c r="F1221" s="255" t="s">
        <v>90</v>
      </c>
      <c r="G1221" s="253"/>
      <c r="H1221" s="256">
        <v>1</v>
      </c>
      <c r="I1221" s="257"/>
      <c r="J1221" s="253"/>
      <c r="K1221" s="253"/>
      <c r="L1221" s="258"/>
      <c r="M1221" s="259"/>
      <c r="N1221" s="260"/>
      <c r="O1221" s="260"/>
      <c r="P1221" s="260"/>
      <c r="Q1221" s="260"/>
      <c r="R1221" s="260"/>
      <c r="S1221" s="260"/>
      <c r="T1221" s="261"/>
      <c r="AT1221" s="262" t="s">
        <v>368</v>
      </c>
      <c r="AU1221" s="262" t="s">
        <v>92</v>
      </c>
      <c r="AV1221" s="12" t="s">
        <v>92</v>
      </c>
      <c r="AW1221" s="12" t="s">
        <v>38</v>
      </c>
      <c r="AX1221" s="12" t="s">
        <v>90</v>
      </c>
      <c r="AY1221" s="262" t="s">
        <v>263</v>
      </c>
    </row>
    <row r="1222" s="1" customFormat="1" ht="16.5" customHeight="1">
      <c r="B1222" s="39"/>
      <c r="C1222" s="233" t="s">
        <v>1492</v>
      </c>
      <c r="D1222" s="233" t="s">
        <v>266</v>
      </c>
      <c r="E1222" s="234" t="s">
        <v>4410</v>
      </c>
      <c r="F1222" s="235" t="s">
        <v>4411</v>
      </c>
      <c r="G1222" s="236" t="s">
        <v>503</v>
      </c>
      <c r="H1222" s="237">
        <v>1</v>
      </c>
      <c r="I1222" s="238"/>
      <c r="J1222" s="239">
        <f>ROUND(I1222*H1222,2)</f>
        <v>0</v>
      </c>
      <c r="K1222" s="235" t="s">
        <v>3544</v>
      </c>
      <c r="L1222" s="44"/>
      <c r="M1222" s="240" t="s">
        <v>1</v>
      </c>
      <c r="N1222" s="241" t="s">
        <v>48</v>
      </c>
      <c r="O1222" s="87"/>
      <c r="P1222" s="242">
        <f>O1222*H1222</f>
        <v>0</v>
      </c>
      <c r="Q1222" s="242">
        <v>0</v>
      </c>
      <c r="R1222" s="242">
        <f>Q1222*H1222</f>
        <v>0</v>
      </c>
      <c r="S1222" s="242">
        <v>0</v>
      </c>
      <c r="T1222" s="243">
        <f>S1222*H1222</f>
        <v>0</v>
      </c>
      <c r="AR1222" s="244" t="s">
        <v>452</v>
      </c>
      <c r="AT1222" s="244" t="s">
        <v>266</v>
      </c>
      <c r="AU1222" s="244" t="s">
        <v>92</v>
      </c>
      <c r="AY1222" s="17" t="s">
        <v>263</v>
      </c>
      <c r="BE1222" s="245">
        <f>IF(N1222="základní",J1222,0)</f>
        <v>0</v>
      </c>
      <c r="BF1222" s="245">
        <f>IF(N1222="snížená",J1222,0)</f>
        <v>0</v>
      </c>
      <c r="BG1222" s="245">
        <f>IF(N1222="zákl. přenesená",J1222,0)</f>
        <v>0</v>
      </c>
      <c r="BH1222" s="245">
        <f>IF(N1222="sníž. přenesená",J1222,0)</f>
        <v>0</v>
      </c>
      <c r="BI1222" s="245">
        <f>IF(N1222="nulová",J1222,0)</f>
        <v>0</v>
      </c>
      <c r="BJ1222" s="17" t="s">
        <v>90</v>
      </c>
      <c r="BK1222" s="245">
        <f>ROUND(I1222*H1222,2)</f>
        <v>0</v>
      </c>
      <c r="BL1222" s="17" t="s">
        <v>452</v>
      </c>
      <c r="BM1222" s="244" t="s">
        <v>4412</v>
      </c>
    </row>
    <row r="1223" s="12" customFormat="1">
      <c r="B1223" s="252"/>
      <c r="C1223" s="253"/>
      <c r="D1223" s="246" t="s">
        <v>368</v>
      </c>
      <c r="E1223" s="254" t="s">
        <v>1</v>
      </c>
      <c r="F1223" s="255" t="s">
        <v>90</v>
      </c>
      <c r="G1223" s="253"/>
      <c r="H1223" s="256">
        <v>1</v>
      </c>
      <c r="I1223" s="257"/>
      <c r="J1223" s="253"/>
      <c r="K1223" s="253"/>
      <c r="L1223" s="258"/>
      <c r="M1223" s="259"/>
      <c r="N1223" s="260"/>
      <c r="O1223" s="260"/>
      <c r="P1223" s="260"/>
      <c r="Q1223" s="260"/>
      <c r="R1223" s="260"/>
      <c r="S1223" s="260"/>
      <c r="T1223" s="261"/>
      <c r="AT1223" s="262" t="s">
        <v>368</v>
      </c>
      <c r="AU1223" s="262" t="s">
        <v>92</v>
      </c>
      <c r="AV1223" s="12" t="s">
        <v>92</v>
      </c>
      <c r="AW1223" s="12" t="s">
        <v>38</v>
      </c>
      <c r="AX1223" s="12" t="s">
        <v>90</v>
      </c>
      <c r="AY1223" s="262" t="s">
        <v>263</v>
      </c>
    </row>
    <row r="1224" s="1" customFormat="1" ht="16.5" customHeight="1">
      <c r="B1224" s="39"/>
      <c r="C1224" s="295" t="s">
        <v>1497</v>
      </c>
      <c r="D1224" s="295" t="s">
        <v>400</v>
      </c>
      <c r="E1224" s="296" t="s">
        <v>4413</v>
      </c>
      <c r="F1224" s="297" t="s">
        <v>4414</v>
      </c>
      <c r="G1224" s="298" t="s">
        <v>503</v>
      </c>
      <c r="H1224" s="299">
        <v>1</v>
      </c>
      <c r="I1224" s="300"/>
      <c r="J1224" s="301">
        <f>ROUND(I1224*H1224,2)</f>
        <v>0</v>
      </c>
      <c r="K1224" s="297" t="s">
        <v>3544</v>
      </c>
      <c r="L1224" s="302"/>
      <c r="M1224" s="303" t="s">
        <v>1</v>
      </c>
      <c r="N1224" s="304" t="s">
        <v>48</v>
      </c>
      <c r="O1224" s="87"/>
      <c r="P1224" s="242">
        <f>O1224*H1224</f>
        <v>0</v>
      </c>
      <c r="Q1224" s="242">
        <v>0</v>
      </c>
      <c r="R1224" s="242">
        <f>Q1224*H1224</f>
        <v>0</v>
      </c>
      <c r="S1224" s="242">
        <v>0</v>
      </c>
      <c r="T1224" s="243">
        <f>S1224*H1224</f>
        <v>0</v>
      </c>
      <c r="AR1224" s="244" t="s">
        <v>563</v>
      </c>
      <c r="AT1224" s="244" t="s">
        <v>400</v>
      </c>
      <c r="AU1224" s="244" t="s">
        <v>92</v>
      </c>
      <c r="AY1224" s="17" t="s">
        <v>263</v>
      </c>
      <c r="BE1224" s="245">
        <f>IF(N1224="základní",J1224,0)</f>
        <v>0</v>
      </c>
      <c r="BF1224" s="245">
        <f>IF(N1224="snížená",J1224,0)</f>
        <v>0</v>
      </c>
      <c r="BG1224" s="245">
        <f>IF(N1224="zákl. přenesená",J1224,0)</f>
        <v>0</v>
      </c>
      <c r="BH1224" s="245">
        <f>IF(N1224="sníž. přenesená",J1224,0)</f>
        <v>0</v>
      </c>
      <c r="BI1224" s="245">
        <f>IF(N1224="nulová",J1224,0)</f>
        <v>0</v>
      </c>
      <c r="BJ1224" s="17" t="s">
        <v>90</v>
      </c>
      <c r="BK1224" s="245">
        <f>ROUND(I1224*H1224,2)</f>
        <v>0</v>
      </c>
      <c r="BL1224" s="17" t="s">
        <v>452</v>
      </c>
      <c r="BM1224" s="244" t="s">
        <v>4415</v>
      </c>
    </row>
    <row r="1225" s="14" customFormat="1">
      <c r="B1225" s="274"/>
      <c r="C1225" s="275"/>
      <c r="D1225" s="246" t="s">
        <v>368</v>
      </c>
      <c r="E1225" s="276" t="s">
        <v>1</v>
      </c>
      <c r="F1225" s="277" t="s">
        <v>4414</v>
      </c>
      <c r="G1225" s="275"/>
      <c r="H1225" s="276" t="s">
        <v>1</v>
      </c>
      <c r="I1225" s="278"/>
      <c r="J1225" s="275"/>
      <c r="K1225" s="275"/>
      <c r="L1225" s="279"/>
      <c r="M1225" s="280"/>
      <c r="N1225" s="281"/>
      <c r="O1225" s="281"/>
      <c r="P1225" s="281"/>
      <c r="Q1225" s="281"/>
      <c r="R1225" s="281"/>
      <c r="S1225" s="281"/>
      <c r="T1225" s="282"/>
      <c r="AT1225" s="283" t="s">
        <v>368</v>
      </c>
      <c r="AU1225" s="283" t="s">
        <v>92</v>
      </c>
      <c r="AV1225" s="14" t="s">
        <v>90</v>
      </c>
      <c r="AW1225" s="14" t="s">
        <v>38</v>
      </c>
      <c r="AX1225" s="14" t="s">
        <v>83</v>
      </c>
      <c r="AY1225" s="283" t="s">
        <v>263</v>
      </c>
    </row>
    <row r="1226" s="12" customFormat="1">
      <c r="B1226" s="252"/>
      <c r="C1226" s="253"/>
      <c r="D1226" s="246" t="s">
        <v>368</v>
      </c>
      <c r="E1226" s="254" t="s">
        <v>1</v>
      </c>
      <c r="F1226" s="255" t="s">
        <v>90</v>
      </c>
      <c r="G1226" s="253"/>
      <c r="H1226" s="256">
        <v>1</v>
      </c>
      <c r="I1226" s="257"/>
      <c r="J1226" s="253"/>
      <c r="K1226" s="253"/>
      <c r="L1226" s="258"/>
      <c r="M1226" s="259"/>
      <c r="N1226" s="260"/>
      <c r="O1226" s="260"/>
      <c r="P1226" s="260"/>
      <c r="Q1226" s="260"/>
      <c r="R1226" s="260"/>
      <c r="S1226" s="260"/>
      <c r="T1226" s="261"/>
      <c r="AT1226" s="262" t="s">
        <v>368</v>
      </c>
      <c r="AU1226" s="262" t="s">
        <v>92</v>
      </c>
      <c r="AV1226" s="12" t="s">
        <v>92</v>
      </c>
      <c r="AW1226" s="12" t="s">
        <v>38</v>
      </c>
      <c r="AX1226" s="12" t="s">
        <v>90</v>
      </c>
      <c r="AY1226" s="262" t="s">
        <v>263</v>
      </c>
    </row>
    <row r="1227" s="1" customFormat="1" ht="24" customHeight="1">
      <c r="B1227" s="39"/>
      <c r="C1227" s="233" t="s">
        <v>1501</v>
      </c>
      <c r="D1227" s="233" t="s">
        <v>266</v>
      </c>
      <c r="E1227" s="234" t="s">
        <v>4416</v>
      </c>
      <c r="F1227" s="235" t="s">
        <v>4417</v>
      </c>
      <c r="G1227" s="236" t="s">
        <v>403</v>
      </c>
      <c r="H1227" s="237">
        <v>0.086999999999999994</v>
      </c>
      <c r="I1227" s="238"/>
      <c r="J1227" s="239">
        <f>ROUND(I1227*H1227,2)</f>
        <v>0</v>
      </c>
      <c r="K1227" s="235" t="s">
        <v>270</v>
      </c>
      <c r="L1227" s="44"/>
      <c r="M1227" s="240" t="s">
        <v>1</v>
      </c>
      <c r="N1227" s="241" t="s">
        <v>48</v>
      </c>
      <c r="O1227" s="87"/>
      <c r="P1227" s="242">
        <f>O1227*H1227</f>
        <v>0</v>
      </c>
      <c r="Q1227" s="242">
        <v>0</v>
      </c>
      <c r="R1227" s="242">
        <f>Q1227*H1227</f>
        <v>0</v>
      </c>
      <c r="S1227" s="242">
        <v>0</v>
      </c>
      <c r="T1227" s="243">
        <f>S1227*H1227</f>
        <v>0</v>
      </c>
      <c r="AR1227" s="244" t="s">
        <v>452</v>
      </c>
      <c r="AT1227" s="244" t="s">
        <v>266</v>
      </c>
      <c r="AU1227" s="244" t="s">
        <v>92</v>
      </c>
      <c r="AY1227" s="17" t="s">
        <v>263</v>
      </c>
      <c r="BE1227" s="245">
        <f>IF(N1227="základní",J1227,0)</f>
        <v>0</v>
      </c>
      <c r="BF1227" s="245">
        <f>IF(N1227="snížená",J1227,0)</f>
        <v>0</v>
      </c>
      <c r="BG1227" s="245">
        <f>IF(N1227="zákl. přenesená",J1227,0)</f>
        <v>0</v>
      </c>
      <c r="BH1227" s="245">
        <f>IF(N1227="sníž. přenesená",J1227,0)</f>
        <v>0</v>
      </c>
      <c r="BI1227" s="245">
        <f>IF(N1227="nulová",J1227,0)</f>
        <v>0</v>
      </c>
      <c r="BJ1227" s="17" t="s">
        <v>90</v>
      </c>
      <c r="BK1227" s="245">
        <f>ROUND(I1227*H1227,2)</f>
        <v>0</v>
      </c>
      <c r="BL1227" s="17" t="s">
        <v>452</v>
      </c>
      <c r="BM1227" s="244" t="s">
        <v>4418</v>
      </c>
    </row>
    <row r="1228" s="11" customFormat="1" ht="22.8" customHeight="1">
      <c r="B1228" s="217"/>
      <c r="C1228" s="218"/>
      <c r="D1228" s="219" t="s">
        <v>82</v>
      </c>
      <c r="E1228" s="231" t="s">
        <v>4419</v>
      </c>
      <c r="F1228" s="231" t="s">
        <v>4420</v>
      </c>
      <c r="G1228" s="218"/>
      <c r="H1228" s="218"/>
      <c r="I1228" s="221"/>
      <c r="J1228" s="232">
        <f>BK1228</f>
        <v>0</v>
      </c>
      <c r="K1228" s="218"/>
      <c r="L1228" s="223"/>
      <c r="M1228" s="224"/>
      <c r="N1228" s="225"/>
      <c r="O1228" s="225"/>
      <c r="P1228" s="226">
        <f>SUM(P1229:P1355)</f>
        <v>0</v>
      </c>
      <c r="Q1228" s="225"/>
      <c r="R1228" s="226">
        <f>SUM(R1229:R1355)</f>
        <v>3.246430000000001</v>
      </c>
      <c r="S1228" s="225"/>
      <c r="T1228" s="227">
        <f>SUM(T1229:T1355)</f>
        <v>0</v>
      </c>
      <c r="AR1228" s="228" t="s">
        <v>92</v>
      </c>
      <c r="AT1228" s="229" t="s">
        <v>82</v>
      </c>
      <c r="AU1228" s="229" t="s">
        <v>90</v>
      </c>
      <c r="AY1228" s="228" t="s">
        <v>263</v>
      </c>
      <c r="BK1228" s="230">
        <f>SUM(BK1229:BK1355)</f>
        <v>0</v>
      </c>
    </row>
    <row r="1229" s="1" customFormat="1" ht="16.5" customHeight="1">
      <c r="B1229" s="39"/>
      <c r="C1229" s="233" t="s">
        <v>1507</v>
      </c>
      <c r="D1229" s="233" t="s">
        <v>266</v>
      </c>
      <c r="E1229" s="234" t="s">
        <v>4421</v>
      </c>
      <c r="F1229" s="235" t="s">
        <v>4422</v>
      </c>
      <c r="G1229" s="236" t="s">
        <v>2216</v>
      </c>
      <c r="H1229" s="237">
        <v>4</v>
      </c>
      <c r="I1229" s="238"/>
      <c r="J1229" s="239">
        <f>ROUND(I1229*H1229,2)</f>
        <v>0</v>
      </c>
      <c r="K1229" s="235" t="s">
        <v>270</v>
      </c>
      <c r="L1229" s="44"/>
      <c r="M1229" s="240" t="s">
        <v>1</v>
      </c>
      <c r="N1229" s="241" t="s">
        <v>48</v>
      </c>
      <c r="O1229" s="87"/>
      <c r="P1229" s="242">
        <f>O1229*H1229</f>
        <v>0</v>
      </c>
      <c r="Q1229" s="242">
        <v>0.00382</v>
      </c>
      <c r="R1229" s="242">
        <f>Q1229*H1229</f>
        <v>0.01528</v>
      </c>
      <c r="S1229" s="242">
        <v>0</v>
      </c>
      <c r="T1229" s="243">
        <f>S1229*H1229</f>
        <v>0</v>
      </c>
      <c r="AR1229" s="244" t="s">
        <v>452</v>
      </c>
      <c r="AT1229" s="244" t="s">
        <v>266</v>
      </c>
      <c r="AU1229" s="244" t="s">
        <v>92</v>
      </c>
      <c r="AY1229" s="17" t="s">
        <v>263</v>
      </c>
      <c r="BE1229" s="245">
        <f>IF(N1229="základní",J1229,0)</f>
        <v>0</v>
      </c>
      <c r="BF1229" s="245">
        <f>IF(N1229="snížená",J1229,0)</f>
        <v>0</v>
      </c>
      <c r="BG1229" s="245">
        <f>IF(N1229="zákl. přenesená",J1229,0)</f>
        <v>0</v>
      </c>
      <c r="BH1229" s="245">
        <f>IF(N1229="sníž. přenesená",J1229,0)</f>
        <v>0</v>
      </c>
      <c r="BI1229" s="245">
        <f>IF(N1229="nulová",J1229,0)</f>
        <v>0</v>
      </c>
      <c r="BJ1229" s="17" t="s">
        <v>90</v>
      </c>
      <c r="BK1229" s="245">
        <f>ROUND(I1229*H1229,2)</f>
        <v>0</v>
      </c>
      <c r="BL1229" s="17" t="s">
        <v>452</v>
      </c>
      <c r="BM1229" s="244" t="s">
        <v>4423</v>
      </c>
    </row>
    <row r="1230" s="14" customFormat="1">
      <c r="B1230" s="274"/>
      <c r="C1230" s="275"/>
      <c r="D1230" s="246" t="s">
        <v>368</v>
      </c>
      <c r="E1230" s="276" t="s">
        <v>1</v>
      </c>
      <c r="F1230" s="277" t="s">
        <v>4424</v>
      </c>
      <c r="G1230" s="275"/>
      <c r="H1230" s="276" t="s">
        <v>1</v>
      </c>
      <c r="I1230" s="278"/>
      <c r="J1230" s="275"/>
      <c r="K1230" s="275"/>
      <c r="L1230" s="279"/>
      <c r="M1230" s="280"/>
      <c r="N1230" s="281"/>
      <c r="O1230" s="281"/>
      <c r="P1230" s="281"/>
      <c r="Q1230" s="281"/>
      <c r="R1230" s="281"/>
      <c r="S1230" s="281"/>
      <c r="T1230" s="282"/>
      <c r="AT1230" s="283" t="s">
        <v>368</v>
      </c>
      <c r="AU1230" s="283" t="s">
        <v>92</v>
      </c>
      <c r="AV1230" s="14" t="s">
        <v>90</v>
      </c>
      <c r="AW1230" s="14" t="s">
        <v>38</v>
      </c>
      <c r="AX1230" s="14" t="s">
        <v>83</v>
      </c>
      <c r="AY1230" s="283" t="s">
        <v>263</v>
      </c>
    </row>
    <row r="1231" s="12" customFormat="1">
      <c r="B1231" s="252"/>
      <c r="C1231" s="253"/>
      <c r="D1231" s="246" t="s">
        <v>368</v>
      </c>
      <c r="E1231" s="254" t="s">
        <v>1</v>
      </c>
      <c r="F1231" s="255" t="s">
        <v>125</v>
      </c>
      <c r="G1231" s="253"/>
      <c r="H1231" s="256">
        <v>4</v>
      </c>
      <c r="I1231" s="257"/>
      <c r="J1231" s="253"/>
      <c r="K1231" s="253"/>
      <c r="L1231" s="258"/>
      <c r="M1231" s="259"/>
      <c r="N1231" s="260"/>
      <c r="O1231" s="260"/>
      <c r="P1231" s="260"/>
      <c r="Q1231" s="260"/>
      <c r="R1231" s="260"/>
      <c r="S1231" s="260"/>
      <c r="T1231" s="261"/>
      <c r="AT1231" s="262" t="s">
        <v>368</v>
      </c>
      <c r="AU1231" s="262" t="s">
        <v>92</v>
      </c>
      <c r="AV1231" s="12" t="s">
        <v>92</v>
      </c>
      <c r="AW1231" s="12" t="s">
        <v>38</v>
      </c>
      <c r="AX1231" s="12" t="s">
        <v>90</v>
      </c>
      <c r="AY1231" s="262" t="s">
        <v>263</v>
      </c>
    </row>
    <row r="1232" s="1" customFormat="1" ht="16.5" customHeight="1">
      <c r="B1232" s="39"/>
      <c r="C1232" s="233" t="s">
        <v>1513</v>
      </c>
      <c r="D1232" s="233" t="s">
        <v>266</v>
      </c>
      <c r="E1232" s="234" t="s">
        <v>4425</v>
      </c>
      <c r="F1232" s="235" t="s">
        <v>4426</v>
      </c>
      <c r="G1232" s="236" t="s">
        <v>503</v>
      </c>
      <c r="H1232" s="237">
        <v>45</v>
      </c>
      <c r="I1232" s="238"/>
      <c r="J1232" s="239">
        <f>ROUND(I1232*H1232,2)</f>
        <v>0</v>
      </c>
      <c r="K1232" s="235" t="s">
        <v>270</v>
      </c>
      <c r="L1232" s="44"/>
      <c r="M1232" s="240" t="s">
        <v>1</v>
      </c>
      <c r="N1232" s="241" t="s">
        <v>48</v>
      </c>
      <c r="O1232" s="87"/>
      <c r="P1232" s="242">
        <f>O1232*H1232</f>
        <v>0</v>
      </c>
      <c r="Q1232" s="242">
        <v>0.0024199999999999998</v>
      </c>
      <c r="R1232" s="242">
        <f>Q1232*H1232</f>
        <v>0.1089</v>
      </c>
      <c r="S1232" s="242">
        <v>0</v>
      </c>
      <c r="T1232" s="243">
        <f>S1232*H1232</f>
        <v>0</v>
      </c>
      <c r="AR1232" s="244" t="s">
        <v>452</v>
      </c>
      <c r="AT1232" s="244" t="s">
        <v>266</v>
      </c>
      <c r="AU1232" s="244" t="s">
        <v>92</v>
      </c>
      <c r="AY1232" s="17" t="s">
        <v>263</v>
      </c>
      <c r="BE1232" s="245">
        <f>IF(N1232="základní",J1232,0)</f>
        <v>0</v>
      </c>
      <c r="BF1232" s="245">
        <f>IF(N1232="snížená",J1232,0)</f>
        <v>0</v>
      </c>
      <c r="BG1232" s="245">
        <f>IF(N1232="zákl. přenesená",J1232,0)</f>
        <v>0</v>
      </c>
      <c r="BH1232" s="245">
        <f>IF(N1232="sníž. přenesená",J1232,0)</f>
        <v>0</v>
      </c>
      <c r="BI1232" s="245">
        <f>IF(N1232="nulová",J1232,0)</f>
        <v>0</v>
      </c>
      <c r="BJ1232" s="17" t="s">
        <v>90</v>
      </c>
      <c r="BK1232" s="245">
        <f>ROUND(I1232*H1232,2)</f>
        <v>0</v>
      </c>
      <c r="BL1232" s="17" t="s">
        <v>452</v>
      </c>
      <c r="BM1232" s="244" t="s">
        <v>4427</v>
      </c>
    </row>
    <row r="1233" s="14" customFormat="1">
      <c r="B1233" s="274"/>
      <c r="C1233" s="275"/>
      <c r="D1233" s="246" t="s">
        <v>368</v>
      </c>
      <c r="E1233" s="276" t="s">
        <v>1</v>
      </c>
      <c r="F1233" s="277" t="s">
        <v>4428</v>
      </c>
      <c r="G1233" s="275"/>
      <c r="H1233" s="276" t="s">
        <v>1</v>
      </c>
      <c r="I1233" s="278"/>
      <c r="J1233" s="275"/>
      <c r="K1233" s="275"/>
      <c r="L1233" s="279"/>
      <c r="M1233" s="280"/>
      <c r="N1233" s="281"/>
      <c r="O1233" s="281"/>
      <c r="P1233" s="281"/>
      <c r="Q1233" s="281"/>
      <c r="R1233" s="281"/>
      <c r="S1233" s="281"/>
      <c r="T1233" s="282"/>
      <c r="AT1233" s="283" t="s">
        <v>368</v>
      </c>
      <c r="AU1233" s="283" t="s">
        <v>92</v>
      </c>
      <c r="AV1233" s="14" t="s">
        <v>90</v>
      </c>
      <c r="AW1233" s="14" t="s">
        <v>38</v>
      </c>
      <c r="AX1233" s="14" t="s">
        <v>83</v>
      </c>
      <c r="AY1233" s="283" t="s">
        <v>263</v>
      </c>
    </row>
    <row r="1234" s="14" customFormat="1">
      <c r="B1234" s="274"/>
      <c r="C1234" s="275"/>
      <c r="D1234" s="246" t="s">
        <v>368</v>
      </c>
      <c r="E1234" s="276" t="s">
        <v>1</v>
      </c>
      <c r="F1234" s="277" t="s">
        <v>4429</v>
      </c>
      <c r="G1234" s="275"/>
      <c r="H1234" s="276" t="s">
        <v>1</v>
      </c>
      <c r="I1234" s="278"/>
      <c r="J1234" s="275"/>
      <c r="K1234" s="275"/>
      <c r="L1234" s="279"/>
      <c r="M1234" s="280"/>
      <c r="N1234" s="281"/>
      <c r="O1234" s="281"/>
      <c r="P1234" s="281"/>
      <c r="Q1234" s="281"/>
      <c r="R1234" s="281"/>
      <c r="S1234" s="281"/>
      <c r="T1234" s="282"/>
      <c r="AT1234" s="283" t="s">
        <v>368</v>
      </c>
      <c r="AU1234" s="283" t="s">
        <v>92</v>
      </c>
      <c r="AV1234" s="14" t="s">
        <v>90</v>
      </c>
      <c r="AW1234" s="14" t="s">
        <v>38</v>
      </c>
      <c r="AX1234" s="14" t="s">
        <v>83</v>
      </c>
      <c r="AY1234" s="283" t="s">
        <v>263</v>
      </c>
    </row>
    <row r="1235" s="12" customFormat="1">
      <c r="B1235" s="252"/>
      <c r="C1235" s="253"/>
      <c r="D1235" s="246" t="s">
        <v>368</v>
      </c>
      <c r="E1235" s="254" t="s">
        <v>1</v>
      </c>
      <c r="F1235" s="255" t="s">
        <v>4430</v>
      </c>
      <c r="G1235" s="253"/>
      <c r="H1235" s="256">
        <v>45</v>
      </c>
      <c r="I1235" s="257"/>
      <c r="J1235" s="253"/>
      <c r="K1235" s="253"/>
      <c r="L1235" s="258"/>
      <c r="M1235" s="259"/>
      <c r="N1235" s="260"/>
      <c r="O1235" s="260"/>
      <c r="P1235" s="260"/>
      <c r="Q1235" s="260"/>
      <c r="R1235" s="260"/>
      <c r="S1235" s="260"/>
      <c r="T1235" s="261"/>
      <c r="AT1235" s="262" t="s">
        <v>368</v>
      </c>
      <c r="AU1235" s="262" t="s">
        <v>92</v>
      </c>
      <c r="AV1235" s="12" t="s">
        <v>92</v>
      </c>
      <c r="AW1235" s="12" t="s">
        <v>38</v>
      </c>
      <c r="AX1235" s="12" t="s">
        <v>90</v>
      </c>
      <c r="AY1235" s="262" t="s">
        <v>263</v>
      </c>
    </row>
    <row r="1236" s="1" customFormat="1" ht="16.5" customHeight="1">
      <c r="B1236" s="39"/>
      <c r="C1236" s="295" t="s">
        <v>1522</v>
      </c>
      <c r="D1236" s="295" t="s">
        <v>400</v>
      </c>
      <c r="E1236" s="296" t="s">
        <v>4431</v>
      </c>
      <c r="F1236" s="297" t="s">
        <v>4432</v>
      </c>
      <c r="G1236" s="298" t="s">
        <v>503</v>
      </c>
      <c r="H1236" s="299">
        <v>37</v>
      </c>
      <c r="I1236" s="300"/>
      <c r="J1236" s="301">
        <f>ROUND(I1236*H1236,2)</f>
        <v>0</v>
      </c>
      <c r="K1236" s="297" t="s">
        <v>270</v>
      </c>
      <c r="L1236" s="302"/>
      <c r="M1236" s="303" t="s">
        <v>1</v>
      </c>
      <c r="N1236" s="304" t="s">
        <v>48</v>
      </c>
      <c r="O1236" s="87"/>
      <c r="P1236" s="242">
        <f>O1236*H1236</f>
        <v>0</v>
      </c>
      <c r="Q1236" s="242">
        <v>0.014500000000000001</v>
      </c>
      <c r="R1236" s="242">
        <f>Q1236*H1236</f>
        <v>0.53649999999999998</v>
      </c>
      <c r="S1236" s="242">
        <v>0</v>
      </c>
      <c r="T1236" s="243">
        <f>S1236*H1236</f>
        <v>0</v>
      </c>
      <c r="AR1236" s="244" t="s">
        <v>563</v>
      </c>
      <c r="AT1236" s="244" t="s">
        <v>400</v>
      </c>
      <c r="AU1236" s="244" t="s">
        <v>92</v>
      </c>
      <c r="AY1236" s="17" t="s">
        <v>263</v>
      </c>
      <c r="BE1236" s="245">
        <f>IF(N1236="základní",J1236,0)</f>
        <v>0</v>
      </c>
      <c r="BF1236" s="245">
        <f>IF(N1236="snížená",J1236,0)</f>
        <v>0</v>
      </c>
      <c r="BG1236" s="245">
        <f>IF(N1236="zákl. přenesená",J1236,0)</f>
        <v>0</v>
      </c>
      <c r="BH1236" s="245">
        <f>IF(N1236="sníž. přenesená",J1236,0)</f>
        <v>0</v>
      </c>
      <c r="BI1236" s="245">
        <f>IF(N1236="nulová",J1236,0)</f>
        <v>0</v>
      </c>
      <c r="BJ1236" s="17" t="s">
        <v>90</v>
      </c>
      <c r="BK1236" s="245">
        <f>ROUND(I1236*H1236,2)</f>
        <v>0</v>
      </c>
      <c r="BL1236" s="17" t="s">
        <v>452</v>
      </c>
      <c r="BM1236" s="244" t="s">
        <v>4433</v>
      </c>
    </row>
    <row r="1237" s="14" customFormat="1">
      <c r="B1237" s="274"/>
      <c r="C1237" s="275"/>
      <c r="D1237" s="246" t="s">
        <v>368</v>
      </c>
      <c r="E1237" s="276" t="s">
        <v>1</v>
      </c>
      <c r="F1237" s="277" t="s">
        <v>4434</v>
      </c>
      <c r="G1237" s="275"/>
      <c r="H1237" s="276" t="s">
        <v>1</v>
      </c>
      <c r="I1237" s="278"/>
      <c r="J1237" s="275"/>
      <c r="K1237" s="275"/>
      <c r="L1237" s="279"/>
      <c r="M1237" s="280"/>
      <c r="N1237" s="281"/>
      <c r="O1237" s="281"/>
      <c r="P1237" s="281"/>
      <c r="Q1237" s="281"/>
      <c r="R1237" s="281"/>
      <c r="S1237" s="281"/>
      <c r="T1237" s="282"/>
      <c r="AT1237" s="283" t="s">
        <v>368</v>
      </c>
      <c r="AU1237" s="283" t="s">
        <v>92</v>
      </c>
      <c r="AV1237" s="14" t="s">
        <v>90</v>
      </c>
      <c r="AW1237" s="14" t="s">
        <v>38</v>
      </c>
      <c r="AX1237" s="14" t="s">
        <v>83</v>
      </c>
      <c r="AY1237" s="283" t="s">
        <v>263</v>
      </c>
    </row>
    <row r="1238" s="12" customFormat="1">
      <c r="B1238" s="252"/>
      <c r="C1238" s="253"/>
      <c r="D1238" s="246" t="s">
        <v>368</v>
      </c>
      <c r="E1238" s="254" t="s">
        <v>1</v>
      </c>
      <c r="F1238" s="255" t="s">
        <v>593</v>
      </c>
      <c r="G1238" s="253"/>
      <c r="H1238" s="256">
        <v>37</v>
      </c>
      <c r="I1238" s="257"/>
      <c r="J1238" s="253"/>
      <c r="K1238" s="253"/>
      <c r="L1238" s="258"/>
      <c r="M1238" s="259"/>
      <c r="N1238" s="260"/>
      <c r="O1238" s="260"/>
      <c r="P1238" s="260"/>
      <c r="Q1238" s="260"/>
      <c r="R1238" s="260"/>
      <c r="S1238" s="260"/>
      <c r="T1238" s="261"/>
      <c r="AT1238" s="262" t="s">
        <v>368</v>
      </c>
      <c r="AU1238" s="262" t="s">
        <v>92</v>
      </c>
      <c r="AV1238" s="12" t="s">
        <v>92</v>
      </c>
      <c r="AW1238" s="12" t="s">
        <v>38</v>
      </c>
      <c r="AX1238" s="12" t="s">
        <v>90</v>
      </c>
      <c r="AY1238" s="262" t="s">
        <v>263</v>
      </c>
    </row>
    <row r="1239" s="1" customFormat="1" ht="16.5" customHeight="1">
      <c r="B1239" s="39"/>
      <c r="C1239" s="295" t="s">
        <v>1529</v>
      </c>
      <c r="D1239" s="295" t="s">
        <v>400</v>
      </c>
      <c r="E1239" s="296" t="s">
        <v>4435</v>
      </c>
      <c r="F1239" s="297" t="s">
        <v>4436</v>
      </c>
      <c r="G1239" s="298" t="s">
        <v>503</v>
      </c>
      <c r="H1239" s="299">
        <v>37</v>
      </c>
      <c r="I1239" s="300"/>
      <c r="J1239" s="301">
        <f>ROUND(I1239*H1239,2)</f>
        <v>0</v>
      </c>
      <c r="K1239" s="297" t="s">
        <v>3544</v>
      </c>
      <c r="L1239" s="302"/>
      <c r="M1239" s="303" t="s">
        <v>1</v>
      </c>
      <c r="N1239" s="304" t="s">
        <v>48</v>
      </c>
      <c r="O1239" s="87"/>
      <c r="P1239" s="242">
        <f>O1239*H1239</f>
        <v>0</v>
      </c>
      <c r="Q1239" s="242">
        <v>0.014500000000000001</v>
      </c>
      <c r="R1239" s="242">
        <f>Q1239*H1239</f>
        <v>0.53649999999999998</v>
      </c>
      <c r="S1239" s="242">
        <v>0</v>
      </c>
      <c r="T1239" s="243">
        <f>S1239*H1239</f>
        <v>0</v>
      </c>
      <c r="AR1239" s="244" t="s">
        <v>563</v>
      </c>
      <c r="AT1239" s="244" t="s">
        <v>400</v>
      </c>
      <c r="AU1239" s="244" t="s">
        <v>92</v>
      </c>
      <c r="AY1239" s="17" t="s">
        <v>263</v>
      </c>
      <c r="BE1239" s="245">
        <f>IF(N1239="základní",J1239,0)</f>
        <v>0</v>
      </c>
      <c r="BF1239" s="245">
        <f>IF(N1239="snížená",J1239,0)</f>
        <v>0</v>
      </c>
      <c r="BG1239" s="245">
        <f>IF(N1239="zákl. přenesená",J1239,0)</f>
        <v>0</v>
      </c>
      <c r="BH1239" s="245">
        <f>IF(N1239="sníž. přenesená",J1239,0)</f>
        <v>0</v>
      </c>
      <c r="BI1239" s="245">
        <f>IF(N1239="nulová",J1239,0)</f>
        <v>0</v>
      </c>
      <c r="BJ1239" s="17" t="s">
        <v>90</v>
      </c>
      <c r="BK1239" s="245">
        <f>ROUND(I1239*H1239,2)</f>
        <v>0</v>
      </c>
      <c r="BL1239" s="17" t="s">
        <v>452</v>
      </c>
      <c r="BM1239" s="244" t="s">
        <v>4437</v>
      </c>
    </row>
    <row r="1240" s="14" customFormat="1">
      <c r="B1240" s="274"/>
      <c r="C1240" s="275"/>
      <c r="D1240" s="246" t="s">
        <v>368</v>
      </c>
      <c r="E1240" s="276" t="s">
        <v>1</v>
      </c>
      <c r="F1240" s="277" t="s">
        <v>4438</v>
      </c>
      <c r="G1240" s="275"/>
      <c r="H1240" s="276" t="s">
        <v>1</v>
      </c>
      <c r="I1240" s="278"/>
      <c r="J1240" s="275"/>
      <c r="K1240" s="275"/>
      <c r="L1240" s="279"/>
      <c r="M1240" s="280"/>
      <c r="N1240" s="281"/>
      <c r="O1240" s="281"/>
      <c r="P1240" s="281"/>
      <c r="Q1240" s="281"/>
      <c r="R1240" s="281"/>
      <c r="S1240" s="281"/>
      <c r="T1240" s="282"/>
      <c r="AT1240" s="283" t="s">
        <v>368</v>
      </c>
      <c r="AU1240" s="283" t="s">
        <v>92</v>
      </c>
      <c r="AV1240" s="14" t="s">
        <v>90</v>
      </c>
      <c r="AW1240" s="14" t="s">
        <v>38</v>
      </c>
      <c r="AX1240" s="14" t="s">
        <v>83</v>
      </c>
      <c r="AY1240" s="283" t="s">
        <v>263</v>
      </c>
    </row>
    <row r="1241" s="14" customFormat="1">
      <c r="B1241" s="274"/>
      <c r="C1241" s="275"/>
      <c r="D1241" s="246" t="s">
        <v>368</v>
      </c>
      <c r="E1241" s="276" t="s">
        <v>1</v>
      </c>
      <c r="F1241" s="277" t="s">
        <v>4439</v>
      </c>
      <c r="G1241" s="275"/>
      <c r="H1241" s="276" t="s">
        <v>1</v>
      </c>
      <c r="I1241" s="278"/>
      <c r="J1241" s="275"/>
      <c r="K1241" s="275"/>
      <c r="L1241" s="279"/>
      <c r="M1241" s="280"/>
      <c r="N1241" s="281"/>
      <c r="O1241" s="281"/>
      <c r="P1241" s="281"/>
      <c r="Q1241" s="281"/>
      <c r="R1241" s="281"/>
      <c r="S1241" s="281"/>
      <c r="T1241" s="282"/>
      <c r="AT1241" s="283" t="s">
        <v>368</v>
      </c>
      <c r="AU1241" s="283" t="s">
        <v>92</v>
      </c>
      <c r="AV1241" s="14" t="s">
        <v>90</v>
      </c>
      <c r="AW1241" s="14" t="s">
        <v>38</v>
      </c>
      <c r="AX1241" s="14" t="s">
        <v>83</v>
      </c>
      <c r="AY1241" s="283" t="s">
        <v>263</v>
      </c>
    </row>
    <row r="1242" s="12" customFormat="1">
      <c r="B1242" s="252"/>
      <c r="C1242" s="253"/>
      <c r="D1242" s="246" t="s">
        <v>368</v>
      </c>
      <c r="E1242" s="254" t="s">
        <v>1</v>
      </c>
      <c r="F1242" s="255" t="s">
        <v>593</v>
      </c>
      <c r="G1242" s="253"/>
      <c r="H1242" s="256">
        <v>37</v>
      </c>
      <c r="I1242" s="257"/>
      <c r="J1242" s="253"/>
      <c r="K1242" s="253"/>
      <c r="L1242" s="258"/>
      <c r="M1242" s="259"/>
      <c r="N1242" s="260"/>
      <c r="O1242" s="260"/>
      <c r="P1242" s="260"/>
      <c r="Q1242" s="260"/>
      <c r="R1242" s="260"/>
      <c r="S1242" s="260"/>
      <c r="T1242" s="261"/>
      <c r="AT1242" s="262" t="s">
        <v>368</v>
      </c>
      <c r="AU1242" s="262" t="s">
        <v>92</v>
      </c>
      <c r="AV1242" s="12" t="s">
        <v>92</v>
      </c>
      <c r="AW1242" s="12" t="s">
        <v>38</v>
      </c>
      <c r="AX1242" s="12" t="s">
        <v>90</v>
      </c>
      <c r="AY1242" s="262" t="s">
        <v>263</v>
      </c>
    </row>
    <row r="1243" s="1" customFormat="1" ht="16.5" customHeight="1">
      <c r="B1243" s="39"/>
      <c r="C1243" s="295" t="s">
        <v>1539</v>
      </c>
      <c r="D1243" s="295" t="s">
        <v>400</v>
      </c>
      <c r="E1243" s="296" t="s">
        <v>4440</v>
      </c>
      <c r="F1243" s="297" t="s">
        <v>4441</v>
      </c>
      <c r="G1243" s="298" t="s">
        <v>503</v>
      </c>
      <c r="H1243" s="299">
        <v>45</v>
      </c>
      <c r="I1243" s="300"/>
      <c r="J1243" s="301">
        <f>ROUND(I1243*H1243,2)</f>
        <v>0</v>
      </c>
      <c r="K1243" s="297" t="s">
        <v>3544</v>
      </c>
      <c r="L1243" s="302"/>
      <c r="M1243" s="303" t="s">
        <v>1</v>
      </c>
      <c r="N1243" s="304" t="s">
        <v>48</v>
      </c>
      <c r="O1243" s="87"/>
      <c r="P1243" s="242">
        <f>O1243*H1243</f>
        <v>0</v>
      </c>
      <c r="Q1243" s="242">
        <v>0.014500000000000001</v>
      </c>
      <c r="R1243" s="242">
        <f>Q1243*H1243</f>
        <v>0.65250000000000008</v>
      </c>
      <c r="S1243" s="242">
        <v>0</v>
      </c>
      <c r="T1243" s="243">
        <f>S1243*H1243</f>
        <v>0</v>
      </c>
      <c r="AR1243" s="244" t="s">
        <v>563</v>
      </c>
      <c r="AT1243" s="244" t="s">
        <v>400</v>
      </c>
      <c r="AU1243" s="244" t="s">
        <v>92</v>
      </c>
      <c r="AY1243" s="17" t="s">
        <v>263</v>
      </c>
      <c r="BE1243" s="245">
        <f>IF(N1243="základní",J1243,0)</f>
        <v>0</v>
      </c>
      <c r="BF1243" s="245">
        <f>IF(N1243="snížená",J1243,0)</f>
        <v>0</v>
      </c>
      <c r="BG1243" s="245">
        <f>IF(N1243="zákl. přenesená",J1243,0)</f>
        <v>0</v>
      </c>
      <c r="BH1243" s="245">
        <f>IF(N1243="sníž. přenesená",J1243,0)</f>
        <v>0</v>
      </c>
      <c r="BI1243" s="245">
        <f>IF(N1243="nulová",J1243,0)</f>
        <v>0</v>
      </c>
      <c r="BJ1243" s="17" t="s">
        <v>90</v>
      </c>
      <c r="BK1243" s="245">
        <f>ROUND(I1243*H1243,2)</f>
        <v>0</v>
      </c>
      <c r="BL1243" s="17" t="s">
        <v>452</v>
      </c>
      <c r="BM1243" s="244" t="s">
        <v>4442</v>
      </c>
    </row>
    <row r="1244" s="14" customFormat="1">
      <c r="B1244" s="274"/>
      <c r="C1244" s="275"/>
      <c r="D1244" s="246" t="s">
        <v>368</v>
      </c>
      <c r="E1244" s="276" t="s">
        <v>1</v>
      </c>
      <c r="F1244" s="277" t="s">
        <v>4443</v>
      </c>
      <c r="G1244" s="275"/>
      <c r="H1244" s="276" t="s">
        <v>1</v>
      </c>
      <c r="I1244" s="278"/>
      <c r="J1244" s="275"/>
      <c r="K1244" s="275"/>
      <c r="L1244" s="279"/>
      <c r="M1244" s="280"/>
      <c r="N1244" s="281"/>
      <c r="O1244" s="281"/>
      <c r="P1244" s="281"/>
      <c r="Q1244" s="281"/>
      <c r="R1244" s="281"/>
      <c r="S1244" s="281"/>
      <c r="T1244" s="282"/>
      <c r="AT1244" s="283" t="s">
        <v>368</v>
      </c>
      <c r="AU1244" s="283" t="s">
        <v>92</v>
      </c>
      <c r="AV1244" s="14" t="s">
        <v>90</v>
      </c>
      <c r="AW1244" s="14" t="s">
        <v>38</v>
      </c>
      <c r="AX1244" s="14" t="s">
        <v>83</v>
      </c>
      <c r="AY1244" s="283" t="s">
        <v>263</v>
      </c>
    </row>
    <row r="1245" s="12" customFormat="1">
      <c r="B1245" s="252"/>
      <c r="C1245" s="253"/>
      <c r="D1245" s="246" t="s">
        <v>368</v>
      </c>
      <c r="E1245" s="254" t="s">
        <v>1</v>
      </c>
      <c r="F1245" s="255" t="s">
        <v>4430</v>
      </c>
      <c r="G1245" s="253"/>
      <c r="H1245" s="256">
        <v>45</v>
      </c>
      <c r="I1245" s="257"/>
      <c r="J1245" s="253"/>
      <c r="K1245" s="253"/>
      <c r="L1245" s="258"/>
      <c r="M1245" s="259"/>
      <c r="N1245" s="260"/>
      <c r="O1245" s="260"/>
      <c r="P1245" s="260"/>
      <c r="Q1245" s="260"/>
      <c r="R1245" s="260"/>
      <c r="S1245" s="260"/>
      <c r="T1245" s="261"/>
      <c r="AT1245" s="262" t="s">
        <v>368</v>
      </c>
      <c r="AU1245" s="262" t="s">
        <v>92</v>
      </c>
      <c r="AV1245" s="12" t="s">
        <v>92</v>
      </c>
      <c r="AW1245" s="12" t="s">
        <v>38</v>
      </c>
      <c r="AX1245" s="12" t="s">
        <v>90</v>
      </c>
      <c r="AY1245" s="262" t="s">
        <v>263</v>
      </c>
    </row>
    <row r="1246" s="1" customFormat="1" ht="16.5" customHeight="1">
      <c r="B1246" s="39"/>
      <c r="C1246" s="295" t="s">
        <v>1548</v>
      </c>
      <c r="D1246" s="295" t="s">
        <v>400</v>
      </c>
      <c r="E1246" s="296" t="s">
        <v>4444</v>
      </c>
      <c r="F1246" s="297" t="s">
        <v>4445</v>
      </c>
      <c r="G1246" s="298" t="s">
        <v>503</v>
      </c>
      <c r="H1246" s="299">
        <v>8</v>
      </c>
      <c r="I1246" s="300"/>
      <c r="J1246" s="301">
        <f>ROUND(I1246*H1246,2)</f>
        <v>0</v>
      </c>
      <c r="K1246" s="297" t="s">
        <v>270</v>
      </c>
      <c r="L1246" s="302"/>
      <c r="M1246" s="303" t="s">
        <v>1</v>
      </c>
      <c r="N1246" s="304" t="s">
        <v>48</v>
      </c>
      <c r="O1246" s="87"/>
      <c r="P1246" s="242">
        <f>O1246*H1246</f>
        <v>0</v>
      </c>
      <c r="Q1246" s="242">
        <v>0.016</v>
      </c>
      <c r="R1246" s="242">
        <f>Q1246*H1246</f>
        <v>0.128</v>
      </c>
      <c r="S1246" s="242">
        <v>0</v>
      </c>
      <c r="T1246" s="243">
        <f>S1246*H1246</f>
        <v>0</v>
      </c>
      <c r="AR1246" s="244" t="s">
        <v>563</v>
      </c>
      <c r="AT1246" s="244" t="s">
        <v>400</v>
      </c>
      <c r="AU1246" s="244" t="s">
        <v>92</v>
      </c>
      <c r="AY1246" s="17" t="s">
        <v>263</v>
      </c>
      <c r="BE1246" s="245">
        <f>IF(N1246="základní",J1246,0)</f>
        <v>0</v>
      </c>
      <c r="BF1246" s="245">
        <f>IF(N1246="snížená",J1246,0)</f>
        <v>0</v>
      </c>
      <c r="BG1246" s="245">
        <f>IF(N1246="zákl. přenesená",J1246,0)</f>
        <v>0</v>
      </c>
      <c r="BH1246" s="245">
        <f>IF(N1246="sníž. přenesená",J1246,0)</f>
        <v>0</v>
      </c>
      <c r="BI1246" s="245">
        <f>IF(N1246="nulová",J1246,0)</f>
        <v>0</v>
      </c>
      <c r="BJ1246" s="17" t="s">
        <v>90</v>
      </c>
      <c r="BK1246" s="245">
        <f>ROUND(I1246*H1246,2)</f>
        <v>0</v>
      </c>
      <c r="BL1246" s="17" t="s">
        <v>452</v>
      </c>
      <c r="BM1246" s="244" t="s">
        <v>4446</v>
      </c>
    </row>
    <row r="1247" s="14" customFormat="1">
      <c r="B1247" s="274"/>
      <c r="C1247" s="275"/>
      <c r="D1247" s="246" t="s">
        <v>368</v>
      </c>
      <c r="E1247" s="276" t="s">
        <v>1</v>
      </c>
      <c r="F1247" s="277" t="s">
        <v>4447</v>
      </c>
      <c r="G1247" s="275"/>
      <c r="H1247" s="276" t="s">
        <v>1</v>
      </c>
      <c r="I1247" s="278"/>
      <c r="J1247" s="275"/>
      <c r="K1247" s="275"/>
      <c r="L1247" s="279"/>
      <c r="M1247" s="280"/>
      <c r="N1247" s="281"/>
      <c r="O1247" s="281"/>
      <c r="P1247" s="281"/>
      <c r="Q1247" s="281"/>
      <c r="R1247" s="281"/>
      <c r="S1247" s="281"/>
      <c r="T1247" s="282"/>
      <c r="AT1247" s="283" t="s">
        <v>368</v>
      </c>
      <c r="AU1247" s="283" t="s">
        <v>92</v>
      </c>
      <c r="AV1247" s="14" t="s">
        <v>90</v>
      </c>
      <c r="AW1247" s="14" t="s">
        <v>38</v>
      </c>
      <c r="AX1247" s="14" t="s">
        <v>83</v>
      </c>
      <c r="AY1247" s="283" t="s">
        <v>263</v>
      </c>
    </row>
    <row r="1248" s="12" customFormat="1">
      <c r="B1248" s="252"/>
      <c r="C1248" s="253"/>
      <c r="D1248" s="246" t="s">
        <v>368</v>
      </c>
      <c r="E1248" s="254" t="s">
        <v>1</v>
      </c>
      <c r="F1248" s="255" t="s">
        <v>303</v>
      </c>
      <c r="G1248" s="253"/>
      <c r="H1248" s="256">
        <v>8</v>
      </c>
      <c r="I1248" s="257"/>
      <c r="J1248" s="253"/>
      <c r="K1248" s="253"/>
      <c r="L1248" s="258"/>
      <c r="M1248" s="259"/>
      <c r="N1248" s="260"/>
      <c r="O1248" s="260"/>
      <c r="P1248" s="260"/>
      <c r="Q1248" s="260"/>
      <c r="R1248" s="260"/>
      <c r="S1248" s="260"/>
      <c r="T1248" s="261"/>
      <c r="AT1248" s="262" t="s">
        <v>368</v>
      </c>
      <c r="AU1248" s="262" t="s">
        <v>92</v>
      </c>
      <c r="AV1248" s="12" t="s">
        <v>92</v>
      </c>
      <c r="AW1248" s="12" t="s">
        <v>38</v>
      </c>
      <c r="AX1248" s="12" t="s">
        <v>90</v>
      </c>
      <c r="AY1248" s="262" t="s">
        <v>263</v>
      </c>
    </row>
    <row r="1249" s="1" customFormat="1" ht="16.5" customHeight="1">
      <c r="B1249" s="39"/>
      <c r="C1249" s="295" t="s">
        <v>1557</v>
      </c>
      <c r="D1249" s="295" t="s">
        <v>400</v>
      </c>
      <c r="E1249" s="296" t="s">
        <v>4448</v>
      </c>
      <c r="F1249" s="297" t="s">
        <v>4449</v>
      </c>
      <c r="G1249" s="298" t="s">
        <v>503</v>
      </c>
      <c r="H1249" s="299">
        <v>8</v>
      </c>
      <c r="I1249" s="300"/>
      <c r="J1249" s="301">
        <f>ROUND(I1249*H1249,2)</f>
        <v>0</v>
      </c>
      <c r="K1249" s="297" t="s">
        <v>3544</v>
      </c>
      <c r="L1249" s="302"/>
      <c r="M1249" s="303" t="s">
        <v>1</v>
      </c>
      <c r="N1249" s="304" t="s">
        <v>48</v>
      </c>
      <c r="O1249" s="87"/>
      <c r="P1249" s="242">
        <f>O1249*H1249</f>
        <v>0</v>
      </c>
      <c r="Q1249" s="242">
        <v>0.016</v>
      </c>
      <c r="R1249" s="242">
        <f>Q1249*H1249</f>
        <v>0.128</v>
      </c>
      <c r="S1249" s="242">
        <v>0</v>
      </c>
      <c r="T1249" s="243">
        <f>S1249*H1249</f>
        <v>0</v>
      </c>
      <c r="AR1249" s="244" t="s">
        <v>563</v>
      </c>
      <c r="AT1249" s="244" t="s">
        <v>400</v>
      </c>
      <c r="AU1249" s="244" t="s">
        <v>92</v>
      </c>
      <c r="AY1249" s="17" t="s">
        <v>263</v>
      </c>
      <c r="BE1249" s="245">
        <f>IF(N1249="základní",J1249,0)</f>
        <v>0</v>
      </c>
      <c r="BF1249" s="245">
        <f>IF(N1249="snížená",J1249,0)</f>
        <v>0</v>
      </c>
      <c r="BG1249" s="245">
        <f>IF(N1249="zákl. přenesená",J1249,0)</f>
        <v>0</v>
      </c>
      <c r="BH1249" s="245">
        <f>IF(N1249="sníž. přenesená",J1249,0)</f>
        <v>0</v>
      </c>
      <c r="BI1249" s="245">
        <f>IF(N1249="nulová",J1249,0)</f>
        <v>0</v>
      </c>
      <c r="BJ1249" s="17" t="s">
        <v>90</v>
      </c>
      <c r="BK1249" s="245">
        <f>ROUND(I1249*H1249,2)</f>
        <v>0</v>
      </c>
      <c r="BL1249" s="17" t="s">
        <v>452</v>
      </c>
      <c r="BM1249" s="244" t="s">
        <v>4450</v>
      </c>
    </row>
    <row r="1250" s="14" customFormat="1">
      <c r="B1250" s="274"/>
      <c r="C1250" s="275"/>
      <c r="D1250" s="246" t="s">
        <v>368</v>
      </c>
      <c r="E1250" s="276" t="s">
        <v>1</v>
      </c>
      <c r="F1250" s="277" t="s">
        <v>4451</v>
      </c>
      <c r="G1250" s="275"/>
      <c r="H1250" s="276" t="s">
        <v>1</v>
      </c>
      <c r="I1250" s="278"/>
      <c r="J1250" s="275"/>
      <c r="K1250" s="275"/>
      <c r="L1250" s="279"/>
      <c r="M1250" s="280"/>
      <c r="N1250" s="281"/>
      <c r="O1250" s="281"/>
      <c r="P1250" s="281"/>
      <c r="Q1250" s="281"/>
      <c r="R1250" s="281"/>
      <c r="S1250" s="281"/>
      <c r="T1250" s="282"/>
      <c r="AT1250" s="283" t="s">
        <v>368</v>
      </c>
      <c r="AU1250" s="283" t="s">
        <v>92</v>
      </c>
      <c r="AV1250" s="14" t="s">
        <v>90</v>
      </c>
      <c r="AW1250" s="14" t="s">
        <v>38</v>
      </c>
      <c r="AX1250" s="14" t="s">
        <v>83</v>
      </c>
      <c r="AY1250" s="283" t="s">
        <v>263</v>
      </c>
    </row>
    <row r="1251" s="12" customFormat="1">
      <c r="B1251" s="252"/>
      <c r="C1251" s="253"/>
      <c r="D1251" s="246" t="s">
        <v>368</v>
      </c>
      <c r="E1251" s="254" t="s">
        <v>1</v>
      </c>
      <c r="F1251" s="255" t="s">
        <v>303</v>
      </c>
      <c r="G1251" s="253"/>
      <c r="H1251" s="256">
        <v>8</v>
      </c>
      <c r="I1251" s="257"/>
      <c r="J1251" s="253"/>
      <c r="K1251" s="253"/>
      <c r="L1251" s="258"/>
      <c r="M1251" s="259"/>
      <c r="N1251" s="260"/>
      <c r="O1251" s="260"/>
      <c r="P1251" s="260"/>
      <c r="Q1251" s="260"/>
      <c r="R1251" s="260"/>
      <c r="S1251" s="260"/>
      <c r="T1251" s="261"/>
      <c r="AT1251" s="262" t="s">
        <v>368</v>
      </c>
      <c r="AU1251" s="262" t="s">
        <v>92</v>
      </c>
      <c r="AV1251" s="12" t="s">
        <v>92</v>
      </c>
      <c r="AW1251" s="12" t="s">
        <v>38</v>
      </c>
      <c r="AX1251" s="12" t="s">
        <v>90</v>
      </c>
      <c r="AY1251" s="262" t="s">
        <v>263</v>
      </c>
    </row>
    <row r="1252" s="1" customFormat="1" ht="16.5" customHeight="1">
      <c r="B1252" s="39"/>
      <c r="C1252" s="295" t="s">
        <v>1564</v>
      </c>
      <c r="D1252" s="295" t="s">
        <v>400</v>
      </c>
      <c r="E1252" s="296" t="s">
        <v>4452</v>
      </c>
      <c r="F1252" s="297" t="s">
        <v>4453</v>
      </c>
      <c r="G1252" s="298" t="s">
        <v>503</v>
      </c>
      <c r="H1252" s="299">
        <v>8</v>
      </c>
      <c r="I1252" s="300"/>
      <c r="J1252" s="301">
        <f>ROUND(I1252*H1252,2)</f>
        <v>0</v>
      </c>
      <c r="K1252" s="297" t="s">
        <v>3544</v>
      </c>
      <c r="L1252" s="302"/>
      <c r="M1252" s="303" t="s">
        <v>1</v>
      </c>
      <c r="N1252" s="304" t="s">
        <v>48</v>
      </c>
      <c r="O1252" s="87"/>
      <c r="P1252" s="242">
        <f>O1252*H1252</f>
        <v>0</v>
      </c>
      <c r="Q1252" s="242">
        <v>0.016</v>
      </c>
      <c r="R1252" s="242">
        <f>Q1252*H1252</f>
        <v>0.128</v>
      </c>
      <c r="S1252" s="242">
        <v>0</v>
      </c>
      <c r="T1252" s="243">
        <f>S1252*H1252</f>
        <v>0</v>
      </c>
      <c r="AR1252" s="244" t="s">
        <v>563</v>
      </c>
      <c r="AT1252" s="244" t="s">
        <v>400</v>
      </c>
      <c r="AU1252" s="244" t="s">
        <v>92</v>
      </c>
      <c r="AY1252" s="17" t="s">
        <v>263</v>
      </c>
      <c r="BE1252" s="245">
        <f>IF(N1252="základní",J1252,0)</f>
        <v>0</v>
      </c>
      <c r="BF1252" s="245">
        <f>IF(N1252="snížená",J1252,0)</f>
        <v>0</v>
      </c>
      <c r="BG1252" s="245">
        <f>IF(N1252="zákl. přenesená",J1252,0)</f>
        <v>0</v>
      </c>
      <c r="BH1252" s="245">
        <f>IF(N1252="sníž. přenesená",J1252,0)</f>
        <v>0</v>
      </c>
      <c r="BI1252" s="245">
        <f>IF(N1252="nulová",J1252,0)</f>
        <v>0</v>
      </c>
      <c r="BJ1252" s="17" t="s">
        <v>90</v>
      </c>
      <c r="BK1252" s="245">
        <f>ROUND(I1252*H1252,2)</f>
        <v>0</v>
      </c>
      <c r="BL1252" s="17" t="s">
        <v>452</v>
      </c>
      <c r="BM1252" s="244" t="s">
        <v>4454</v>
      </c>
    </row>
    <row r="1253" s="14" customFormat="1">
      <c r="B1253" s="274"/>
      <c r="C1253" s="275"/>
      <c r="D1253" s="246" t="s">
        <v>368</v>
      </c>
      <c r="E1253" s="276" t="s">
        <v>1</v>
      </c>
      <c r="F1253" s="277" t="s">
        <v>4455</v>
      </c>
      <c r="G1253" s="275"/>
      <c r="H1253" s="276" t="s">
        <v>1</v>
      </c>
      <c r="I1253" s="278"/>
      <c r="J1253" s="275"/>
      <c r="K1253" s="275"/>
      <c r="L1253" s="279"/>
      <c r="M1253" s="280"/>
      <c r="N1253" s="281"/>
      <c r="O1253" s="281"/>
      <c r="P1253" s="281"/>
      <c r="Q1253" s="281"/>
      <c r="R1253" s="281"/>
      <c r="S1253" s="281"/>
      <c r="T1253" s="282"/>
      <c r="AT1253" s="283" t="s">
        <v>368</v>
      </c>
      <c r="AU1253" s="283" t="s">
        <v>92</v>
      </c>
      <c r="AV1253" s="14" t="s">
        <v>90</v>
      </c>
      <c r="AW1253" s="14" t="s">
        <v>38</v>
      </c>
      <c r="AX1253" s="14" t="s">
        <v>83</v>
      </c>
      <c r="AY1253" s="283" t="s">
        <v>263</v>
      </c>
    </row>
    <row r="1254" s="14" customFormat="1">
      <c r="B1254" s="274"/>
      <c r="C1254" s="275"/>
      <c r="D1254" s="246" t="s">
        <v>368</v>
      </c>
      <c r="E1254" s="276" t="s">
        <v>1</v>
      </c>
      <c r="F1254" s="277" t="s">
        <v>4456</v>
      </c>
      <c r="G1254" s="275"/>
      <c r="H1254" s="276" t="s">
        <v>1</v>
      </c>
      <c r="I1254" s="278"/>
      <c r="J1254" s="275"/>
      <c r="K1254" s="275"/>
      <c r="L1254" s="279"/>
      <c r="M1254" s="280"/>
      <c r="N1254" s="281"/>
      <c r="O1254" s="281"/>
      <c r="P1254" s="281"/>
      <c r="Q1254" s="281"/>
      <c r="R1254" s="281"/>
      <c r="S1254" s="281"/>
      <c r="T1254" s="282"/>
      <c r="AT1254" s="283" t="s">
        <v>368</v>
      </c>
      <c r="AU1254" s="283" t="s">
        <v>92</v>
      </c>
      <c r="AV1254" s="14" t="s">
        <v>90</v>
      </c>
      <c r="AW1254" s="14" t="s">
        <v>38</v>
      </c>
      <c r="AX1254" s="14" t="s">
        <v>83</v>
      </c>
      <c r="AY1254" s="283" t="s">
        <v>263</v>
      </c>
    </row>
    <row r="1255" s="14" customFormat="1">
      <c r="B1255" s="274"/>
      <c r="C1255" s="275"/>
      <c r="D1255" s="246" t="s">
        <v>368</v>
      </c>
      <c r="E1255" s="276" t="s">
        <v>1</v>
      </c>
      <c r="F1255" s="277" t="s">
        <v>4457</v>
      </c>
      <c r="G1255" s="275"/>
      <c r="H1255" s="276" t="s">
        <v>1</v>
      </c>
      <c r="I1255" s="278"/>
      <c r="J1255" s="275"/>
      <c r="K1255" s="275"/>
      <c r="L1255" s="279"/>
      <c r="M1255" s="280"/>
      <c r="N1255" s="281"/>
      <c r="O1255" s="281"/>
      <c r="P1255" s="281"/>
      <c r="Q1255" s="281"/>
      <c r="R1255" s="281"/>
      <c r="S1255" s="281"/>
      <c r="T1255" s="282"/>
      <c r="AT1255" s="283" t="s">
        <v>368</v>
      </c>
      <c r="AU1255" s="283" t="s">
        <v>92</v>
      </c>
      <c r="AV1255" s="14" t="s">
        <v>90</v>
      </c>
      <c r="AW1255" s="14" t="s">
        <v>38</v>
      </c>
      <c r="AX1255" s="14" t="s">
        <v>83</v>
      </c>
      <c r="AY1255" s="283" t="s">
        <v>263</v>
      </c>
    </row>
    <row r="1256" s="12" customFormat="1">
      <c r="B1256" s="252"/>
      <c r="C1256" s="253"/>
      <c r="D1256" s="246" t="s">
        <v>368</v>
      </c>
      <c r="E1256" s="254" t="s">
        <v>1</v>
      </c>
      <c r="F1256" s="255" t="s">
        <v>303</v>
      </c>
      <c r="G1256" s="253"/>
      <c r="H1256" s="256">
        <v>8</v>
      </c>
      <c r="I1256" s="257"/>
      <c r="J1256" s="253"/>
      <c r="K1256" s="253"/>
      <c r="L1256" s="258"/>
      <c r="M1256" s="259"/>
      <c r="N1256" s="260"/>
      <c r="O1256" s="260"/>
      <c r="P1256" s="260"/>
      <c r="Q1256" s="260"/>
      <c r="R1256" s="260"/>
      <c r="S1256" s="260"/>
      <c r="T1256" s="261"/>
      <c r="AT1256" s="262" t="s">
        <v>368</v>
      </c>
      <c r="AU1256" s="262" t="s">
        <v>92</v>
      </c>
      <c r="AV1256" s="12" t="s">
        <v>92</v>
      </c>
      <c r="AW1256" s="12" t="s">
        <v>38</v>
      </c>
      <c r="AX1256" s="12" t="s">
        <v>90</v>
      </c>
      <c r="AY1256" s="262" t="s">
        <v>263</v>
      </c>
    </row>
    <row r="1257" s="1" customFormat="1" ht="16.5" customHeight="1">
      <c r="B1257" s="39"/>
      <c r="C1257" s="233" t="s">
        <v>1573</v>
      </c>
      <c r="D1257" s="233" t="s">
        <v>266</v>
      </c>
      <c r="E1257" s="234" t="s">
        <v>4458</v>
      </c>
      <c r="F1257" s="235" t="s">
        <v>4459</v>
      </c>
      <c r="G1257" s="236" t="s">
        <v>2216</v>
      </c>
      <c r="H1257" s="237">
        <v>11</v>
      </c>
      <c r="I1257" s="238"/>
      <c r="J1257" s="239">
        <f>ROUND(I1257*H1257,2)</f>
        <v>0</v>
      </c>
      <c r="K1257" s="235" t="s">
        <v>270</v>
      </c>
      <c r="L1257" s="44"/>
      <c r="M1257" s="240" t="s">
        <v>1</v>
      </c>
      <c r="N1257" s="241" t="s">
        <v>48</v>
      </c>
      <c r="O1257" s="87"/>
      <c r="P1257" s="242">
        <f>O1257*H1257</f>
        <v>0</v>
      </c>
      <c r="Q1257" s="242">
        <v>0.01908</v>
      </c>
      <c r="R1257" s="242">
        <f>Q1257*H1257</f>
        <v>0.20988000000000001</v>
      </c>
      <c r="S1257" s="242">
        <v>0</v>
      </c>
      <c r="T1257" s="243">
        <f>S1257*H1257</f>
        <v>0</v>
      </c>
      <c r="AR1257" s="244" t="s">
        <v>452</v>
      </c>
      <c r="AT1257" s="244" t="s">
        <v>266</v>
      </c>
      <c r="AU1257" s="244" t="s">
        <v>92</v>
      </c>
      <c r="AY1257" s="17" t="s">
        <v>263</v>
      </c>
      <c r="BE1257" s="245">
        <f>IF(N1257="základní",J1257,0)</f>
        <v>0</v>
      </c>
      <c r="BF1257" s="245">
        <f>IF(N1257="snížená",J1257,0)</f>
        <v>0</v>
      </c>
      <c r="BG1257" s="245">
        <f>IF(N1257="zákl. přenesená",J1257,0)</f>
        <v>0</v>
      </c>
      <c r="BH1257" s="245">
        <f>IF(N1257="sníž. přenesená",J1257,0)</f>
        <v>0</v>
      </c>
      <c r="BI1257" s="245">
        <f>IF(N1257="nulová",J1257,0)</f>
        <v>0</v>
      </c>
      <c r="BJ1257" s="17" t="s">
        <v>90</v>
      </c>
      <c r="BK1257" s="245">
        <f>ROUND(I1257*H1257,2)</f>
        <v>0</v>
      </c>
      <c r="BL1257" s="17" t="s">
        <v>452</v>
      </c>
      <c r="BM1257" s="244" t="s">
        <v>4460</v>
      </c>
    </row>
    <row r="1258" s="14" customFormat="1">
      <c r="B1258" s="274"/>
      <c r="C1258" s="275"/>
      <c r="D1258" s="246" t="s">
        <v>368</v>
      </c>
      <c r="E1258" s="276" t="s">
        <v>1</v>
      </c>
      <c r="F1258" s="277" t="s">
        <v>4461</v>
      </c>
      <c r="G1258" s="275"/>
      <c r="H1258" s="276" t="s">
        <v>1</v>
      </c>
      <c r="I1258" s="278"/>
      <c r="J1258" s="275"/>
      <c r="K1258" s="275"/>
      <c r="L1258" s="279"/>
      <c r="M1258" s="280"/>
      <c r="N1258" s="281"/>
      <c r="O1258" s="281"/>
      <c r="P1258" s="281"/>
      <c r="Q1258" s="281"/>
      <c r="R1258" s="281"/>
      <c r="S1258" s="281"/>
      <c r="T1258" s="282"/>
      <c r="AT1258" s="283" t="s">
        <v>368</v>
      </c>
      <c r="AU1258" s="283" t="s">
        <v>92</v>
      </c>
      <c r="AV1258" s="14" t="s">
        <v>90</v>
      </c>
      <c r="AW1258" s="14" t="s">
        <v>38</v>
      </c>
      <c r="AX1258" s="14" t="s">
        <v>83</v>
      </c>
      <c r="AY1258" s="283" t="s">
        <v>263</v>
      </c>
    </row>
    <row r="1259" s="12" customFormat="1">
      <c r="B1259" s="252"/>
      <c r="C1259" s="253"/>
      <c r="D1259" s="246" t="s">
        <v>368</v>
      </c>
      <c r="E1259" s="254" t="s">
        <v>1</v>
      </c>
      <c r="F1259" s="255" t="s">
        <v>322</v>
      </c>
      <c r="G1259" s="253"/>
      <c r="H1259" s="256">
        <v>11</v>
      </c>
      <c r="I1259" s="257"/>
      <c r="J1259" s="253"/>
      <c r="K1259" s="253"/>
      <c r="L1259" s="258"/>
      <c r="M1259" s="259"/>
      <c r="N1259" s="260"/>
      <c r="O1259" s="260"/>
      <c r="P1259" s="260"/>
      <c r="Q1259" s="260"/>
      <c r="R1259" s="260"/>
      <c r="S1259" s="260"/>
      <c r="T1259" s="261"/>
      <c r="AT1259" s="262" t="s">
        <v>368</v>
      </c>
      <c r="AU1259" s="262" t="s">
        <v>92</v>
      </c>
      <c r="AV1259" s="12" t="s">
        <v>92</v>
      </c>
      <c r="AW1259" s="12" t="s">
        <v>38</v>
      </c>
      <c r="AX1259" s="12" t="s">
        <v>90</v>
      </c>
      <c r="AY1259" s="262" t="s">
        <v>263</v>
      </c>
    </row>
    <row r="1260" s="1" customFormat="1" ht="16.5" customHeight="1">
      <c r="B1260" s="39"/>
      <c r="C1260" s="295" t="s">
        <v>1577</v>
      </c>
      <c r="D1260" s="295" t="s">
        <v>400</v>
      </c>
      <c r="E1260" s="296" t="s">
        <v>4462</v>
      </c>
      <c r="F1260" s="297" t="s">
        <v>4463</v>
      </c>
      <c r="G1260" s="298" t="s">
        <v>503</v>
      </c>
      <c r="H1260" s="299">
        <v>3</v>
      </c>
      <c r="I1260" s="300"/>
      <c r="J1260" s="301">
        <f>ROUND(I1260*H1260,2)</f>
        <v>0</v>
      </c>
      <c r="K1260" s="297" t="s">
        <v>3544</v>
      </c>
      <c r="L1260" s="302"/>
      <c r="M1260" s="303" t="s">
        <v>1</v>
      </c>
      <c r="N1260" s="304" t="s">
        <v>48</v>
      </c>
      <c r="O1260" s="87"/>
      <c r="P1260" s="242">
        <f>O1260*H1260</f>
        <v>0</v>
      </c>
      <c r="Q1260" s="242">
        <v>0</v>
      </c>
      <c r="R1260" s="242">
        <f>Q1260*H1260</f>
        <v>0</v>
      </c>
      <c r="S1260" s="242">
        <v>0</v>
      </c>
      <c r="T1260" s="243">
        <f>S1260*H1260</f>
        <v>0</v>
      </c>
      <c r="AR1260" s="244" t="s">
        <v>563</v>
      </c>
      <c r="AT1260" s="244" t="s">
        <v>400</v>
      </c>
      <c r="AU1260" s="244" t="s">
        <v>92</v>
      </c>
      <c r="AY1260" s="17" t="s">
        <v>263</v>
      </c>
      <c r="BE1260" s="245">
        <f>IF(N1260="základní",J1260,0)</f>
        <v>0</v>
      </c>
      <c r="BF1260" s="245">
        <f>IF(N1260="snížená",J1260,0)</f>
        <v>0</v>
      </c>
      <c r="BG1260" s="245">
        <f>IF(N1260="zákl. přenesená",J1260,0)</f>
        <v>0</v>
      </c>
      <c r="BH1260" s="245">
        <f>IF(N1260="sníž. přenesená",J1260,0)</f>
        <v>0</v>
      </c>
      <c r="BI1260" s="245">
        <f>IF(N1260="nulová",J1260,0)</f>
        <v>0</v>
      </c>
      <c r="BJ1260" s="17" t="s">
        <v>90</v>
      </c>
      <c r="BK1260" s="245">
        <f>ROUND(I1260*H1260,2)</f>
        <v>0</v>
      </c>
      <c r="BL1260" s="17" t="s">
        <v>452</v>
      </c>
      <c r="BM1260" s="244" t="s">
        <v>4464</v>
      </c>
    </row>
    <row r="1261" s="14" customFormat="1">
      <c r="B1261" s="274"/>
      <c r="C1261" s="275"/>
      <c r="D1261" s="246" t="s">
        <v>368</v>
      </c>
      <c r="E1261" s="276" t="s">
        <v>1</v>
      </c>
      <c r="F1261" s="277" t="s">
        <v>4465</v>
      </c>
      <c r="G1261" s="275"/>
      <c r="H1261" s="276" t="s">
        <v>1</v>
      </c>
      <c r="I1261" s="278"/>
      <c r="J1261" s="275"/>
      <c r="K1261" s="275"/>
      <c r="L1261" s="279"/>
      <c r="M1261" s="280"/>
      <c r="N1261" s="281"/>
      <c r="O1261" s="281"/>
      <c r="P1261" s="281"/>
      <c r="Q1261" s="281"/>
      <c r="R1261" s="281"/>
      <c r="S1261" s="281"/>
      <c r="T1261" s="282"/>
      <c r="AT1261" s="283" t="s">
        <v>368</v>
      </c>
      <c r="AU1261" s="283" t="s">
        <v>92</v>
      </c>
      <c r="AV1261" s="14" t="s">
        <v>90</v>
      </c>
      <c r="AW1261" s="14" t="s">
        <v>38</v>
      </c>
      <c r="AX1261" s="14" t="s">
        <v>83</v>
      </c>
      <c r="AY1261" s="283" t="s">
        <v>263</v>
      </c>
    </row>
    <row r="1262" s="14" customFormat="1">
      <c r="B1262" s="274"/>
      <c r="C1262" s="275"/>
      <c r="D1262" s="246" t="s">
        <v>368</v>
      </c>
      <c r="E1262" s="276" t="s">
        <v>1</v>
      </c>
      <c r="F1262" s="277" t="s">
        <v>4466</v>
      </c>
      <c r="G1262" s="275"/>
      <c r="H1262" s="276" t="s">
        <v>1</v>
      </c>
      <c r="I1262" s="278"/>
      <c r="J1262" s="275"/>
      <c r="K1262" s="275"/>
      <c r="L1262" s="279"/>
      <c r="M1262" s="280"/>
      <c r="N1262" s="281"/>
      <c r="O1262" s="281"/>
      <c r="P1262" s="281"/>
      <c r="Q1262" s="281"/>
      <c r="R1262" s="281"/>
      <c r="S1262" s="281"/>
      <c r="T1262" s="282"/>
      <c r="AT1262" s="283" t="s">
        <v>368</v>
      </c>
      <c r="AU1262" s="283" t="s">
        <v>92</v>
      </c>
      <c r="AV1262" s="14" t="s">
        <v>90</v>
      </c>
      <c r="AW1262" s="14" t="s">
        <v>38</v>
      </c>
      <c r="AX1262" s="14" t="s">
        <v>83</v>
      </c>
      <c r="AY1262" s="283" t="s">
        <v>263</v>
      </c>
    </row>
    <row r="1263" s="14" customFormat="1">
      <c r="B1263" s="274"/>
      <c r="C1263" s="275"/>
      <c r="D1263" s="246" t="s">
        <v>368</v>
      </c>
      <c r="E1263" s="276" t="s">
        <v>1</v>
      </c>
      <c r="F1263" s="277" t="s">
        <v>4467</v>
      </c>
      <c r="G1263" s="275"/>
      <c r="H1263" s="276" t="s">
        <v>1</v>
      </c>
      <c r="I1263" s="278"/>
      <c r="J1263" s="275"/>
      <c r="K1263" s="275"/>
      <c r="L1263" s="279"/>
      <c r="M1263" s="280"/>
      <c r="N1263" s="281"/>
      <c r="O1263" s="281"/>
      <c r="P1263" s="281"/>
      <c r="Q1263" s="281"/>
      <c r="R1263" s="281"/>
      <c r="S1263" s="281"/>
      <c r="T1263" s="282"/>
      <c r="AT1263" s="283" t="s">
        <v>368</v>
      </c>
      <c r="AU1263" s="283" t="s">
        <v>92</v>
      </c>
      <c r="AV1263" s="14" t="s">
        <v>90</v>
      </c>
      <c r="AW1263" s="14" t="s">
        <v>38</v>
      </c>
      <c r="AX1263" s="14" t="s">
        <v>83</v>
      </c>
      <c r="AY1263" s="283" t="s">
        <v>263</v>
      </c>
    </row>
    <row r="1264" s="14" customFormat="1">
      <c r="B1264" s="274"/>
      <c r="C1264" s="275"/>
      <c r="D1264" s="246" t="s">
        <v>368</v>
      </c>
      <c r="E1264" s="276" t="s">
        <v>1</v>
      </c>
      <c r="F1264" s="277" t="s">
        <v>4468</v>
      </c>
      <c r="G1264" s="275"/>
      <c r="H1264" s="276" t="s">
        <v>1</v>
      </c>
      <c r="I1264" s="278"/>
      <c r="J1264" s="275"/>
      <c r="K1264" s="275"/>
      <c r="L1264" s="279"/>
      <c r="M1264" s="280"/>
      <c r="N1264" s="281"/>
      <c r="O1264" s="281"/>
      <c r="P1264" s="281"/>
      <c r="Q1264" s="281"/>
      <c r="R1264" s="281"/>
      <c r="S1264" s="281"/>
      <c r="T1264" s="282"/>
      <c r="AT1264" s="283" t="s">
        <v>368</v>
      </c>
      <c r="AU1264" s="283" t="s">
        <v>92</v>
      </c>
      <c r="AV1264" s="14" t="s">
        <v>90</v>
      </c>
      <c r="AW1264" s="14" t="s">
        <v>38</v>
      </c>
      <c r="AX1264" s="14" t="s">
        <v>83</v>
      </c>
      <c r="AY1264" s="283" t="s">
        <v>263</v>
      </c>
    </row>
    <row r="1265" s="12" customFormat="1">
      <c r="B1265" s="252"/>
      <c r="C1265" s="253"/>
      <c r="D1265" s="246" t="s">
        <v>368</v>
      </c>
      <c r="E1265" s="254" t="s">
        <v>1</v>
      </c>
      <c r="F1265" s="255" t="s">
        <v>112</v>
      </c>
      <c r="G1265" s="253"/>
      <c r="H1265" s="256">
        <v>3</v>
      </c>
      <c r="I1265" s="257"/>
      <c r="J1265" s="253"/>
      <c r="K1265" s="253"/>
      <c r="L1265" s="258"/>
      <c r="M1265" s="259"/>
      <c r="N1265" s="260"/>
      <c r="O1265" s="260"/>
      <c r="P1265" s="260"/>
      <c r="Q1265" s="260"/>
      <c r="R1265" s="260"/>
      <c r="S1265" s="260"/>
      <c r="T1265" s="261"/>
      <c r="AT1265" s="262" t="s">
        <v>368</v>
      </c>
      <c r="AU1265" s="262" t="s">
        <v>92</v>
      </c>
      <c r="AV1265" s="12" t="s">
        <v>92</v>
      </c>
      <c r="AW1265" s="12" t="s">
        <v>38</v>
      </c>
      <c r="AX1265" s="12" t="s">
        <v>90</v>
      </c>
      <c r="AY1265" s="262" t="s">
        <v>263</v>
      </c>
    </row>
    <row r="1266" s="1" customFormat="1" ht="16.5" customHeight="1">
      <c r="B1266" s="39"/>
      <c r="C1266" s="295" t="s">
        <v>1581</v>
      </c>
      <c r="D1266" s="295" t="s">
        <v>400</v>
      </c>
      <c r="E1266" s="296" t="s">
        <v>4469</v>
      </c>
      <c r="F1266" s="297" t="s">
        <v>4470</v>
      </c>
      <c r="G1266" s="298" t="s">
        <v>503</v>
      </c>
      <c r="H1266" s="299">
        <v>1</v>
      </c>
      <c r="I1266" s="300"/>
      <c r="J1266" s="301">
        <f>ROUND(I1266*H1266,2)</f>
        <v>0</v>
      </c>
      <c r="K1266" s="297" t="s">
        <v>3544</v>
      </c>
      <c r="L1266" s="302"/>
      <c r="M1266" s="303" t="s">
        <v>1</v>
      </c>
      <c r="N1266" s="304" t="s">
        <v>48</v>
      </c>
      <c r="O1266" s="87"/>
      <c r="P1266" s="242">
        <f>O1266*H1266</f>
        <v>0</v>
      </c>
      <c r="Q1266" s="242">
        <v>0</v>
      </c>
      <c r="R1266" s="242">
        <f>Q1266*H1266</f>
        <v>0</v>
      </c>
      <c r="S1266" s="242">
        <v>0</v>
      </c>
      <c r="T1266" s="243">
        <f>S1266*H1266</f>
        <v>0</v>
      </c>
      <c r="AR1266" s="244" t="s">
        <v>563</v>
      </c>
      <c r="AT1266" s="244" t="s">
        <v>400</v>
      </c>
      <c r="AU1266" s="244" t="s">
        <v>92</v>
      </c>
      <c r="AY1266" s="17" t="s">
        <v>263</v>
      </c>
      <c r="BE1266" s="245">
        <f>IF(N1266="základní",J1266,0)</f>
        <v>0</v>
      </c>
      <c r="BF1266" s="245">
        <f>IF(N1266="snížená",J1266,0)</f>
        <v>0</v>
      </c>
      <c r="BG1266" s="245">
        <f>IF(N1266="zákl. přenesená",J1266,0)</f>
        <v>0</v>
      </c>
      <c r="BH1266" s="245">
        <f>IF(N1266="sníž. přenesená",J1266,0)</f>
        <v>0</v>
      </c>
      <c r="BI1266" s="245">
        <f>IF(N1266="nulová",J1266,0)</f>
        <v>0</v>
      </c>
      <c r="BJ1266" s="17" t="s">
        <v>90</v>
      </c>
      <c r="BK1266" s="245">
        <f>ROUND(I1266*H1266,2)</f>
        <v>0</v>
      </c>
      <c r="BL1266" s="17" t="s">
        <v>452</v>
      </c>
      <c r="BM1266" s="244" t="s">
        <v>4471</v>
      </c>
    </row>
    <row r="1267" s="14" customFormat="1">
      <c r="B1267" s="274"/>
      <c r="C1267" s="275"/>
      <c r="D1267" s="246" t="s">
        <v>368</v>
      </c>
      <c r="E1267" s="276" t="s">
        <v>1</v>
      </c>
      <c r="F1267" s="277" t="s">
        <v>4465</v>
      </c>
      <c r="G1267" s="275"/>
      <c r="H1267" s="276" t="s">
        <v>1</v>
      </c>
      <c r="I1267" s="278"/>
      <c r="J1267" s="275"/>
      <c r="K1267" s="275"/>
      <c r="L1267" s="279"/>
      <c r="M1267" s="280"/>
      <c r="N1267" s="281"/>
      <c r="O1267" s="281"/>
      <c r="P1267" s="281"/>
      <c r="Q1267" s="281"/>
      <c r="R1267" s="281"/>
      <c r="S1267" s="281"/>
      <c r="T1267" s="282"/>
      <c r="AT1267" s="283" t="s">
        <v>368</v>
      </c>
      <c r="AU1267" s="283" t="s">
        <v>92</v>
      </c>
      <c r="AV1267" s="14" t="s">
        <v>90</v>
      </c>
      <c r="AW1267" s="14" t="s">
        <v>38</v>
      </c>
      <c r="AX1267" s="14" t="s">
        <v>83</v>
      </c>
      <c r="AY1267" s="283" t="s">
        <v>263</v>
      </c>
    </row>
    <row r="1268" s="14" customFormat="1">
      <c r="B1268" s="274"/>
      <c r="C1268" s="275"/>
      <c r="D1268" s="246" t="s">
        <v>368</v>
      </c>
      <c r="E1268" s="276" t="s">
        <v>1</v>
      </c>
      <c r="F1268" s="277" t="s">
        <v>4466</v>
      </c>
      <c r="G1268" s="275"/>
      <c r="H1268" s="276" t="s">
        <v>1</v>
      </c>
      <c r="I1268" s="278"/>
      <c r="J1268" s="275"/>
      <c r="K1268" s="275"/>
      <c r="L1268" s="279"/>
      <c r="M1268" s="280"/>
      <c r="N1268" s="281"/>
      <c r="O1268" s="281"/>
      <c r="P1268" s="281"/>
      <c r="Q1268" s="281"/>
      <c r="R1268" s="281"/>
      <c r="S1268" s="281"/>
      <c r="T1268" s="282"/>
      <c r="AT1268" s="283" t="s">
        <v>368</v>
      </c>
      <c r="AU1268" s="283" t="s">
        <v>92</v>
      </c>
      <c r="AV1268" s="14" t="s">
        <v>90</v>
      </c>
      <c r="AW1268" s="14" t="s">
        <v>38</v>
      </c>
      <c r="AX1268" s="14" t="s">
        <v>83</v>
      </c>
      <c r="AY1268" s="283" t="s">
        <v>263</v>
      </c>
    </row>
    <row r="1269" s="14" customFormat="1">
      <c r="B1269" s="274"/>
      <c r="C1269" s="275"/>
      <c r="D1269" s="246" t="s">
        <v>368</v>
      </c>
      <c r="E1269" s="276" t="s">
        <v>1</v>
      </c>
      <c r="F1269" s="277" t="s">
        <v>4467</v>
      </c>
      <c r="G1269" s="275"/>
      <c r="H1269" s="276" t="s">
        <v>1</v>
      </c>
      <c r="I1269" s="278"/>
      <c r="J1269" s="275"/>
      <c r="K1269" s="275"/>
      <c r="L1269" s="279"/>
      <c r="M1269" s="280"/>
      <c r="N1269" s="281"/>
      <c r="O1269" s="281"/>
      <c r="P1269" s="281"/>
      <c r="Q1269" s="281"/>
      <c r="R1269" s="281"/>
      <c r="S1269" s="281"/>
      <c r="T1269" s="282"/>
      <c r="AT1269" s="283" t="s">
        <v>368</v>
      </c>
      <c r="AU1269" s="283" t="s">
        <v>92</v>
      </c>
      <c r="AV1269" s="14" t="s">
        <v>90</v>
      </c>
      <c r="AW1269" s="14" t="s">
        <v>38</v>
      </c>
      <c r="AX1269" s="14" t="s">
        <v>83</v>
      </c>
      <c r="AY1269" s="283" t="s">
        <v>263</v>
      </c>
    </row>
    <row r="1270" s="14" customFormat="1">
      <c r="B1270" s="274"/>
      <c r="C1270" s="275"/>
      <c r="D1270" s="246" t="s">
        <v>368</v>
      </c>
      <c r="E1270" s="276" t="s">
        <v>1</v>
      </c>
      <c r="F1270" s="277" t="s">
        <v>4468</v>
      </c>
      <c r="G1270" s="275"/>
      <c r="H1270" s="276" t="s">
        <v>1</v>
      </c>
      <c r="I1270" s="278"/>
      <c r="J1270" s="275"/>
      <c r="K1270" s="275"/>
      <c r="L1270" s="279"/>
      <c r="M1270" s="280"/>
      <c r="N1270" s="281"/>
      <c r="O1270" s="281"/>
      <c r="P1270" s="281"/>
      <c r="Q1270" s="281"/>
      <c r="R1270" s="281"/>
      <c r="S1270" s="281"/>
      <c r="T1270" s="282"/>
      <c r="AT1270" s="283" t="s">
        <v>368</v>
      </c>
      <c r="AU1270" s="283" t="s">
        <v>92</v>
      </c>
      <c r="AV1270" s="14" t="s">
        <v>90</v>
      </c>
      <c r="AW1270" s="14" t="s">
        <v>38</v>
      </c>
      <c r="AX1270" s="14" t="s">
        <v>83</v>
      </c>
      <c r="AY1270" s="283" t="s">
        <v>263</v>
      </c>
    </row>
    <row r="1271" s="12" customFormat="1">
      <c r="B1271" s="252"/>
      <c r="C1271" s="253"/>
      <c r="D1271" s="246" t="s">
        <v>368</v>
      </c>
      <c r="E1271" s="254" t="s">
        <v>1</v>
      </c>
      <c r="F1271" s="255" t="s">
        <v>90</v>
      </c>
      <c r="G1271" s="253"/>
      <c r="H1271" s="256">
        <v>1</v>
      </c>
      <c r="I1271" s="257"/>
      <c r="J1271" s="253"/>
      <c r="K1271" s="253"/>
      <c r="L1271" s="258"/>
      <c r="M1271" s="259"/>
      <c r="N1271" s="260"/>
      <c r="O1271" s="260"/>
      <c r="P1271" s="260"/>
      <c r="Q1271" s="260"/>
      <c r="R1271" s="260"/>
      <c r="S1271" s="260"/>
      <c r="T1271" s="261"/>
      <c r="AT1271" s="262" t="s">
        <v>368</v>
      </c>
      <c r="AU1271" s="262" t="s">
        <v>92</v>
      </c>
      <c r="AV1271" s="12" t="s">
        <v>92</v>
      </c>
      <c r="AW1271" s="12" t="s">
        <v>38</v>
      </c>
      <c r="AX1271" s="12" t="s">
        <v>90</v>
      </c>
      <c r="AY1271" s="262" t="s">
        <v>263</v>
      </c>
    </row>
    <row r="1272" s="1" customFormat="1" ht="16.5" customHeight="1">
      <c r="B1272" s="39"/>
      <c r="C1272" s="233" t="s">
        <v>1586</v>
      </c>
      <c r="D1272" s="233" t="s">
        <v>266</v>
      </c>
      <c r="E1272" s="234" t="s">
        <v>4472</v>
      </c>
      <c r="F1272" s="235" t="s">
        <v>4473</v>
      </c>
      <c r="G1272" s="236" t="s">
        <v>2216</v>
      </c>
      <c r="H1272" s="237">
        <v>43</v>
      </c>
      <c r="I1272" s="238"/>
      <c r="J1272" s="239">
        <f>ROUND(I1272*H1272,2)</f>
        <v>0</v>
      </c>
      <c r="K1272" s="235" t="s">
        <v>270</v>
      </c>
      <c r="L1272" s="44"/>
      <c r="M1272" s="240" t="s">
        <v>1</v>
      </c>
      <c r="N1272" s="241" t="s">
        <v>48</v>
      </c>
      <c r="O1272" s="87"/>
      <c r="P1272" s="242">
        <f>O1272*H1272</f>
        <v>0</v>
      </c>
      <c r="Q1272" s="242">
        <v>0.0018500000000000001</v>
      </c>
      <c r="R1272" s="242">
        <f>Q1272*H1272</f>
        <v>0.07955000000000001</v>
      </c>
      <c r="S1272" s="242">
        <v>0</v>
      </c>
      <c r="T1272" s="243">
        <f>S1272*H1272</f>
        <v>0</v>
      </c>
      <c r="AR1272" s="244" t="s">
        <v>452</v>
      </c>
      <c r="AT1272" s="244" t="s">
        <v>266</v>
      </c>
      <c r="AU1272" s="244" t="s">
        <v>92</v>
      </c>
      <c r="AY1272" s="17" t="s">
        <v>263</v>
      </c>
      <c r="BE1272" s="245">
        <f>IF(N1272="základní",J1272,0)</f>
        <v>0</v>
      </c>
      <c r="BF1272" s="245">
        <f>IF(N1272="snížená",J1272,0)</f>
        <v>0</v>
      </c>
      <c r="BG1272" s="245">
        <f>IF(N1272="zákl. přenesená",J1272,0)</f>
        <v>0</v>
      </c>
      <c r="BH1272" s="245">
        <f>IF(N1272="sníž. přenesená",J1272,0)</f>
        <v>0</v>
      </c>
      <c r="BI1272" s="245">
        <f>IF(N1272="nulová",J1272,0)</f>
        <v>0</v>
      </c>
      <c r="BJ1272" s="17" t="s">
        <v>90</v>
      </c>
      <c r="BK1272" s="245">
        <f>ROUND(I1272*H1272,2)</f>
        <v>0</v>
      </c>
      <c r="BL1272" s="17" t="s">
        <v>452</v>
      </c>
      <c r="BM1272" s="244" t="s">
        <v>4474</v>
      </c>
    </row>
    <row r="1273" s="12" customFormat="1">
      <c r="B1273" s="252"/>
      <c r="C1273" s="253"/>
      <c r="D1273" s="246" t="s">
        <v>368</v>
      </c>
      <c r="E1273" s="254" t="s">
        <v>1</v>
      </c>
      <c r="F1273" s="255" t="s">
        <v>4475</v>
      </c>
      <c r="G1273" s="253"/>
      <c r="H1273" s="256">
        <v>43</v>
      </c>
      <c r="I1273" s="257"/>
      <c r="J1273" s="253"/>
      <c r="K1273" s="253"/>
      <c r="L1273" s="258"/>
      <c r="M1273" s="259"/>
      <c r="N1273" s="260"/>
      <c r="O1273" s="260"/>
      <c r="P1273" s="260"/>
      <c r="Q1273" s="260"/>
      <c r="R1273" s="260"/>
      <c r="S1273" s="260"/>
      <c r="T1273" s="261"/>
      <c r="AT1273" s="262" t="s">
        <v>368</v>
      </c>
      <c r="AU1273" s="262" t="s">
        <v>92</v>
      </c>
      <c r="AV1273" s="12" t="s">
        <v>92</v>
      </c>
      <c r="AW1273" s="12" t="s">
        <v>38</v>
      </c>
      <c r="AX1273" s="12" t="s">
        <v>90</v>
      </c>
      <c r="AY1273" s="262" t="s">
        <v>263</v>
      </c>
    </row>
    <row r="1274" s="1" customFormat="1" ht="16.5" customHeight="1">
      <c r="B1274" s="39"/>
      <c r="C1274" s="295" t="s">
        <v>1596</v>
      </c>
      <c r="D1274" s="295" t="s">
        <v>400</v>
      </c>
      <c r="E1274" s="296" t="s">
        <v>4476</v>
      </c>
      <c r="F1274" s="297" t="s">
        <v>4477</v>
      </c>
      <c r="G1274" s="298" t="s">
        <v>503</v>
      </c>
      <c r="H1274" s="299">
        <v>19</v>
      </c>
      <c r="I1274" s="300"/>
      <c r="J1274" s="301">
        <f>ROUND(I1274*H1274,2)</f>
        <v>0</v>
      </c>
      <c r="K1274" s="297" t="s">
        <v>270</v>
      </c>
      <c r="L1274" s="302"/>
      <c r="M1274" s="303" t="s">
        <v>1</v>
      </c>
      <c r="N1274" s="304" t="s">
        <v>48</v>
      </c>
      <c r="O1274" s="87"/>
      <c r="P1274" s="242">
        <f>O1274*H1274</f>
        <v>0</v>
      </c>
      <c r="Q1274" s="242">
        <v>0.012</v>
      </c>
      <c r="R1274" s="242">
        <f>Q1274*H1274</f>
        <v>0.22800000000000001</v>
      </c>
      <c r="S1274" s="242">
        <v>0</v>
      </c>
      <c r="T1274" s="243">
        <f>S1274*H1274</f>
        <v>0</v>
      </c>
      <c r="AR1274" s="244" t="s">
        <v>563</v>
      </c>
      <c r="AT1274" s="244" t="s">
        <v>400</v>
      </c>
      <c r="AU1274" s="244" t="s">
        <v>92</v>
      </c>
      <c r="AY1274" s="17" t="s">
        <v>263</v>
      </c>
      <c r="BE1274" s="245">
        <f>IF(N1274="základní",J1274,0)</f>
        <v>0</v>
      </c>
      <c r="BF1274" s="245">
        <f>IF(N1274="snížená",J1274,0)</f>
        <v>0</v>
      </c>
      <c r="BG1274" s="245">
        <f>IF(N1274="zákl. přenesená",J1274,0)</f>
        <v>0</v>
      </c>
      <c r="BH1274" s="245">
        <f>IF(N1274="sníž. přenesená",J1274,0)</f>
        <v>0</v>
      </c>
      <c r="BI1274" s="245">
        <f>IF(N1274="nulová",J1274,0)</f>
        <v>0</v>
      </c>
      <c r="BJ1274" s="17" t="s">
        <v>90</v>
      </c>
      <c r="BK1274" s="245">
        <f>ROUND(I1274*H1274,2)</f>
        <v>0</v>
      </c>
      <c r="BL1274" s="17" t="s">
        <v>452</v>
      </c>
      <c r="BM1274" s="244" t="s">
        <v>4478</v>
      </c>
    </row>
    <row r="1275" s="14" customFormat="1">
      <c r="B1275" s="274"/>
      <c r="C1275" s="275"/>
      <c r="D1275" s="246" t="s">
        <v>368</v>
      </c>
      <c r="E1275" s="276" t="s">
        <v>1</v>
      </c>
      <c r="F1275" s="277" t="s">
        <v>4479</v>
      </c>
      <c r="G1275" s="275"/>
      <c r="H1275" s="276" t="s">
        <v>1</v>
      </c>
      <c r="I1275" s="278"/>
      <c r="J1275" s="275"/>
      <c r="K1275" s="275"/>
      <c r="L1275" s="279"/>
      <c r="M1275" s="280"/>
      <c r="N1275" s="281"/>
      <c r="O1275" s="281"/>
      <c r="P1275" s="281"/>
      <c r="Q1275" s="281"/>
      <c r="R1275" s="281"/>
      <c r="S1275" s="281"/>
      <c r="T1275" s="282"/>
      <c r="AT1275" s="283" t="s">
        <v>368</v>
      </c>
      <c r="AU1275" s="283" t="s">
        <v>92</v>
      </c>
      <c r="AV1275" s="14" t="s">
        <v>90</v>
      </c>
      <c r="AW1275" s="14" t="s">
        <v>38</v>
      </c>
      <c r="AX1275" s="14" t="s">
        <v>83</v>
      </c>
      <c r="AY1275" s="283" t="s">
        <v>263</v>
      </c>
    </row>
    <row r="1276" s="12" customFormat="1">
      <c r="B1276" s="252"/>
      <c r="C1276" s="253"/>
      <c r="D1276" s="246" t="s">
        <v>368</v>
      </c>
      <c r="E1276" s="254" t="s">
        <v>1</v>
      </c>
      <c r="F1276" s="255" t="s">
        <v>470</v>
      </c>
      <c r="G1276" s="253"/>
      <c r="H1276" s="256">
        <v>19</v>
      </c>
      <c r="I1276" s="257"/>
      <c r="J1276" s="253"/>
      <c r="K1276" s="253"/>
      <c r="L1276" s="258"/>
      <c r="M1276" s="259"/>
      <c r="N1276" s="260"/>
      <c r="O1276" s="260"/>
      <c r="P1276" s="260"/>
      <c r="Q1276" s="260"/>
      <c r="R1276" s="260"/>
      <c r="S1276" s="260"/>
      <c r="T1276" s="261"/>
      <c r="AT1276" s="262" t="s">
        <v>368</v>
      </c>
      <c r="AU1276" s="262" t="s">
        <v>92</v>
      </c>
      <c r="AV1276" s="12" t="s">
        <v>92</v>
      </c>
      <c r="AW1276" s="12" t="s">
        <v>38</v>
      </c>
      <c r="AX1276" s="12" t="s">
        <v>90</v>
      </c>
      <c r="AY1276" s="262" t="s">
        <v>263</v>
      </c>
    </row>
    <row r="1277" s="1" customFormat="1" ht="16.5" customHeight="1">
      <c r="B1277" s="39"/>
      <c r="C1277" s="295" t="s">
        <v>1602</v>
      </c>
      <c r="D1277" s="295" t="s">
        <v>400</v>
      </c>
      <c r="E1277" s="296" t="s">
        <v>4480</v>
      </c>
      <c r="F1277" s="297" t="s">
        <v>4481</v>
      </c>
      <c r="G1277" s="298" t="s">
        <v>503</v>
      </c>
      <c r="H1277" s="299">
        <v>2</v>
      </c>
      <c r="I1277" s="300"/>
      <c r="J1277" s="301">
        <f>ROUND(I1277*H1277,2)</f>
        <v>0</v>
      </c>
      <c r="K1277" s="297" t="s">
        <v>270</v>
      </c>
      <c r="L1277" s="302"/>
      <c r="M1277" s="303" t="s">
        <v>1</v>
      </c>
      <c r="N1277" s="304" t="s">
        <v>48</v>
      </c>
      <c r="O1277" s="87"/>
      <c r="P1277" s="242">
        <f>O1277*H1277</f>
        <v>0</v>
      </c>
      <c r="Q1277" s="242">
        <v>0.0060000000000000001</v>
      </c>
      <c r="R1277" s="242">
        <f>Q1277*H1277</f>
        <v>0.012</v>
      </c>
      <c r="S1277" s="242">
        <v>0</v>
      </c>
      <c r="T1277" s="243">
        <f>S1277*H1277</f>
        <v>0</v>
      </c>
      <c r="AR1277" s="244" t="s">
        <v>563</v>
      </c>
      <c r="AT1277" s="244" t="s">
        <v>400</v>
      </c>
      <c r="AU1277" s="244" t="s">
        <v>92</v>
      </c>
      <c r="AY1277" s="17" t="s">
        <v>263</v>
      </c>
      <c r="BE1277" s="245">
        <f>IF(N1277="základní",J1277,0)</f>
        <v>0</v>
      </c>
      <c r="BF1277" s="245">
        <f>IF(N1277="snížená",J1277,0)</f>
        <v>0</v>
      </c>
      <c r="BG1277" s="245">
        <f>IF(N1277="zákl. přenesená",J1277,0)</f>
        <v>0</v>
      </c>
      <c r="BH1277" s="245">
        <f>IF(N1277="sníž. přenesená",J1277,0)</f>
        <v>0</v>
      </c>
      <c r="BI1277" s="245">
        <f>IF(N1277="nulová",J1277,0)</f>
        <v>0</v>
      </c>
      <c r="BJ1277" s="17" t="s">
        <v>90</v>
      </c>
      <c r="BK1277" s="245">
        <f>ROUND(I1277*H1277,2)</f>
        <v>0</v>
      </c>
      <c r="BL1277" s="17" t="s">
        <v>452</v>
      </c>
      <c r="BM1277" s="244" t="s">
        <v>4482</v>
      </c>
    </row>
    <row r="1278" s="14" customFormat="1">
      <c r="B1278" s="274"/>
      <c r="C1278" s="275"/>
      <c r="D1278" s="246" t="s">
        <v>368</v>
      </c>
      <c r="E1278" s="276" t="s">
        <v>1</v>
      </c>
      <c r="F1278" s="277" t="s">
        <v>4483</v>
      </c>
      <c r="G1278" s="275"/>
      <c r="H1278" s="276" t="s">
        <v>1</v>
      </c>
      <c r="I1278" s="278"/>
      <c r="J1278" s="275"/>
      <c r="K1278" s="275"/>
      <c r="L1278" s="279"/>
      <c r="M1278" s="280"/>
      <c r="N1278" s="281"/>
      <c r="O1278" s="281"/>
      <c r="P1278" s="281"/>
      <c r="Q1278" s="281"/>
      <c r="R1278" s="281"/>
      <c r="S1278" s="281"/>
      <c r="T1278" s="282"/>
      <c r="AT1278" s="283" t="s">
        <v>368</v>
      </c>
      <c r="AU1278" s="283" t="s">
        <v>92</v>
      </c>
      <c r="AV1278" s="14" t="s">
        <v>90</v>
      </c>
      <c r="AW1278" s="14" t="s">
        <v>38</v>
      </c>
      <c r="AX1278" s="14" t="s">
        <v>83</v>
      </c>
      <c r="AY1278" s="283" t="s">
        <v>263</v>
      </c>
    </row>
    <row r="1279" s="12" customFormat="1">
      <c r="B1279" s="252"/>
      <c r="C1279" s="253"/>
      <c r="D1279" s="246" t="s">
        <v>368</v>
      </c>
      <c r="E1279" s="254" t="s">
        <v>1</v>
      </c>
      <c r="F1279" s="255" t="s">
        <v>92</v>
      </c>
      <c r="G1279" s="253"/>
      <c r="H1279" s="256">
        <v>2</v>
      </c>
      <c r="I1279" s="257"/>
      <c r="J1279" s="253"/>
      <c r="K1279" s="253"/>
      <c r="L1279" s="258"/>
      <c r="M1279" s="259"/>
      <c r="N1279" s="260"/>
      <c r="O1279" s="260"/>
      <c r="P1279" s="260"/>
      <c r="Q1279" s="260"/>
      <c r="R1279" s="260"/>
      <c r="S1279" s="260"/>
      <c r="T1279" s="261"/>
      <c r="AT1279" s="262" t="s">
        <v>368</v>
      </c>
      <c r="AU1279" s="262" t="s">
        <v>92</v>
      </c>
      <c r="AV1279" s="12" t="s">
        <v>92</v>
      </c>
      <c r="AW1279" s="12" t="s">
        <v>38</v>
      </c>
      <c r="AX1279" s="12" t="s">
        <v>90</v>
      </c>
      <c r="AY1279" s="262" t="s">
        <v>263</v>
      </c>
    </row>
    <row r="1280" s="1" customFormat="1" ht="16.5" customHeight="1">
      <c r="B1280" s="39"/>
      <c r="C1280" s="295" t="s">
        <v>1607</v>
      </c>
      <c r="D1280" s="295" t="s">
        <v>400</v>
      </c>
      <c r="E1280" s="296" t="s">
        <v>4484</v>
      </c>
      <c r="F1280" s="297" t="s">
        <v>4485</v>
      </c>
      <c r="G1280" s="298" t="s">
        <v>503</v>
      </c>
      <c r="H1280" s="299">
        <v>8</v>
      </c>
      <c r="I1280" s="300"/>
      <c r="J1280" s="301">
        <f>ROUND(I1280*H1280,2)</f>
        <v>0</v>
      </c>
      <c r="K1280" s="297" t="s">
        <v>270</v>
      </c>
      <c r="L1280" s="302"/>
      <c r="M1280" s="303" t="s">
        <v>1</v>
      </c>
      <c r="N1280" s="304" t="s">
        <v>48</v>
      </c>
      <c r="O1280" s="87"/>
      <c r="P1280" s="242">
        <f>O1280*H1280</f>
        <v>0</v>
      </c>
      <c r="Q1280" s="242">
        <v>0.012999999999999999</v>
      </c>
      <c r="R1280" s="242">
        <f>Q1280*H1280</f>
        <v>0.104</v>
      </c>
      <c r="S1280" s="242">
        <v>0</v>
      </c>
      <c r="T1280" s="243">
        <f>S1280*H1280</f>
        <v>0</v>
      </c>
      <c r="AR1280" s="244" t="s">
        <v>563</v>
      </c>
      <c r="AT1280" s="244" t="s">
        <v>400</v>
      </c>
      <c r="AU1280" s="244" t="s">
        <v>92</v>
      </c>
      <c r="AY1280" s="17" t="s">
        <v>263</v>
      </c>
      <c r="BE1280" s="245">
        <f>IF(N1280="základní",J1280,0)</f>
        <v>0</v>
      </c>
      <c r="BF1280" s="245">
        <f>IF(N1280="snížená",J1280,0)</f>
        <v>0</v>
      </c>
      <c r="BG1280" s="245">
        <f>IF(N1280="zákl. přenesená",J1280,0)</f>
        <v>0</v>
      </c>
      <c r="BH1280" s="245">
        <f>IF(N1280="sníž. přenesená",J1280,0)</f>
        <v>0</v>
      </c>
      <c r="BI1280" s="245">
        <f>IF(N1280="nulová",J1280,0)</f>
        <v>0</v>
      </c>
      <c r="BJ1280" s="17" t="s">
        <v>90</v>
      </c>
      <c r="BK1280" s="245">
        <f>ROUND(I1280*H1280,2)</f>
        <v>0</v>
      </c>
      <c r="BL1280" s="17" t="s">
        <v>452</v>
      </c>
      <c r="BM1280" s="244" t="s">
        <v>4486</v>
      </c>
    </row>
    <row r="1281" s="14" customFormat="1">
      <c r="B1281" s="274"/>
      <c r="C1281" s="275"/>
      <c r="D1281" s="246" t="s">
        <v>368</v>
      </c>
      <c r="E1281" s="276" t="s">
        <v>1</v>
      </c>
      <c r="F1281" s="277" t="s">
        <v>4487</v>
      </c>
      <c r="G1281" s="275"/>
      <c r="H1281" s="276" t="s">
        <v>1</v>
      </c>
      <c r="I1281" s="278"/>
      <c r="J1281" s="275"/>
      <c r="K1281" s="275"/>
      <c r="L1281" s="279"/>
      <c r="M1281" s="280"/>
      <c r="N1281" s="281"/>
      <c r="O1281" s="281"/>
      <c r="P1281" s="281"/>
      <c r="Q1281" s="281"/>
      <c r="R1281" s="281"/>
      <c r="S1281" s="281"/>
      <c r="T1281" s="282"/>
      <c r="AT1281" s="283" t="s">
        <v>368</v>
      </c>
      <c r="AU1281" s="283" t="s">
        <v>92</v>
      </c>
      <c r="AV1281" s="14" t="s">
        <v>90</v>
      </c>
      <c r="AW1281" s="14" t="s">
        <v>38</v>
      </c>
      <c r="AX1281" s="14" t="s">
        <v>83</v>
      </c>
      <c r="AY1281" s="283" t="s">
        <v>263</v>
      </c>
    </row>
    <row r="1282" s="12" customFormat="1">
      <c r="B1282" s="252"/>
      <c r="C1282" s="253"/>
      <c r="D1282" s="246" t="s">
        <v>368</v>
      </c>
      <c r="E1282" s="254" t="s">
        <v>1</v>
      </c>
      <c r="F1282" s="255" t="s">
        <v>303</v>
      </c>
      <c r="G1282" s="253"/>
      <c r="H1282" s="256">
        <v>8</v>
      </c>
      <c r="I1282" s="257"/>
      <c r="J1282" s="253"/>
      <c r="K1282" s="253"/>
      <c r="L1282" s="258"/>
      <c r="M1282" s="259"/>
      <c r="N1282" s="260"/>
      <c r="O1282" s="260"/>
      <c r="P1282" s="260"/>
      <c r="Q1282" s="260"/>
      <c r="R1282" s="260"/>
      <c r="S1282" s="260"/>
      <c r="T1282" s="261"/>
      <c r="AT1282" s="262" t="s">
        <v>368</v>
      </c>
      <c r="AU1282" s="262" t="s">
        <v>92</v>
      </c>
      <c r="AV1282" s="12" t="s">
        <v>92</v>
      </c>
      <c r="AW1282" s="12" t="s">
        <v>38</v>
      </c>
      <c r="AX1282" s="12" t="s">
        <v>90</v>
      </c>
      <c r="AY1282" s="262" t="s">
        <v>263</v>
      </c>
    </row>
    <row r="1283" s="1" customFormat="1" ht="16.5" customHeight="1">
      <c r="B1283" s="39"/>
      <c r="C1283" s="295" t="s">
        <v>1616</v>
      </c>
      <c r="D1283" s="295" t="s">
        <v>400</v>
      </c>
      <c r="E1283" s="296" t="s">
        <v>4488</v>
      </c>
      <c r="F1283" s="297" t="s">
        <v>4489</v>
      </c>
      <c r="G1283" s="298" t="s">
        <v>503</v>
      </c>
      <c r="H1283" s="299">
        <v>14</v>
      </c>
      <c r="I1283" s="300"/>
      <c r="J1283" s="301">
        <f>ROUND(I1283*H1283,2)</f>
        <v>0</v>
      </c>
      <c r="K1283" s="297" t="s">
        <v>3544</v>
      </c>
      <c r="L1283" s="302"/>
      <c r="M1283" s="303" t="s">
        <v>1</v>
      </c>
      <c r="N1283" s="304" t="s">
        <v>48</v>
      </c>
      <c r="O1283" s="87"/>
      <c r="P1283" s="242">
        <f>O1283*H1283</f>
        <v>0</v>
      </c>
      <c r="Q1283" s="242">
        <v>0.0060000000000000001</v>
      </c>
      <c r="R1283" s="242">
        <f>Q1283*H1283</f>
        <v>0.084000000000000005</v>
      </c>
      <c r="S1283" s="242">
        <v>0</v>
      </c>
      <c r="T1283" s="243">
        <f>S1283*H1283</f>
        <v>0</v>
      </c>
      <c r="AR1283" s="244" t="s">
        <v>563</v>
      </c>
      <c r="AT1283" s="244" t="s">
        <v>400</v>
      </c>
      <c r="AU1283" s="244" t="s">
        <v>92</v>
      </c>
      <c r="AY1283" s="17" t="s">
        <v>263</v>
      </c>
      <c r="BE1283" s="245">
        <f>IF(N1283="základní",J1283,0)</f>
        <v>0</v>
      </c>
      <c r="BF1283" s="245">
        <f>IF(N1283="snížená",J1283,0)</f>
        <v>0</v>
      </c>
      <c r="BG1283" s="245">
        <f>IF(N1283="zákl. přenesená",J1283,0)</f>
        <v>0</v>
      </c>
      <c r="BH1283" s="245">
        <f>IF(N1283="sníž. přenesená",J1283,0)</f>
        <v>0</v>
      </c>
      <c r="BI1283" s="245">
        <f>IF(N1283="nulová",J1283,0)</f>
        <v>0</v>
      </c>
      <c r="BJ1283" s="17" t="s">
        <v>90</v>
      </c>
      <c r="BK1283" s="245">
        <f>ROUND(I1283*H1283,2)</f>
        <v>0</v>
      </c>
      <c r="BL1283" s="17" t="s">
        <v>452</v>
      </c>
      <c r="BM1283" s="244" t="s">
        <v>4490</v>
      </c>
    </row>
    <row r="1284" s="14" customFormat="1">
      <c r="B1284" s="274"/>
      <c r="C1284" s="275"/>
      <c r="D1284" s="246" t="s">
        <v>368</v>
      </c>
      <c r="E1284" s="276" t="s">
        <v>1</v>
      </c>
      <c r="F1284" s="277" t="s">
        <v>4491</v>
      </c>
      <c r="G1284" s="275"/>
      <c r="H1284" s="276" t="s">
        <v>1</v>
      </c>
      <c r="I1284" s="278"/>
      <c r="J1284" s="275"/>
      <c r="K1284" s="275"/>
      <c r="L1284" s="279"/>
      <c r="M1284" s="280"/>
      <c r="N1284" s="281"/>
      <c r="O1284" s="281"/>
      <c r="P1284" s="281"/>
      <c r="Q1284" s="281"/>
      <c r="R1284" s="281"/>
      <c r="S1284" s="281"/>
      <c r="T1284" s="282"/>
      <c r="AT1284" s="283" t="s">
        <v>368</v>
      </c>
      <c r="AU1284" s="283" t="s">
        <v>92</v>
      </c>
      <c r="AV1284" s="14" t="s">
        <v>90</v>
      </c>
      <c r="AW1284" s="14" t="s">
        <v>38</v>
      </c>
      <c r="AX1284" s="14" t="s">
        <v>83</v>
      </c>
      <c r="AY1284" s="283" t="s">
        <v>263</v>
      </c>
    </row>
    <row r="1285" s="12" customFormat="1">
      <c r="B1285" s="252"/>
      <c r="C1285" s="253"/>
      <c r="D1285" s="246" t="s">
        <v>368</v>
      </c>
      <c r="E1285" s="254" t="s">
        <v>1</v>
      </c>
      <c r="F1285" s="255" t="s">
        <v>440</v>
      </c>
      <c r="G1285" s="253"/>
      <c r="H1285" s="256">
        <v>14</v>
      </c>
      <c r="I1285" s="257"/>
      <c r="J1285" s="253"/>
      <c r="K1285" s="253"/>
      <c r="L1285" s="258"/>
      <c r="M1285" s="259"/>
      <c r="N1285" s="260"/>
      <c r="O1285" s="260"/>
      <c r="P1285" s="260"/>
      <c r="Q1285" s="260"/>
      <c r="R1285" s="260"/>
      <c r="S1285" s="260"/>
      <c r="T1285" s="261"/>
      <c r="AT1285" s="262" t="s">
        <v>368</v>
      </c>
      <c r="AU1285" s="262" t="s">
        <v>92</v>
      </c>
      <c r="AV1285" s="12" t="s">
        <v>92</v>
      </c>
      <c r="AW1285" s="12" t="s">
        <v>38</v>
      </c>
      <c r="AX1285" s="12" t="s">
        <v>90</v>
      </c>
      <c r="AY1285" s="262" t="s">
        <v>263</v>
      </c>
    </row>
    <row r="1286" s="1" customFormat="1" ht="16.5" customHeight="1">
      <c r="B1286" s="39"/>
      <c r="C1286" s="233" t="s">
        <v>1620</v>
      </c>
      <c r="D1286" s="233" t="s">
        <v>266</v>
      </c>
      <c r="E1286" s="234" t="s">
        <v>4492</v>
      </c>
      <c r="F1286" s="235" t="s">
        <v>4493</v>
      </c>
      <c r="G1286" s="236" t="s">
        <v>503</v>
      </c>
      <c r="H1286" s="237">
        <v>3</v>
      </c>
      <c r="I1286" s="238"/>
      <c r="J1286" s="239">
        <f>ROUND(I1286*H1286,2)</f>
        <v>0</v>
      </c>
      <c r="K1286" s="235" t="s">
        <v>270</v>
      </c>
      <c r="L1286" s="44"/>
      <c r="M1286" s="240" t="s">
        <v>1</v>
      </c>
      <c r="N1286" s="241" t="s">
        <v>48</v>
      </c>
      <c r="O1286" s="87"/>
      <c r="P1286" s="242">
        <f>O1286*H1286</f>
        <v>0</v>
      </c>
      <c r="Q1286" s="242">
        <v>0.0014499999999999999</v>
      </c>
      <c r="R1286" s="242">
        <f>Q1286*H1286</f>
        <v>0.0043499999999999997</v>
      </c>
      <c r="S1286" s="242">
        <v>0</v>
      </c>
      <c r="T1286" s="243">
        <f>S1286*H1286</f>
        <v>0</v>
      </c>
      <c r="AR1286" s="244" t="s">
        <v>452</v>
      </c>
      <c r="AT1286" s="244" t="s">
        <v>266</v>
      </c>
      <c r="AU1286" s="244" t="s">
        <v>92</v>
      </c>
      <c r="AY1286" s="17" t="s">
        <v>263</v>
      </c>
      <c r="BE1286" s="245">
        <f>IF(N1286="základní",J1286,0)</f>
        <v>0</v>
      </c>
      <c r="BF1286" s="245">
        <f>IF(N1286="snížená",J1286,0)</f>
        <v>0</v>
      </c>
      <c r="BG1286" s="245">
        <f>IF(N1286="zákl. přenesená",J1286,0)</f>
        <v>0</v>
      </c>
      <c r="BH1286" s="245">
        <f>IF(N1286="sníž. přenesená",J1286,0)</f>
        <v>0</v>
      </c>
      <c r="BI1286" s="245">
        <f>IF(N1286="nulová",J1286,0)</f>
        <v>0</v>
      </c>
      <c r="BJ1286" s="17" t="s">
        <v>90</v>
      </c>
      <c r="BK1286" s="245">
        <f>ROUND(I1286*H1286,2)</f>
        <v>0</v>
      </c>
      <c r="BL1286" s="17" t="s">
        <v>452</v>
      </c>
      <c r="BM1286" s="244" t="s">
        <v>4494</v>
      </c>
    </row>
    <row r="1287" s="12" customFormat="1">
      <c r="B1287" s="252"/>
      <c r="C1287" s="253"/>
      <c r="D1287" s="246" t="s">
        <v>368</v>
      </c>
      <c r="E1287" s="254" t="s">
        <v>1</v>
      </c>
      <c r="F1287" s="255" t="s">
        <v>112</v>
      </c>
      <c r="G1287" s="253"/>
      <c r="H1287" s="256">
        <v>3</v>
      </c>
      <c r="I1287" s="257"/>
      <c r="J1287" s="253"/>
      <c r="K1287" s="253"/>
      <c r="L1287" s="258"/>
      <c r="M1287" s="259"/>
      <c r="N1287" s="260"/>
      <c r="O1287" s="260"/>
      <c r="P1287" s="260"/>
      <c r="Q1287" s="260"/>
      <c r="R1287" s="260"/>
      <c r="S1287" s="260"/>
      <c r="T1287" s="261"/>
      <c r="AT1287" s="262" t="s">
        <v>368</v>
      </c>
      <c r="AU1287" s="262" t="s">
        <v>92</v>
      </c>
      <c r="AV1287" s="12" t="s">
        <v>92</v>
      </c>
      <c r="AW1287" s="12" t="s">
        <v>38</v>
      </c>
      <c r="AX1287" s="12" t="s">
        <v>90</v>
      </c>
      <c r="AY1287" s="262" t="s">
        <v>263</v>
      </c>
    </row>
    <row r="1288" s="1" customFormat="1" ht="16.5" customHeight="1">
      <c r="B1288" s="39"/>
      <c r="C1288" s="295" t="s">
        <v>1623</v>
      </c>
      <c r="D1288" s="295" t="s">
        <v>400</v>
      </c>
      <c r="E1288" s="296" t="s">
        <v>4495</v>
      </c>
      <c r="F1288" s="297" t="s">
        <v>4496</v>
      </c>
      <c r="G1288" s="298" t="s">
        <v>1</v>
      </c>
      <c r="H1288" s="299">
        <v>3</v>
      </c>
      <c r="I1288" s="300"/>
      <c r="J1288" s="301">
        <f>ROUND(I1288*H1288,2)</f>
        <v>0</v>
      </c>
      <c r="K1288" s="297" t="s">
        <v>3544</v>
      </c>
      <c r="L1288" s="302"/>
      <c r="M1288" s="303" t="s">
        <v>1</v>
      </c>
      <c r="N1288" s="304" t="s">
        <v>48</v>
      </c>
      <c r="O1288" s="87"/>
      <c r="P1288" s="242">
        <f>O1288*H1288</f>
        <v>0</v>
      </c>
      <c r="Q1288" s="242">
        <v>0</v>
      </c>
      <c r="R1288" s="242">
        <f>Q1288*H1288</f>
        <v>0</v>
      </c>
      <c r="S1288" s="242">
        <v>0</v>
      </c>
      <c r="T1288" s="243">
        <f>S1288*H1288</f>
        <v>0</v>
      </c>
      <c r="AR1288" s="244" t="s">
        <v>563</v>
      </c>
      <c r="AT1288" s="244" t="s">
        <v>400</v>
      </c>
      <c r="AU1288" s="244" t="s">
        <v>92</v>
      </c>
      <c r="AY1288" s="17" t="s">
        <v>263</v>
      </c>
      <c r="BE1288" s="245">
        <f>IF(N1288="základní",J1288,0)</f>
        <v>0</v>
      </c>
      <c r="BF1288" s="245">
        <f>IF(N1288="snížená",J1288,0)</f>
        <v>0</v>
      </c>
      <c r="BG1288" s="245">
        <f>IF(N1288="zákl. přenesená",J1288,0)</f>
        <v>0</v>
      </c>
      <c r="BH1288" s="245">
        <f>IF(N1288="sníž. přenesená",J1288,0)</f>
        <v>0</v>
      </c>
      <c r="BI1288" s="245">
        <f>IF(N1288="nulová",J1288,0)</f>
        <v>0</v>
      </c>
      <c r="BJ1288" s="17" t="s">
        <v>90</v>
      </c>
      <c r="BK1288" s="245">
        <f>ROUND(I1288*H1288,2)</f>
        <v>0</v>
      </c>
      <c r="BL1288" s="17" t="s">
        <v>452</v>
      </c>
      <c r="BM1288" s="244" t="s">
        <v>4497</v>
      </c>
    </row>
    <row r="1289" s="12" customFormat="1">
      <c r="B1289" s="252"/>
      <c r="C1289" s="253"/>
      <c r="D1289" s="246" t="s">
        <v>368</v>
      </c>
      <c r="E1289" s="254" t="s">
        <v>1</v>
      </c>
      <c r="F1289" s="255" t="s">
        <v>112</v>
      </c>
      <c r="G1289" s="253"/>
      <c r="H1289" s="256">
        <v>3</v>
      </c>
      <c r="I1289" s="257"/>
      <c r="J1289" s="253"/>
      <c r="K1289" s="253"/>
      <c r="L1289" s="258"/>
      <c r="M1289" s="259"/>
      <c r="N1289" s="260"/>
      <c r="O1289" s="260"/>
      <c r="P1289" s="260"/>
      <c r="Q1289" s="260"/>
      <c r="R1289" s="260"/>
      <c r="S1289" s="260"/>
      <c r="T1289" s="261"/>
      <c r="AT1289" s="262" t="s">
        <v>368</v>
      </c>
      <c r="AU1289" s="262" t="s">
        <v>92</v>
      </c>
      <c r="AV1289" s="12" t="s">
        <v>92</v>
      </c>
      <c r="AW1289" s="12" t="s">
        <v>38</v>
      </c>
      <c r="AX1289" s="12" t="s">
        <v>90</v>
      </c>
      <c r="AY1289" s="262" t="s">
        <v>263</v>
      </c>
    </row>
    <row r="1290" s="1" customFormat="1" ht="16.5" customHeight="1">
      <c r="B1290" s="39"/>
      <c r="C1290" s="233" t="s">
        <v>1627</v>
      </c>
      <c r="D1290" s="233" t="s">
        <v>266</v>
      </c>
      <c r="E1290" s="234" t="s">
        <v>4498</v>
      </c>
      <c r="F1290" s="235" t="s">
        <v>4499</v>
      </c>
      <c r="G1290" s="236" t="s">
        <v>2216</v>
      </c>
      <c r="H1290" s="237">
        <v>4</v>
      </c>
      <c r="I1290" s="238"/>
      <c r="J1290" s="239">
        <f>ROUND(I1290*H1290,2)</f>
        <v>0</v>
      </c>
      <c r="K1290" s="235" t="s">
        <v>270</v>
      </c>
      <c r="L1290" s="44"/>
      <c r="M1290" s="240" t="s">
        <v>1</v>
      </c>
      <c r="N1290" s="241" t="s">
        <v>48</v>
      </c>
      <c r="O1290" s="87"/>
      <c r="P1290" s="242">
        <f>O1290*H1290</f>
        <v>0</v>
      </c>
      <c r="Q1290" s="242">
        <v>0.00042999999999999999</v>
      </c>
      <c r="R1290" s="242">
        <f>Q1290*H1290</f>
        <v>0.00172</v>
      </c>
      <c r="S1290" s="242">
        <v>0</v>
      </c>
      <c r="T1290" s="243">
        <f>S1290*H1290</f>
        <v>0</v>
      </c>
      <c r="AR1290" s="244" t="s">
        <v>452</v>
      </c>
      <c r="AT1290" s="244" t="s">
        <v>266</v>
      </c>
      <c r="AU1290" s="244" t="s">
        <v>92</v>
      </c>
      <c r="AY1290" s="17" t="s">
        <v>263</v>
      </c>
      <c r="BE1290" s="245">
        <f>IF(N1290="základní",J1290,0)</f>
        <v>0</v>
      </c>
      <c r="BF1290" s="245">
        <f>IF(N1290="snížená",J1290,0)</f>
        <v>0</v>
      </c>
      <c r="BG1290" s="245">
        <f>IF(N1290="zákl. přenesená",J1290,0)</f>
        <v>0</v>
      </c>
      <c r="BH1290" s="245">
        <f>IF(N1290="sníž. přenesená",J1290,0)</f>
        <v>0</v>
      </c>
      <c r="BI1290" s="245">
        <f>IF(N1290="nulová",J1290,0)</f>
        <v>0</v>
      </c>
      <c r="BJ1290" s="17" t="s">
        <v>90</v>
      </c>
      <c r="BK1290" s="245">
        <f>ROUND(I1290*H1290,2)</f>
        <v>0</v>
      </c>
      <c r="BL1290" s="17" t="s">
        <v>452</v>
      </c>
      <c r="BM1290" s="244" t="s">
        <v>4500</v>
      </c>
    </row>
    <row r="1291" s="12" customFormat="1">
      <c r="B1291" s="252"/>
      <c r="C1291" s="253"/>
      <c r="D1291" s="246" t="s">
        <v>368</v>
      </c>
      <c r="E1291" s="254" t="s">
        <v>1</v>
      </c>
      <c r="F1291" s="255" t="s">
        <v>125</v>
      </c>
      <c r="G1291" s="253"/>
      <c r="H1291" s="256">
        <v>4</v>
      </c>
      <c r="I1291" s="257"/>
      <c r="J1291" s="253"/>
      <c r="K1291" s="253"/>
      <c r="L1291" s="258"/>
      <c r="M1291" s="259"/>
      <c r="N1291" s="260"/>
      <c r="O1291" s="260"/>
      <c r="P1291" s="260"/>
      <c r="Q1291" s="260"/>
      <c r="R1291" s="260"/>
      <c r="S1291" s="260"/>
      <c r="T1291" s="261"/>
      <c r="AT1291" s="262" t="s">
        <v>368</v>
      </c>
      <c r="AU1291" s="262" t="s">
        <v>92</v>
      </c>
      <c r="AV1291" s="12" t="s">
        <v>92</v>
      </c>
      <c r="AW1291" s="12" t="s">
        <v>38</v>
      </c>
      <c r="AX1291" s="12" t="s">
        <v>90</v>
      </c>
      <c r="AY1291" s="262" t="s">
        <v>263</v>
      </c>
    </row>
    <row r="1292" s="1" customFormat="1" ht="16.5" customHeight="1">
      <c r="B1292" s="39"/>
      <c r="C1292" s="233" t="s">
        <v>1633</v>
      </c>
      <c r="D1292" s="233" t="s">
        <v>266</v>
      </c>
      <c r="E1292" s="234" t="s">
        <v>4501</v>
      </c>
      <c r="F1292" s="235" t="s">
        <v>4502</v>
      </c>
      <c r="G1292" s="236" t="s">
        <v>2216</v>
      </c>
      <c r="H1292" s="237">
        <v>4</v>
      </c>
      <c r="I1292" s="238"/>
      <c r="J1292" s="239">
        <f>ROUND(I1292*H1292,2)</f>
        <v>0</v>
      </c>
      <c r="K1292" s="235" t="s">
        <v>270</v>
      </c>
      <c r="L1292" s="44"/>
      <c r="M1292" s="240" t="s">
        <v>1</v>
      </c>
      <c r="N1292" s="241" t="s">
        <v>48</v>
      </c>
      <c r="O1292" s="87"/>
      <c r="P1292" s="242">
        <f>O1292*H1292</f>
        <v>0</v>
      </c>
      <c r="Q1292" s="242">
        <v>0.0147</v>
      </c>
      <c r="R1292" s="242">
        <f>Q1292*H1292</f>
        <v>0.058799999999999998</v>
      </c>
      <c r="S1292" s="242">
        <v>0</v>
      </c>
      <c r="T1292" s="243">
        <f>S1292*H1292</f>
        <v>0</v>
      </c>
      <c r="AR1292" s="244" t="s">
        <v>452</v>
      </c>
      <c r="AT1292" s="244" t="s">
        <v>266</v>
      </c>
      <c r="AU1292" s="244" t="s">
        <v>92</v>
      </c>
      <c r="AY1292" s="17" t="s">
        <v>263</v>
      </c>
      <c r="BE1292" s="245">
        <f>IF(N1292="základní",J1292,0)</f>
        <v>0</v>
      </c>
      <c r="BF1292" s="245">
        <f>IF(N1292="snížená",J1292,0)</f>
        <v>0</v>
      </c>
      <c r="BG1292" s="245">
        <f>IF(N1292="zákl. přenesená",J1292,0)</f>
        <v>0</v>
      </c>
      <c r="BH1292" s="245">
        <f>IF(N1292="sníž. přenesená",J1292,0)</f>
        <v>0</v>
      </c>
      <c r="BI1292" s="245">
        <f>IF(N1292="nulová",J1292,0)</f>
        <v>0</v>
      </c>
      <c r="BJ1292" s="17" t="s">
        <v>90</v>
      </c>
      <c r="BK1292" s="245">
        <f>ROUND(I1292*H1292,2)</f>
        <v>0</v>
      </c>
      <c r="BL1292" s="17" t="s">
        <v>452</v>
      </c>
      <c r="BM1292" s="244" t="s">
        <v>4503</v>
      </c>
    </row>
    <row r="1293" s="14" customFormat="1">
      <c r="B1293" s="274"/>
      <c r="C1293" s="275"/>
      <c r="D1293" s="246" t="s">
        <v>368</v>
      </c>
      <c r="E1293" s="276" t="s">
        <v>1</v>
      </c>
      <c r="F1293" s="277" t="s">
        <v>4424</v>
      </c>
      <c r="G1293" s="275"/>
      <c r="H1293" s="276" t="s">
        <v>1</v>
      </c>
      <c r="I1293" s="278"/>
      <c r="J1293" s="275"/>
      <c r="K1293" s="275"/>
      <c r="L1293" s="279"/>
      <c r="M1293" s="280"/>
      <c r="N1293" s="281"/>
      <c r="O1293" s="281"/>
      <c r="P1293" s="281"/>
      <c r="Q1293" s="281"/>
      <c r="R1293" s="281"/>
      <c r="S1293" s="281"/>
      <c r="T1293" s="282"/>
      <c r="AT1293" s="283" t="s">
        <v>368</v>
      </c>
      <c r="AU1293" s="283" t="s">
        <v>92</v>
      </c>
      <c r="AV1293" s="14" t="s">
        <v>90</v>
      </c>
      <c r="AW1293" s="14" t="s">
        <v>38</v>
      </c>
      <c r="AX1293" s="14" t="s">
        <v>83</v>
      </c>
      <c r="AY1293" s="283" t="s">
        <v>263</v>
      </c>
    </row>
    <row r="1294" s="12" customFormat="1">
      <c r="B1294" s="252"/>
      <c r="C1294" s="253"/>
      <c r="D1294" s="246" t="s">
        <v>368</v>
      </c>
      <c r="E1294" s="254" t="s">
        <v>1</v>
      </c>
      <c r="F1294" s="255" t="s">
        <v>125</v>
      </c>
      <c r="G1294" s="253"/>
      <c r="H1294" s="256">
        <v>4</v>
      </c>
      <c r="I1294" s="257"/>
      <c r="J1294" s="253"/>
      <c r="K1294" s="253"/>
      <c r="L1294" s="258"/>
      <c r="M1294" s="259"/>
      <c r="N1294" s="260"/>
      <c r="O1294" s="260"/>
      <c r="P1294" s="260"/>
      <c r="Q1294" s="260"/>
      <c r="R1294" s="260"/>
      <c r="S1294" s="260"/>
      <c r="T1294" s="261"/>
      <c r="AT1294" s="262" t="s">
        <v>368</v>
      </c>
      <c r="AU1294" s="262" t="s">
        <v>92</v>
      </c>
      <c r="AV1294" s="12" t="s">
        <v>92</v>
      </c>
      <c r="AW1294" s="12" t="s">
        <v>38</v>
      </c>
      <c r="AX1294" s="12" t="s">
        <v>90</v>
      </c>
      <c r="AY1294" s="262" t="s">
        <v>263</v>
      </c>
    </row>
    <row r="1295" s="1" customFormat="1" ht="16.5" customHeight="1">
      <c r="B1295" s="39"/>
      <c r="C1295" s="233" t="s">
        <v>1638</v>
      </c>
      <c r="D1295" s="233" t="s">
        <v>266</v>
      </c>
      <c r="E1295" s="234" t="s">
        <v>4504</v>
      </c>
      <c r="F1295" s="235" t="s">
        <v>4505</v>
      </c>
      <c r="G1295" s="236" t="s">
        <v>2216</v>
      </c>
      <c r="H1295" s="237">
        <v>14</v>
      </c>
      <c r="I1295" s="238"/>
      <c r="J1295" s="239">
        <f>ROUND(I1295*H1295,2)</f>
        <v>0</v>
      </c>
      <c r="K1295" s="235" t="s">
        <v>270</v>
      </c>
      <c r="L1295" s="44"/>
      <c r="M1295" s="240" t="s">
        <v>1</v>
      </c>
      <c r="N1295" s="241" t="s">
        <v>48</v>
      </c>
      <c r="O1295" s="87"/>
      <c r="P1295" s="242">
        <f>O1295*H1295</f>
        <v>0</v>
      </c>
      <c r="Q1295" s="242">
        <v>0.00029999999999999997</v>
      </c>
      <c r="R1295" s="242">
        <f>Q1295*H1295</f>
        <v>0.0041999999999999997</v>
      </c>
      <c r="S1295" s="242">
        <v>0</v>
      </c>
      <c r="T1295" s="243">
        <f>S1295*H1295</f>
        <v>0</v>
      </c>
      <c r="AR1295" s="244" t="s">
        <v>452</v>
      </c>
      <c r="AT1295" s="244" t="s">
        <v>266</v>
      </c>
      <c r="AU1295" s="244" t="s">
        <v>92</v>
      </c>
      <c r="AY1295" s="17" t="s">
        <v>263</v>
      </c>
      <c r="BE1295" s="245">
        <f>IF(N1295="základní",J1295,0)</f>
        <v>0</v>
      </c>
      <c r="BF1295" s="245">
        <f>IF(N1295="snížená",J1295,0)</f>
        <v>0</v>
      </c>
      <c r="BG1295" s="245">
        <f>IF(N1295="zákl. přenesená",J1295,0)</f>
        <v>0</v>
      </c>
      <c r="BH1295" s="245">
        <f>IF(N1295="sníž. přenesená",J1295,0)</f>
        <v>0</v>
      </c>
      <c r="BI1295" s="245">
        <f>IF(N1295="nulová",J1295,0)</f>
        <v>0</v>
      </c>
      <c r="BJ1295" s="17" t="s">
        <v>90</v>
      </c>
      <c r="BK1295" s="245">
        <f>ROUND(I1295*H1295,2)</f>
        <v>0</v>
      </c>
      <c r="BL1295" s="17" t="s">
        <v>452</v>
      </c>
      <c r="BM1295" s="244" t="s">
        <v>4506</v>
      </c>
    </row>
    <row r="1296" s="12" customFormat="1">
      <c r="B1296" s="252"/>
      <c r="C1296" s="253"/>
      <c r="D1296" s="246" t="s">
        <v>368</v>
      </c>
      <c r="E1296" s="254" t="s">
        <v>1</v>
      </c>
      <c r="F1296" s="255" t="s">
        <v>4507</v>
      </c>
      <c r="G1296" s="253"/>
      <c r="H1296" s="256">
        <v>14</v>
      </c>
      <c r="I1296" s="257"/>
      <c r="J1296" s="253"/>
      <c r="K1296" s="253"/>
      <c r="L1296" s="258"/>
      <c r="M1296" s="259"/>
      <c r="N1296" s="260"/>
      <c r="O1296" s="260"/>
      <c r="P1296" s="260"/>
      <c r="Q1296" s="260"/>
      <c r="R1296" s="260"/>
      <c r="S1296" s="260"/>
      <c r="T1296" s="261"/>
      <c r="AT1296" s="262" t="s">
        <v>368</v>
      </c>
      <c r="AU1296" s="262" t="s">
        <v>92</v>
      </c>
      <c r="AV1296" s="12" t="s">
        <v>92</v>
      </c>
      <c r="AW1296" s="12" t="s">
        <v>38</v>
      </c>
      <c r="AX1296" s="12" t="s">
        <v>90</v>
      </c>
      <c r="AY1296" s="262" t="s">
        <v>263</v>
      </c>
    </row>
    <row r="1297" s="1" customFormat="1" ht="16.5" customHeight="1">
      <c r="B1297" s="39"/>
      <c r="C1297" s="233" t="s">
        <v>1651</v>
      </c>
      <c r="D1297" s="233" t="s">
        <v>266</v>
      </c>
      <c r="E1297" s="234" t="s">
        <v>4508</v>
      </c>
      <c r="F1297" s="235" t="s">
        <v>4509</v>
      </c>
      <c r="G1297" s="236" t="s">
        <v>503</v>
      </c>
      <c r="H1297" s="237">
        <v>4</v>
      </c>
      <c r="I1297" s="238"/>
      <c r="J1297" s="239">
        <f>ROUND(I1297*H1297,2)</f>
        <v>0</v>
      </c>
      <c r="K1297" s="235" t="s">
        <v>270</v>
      </c>
      <c r="L1297" s="44"/>
      <c r="M1297" s="240" t="s">
        <v>1</v>
      </c>
      <c r="N1297" s="241" t="s">
        <v>48</v>
      </c>
      <c r="O1297" s="87"/>
      <c r="P1297" s="242">
        <f>O1297*H1297</f>
        <v>0</v>
      </c>
      <c r="Q1297" s="242">
        <v>0.00109</v>
      </c>
      <c r="R1297" s="242">
        <f>Q1297*H1297</f>
        <v>0.0043600000000000002</v>
      </c>
      <c r="S1297" s="242">
        <v>0</v>
      </c>
      <c r="T1297" s="243">
        <f>S1297*H1297</f>
        <v>0</v>
      </c>
      <c r="AR1297" s="244" t="s">
        <v>452</v>
      </c>
      <c r="AT1297" s="244" t="s">
        <v>266</v>
      </c>
      <c r="AU1297" s="244" t="s">
        <v>92</v>
      </c>
      <c r="AY1297" s="17" t="s">
        <v>263</v>
      </c>
      <c r="BE1297" s="245">
        <f>IF(N1297="základní",J1297,0)</f>
        <v>0</v>
      </c>
      <c r="BF1297" s="245">
        <f>IF(N1297="snížená",J1297,0)</f>
        <v>0</v>
      </c>
      <c r="BG1297" s="245">
        <f>IF(N1297="zákl. přenesená",J1297,0)</f>
        <v>0</v>
      </c>
      <c r="BH1297" s="245">
        <f>IF(N1297="sníž. přenesená",J1297,0)</f>
        <v>0</v>
      </c>
      <c r="BI1297" s="245">
        <f>IF(N1297="nulová",J1297,0)</f>
        <v>0</v>
      </c>
      <c r="BJ1297" s="17" t="s">
        <v>90</v>
      </c>
      <c r="BK1297" s="245">
        <f>ROUND(I1297*H1297,2)</f>
        <v>0</v>
      </c>
      <c r="BL1297" s="17" t="s">
        <v>452</v>
      </c>
      <c r="BM1297" s="244" t="s">
        <v>4510</v>
      </c>
    </row>
    <row r="1298" s="1" customFormat="1" ht="16.5" customHeight="1">
      <c r="B1298" s="39"/>
      <c r="C1298" s="233" t="s">
        <v>1661</v>
      </c>
      <c r="D1298" s="233" t="s">
        <v>266</v>
      </c>
      <c r="E1298" s="234" t="s">
        <v>4511</v>
      </c>
      <c r="F1298" s="235" t="s">
        <v>4512</v>
      </c>
      <c r="G1298" s="236" t="s">
        <v>2216</v>
      </c>
      <c r="H1298" s="237">
        <v>118</v>
      </c>
      <c r="I1298" s="238"/>
      <c r="J1298" s="239">
        <f>ROUND(I1298*H1298,2)</f>
        <v>0</v>
      </c>
      <c r="K1298" s="235" t="s">
        <v>270</v>
      </c>
      <c r="L1298" s="44"/>
      <c r="M1298" s="240" t="s">
        <v>1</v>
      </c>
      <c r="N1298" s="241" t="s">
        <v>48</v>
      </c>
      <c r="O1298" s="87"/>
      <c r="P1298" s="242">
        <f>O1298*H1298</f>
        <v>0</v>
      </c>
      <c r="Q1298" s="242">
        <v>9.0000000000000006E-05</v>
      </c>
      <c r="R1298" s="242">
        <f>Q1298*H1298</f>
        <v>0.010620000000000001</v>
      </c>
      <c r="S1298" s="242">
        <v>0</v>
      </c>
      <c r="T1298" s="243">
        <f>S1298*H1298</f>
        <v>0</v>
      </c>
      <c r="AR1298" s="244" t="s">
        <v>452</v>
      </c>
      <c r="AT1298" s="244" t="s">
        <v>266</v>
      </c>
      <c r="AU1298" s="244" t="s">
        <v>92</v>
      </c>
      <c r="AY1298" s="17" t="s">
        <v>263</v>
      </c>
      <c r="BE1298" s="245">
        <f>IF(N1298="základní",J1298,0)</f>
        <v>0</v>
      </c>
      <c r="BF1298" s="245">
        <f>IF(N1298="snížená",J1298,0)</f>
        <v>0</v>
      </c>
      <c r="BG1298" s="245">
        <f>IF(N1298="zákl. přenesená",J1298,0)</f>
        <v>0</v>
      </c>
      <c r="BH1298" s="245">
        <f>IF(N1298="sníž. přenesená",J1298,0)</f>
        <v>0</v>
      </c>
      <c r="BI1298" s="245">
        <f>IF(N1298="nulová",J1298,0)</f>
        <v>0</v>
      </c>
      <c r="BJ1298" s="17" t="s">
        <v>90</v>
      </c>
      <c r="BK1298" s="245">
        <f>ROUND(I1298*H1298,2)</f>
        <v>0</v>
      </c>
      <c r="BL1298" s="17" t="s">
        <v>452</v>
      </c>
      <c r="BM1298" s="244" t="s">
        <v>4513</v>
      </c>
    </row>
    <row r="1299" s="12" customFormat="1">
      <c r="B1299" s="252"/>
      <c r="C1299" s="253"/>
      <c r="D1299" s="246" t="s">
        <v>368</v>
      </c>
      <c r="E1299" s="254" t="s">
        <v>1</v>
      </c>
      <c r="F1299" s="255" t="s">
        <v>4514</v>
      </c>
      <c r="G1299" s="253"/>
      <c r="H1299" s="256">
        <v>118</v>
      </c>
      <c r="I1299" s="257"/>
      <c r="J1299" s="253"/>
      <c r="K1299" s="253"/>
      <c r="L1299" s="258"/>
      <c r="M1299" s="259"/>
      <c r="N1299" s="260"/>
      <c r="O1299" s="260"/>
      <c r="P1299" s="260"/>
      <c r="Q1299" s="260"/>
      <c r="R1299" s="260"/>
      <c r="S1299" s="260"/>
      <c r="T1299" s="261"/>
      <c r="AT1299" s="262" t="s">
        <v>368</v>
      </c>
      <c r="AU1299" s="262" t="s">
        <v>92</v>
      </c>
      <c r="AV1299" s="12" t="s">
        <v>92</v>
      </c>
      <c r="AW1299" s="12" t="s">
        <v>38</v>
      </c>
      <c r="AX1299" s="12" t="s">
        <v>90</v>
      </c>
      <c r="AY1299" s="262" t="s">
        <v>263</v>
      </c>
    </row>
    <row r="1300" s="1" customFormat="1" ht="16.5" customHeight="1">
      <c r="B1300" s="39"/>
      <c r="C1300" s="295" t="s">
        <v>1667</v>
      </c>
      <c r="D1300" s="295" t="s">
        <v>400</v>
      </c>
      <c r="E1300" s="296" t="s">
        <v>4515</v>
      </c>
      <c r="F1300" s="297" t="s">
        <v>4516</v>
      </c>
      <c r="G1300" s="298" t="s">
        <v>503</v>
      </c>
      <c r="H1300" s="299">
        <v>4</v>
      </c>
      <c r="I1300" s="300"/>
      <c r="J1300" s="301">
        <f>ROUND(I1300*H1300,2)</f>
        <v>0</v>
      </c>
      <c r="K1300" s="297" t="s">
        <v>270</v>
      </c>
      <c r="L1300" s="302"/>
      <c r="M1300" s="303" t="s">
        <v>1</v>
      </c>
      <c r="N1300" s="304" t="s">
        <v>48</v>
      </c>
      <c r="O1300" s="87"/>
      <c r="P1300" s="242">
        <f>O1300*H1300</f>
        <v>0</v>
      </c>
      <c r="Q1300" s="242">
        <v>0.00021000000000000001</v>
      </c>
      <c r="R1300" s="242">
        <f>Q1300*H1300</f>
        <v>0.00084000000000000003</v>
      </c>
      <c r="S1300" s="242">
        <v>0</v>
      </c>
      <c r="T1300" s="243">
        <f>S1300*H1300</f>
        <v>0</v>
      </c>
      <c r="AR1300" s="244" t="s">
        <v>563</v>
      </c>
      <c r="AT1300" s="244" t="s">
        <v>400</v>
      </c>
      <c r="AU1300" s="244" t="s">
        <v>92</v>
      </c>
      <c r="AY1300" s="17" t="s">
        <v>263</v>
      </c>
      <c r="BE1300" s="245">
        <f>IF(N1300="základní",J1300,0)</f>
        <v>0</v>
      </c>
      <c r="BF1300" s="245">
        <f>IF(N1300="snížená",J1300,0)</f>
        <v>0</v>
      </c>
      <c r="BG1300" s="245">
        <f>IF(N1300="zákl. přenesená",J1300,0)</f>
        <v>0</v>
      </c>
      <c r="BH1300" s="245">
        <f>IF(N1300="sníž. přenesená",J1300,0)</f>
        <v>0</v>
      </c>
      <c r="BI1300" s="245">
        <f>IF(N1300="nulová",J1300,0)</f>
        <v>0</v>
      </c>
      <c r="BJ1300" s="17" t="s">
        <v>90</v>
      </c>
      <c r="BK1300" s="245">
        <f>ROUND(I1300*H1300,2)</f>
        <v>0</v>
      </c>
      <c r="BL1300" s="17" t="s">
        <v>452</v>
      </c>
      <c r="BM1300" s="244" t="s">
        <v>4517</v>
      </c>
    </row>
    <row r="1301" s="14" customFormat="1">
      <c r="B1301" s="274"/>
      <c r="C1301" s="275"/>
      <c r="D1301" s="246" t="s">
        <v>368</v>
      </c>
      <c r="E1301" s="276" t="s">
        <v>1</v>
      </c>
      <c r="F1301" s="277" t="s">
        <v>4424</v>
      </c>
      <c r="G1301" s="275"/>
      <c r="H1301" s="276" t="s">
        <v>1</v>
      </c>
      <c r="I1301" s="278"/>
      <c r="J1301" s="275"/>
      <c r="K1301" s="275"/>
      <c r="L1301" s="279"/>
      <c r="M1301" s="280"/>
      <c r="N1301" s="281"/>
      <c r="O1301" s="281"/>
      <c r="P1301" s="281"/>
      <c r="Q1301" s="281"/>
      <c r="R1301" s="281"/>
      <c r="S1301" s="281"/>
      <c r="T1301" s="282"/>
      <c r="AT1301" s="283" t="s">
        <v>368</v>
      </c>
      <c r="AU1301" s="283" t="s">
        <v>92</v>
      </c>
      <c r="AV1301" s="14" t="s">
        <v>90</v>
      </c>
      <c r="AW1301" s="14" t="s">
        <v>38</v>
      </c>
      <c r="AX1301" s="14" t="s">
        <v>83</v>
      </c>
      <c r="AY1301" s="283" t="s">
        <v>263</v>
      </c>
    </row>
    <row r="1302" s="12" customFormat="1">
      <c r="B1302" s="252"/>
      <c r="C1302" s="253"/>
      <c r="D1302" s="246" t="s">
        <v>368</v>
      </c>
      <c r="E1302" s="254" t="s">
        <v>1</v>
      </c>
      <c r="F1302" s="255" t="s">
        <v>125</v>
      </c>
      <c r="G1302" s="253"/>
      <c r="H1302" s="256">
        <v>4</v>
      </c>
      <c r="I1302" s="257"/>
      <c r="J1302" s="253"/>
      <c r="K1302" s="253"/>
      <c r="L1302" s="258"/>
      <c r="M1302" s="259"/>
      <c r="N1302" s="260"/>
      <c r="O1302" s="260"/>
      <c r="P1302" s="260"/>
      <c r="Q1302" s="260"/>
      <c r="R1302" s="260"/>
      <c r="S1302" s="260"/>
      <c r="T1302" s="261"/>
      <c r="AT1302" s="262" t="s">
        <v>368</v>
      </c>
      <c r="AU1302" s="262" t="s">
        <v>92</v>
      </c>
      <c r="AV1302" s="12" t="s">
        <v>92</v>
      </c>
      <c r="AW1302" s="12" t="s">
        <v>38</v>
      </c>
      <c r="AX1302" s="12" t="s">
        <v>90</v>
      </c>
      <c r="AY1302" s="262" t="s">
        <v>263</v>
      </c>
    </row>
    <row r="1303" s="1" customFormat="1" ht="16.5" customHeight="1">
      <c r="B1303" s="39"/>
      <c r="C1303" s="295" t="s">
        <v>1674</v>
      </c>
      <c r="D1303" s="295" t="s">
        <v>400</v>
      </c>
      <c r="E1303" s="296" t="s">
        <v>4518</v>
      </c>
      <c r="F1303" s="297" t="s">
        <v>4519</v>
      </c>
      <c r="G1303" s="298" t="s">
        <v>503</v>
      </c>
      <c r="H1303" s="299">
        <v>114</v>
      </c>
      <c r="I1303" s="300"/>
      <c r="J1303" s="301">
        <f>ROUND(I1303*H1303,2)</f>
        <v>0</v>
      </c>
      <c r="K1303" s="297" t="s">
        <v>270</v>
      </c>
      <c r="L1303" s="302"/>
      <c r="M1303" s="303" t="s">
        <v>1</v>
      </c>
      <c r="N1303" s="304" t="s">
        <v>48</v>
      </c>
      <c r="O1303" s="87"/>
      <c r="P1303" s="242">
        <f>O1303*H1303</f>
        <v>0</v>
      </c>
      <c r="Q1303" s="242">
        <v>0.00031</v>
      </c>
      <c r="R1303" s="242">
        <f>Q1303*H1303</f>
        <v>0.035340000000000003</v>
      </c>
      <c r="S1303" s="242">
        <v>0</v>
      </c>
      <c r="T1303" s="243">
        <f>S1303*H1303</f>
        <v>0</v>
      </c>
      <c r="AR1303" s="244" t="s">
        <v>563</v>
      </c>
      <c r="AT1303" s="244" t="s">
        <v>400</v>
      </c>
      <c r="AU1303" s="244" t="s">
        <v>92</v>
      </c>
      <c r="AY1303" s="17" t="s">
        <v>263</v>
      </c>
      <c r="BE1303" s="245">
        <f>IF(N1303="základní",J1303,0)</f>
        <v>0</v>
      </c>
      <c r="BF1303" s="245">
        <f>IF(N1303="snížená",J1303,0)</f>
        <v>0</v>
      </c>
      <c r="BG1303" s="245">
        <f>IF(N1303="zákl. přenesená",J1303,0)</f>
        <v>0</v>
      </c>
      <c r="BH1303" s="245">
        <f>IF(N1303="sníž. přenesená",J1303,0)</f>
        <v>0</v>
      </c>
      <c r="BI1303" s="245">
        <f>IF(N1303="nulová",J1303,0)</f>
        <v>0</v>
      </c>
      <c r="BJ1303" s="17" t="s">
        <v>90</v>
      </c>
      <c r="BK1303" s="245">
        <f>ROUND(I1303*H1303,2)</f>
        <v>0</v>
      </c>
      <c r="BL1303" s="17" t="s">
        <v>452</v>
      </c>
      <c r="BM1303" s="244" t="s">
        <v>4520</v>
      </c>
    </row>
    <row r="1304" s="12" customFormat="1">
      <c r="B1304" s="252"/>
      <c r="C1304" s="253"/>
      <c r="D1304" s="246" t="s">
        <v>368</v>
      </c>
      <c r="E1304" s="254" t="s">
        <v>1</v>
      </c>
      <c r="F1304" s="255" t="s">
        <v>4521</v>
      </c>
      <c r="G1304" s="253"/>
      <c r="H1304" s="256">
        <v>114</v>
      </c>
      <c r="I1304" s="257"/>
      <c r="J1304" s="253"/>
      <c r="K1304" s="253"/>
      <c r="L1304" s="258"/>
      <c r="M1304" s="259"/>
      <c r="N1304" s="260"/>
      <c r="O1304" s="260"/>
      <c r="P1304" s="260"/>
      <c r="Q1304" s="260"/>
      <c r="R1304" s="260"/>
      <c r="S1304" s="260"/>
      <c r="T1304" s="261"/>
      <c r="AT1304" s="262" t="s">
        <v>368</v>
      </c>
      <c r="AU1304" s="262" t="s">
        <v>92</v>
      </c>
      <c r="AV1304" s="12" t="s">
        <v>92</v>
      </c>
      <c r="AW1304" s="12" t="s">
        <v>38</v>
      </c>
      <c r="AX1304" s="12" t="s">
        <v>90</v>
      </c>
      <c r="AY1304" s="262" t="s">
        <v>263</v>
      </c>
    </row>
    <row r="1305" s="1" customFormat="1" ht="16.5" customHeight="1">
      <c r="B1305" s="39"/>
      <c r="C1305" s="233" t="s">
        <v>1685</v>
      </c>
      <c r="D1305" s="233" t="s">
        <v>266</v>
      </c>
      <c r="E1305" s="234" t="s">
        <v>4522</v>
      </c>
      <c r="F1305" s="235" t="s">
        <v>4523</v>
      </c>
      <c r="G1305" s="236" t="s">
        <v>2216</v>
      </c>
      <c r="H1305" s="237">
        <v>4</v>
      </c>
      <c r="I1305" s="238"/>
      <c r="J1305" s="239">
        <f>ROUND(I1305*H1305,2)</f>
        <v>0</v>
      </c>
      <c r="K1305" s="235" t="s">
        <v>270</v>
      </c>
      <c r="L1305" s="44"/>
      <c r="M1305" s="240" t="s">
        <v>1</v>
      </c>
      <c r="N1305" s="241" t="s">
        <v>48</v>
      </c>
      <c r="O1305" s="87"/>
      <c r="P1305" s="242">
        <f>O1305*H1305</f>
        <v>0</v>
      </c>
      <c r="Q1305" s="242">
        <v>0.0019599999999999999</v>
      </c>
      <c r="R1305" s="242">
        <f>Q1305*H1305</f>
        <v>0.0078399999999999997</v>
      </c>
      <c r="S1305" s="242">
        <v>0</v>
      </c>
      <c r="T1305" s="243">
        <f>S1305*H1305</f>
        <v>0</v>
      </c>
      <c r="AR1305" s="244" t="s">
        <v>452</v>
      </c>
      <c r="AT1305" s="244" t="s">
        <v>266</v>
      </c>
      <c r="AU1305" s="244" t="s">
        <v>92</v>
      </c>
      <c r="AY1305" s="17" t="s">
        <v>263</v>
      </c>
      <c r="BE1305" s="245">
        <f>IF(N1305="základní",J1305,0)</f>
        <v>0</v>
      </c>
      <c r="BF1305" s="245">
        <f>IF(N1305="snížená",J1305,0)</f>
        <v>0</v>
      </c>
      <c r="BG1305" s="245">
        <f>IF(N1305="zákl. přenesená",J1305,0)</f>
        <v>0</v>
      </c>
      <c r="BH1305" s="245">
        <f>IF(N1305="sníž. přenesená",J1305,0)</f>
        <v>0</v>
      </c>
      <c r="BI1305" s="245">
        <f>IF(N1305="nulová",J1305,0)</f>
        <v>0</v>
      </c>
      <c r="BJ1305" s="17" t="s">
        <v>90</v>
      </c>
      <c r="BK1305" s="245">
        <f>ROUND(I1305*H1305,2)</f>
        <v>0</v>
      </c>
      <c r="BL1305" s="17" t="s">
        <v>452</v>
      </c>
      <c r="BM1305" s="244" t="s">
        <v>4524</v>
      </c>
    </row>
    <row r="1306" s="14" customFormat="1">
      <c r="B1306" s="274"/>
      <c r="C1306" s="275"/>
      <c r="D1306" s="246" t="s">
        <v>368</v>
      </c>
      <c r="E1306" s="276" t="s">
        <v>1</v>
      </c>
      <c r="F1306" s="277" t="s">
        <v>4424</v>
      </c>
      <c r="G1306" s="275"/>
      <c r="H1306" s="276" t="s">
        <v>1</v>
      </c>
      <c r="I1306" s="278"/>
      <c r="J1306" s="275"/>
      <c r="K1306" s="275"/>
      <c r="L1306" s="279"/>
      <c r="M1306" s="280"/>
      <c r="N1306" s="281"/>
      <c r="O1306" s="281"/>
      <c r="P1306" s="281"/>
      <c r="Q1306" s="281"/>
      <c r="R1306" s="281"/>
      <c r="S1306" s="281"/>
      <c r="T1306" s="282"/>
      <c r="AT1306" s="283" t="s">
        <v>368</v>
      </c>
      <c r="AU1306" s="283" t="s">
        <v>92</v>
      </c>
      <c r="AV1306" s="14" t="s">
        <v>90</v>
      </c>
      <c r="AW1306" s="14" t="s">
        <v>38</v>
      </c>
      <c r="AX1306" s="14" t="s">
        <v>83</v>
      </c>
      <c r="AY1306" s="283" t="s">
        <v>263</v>
      </c>
    </row>
    <row r="1307" s="12" customFormat="1">
      <c r="B1307" s="252"/>
      <c r="C1307" s="253"/>
      <c r="D1307" s="246" t="s">
        <v>368</v>
      </c>
      <c r="E1307" s="254" t="s">
        <v>1</v>
      </c>
      <c r="F1307" s="255" t="s">
        <v>125</v>
      </c>
      <c r="G1307" s="253"/>
      <c r="H1307" s="256">
        <v>4</v>
      </c>
      <c r="I1307" s="257"/>
      <c r="J1307" s="253"/>
      <c r="K1307" s="253"/>
      <c r="L1307" s="258"/>
      <c r="M1307" s="259"/>
      <c r="N1307" s="260"/>
      <c r="O1307" s="260"/>
      <c r="P1307" s="260"/>
      <c r="Q1307" s="260"/>
      <c r="R1307" s="260"/>
      <c r="S1307" s="260"/>
      <c r="T1307" s="261"/>
      <c r="AT1307" s="262" t="s">
        <v>368</v>
      </c>
      <c r="AU1307" s="262" t="s">
        <v>92</v>
      </c>
      <c r="AV1307" s="12" t="s">
        <v>92</v>
      </c>
      <c r="AW1307" s="12" t="s">
        <v>38</v>
      </c>
      <c r="AX1307" s="12" t="s">
        <v>90</v>
      </c>
      <c r="AY1307" s="262" t="s">
        <v>263</v>
      </c>
    </row>
    <row r="1308" s="1" customFormat="1" ht="16.5" customHeight="1">
      <c r="B1308" s="39"/>
      <c r="C1308" s="233" t="s">
        <v>1691</v>
      </c>
      <c r="D1308" s="233" t="s">
        <v>266</v>
      </c>
      <c r="E1308" s="234" t="s">
        <v>4525</v>
      </c>
      <c r="F1308" s="235" t="s">
        <v>4526</v>
      </c>
      <c r="G1308" s="236" t="s">
        <v>2216</v>
      </c>
      <c r="H1308" s="237">
        <v>3</v>
      </c>
      <c r="I1308" s="238"/>
      <c r="J1308" s="239">
        <f>ROUND(I1308*H1308,2)</f>
        <v>0</v>
      </c>
      <c r="K1308" s="235" t="s">
        <v>270</v>
      </c>
      <c r="L1308" s="44"/>
      <c r="M1308" s="240" t="s">
        <v>1</v>
      </c>
      <c r="N1308" s="241" t="s">
        <v>48</v>
      </c>
      <c r="O1308" s="87"/>
      <c r="P1308" s="242">
        <f>O1308*H1308</f>
        <v>0</v>
      </c>
      <c r="Q1308" s="242">
        <v>0.0018400000000000001</v>
      </c>
      <c r="R1308" s="242">
        <f>Q1308*H1308</f>
        <v>0.0055200000000000006</v>
      </c>
      <c r="S1308" s="242">
        <v>0</v>
      </c>
      <c r="T1308" s="243">
        <f>S1308*H1308</f>
        <v>0</v>
      </c>
      <c r="AR1308" s="244" t="s">
        <v>452</v>
      </c>
      <c r="AT1308" s="244" t="s">
        <v>266</v>
      </c>
      <c r="AU1308" s="244" t="s">
        <v>92</v>
      </c>
      <c r="AY1308" s="17" t="s">
        <v>263</v>
      </c>
      <c r="BE1308" s="245">
        <f>IF(N1308="základní",J1308,0)</f>
        <v>0</v>
      </c>
      <c r="BF1308" s="245">
        <f>IF(N1308="snížená",J1308,0)</f>
        <v>0</v>
      </c>
      <c r="BG1308" s="245">
        <f>IF(N1308="zákl. přenesená",J1308,0)</f>
        <v>0</v>
      </c>
      <c r="BH1308" s="245">
        <f>IF(N1308="sníž. přenesená",J1308,0)</f>
        <v>0</v>
      </c>
      <c r="BI1308" s="245">
        <f>IF(N1308="nulová",J1308,0)</f>
        <v>0</v>
      </c>
      <c r="BJ1308" s="17" t="s">
        <v>90</v>
      </c>
      <c r="BK1308" s="245">
        <f>ROUND(I1308*H1308,2)</f>
        <v>0</v>
      </c>
      <c r="BL1308" s="17" t="s">
        <v>452</v>
      </c>
      <c r="BM1308" s="244" t="s">
        <v>4527</v>
      </c>
    </row>
    <row r="1309" s="12" customFormat="1">
      <c r="B1309" s="252"/>
      <c r="C1309" s="253"/>
      <c r="D1309" s="246" t="s">
        <v>368</v>
      </c>
      <c r="E1309" s="254" t="s">
        <v>1</v>
      </c>
      <c r="F1309" s="255" t="s">
        <v>112</v>
      </c>
      <c r="G1309" s="253"/>
      <c r="H1309" s="256">
        <v>3</v>
      </c>
      <c r="I1309" s="257"/>
      <c r="J1309" s="253"/>
      <c r="K1309" s="253"/>
      <c r="L1309" s="258"/>
      <c r="M1309" s="259"/>
      <c r="N1309" s="260"/>
      <c r="O1309" s="260"/>
      <c r="P1309" s="260"/>
      <c r="Q1309" s="260"/>
      <c r="R1309" s="260"/>
      <c r="S1309" s="260"/>
      <c r="T1309" s="261"/>
      <c r="AT1309" s="262" t="s">
        <v>368</v>
      </c>
      <c r="AU1309" s="262" t="s">
        <v>92</v>
      </c>
      <c r="AV1309" s="12" t="s">
        <v>92</v>
      </c>
      <c r="AW1309" s="12" t="s">
        <v>38</v>
      </c>
      <c r="AX1309" s="12" t="s">
        <v>90</v>
      </c>
      <c r="AY1309" s="262" t="s">
        <v>263</v>
      </c>
    </row>
    <row r="1310" s="1" customFormat="1" ht="16.5" customHeight="1">
      <c r="B1310" s="39"/>
      <c r="C1310" s="233" t="s">
        <v>1697</v>
      </c>
      <c r="D1310" s="233" t="s">
        <v>266</v>
      </c>
      <c r="E1310" s="234" t="s">
        <v>4528</v>
      </c>
      <c r="F1310" s="235" t="s">
        <v>4529</v>
      </c>
      <c r="G1310" s="236" t="s">
        <v>503</v>
      </c>
      <c r="H1310" s="237">
        <v>57</v>
      </c>
      <c r="I1310" s="238"/>
      <c r="J1310" s="239">
        <f>ROUND(I1310*H1310,2)</f>
        <v>0</v>
      </c>
      <c r="K1310" s="235" t="s">
        <v>270</v>
      </c>
      <c r="L1310" s="44"/>
      <c r="M1310" s="240" t="s">
        <v>1</v>
      </c>
      <c r="N1310" s="241" t="s">
        <v>48</v>
      </c>
      <c r="O1310" s="87"/>
      <c r="P1310" s="242">
        <f>O1310*H1310</f>
        <v>0</v>
      </c>
      <c r="Q1310" s="242">
        <v>4.0000000000000003E-05</v>
      </c>
      <c r="R1310" s="242">
        <f>Q1310*H1310</f>
        <v>0.0022800000000000003</v>
      </c>
      <c r="S1310" s="242">
        <v>0</v>
      </c>
      <c r="T1310" s="243">
        <f>S1310*H1310</f>
        <v>0</v>
      </c>
      <c r="AR1310" s="244" t="s">
        <v>452</v>
      </c>
      <c r="AT1310" s="244" t="s">
        <v>266</v>
      </c>
      <c r="AU1310" s="244" t="s">
        <v>92</v>
      </c>
      <c r="AY1310" s="17" t="s">
        <v>263</v>
      </c>
      <c r="BE1310" s="245">
        <f>IF(N1310="základní",J1310,0)</f>
        <v>0</v>
      </c>
      <c r="BF1310" s="245">
        <f>IF(N1310="snížená",J1310,0)</f>
        <v>0</v>
      </c>
      <c r="BG1310" s="245">
        <f>IF(N1310="zákl. přenesená",J1310,0)</f>
        <v>0</v>
      </c>
      <c r="BH1310" s="245">
        <f>IF(N1310="sníž. přenesená",J1310,0)</f>
        <v>0</v>
      </c>
      <c r="BI1310" s="245">
        <f>IF(N1310="nulová",J1310,0)</f>
        <v>0</v>
      </c>
      <c r="BJ1310" s="17" t="s">
        <v>90</v>
      </c>
      <c r="BK1310" s="245">
        <f>ROUND(I1310*H1310,2)</f>
        <v>0</v>
      </c>
      <c r="BL1310" s="17" t="s">
        <v>452</v>
      </c>
      <c r="BM1310" s="244" t="s">
        <v>4530</v>
      </c>
    </row>
    <row r="1311" s="12" customFormat="1">
      <c r="B1311" s="252"/>
      <c r="C1311" s="253"/>
      <c r="D1311" s="246" t="s">
        <v>368</v>
      </c>
      <c r="E1311" s="254" t="s">
        <v>1</v>
      </c>
      <c r="F1311" s="255" t="s">
        <v>4531</v>
      </c>
      <c r="G1311" s="253"/>
      <c r="H1311" s="256">
        <v>57</v>
      </c>
      <c r="I1311" s="257"/>
      <c r="J1311" s="253"/>
      <c r="K1311" s="253"/>
      <c r="L1311" s="258"/>
      <c r="M1311" s="259"/>
      <c r="N1311" s="260"/>
      <c r="O1311" s="260"/>
      <c r="P1311" s="260"/>
      <c r="Q1311" s="260"/>
      <c r="R1311" s="260"/>
      <c r="S1311" s="260"/>
      <c r="T1311" s="261"/>
      <c r="AT1311" s="262" t="s">
        <v>368</v>
      </c>
      <c r="AU1311" s="262" t="s">
        <v>92</v>
      </c>
      <c r="AV1311" s="12" t="s">
        <v>92</v>
      </c>
      <c r="AW1311" s="12" t="s">
        <v>38</v>
      </c>
      <c r="AX1311" s="12" t="s">
        <v>90</v>
      </c>
      <c r="AY1311" s="262" t="s">
        <v>263</v>
      </c>
    </row>
    <row r="1312" s="1" customFormat="1" ht="16.5" customHeight="1">
      <c r="B1312" s="39"/>
      <c r="C1312" s="295" t="s">
        <v>1701</v>
      </c>
      <c r="D1312" s="295" t="s">
        <v>400</v>
      </c>
      <c r="E1312" s="296" t="s">
        <v>4532</v>
      </c>
      <c r="F1312" s="297" t="s">
        <v>4533</v>
      </c>
      <c r="G1312" s="298" t="s">
        <v>503</v>
      </c>
      <c r="H1312" s="299">
        <v>8</v>
      </c>
      <c r="I1312" s="300"/>
      <c r="J1312" s="301">
        <f>ROUND(I1312*H1312,2)</f>
        <v>0</v>
      </c>
      <c r="K1312" s="297" t="s">
        <v>270</v>
      </c>
      <c r="L1312" s="302"/>
      <c r="M1312" s="303" t="s">
        <v>1</v>
      </c>
      <c r="N1312" s="304" t="s">
        <v>48</v>
      </c>
      <c r="O1312" s="87"/>
      <c r="P1312" s="242">
        <f>O1312*H1312</f>
        <v>0</v>
      </c>
      <c r="Q1312" s="242">
        <v>0.0015200000000000001</v>
      </c>
      <c r="R1312" s="242">
        <f>Q1312*H1312</f>
        <v>0.012160000000000001</v>
      </c>
      <c r="S1312" s="242">
        <v>0</v>
      </c>
      <c r="T1312" s="243">
        <f>S1312*H1312</f>
        <v>0</v>
      </c>
      <c r="AR1312" s="244" t="s">
        <v>563</v>
      </c>
      <c r="AT1312" s="244" t="s">
        <v>400</v>
      </c>
      <c r="AU1312" s="244" t="s">
        <v>92</v>
      </c>
      <c r="AY1312" s="17" t="s">
        <v>263</v>
      </c>
      <c r="BE1312" s="245">
        <f>IF(N1312="základní",J1312,0)</f>
        <v>0</v>
      </c>
      <c r="BF1312" s="245">
        <f>IF(N1312="snížená",J1312,0)</f>
        <v>0</v>
      </c>
      <c r="BG1312" s="245">
        <f>IF(N1312="zákl. přenesená",J1312,0)</f>
        <v>0</v>
      </c>
      <c r="BH1312" s="245">
        <f>IF(N1312="sníž. přenesená",J1312,0)</f>
        <v>0</v>
      </c>
      <c r="BI1312" s="245">
        <f>IF(N1312="nulová",J1312,0)</f>
        <v>0</v>
      </c>
      <c r="BJ1312" s="17" t="s">
        <v>90</v>
      </c>
      <c r="BK1312" s="245">
        <f>ROUND(I1312*H1312,2)</f>
        <v>0</v>
      </c>
      <c r="BL1312" s="17" t="s">
        <v>452</v>
      </c>
      <c r="BM1312" s="244" t="s">
        <v>4534</v>
      </c>
    </row>
    <row r="1313" s="14" customFormat="1">
      <c r="B1313" s="274"/>
      <c r="C1313" s="275"/>
      <c r="D1313" s="246" t="s">
        <v>368</v>
      </c>
      <c r="E1313" s="276" t="s">
        <v>1</v>
      </c>
      <c r="F1313" s="277" t="s">
        <v>4487</v>
      </c>
      <c r="G1313" s="275"/>
      <c r="H1313" s="276" t="s">
        <v>1</v>
      </c>
      <c r="I1313" s="278"/>
      <c r="J1313" s="275"/>
      <c r="K1313" s="275"/>
      <c r="L1313" s="279"/>
      <c r="M1313" s="280"/>
      <c r="N1313" s="281"/>
      <c r="O1313" s="281"/>
      <c r="P1313" s="281"/>
      <c r="Q1313" s="281"/>
      <c r="R1313" s="281"/>
      <c r="S1313" s="281"/>
      <c r="T1313" s="282"/>
      <c r="AT1313" s="283" t="s">
        <v>368</v>
      </c>
      <c r="AU1313" s="283" t="s">
        <v>92</v>
      </c>
      <c r="AV1313" s="14" t="s">
        <v>90</v>
      </c>
      <c r="AW1313" s="14" t="s">
        <v>38</v>
      </c>
      <c r="AX1313" s="14" t="s">
        <v>83</v>
      </c>
      <c r="AY1313" s="283" t="s">
        <v>263</v>
      </c>
    </row>
    <row r="1314" s="12" customFormat="1">
      <c r="B1314" s="252"/>
      <c r="C1314" s="253"/>
      <c r="D1314" s="246" t="s">
        <v>368</v>
      </c>
      <c r="E1314" s="254" t="s">
        <v>1</v>
      </c>
      <c r="F1314" s="255" t="s">
        <v>303</v>
      </c>
      <c r="G1314" s="253"/>
      <c r="H1314" s="256">
        <v>8</v>
      </c>
      <c r="I1314" s="257"/>
      <c r="J1314" s="253"/>
      <c r="K1314" s="253"/>
      <c r="L1314" s="258"/>
      <c r="M1314" s="259"/>
      <c r="N1314" s="260"/>
      <c r="O1314" s="260"/>
      <c r="P1314" s="260"/>
      <c r="Q1314" s="260"/>
      <c r="R1314" s="260"/>
      <c r="S1314" s="260"/>
      <c r="T1314" s="261"/>
      <c r="AT1314" s="262" t="s">
        <v>368</v>
      </c>
      <c r="AU1314" s="262" t="s">
        <v>92</v>
      </c>
      <c r="AV1314" s="12" t="s">
        <v>92</v>
      </c>
      <c r="AW1314" s="12" t="s">
        <v>38</v>
      </c>
      <c r="AX1314" s="12" t="s">
        <v>90</v>
      </c>
      <c r="AY1314" s="262" t="s">
        <v>263</v>
      </c>
    </row>
    <row r="1315" s="1" customFormat="1" ht="24" customHeight="1">
      <c r="B1315" s="39"/>
      <c r="C1315" s="295" t="s">
        <v>1705</v>
      </c>
      <c r="D1315" s="295" t="s">
        <v>400</v>
      </c>
      <c r="E1315" s="296" t="s">
        <v>4535</v>
      </c>
      <c r="F1315" s="297" t="s">
        <v>4536</v>
      </c>
      <c r="G1315" s="298" t="s">
        <v>503</v>
      </c>
      <c r="H1315" s="299">
        <v>49</v>
      </c>
      <c r="I1315" s="300"/>
      <c r="J1315" s="301">
        <f>ROUND(I1315*H1315,2)</f>
        <v>0</v>
      </c>
      <c r="K1315" s="297" t="s">
        <v>3544</v>
      </c>
      <c r="L1315" s="302"/>
      <c r="M1315" s="303" t="s">
        <v>1</v>
      </c>
      <c r="N1315" s="304" t="s">
        <v>48</v>
      </c>
      <c r="O1315" s="87"/>
      <c r="P1315" s="242">
        <f>O1315*H1315</f>
        <v>0</v>
      </c>
      <c r="Q1315" s="242">
        <v>0.00183</v>
      </c>
      <c r="R1315" s="242">
        <f>Q1315*H1315</f>
        <v>0.08967</v>
      </c>
      <c r="S1315" s="242">
        <v>0</v>
      </c>
      <c r="T1315" s="243">
        <f>S1315*H1315</f>
        <v>0</v>
      </c>
      <c r="AR1315" s="244" t="s">
        <v>563</v>
      </c>
      <c r="AT1315" s="244" t="s">
        <v>400</v>
      </c>
      <c r="AU1315" s="244" t="s">
        <v>92</v>
      </c>
      <c r="AY1315" s="17" t="s">
        <v>263</v>
      </c>
      <c r="BE1315" s="245">
        <f>IF(N1315="základní",J1315,0)</f>
        <v>0</v>
      </c>
      <c r="BF1315" s="245">
        <f>IF(N1315="snížená",J1315,0)</f>
        <v>0</v>
      </c>
      <c r="BG1315" s="245">
        <f>IF(N1315="zákl. přenesená",J1315,0)</f>
        <v>0</v>
      </c>
      <c r="BH1315" s="245">
        <f>IF(N1315="sníž. přenesená",J1315,0)</f>
        <v>0</v>
      </c>
      <c r="BI1315" s="245">
        <f>IF(N1315="nulová",J1315,0)</f>
        <v>0</v>
      </c>
      <c r="BJ1315" s="17" t="s">
        <v>90</v>
      </c>
      <c r="BK1315" s="245">
        <f>ROUND(I1315*H1315,2)</f>
        <v>0</v>
      </c>
      <c r="BL1315" s="17" t="s">
        <v>452</v>
      </c>
      <c r="BM1315" s="244" t="s">
        <v>4537</v>
      </c>
    </row>
    <row r="1316" s="14" customFormat="1">
      <c r="B1316" s="274"/>
      <c r="C1316" s="275"/>
      <c r="D1316" s="246" t="s">
        <v>368</v>
      </c>
      <c r="E1316" s="276" t="s">
        <v>1</v>
      </c>
      <c r="F1316" s="277" t="s">
        <v>4538</v>
      </c>
      <c r="G1316" s="275"/>
      <c r="H1316" s="276" t="s">
        <v>1</v>
      </c>
      <c r="I1316" s="278"/>
      <c r="J1316" s="275"/>
      <c r="K1316" s="275"/>
      <c r="L1316" s="279"/>
      <c r="M1316" s="280"/>
      <c r="N1316" s="281"/>
      <c r="O1316" s="281"/>
      <c r="P1316" s="281"/>
      <c r="Q1316" s="281"/>
      <c r="R1316" s="281"/>
      <c r="S1316" s="281"/>
      <c r="T1316" s="282"/>
      <c r="AT1316" s="283" t="s">
        <v>368</v>
      </c>
      <c r="AU1316" s="283" t="s">
        <v>92</v>
      </c>
      <c r="AV1316" s="14" t="s">
        <v>90</v>
      </c>
      <c r="AW1316" s="14" t="s">
        <v>38</v>
      </c>
      <c r="AX1316" s="14" t="s">
        <v>83</v>
      </c>
      <c r="AY1316" s="283" t="s">
        <v>263</v>
      </c>
    </row>
    <row r="1317" s="12" customFormat="1">
      <c r="B1317" s="252"/>
      <c r="C1317" s="253"/>
      <c r="D1317" s="246" t="s">
        <v>368</v>
      </c>
      <c r="E1317" s="254" t="s">
        <v>1</v>
      </c>
      <c r="F1317" s="255" t="s">
        <v>4539</v>
      </c>
      <c r="G1317" s="253"/>
      <c r="H1317" s="256">
        <v>49</v>
      </c>
      <c r="I1317" s="257"/>
      <c r="J1317" s="253"/>
      <c r="K1317" s="253"/>
      <c r="L1317" s="258"/>
      <c r="M1317" s="259"/>
      <c r="N1317" s="260"/>
      <c r="O1317" s="260"/>
      <c r="P1317" s="260"/>
      <c r="Q1317" s="260"/>
      <c r="R1317" s="260"/>
      <c r="S1317" s="260"/>
      <c r="T1317" s="261"/>
      <c r="AT1317" s="262" t="s">
        <v>368</v>
      </c>
      <c r="AU1317" s="262" t="s">
        <v>92</v>
      </c>
      <c r="AV1317" s="12" t="s">
        <v>92</v>
      </c>
      <c r="AW1317" s="12" t="s">
        <v>38</v>
      </c>
      <c r="AX1317" s="12" t="s">
        <v>90</v>
      </c>
      <c r="AY1317" s="262" t="s">
        <v>263</v>
      </c>
    </row>
    <row r="1318" s="1" customFormat="1" ht="16.5" customHeight="1">
      <c r="B1318" s="39"/>
      <c r="C1318" s="233" t="s">
        <v>1709</v>
      </c>
      <c r="D1318" s="233" t="s">
        <v>266</v>
      </c>
      <c r="E1318" s="234" t="s">
        <v>4540</v>
      </c>
      <c r="F1318" s="235" t="s">
        <v>4541</v>
      </c>
      <c r="G1318" s="236" t="s">
        <v>503</v>
      </c>
      <c r="H1318" s="237">
        <v>6</v>
      </c>
      <c r="I1318" s="238"/>
      <c r="J1318" s="239">
        <f>ROUND(I1318*H1318,2)</f>
        <v>0</v>
      </c>
      <c r="K1318" s="235" t="s">
        <v>270</v>
      </c>
      <c r="L1318" s="44"/>
      <c r="M1318" s="240" t="s">
        <v>1</v>
      </c>
      <c r="N1318" s="241" t="s">
        <v>48</v>
      </c>
      <c r="O1318" s="87"/>
      <c r="P1318" s="242">
        <f>O1318*H1318</f>
        <v>0</v>
      </c>
      <c r="Q1318" s="242">
        <v>0.00012999999999999999</v>
      </c>
      <c r="R1318" s="242">
        <f>Q1318*H1318</f>
        <v>0.00077999999999999988</v>
      </c>
      <c r="S1318" s="242">
        <v>0</v>
      </c>
      <c r="T1318" s="243">
        <f>S1318*H1318</f>
        <v>0</v>
      </c>
      <c r="AR1318" s="244" t="s">
        <v>452</v>
      </c>
      <c r="AT1318" s="244" t="s">
        <v>266</v>
      </c>
      <c r="AU1318" s="244" t="s">
        <v>92</v>
      </c>
      <c r="AY1318" s="17" t="s">
        <v>263</v>
      </c>
      <c r="BE1318" s="245">
        <f>IF(N1318="základní",J1318,0)</f>
        <v>0</v>
      </c>
      <c r="BF1318" s="245">
        <f>IF(N1318="snížená",J1318,0)</f>
        <v>0</v>
      </c>
      <c r="BG1318" s="245">
        <f>IF(N1318="zákl. přenesená",J1318,0)</f>
        <v>0</v>
      </c>
      <c r="BH1318" s="245">
        <f>IF(N1318="sníž. přenesená",J1318,0)</f>
        <v>0</v>
      </c>
      <c r="BI1318" s="245">
        <f>IF(N1318="nulová",J1318,0)</f>
        <v>0</v>
      </c>
      <c r="BJ1318" s="17" t="s">
        <v>90</v>
      </c>
      <c r="BK1318" s="245">
        <f>ROUND(I1318*H1318,2)</f>
        <v>0</v>
      </c>
      <c r="BL1318" s="17" t="s">
        <v>452</v>
      </c>
      <c r="BM1318" s="244" t="s">
        <v>4542</v>
      </c>
    </row>
    <row r="1319" s="14" customFormat="1">
      <c r="B1319" s="274"/>
      <c r="C1319" s="275"/>
      <c r="D1319" s="246" t="s">
        <v>368</v>
      </c>
      <c r="E1319" s="276" t="s">
        <v>1</v>
      </c>
      <c r="F1319" s="277" t="s">
        <v>4543</v>
      </c>
      <c r="G1319" s="275"/>
      <c r="H1319" s="276" t="s">
        <v>1</v>
      </c>
      <c r="I1319" s="278"/>
      <c r="J1319" s="275"/>
      <c r="K1319" s="275"/>
      <c r="L1319" s="279"/>
      <c r="M1319" s="280"/>
      <c r="N1319" s="281"/>
      <c r="O1319" s="281"/>
      <c r="P1319" s="281"/>
      <c r="Q1319" s="281"/>
      <c r="R1319" s="281"/>
      <c r="S1319" s="281"/>
      <c r="T1319" s="282"/>
      <c r="AT1319" s="283" t="s">
        <v>368</v>
      </c>
      <c r="AU1319" s="283" t="s">
        <v>92</v>
      </c>
      <c r="AV1319" s="14" t="s">
        <v>90</v>
      </c>
      <c r="AW1319" s="14" t="s">
        <v>38</v>
      </c>
      <c r="AX1319" s="14" t="s">
        <v>83</v>
      </c>
      <c r="AY1319" s="283" t="s">
        <v>263</v>
      </c>
    </row>
    <row r="1320" s="12" customFormat="1">
      <c r="B1320" s="252"/>
      <c r="C1320" s="253"/>
      <c r="D1320" s="246" t="s">
        <v>368</v>
      </c>
      <c r="E1320" s="254" t="s">
        <v>1</v>
      </c>
      <c r="F1320" s="255" t="s">
        <v>295</v>
      </c>
      <c r="G1320" s="253"/>
      <c r="H1320" s="256">
        <v>6</v>
      </c>
      <c r="I1320" s="257"/>
      <c r="J1320" s="253"/>
      <c r="K1320" s="253"/>
      <c r="L1320" s="258"/>
      <c r="M1320" s="259"/>
      <c r="N1320" s="260"/>
      <c r="O1320" s="260"/>
      <c r="P1320" s="260"/>
      <c r="Q1320" s="260"/>
      <c r="R1320" s="260"/>
      <c r="S1320" s="260"/>
      <c r="T1320" s="261"/>
      <c r="AT1320" s="262" t="s">
        <v>368</v>
      </c>
      <c r="AU1320" s="262" t="s">
        <v>92</v>
      </c>
      <c r="AV1320" s="12" t="s">
        <v>92</v>
      </c>
      <c r="AW1320" s="12" t="s">
        <v>38</v>
      </c>
      <c r="AX1320" s="12" t="s">
        <v>90</v>
      </c>
      <c r="AY1320" s="262" t="s">
        <v>263</v>
      </c>
    </row>
    <row r="1321" s="1" customFormat="1" ht="16.5" customHeight="1">
      <c r="B1321" s="39"/>
      <c r="C1321" s="295" t="s">
        <v>1713</v>
      </c>
      <c r="D1321" s="295" t="s">
        <v>400</v>
      </c>
      <c r="E1321" s="296" t="s">
        <v>4544</v>
      </c>
      <c r="F1321" s="297" t="s">
        <v>4545</v>
      </c>
      <c r="G1321" s="298" t="s">
        <v>503</v>
      </c>
      <c r="H1321" s="299">
        <v>6</v>
      </c>
      <c r="I1321" s="300"/>
      <c r="J1321" s="301">
        <f>ROUND(I1321*H1321,2)</f>
        <v>0</v>
      </c>
      <c r="K1321" s="297" t="s">
        <v>3544</v>
      </c>
      <c r="L1321" s="302"/>
      <c r="M1321" s="303" t="s">
        <v>1</v>
      </c>
      <c r="N1321" s="304" t="s">
        <v>48</v>
      </c>
      <c r="O1321" s="87"/>
      <c r="P1321" s="242">
        <f>O1321*H1321</f>
        <v>0</v>
      </c>
      <c r="Q1321" s="242">
        <v>0.0025000000000000001</v>
      </c>
      <c r="R1321" s="242">
        <f>Q1321*H1321</f>
        <v>0.014999999999999999</v>
      </c>
      <c r="S1321" s="242">
        <v>0</v>
      </c>
      <c r="T1321" s="243">
        <f>S1321*H1321</f>
        <v>0</v>
      </c>
      <c r="AR1321" s="244" t="s">
        <v>563</v>
      </c>
      <c r="AT1321" s="244" t="s">
        <v>400</v>
      </c>
      <c r="AU1321" s="244" t="s">
        <v>92</v>
      </c>
      <c r="AY1321" s="17" t="s">
        <v>263</v>
      </c>
      <c r="BE1321" s="245">
        <f>IF(N1321="základní",J1321,0)</f>
        <v>0</v>
      </c>
      <c r="BF1321" s="245">
        <f>IF(N1321="snížená",J1321,0)</f>
        <v>0</v>
      </c>
      <c r="BG1321" s="245">
        <f>IF(N1321="zákl. přenesená",J1321,0)</f>
        <v>0</v>
      </c>
      <c r="BH1321" s="245">
        <f>IF(N1321="sníž. přenesená",J1321,0)</f>
        <v>0</v>
      </c>
      <c r="BI1321" s="245">
        <f>IF(N1321="nulová",J1321,0)</f>
        <v>0</v>
      </c>
      <c r="BJ1321" s="17" t="s">
        <v>90</v>
      </c>
      <c r="BK1321" s="245">
        <f>ROUND(I1321*H1321,2)</f>
        <v>0</v>
      </c>
      <c r="BL1321" s="17" t="s">
        <v>452</v>
      </c>
      <c r="BM1321" s="244" t="s">
        <v>4546</v>
      </c>
    </row>
    <row r="1322" s="14" customFormat="1">
      <c r="B1322" s="274"/>
      <c r="C1322" s="275"/>
      <c r="D1322" s="246" t="s">
        <v>368</v>
      </c>
      <c r="E1322" s="276" t="s">
        <v>1</v>
      </c>
      <c r="F1322" s="277" t="s">
        <v>4543</v>
      </c>
      <c r="G1322" s="275"/>
      <c r="H1322" s="276" t="s">
        <v>1</v>
      </c>
      <c r="I1322" s="278"/>
      <c r="J1322" s="275"/>
      <c r="K1322" s="275"/>
      <c r="L1322" s="279"/>
      <c r="M1322" s="280"/>
      <c r="N1322" s="281"/>
      <c r="O1322" s="281"/>
      <c r="P1322" s="281"/>
      <c r="Q1322" s="281"/>
      <c r="R1322" s="281"/>
      <c r="S1322" s="281"/>
      <c r="T1322" s="282"/>
      <c r="AT1322" s="283" t="s">
        <v>368</v>
      </c>
      <c r="AU1322" s="283" t="s">
        <v>92</v>
      </c>
      <c r="AV1322" s="14" t="s">
        <v>90</v>
      </c>
      <c r="AW1322" s="14" t="s">
        <v>38</v>
      </c>
      <c r="AX1322" s="14" t="s">
        <v>83</v>
      </c>
      <c r="AY1322" s="283" t="s">
        <v>263</v>
      </c>
    </row>
    <row r="1323" s="12" customFormat="1">
      <c r="B1323" s="252"/>
      <c r="C1323" s="253"/>
      <c r="D1323" s="246" t="s">
        <v>368</v>
      </c>
      <c r="E1323" s="254" t="s">
        <v>1</v>
      </c>
      <c r="F1323" s="255" t="s">
        <v>295</v>
      </c>
      <c r="G1323" s="253"/>
      <c r="H1323" s="256">
        <v>6</v>
      </c>
      <c r="I1323" s="257"/>
      <c r="J1323" s="253"/>
      <c r="K1323" s="253"/>
      <c r="L1323" s="258"/>
      <c r="M1323" s="259"/>
      <c r="N1323" s="260"/>
      <c r="O1323" s="260"/>
      <c r="P1323" s="260"/>
      <c r="Q1323" s="260"/>
      <c r="R1323" s="260"/>
      <c r="S1323" s="260"/>
      <c r="T1323" s="261"/>
      <c r="AT1323" s="262" t="s">
        <v>368</v>
      </c>
      <c r="AU1323" s="262" t="s">
        <v>92</v>
      </c>
      <c r="AV1323" s="12" t="s">
        <v>92</v>
      </c>
      <c r="AW1323" s="12" t="s">
        <v>38</v>
      </c>
      <c r="AX1323" s="12" t="s">
        <v>90</v>
      </c>
      <c r="AY1323" s="262" t="s">
        <v>263</v>
      </c>
    </row>
    <row r="1324" s="1" customFormat="1" ht="24" customHeight="1">
      <c r="B1324" s="39"/>
      <c r="C1324" s="295" t="s">
        <v>1717</v>
      </c>
      <c r="D1324" s="295" t="s">
        <v>400</v>
      </c>
      <c r="E1324" s="296" t="s">
        <v>4547</v>
      </c>
      <c r="F1324" s="297" t="s">
        <v>4548</v>
      </c>
      <c r="G1324" s="298" t="s">
        <v>2954</v>
      </c>
      <c r="H1324" s="299">
        <v>6</v>
      </c>
      <c r="I1324" s="300"/>
      <c r="J1324" s="301">
        <f>ROUND(I1324*H1324,2)</f>
        <v>0</v>
      </c>
      <c r="K1324" s="297" t="s">
        <v>3544</v>
      </c>
      <c r="L1324" s="302"/>
      <c r="M1324" s="303" t="s">
        <v>1</v>
      </c>
      <c r="N1324" s="304" t="s">
        <v>48</v>
      </c>
      <c r="O1324" s="87"/>
      <c r="P1324" s="242">
        <f>O1324*H1324</f>
        <v>0</v>
      </c>
      <c r="Q1324" s="242">
        <v>0.0020999999999999999</v>
      </c>
      <c r="R1324" s="242">
        <f>Q1324*H1324</f>
        <v>0.0126</v>
      </c>
      <c r="S1324" s="242">
        <v>0</v>
      </c>
      <c r="T1324" s="243">
        <f>S1324*H1324</f>
        <v>0</v>
      </c>
      <c r="AR1324" s="244" t="s">
        <v>563</v>
      </c>
      <c r="AT1324" s="244" t="s">
        <v>400</v>
      </c>
      <c r="AU1324" s="244" t="s">
        <v>92</v>
      </c>
      <c r="AY1324" s="17" t="s">
        <v>263</v>
      </c>
      <c r="BE1324" s="245">
        <f>IF(N1324="základní",J1324,0)</f>
        <v>0</v>
      </c>
      <c r="BF1324" s="245">
        <f>IF(N1324="snížená",J1324,0)</f>
        <v>0</v>
      </c>
      <c r="BG1324" s="245">
        <f>IF(N1324="zákl. přenesená",J1324,0)</f>
        <v>0</v>
      </c>
      <c r="BH1324" s="245">
        <f>IF(N1324="sníž. přenesená",J1324,0)</f>
        <v>0</v>
      </c>
      <c r="BI1324" s="245">
        <f>IF(N1324="nulová",J1324,0)</f>
        <v>0</v>
      </c>
      <c r="BJ1324" s="17" t="s">
        <v>90</v>
      </c>
      <c r="BK1324" s="245">
        <f>ROUND(I1324*H1324,2)</f>
        <v>0</v>
      </c>
      <c r="BL1324" s="17" t="s">
        <v>452</v>
      </c>
      <c r="BM1324" s="244" t="s">
        <v>4549</v>
      </c>
    </row>
    <row r="1325" s="14" customFormat="1">
      <c r="B1325" s="274"/>
      <c r="C1325" s="275"/>
      <c r="D1325" s="246" t="s">
        <v>368</v>
      </c>
      <c r="E1325" s="276" t="s">
        <v>1</v>
      </c>
      <c r="F1325" s="277" t="s">
        <v>4543</v>
      </c>
      <c r="G1325" s="275"/>
      <c r="H1325" s="276" t="s">
        <v>1</v>
      </c>
      <c r="I1325" s="278"/>
      <c r="J1325" s="275"/>
      <c r="K1325" s="275"/>
      <c r="L1325" s="279"/>
      <c r="M1325" s="280"/>
      <c r="N1325" s="281"/>
      <c r="O1325" s="281"/>
      <c r="P1325" s="281"/>
      <c r="Q1325" s="281"/>
      <c r="R1325" s="281"/>
      <c r="S1325" s="281"/>
      <c r="T1325" s="282"/>
      <c r="AT1325" s="283" t="s">
        <v>368</v>
      </c>
      <c r="AU1325" s="283" t="s">
        <v>92</v>
      </c>
      <c r="AV1325" s="14" t="s">
        <v>90</v>
      </c>
      <c r="AW1325" s="14" t="s">
        <v>38</v>
      </c>
      <c r="AX1325" s="14" t="s">
        <v>83</v>
      </c>
      <c r="AY1325" s="283" t="s">
        <v>263</v>
      </c>
    </row>
    <row r="1326" s="12" customFormat="1">
      <c r="B1326" s="252"/>
      <c r="C1326" s="253"/>
      <c r="D1326" s="246" t="s">
        <v>368</v>
      </c>
      <c r="E1326" s="254" t="s">
        <v>1</v>
      </c>
      <c r="F1326" s="255" t="s">
        <v>295</v>
      </c>
      <c r="G1326" s="253"/>
      <c r="H1326" s="256">
        <v>6</v>
      </c>
      <c r="I1326" s="257"/>
      <c r="J1326" s="253"/>
      <c r="K1326" s="253"/>
      <c r="L1326" s="258"/>
      <c r="M1326" s="259"/>
      <c r="N1326" s="260"/>
      <c r="O1326" s="260"/>
      <c r="P1326" s="260"/>
      <c r="Q1326" s="260"/>
      <c r="R1326" s="260"/>
      <c r="S1326" s="260"/>
      <c r="T1326" s="261"/>
      <c r="AT1326" s="262" t="s">
        <v>368</v>
      </c>
      <c r="AU1326" s="262" t="s">
        <v>92</v>
      </c>
      <c r="AV1326" s="12" t="s">
        <v>92</v>
      </c>
      <c r="AW1326" s="12" t="s">
        <v>38</v>
      </c>
      <c r="AX1326" s="12" t="s">
        <v>90</v>
      </c>
      <c r="AY1326" s="262" t="s">
        <v>263</v>
      </c>
    </row>
    <row r="1327" s="1" customFormat="1" ht="16.5" customHeight="1">
      <c r="B1327" s="39"/>
      <c r="C1327" s="233" t="s">
        <v>1721</v>
      </c>
      <c r="D1327" s="233" t="s">
        <v>266</v>
      </c>
      <c r="E1327" s="234" t="s">
        <v>4550</v>
      </c>
      <c r="F1327" s="235" t="s">
        <v>4551</v>
      </c>
      <c r="G1327" s="236" t="s">
        <v>503</v>
      </c>
      <c r="H1327" s="237">
        <v>8</v>
      </c>
      <c r="I1327" s="238"/>
      <c r="J1327" s="239">
        <f>ROUND(I1327*H1327,2)</f>
        <v>0</v>
      </c>
      <c r="K1327" s="235" t="s">
        <v>270</v>
      </c>
      <c r="L1327" s="44"/>
      <c r="M1327" s="240" t="s">
        <v>1</v>
      </c>
      <c r="N1327" s="241" t="s">
        <v>48</v>
      </c>
      <c r="O1327" s="87"/>
      <c r="P1327" s="242">
        <f>O1327*H1327</f>
        <v>0</v>
      </c>
      <c r="Q1327" s="242">
        <v>0.00051999999999999995</v>
      </c>
      <c r="R1327" s="242">
        <f>Q1327*H1327</f>
        <v>0.0041599999999999996</v>
      </c>
      <c r="S1327" s="242">
        <v>0</v>
      </c>
      <c r="T1327" s="243">
        <f>S1327*H1327</f>
        <v>0</v>
      </c>
      <c r="AR1327" s="244" t="s">
        <v>452</v>
      </c>
      <c r="AT1327" s="244" t="s">
        <v>266</v>
      </c>
      <c r="AU1327" s="244" t="s">
        <v>92</v>
      </c>
      <c r="AY1327" s="17" t="s">
        <v>263</v>
      </c>
      <c r="BE1327" s="245">
        <f>IF(N1327="základní",J1327,0)</f>
        <v>0</v>
      </c>
      <c r="BF1327" s="245">
        <f>IF(N1327="snížená",J1327,0)</f>
        <v>0</v>
      </c>
      <c r="BG1327" s="245">
        <f>IF(N1327="zákl. přenesená",J1327,0)</f>
        <v>0</v>
      </c>
      <c r="BH1327" s="245">
        <f>IF(N1327="sníž. přenesená",J1327,0)</f>
        <v>0</v>
      </c>
      <c r="BI1327" s="245">
        <f>IF(N1327="nulová",J1327,0)</f>
        <v>0</v>
      </c>
      <c r="BJ1327" s="17" t="s">
        <v>90</v>
      </c>
      <c r="BK1327" s="245">
        <f>ROUND(I1327*H1327,2)</f>
        <v>0</v>
      </c>
      <c r="BL1327" s="17" t="s">
        <v>452</v>
      </c>
      <c r="BM1327" s="244" t="s">
        <v>4552</v>
      </c>
    </row>
    <row r="1328" s="14" customFormat="1">
      <c r="B1328" s="274"/>
      <c r="C1328" s="275"/>
      <c r="D1328" s="246" t="s">
        <v>368</v>
      </c>
      <c r="E1328" s="276" t="s">
        <v>1</v>
      </c>
      <c r="F1328" s="277" t="s">
        <v>4487</v>
      </c>
      <c r="G1328" s="275"/>
      <c r="H1328" s="276" t="s">
        <v>1</v>
      </c>
      <c r="I1328" s="278"/>
      <c r="J1328" s="275"/>
      <c r="K1328" s="275"/>
      <c r="L1328" s="279"/>
      <c r="M1328" s="280"/>
      <c r="N1328" s="281"/>
      <c r="O1328" s="281"/>
      <c r="P1328" s="281"/>
      <c r="Q1328" s="281"/>
      <c r="R1328" s="281"/>
      <c r="S1328" s="281"/>
      <c r="T1328" s="282"/>
      <c r="AT1328" s="283" t="s">
        <v>368</v>
      </c>
      <c r="AU1328" s="283" t="s">
        <v>92</v>
      </c>
      <c r="AV1328" s="14" t="s">
        <v>90</v>
      </c>
      <c r="AW1328" s="14" t="s">
        <v>38</v>
      </c>
      <c r="AX1328" s="14" t="s">
        <v>83</v>
      </c>
      <c r="AY1328" s="283" t="s">
        <v>263</v>
      </c>
    </row>
    <row r="1329" s="12" customFormat="1">
      <c r="B1329" s="252"/>
      <c r="C1329" s="253"/>
      <c r="D1329" s="246" t="s">
        <v>368</v>
      </c>
      <c r="E1329" s="254" t="s">
        <v>1</v>
      </c>
      <c r="F1329" s="255" t="s">
        <v>303</v>
      </c>
      <c r="G1329" s="253"/>
      <c r="H1329" s="256">
        <v>8</v>
      </c>
      <c r="I1329" s="257"/>
      <c r="J1329" s="253"/>
      <c r="K1329" s="253"/>
      <c r="L1329" s="258"/>
      <c r="M1329" s="259"/>
      <c r="N1329" s="260"/>
      <c r="O1329" s="260"/>
      <c r="P1329" s="260"/>
      <c r="Q1329" s="260"/>
      <c r="R1329" s="260"/>
      <c r="S1329" s="260"/>
      <c r="T1329" s="261"/>
      <c r="AT1329" s="262" t="s">
        <v>368</v>
      </c>
      <c r="AU1329" s="262" t="s">
        <v>92</v>
      </c>
      <c r="AV1329" s="12" t="s">
        <v>92</v>
      </c>
      <c r="AW1329" s="12" t="s">
        <v>38</v>
      </c>
      <c r="AX1329" s="12" t="s">
        <v>90</v>
      </c>
      <c r="AY1329" s="262" t="s">
        <v>263</v>
      </c>
    </row>
    <row r="1330" s="1" customFormat="1" ht="16.5" customHeight="1">
      <c r="B1330" s="39"/>
      <c r="C1330" s="233" t="s">
        <v>1725</v>
      </c>
      <c r="D1330" s="233" t="s">
        <v>266</v>
      </c>
      <c r="E1330" s="234" t="s">
        <v>4553</v>
      </c>
      <c r="F1330" s="235" t="s">
        <v>4554</v>
      </c>
      <c r="G1330" s="236" t="s">
        <v>503</v>
      </c>
      <c r="H1330" s="237">
        <v>3</v>
      </c>
      <c r="I1330" s="238"/>
      <c r="J1330" s="239">
        <f>ROUND(I1330*H1330,2)</f>
        <v>0</v>
      </c>
      <c r="K1330" s="235" t="s">
        <v>270</v>
      </c>
      <c r="L1330" s="44"/>
      <c r="M1330" s="240" t="s">
        <v>1</v>
      </c>
      <c r="N1330" s="241" t="s">
        <v>48</v>
      </c>
      <c r="O1330" s="87"/>
      <c r="P1330" s="242">
        <f>O1330*H1330</f>
        <v>0</v>
      </c>
      <c r="Q1330" s="242">
        <v>0.00036000000000000002</v>
      </c>
      <c r="R1330" s="242">
        <f>Q1330*H1330</f>
        <v>0.00108</v>
      </c>
      <c r="S1330" s="242">
        <v>0</v>
      </c>
      <c r="T1330" s="243">
        <f>S1330*H1330</f>
        <v>0</v>
      </c>
      <c r="AR1330" s="244" t="s">
        <v>452</v>
      </c>
      <c r="AT1330" s="244" t="s">
        <v>266</v>
      </c>
      <c r="AU1330" s="244" t="s">
        <v>92</v>
      </c>
      <c r="AY1330" s="17" t="s">
        <v>263</v>
      </c>
      <c r="BE1330" s="245">
        <f>IF(N1330="základní",J1330,0)</f>
        <v>0</v>
      </c>
      <c r="BF1330" s="245">
        <f>IF(N1330="snížená",J1330,0)</f>
        <v>0</v>
      </c>
      <c r="BG1330" s="245">
        <f>IF(N1330="zákl. přenesená",J1330,0)</f>
        <v>0</v>
      </c>
      <c r="BH1330" s="245">
        <f>IF(N1330="sníž. přenesená",J1330,0)</f>
        <v>0</v>
      </c>
      <c r="BI1330" s="245">
        <f>IF(N1330="nulová",J1330,0)</f>
        <v>0</v>
      </c>
      <c r="BJ1330" s="17" t="s">
        <v>90</v>
      </c>
      <c r="BK1330" s="245">
        <f>ROUND(I1330*H1330,2)</f>
        <v>0</v>
      </c>
      <c r="BL1330" s="17" t="s">
        <v>452</v>
      </c>
      <c r="BM1330" s="244" t="s">
        <v>4555</v>
      </c>
    </row>
    <row r="1331" s="12" customFormat="1">
      <c r="B1331" s="252"/>
      <c r="C1331" s="253"/>
      <c r="D1331" s="246" t="s">
        <v>368</v>
      </c>
      <c r="E1331" s="254" t="s">
        <v>1</v>
      </c>
      <c r="F1331" s="255" t="s">
        <v>112</v>
      </c>
      <c r="G1331" s="253"/>
      <c r="H1331" s="256">
        <v>3</v>
      </c>
      <c r="I1331" s="257"/>
      <c r="J1331" s="253"/>
      <c r="K1331" s="253"/>
      <c r="L1331" s="258"/>
      <c r="M1331" s="259"/>
      <c r="N1331" s="260"/>
      <c r="O1331" s="260"/>
      <c r="P1331" s="260"/>
      <c r="Q1331" s="260"/>
      <c r="R1331" s="260"/>
      <c r="S1331" s="260"/>
      <c r="T1331" s="261"/>
      <c r="AT1331" s="262" t="s">
        <v>368</v>
      </c>
      <c r="AU1331" s="262" t="s">
        <v>92</v>
      </c>
      <c r="AV1331" s="12" t="s">
        <v>92</v>
      </c>
      <c r="AW1331" s="12" t="s">
        <v>38</v>
      </c>
      <c r="AX1331" s="12" t="s">
        <v>90</v>
      </c>
      <c r="AY1331" s="262" t="s">
        <v>263</v>
      </c>
    </row>
    <row r="1332" s="1" customFormat="1" ht="16.5" customHeight="1">
      <c r="B1332" s="39"/>
      <c r="C1332" s="233" t="s">
        <v>1729</v>
      </c>
      <c r="D1332" s="233" t="s">
        <v>266</v>
      </c>
      <c r="E1332" s="234" t="s">
        <v>4556</v>
      </c>
      <c r="F1332" s="235" t="s">
        <v>4557</v>
      </c>
      <c r="G1332" s="236" t="s">
        <v>503</v>
      </c>
      <c r="H1332" s="237">
        <v>11</v>
      </c>
      <c r="I1332" s="238"/>
      <c r="J1332" s="239">
        <f>ROUND(I1332*H1332,2)</f>
        <v>0</v>
      </c>
      <c r="K1332" s="235" t="s">
        <v>270</v>
      </c>
      <c r="L1332" s="44"/>
      <c r="M1332" s="240" t="s">
        <v>1</v>
      </c>
      <c r="N1332" s="241" t="s">
        <v>48</v>
      </c>
      <c r="O1332" s="87"/>
      <c r="P1332" s="242">
        <f>O1332*H1332</f>
        <v>0</v>
      </c>
      <c r="Q1332" s="242">
        <v>0.00027999999999999998</v>
      </c>
      <c r="R1332" s="242">
        <f>Q1332*H1332</f>
        <v>0.0030799999999999998</v>
      </c>
      <c r="S1332" s="242">
        <v>0</v>
      </c>
      <c r="T1332" s="243">
        <f>S1332*H1332</f>
        <v>0</v>
      </c>
      <c r="AR1332" s="244" t="s">
        <v>452</v>
      </c>
      <c r="AT1332" s="244" t="s">
        <v>266</v>
      </c>
      <c r="AU1332" s="244" t="s">
        <v>92</v>
      </c>
      <c r="AY1332" s="17" t="s">
        <v>263</v>
      </c>
      <c r="BE1332" s="245">
        <f>IF(N1332="základní",J1332,0)</f>
        <v>0</v>
      </c>
      <c r="BF1332" s="245">
        <f>IF(N1332="snížená",J1332,0)</f>
        <v>0</v>
      </c>
      <c r="BG1332" s="245">
        <f>IF(N1332="zákl. přenesená",J1332,0)</f>
        <v>0</v>
      </c>
      <c r="BH1332" s="245">
        <f>IF(N1332="sníž. přenesená",J1332,0)</f>
        <v>0</v>
      </c>
      <c r="BI1332" s="245">
        <f>IF(N1332="nulová",J1332,0)</f>
        <v>0</v>
      </c>
      <c r="BJ1332" s="17" t="s">
        <v>90</v>
      </c>
      <c r="BK1332" s="245">
        <f>ROUND(I1332*H1332,2)</f>
        <v>0</v>
      </c>
      <c r="BL1332" s="17" t="s">
        <v>452</v>
      </c>
      <c r="BM1332" s="244" t="s">
        <v>4558</v>
      </c>
    </row>
    <row r="1333" s="12" customFormat="1">
      <c r="B1333" s="252"/>
      <c r="C1333" s="253"/>
      <c r="D1333" s="246" t="s">
        <v>368</v>
      </c>
      <c r="E1333" s="254" t="s">
        <v>1</v>
      </c>
      <c r="F1333" s="255" t="s">
        <v>322</v>
      </c>
      <c r="G1333" s="253"/>
      <c r="H1333" s="256">
        <v>11</v>
      </c>
      <c r="I1333" s="257"/>
      <c r="J1333" s="253"/>
      <c r="K1333" s="253"/>
      <c r="L1333" s="258"/>
      <c r="M1333" s="259"/>
      <c r="N1333" s="260"/>
      <c r="O1333" s="260"/>
      <c r="P1333" s="260"/>
      <c r="Q1333" s="260"/>
      <c r="R1333" s="260"/>
      <c r="S1333" s="260"/>
      <c r="T1333" s="261"/>
      <c r="AT1333" s="262" t="s">
        <v>368</v>
      </c>
      <c r="AU1333" s="262" t="s">
        <v>92</v>
      </c>
      <c r="AV1333" s="12" t="s">
        <v>92</v>
      </c>
      <c r="AW1333" s="12" t="s">
        <v>38</v>
      </c>
      <c r="AX1333" s="12" t="s">
        <v>90</v>
      </c>
      <c r="AY1333" s="262" t="s">
        <v>263</v>
      </c>
    </row>
    <row r="1334" s="1" customFormat="1" ht="16.5" customHeight="1">
      <c r="B1334" s="39"/>
      <c r="C1334" s="233" t="s">
        <v>1733</v>
      </c>
      <c r="D1334" s="233" t="s">
        <v>266</v>
      </c>
      <c r="E1334" s="234" t="s">
        <v>4559</v>
      </c>
      <c r="F1334" s="235" t="s">
        <v>4560</v>
      </c>
      <c r="G1334" s="236" t="s">
        <v>503</v>
      </c>
      <c r="H1334" s="237">
        <v>8</v>
      </c>
      <c r="I1334" s="238"/>
      <c r="J1334" s="239">
        <f>ROUND(I1334*H1334,2)</f>
        <v>0</v>
      </c>
      <c r="K1334" s="235" t="s">
        <v>270</v>
      </c>
      <c r="L1334" s="44"/>
      <c r="M1334" s="240" t="s">
        <v>1</v>
      </c>
      <c r="N1334" s="241" t="s">
        <v>48</v>
      </c>
      <c r="O1334" s="87"/>
      <c r="P1334" s="242">
        <f>O1334*H1334</f>
        <v>0</v>
      </c>
      <c r="Q1334" s="242">
        <v>0.00013999999999999999</v>
      </c>
      <c r="R1334" s="242">
        <f>Q1334*H1334</f>
        <v>0.0011199999999999999</v>
      </c>
      <c r="S1334" s="242">
        <v>0</v>
      </c>
      <c r="T1334" s="243">
        <f>S1334*H1334</f>
        <v>0</v>
      </c>
      <c r="AR1334" s="244" t="s">
        <v>452</v>
      </c>
      <c r="AT1334" s="244" t="s">
        <v>266</v>
      </c>
      <c r="AU1334" s="244" t="s">
        <v>92</v>
      </c>
      <c r="AY1334" s="17" t="s">
        <v>263</v>
      </c>
      <c r="BE1334" s="245">
        <f>IF(N1334="základní",J1334,0)</f>
        <v>0</v>
      </c>
      <c r="BF1334" s="245">
        <f>IF(N1334="snížená",J1334,0)</f>
        <v>0</v>
      </c>
      <c r="BG1334" s="245">
        <f>IF(N1334="zákl. přenesená",J1334,0)</f>
        <v>0</v>
      </c>
      <c r="BH1334" s="245">
        <f>IF(N1334="sníž. přenesená",J1334,0)</f>
        <v>0</v>
      </c>
      <c r="BI1334" s="245">
        <f>IF(N1334="nulová",J1334,0)</f>
        <v>0</v>
      </c>
      <c r="BJ1334" s="17" t="s">
        <v>90</v>
      </c>
      <c r="BK1334" s="245">
        <f>ROUND(I1334*H1334,2)</f>
        <v>0</v>
      </c>
      <c r="BL1334" s="17" t="s">
        <v>452</v>
      </c>
      <c r="BM1334" s="244" t="s">
        <v>4561</v>
      </c>
    </row>
    <row r="1335" s="14" customFormat="1">
      <c r="B1335" s="274"/>
      <c r="C1335" s="275"/>
      <c r="D1335" s="246" t="s">
        <v>368</v>
      </c>
      <c r="E1335" s="276" t="s">
        <v>1</v>
      </c>
      <c r="F1335" s="277" t="s">
        <v>4487</v>
      </c>
      <c r="G1335" s="275"/>
      <c r="H1335" s="276" t="s">
        <v>1</v>
      </c>
      <c r="I1335" s="278"/>
      <c r="J1335" s="275"/>
      <c r="K1335" s="275"/>
      <c r="L1335" s="279"/>
      <c r="M1335" s="280"/>
      <c r="N1335" s="281"/>
      <c r="O1335" s="281"/>
      <c r="P1335" s="281"/>
      <c r="Q1335" s="281"/>
      <c r="R1335" s="281"/>
      <c r="S1335" s="281"/>
      <c r="T1335" s="282"/>
      <c r="AT1335" s="283" t="s">
        <v>368</v>
      </c>
      <c r="AU1335" s="283" t="s">
        <v>92</v>
      </c>
      <c r="AV1335" s="14" t="s">
        <v>90</v>
      </c>
      <c r="AW1335" s="14" t="s">
        <v>38</v>
      </c>
      <c r="AX1335" s="14" t="s">
        <v>83</v>
      </c>
      <c r="AY1335" s="283" t="s">
        <v>263</v>
      </c>
    </row>
    <row r="1336" s="12" customFormat="1">
      <c r="B1336" s="252"/>
      <c r="C1336" s="253"/>
      <c r="D1336" s="246" t="s">
        <v>368</v>
      </c>
      <c r="E1336" s="254" t="s">
        <v>1</v>
      </c>
      <c r="F1336" s="255" t="s">
        <v>303</v>
      </c>
      <c r="G1336" s="253"/>
      <c r="H1336" s="256">
        <v>8</v>
      </c>
      <c r="I1336" s="257"/>
      <c r="J1336" s="253"/>
      <c r="K1336" s="253"/>
      <c r="L1336" s="258"/>
      <c r="M1336" s="259"/>
      <c r="N1336" s="260"/>
      <c r="O1336" s="260"/>
      <c r="P1336" s="260"/>
      <c r="Q1336" s="260"/>
      <c r="R1336" s="260"/>
      <c r="S1336" s="260"/>
      <c r="T1336" s="261"/>
      <c r="AT1336" s="262" t="s">
        <v>368</v>
      </c>
      <c r="AU1336" s="262" t="s">
        <v>92</v>
      </c>
      <c r="AV1336" s="12" t="s">
        <v>92</v>
      </c>
      <c r="AW1336" s="12" t="s">
        <v>38</v>
      </c>
      <c r="AX1336" s="12" t="s">
        <v>90</v>
      </c>
      <c r="AY1336" s="262" t="s">
        <v>263</v>
      </c>
    </row>
    <row r="1337" s="1" customFormat="1" ht="16.5" customHeight="1">
      <c r="B1337" s="39"/>
      <c r="C1337" s="295" t="s">
        <v>1737</v>
      </c>
      <c r="D1337" s="295" t="s">
        <v>400</v>
      </c>
      <c r="E1337" s="296" t="s">
        <v>4562</v>
      </c>
      <c r="F1337" s="297" t="s">
        <v>4563</v>
      </c>
      <c r="G1337" s="298" t="s">
        <v>2954</v>
      </c>
      <c r="H1337" s="299">
        <v>8</v>
      </c>
      <c r="I1337" s="300"/>
      <c r="J1337" s="301">
        <f>ROUND(I1337*H1337,2)</f>
        <v>0</v>
      </c>
      <c r="K1337" s="297" t="s">
        <v>270</v>
      </c>
      <c r="L1337" s="302"/>
      <c r="M1337" s="303" t="s">
        <v>1</v>
      </c>
      <c r="N1337" s="304" t="s">
        <v>48</v>
      </c>
      <c r="O1337" s="87"/>
      <c r="P1337" s="242">
        <f>O1337*H1337</f>
        <v>0</v>
      </c>
      <c r="Q1337" s="242">
        <v>0.00013999999999999999</v>
      </c>
      <c r="R1337" s="242">
        <f>Q1337*H1337</f>
        <v>0.0011199999999999999</v>
      </c>
      <c r="S1337" s="242">
        <v>0</v>
      </c>
      <c r="T1337" s="243">
        <f>S1337*H1337</f>
        <v>0</v>
      </c>
      <c r="AR1337" s="244" t="s">
        <v>563</v>
      </c>
      <c r="AT1337" s="244" t="s">
        <v>400</v>
      </c>
      <c r="AU1337" s="244" t="s">
        <v>92</v>
      </c>
      <c r="AY1337" s="17" t="s">
        <v>263</v>
      </c>
      <c r="BE1337" s="245">
        <f>IF(N1337="základní",J1337,0)</f>
        <v>0</v>
      </c>
      <c r="BF1337" s="245">
        <f>IF(N1337="snížená",J1337,0)</f>
        <v>0</v>
      </c>
      <c r="BG1337" s="245">
        <f>IF(N1337="zákl. přenesená",J1337,0)</f>
        <v>0</v>
      </c>
      <c r="BH1337" s="245">
        <f>IF(N1337="sníž. přenesená",J1337,0)</f>
        <v>0</v>
      </c>
      <c r="BI1337" s="245">
        <f>IF(N1337="nulová",J1337,0)</f>
        <v>0</v>
      </c>
      <c r="BJ1337" s="17" t="s">
        <v>90</v>
      </c>
      <c r="BK1337" s="245">
        <f>ROUND(I1337*H1337,2)</f>
        <v>0</v>
      </c>
      <c r="BL1337" s="17" t="s">
        <v>452</v>
      </c>
      <c r="BM1337" s="244" t="s">
        <v>4564</v>
      </c>
    </row>
    <row r="1338" s="14" customFormat="1">
      <c r="B1338" s="274"/>
      <c r="C1338" s="275"/>
      <c r="D1338" s="246" t="s">
        <v>368</v>
      </c>
      <c r="E1338" s="276" t="s">
        <v>1</v>
      </c>
      <c r="F1338" s="277" t="s">
        <v>4487</v>
      </c>
      <c r="G1338" s="275"/>
      <c r="H1338" s="276" t="s">
        <v>1</v>
      </c>
      <c r="I1338" s="278"/>
      <c r="J1338" s="275"/>
      <c r="K1338" s="275"/>
      <c r="L1338" s="279"/>
      <c r="M1338" s="280"/>
      <c r="N1338" s="281"/>
      <c r="O1338" s="281"/>
      <c r="P1338" s="281"/>
      <c r="Q1338" s="281"/>
      <c r="R1338" s="281"/>
      <c r="S1338" s="281"/>
      <c r="T1338" s="282"/>
      <c r="AT1338" s="283" t="s">
        <v>368</v>
      </c>
      <c r="AU1338" s="283" t="s">
        <v>92</v>
      </c>
      <c r="AV1338" s="14" t="s">
        <v>90</v>
      </c>
      <c r="AW1338" s="14" t="s">
        <v>38</v>
      </c>
      <c r="AX1338" s="14" t="s">
        <v>83</v>
      </c>
      <c r="AY1338" s="283" t="s">
        <v>263</v>
      </c>
    </row>
    <row r="1339" s="12" customFormat="1">
      <c r="B1339" s="252"/>
      <c r="C1339" s="253"/>
      <c r="D1339" s="246" t="s">
        <v>368</v>
      </c>
      <c r="E1339" s="254" t="s">
        <v>1</v>
      </c>
      <c r="F1339" s="255" t="s">
        <v>303</v>
      </c>
      <c r="G1339" s="253"/>
      <c r="H1339" s="256">
        <v>8</v>
      </c>
      <c r="I1339" s="257"/>
      <c r="J1339" s="253"/>
      <c r="K1339" s="253"/>
      <c r="L1339" s="258"/>
      <c r="M1339" s="259"/>
      <c r="N1339" s="260"/>
      <c r="O1339" s="260"/>
      <c r="P1339" s="260"/>
      <c r="Q1339" s="260"/>
      <c r="R1339" s="260"/>
      <c r="S1339" s="260"/>
      <c r="T1339" s="261"/>
      <c r="AT1339" s="262" t="s">
        <v>368</v>
      </c>
      <c r="AU1339" s="262" t="s">
        <v>92</v>
      </c>
      <c r="AV1339" s="12" t="s">
        <v>92</v>
      </c>
      <c r="AW1339" s="12" t="s">
        <v>38</v>
      </c>
      <c r="AX1339" s="12" t="s">
        <v>90</v>
      </c>
      <c r="AY1339" s="262" t="s">
        <v>263</v>
      </c>
    </row>
    <row r="1340" s="1" customFormat="1" ht="16.5" customHeight="1">
      <c r="B1340" s="39"/>
      <c r="C1340" s="233" t="s">
        <v>1741</v>
      </c>
      <c r="D1340" s="233" t="s">
        <v>266</v>
      </c>
      <c r="E1340" s="234" t="s">
        <v>4559</v>
      </c>
      <c r="F1340" s="235" t="s">
        <v>4560</v>
      </c>
      <c r="G1340" s="236" t="s">
        <v>503</v>
      </c>
      <c r="H1340" s="237">
        <v>35</v>
      </c>
      <c r="I1340" s="238"/>
      <c r="J1340" s="239">
        <f>ROUND(I1340*H1340,2)</f>
        <v>0</v>
      </c>
      <c r="K1340" s="235" t="s">
        <v>270</v>
      </c>
      <c r="L1340" s="44"/>
      <c r="M1340" s="240" t="s">
        <v>1</v>
      </c>
      <c r="N1340" s="241" t="s">
        <v>48</v>
      </c>
      <c r="O1340" s="87"/>
      <c r="P1340" s="242">
        <f>O1340*H1340</f>
        <v>0</v>
      </c>
      <c r="Q1340" s="242">
        <v>0.00013999999999999999</v>
      </c>
      <c r="R1340" s="242">
        <f>Q1340*H1340</f>
        <v>0.0048999999999999998</v>
      </c>
      <c r="S1340" s="242">
        <v>0</v>
      </c>
      <c r="T1340" s="243">
        <f>S1340*H1340</f>
        <v>0</v>
      </c>
      <c r="AR1340" s="244" t="s">
        <v>452</v>
      </c>
      <c r="AT1340" s="244" t="s">
        <v>266</v>
      </c>
      <c r="AU1340" s="244" t="s">
        <v>92</v>
      </c>
      <c r="AY1340" s="17" t="s">
        <v>263</v>
      </c>
      <c r="BE1340" s="245">
        <f>IF(N1340="základní",J1340,0)</f>
        <v>0</v>
      </c>
      <c r="BF1340" s="245">
        <f>IF(N1340="snížená",J1340,0)</f>
        <v>0</v>
      </c>
      <c r="BG1340" s="245">
        <f>IF(N1340="zákl. přenesená",J1340,0)</f>
        <v>0</v>
      </c>
      <c r="BH1340" s="245">
        <f>IF(N1340="sníž. přenesená",J1340,0)</f>
        <v>0</v>
      </c>
      <c r="BI1340" s="245">
        <f>IF(N1340="nulová",J1340,0)</f>
        <v>0</v>
      </c>
      <c r="BJ1340" s="17" t="s">
        <v>90</v>
      </c>
      <c r="BK1340" s="245">
        <f>ROUND(I1340*H1340,2)</f>
        <v>0</v>
      </c>
      <c r="BL1340" s="17" t="s">
        <v>452</v>
      </c>
      <c r="BM1340" s="244" t="s">
        <v>4565</v>
      </c>
    </row>
    <row r="1341" s="14" customFormat="1">
      <c r="B1341" s="274"/>
      <c r="C1341" s="275"/>
      <c r="D1341" s="246" t="s">
        <v>368</v>
      </c>
      <c r="E1341" s="276" t="s">
        <v>1</v>
      </c>
      <c r="F1341" s="277" t="s">
        <v>4566</v>
      </c>
      <c r="G1341" s="275"/>
      <c r="H1341" s="276" t="s">
        <v>1</v>
      </c>
      <c r="I1341" s="278"/>
      <c r="J1341" s="275"/>
      <c r="K1341" s="275"/>
      <c r="L1341" s="279"/>
      <c r="M1341" s="280"/>
      <c r="N1341" s="281"/>
      <c r="O1341" s="281"/>
      <c r="P1341" s="281"/>
      <c r="Q1341" s="281"/>
      <c r="R1341" s="281"/>
      <c r="S1341" s="281"/>
      <c r="T1341" s="282"/>
      <c r="AT1341" s="283" t="s">
        <v>368</v>
      </c>
      <c r="AU1341" s="283" t="s">
        <v>92</v>
      </c>
      <c r="AV1341" s="14" t="s">
        <v>90</v>
      </c>
      <c r="AW1341" s="14" t="s">
        <v>38</v>
      </c>
      <c r="AX1341" s="14" t="s">
        <v>83</v>
      </c>
      <c r="AY1341" s="283" t="s">
        <v>263</v>
      </c>
    </row>
    <row r="1342" s="12" customFormat="1">
      <c r="B1342" s="252"/>
      <c r="C1342" s="253"/>
      <c r="D1342" s="246" t="s">
        <v>368</v>
      </c>
      <c r="E1342" s="254" t="s">
        <v>1</v>
      </c>
      <c r="F1342" s="255" t="s">
        <v>4567</v>
      </c>
      <c r="G1342" s="253"/>
      <c r="H1342" s="256">
        <v>35</v>
      </c>
      <c r="I1342" s="257"/>
      <c r="J1342" s="253"/>
      <c r="K1342" s="253"/>
      <c r="L1342" s="258"/>
      <c r="M1342" s="259"/>
      <c r="N1342" s="260"/>
      <c r="O1342" s="260"/>
      <c r="P1342" s="260"/>
      <c r="Q1342" s="260"/>
      <c r="R1342" s="260"/>
      <c r="S1342" s="260"/>
      <c r="T1342" s="261"/>
      <c r="AT1342" s="262" t="s">
        <v>368</v>
      </c>
      <c r="AU1342" s="262" t="s">
        <v>92</v>
      </c>
      <c r="AV1342" s="12" t="s">
        <v>92</v>
      </c>
      <c r="AW1342" s="12" t="s">
        <v>38</v>
      </c>
      <c r="AX1342" s="12" t="s">
        <v>90</v>
      </c>
      <c r="AY1342" s="262" t="s">
        <v>263</v>
      </c>
    </row>
    <row r="1343" s="1" customFormat="1" ht="16.5" customHeight="1">
      <c r="B1343" s="39"/>
      <c r="C1343" s="295" t="s">
        <v>1745</v>
      </c>
      <c r="D1343" s="295" t="s">
        <v>400</v>
      </c>
      <c r="E1343" s="296" t="s">
        <v>4568</v>
      </c>
      <c r="F1343" s="297" t="s">
        <v>4569</v>
      </c>
      <c r="G1343" s="298" t="s">
        <v>503</v>
      </c>
      <c r="H1343" s="299">
        <v>35</v>
      </c>
      <c r="I1343" s="300"/>
      <c r="J1343" s="301">
        <f>ROUND(I1343*H1343,2)</f>
        <v>0</v>
      </c>
      <c r="K1343" s="297" t="s">
        <v>3544</v>
      </c>
      <c r="L1343" s="302"/>
      <c r="M1343" s="303" t="s">
        <v>1</v>
      </c>
      <c r="N1343" s="304" t="s">
        <v>48</v>
      </c>
      <c r="O1343" s="87"/>
      <c r="P1343" s="242">
        <f>O1343*H1343</f>
        <v>0</v>
      </c>
      <c r="Q1343" s="242">
        <v>0</v>
      </c>
      <c r="R1343" s="242">
        <f>Q1343*H1343</f>
        <v>0</v>
      </c>
      <c r="S1343" s="242">
        <v>0</v>
      </c>
      <c r="T1343" s="243">
        <f>S1343*H1343</f>
        <v>0</v>
      </c>
      <c r="AR1343" s="244" t="s">
        <v>563</v>
      </c>
      <c r="AT1343" s="244" t="s">
        <v>400</v>
      </c>
      <c r="AU1343" s="244" t="s">
        <v>92</v>
      </c>
      <c r="AY1343" s="17" t="s">
        <v>263</v>
      </c>
      <c r="BE1343" s="245">
        <f>IF(N1343="základní",J1343,0)</f>
        <v>0</v>
      </c>
      <c r="BF1343" s="245">
        <f>IF(N1343="snížená",J1343,0)</f>
        <v>0</v>
      </c>
      <c r="BG1343" s="245">
        <f>IF(N1343="zákl. přenesená",J1343,0)</f>
        <v>0</v>
      </c>
      <c r="BH1343" s="245">
        <f>IF(N1343="sníž. přenesená",J1343,0)</f>
        <v>0</v>
      </c>
      <c r="BI1343" s="245">
        <f>IF(N1343="nulová",J1343,0)</f>
        <v>0</v>
      </c>
      <c r="BJ1343" s="17" t="s">
        <v>90</v>
      </c>
      <c r="BK1343" s="245">
        <f>ROUND(I1343*H1343,2)</f>
        <v>0</v>
      </c>
      <c r="BL1343" s="17" t="s">
        <v>452</v>
      </c>
      <c r="BM1343" s="244" t="s">
        <v>4570</v>
      </c>
    </row>
    <row r="1344" s="14" customFormat="1">
      <c r="B1344" s="274"/>
      <c r="C1344" s="275"/>
      <c r="D1344" s="246" t="s">
        <v>368</v>
      </c>
      <c r="E1344" s="276" t="s">
        <v>1</v>
      </c>
      <c r="F1344" s="277" t="s">
        <v>4571</v>
      </c>
      <c r="G1344" s="275"/>
      <c r="H1344" s="276" t="s">
        <v>1</v>
      </c>
      <c r="I1344" s="278"/>
      <c r="J1344" s="275"/>
      <c r="K1344" s="275"/>
      <c r="L1344" s="279"/>
      <c r="M1344" s="280"/>
      <c r="N1344" s="281"/>
      <c r="O1344" s="281"/>
      <c r="P1344" s="281"/>
      <c r="Q1344" s="281"/>
      <c r="R1344" s="281"/>
      <c r="S1344" s="281"/>
      <c r="T1344" s="282"/>
      <c r="AT1344" s="283" t="s">
        <v>368</v>
      </c>
      <c r="AU1344" s="283" t="s">
        <v>92</v>
      </c>
      <c r="AV1344" s="14" t="s">
        <v>90</v>
      </c>
      <c r="AW1344" s="14" t="s">
        <v>38</v>
      </c>
      <c r="AX1344" s="14" t="s">
        <v>83</v>
      </c>
      <c r="AY1344" s="283" t="s">
        <v>263</v>
      </c>
    </row>
    <row r="1345" s="14" customFormat="1">
      <c r="B1345" s="274"/>
      <c r="C1345" s="275"/>
      <c r="D1345" s="246" t="s">
        <v>368</v>
      </c>
      <c r="E1345" s="276" t="s">
        <v>1</v>
      </c>
      <c r="F1345" s="277" t="s">
        <v>4572</v>
      </c>
      <c r="G1345" s="275"/>
      <c r="H1345" s="276" t="s">
        <v>1</v>
      </c>
      <c r="I1345" s="278"/>
      <c r="J1345" s="275"/>
      <c r="K1345" s="275"/>
      <c r="L1345" s="279"/>
      <c r="M1345" s="280"/>
      <c r="N1345" s="281"/>
      <c r="O1345" s="281"/>
      <c r="P1345" s="281"/>
      <c r="Q1345" s="281"/>
      <c r="R1345" s="281"/>
      <c r="S1345" s="281"/>
      <c r="T1345" s="282"/>
      <c r="AT1345" s="283" t="s">
        <v>368</v>
      </c>
      <c r="AU1345" s="283" t="s">
        <v>92</v>
      </c>
      <c r="AV1345" s="14" t="s">
        <v>90</v>
      </c>
      <c r="AW1345" s="14" t="s">
        <v>38</v>
      </c>
      <c r="AX1345" s="14" t="s">
        <v>83</v>
      </c>
      <c r="AY1345" s="283" t="s">
        <v>263</v>
      </c>
    </row>
    <row r="1346" s="12" customFormat="1">
      <c r="B1346" s="252"/>
      <c r="C1346" s="253"/>
      <c r="D1346" s="246" t="s">
        <v>368</v>
      </c>
      <c r="E1346" s="254" t="s">
        <v>1</v>
      </c>
      <c r="F1346" s="255" t="s">
        <v>4573</v>
      </c>
      <c r="G1346" s="253"/>
      <c r="H1346" s="256">
        <v>35</v>
      </c>
      <c r="I1346" s="257"/>
      <c r="J1346" s="253"/>
      <c r="K1346" s="253"/>
      <c r="L1346" s="258"/>
      <c r="M1346" s="259"/>
      <c r="N1346" s="260"/>
      <c r="O1346" s="260"/>
      <c r="P1346" s="260"/>
      <c r="Q1346" s="260"/>
      <c r="R1346" s="260"/>
      <c r="S1346" s="260"/>
      <c r="T1346" s="261"/>
      <c r="AT1346" s="262" t="s">
        <v>368</v>
      </c>
      <c r="AU1346" s="262" t="s">
        <v>92</v>
      </c>
      <c r="AV1346" s="12" t="s">
        <v>92</v>
      </c>
      <c r="AW1346" s="12" t="s">
        <v>38</v>
      </c>
      <c r="AX1346" s="12" t="s">
        <v>90</v>
      </c>
      <c r="AY1346" s="262" t="s">
        <v>263</v>
      </c>
    </row>
    <row r="1347" s="1" customFormat="1" ht="36" customHeight="1">
      <c r="B1347" s="39"/>
      <c r="C1347" s="233" t="s">
        <v>1749</v>
      </c>
      <c r="D1347" s="233" t="s">
        <v>266</v>
      </c>
      <c r="E1347" s="234" t="s">
        <v>4574</v>
      </c>
      <c r="F1347" s="235" t="s">
        <v>4575</v>
      </c>
      <c r="G1347" s="236" t="s">
        <v>503</v>
      </c>
      <c r="H1347" s="237">
        <v>107</v>
      </c>
      <c r="I1347" s="238"/>
      <c r="J1347" s="239">
        <f>ROUND(I1347*H1347,2)</f>
        <v>0</v>
      </c>
      <c r="K1347" s="235" t="s">
        <v>3544</v>
      </c>
      <c r="L1347" s="44"/>
      <c r="M1347" s="240" t="s">
        <v>1</v>
      </c>
      <c r="N1347" s="241" t="s">
        <v>48</v>
      </c>
      <c r="O1347" s="87"/>
      <c r="P1347" s="242">
        <f>O1347*H1347</f>
        <v>0</v>
      </c>
      <c r="Q1347" s="242">
        <v>9.0000000000000006E-05</v>
      </c>
      <c r="R1347" s="242">
        <f>Q1347*H1347</f>
        <v>0.0096300000000000014</v>
      </c>
      <c r="S1347" s="242">
        <v>0</v>
      </c>
      <c r="T1347" s="243">
        <f>S1347*H1347</f>
        <v>0</v>
      </c>
      <c r="AR1347" s="244" t="s">
        <v>452</v>
      </c>
      <c r="AT1347" s="244" t="s">
        <v>266</v>
      </c>
      <c r="AU1347" s="244" t="s">
        <v>92</v>
      </c>
      <c r="AY1347" s="17" t="s">
        <v>263</v>
      </c>
      <c r="BE1347" s="245">
        <f>IF(N1347="základní",J1347,0)</f>
        <v>0</v>
      </c>
      <c r="BF1347" s="245">
        <f>IF(N1347="snížená",J1347,0)</f>
        <v>0</v>
      </c>
      <c r="BG1347" s="245">
        <f>IF(N1347="zákl. přenesená",J1347,0)</f>
        <v>0</v>
      </c>
      <c r="BH1347" s="245">
        <f>IF(N1347="sníž. přenesená",J1347,0)</f>
        <v>0</v>
      </c>
      <c r="BI1347" s="245">
        <f>IF(N1347="nulová",J1347,0)</f>
        <v>0</v>
      </c>
      <c r="BJ1347" s="17" t="s">
        <v>90</v>
      </c>
      <c r="BK1347" s="245">
        <f>ROUND(I1347*H1347,2)</f>
        <v>0</v>
      </c>
      <c r="BL1347" s="17" t="s">
        <v>452</v>
      </c>
      <c r="BM1347" s="244" t="s">
        <v>4576</v>
      </c>
    </row>
    <row r="1348" s="14" customFormat="1">
      <c r="B1348" s="274"/>
      <c r="C1348" s="275"/>
      <c r="D1348" s="246" t="s">
        <v>368</v>
      </c>
      <c r="E1348" s="276" t="s">
        <v>1</v>
      </c>
      <c r="F1348" s="277" t="s">
        <v>4577</v>
      </c>
      <c r="G1348" s="275"/>
      <c r="H1348" s="276" t="s">
        <v>1</v>
      </c>
      <c r="I1348" s="278"/>
      <c r="J1348" s="275"/>
      <c r="K1348" s="275"/>
      <c r="L1348" s="279"/>
      <c r="M1348" s="280"/>
      <c r="N1348" s="281"/>
      <c r="O1348" s="281"/>
      <c r="P1348" s="281"/>
      <c r="Q1348" s="281"/>
      <c r="R1348" s="281"/>
      <c r="S1348" s="281"/>
      <c r="T1348" s="282"/>
      <c r="AT1348" s="283" t="s">
        <v>368</v>
      </c>
      <c r="AU1348" s="283" t="s">
        <v>92</v>
      </c>
      <c r="AV1348" s="14" t="s">
        <v>90</v>
      </c>
      <c r="AW1348" s="14" t="s">
        <v>38</v>
      </c>
      <c r="AX1348" s="14" t="s">
        <v>83</v>
      </c>
      <c r="AY1348" s="283" t="s">
        <v>263</v>
      </c>
    </row>
    <row r="1349" s="14" customFormat="1">
      <c r="B1349" s="274"/>
      <c r="C1349" s="275"/>
      <c r="D1349" s="246" t="s">
        <v>368</v>
      </c>
      <c r="E1349" s="276" t="s">
        <v>1</v>
      </c>
      <c r="F1349" s="277" t="s">
        <v>4578</v>
      </c>
      <c r="G1349" s="275"/>
      <c r="H1349" s="276" t="s">
        <v>1</v>
      </c>
      <c r="I1349" s="278"/>
      <c r="J1349" s="275"/>
      <c r="K1349" s="275"/>
      <c r="L1349" s="279"/>
      <c r="M1349" s="280"/>
      <c r="N1349" s="281"/>
      <c r="O1349" s="281"/>
      <c r="P1349" s="281"/>
      <c r="Q1349" s="281"/>
      <c r="R1349" s="281"/>
      <c r="S1349" s="281"/>
      <c r="T1349" s="282"/>
      <c r="AT1349" s="283" t="s">
        <v>368</v>
      </c>
      <c r="AU1349" s="283" t="s">
        <v>92</v>
      </c>
      <c r="AV1349" s="14" t="s">
        <v>90</v>
      </c>
      <c r="AW1349" s="14" t="s">
        <v>38</v>
      </c>
      <c r="AX1349" s="14" t="s">
        <v>83</v>
      </c>
      <c r="AY1349" s="283" t="s">
        <v>263</v>
      </c>
    </row>
    <row r="1350" s="12" customFormat="1">
      <c r="B1350" s="252"/>
      <c r="C1350" s="253"/>
      <c r="D1350" s="246" t="s">
        <v>368</v>
      </c>
      <c r="E1350" s="254" t="s">
        <v>1</v>
      </c>
      <c r="F1350" s="255" t="s">
        <v>1023</v>
      </c>
      <c r="G1350" s="253"/>
      <c r="H1350" s="256">
        <v>107</v>
      </c>
      <c r="I1350" s="257"/>
      <c r="J1350" s="253"/>
      <c r="K1350" s="253"/>
      <c r="L1350" s="258"/>
      <c r="M1350" s="259"/>
      <c r="N1350" s="260"/>
      <c r="O1350" s="260"/>
      <c r="P1350" s="260"/>
      <c r="Q1350" s="260"/>
      <c r="R1350" s="260"/>
      <c r="S1350" s="260"/>
      <c r="T1350" s="261"/>
      <c r="AT1350" s="262" t="s">
        <v>368</v>
      </c>
      <c r="AU1350" s="262" t="s">
        <v>92</v>
      </c>
      <c r="AV1350" s="12" t="s">
        <v>92</v>
      </c>
      <c r="AW1350" s="12" t="s">
        <v>38</v>
      </c>
      <c r="AX1350" s="12" t="s">
        <v>90</v>
      </c>
      <c r="AY1350" s="262" t="s">
        <v>263</v>
      </c>
    </row>
    <row r="1351" s="1" customFormat="1" ht="24" customHeight="1">
      <c r="B1351" s="39"/>
      <c r="C1351" s="233" t="s">
        <v>1753</v>
      </c>
      <c r="D1351" s="233" t="s">
        <v>266</v>
      </c>
      <c r="E1351" s="234" t="s">
        <v>4579</v>
      </c>
      <c r="F1351" s="235" t="s">
        <v>4580</v>
      </c>
      <c r="G1351" s="236" t="s">
        <v>503</v>
      </c>
      <c r="H1351" s="237">
        <v>13</v>
      </c>
      <c r="I1351" s="238"/>
      <c r="J1351" s="239">
        <f>ROUND(I1351*H1351,2)</f>
        <v>0</v>
      </c>
      <c r="K1351" s="235" t="s">
        <v>3544</v>
      </c>
      <c r="L1351" s="44"/>
      <c r="M1351" s="240" t="s">
        <v>1</v>
      </c>
      <c r="N1351" s="241" t="s">
        <v>48</v>
      </c>
      <c r="O1351" s="87"/>
      <c r="P1351" s="242">
        <f>O1351*H1351</f>
        <v>0</v>
      </c>
      <c r="Q1351" s="242">
        <v>0.00027</v>
      </c>
      <c r="R1351" s="242">
        <f>Q1351*H1351</f>
        <v>0.0035100000000000001</v>
      </c>
      <c r="S1351" s="242">
        <v>0</v>
      </c>
      <c r="T1351" s="243">
        <f>S1351*H1351</f>
        <v>0</v>
      </c>
      <c r="AR1351" s="244" t="s">
        <v>452</v>
      </c>
      <c r="AT1351" s="244" t="s">
        <v>266</v>
      </c>
      <c r="AU1351" s="244" t="s">
        <v>92</v>
      </c>
      <c r="AY1351" s="17" t="s">
        <v>263</v>
      </c>
      <c r="BE1351" s="245">
        <f>IF(N1351="základní",J1351,0)</f>
        <v>0</v>
      </c>
      <c r="BF1351" s="245">
        <f>IF(N1351="snížená",J1351,0)</f>
        <v>0</v>
      </c>
      <c r="BG1351" s="245">
        <f>IF(N1351="zákl. přenesená",J1351,0)</f>
        <v>0</v>
      </c>
      <c r="BH1351" s="245">
        <f>IF(N1351="sníž. přenesená",J1351,0)</f>
        <v>0</v>
      </c>
      <c r="BI1351" s="245">
        <f>IF(N1351="nulová",J1351,0)</f>
        <v>0</v>
      </c>
      <c r="BJ1351" s="17" t="s">
        <v>90</v>
      </c>
      <c r="BK1351" s="245">
        <f>ROUND(I1351*H1351,2)</f>
        <v>0</v>
      </c>
      <c r="BL1351" s="17" t="s">
        <v>452</v>
      </c>
      <c r="BM1351" s="244" t="s">
        <v>4581</v>
      </c>
    </row>
    <row r="1352" s="12" customFormat="1">
      <c r="B1352" s="252"/>
      <c r="C1352" s="253"/>
      <c r="D1352" s="246" t="s">
        <v>368</v>
      </c>
      <c r="E1352" s="254" t="s">
        <v>1</v>
      </c>
      <c r="F1352" s="255" t="s">
        <v>435</v>
      </c>
      <c r="G1352" s="253"/>
      <c r="H1352" s="256">
        <v>13</v>
      </c>
      <c r="I1352" s="257"/>
      <c r="J1352" s="253"/>
      <c r="K1352" s="253"/>
      <c r="L1352" s="258"/>
      <c r="M1352" s="259"/>
      <c r="N1352" s="260"/>
      <c r="O1352" s="260"/>
      <c r="P1352" s="260"/>
      <c r="Q1352" s="260"/>
      <c r="R1352" s="260"/>
      <c r="S1352" s="260"/>
      <c r="T1352" s="261"/>
      <c r="AT1352" s="262" t="s">
        <v>368</v>
      </c>
      <c r="AU1352" s="262" t="s">
        <v>92</v>
      </c>
      <c r="AV1352" s="12" t="s">
        <v>92</v>
      </c>
      <c r="AW1352" s="12" t="s">
        <v>38</v>
      </c>
      <c r="AX1352" s="12" t="s">
        <v>90</v>
      </c>
      <c r="AY1352" s="262" t="s">
        <v>263</v>
      </c>
    </row>
    <row r="1353" s="1" customFormat="1" ht="24" customHeight="1">
      <c r="B1353" s="39"/>
      <c r="C1353" s="233" t="s">
        <v>1757</v>
      </c>
      <c r="D1353" s="233" t="s">
        <v>266</v>
      </c>
      <c r="E1353" s="234" t="s">
        <v>4582</v>
      </c>
      <c r="F1353" s="235" t="s">
        <v>4583</v>
      </c>
      <c r="G1353" s="236" t="s">
        <v>503</v>
      </c>
      <c r="H1353" s="237">
        <v>4</v>
      </c>
      <c r="I1353" s="238"/>
      <c r="J1353" s="239">
        <f>ROUND(I1353*H1353,2)</f>
        <v>0</v>
      </c>
      <c r="K1353" s="235" t="s">
        <v>3544</v>
      </c>
      <c r="L1353" s="44"/>
      <c r="M1353" s="240" t="s">
        <v>1</v>
      </c>
      <c r="N1353" s="241" t="s">
        <v>48</v>
      </c>
      <c r="O1353" s="87"/>
      <c r="P1353" s="242">
        <f>O1353*H1353</f>
        <v>0</v>
      </c>
      <c r="Q1353" s="242">
        <v>0.00016000000000000001</v>
      </c>
      <c r="R1353" s="242">
        <f>Q1353*H1353</f>
        <v>0.00064000000000000005</v>
      </c>
      <c r="S1353" s="242">
        <v>0</v>
      </c>
      <c r="T1353" s="243">
        <f>S1353*H1353</f>
        <v>0</v>
      </c>
      <c r="AR1353" s="244" t="s">
        <v>452</v>
      </c>
      <c r="AT1353" s="244" t="s">
        <v>266</v>
      </c>
      <c r="AU1353" s="244" t="s">
        <v>92</v>
      </c>
      <c r="AY1353" s="17" t="s">
        <v>263</v>
      </c>
      <c r="BE1353" s="245">
        <f>IF(N1353="základní",J1353,0)</f>
        <v>0</v>
      </c>
      <c r="BF1353" s="245">
        <f>IF(N1353="snížená",J1353,0)</f>
        <v>0</v>
      </c>
      <c r="BG1353" s="245">
        <f>IF(N1353="zákl. přenesená",J1353,0)</f>
        <v>0</v>
      </c>
      <c r="BH1353" s="245">
        <f>IF(N1353="sníž. přenesená",J1353,0)</f>
        <v>0</v>
      </c>
      <c r="BI1353" s="245">
        <f>IF(N1353="nulová",J1353,0)</f>
        <v>0</v>
      </c>
      <c r="BJ1353" s="17" t="s">
        <v>90</v>
      </c>
      <c r="BK1353" s="245">
        <f>ROUND(I1353*H1353,2)</f>
        <v>0</v>
      </c>
      <c r="BL1353" s="17" t="s">
        <v>452</v>
      </c>
      <c r="BM1353" s="244" t="s">
        <v>4584</v>
      </c>
    </row>
    <row r="1354" s="12" customFormat="1">
      <c r="B1354" s="252"/>
      <c r="C1354" s="253"/>
      <c r="D1354" s="246" t="s">
        <v>368</v>
      </c>
      <c r="E1354" s="254" t="s">
        <v>1</v>
      </c>
      <c r="F1354" s="255" t="s">
        <v>125</v>
      </c>
      <c r="G1354" s="253"/>
      <c r="H1354" s="256">
        <v>4</v>
      </c>
      <c r="I1354" s="257"/>
      <c r="J1354" s="253"/>
      <c r="K1354" s="253"/>
      <c r="L1354" s="258"/>
      <c r="M1354" s="259"/>
      <c r="N1354" s="260"/>
      <c r="O1354" s="260"/>
      <c r="P1354" s="260"/>
      <c r="Q1354" s="260"/>
      <c r="R1354" s="260"/>
      <c r="S1354" s="260"/>
      <c r="T1354" s="261"/>
      <c r="AT1354" s="262" t="s">
        <v>368</v>
      </c>
      <c r="AU1354" s="262" t="s">
        <v>92</v>
      </c>
      <c r="AV1354" s="12" t="s">
        <v>92</v>
      </c>
      <c r="AW1354" s="12" t="s">
        <v>38</v>
      </c>
      <c r="AX1354" s="12" t="s">
        <v>90</v>
      </c>
      <c r="AY1354" s="262" t="s">
        <v>263</v>
      </c>
    </row>
    <row r="1355" s="1" customFormat="1" ht="24" customHeight="1">
      <c r="B1355" s="39"/>
      <c r="C1355" s="233" t="s">
        <v>1761</v>
      </c>
      <c r="D1355" s="233" t="s">
        <v>266</v>
      </c>
      <c r="E1355" s="234" t="s">
        <v>4585</v>
      </c>
      <c r="F1355" s="235" t="s">
        <v>4586</v>
      </c>
      <c r="G1355" s="236" t="s">
        <v>403</v>
      </c>
      <c r="H1355" s="237">
        <v>3.246</v>
      </c>
      <c r="I1355" s="238"/>
      <c r="J1355" s="239">
        <f>ROUND(I1355*H1355,2)</f>
        <v>0</v>
      </c>
      <c r="K1355" s="235" t="s">
        <v>270</v>
      </c>
      <c r="L1355" s="44"/>
      <c r="M1355" s="240" t="s">
        <v>1</v>
      </c>
      <c r="N1355" s="241" t="s">
        <v>48</v>
      </c>
      <c r="O1355" s="87"/>
      <c r="P1355" s="242">
        <f>O1355*H1355</f>
        <v>0</v>
      </c>
      <c r="Q1355" s="242">
        <v>0</v>
      </c>
      <c r="R1355" s="242">
        <f>Q1355*H1355</f>
        <v>0</v>
      </c>
      <c r="S1355" s="242">
        <v>0</v>
      </c>
      <c r="T1355" s="243">
        <f>S1355*H1355</f>
        <v>0</v>
      </c>
      <c r="AR1355" s="244" t="s">
        <v>452</v>
      </c>
      <c r="AT1355" s="244" t="s">
        <v>266</v>
      </c>
      <c r="AU1355" s="244" t="s">
        <v>92</v>
      </c>
      <c r="AY1355" s="17" t="s">
        <v>263</v>
      </c>
      <c r="BE1355" s="245">
        <f>IF(N1355="základní",J1355,0)</f>
        <v>0</v>
      </c>
      <c r="BF1355" s="245">
        <f>IF(N1355="snížená",J1355,0)</f>
        <v>0</v>
      </c>
      <c r="BG1355" s="245">
        <f>IF(N1355="zákl. přenesená",J1355,0)</f>
        <v>0</v>
      </c>
      <c r="BH1355" s="245">
        <f>IF(N1355="sníž. přenesená",J1355,0)</f>
        <v>0</v>
      </c>
      <c r="BI1355" s="245">
        <f>IF(N1355="nulová",J1355,0)</f>
        <v>0</v>
      </c>
      <c r="BJ1355" s="17" t="s">
        <v>90</v>
      </c>
      <c r="BK1355" s="245">
        <f>ROUND(I1355*H1355,2)</f>
        <v>0</v>
      </c>
      <c r="BL1355" s="17" t="s">
        <v>452</v>
      </c>
      <c r="BM1355" s="244" t="s">
        <v>4587</v>
      </c>
    </row>
    <row r="1356" s="11" customFormat="1" ht="22.8" customHeight="1">
      <c r="B1356" s="217"/>
      <c r="C1356" s="218"/>
      <c r="D1356" s="219" t="s">
        <v>82</v>
      </c>
      <c r="E1356" s="231" t="s">
        <v>4588</v>
      </c>
      <c r="F1356" s="231" t="s">
        <v>4589</v>
      </c>
      <c r="G1356" s="218"/>
      <c r="H1356" s="218"/>
      <c r="I1356" s="221"/>
      <c r="J1356" s="232">
        <f>BK1356</f>
        <v>0</v>
      </c>
      <c r="K1356" s="218"/>
      <c r="L1356" s="223"/>
      <c r="M1356" s="224"/>
      <c r="N1356" s="225"/>
      <c r="O1356" s="225"/>
      <c r="P1356" s="226">
        <f>SUM(P1357:P1370)</f>
        <v>0</v>
      </c>
      <c r="Q1356" s="225"/>
      <c r="R1356" s="226">
        <f>SUM(R1357:R1370)</f>
        <v>1.6312500000000001</v>
      </c>
      <c r="S1356" s="225"/>
      <c r="T1356" s="227">
        <f>SUM(T1357:T1370)</f>
        <v>0</v>
      </c>
      <c r="AR1356" s="228" t="s">
        <v>92</v>
      </c>
      <c r="AT1356" s="229" t="s">
        <v>82</v>
      </c>
      <c r="AU1356" s="229" t="s">
        <v>90</v>
      </c>
      <c r="AY1356" s="228" t="s">
        <v>263</v>
      </c>
      <c r="BK1356" s="230">
        <f>SUM(BK1357:BK1370)</f>
        <v>0</v>
      </c>
    </row>
    <row r="1357" s="1" customFormat="1" ht="24" customHeight="1">
      <c r="B1357" s="39"/>
      <c r="C1357" s="233" t="s">
        <v>1765</v>
      </c>
      <c r="D1357" s="233" t="s">
        <v>266</v>
      </c>
      <c r="E1357" s="234" t="s">
        <v>4590</v>
      </c>
      <c r="F1357" s="235" t="s">
        <v>4591</v>
      </c>
      <c r="G1357" s="236" t="s">
        <v>2216</v>
      </c>
      <c r="H1357" s="237">
        <v>21</v>
      </c>
      <c r="I1357" s="238"/>
      <c r="J1357" s="239">
        <f>ROUND(I1357*H1357,2)</f>
        <v>0</v>
      </c>
      <c r="K1357" s="235" t="s">
        <v>270</v>
      </c>
      <c r="L1357" s="44"/>
      <c r="M1357" s="240" t="s">
        <v>1</v>
      </c>
      <c r="N1357" s="241" t="s">
        <v>48</v>
      </c>
      <c r="O1357" s="87"/>
      <c r="P1357" s="242">
        <f>O1357*H1357</f>
        <v>0</v>
      </c>
      <c r="Q1357" s="242">
        <v>0.012</v>
      </c>
      <c r="R1357" s="242">
        <f>Q1357*H1357</f>
        <v>0.252</v>
      </c>
      <c r="S1357" s="242">
        <v>0</v>
      </c>
      <c r="T1357" s="243">
        <f>S1357*H1357</f>
        <v>0</v>
      </c>
      <c r="AR1357" s="244" t="s">
        <v>452</v>
      </c>
      <c r="AT1357" s="244" t="s">
        <v>266</v>
      </c>
      <c r="AU1357" s="244" t="s">
        <v>92</v>
      </c>
      <c r="AY1357" s="17" t="s">
        <v>263</v>
      </c>
      <c r="BE1357" s="245">
        <f>IF(N1357="základní",J1357,0)</f>
        <v>0</v>
      </c>
      <c r="BF1357" s="245">
        <f>IF(N1357="snížená",J1357,0)</f>
        <v>0</v>
      </c>
      <c r="BG1357" s="245">
        <f>IF(N1357="zákl. přenesená",J1357,0)</f>
        <v>0</v>
      </c>
      <c r="BH1357" s="245">
        <f>IF(N1357="sníž. přenesená",J1357,0)</f>
        <v>0</v>
      </c>
      <c r="BI1357" s="245">
        <f>IF(N1357="nulová",J1357,0)</f>
        <v>0</v>
      </c>
      <c r="BJ1357" s="17" t="s">
        <v>90</v>
      </c>
      <c r="BK1357" s="245">
        <f>ROUND(I1357*H1357,2)</f>
        <v>0</v>
      </c>
      <c r="BL1357" s="17" t="s">
        <v>452</v>
      </c>
      <c r="BM1357" s="244" t="s">
        <v>4592</v>
      </c>
    </row>
    <row r="1358" s="1" customFormat="1" ht="24" customHeight="1">
      <c r="B1358" s="39"/>
      <c r="C1358" s="233" t="s">
        <v>1769</v>
      </c>
      <c r="D1358" s="233" t="s">
        <v>266</v>
      </c>
      <c r="E1358" s="234" t="s">
        <v>4593</v>
      </c>
      <c r="F1358" s="235" t="s">
        <v>4594</v>
      </c>
      <c r="G1358" s="236" t="s">
        <v>2216</v>
      </c>
      <c r="H1358" s="237">
        <v>8</v>
      </c>
      <c r="I1358" s="238"/>
      <c r="J1358" s="239">
        <f>ROUND(I1358*H1358,2)</f>
        <v>0</v>
      </c>
      <c r="K1358" s="235" t="s">
        <v>270</v>
      </c>
      <c r="L1358" s="44"/>
      <c r="M1358" s="240" t="s">
        <v>1</v>
      </c>
      <c r="N1358" s="241" t="s">
        <v>48</v>
      </c>
      <c r="O1358" s="87"/>
      <c r="P1358" s="242">
        <f>O1358*H1358</f>
        <v>0</v>
      </c>
      <c r="Q1358" s="242">
        <v>0.012</v>
      </c>
      <c r="R1358" s="242">
        <f>Q1358*H1358</f>
        <v>0.096000000000000002</v>
      </c>
      <c r="S1358" s="242">
        <v>0</v>
      </c>
      <c r="T1358" s="243">
        <f>S1358*H1358</f>
        <v>0</v>
      </c>
      <c r="AR1358" s="244" t="s">
        <v>452</v>
      </c>
      <c r="AT1358" s="244" t="s">
        <v>266</v>
      </c>
      <c r="AU1358" s="244" t="s">
        <v>92</v>
      </c>
      <c r="AY1358" s="17" t="s">
        <v>263</v>
      </c>
      <c r="BE1358" s="245">
        <f>IF(N1358="základní",J1358,0)</f>
        <v>0</v>
      </c>
      <c r="BF1358" s="245">
        <f>IF(N1358="snížená",J1358,0)</f>
        <v>0</v>
      </c>
      <c r="BG1358" s="245">
        <f>IF(N1358="zákl. přenesená",J1358,0)</f>
        <v>0</v>
      </c>
      <c r="BH1358" s="245">
        <f>IF(N1358="sníž. přenesená",J1358,0)</f>
        <v>0</v>
      </c>
      <c r="BI1358" s="245">
        <f>IF(N1358="nulová",J1358,0)</f>
        <v>0</v>
      </c>
      <c r="BJ1358" s="17" t="s">
        <v>90</v>
      </c>
      <c r="BK1358" s="245">
        <f>ROUND(I1358*H1358,2)</f>
        <v>0</v>
      </c>
      <c r="BL1358" s="17" t="s">
        <v>452</v>
      </c>
      <c r="BM1358" s="244" t="s">
        <v>4595</v>
      </c>
    </row>
    <row r="1359" s="1" customFormat="1" ht="16.5" customHeight="1">
      <c r="B1359" s="39"/>
      <c r="C1359" s="233" t="s">
        <v>1773</v>
      </c>
      <c r="D1359" s="233" t="s">
        <v>266</v>
      </c>
      <c r="E1359" s="234" t="s">
        <v>4596</v>
      </c>
      <c r="F1359" s="235" t="s">
        <v>4597</v>
      </c>
      <c r="G1359" s="236" t="s">
        <v>2216</v>
      </c>
      <c r="H1359" s="237">
        <v>3</v>
      </c>
      <c r="I1359" s="238"/>
      <c r="J1359" s="239">
        <f>ROUND(I1359*H1359,2)</f>
        <v>0</v>
      </c>
      <c r="K1359" s="235" t="s">
        <v>270</v>
      </c>
      <c r="L1359" s="44"/>
      <c r="M1359" s="240" t="s">
        <v>1</v>
      </c>
      <c r="N1359" s="241" t="s">
        <v>48</v>
      </c>
      <c r="O1359" s="87"/>
      <c r="P1359" s="242">
        <f>O1359*H1359</f>
        <v>0</v>
      </c>
      <c r="Q1359" s="242">
        <v>0.014</v>
      </c>
      <c r="R1359" s="242">
        <f>Q1359*H1359</f>
        <v>0.042000000000000003</v>
      </c>
      <c r="S1359" s="242">
        <v>0</v>
      </c>
      <c r="T1359" s="243">
        <f>S1359*H1359</f>
        <v>0</v>
      </c>
      <c r="AR1359" s="244" t="s">
        <v>452</v>
      </c>
      <c r="AT1359" s="244" t="s">
        <v>266</v>
      </c>
      <c r="AU1359" s="244" t="s">
        <v>92</v>
      </c>
      <c r="AY1359" s="17" t="s">
        <v>263</v>
      </c>
      <c r="BE1359" s="245">
        <f>IF(N1359="základní",J1359,0)</f>
        <v>0</v>
      </c>
      <c r="BF1359" s="245">
        <f>IF(N1359="snížená",J1359,0)</f>
        <v>0</v>
      </c>
      <c r="BG1359" s="245">
        <f>IF(N1359="zákl. přenesená",J1359,0)</f>
        <v>0</v>
      </c>
      <c r="BH1359" s="245">
        <f>IF(N1359="sníž. přenesená",J1359,0)</f>
        <v>0</v>
      </c>
      <c r="BI1359" s="245">
        <f>IF(N1359="nulová",J1359,0)</f>
        <v>0</v>
      </c>
      <c r="BJ1359" s="17" t="s">
        <v>90</v>
      </c>
      <c r="BK1359" s="245">
        <f>ROUND(I1359*H1359,2)</f>
        <v>0</v>
      </c>
      <c r="BL1359" s="17" t="s">
        <v>452</v>
      </c>
      <c r="BM1359" s="244" t="s">
        <v>4598</v>
      </c>
    </row>
    <row r="1360" s="1" customFormat="1" ht="16.5" customHeight="1">
      <c r="B1360" s="39"/>
      <c r="C1360" s="233" t="s">
        <v>1777</v>
      </c>
      <c r="D1360" s="233" t="s">
        <v>266</v>
      </c>
      <c r="E1360" s="234" t="s">
        <v>4599</v>
      </c>
      <c r="F1360" s="235" t="s">
        <v>4600</v>
      </c>
      <c r="G1360" s="236" t="s">
        <v>2216</v>
      </c>
      <c r="H1360" s="237">
        <v>11</v>
      </c>
      <c r="I1360" s="238"/>
      <c r="J1360" s="239">
        <f>ROUND(I1360*H1360,2)</f>
        <v>0</v>
      </c>
      <c r="K1360" s="235" t="s">
        <v>270</v>
      </c>
      <c r="L1360" s="44"/>
      <c r="M1360" s="240" t="s">
        <v>1</v>
      </c>
      <c r="N1360" s="241" t="s">
        <v>48</v>
      </c>
      <c r="O1360" s="87"/>
      <c r="P1360" s="242">
        <f>O1360*H1360</f>
        <v>0</v>
      </c>
      <c r="Q1360" s="242">
        <v>0.015599999999999999</v>
      </c>
      <c r="R1360" s="242">
        <f>Q1360*H1360</f>
        <v>0.1716</v>
      </c>
      <c r="S1360" s="242">
        <v>0</v>
      </c>
      <c r="T1360" s="243">
        <f>S1360*H1360</f>
        <v>0</v>
      </c>
      <c r="AR1360" s="244" t="s">
        <v>452</v>
      </c>
      <c r="AT1360" s="244" t="s">
        <v>266</v>
      </c>
      <c r="AU1360" s="244" t="s">
        <v>92</v>
      </c>
      <c r="AY1360" s="17" t="s">
        <v>263</v>
      </c>
      <c r="BE1360" s="245">
        <f>IF(N1360="základní",J1360,0)</f>
        <v>0</v>
      </c>
      <c r="BF1360" s="245">
        <f>IF(N1360="snížená",J1360,0)</f>
        <v>0</v>
      </c>
      <c r="BG1360" s="245">
        <f>IF(N1360="zákl. přenesená",J1360,0)</f>
        <v>0</v>
      </c>
      <c r="BH1360" s="245">
        <f>IF(N1360="sníž. přenesená",J1360,0)</f>
        <v>0</v>
      </c>
      <c r="BI1360" s="245">
        <f>IF(N1360="nulová",J1360,0)</f>
        <v>0</v>
      </c>
      <c r="BJ1360" s="17" t="s">
        <v>90</v>
      </c>
      <c r="BK1360" s="245">
        <f>ROUND(I1360*H1360,2)</f>
        <v>0</v>
      </c>
      <c r="BL1360" s="17" t="s">
        <v>452</v>
      </c>
      <c r="BM1360" s="244" t="s">
        <v>4601</v>
      </c>
    </row>
    <row r="1361" s="1" customFormat="1" ht="24" customHeight="1">
      <c r="B1361" s="39"/>
      <c r="C1361" s="233" t="s">
        <v>1781</v>
      </c>
      <c r="D1361" s="233" t="s">
        <v>266</v>
      </c>
      <c r="E1361" s="234" t="s">
        <v>4602</v>
      </c>
      <c r="F1361" s="235" t="s">
        <v>4603</v>
      </c>
      <c r="G1361" s="236" t="s">
        <v>2216</v>
      </c>
      <c r="H1361" s="237">
        <v>16</v>
      </c>
      <c r="I1361" s="238"/>
      <c r="J1361" s="239">
        <f>ROUND(I1361*H1361,2)</f>
        <v>0</v>
      </c>
      <c r="K1361" s="235" t="s">
        <v>270</v>
      </c>
      <c r="L1361" s="44"/>
      <c r="M1361" s="240" t="s">
        <v>1</v>
      </c>
      <c r="N1361" s="241" t="s">
        <v>48</v>
      </c>
      <c r="O1361" s="87"/>
      <c r="P1361" s="242">
        <f>O1361*H1361</f>
        <v>0</v>
      </c>
      <c r="Q1361" s="242">
        <v>0.0117</v>
      </c>
      <c r="R1361" s="242">
        <f>Q1361*H1361</f>
        <v>0.18720000000000001</v>
      </c>
      <c r="S1361" s="242">
        <v>0</v>
      </c>
      <c r="T1361" s="243">
        <f>S1361*H1361</f>
        <v>0</v>
      </c>
      <c r="AR1361" s="244" t="s">
        <v>452</v>
      </c>
      <c r="AT1361" s="244" t="s">
        <v>266</v>
      </c>
      <c r="AU1361" s="244" t="s">
        <v>92</v>
      </c>
      <c r="AY1361" s="17" t="s">
        <v>263</v>
      </c>
      <c r="BE1361" s="245">
        <f>IF(N1361="základní",J1361,0)</f>
        <v>0</v>
      </c>
      <c r="BF1361" s="245">
        <f>IF(N1361="snížená",J1361,0)</f>
        <v>0</v>
      </c>
      <c r="BG1361" s="245">
        <f>IF(N1361="zákl. přenesená",J1361,0)</f>
        <v>0</v>
      </c>
      <c r="BH1361" s="245">
        <f>IF(N1361="sníž. přenesená",J1361,0)</f>
        <v>0</v>
      </c>
      <c r="BI1361" s="245">
        <f>IF(N1361="nulová",J1361,0)</f>
        <v>0</v>
      </c>
      <c r="BJ1361" s="17" t="s">
        <v>90</v>
      </c>
      <c r="BK1361" s="245">
        <f>ROUND(I1361*H1361,2)</f>
        <v>0</v>
      </c>
      <c r="BL1361" s="17" t="s">
        <v>452</v>
      </c>
      <c r="BM1361" s="244" t="s">
        <v>4604</v>
      </c>
    </row>
    <row r="1362" s="1" customFormat="1" ht="24" customHeight="1">
      <c r="B1362" s="39"/>
      <c r="C1362" s="233" t="s">
        <v>1785</v>
      </c>
      <c r="D1362" s="233" t="s">
        <v>266</v>
      </c>
      <c r="E1362" s="234" t="s">
        <v>4605</v>
      </c>
      <c r="F1362" s="235" t="s">
        <v>4606</v>
      </c>
      <c r="G1362" s="236" t="s">
        <v>2216</v>
      </c>
      <c r="H1362" s="237">
        <v>37</v>
      </c>
      <c r="I1362" s="238"/>
      <c r="J1362" s="239">
        <f>ROUND(I1362*H1362,2)</f>
        <v>0</v>
      </c>
      <c r="K1362" s="235" t="s">
        <v>270</v>
      </c>
      <c r="L1362" s="44"/>
      <c r="M1362" s="240" t="s">
        <v>1</v>
      </c>
      <c r="N1362" s="241" t="s">
        <v>48</v>
      </c>
      <c r="O1362" s="87"/>
      <c r="P1362" s="242">
        <f>O1362*H1362</f>
        <v>0</v>
      </c>
      <c r="Q1362" s="242">
        <v>0.01865</v>
      </c>
      <c r="R1362" s="242">
        <f>Q1362*H1362</f>
        <v>0.69005000000000005</v>
      </c>
      <c r="S1362" s="242">
        <v>0</v>
      </c>
      <c r="T1362" s="243">
        <f>S1362*H1362</f>
        <v>0</v>
      </c>
      <c r="AR1362" s="244" t="s">
        <v>452</v>
      </c>
      <c r="AT1362" s="244" t="s">
        <v>266</v>
      </c>
      <c r="AU1362" s="244" t="s">
        <v>92</v>
      </c>
      <c r="AY1362" s="17" t="s">
        <v>263</v>
      </c>
      <c r="BE1362" s="245">
        <f>IF(N1362="základní",J1362,0)</f>
        <v>0</v>
      </c>
      <c r="BF1362" s="245">
        <f>IF(N1362="snížená",J1362,0)</f>
        <v>0</v>
      </c>
      <c r="BG1362" s="245">
        <f>IF(N1362="zákl. přenesená",J1362,0)</f>
        <v>0</v>
      </c>
      <c r="BH1362" s="245">
        <f>IF(N1362="sníž. přenesená",J1362,0)</f>
        <v>0</v>
      </c>
      <c r="BI1362" s="245">
        <f>IF(N1362="nulová",J1362,0)</f>
        <v>0</v>
      </c>
      <c r="BJ1362" s="17" t="s">
        <v>90</v>
      </c>
      <c r="BK1362" s="245">
        <f>ROUND(I1362*H1362,2)</f>
        <v>0</v>
      </c>
      <c r="BL1362" s="17" t="s">
        <v>452</v>
      </c>
      <c r="BM1362" s="244" t="s">
        <v>4607</v>
      </c>
    </row>
    <row r="1363" s="1" customFormat="1" ht="24" customHeight="1">
      <c r="B1363" s="39"/>
      <c r="C1363" s="233" t="s">
        <v>1789</v>
      </c>
      <c r="D1363" s="233" t="s">
        <v>266</v>
      </c>
      <c r="E1363" s="234" t="s">
        <v>4608</v>
      </c>
      <c r="F1363" s="235" t="s">
        <v>4609</v>
      </c>
      <c r="G1363" s="236" t="s">
        <v>2216</v>
      </c>
      <c r="H1363" s="237">
        <v>8</v>
      </c>
      <c r="I1363" s="238"/>
      <c r="J1363" s="239">
        <f>ROUND(I1363*H1363,2)</f>
        <v>0</v>
      </c>
      <c r="K1363" s="235" t="s">
        <v>270</v>
      </c>
      <c r="L1363" s="44"/>
      <c r="M1363" s="240" t="s">
        <v>1</v>
      </c>
      <c r="N1363" s="241" t="s">
        <v>48</v>
      </c>
      <c r="O1363" s="87"/>
      <c r="P1363" s="242">
        <f>O1363*H1363</f>
        <v>0</v>
      </c>
      <c r="Q1363" s="242">
        <v>0.017649999999999999</v>
      </c>
      <c r="R1363" s="242">
        <f>Q1363*H1363</f>
        <v>0.14119999999999999</v>
      </c>
      <c r="S1363" s="242">
        <v>0</v>
      </c>
      <c r="T1363" s="243">
        <f>S1363*H1363</f>
        <v>0</v>
      </c>
      <c r="AR1363" s="244" t="s">
        <v>452</v>
      </c>
      <c r="AT1363" s="244" t="s">
        <v>266</v>
      </c>
      <c r="AU1363" s="244" t="s">
        <v>92</v>
      </c>
      <c r="AY1363" s="17" t="s">
        <v>263</v>
      </c>
      <c r="BE1363" s="245">
        <f>IF(N1363="základní",J1363,0)</f>
        <v>0</v>
      </c>
      <c r="BF1363" s="245">
        <f>IF(N1363="snížená",J1363,0)</f>
        <v>0</v>
      </c>
      <c r="BG1363" s="245">
        <f>IF(N1363="zákl. přenesená",J1363,0)</f>
        <v>0</v>
      </c>
      <c r="BH1363" s="245">
        <f>IF(N1363="sníž. přenesená",J1363,0)</f>
        <v>0</v>
      </c>
      <c r="BI1363" s="245">
        <f>IF(N1363="nulová",J1363,0)</f>
        <v>0</v>
      </c>
      <c r="BJ1363" s="17" t="s">
        <v>90</v>
      </c>
      <c r="BK1363" s="245">
        <f>ROUND(I1363*H1363,2)</f>
        <v>0</v>
      </c>
      <c r="BL1363" s="17" t="s">
        <v>452</v>
      </c>
      <c r="BM1363" s="244" t="s">
        <v>4610</v>
      </c>
    </row>
    <row r="1364" s="1" customFormat="1" ht="16.5" customHeight="1">
      <c r="B1364" s="39"/>
      <c r="C1364" s="233" t="s">
        <v>1793</v>
      </c>
      <c r="D1364" s="233" t="s">
        <v>266</v>
      </c>
      <c r="E1364" s="234" t="s">
        <v>4611</v>
      </c>
      <c r="F1364" s="235" t="s">
        <v>4612</v>
      </c>
      <c r="G1364" s="236" t="s">
        <v>2216</v>
      </c>
      <c r="H1364" s="237">
        <v>48</v>
      </c>
      <c r="I1364" s="238"/>
      <c r="J1364" s="239">
        <f>ROUND(I1364*H1364,2)</f>
        <v>0</v>
      </c>
      <c r="K1364" s="235" t="s">
        <v>270</v>
      </c>
      <c r="L1364" s="44"/>
      <c r="M1364" s="240" t="s">
        <v>1</v>
      </c>
      <c r="N1364" s="241" t="s">
        <v>48</v>
      </c>
      <c r="O1364" s="87"/>
      <c r="P1364" s="242">
        <f>O1364*H1364</f>
        <v>0</v>
      </c>
      <c r="Q1364" s="242">
        <v>0.00014999999999999999</v>
      </c>
      <c r="R1364" s="242">
        <f>Q1364*H1364</f>
        <v>0.0071999999999999998</v>
      </c>
      <c r="S1364" s="242">
        <v>0</v>
      </c>
      <c r="T1364" s="243">
        <f>S1364*H1364</f>
        <v>0</v>
      </c>
      <c r="AR1364" s="244" t="s">
        <v>452</v>
      </c>
      <c r="AT1364" s="244" t="s">
        <v>266</v>
      </c>
      <c r="AU1364" s="244" t="s">
        <v>92</v>
      </c>
      <c r="AY1364" s="17" t="s">
        <v>263</v>
      </c>
      <c r="BE1364" s="245">
        <f>IF(N1364="základní",J1364,0)</f>
        <v>0</v>
      </c>
      <c r="BF1364" s="245">
        <f>IF(N1364="snížená",J1364,0)</f>
        <v>0</v>
      </c>
      <c r="BG1364" s="245">
        <f>IF(N1364="zákl. přenesená",J1364,0)</f>
        <v>0</v>
      </c>
      <c r="BH1364" s="245">
        <f>IF(N1364="sníž. přenesená",J1364,0)</f>
        <v>0</v>
      </c>
      <c r="BI1364" s="245">
        <f>IF(N1364="nulová",J1364,0)</f>
        <v>0</v>
      </c>
      <c r="BJ1364" s="17" t="s">
        <v>90</v>
      </c>
      <c r="BK1364" s="245">
        <f>ROUND(I1364*H1364,2)</f>
        <v>0</v>
      </c>
      <c r="BL1364" s="17" t="s">
        <v>452</v>
      </c>
      <c r="BM1364" s="244" t="s">
        <v>4613</v>
      </c>
    </row>
    <row r="1365" s="14" customFormat="1">
      <c r="B1365" s="274"/>
      <c r="C1365" s="275"/>
      <c r="D1365" s="246" t="s">
        <v>368</v>
      </c>
      <c r="E1365" s="276" t="s">
        <v>1</v>
      </c>
      <c r="F1365" s="277" t="s">
        <v>4614</v>
      </c>
      <c r="G1365" s="275"/>
      <c r="H1365" s="276" t="s">
        <v>1</v>
      </c>
      <c r="I1365" s="278"/>
      <c r="J1365" s="275"/>
      <c r="K1365" s="275"/>
      <c r="L1365" s="279"/>
      <c r="M1365" s="280"/>
      <c r="N1365" s="281"/>
      <c r="O1365" s="281"/>
      <c r="P1365" s="281"/>
      <c r="Q1365" s="281"/>
      <c r="R1365" s="281"/>
      <c r="S1365" s="281"/>
      <c r="T1365" s="282"/>
      <c r="AT1365" s="283" t="s">
        <v>368</v>
      </c>
      <c r="AU1365" s="283" t="s">
        <v>92</v>
      </c>
      <c r="AV1365" s="14" t="s">
        <v>90</v>
      </c>
      <c r="AW1365" s="14" t="s">
        <v>38</v>
      </c>
      <c r="AX1365" s="14" t="s">
        <v>83</v>
      </c>
      <c r="AY1365" s="283" t="s">
        <v>263</v>
      </c>
    </row>
    <row r="1366" s="12" customFormat="1">
      <c r="B1366" s="252"/>
      <c r="C1366" s="253"/>
      <c r="D1366" s="246" t="s">
        <v>368</v>
      </c>
      <c r="E1366" s="254" t="s">
        <v>1</v>
      </c>
      <c r="F1366" s="255" t="s">
        <v>4615</v>
      </c>
      <c r="G1366" s="253"/>
      <c r="H1366" s="256">
        <v>48</v>
      </c>
      <c r="I1366" s="257"/>
      <c r="J1366" s="253"/>
      <c r="K1366" s="253"/>
      <c r="L1366" s="258"/>
      <c r="M1366" s="259"/>
      <c r="N1366" s="260"/>
      <c r="O1366" s="260"/>
      <c r="P1366" s="260"/>
      <c r="Q1366" s="260"/>
      <c r="R1366" s="260"/>
      <c r="S1366" s="260"/>
      <c r="T1366" s="261"/>
      <c r="AT1366" s="262" t="s">
        <v>368</v>
      </c>
      <c r="AU1366" s="262" t="s">
        <v>92</v>
      </c>
      <c r="AV1366" s="12" t="s">
        <v>92</v>
      </c>
      <c r="AW1366" s="12" t="s">
        <v>38</v>
      </c>
      <c r="AX1366" s="12" t="s">
        <v>90</v>
      </c>
      <c r="AY1366" s="262" t="s">
        <v>263</v>
      </c>
    </row>
    <row r="1367" s="1" customFormat="1" ht="16.5" customHeight="1">
      <c r="B1367" s="39"/>
      <c r="C1367" s="233" t="s">
        <v>1797</v>
      </c>
      <c r="D1367" s="233" t="s">
        <v>266</v>
      </c>
      <c r="E1367" s="234" t="s">
        <v>4616</v>
      </c>
      <c r="F1367" s="235" t="s">
        <v>4617</v>
      </c>
      <c r="G1367" s="236" t="s">
        <v>2216</v>
      </c>
      <c r="H1367" s="237">
        <v>88</v>
      </c>
      <c r="I1367" s="238"/>
      <c r="J1367" s="239">
        <f>ROUND(I1367*H1367,2)</f>
        <v>0</v>
      </c>
      <c r="K1367" s="235" t="s">
        <v>270</v>
      </c>
      <c r="L1367" s="44"/>
      <c r="M1367" s="240" t="s">
        <v>1</v>
      </c>
      <c r="N1367" s="241" t="s">
        <v>48</v>
      </c>
      <c r="O1367" s="87"/>
      <c r="P1367" s="242">
        <f>O1367*H1367</f>
        <v>0</v>
      </c>
      <c r="Q1367" s="242">
        <v>0.00050000000000000001</v>
      </c>
      <c r="R1367" s="242">
        <f>Q1367*H1367</f>
        <v>0.043999999999999997</v>
      </c>
      <c r="S1367" s="242">
        <v>0</v>
      </c>
      <c r="T1367" s="243">
        <f>S1367*H1367</f>
        <v>0</v>
      </c>
      <c r="AR1367" s="244" t="s">
        <v>452</v>
      </c>
      <c r="AT1367" s="244" t="s">
        <v>266</v>
      </c>
      <c r="AU1367" s="244" t="s">
        <v>92</v>
      </c>
      <c r="AY1367" s="17" t="s">
        <v>263</v>
      </c>
      <c r="BE1367" s="245">
        <f>IF(N1367="základní",J1367,0)</f>
        <v>0</v>
      </c>
      <c r="BF1367" s="245">
        <f>IF(N1367="snížená",J1367,0)</f>
        <v>0</v>
      </c>
      <c r="BG1367" s="245">
        <f>IF(N1367="zákl. přenesená",J1367,0)</f>
        <v>0</v>
      </c>
      <c r="BH1367" s="245">
        <f>IF(N1367="sníž. přenesená",J1367,0)</f>
        <v>0</v>
      </c>
      <c r="BI1367" s="245">
        <f>IF(N1367="nulová",J1367,0)</f>
        <v>0</v>
      </c>
      <c r="BJ1367" s="17" t="s">
        <v>90</v>
      </c>
      <c r="BK1367" s="245">
        <f>ROUND(I1367*H1367,2)</f>
        <v>0</v>
      </c>
      <c r="BL1367" s="17" t="s">
        <v>452</v>
      </c>
      <c r="BM1367" s="244" t="s">
        <v>4618</v>
      </c>
    </row>
    <row r="1368" s="14" customFormat="1">
      <c r="B1368" s="274"/>
      <c r="C1368" s="275"/>
      <c r="D1368" s="246" t="s">
        <v>368</v>
      </c>
      <c r="E1368" s="276" t="s">
        <v>1</v>
      </c>
      <c r="F1368" s="277" t="s">
        <v>4619</v>
      </c>
      <c r="G1368" s="275"/>
      <c r="H1368" s="276" t="s">
        <v>1</v>
      </c>
      <c r="I1368" s="278"/>
      <c r="J1368" s="275"/>
      <c r="K1368" s="275"/>
      <c r="L1368" s="279"/>
      <c r="M1368" s="280"/>
      <c r="N1368" s="281"/>
      <c r="O1368" s="281"/>
      <c r="P1368" s="281"/>
      <c r="Q1368" s="281"/>
      <c r="R1368" s="281"/>
      <c r="S1368" s="281"/>
      <c r="T1368" s="282"/>
      <c r="AT1368" s="283" t="s">
        <v>368</v>
      </c>
      <c r="AU1368" s="283" t="s">
        <v>92</v>
      </c>
      <c r="AV1368" s="14" t="s">
        <v>90</v>
      </c>
      <c r="AW1368" s="14" t="s">
        <v>38</v>
      </c>
      <c r="AX1368" s="14" t="s">
        <v>83</v>
      </c>
      <c r="AY1368" s="283" t="s">
        <v>263</v>
      </c>
    </row>
    <row r="1369" s="12" customFormat="1">
      <c r="B1369" s="252"/>
      <c r="C1369" s="253"/>
      <c r="D1369" s="246" t="s">
        <v>368</v>
      </c>
      <c r="E1369" s="254" t="s">
        <v>1</v>
      </c>
      <c r="F1369" s="255" t="s">
        <v>4620</v>
      </c>
      <c r="G1369" s="253"/>
      <c r="H1369" s="256">
        <v>88</v>
      </c>
      <c r="I1369" s="257"/>
      <c r="J1369" s="253"/>
      <c r="K1369" s="253"/>
      <c r="L1369" s="258"/>
      <c r="M1369" s="259"/>
      <c r="N1369" s="260"/>
      <c r="O1369" s="260"/>
      <c r="P1369" s="260"/>
      <c r="Q1369" s="260"/>
      <c r="R1369" s="260"/>
      <c r="S1369" s="260"/>
      <c r="T1369" s="261"/>
      <c r="AT1369" s="262" t="s">
        <v>368</v>
      </c>
      <c r="AU1369" s="262" t="s">
        <v>92</v>
      </c>
      <c r="AV1369" s="12" t="s">
        <v>92</v>
      </c>
      <c r="AW1369" s="12" t="s">
        <v>38</v>
      </c>
      <c r="AX1369" s="12" t="s">
        <v>90</v>
      </c>
      <c r="AY1369" s="262" t="s">
        <v>263</v>
      </c>
    </row>
    <row r="1370" s="1" customFormat="1" ht="24" customHeight="1">
      <c r="B1370" s="39"/>
      <c r="C1370" s="233" t="s">
        <v>1801</v>
      </c>
      <c r="D1370" s="233" t="s">
        <v>266</v>
      </c>
      <c r="E1370" s="234" t="s">
        <v>4621</v>
      </c>
      <c r="F1370" s="235" t="s">
        <v>4622</v>
      </c>
      <c r="G1370" s="236" t="s">
        <v>403</v>
      </c>
      <c r="H1370" s="237">
        <v>1.631</v>
      </c>
      <c r="I1370" s="238"/>
      <c r="J1370" s="239">
        <f>ROUND(I1370*H1370,2)</f>
        <v>0</v>
      </c>
      <c r="K1370" s="235" t="s">
        <v>270</v>
      </c>
      <c r="L1370" s="44"/>
      <c r="M1370" s="240" t="s">
        <v>1</v>
      </c>
      <c r="N1370" s="241" t="s">
        <v>48</v>
      </c>
      <c r="O1370" s="87"/>
      <c r="P1370" s="242">
        <f>O1370*H1370</f>
        <v>0</v>
      </c>
      <c r="Q1370" s="242">
        <v>0</v>
      </c>
      <c r="R1370" s="242">
        <f>Q1370*H1370</f>
        <v>0</v>
      </c>
      <c r="S1370" s="242">
        <v>0</v>
      </c>
      <c r="T1370" s="243">
        <f>S1370*H1370</f>
        <v>0</v>
      </c>
      <c r="AR1370" s="244" t="s">
        <v>452</v>
      </c>
      <c r="AT1370" s="244" t="s">
        <v>266</v>
      </c>
      <c r="AU1370" s="244" t="s">
        <v>92</v>
      </c>
      <c r="AY1370" s="17" t="s">
        <v>263</v>
      </c>
      <c r="BE1370" s="245">
        <f>IF(N1370="základní",J1370,0)</f>
        <v>0</v>
      </c>
      <c r="BF1370" s="245">
        <f>IF(N1370="snížená",J1370,0)</f>
        <v>0</v>
      </c>
      <c r="BG1370" s="245">
        <f>IF(N1370="zákl. přenesená",J1370,0)</f>
        <v>0</v>
      </c>
      <c r="BH1370" s="245">
        <f>IF(N1370="sníž. přenesená",J1370,0)</f>
        <v>0</v>
      </c>
      <c r="BI1370" s="245">
        <f>IF(N1370="nulová",J1370,0)</f>
        <v>0</v>
      </c>
      <c r="BJ1370" s="17" t="s">
        <v>90</v>
      </c>
      <c r="BK1370" s="245">
        <f>ROUND(I1370*H1370,2)</f>
        <v>0</v>
      </c>
      <c r="BL1370" s="17" t="s">
        <v>452</v>
      </c>
      <c r="BM1370" s="244" t="s">
        <v>4623</v>
      </c>
    </row>
    <row r="1371" s="11" customFormat="1" ht="22.8" customHeight="1">
      <c r="B1371" s="217"/>
      <c r="C1371" s="218"/>
      <c r="D1371" s="219" t="s">
        <v>82</v>
      </c>
      <c r="E1371" s="231" t="s">
        <v>4624</v>
      </c>
      <c r="F1371" s="231" t="s">
        <v>4625</v>
      </c>
      <c r="G1371" s="218"/>
      <c r="H1371" s="218"/>
      <c r="I1371" s="221"/>
      <c r="J1371" s="232">
        <f>BK1371</f>
        <v>0</v>
      </c>
      <c r="K1371" s="218"/>
      <c r="L1371" s="223"/>
      <c r="M1371" s="224"/>
      <c r="N1371" s="225"/>
      <c r="O1371" s="225"/>
      <c r="P1371" s="226">
        <f>SUM(P1372:P1388)</f>
        <v>0</v>
      </c>
      <c r="Q1371" s="225"/>
      <c r="R1371" s="226">
        <f>SUM(R1372:R1388)</f>
        <v>0.068449999999999997</v>
      </c>
      <c r="S1371" s="225"/>
      <c r="T1371" s="227">
        <f>SUM(T1372:T1388)</f>
        <v>0</v>
      </c>
      <c r="AR1371" s="228" t="s">
        <v>92</v>
      </c>
      <c r="AT1371" s="229" t="s">
        <v>82</v>
      </c>
      <c r="AU1371" s="229" t="s">
        <v>90</v>
      </c>
      <c r="AY1371" s="228" t="s">
        <v>263</v>
      </c>
      <c r="BK1371" s="230">
        <f>SUM(BK1372:BK1388)</f>
        <v>0</v>
      </c>
    </row>
    <row r="1372" s="1" customFormat="1" ht="16.5" customHeight="1">
      <c r="B1372" s="39"/>
      <c r="C1372" s="233" t="s">
        <v>1805</v>
      </c>
      <c r="D1372" s="233" t="s">
        <v>266</v>
      </c>
      <c r="E1372" s="234" t="s">
        <v>4626</v>
      </c>
      <c r="F1372" s="235" t="s">
        <v>4627</v>
      </c>
      <c r="G1372" s="236" t="s">
        <v>503</v>
      </c>
      <c r="H1372" s="237">
        <v>2</v>
      </c>
      <c r="I1372" s="238"/>
      <c r="J1372" s="239">
        <f>ROUND(I1372*H1372,2)</f>
        <v>0</v>
      </c>
      <c r="K1372" s="235" t="s">
        <v>270</v>
      </c>
      <c r="L1372" s="44"/>
      <c r="M1372" s="240" t="s">
        <v>1</v>
      </c>
      <c r="N1372" s="241" t="s">
        <v>48</v>
      </c>
      <c r="O1372" s="87"/>
      <c r="P1372" s="242">
        <f>O1372*H1372</f>
        <v>0</v>
      </c>
      <c r="Q1372" s="242">
        <v>0.00025000000000000001</v>
      </c>
      <c r="R1372" s="242">
        <f>Q1372*H1372</f>
        <v>0.00050000000000000001</v>
      </c>
      <c r="S1372" s="242">
        <v>0</v>
      </c>
      <c r="T1372" s="243">
        <f>S1372*H1372</f>
        <v>0</v>
      </c>
      <c r="AR1372" s="244" t="s">
        <v>452</v>
      </c>
      <c r="AT1372" s="244" t="s">
        <v>266</v>
      </c>
      <c r="AU1372" s="244" t="s">
        <v>92</v>
      </c>
      <c r="AY1372" s="17" t="s">
        <v>263</v>
      </c>
      <c r="BE1372" s="245">
        <f>IF(N1372="základní",J1372,0)</f>
        <v>0</v>
      </c>
      <c r="BF1372" s="245">
        <f>IF(N1372="snížená",J1372,0)</f>
        <v>0</v>
      </c>
      <c r="BG1372" s="245">
        <f>IF(N1372="zákl. přenesená",J1372,0)</f>
        <v>0</v>
      </c>
      <c r="BH1372" s="245">
        <f>IF(N1372="sníž. přenesená",J1372,0)</f>
        <v>0</v>
      </c>
      <c r="BI1372" s="245">
        <f>IF(N1372="nulová",J1372,0)</f>
        <v>0</v>
      </c>
      <c r="BJ1372" s="17" t="s">
        <v>90</v>
      </c>
      <c r="BK1372" s="245">
        <f>ROUND(I1372*H1372,2)</f>
        <v>0</v>
      </c>
      <c r="BL1372" s="17" t="s">
        <v>452</v>
      </c>
      <c r="BM1372" s="244" t="s">
        <v>4628</v>
      </c>
    </row>
    <row r="1373" s="1" customFormat="1" ht="16.5" customHeight="1">
      <c r="B1373" s="39"/>
      <c r="C1373" s="233" t="s">
        <v>1808</v>
      </c>
      <c r="D1373" s="233" t="s">
        <v>266</v>
      </c>
      <c r="E1373" s="234" t="s">
        <v>4629</v>
      </c>
      <c r="F1373" s="235" t="s">
        <v>4630</v>
      </c>
      <c r="G1373" s="236" t="s">
        <v>503</v>
      </c>
      <c r="H1373" s="237">
        <v>19</v>
      </c>
      <c r="I1373" s="238"/>
      <c r="J1373" s="239">
        <f>ROUND(I1373*H1373,2)</f>
        <v>0</v>
      </c>
      <c r="K1373" s="235" t="s">
        <v>270</v>
      </c>
      <c r="L1373" s="44"/>
      <c r="M1373" s="240" t="s">
        <v>1</v>
      </c>
      <c r="N1373" s="241" t="s">
        <v>48</v>
      </c>
      <c r="O1373" s="87"/>
      <c r="P1373" s="242">
        <f>O1373*H1373</f>
        <v>0</v>
      </c>
      <c r="Q1373" s="242">
        <v>0.00020000000000000001</v>
      </c>
      <c r="R1373" s="242">
        <f>Q1373*H1373</f>
        <v>0.0038</v>
      </c>
      <c r="S1373" s="242">
        <v>0</v>
      </c>
      <c r="T1373" s="243">
        <f>S1373*H1373</f>
        <v>0</v>
      </c>
      <c r="AR1373" s="244" t="s">
        <v>452</v>
      </c>
      <c r="AT1373" s="244" t="s">
        <v>266</v>
      </c>
      <c r="AU1373" s="244" t="s">
        <v>92</v>
      </c>
      <c r="AY1373" s="17" t="s">
        <v>263</v>
      </c>
      <c r="BE1373" s="245">
        <f>IF(N1373="základní",J1373,0)</f>
        <v>0</v>
      </c>
      <c r="BF1373" s="245">
        <f>IF(N1373="snížená",J1373,0)</f>
        <v>0</v>
      </c>
      <c r="BG1373" s="245">
        <f>IF(N1373="zákl. přenesená",J1373,0)</f>
        <v>0</v>
      </c>
      <c r="BH1373" s="245">
        <f>IF(N1373="sníž. přenesená",J1373,0)</f>
        <v>0</v>
      </c>
      <c r="BI1373" s="245">
        <f>IF(N1373="nulová",J1373,0)</f>
        <v>0</v>
      </c>
      <c r="BJ1373" s="17" t="s">
        <v>90</v>
      </c>
      <c r="BK1373" s="245">
        <f>ROUND(I1373*H1373,2)</f>
        <v>0</v>
      </c>
      <c r="BL1373" s="17" t="s">
        <v>452</v>
      </c>
      <c r="BM1373" s="244" t="s">
        <v>4631</v>
      </c>
    </row>
    <row r="1374" s="12" customFormat="1">
      <c r="B1374" s="252"/>
      <c r="C1374" s="253"/>
      <c r="D1374" s="246" t="s">
        <v>368</v>
      </c>
      <c r="E1374" s="254" t="s">
        <v>1</v>
      </c>
      <c r="F1374" s="255" t="s">
        <v>470</v>
      </c>
      <c r="G1374" s="253"/>
      <c r="H1374" s="256">
        <v>19</v>
      </c>
      <c r="I1374" s="257"/>
      <c r="J1374" s="253"/>
      <c r="K1374" s="253"/>
      <c r="L1374" s="258"/>
      <c r="M1374" s="259"/>
      <c r="N1374" s="260"/>
      <c r="O1374" s="260"/>
      <c r="P1374" s="260"/>
      <c r="Q1374" s="260"/>
      <c r="R1374" s="260"/>
      <c r="S1374" s="260"/>
      <c r="T1374" s="261"/>
      <c r="AT1374" s="262" t="s">
        <v>368</v>
      </c>
      <c r="AU1374" s="262" t="s">
        <v>92</v>
      </c>
      <c r="AV1374" s="12" t="s">
        <v>92</v>
      </c>
      <c r="AW1374" s="12" t="s">
        <v>38</v>
      </c>
      <c r="AX1374" s="12" t="s">
        <v>90</v>
      </c>
      <c r="AY1374" s="262" t="s">
        <v>263</v>
      </c>
    </row>
    <row r="1375" s="1" customFormat="1" ht="16.5" customHeight="1">
      <c r="B1375" s="39"/>
      <c r="C1375" s="233" t="s">
        <v>1812</v>
      </c>
      <c r="D1375" s="233" t="s">
        <v>266</v>
      </c>
      <c r="E1375" s="234" t="s">
        <v>4632</v>
      </c>
      <c r="F1375" s="235" t="s">
        <v>4633</v>
      </c>
      <c r="G1375" s="236" t="s">
        <v>503</v>
      </c>
      <c r="H1375" s="237">
        <v>6</v>
      </c>
      <c r="I1375" s="238"/>
      <c r="J1375" s="239">
        <f>ROUND(I1375*H1375,2)</f>
        <v>0</v>
      </c>
      <c r="K1375" s="235" t="s">
        <v>270</v>
      </c>
      <c r="L1375" s="44"/>
      <c r="M1375" s="240" t="s">
        <v>1</v>
      </c>
      <c r="N1375" s="241" t="s">
        <v>48</v>
      </c>
      <c r="O1375" s="87"/>
      <c r="P1375" s="242">
        <f>O1375*H1375</f>
        <v>0</v>
      </c>
      <c r="Q1375" s="242">
        <v>0.00029999999999999997</v>
      </c>
      <c r="R1375" s="242">
        <f>Q1375*H1375</f>
        <v>0.0018</v>
      </c>
      <c r="S1375" s="242">
        <v>0</v>
      </c>
      <c r="T1375" s="243">
        <f>S1375*H1375</f>
        <v>0</v>
      </c>
      <c r="AR1375" s="244" t="s">
        <v>452</v>
      </c>
      <c r="AT1375" s="244" t="s">
        <v>266</v>
      </c>
      <c r="AU1375" s="244" t="s">
        <v>92</v>
      </c>
      <c r="AY1375" s="17" t="s">
        <v>263</v>
      </c>
      <c r="BE1375" s="245">
        <f>IF(N1375="základní",J1375,0)</f>
        <v>0</v>
      </c>
      <c r="BF1375" s="245">
        <f>IF(N1375="snížená",J1375,0)</f>
        <v>0</v>
      </c>
      <c r="BG1375" s="245">
        <f>IF(N1375="zákl. přenesená",J1375,0)</f>
        <v>0</v>
      </c>
      <c r="BH1375" s="245">
        <f>IF(N1375="sníž. přenesená",J1375,0)</f>
        <v>0</v>
      </c>
      <c r="BI1375" s="245">
        <f>IF(N1375="nulová",J1375,0)</f>
        <v>0</v>
      </c>
      <c r="BJ1375" s="17" t="s">
        <v>90</v>
      </c>
      <c r="BK1375" s="245">
        <f>ROUND(I1375*H1375,2)</f>
        <v>0</v>
      </c>
      <c r="BL1375" s="17" t="s">
        <v>452</v>
      </c>
      <c r="BM1375" s="244" t="s">
        <v>4634</v>
      </c>
    </row>
    <row r="1376" s="1" customFormat="1" ht="16.5" customHeight="1">
      <c r="B1376" s="39"/>
      <c r="C1376" s="233" t="s">
        <v>1816</v>
      </c>
      <c r="D1376" s="233" t="s">
        <v>266</v>
      </c>
      <c r="E1376" s="234" t="s">
        <v>4635</v>
      </c>
      <c r="F1376" s="235" t="s">
        <v>4636</v>
      </c>
      <c r="G1376" s="236" t="s">
        <v>503</v>
      </c>
      <c r="H1376" s="237">
        <v>56</v>
      </c>
      <c r="I1376" s="238"/>
      <c r="J1376" s="239">
        <f>ROUND(I1376*H1376,2)</f>
        <v>0</v>
      </c>
      <c r="K1376" s="235" t="s">
        <v>270</v>
      </c>
      <c r="L1376" s="44"/>
      <c r="M1376" s="240" t="s">
        <v>1</v>
      </c>
      <c r="N1376" s="241" t="s">
        <v>48</v>
      </c>
      <c r="O1376" s="87"/>
      <c r="P1376" s="242">
        <f>O1376*H1376</f>
        <v>0</v>
      </c>
      <c r="Q1376" s="242">
        <v>0.00035</v>
      </c>
      <c r="R1376" s="242">
        <f>Q1376*H1376</f>
        <v>0.019599999999999999</v>
      </c>
      <c r="S1376" s="242">
        <v>0</v>
      </c>
      <c r="T1376" s="243">
        <f>S1376*H1376</f>
        <v>0</v>
      </c>
      <c r="AR1376" s="244" t="s">
        <v>452</v>
      </c>
      <c r="AT1376" s="244" t="s">
        <v>266</v>
      </c>
      <c r="AU1376" s="244" t="s">
        <v>92</v>
      </c>
      <c r="AY1376" s="17" t="s">
        <v>263</v>
      </c>
      <c r="BE1376" s="245">
        <f>IF(N1376="základní",J1376,0)</f>
        <v>0</v>
      </c>
      <c r="BF1376" s="245">
        <f>IF(N1376="snížená",J1376,0)</f>
        <v>0</v>
      </c>
      <c r="BG1376" s="245">
        <f>IF(N1376="zákl. přenesená",J1376,0)</f>
        <v>0</v>
      </c>
      <c r="BH1376" s="245">
        <f>IF(N1376="sníž. přenesená",J1376,0)</f>
        <v>0</v>
      </c>
      <c r="BI1376" s="245">
        <f>IF(N1376="nulová",J1376,0)</f>
        <v>0</v>
      </c>
      <c r="BJ1376" s="17" t="s">
        <v>90</v>
      </c>
      <c r="BK1376" s="245">
        <f>ROUND(I1376*H1376,2)</f>
        <v>0</v>
      </c>
      <c r="BL1376" s="17" t="s">
        <v>452</v>
      </c>
      <c r="BM1376" s="244" t="s">
        <v>4637</v>
      </c>
    </row>
    <row r="1377" s="12" customFormat="1">
      <c r="B1377" s="252"/>
      <c r="C1377" s="253"/>
      <c r="D1377" s="246" t="s">
        <v>368</v>
      </c>
      <c r="E1377" s="254" t="s">
        <v>1</v>
      </c>
      <c r="F1377" s="255" t="s">
        <v>726</v>
      </c>
      <c r="G1377" s="253"/>
      <c r="H1377" s="256">
        <v>56</v>
      </c>
      <c r="I1377" s="257"/>
      <c r="J1377" s="253"/>
      <c r="K1377" s="253"/>
      <c r="L1377" s="258"/>
      <c r="M1377" s="259"/>
      <c r="N1377" s="260"/>
      <c r="O1377" s="260"/>
      <c r="P1377" s="260"/>
      <c r="Q1377" s="260"/>
      <c r="R1377" s="260"/>
      <c r="S1377" s="260"/>
      <c r="T1377" s="261"/>
      <c r="AT1377" s="262" t="s">
        <v>368</v>
      </c>
      <c r="AU1377" s="262" t="s">
        <v>92</v>
      </c>
      <c r="AV1377" s="12" t="s">
        <v>92</v>
      </c>
      <c r="AW1377" s="12" t="s">
        <v>38</v>
      </c>
      <c r="AX1377" s="12" t="s">
        <v>90</v>
      </c>
      <c r="AY1377" s="262" t="s">
        <v>263</v>
      </c>
    </row>
    <row r="1378" s="1" customFormat="1" ht="16.5" customHeight="1">
      <c r="B1378" s="39"/>
      <c r="C1378" s="233" t="s">
        <v>1820</v>
      </c>
      <c r="D1378" s="233" t="s">
        <v>266</v>
      </c>
      <c r="E1378" s="234" t="s">
        <v>4638</v>
      </c>
      <c r="F1378" s="235" t="s">
        <v>4639</v>
      </c>
      <c r="G1378" s="236" t="s">
        <v>503</v>
      </c>
      <c r="H1378" s="237">
        <v>67</v>
      </c>
      <c r="I1378" s="238"/>
      <c r="J1378" s="239">
        <f>ROUND(I1378*H1378,2)</f>
        <v>0</v>
      </c>
      <c r="K1378" s="235" t="s">
        <v>270</v>
      </c>
      <c r="L1378" s="44"/>
      <c r="M1378" s="240" t="s">
        <v>1</v>
      </c>
      <c r="N1378" s="241" t="s">
        <v>48</v>
      </c>
      <c r="O1378" s="87"/>
      <c r="P1378" s="242">
        <f>O1378*H1378</f>
        <v>0</v>
      </c>
      <c r="Q1378" s="242">
        <v>0.00056999999999999998</v>
      </c>
      <c r="R1378" s="242">
        <f>Q1378*H1378</f>
        <v>0.038190000000000002</v>
      </c>
      <c r="S1378" s="242">
        <v>0</v>
      </c>
      <c r="T1378" s="243">
        <f>S1378*H1378</f>
        <v>0</v>
      </c>
      <c r="AR1378" s="244" t="s">
        <v>452</v>
      </c>
      <c r="AT1378" s="244" t="s">
        <v>266</v>
      </c>
      <c r="AU1378" s="244" t="s">
        <v>92</v>
      </c>
      <c r="AY1378" s="17" t="s">
        <v>263</v>
      </c>
      <c r="BE1378" s="245">
        <f>IF(N1378="základní",J1378,0)</f>
        <v>0</v>
      </c>
      <c r="BF1378" s="245">
        <f>IF(N1378="snížená",J1378,0)</f>
        <v>0</v>
      </c>
      <c r="BG1378" s="245">
        <f>IF(N1378="zákl. přenesená",J1378,0)</f>
        <v>0</v>
      </c>
      <c r="BH1378" s="245">
        <f>IF(N1378="sníž. přenesená",J1378,0)</f>
        <v>0</v>
      </c>
      <c r="BI1378" s="245">
        <f>IF(N1378="nulová",J1378,0)</f>
        <v>0</v>
      </c>
      <c r="BJ1378" s="17" t="s">
        <v>90</v>
      </c>
      <c r="BK1378" s="245">
        <f>ROUND(I1378*H1378,2)</f>
        <v>0</v>
      </c>
      <c r="BL1378" s="17" t="s">
        <v>452</v>
      </c>
      <c r="BM1378" s="244" t="s">
        <v>4640</v>
      </c>
    </row>
    <row r="1379" s="12" customFormat="1">
      <c r="B1379" s="252"/>
      <c r="C1379" s="253"/>
      <c r="D1379" s="246" t="s">
        <v>368</v>
      </c>
      <c r="E1379" s="254" t="s">
        <v>1</v>
      </c>
      <c r="F1379" s="255" t="s">
        <v>788</v>
      </c>
      <c r="G1379" s="253"/>
      <c r="H1379" s="256">
        <v>67</v>
      </c>
      <c r="I1379" s="257"/>
      <c r="J1379" s="253"/>
      <c r="K1379" s="253"/>
      <c r="L1379" s="258"/>
      <c r="M1379" s="259"/>
      <c r="N1379" s="260"/>
      <c r="O1379" s="260"/>
      <c r="P1379" s="260"/>
      <c r="Q1379" s="260"/>
      <c r="R1379" s="260"/>
      <c r="S1379" s="260"/>
      <c r="T1379" s="261"/>
      <c r="AT1379" s="262" t="s">
        <v>368</v>
      </c>
      <c r="AU1379" s="262" t="s">
        <v>92</v>
      </c>
      <c r="AV1379" s="12" t="s">
        <v>92</v>
      </c>
      <c r="AW1379" s="12" t="s">
        <v>38</v>
      </c>
      <c r="AX1379" s="12" t="s">
        <v>90</v>
      </c>
      <c r="AY1379" s="262" t="s">
        <v>263</v>
      </c>
    </row>
    <row r="1380" s="1" customFormat="1" ht="16.5" customHeight="1">
      <c r="B1380" s="39"/>
      <c r="C1380" s="233" t="s">
        <v>1826</v>
      </c>
      <c r="D1380" s="233" t="s">
        <v>266</v>
      </c>
      <c r="E1380" s="234" t="s">
        <v>4641</v>
      </c>
      <c r="F1380" s="235" t="s">
        <v>4642</v>
      </c>
      <c r="G1380" s="236" t="s">
        <v>503</v>
      </c>
      <c r="H1380" s="237">
        <v>8</v>
      </c>
      <c r="I1380" s="238"/>
      <c r="J1380" s="239">
        <f>ROUND(I1380*H1380,2)</f>
        <v>0</v>
      </c>
      <c r="K1380" s="235" t="s">
        <v>270</v>
      </c>
      <c r="L1380" s="44"/>
      <c r="M1380" s="240" t="s">
        <v>1</v>
      </c>
      <c r="N1380" s="241" t="s">
        <v>48</v>
      </c>
      <c r="O1380" s="87"/>
      <c r="P1380" s="242">
        <f>O1380*H1380</f>
        <v>0</v>
      </c>
      <c r="Q1380" s="242">
        <v>0.00056999999999999998</v>
      </c>
      <c r="R1380" s="242">
        <f>Q1380*H1380</f>
        <v>0.0045599999999999998</v>
      </c>
      <c r="S1380" s="242">
        <v>0</v>
      </c>
      <c r="T1380" s="243">
        <f>S1380*H1380</f>
        <v>0</v>
      </c>
      <c r="AR1380" s="244" t="s">
        <v>452</v>
      </c>
      <c r="AT1380" s="244" t="s">
        <v>266</v>
      </c>
      <c r="AU1380" s="244" t="s">
        <v>92</v>
      </c>
      <c r="AY1380" s="17" t="s">
        <v>263</v>
      </c>
      <c r="BE1380" s="245">
        <f>IF(N1380="základní",J1380,0)</f>
        <v>0</v>
      </c>
      <c r="BF1380" s="245">
        <f>IF(N1380="snížená",J1380,0)</f>
        <v>0</v>
      </c>
      <c r="BG1380" s="245">
        <f>IF(N1380="zákl. přenesená",J1380,0)</f>
        <v>0</v>
      </c>
      <c r="BH1380" s="245">
        <f>IF(N1380="sníž. přenesená",J1380,0)</f>
        <v>0</v>
      </c>
      <c r="BI1380" s="245">
        <f>IF(N1380="nulová",J1380,0)</f>
        <v>0</v>
      </c>
      <c r="BJ1380" s="17" t="s">
        <v>90</v>
      </c>
      <c r="BK1380" s="245">
        <f>ROUND(I1380*H1380,2)</f>
        <v>0</v>
      </c>
      <c r="BL1380" s="17" t="s">
        <v>452</v>
      </c>
      <c r="BM1380" s="244" t="s">
        <v>4643</v>
      </c>
    </row>
    <row r="1381" s="1" customFormat="1" ht="16.5" customHeight="1">
      <c r="B1381" s="39"/>
      <c r="C1381" s="233" t="s">
        <v>1832</v>
      </c>
      <c r="D1381" s="233" t="s">
        <v>266</v>
      </c>
      <c r="E1381" s="234" t="s">
        <v>4644</v>
      </c>
      <c r="F1381" s="235" t="s">
        <v>4645</v>
      </c>
      <c r="G1381" s="236" t="s">
        <v>503</v>
      </c>
      <c r="H1381" s="237">
        <v>105</v>
      </c>
      <c r="I1381" s="238"/>
      <c r="J1381" s="239">
        <f>ROUND(I1381*H1381,2)</f>
        <v>0</v>
      </c>
      <c r="K1381" s="235" t="s">
        <v>3544</v>
      </c>
      <c r="L1381" s="44"/>
      <c r="M1381" s="240" t="s">
        <v>1</v>
      </c>
      <c r="N1381" s="241" t="s">
        <v>48</v>
      </c>
      <c r="O1381" s="87"/>
      <c r="P1381" s="242">
        <f>O1381*H1381</f>
        <v>0</v>
      </c>
      <c r="Q1381" s="242">
        <v>0</v>
      </c>
      <c r="R1381" s="242">
        <f>Q1381*H1381</f>
        <v>0</v>
      </c>
      <c r="S1381" s="242">
        <v>0</v>
      </c>
      <c r="T1381" s="243">
        <f>S1381*H1381</f>
        <v>0</v>
      </c>
      <c r="AR1381" s="244" t="s">
        <v>452</v>
      </c>
      <c r="AT1381" s="244" t="s">
        <v>266</v>
      </c>
      <c r="AU1381" s="244" t="s">
        <v>92</v>
      </c>
      <c r="AY1381" s="17" t="s">
        <v>263</v>
      </c>
      <c r="BE1381" s="245">
        <f>IF(N1381="základní",J1381,0)</f>
        <v>0</v>
      </c>
      <c r="BF1381" s="245">
        <f>IF(N1381="snížená",J1381,0)</f>
        <v>0</v>
      </c>
      <c r="BG1381" s="245">
        <f>IF(N1381="zákl. přenesená",J1381,0)</f>
        <v>0</v>
      </c>
      <c r="BH1381" s="245">
        <f>IF(N1381="sníž. přenesená",J1381,0)</f>
        <v>0</v>
      </c>
      <c r="BI1381" s="245">
        <f>IF(N1381="nulová",J1381,0)</f>
        <v>0</v>
      </c>
      <c r="BJ1381" s="17" t="s">
        <v>90</v>
      </c>
      <c r="BK1381" s="245">
        <f>ROUND(I1381*H1381,2)</f>
        <v>0</v>
      </c>
      <c r="BL1381" s="17" t="s">
        <v>452</v>
      </c>
      <c r="BM1381" s="244" t="s">
        <v>4646</v>
      </c>
    </row>
    <row r="1382" s="14" customFormat="1">
      <c r="B1382" s="274"/>
      <c r="C1382" s="275"/>
      <c r="D1382" s="246" t="s">
        <v>368</v>
      </c>
      <c r="E1382" s="276" t="s">
        <v>1</v>
      </c>
      <c r="F1382" s="277" t="s">
        <v>4428</v>
      </c>
      <c r="G1382" s="275"/>
      <c r="H1382" s="276" t="s">
        <v>1</v>
      </c>
      <c r="I1382" s="278"/>
      <c r="J1382" s="275"/>
      <c r="K1382" s="275"/>
      <c r="L1382" s="279"/>
      <c r="M1382" s="280"/>
      <c r="N1382" s="281"/>
      <c r="O1382" s="281"/>
      <c r="P1382" s="281"/>
      <c r="Q1382" s="281"/>
      <c r="R1382" s="281"/>
      <c r="S1382" s="281"/>
      <c r="T1382" s="282"/>
      <c r="AT1382" s="283" t="s">
        <v>368</v>
      </c>
      <c r="AU1382" s="283" t="s">
        <v>92</v>
      </c>
      <c r="AV1382" s="14" t="s">
        <v>90</v>
      </c>
      <c r="AW1382" s="14" t="s">
        <v>38</v>
      </c>
      <c r="AX1382" s="14" t="s">
        <v>83</v>
      </c>
      <c r="AY1382" s="283" t="s">
        <v>263</v>
      </c>
    </row>
    <row r="1383" s="14" customFormat="1">
      <c r="B1383" s="274"/>
      <c r="C1383" s="275"/>
      <c r="D1383" s="246" t="s">
        <v>368</v>
      </c>
      <c r="E1383" s="276" t="s">
        <v>1</v>
      </c>
      <c r="F1383" s="277" t="s">
        <v>4647</v>
      </c>
      <c r="G1383" s="275"/>
      <c r="H1383" s="276" t="s">
        <v>1</v>
      </c>
      <c r="I1383" s="278"/>
      <c r="J1383" s="275"/>
      <c r="K1383" s="275"/>
      <c r="L1383" s="279"/>
      <c r="M1383" s="280"/>
      <c r="N1383" s="281"/>
      <c r="O1383" s="281"/>
      <c r="P1383" s="281"/>
      <c r="Q1383" s="281"/>
      <c r="R1383" s="281"/>
      <c r="S1383" s="281"/>
      <c r="T1383" s="282"/>
      <c r="AT1383" s="283" t="s">
        <v>368</v>
      </c>
      <c r="AU1383" s="283" t="s">
        <v>92</v>
      </c>
      <c r="AV1383" s="14" t="s">
        <v>90</v>
      </c>
      <c r="AW1383" s="14" t="s">
        <v>38</v>
      </c>
      <c r="AX1383" s="14" t="s">
        <v>83</v>
      </c>
      <c r="AY1383" s="283" t="s">
        <v>263</v>
      </c>
    </row>
    <row r="1384" s="14" customFormat="1">
      <c r="B1384" s="274"/>
      <c r="C1384" s="275"/>
      <c r="D1384" s="246" t="s">
        <v>368</v>
      </c>
      <c r="E1384" s="276" t="s">
        <v>1</v>
      </c>
      <c r="F1384" s="277" t="s">
        <v>4648</v>
      </c>
      <c r="G1384" s="275"/>
      <c r="H1384" s="276" t="s">
        <v>1</v>
      </c>
      <c r="I1384" s="278"/>
      <c r="J1384" s="275"/>
      <c r="K1384" s="275"/>
      <c r="L1384" s="279"/>
      <c r="M1384" s="280"/>
      <c r="N1384" s="281"/>
      <c r="O1384" s="281"/>
      <c r="P1384" s="281"/>
      <c r="Q1384" s="281"/>
      <c r="R1384" s="281"/>
      <c r="S1384" s="281"/>
      <c r="T1384" s="282"/>
      <c r="AT1384" s="283" t="s">
        <v>368</v>
      </c>
      <c r="AU1384" s="283" t="s">
        <v>92</v>
      </c>
      <c r="AV1384" s="14" t="s">
        <v>90</v>
      </c>
      <c r="AW1384" s="14" t="s">
        <v>38</v>
      </c>
      <c r="AX1384" s="14" t="s">
        <v>83</v>
      </c>
      <c r="AY1384" s="283" t="s">
        <v>263</v>
      </c>
    </row>
    <row r="1385" s="12" customFormat="1">
      <c r="B1385" s="252"/>
      <c r="C1385" s="253"/>
      <c r="D1385" s="246" t="s">
        <v>368</v>
      </c>
      <c r="E1385" s="254" t="s">
        <v>1</v>
      </c>
      <c r="F1385" s="255" t="s">
        <v>901</v>
      </c>
      <c r="G1385" s="253"/>
      <c r="H1385" s="256">
        <v>85</v>
      </c>
      <c r="I1385" s="257"/>
      <c r="J1385" s="253"/>
      <c r="K1385" s="253"/>
      <c r="L1385" s="258"/>
      <c r="M1385" s="259"/>
      <c r="N1385" s="260"/>
      <c r="O1385" s="260"/>
      <c r="P1385" s="260"/>
      <c r="Q1385" s="260"/>
      <c r="R1385" s="260"/>
      <c r="S1385" s="260"/>
      <c r="T1385" s="261"/>
      <c r="AT1385" s="262" t="s">
        <v>368</v>
      </c>
      <c r="AU1385" s="262" t="s">
        <v>92</v>
      </c>
      <c r="AV1385" s="12" t="s">
        <v>92</v>
      </c>
      <c r="AW1385" s="12" t="s">
        <v>38</v>
      </c>
      <c r="AX1385" s="12" t="s">
        <v>83</v>
      </c>
      <c r="AY1385" s="262" t="s">
        <v>263</v>
      </c>
    </row>
    <row r="1386" s="14" customFormat="1">
      <c r="B1386" s="274"/>
      <c r="C1386" s="275"/>
      <c r="D1386" s="246" t="s">
        <v>368</v>
      </c>
      <c r="E1386" s="276" t="s">
        <v>1</v>
      </c>
      <c r="F1386" s="277" t="s">
        <v>4649</v>
      </c>
      <c r="G1386" s="275"/>
      <c r="H1386" s="276" t="s">
        <v>1</v>
      </c>
      <c r="I1386" s="278"/>
      <c r="J1386" s="275"/>
      <c r="K1386" s="275"/>
      <c r="L1386" s="279"/>
      <c r="M1386" s="280"/>
      <c r="N1386" s="281"/>
      <c r="O1386" s="281"/>
      <c r="P1386" s="281"/>
      <c r="Q1386" s="281"/>
      <c r="R1386" s="281"/>
      <c r="S1386" s="281"/>
      <c r="T1386" s="282"/>
      <c r="AT1386" s="283" t="s">
        <v>368</v>
      </c>
      <c r="AU1386" s="283" t="s">
        <v>92</v>
      </c>
      <c r="AV1386" s="14" t="s">
        <v>90</v>
      </c>
      <c r="AW1386" s="14" t="s">
        <v>38</v>
      </c>
      <c r="AX1386" s="14" t="s">
        <v>83</v>
      </c>
      <c r="AY1386" s="283" t="s">
        <v>263</v>
      </c>
    </row>
    <row r="1387" s="12" customFormat="1">
      <c r="B1387" s="252"/>
      <c r="C1387" s="253"/>
      <c r="D1387" s="246" t="s">
        <v>368</v>
      </c>
      <c r="E1387" s="254" t="s">
        <v>1</v>
      </c>
      <c r="F1387" s="255" t="s">
        <v>475</v>
      </c>
      <c r="G1387" s="253"/>
      <c r="H1387" s="256">
        <v>20</v>
      </c>
      <c r="I1387" s="257"/>
      <c r="J1387" s="253"/>
      <c r="K1387" s="253"/>
      <c r="L1387" s="258"/>
      <c r="M1387" s="259"/>
      <c r="N1387" s="260"/>
      <c r="O1387" s="260"/>
      <c r="P1387" s="260"/>
      <c r="Q1387" s="260"/>
      <c r="R1387" s="260"/>
      <c r="S1387" s="260"/>
      <c r="T1387" s="261"/>
      <c r="AT1387" s="262" t="s">
        <v>368</v>
      </c>
      <c r="AU1387" s="262" t="s">
        <v>92</v>
      </c>
      <c r="AV1387" s="12" t="s">
        <v>92</v>
      </c>
      <c r="AW1387" s="12" t="s">
        <v>38</v>
      </c>
      <c r="AX1387" s="12" t="s">
        <v>83</v>
      </c>
      <c r="AY1387" s="262" t="s">
        <v>263</v>
      </c>
    </row>
    <row r="1388" s="13" customFormat="1">
      <c r="B1388" s="263"/>
      <c r="C1388" s="264"/>
      <c r="D1388" s="246" t="s">
        <v>368</v>
      </c>
      <c r="E1388" s="265" t="s">
        <v>1</v>
      </c>
      <c r="F1388" s="266" t="s">
        <v>370</v>
      </c>
      <c r="G1388" s="264"/>
      <c r="H1388" s="267">
        <v>105</v>
      </c>
      <c r="I1388" s="268"/>
      <c r="J1388" s="264"/>
      <c r="K1388" s="264"/>
      <c r="L1388" s="269"/>
      <c r="M1388" s="270"/>
      <c r="N1388" s="271"/>
      <c r="O1388" s="271"/>
      <c r="P1388" s="271"/>
      <c r="Q1388" s="271"/>
      <c r="R1388" s="271"/>
      <c r="S1388" s="271"/>
      <c r="T1388" s="272"/>
      <c r="AT1388" s="273" t="s">
        <v>368</v>
      </c>
      <c r="AU1388" s="273" t="s">
        <v>92</v>
      </c>
      <c r="AV1388" s="13" t="s">
        <v>125</v>
      </c>
      <c r="AW1388" s="13" t="s">
        <v>38</v>
      </c>
      <c r="AX1388" s="13" t="s">
        <v>90</v>
      </c>
      <c r="AY1388" s="273" t="s">
        <v>263</v>
      </c>
    </row>
    <row r="1389" s="11" customFormat="1" ht="25.92" customHeight="1">
      <c r="B1389" s="217"/>
      <c r="C1389" s="218"/>
      <c r="D1389" s="219" t="s">
        <v>82</v>
      </c>
      <c r="E1389" s="220" t="s">
        <v>400</v>
      </c>
      <c r="F1389" s="220" t="s">
        <v>4650</v>
      </c>
      <c r="G1389" s="218"/>
      <c r="H1389" s="218"/>
      <c r="I1389" s="221"/>
      <c r="J1389" s="222">
        <f>BK1389</f>
        <v>0</v>
      </c>
      <c r="K1389" s="218"/>
      <c r="L1389" s="223"/>
      <c r="M1389" s="224"/>
      <c r="N1389" s="225"/>
      <c r="O1389" s="225"/>
      <c r="P1389" s="226">
        <f>P1390</f>
        <v>0</v>
      </c>
      <c r="Q1389" s="225"/>
      <c r="R1389" s="226">
        <f>R1390</f>
        <v>0</v>
      </c>
      <c r="S1389" s="225"/>
      <c r="T1389" s="227">
        <f>T1390</f>
        <v>0</v>
      </c>
      <c r="AR1389" s="228" t="s">
        <v>112</v>
      </c>
      <c r="AT1389" s="229" t="s">
        <v>82</v>
      </c>
      <c r="AU1389" s="229" t="s">
        <v>83</v>
      </c>
      <c r="AY1389" s="228" t="s">
        <v>263</v>
      </c>
      <c r="BK1389" s="230">
        <f>BK1390</f>
        <v>0</v>
      </c>
    </row>
    <row r="1390" s="11" customFormat="1" ht="22.8" customHeight="1">
      <c r="B1390" s="217"/>
      <c r="C1390" s="218"/>
      <c r="D1390" s="219" t="s">
        <v>82</v>
      </c>
      <c r="E1390" s="231" t="s">
        <v>4651</v>
      </c>
      <c r="F1390" s="231" t="s">
        <v>4652</v>
      </c>
      <c r="G1390" s="218"/>
      <c r="H1390" s="218"/>
      <c r="I1390" s="221"/>
      <c r="J1390" s="232">
        <f>BK1390</f>
        <v>0</v>
      </c>
      <c r="K1390" s="218"/>
      <c r="L1390" s="223"/>
      <c r="M1390" s="224"/>
      <c r="N1390" s="225"/>
      <c r="O1390" s="225"/>
      <c r="P1390" s="226">
        <f>SUM(P1391:P1394)</f>
        <v>0</v>
      </c>
      <c r="Q1390" s="225"/>
      <c r="R1390" s="226">
        <f>SUM(R1391:R1394)</f>
        <v>0</v>
      </c>
      <c r="S1390" s="225"/>
      <c r="T1390" s="227">
        <f>SUM(T1391:T1394)</f>
        <v>0</v>
      </c>
      <c r="AR1390" s="228" t="s">
        <v>112</v>
      </c>
      <c r="AT1390" s="229" t="s">
        <v>82</v>
      </c>
      <c r="AU1390" s="229" t="s">
        <v>90</v>
      </c>
      <c r="AY1390" s="228" t="s">
        <v>263</v>
      </c>
      <c r="BK1390" s="230">
        <f>SUM(BK1391:BK1394)</f>
        <v>0</v>
      </c>
    </row>
    <row r="1391" s="1" customFormat="1" ht="16.5" customHeight="1">
      <c r="B1391" s="39"/>
      <c r="C1391" s="233" t="s">
        <v>1836</v>
      </c>
      <c r="D1391" s="233" t="s">
        <v>266</v>
      </c>
      <c r="E1391" s="234" t="s">
        <v>4653</v>
      </c>
      <c r="F1391" s="235" t="s">
        <v>4654</v>
      </c>
      <c r="G1391" s="236" t="s">
        <v>396</v>
      </c>
      <c r="H1391" s="237">
        <v>22</v>
      </c>
      <c r="I1391" s="238"/>
      <c r="J1391" s="239">
        <f>ROUND(I1391*H1391,2)</f>
        <v>0</v>
      </c>
      <c r="K1391" s="235" t="s">
        <v>270</v>
      </c>
      <c r="L1391" s="44"/>
      <c r="M1391" s="240" t="s">
        <v>1</v>
      </c>
      <c r="N1391" s="241" t="s">
        <v>48</v>
      </c>
      <c r="O1391" s="87"/>
      <c r="P1391" s="242">
        <f>O1391*H1391</f>
        <v>0</v>
      </c>
      <c r="Q1391" s="242">
        <v>0</v>
      </c>
      <c r="R1391" s="242">
        <f>Q1391*H1391</f>
        <v>0</v>
      </c>
      <c r="S1391" s="242">
        <v>0</v>
      </c>
      <c r="T1391" s="243">
        <f>S1391*H1391</f>
        <v>0</v>
      </c>
      <c r="AR1391" s="244" t="s">
        <v>771</v>
      </c>
      <c r="AT1391" s="244" t="s">
        <v>266</v>
      </c>
      <c r="AU1391" s="244" t="s">
        <v>92</v>
      </c>
      <c r="AY1391" s="17" t="s">
        <v>263</v>
      </c>
      <c r="BE1391" s="245">
        <f>IF(N1391="základní",J1391,0)</f>
        <v>0</v>
      </c>
      <c r="BF1391" s="245">
        <f>IF(N1391="snížená",J1391,0)</f>
        <v>0</v>
      </c>
      <c r="BG1391" s="245">
        <f>IF(N1391="zákl. přenesená",J1391,0)</f>
        <v>0</v>
      </c>
      <c r="BH1391" s="245">
        <f>IF(N1391="sníž. přenesená",J1391,0)</f>
        <v>0</v>
      </c>
      <c r="BI1391" s="245">
        <f>IF(N1391="nulová",J1391,0)</f>
        <v>0</v>
      </c>
      <c r="BJ1391" s="17" t="s">
        <v>90</v>
      </c>
      <c r="BK1391" s="245">
        <f>ROUND(I1391*H1391,2)</f>
        <v>0</v>
      </c>
      <c r="BL1391" s="17" t="s">
        <v>771</v>
      </c>
      <c r="BM1391" s="244" t="s">
        <v>4655</v>
      </c>
    </row>
    <row r="1392" s="1" customFormat="1" ht="16.5" customHeight="1">
      <c r="B1392" s="39"/>
      <c r="C1392" s="233" t="s">
        <v>1840</v>
      </c>
      <c r="D1392" s="233" t="s">
        <v>266</v>
      </c>
      <c r="E1392" s="234" t="s">
        <v>4656</v>
      </c>
      <c r="F1392" s="235" t="s">
        <v>4657</v>
      </c>
      <c r="G1392" s="236" t="s">
        <v>396</v>
      </c>
      <c r="H1392" s="237">
        <v>15</v>
      </c>
      <c r="I1392" s="238"/>
      <c r="J1392" s="239">
        <f>ROUND(I1392*H1392,2)</f>
        <v>0</v>
      </c>
      <c r="K1392" s="235" t="s">
        <v>270</v>
      </c>
      <c r="L1392" s="44"/>
      <c r="M1392" s="240" t="s">
        <v>1</v>
      </c>
      <c r="N1392" s="241" t="s">
        <v>48</v>
      </c>
      <c r="O1392" s="87"/>
      <c r="P1392" s="242">
        <f>O1392*H1392</f>
        <v>0</v>
      </c>
      <c r="Q1392" s="242">
        <v>0</v>
      </c>
      <c r="R1392" s="242">
        <f>Q1392*H1392</f>
        <v>0</v>
      </c>
      <c r="S1392" s="242">
        <v>0</v>
      </c>
      <c r="T1392" s="243">
        <f>S1392*H1392</f>
        <v>0</v>
      </c>
      <c r="AR1392" s="244" t="s">
        <v>771</v>
      </c>
      <c r="AT1392" s="244" t="s">
        <v>266</v>
      </c>
      <c r="AU1392" s="244" t="s">
        <v>92</v>
      </c>
      <c r="AY1392" s="17" t="s">
        <v>263</v>
      </c>
      <c r="BE1392" s="245">
        <f>IF(N1392="základní",J1392,0)</f>
        <v>0</v>
      </c>
      <c r="BF1392" s="245">
        <f>IF(N1392="snížená",J1392,0)</f>
        <v>0</v>
      </c>
      <c r="BG1392" s="245">
        <f>IF(N1392="zákl. přenesená",J1392,0)</f>
        <v>0</v>
      </c>
      <c r="BH1392" s="245">
        <f>IF(N1392="sníž. přenesená",J1392,0)</f>
        <v>0</v>
      </c>
      <c r="BI1392" s="245">
        <f>IF(N1392="nulová",J1392,0)</f>
        <v>0</v>
      </c>
      <c r="BJ1392" s="17" t="s">
        <v>90</v>
      </c>
      <c r="BK1392" s="245">
        <f>ROUND(I1392*H1392,2)</f>
        <v>0</v>
      </c>
      <c r="BL1392" s="17" t="s">
        <v>771</v>
      </c>
      <c r="BM1392" s="244" t="s">
        <v>4658</v>
      </c>
    </row>
    <row r="1393" s="1" customFormat="1" ht="16.5" customHeight="1">
      <c r="B1393" s="39"/>
      <c r="C1393" s="233" t="s">
        <v>1844</v>
      </c>
      <c r="D1393" s="233" t="s">
        <v>266</v>
      </c>
      <c r="E1393" s="234" t="s">
        <v>4659</v>
      </c>
      <c r="F1393" s="235" t="s">
        <v>4660</v>
      </c>
      <c r="G1393" s="236" t="s">
        <v>396</v>
      </c>
      <c r="H1393" s="237">
        <v>22</v>
      </c>
      <c r="I1393" s="238"/>
      <c r="J1393" s="239">
        <f>ROUND(I1393*H1393,2)</f>
        <v>0</v>
      </c>
      <c r="K1393" s="235" t="s">
        <v>270</v>
      </c>
      <c r="L1393" s="44"/>
      <c r="M1393" s="240" t="s">
        <v>1</v>
      </c>
      <c r="N1393" s="241" t="s">
        <v>48</v>
      </c>
      <c r="O1393" s="87"/>
      <c r="P1393" s="242">
        <f>O1393*H1393</f>
        <v>0</v>
      </c>
      <c r="Q1393" s="242">
        <v>0</v>
      </c>
      <c r="R1393" s="242">
        <f>Q1393*H1393</f>
        <v>0</v>
      </c>
      <c r="S1393" s="242">
        <v>0</v>
      </c>
      <c r="T1393" s="243">
        <f>S1393*H1393</f>
        <v>0</v>
      </c>
      <c r="AR1393" s="244" t="s">
        <v>771</v>
      </c>
      <c r="AT1393" s="244" t="s">
        <v>266</v>
      </c>
      <c r="AU1393" s="244" t="s">
        <v>92</v>
      </c>
      <c r="AY1393" s="17" t="s">
        <v>263</v>
      </c>
      <c r="BE1393" s="245">
        <f>IF(N1393="základní",J1393,0)</f>
        <v>0</v>
      </c>
      <c r="BF1393" s="245">
        <f>IF(N1393="snížená",J1393,0)</f>
        <v>0</v>
      </c>
      <c r="BG1393" s="245">
        <f>IF(N1393="zákl. přenesená",J1393,0)</f>
        <v>0</v>
      </c>
      <c r="BH1393" s="245">
        <f>IF(N1393="sníž. přenesená",J1393,0)</f>
        <v>0</v>
      </c>
      <c r="BI1393" s="245">
        <f>IF(N1393="nulová",J1393,0)</f>
        <v>0</v>
      </c>
      <c r="BJ1393" s="17" t="s">
        <v>90</v>
      </c>
      <c r="BK1393" s="245">
        <f>ROUND(I1393*H1393,2)</f>
        <v>0</v>
      </c>
      <c r="BL1393" s="17" t="s">
        <v>771</v>
      </c>
      <c r="BM1393" s="244" t="s">
        <v>4661</v>
      </c>
    </row>
    <row r="1394" s="1" customFormat="1" ht="16.5" customHeight="1">
      <c r="B1394" s="39"/>
      <c r="C1394" s="233" t="s">
        <v>1848</v>
      </c>
      <c r="D1394" s="233" t="s">
        <v>266</v>
      </c>
      <c r="E1394" s="234" t="s">
        <v>4662</v>
      </c>
      <c r="F1394" s="235" t="s">
        <v>4663</v>
      </c>
      <c r="G1394" s="236" t="s">
        <v>396</v>
      </c>
      <c r="H1394" s="237">
        <v>15</v>
      </c>
      <c r="I1394" s="238"/>
      <c r="J1394" s="239">
        <f>ROUND(I1394*H1394,2)</f>
        <v>0</v>
      </c>
      <c r="K1394" s="235" t="s">
        <v>270</v>
      </c>
      <c r="L1394" s="44"/>
      <c r="M1394" s="240" t="s">
        <v>1</v>
      </c>
      <c r="N1394" s="241" t="s">
        <v>48</v>
      </c>
      <c r="O1394" s="87"/>
      <c r="P1394" s="242">
        <f>O1394*H1394</f>
        <v>0</v>
      </c>
      <c r="Q1394" s="242">
        <v>0</v>
      </c>
      <c r="R1394" s="242">
        <f>Q1394*H1394</f>
        <v>0</v>
      </c>
      <c r="S1394" s="242">
        <v>0</v>
      </c>
      <c r="T1394" s="243">
        <f>S1394*H1394</f>
        <v>0</v>
      </c>
      <c r="AR1394" s="244" t="s">
        <v>771</v>
      </c>
      <c r="AT1394" s="244" t="s">
        <v>266</v>
      </c>
      <c r="AU1394" s="244" t="s">
        <v>92</v>
      </c>
      <c r="AY1394" s="17" t="s">
        <v>263</v>
      </c>
      <c r="BE1394" s="245">
        <f>IF(N1394="základní",J1394,0)</f>
        <v>0</v>
      </c>
      <c r="BF1394" s="245">
        <f>IF(N1394="snížená",J1394,0)</f>
        <v>0</v>
      </c>
      <c r="BG1394" s="245">
        <f>IF(N1394="zákl. přenesená",J1394,0)</f>
        <v>0</v>
      </c>
      <c r="BH1394" s="245">
        <f>IF(N1394="sníž. přenesená",J1394,0)</f>
        <v>0</v>
      </c>
      <c r="BI1394" s="245">
        <f>IF(N1394="nulová",J1394,0)</f>
        <v>0</v>
      </c>
      <c r="BJ1394" s="17" t="s">
        <v>90</v>
      </c>
      <c r="BK1394" s="245">
        <f>ROUND(I1394*H1394,2)</f>
        <v>0</v>
      </c>
      <c r="BL1394" s="17" t="s">
        <v>771</v>
      </c>
      <c r="BM1394" s="244" t="s">
        <v>4664</v>
      </c>
    </row>
    <row r="1395" s="11" customFormat="1" ht="25.92" customHeight="1">
      <c r="B1395" s="217"/>
      <c r="C1395" s="218"/>
      <c r="D1395" s="219" t="s">
        <v>82</v>
      </c>
      <c r="E1395" s="220" t="s">
        <v>2696</v>
      </c>
      <c r="F1395" s="220" t="s">
        <v>4665</v>
      </c>
      <c r="G1395" s="218"/>
      <c r="H1395" s="218"/>
      <c r="I1395" s="221"/>
      <c r="J1395" s="222">
        <f>BK1395</f>
        <v>0</v>
      </c>
      <c r="K1395" s="218"/>
      <c r="L1395" s="223"/>
      <c r="M1395" s="224"/>
      <c r="N1395" s="225"/>
      <c r="O1395" s="225"/>
      <c r="P1395" s="226">
        <f>P1396+P1397+P1398</f>
        <v>0</v>
      </c>
      <c r="Q1395" s="225"/>
      <c r="R1395" s="226">
        <f>R1396+R1397+R1398</f>
        <v>0</v>
      </c>
      <c r="S1395" s="225"/>
      <c r="T1395" s="227">
        <f>T1396+T1397+T1398</f>
        <v>0</v>
      </c>
      <c r="AR1395" s="228" t="s">
        <v>125</v>
      </c>
      <c r="AT1395" s="229" t="s">
        <v>82</v>
      </c>
      <c r="AU1395" s="229" t="s">
        <v>83</v>
      </c>
      <c r="AY1395" s="228" t="s">
        <v>263</v>
      </c>
      <c r="BK1395" s="230">
        <f>BK1396+BK1397+BK1398</f>
        <v>0</v>
      </c>
    </row>
    <row r="1396" s="1" customFormat="1" ht="24" customHeight="1">
      <c r="B1396" s="39"/>
      <c r="C1396" s="233" t="s">
        <v>1852</v>
      </c>
      <c r="D1396" s="233" t="s">
        <v>266</v>
      </c>
      <c r="E1396" s="234" t="s">
        <v>4666</v>
      </c>
      <c r="F1396" s="235" t="s">
        <v>4667</v>
      </c>
      <c r="G1396" s="236" t="s">
        <v>366</v>
      </c>
      <c r="H1396" s="237">
        <v>100</v>
      </c>
      <c r="I1396" s="238"/>
      <c r="J1396" s="239">
        <f>ROUND(I1396*H1396,2)</f>
        <v>0</v>
      </c>
      <c r="K1396" s="235" t="s">
        <v>3544</v>
      </c>
      <c r="L1396" s="44"/>
      <c r="M1396" s="240" t="s">
        <v>1</v>
      </c>
      <c r="N1396" s="241" t="s">
        <v>48</v>
      </c>
      <c r="O1396" s="87"/>
      <c r="P1396" s="242">
        <f>O1396*H1396</f>
        <v>0</v>
      </c>
      <c r="Q1396" s="242">
        <v>0</v>
      </c>
      <c r="R1396" s="242">
        <f>Q1396*H1396</f>
        <v>0</v>
      </c>
      <c r="S1396" s="242">
        <v>0</v>
      </c>
      <c r="T1396" s="243">
        <f>S1396*H1396</f>
        <v>0</v>
      </c>
      <c r="AR1396" s="244" t="s">
        <v>2701</v>
      </c>
      <c r="AT1396" s="244" t="s">
        <v>266</v>
      </c>
      <c r="AU1396" s="244" t="s">
        <v>90</v>
      </c>
      <c r="AY1396" s="17" t="s">
        <v>263</v>
      </c>
      <c r="BE1396" s="245">
        <f>IF(N1396="základní",J1396,0)</f>
        <v>0</v>
      </c>
      <c r="BF1396" s="245">
        <f>IF(N1396="snížená",J1396,0)</f>
        <v>0</v>
      </c>
      <c r="BG1396" s="245">
        <f>IF(N1396="zákl. přenesená",J1396,0)</f>
        <v>0</v>
      </c>
      <c r="BH1396" s="245">
        <f>IF(N1396="sníž. přenesená",J1396,0)</f>
        <v>0</v>
      </c>
      <c r="BI1396" s="245">
        <f>IF(N1396="nulová",J1396,0)</f>
        <v>0</v>
      </c>
      <c r="BJ1396" s="17" t="s">
        <v>90</v>
      </c>
      <c r="BK1396" s="245">
        <f>ROUND(I1396*H1396,2)</f>
        <v>0</v>
      </c>
      <c r="BL1396" s="17" t="s">
        <v>2701</v>
      </c>
      <c r="BM1396" s="244" t="s">
        <v>4668</v>
      </c>
    </row>
    <row r="1397" s="12" customFormat="1">
      <c r="B1397" s="252"/>
      <c r="C1397" s="253"/>
      <c r="D1397" s="246" t="s">
        <v>368</v>
      </c>
      <c r="E1397" s="254" t="s">
        <v>1</v>
      </c>
      <c r="F1397" s="255" t="s">
        <v>979</v>
      </c>
      <c r="G1397" s="253"/>
      <c r="H1397" s="256">
        <v>100</v>
      </c>
      <c r="I1397" s="257"/>
      <c r="J1397" s="253"/>
      <c r="K1397" s="253"/>
      <c r="L1397" s="258"/>
      <c r="M1397" s="259"/>
      <c r="N1397" s="260"/>
      <c r="O1397" s="260"/>
      <c r="P1397" s="260"/>
      <c r="Q1397" s="260"/>
      <c r="R1397" s="260"/>
      <c r="S1397" s="260"/>
      <c r="T1397" s="261"/>
      <c r="AT1397" s="262" t="s">
        <v>368</v>
      </c>
      <c r="AU1397" s="262" t="s">
        <v>90</v>
      </c>
      <c r="AV1397" s="12" t="s">
        <v>92</v>
      </c>
      <c r="AW1397" s="12" t="s">
        <v>38</v>
      </c>
      <c r="AX1397" s="12" t="s">
        <v>90</v>
      </c>
      <c r="AY1397" s="262" t="s">
        <v>263</v>
      </c>
    </row>
    <row r="1398" s="11" customFormat="1" ht="22.8" customHeight="1">
      <c r="B1398" s="217"/>
      <c r="C1398" s="218"/>
      <c r="D1398" s="219" t="s">
        <v>82</v>
      </c>
      <c r="E1398" s="231" t="s">
        <v>4669</v>
      </c>
      <c r="F1398" s="231" t="s">
        <v>4670</v>
      </c>
      <c r="G1398" s="218"/>
      <c r="H1398" s="218"/>
      <c r="I1398" s="221"/>
      <c r="J1398" s="232">
        <f>BK1398</f>
        <v>0</v>
      </c>
      <c r="K1398" s="218"/>
      <c r="L1398" s="223"/>
      <c r="M1398" s="224"/>
      <c r="N1398" s="225"/>
      <c r="O1398" s="225"/>
      <c r="P1398" s="226">
        <f>SUM(P1399:P1403)</f>
        <v>0</v>
      </c>
      <c r="Q1398" s="225"/>
      <c r="R1398" s="226">
        <f>SUM(R1399:R1403)</f>
        <v>0</v>
      </c>
      <c r="S1398" s="225"/>
      <c r="T1398" s="227">
        <f>SUM(T1399:T1403)</f>
        <v>0</v>
      </c>
      <c r="AR1398" s="228" t="s">
        <v>125</v>
      </c>
      <c r="AT1398" s="229" t="s">
        <v>82</v>
      </c>
      <c r="AU1398" s="229" t="s">
        <v>90</v>
      </c>
      <c r="AY1398" s="228" t="s">
        <v>263</v>
      </c>
      <c r="BK1398" s="230">
        <f>SUM(BK1399:BK1403)</f>
        <v>0</v>
      </c>
    </row>
    <row r="1399" s="1" customFormat="1" ht="16.5" customHeight="1">
      <c r="B1399" s="39"/>
      <c r="C1399" s="233" t="s">
        <v>1856</v>
      </c>
      <c r="D1399" s="233" t="s">
        <v>266</v>
      </c>
      <c r="E1399" s="234" t="s">
        <v>4671</v>
      </c>
      <c r="F1399" s="235" t="s">
        <v>4672</v>
      </c>
      <c r="G1399" s="236" t="s">
        <v>503</v>
      </c>
      <c r="H1399" s="237">
        <v>400</v>
      </c>
      <c r="I1399" s="238"/>
      <c r="J1399" s="239">
        <f>ROUND(I1399*H1399,2)</f>
        <v>0</v>
      </c>
      <c r="K1399" s="235" t="s">
        <v>3544</v>
      </c>
      <c r="L1399" s="44"/>
      <c r="M1399" s="240" t="s">
        <v>1</v>
      </c>
      <c r="N1399" s="241" t="s">
        <v>48</v>
      </c>
      <c r="O1399" s="87"/>
      <c r="P1399" s="242">
        <f>O1399*H1399</f>
        <v>0</v>
      </c>
      <c r="Q1399" s="242">
        <v>0</v>
      </c>
      <c r="R1399" s="242">
        <f>Q1399*H1399</f>
        <v>0</v>
      </c>
      <c r="S1399" s="242">
        <v>0</v>
      </c>
      <c r="T1399" s="243">
        <f>S1399*H1399</f>
        <v>0</v>
      </c>
      <c r="AR1399" s="244" t="s">
        <v>2701</v>
      </c>
      <c r="AT1399" s="244" t="s">
        <v>266</v>
      </c>
      <c r="AU1399" s="244" t="s">
        <v>92</v>
      </c>
      <c r="AY1399" s="17" t="s">
        <v>263</v>
      </c>
      <c r="BE1399" s="245">
        <f>IF(N1399="základní",J1399,0)</f>
        <v>0</v>
      </c>
      <c r="BF1399" s="245">
        <f>IF(N1399="snížená",J1399,0)</f>
        <v>0</v>
      </c>
      <c r="BG1399" s="245">
        <f>IF(N1399="zákl. přenesená",J1399,0)</f>
        <v>0</v>
      </c>
      <c r="BH1399" s="245">
        <f>IF(N1399="sníž. přenesená",J1399,0)</f>
        <v>0</v>
      </c>
      <c r="BI1399" s="245">
        <f>IF(N1399="nulová",J1399,0)</f>
        <v>0</v>
      </c>
      <c r="BJ1399" s="17" t="s">
        <v>90</v>
      </c>
      <c r="BK1399" s="245">
        <f>ROUND(I1399*H1399,2)</f>
        <v>0</v>
      </c>
      <c r="BL1399" s="17" t="s">
        <v>2701</v>
      </c>
      <c r="BM1399" s="244" t="s">
        <v>4673</v>
      </c>
    </row>
    <row r="1400" s="14" customFormat="1">
      <c r="B1400" s="274"/>
      <c r="C1400" s="275"/>
      <c r="D1400" s="246" t="s">
        <v>368</v>
      </c>
      <c r="E1400" s="276" t="s">
        <v>1</v>
      </c>
      <c r="F1400" s="277" t="s">
        <v>4674</v>
      </c>
      <c r="G1400" s="275"/>
      <c r="H1400" s="276" t="s">
        <v>1</v>
      </c>
      <c r="I1400" s="278"/>
      <c r="J1400" s="275"/>
      <c r="K1400" s="275"/>
      <c r="L1400" s="279"/>
      <c r="M1400" s="280"/>
      <c r="N1400" s="281"/>
      <c r="O1400" s="281"/>
      <c r="P1400" s="281"/>
      <c r="Q1400" s="281"/>
      <c r="R1400" s="281"/>
      <c r="S1400" s="281"/>
      <c r="T1400" s="282"/>
      <c r="AT1400" s="283" t="s">
        <v>368</v>
      </c>
      <c r="AU1400" s="283" t="s">
        <v>92</v>
      </c>
      <c r="AV1400" s="14" t="s">
        <v>90</v>
      </c>
      <c r="AW1400" s="14" t="s">
        <v>38</v>
      </c>
      <c r="AX1400" s="14" t="s">
        <v>83</v>
      </c>
      <c r="AY1400" s="283" t="s">
        <v>263</v>
      </c>
    </row>
    <row r="1401" s="12" customFormat="1">
      <c r="B1401" s="252"/>
      <c r="C1401" s="253"/>
      <c r="D1401" s="246" t="s">
        <v>368</v>
      </c>
      <c r="E1401" s="254" t="s">
        <v>1</v>
      </c>
      <c r="F1401" s="255" t="s">
        <v>2399</v>
      </c>
      <c r="G1401" s="253"/>
      <c r="H1401" s="256">
        <v>400</v>
      </c>
      <c r="I1401" s="257"/>
      <c r="J1401" s="253"/>
      <c r="K1401" s="253"/>
      <c r="L1401" s="258"/>
      <c r="M1401" s="259"/>
      <c r="N1401" s="260"/>
      <c r="O1401" s="260"/>
      <c r="P1401" s="260"/>
      <c r="Q1401" s="260"/>
      <c r="R1401" s="260"/>
      <c r="S1401" s="260"/>
      <c r="T1401" s="261"/>
      <c r="AT1401" s="262" t="s">
        <v>368</v>
      </c>
      <c r="AU1401" s="262" t="s">
        <v>92</v>
      </c>
      <c r="AV1401" s="12" t="s">
        <v>92</v>
      </c>
      <c r="AW1401" s="12" t="s">
        <v>38</v>
      </c>
      <c r="AX1401" s="12" t="s">
        <v>90</v>
      </c>
      <c r="AY1401" s="262" t="s">
        <v>263</v>
      </c>
    </row>
    <row r="1402" s="1" customFormat="1" ht="24" customHeight="1">
      <c r="B1402" s="39"/>
      <c r="C1402" s="233" t="s">
        <v>1860</v>
      </c>
      <c r="D1402" s="233" t="s">
        <v>266</v>
      </c>
      <c r="E1402" s="234" t="s">
        <v>4675</v>
      </c>
      <c r="F1402" s="235" t="s">
        <v>4676</v>
      </c>
      <c r="G1402" s="236" t="s">
        <v>503</v>
      </c>
      <c r="H1402" s="237">
        <v>23</v>
      </c>
      <c r="I1402" s="238"/>
      <c r="J1402" s="239">
        <f>ROUND(I1402*H1402,2)</f>
        <v>0</v>
      </c>
      <c r="K1402" s="235" t="s">
        <v>3544</v>
      </c>
      <c r="L1402" s="44"/>
      <c r="M1402" s="240" t="s">
        <v>1</v>
      </c>
      <c r="N1402" s="241" t="s">
        <v>48</v>
      </c>
      <c r="O1402" s="87"/>
      <c r="P1402" s="242">
        <f>O1402*H1402</f>
        <v>0</v>
      </c>
      <c r="Q1402" s="242">
        <v>0</v>
      </c>
      <c r="R1402" s="242">
        <f>Q1402*H1402</f>
        <v>0</v>
      </c>
      <c r="S1402" s="242">
        <v>0</v>
      </c>
      <c r="T1402" s="243">
        <f>S1402*H1402</f>
        <v>0</v>
      </c>
      <c r="AR1402" s="244" t="s">
        <v>2701</v>
      </c>
      <c r="AT1402" s="244" t="s">
        <v>266</v>
      </c>
      <c r="AU1402" s="244" t="s">
        <v>92</v>
      </c>
      <c r="AY1402" s="17" t="s">
        <v>263</v>
      </c>
      <c r="BE1402" s="245">
        <f>IF(N1402="základní",J1402,0)</f>
        <v>0</v>
      </c>
      <c r="BF1402" s="245">
        <f>IF(N1402="snížená",J1402,0)</f>
        <v>0</v>
      </c>
      <c r="BG1402" s="245">
        <f>IF(N1402="zákl. přenesená",J1402,0)</f>
        <v>0</v>
      </c>
      <c r="BH1402" s="245">
        <f>IF(N1402="sníž. přenesená",J1402,0)</f>
        <v>0</v>
      </c>
      <c r="BI1402" s="245">
        <f>IF(N1402="nulová",J1402,0)</f>
        <v>0</v>
      </c>
      <c r="BJ1402" s="17" t="s">
        <v>90</v>
      </c>
      <c r="BK1402" s="245">
        <f>ROUND(I1402*H1402,2)</f>
        <v>0</v>
      </c>
      <c r="BL1402" s="17" t="s">
        <v>2701</v>
      </c>
      <c r="BM1402" s="244" t="s">
        <v>4677</v>
      </c>
    </row>
    <row r="1403" s="12" customFormat="1">
      <c r="B1403" s="252"/>
      <c r="C1403" s="253"/>
      <c r="D1403" s="246" t="s">
        <v>368</v>
      </c>
      <c r="E1403" s="254" t="s">
        <v>1</v>
      </c>
      <c r="F1403" s="255" t="s">
        <v>500</v>
      </c>
      <c r="G1403" s="253"/>
      <c r="H1403" s="256">
        <v>23</v>
      </c>
      <c r="I1403" s="257"/>
      <c r="J1403" s="253"/>
      <c r="K1403" s="253"/>
      <c r="L1403" s="258"/>
      <c r="M1403" s="259"/>
      <c r="N1403" s="260"/>
      <c r="O1403" s="260"/>
      <c r="P1403" s="260"/>
      <c r="Q1403" s="260"/>
      <c r="R1403" s="260"/>
      <c r="S1403" s="260"/>
      <c r="T1403" s="261"/>
      <c r="AT1403" s="262" t="s">
        <v>368</v>
      </c>
      <c r="AU1403" s="262" t="s">
        <v>92</v>
      </c>
      <c r="AV1403" s="12" t="s">
        <v>92</v>
      </c>
      <c r="AW1403" s="12" t="s">
        <v>38</v>
      </c>
      <c r="AX1403" s="12" t="s">
        <v>90</v>
      </c>
      <c r="AY1403" s="262" t="s">
        <v>263</v>
      </c>
    </row>
    <row r="1404" s="11" customFormat="1" ht="25.92" customHeight="1">
      <c r="B1404" s="217"/>
      <c r="C1404" s="218"/>
      <c r="D1404" s="219" t="s">
        <v>82</v>
      </c>
      <c r="E1404" s="220" t="s">
        <v>4678</v>
      </c>
      <c r="F1404" s="220" t="s">
        <v>2719</v>
      </c>
      <c r="G1404" s="218"/>
      <c r="H1404" s="218"/>
      <c r="I1404" s="221"/>
      <c r="J1404" s="222">
        <f>BK1404</f>
        <v>0</v>
      </c>
      <c r="K1404" s="218"/>
      <c r="L1404" s="223"/>
      <c r="M1404" s="224"/>
      <c r="N1404" s="225"/>
      <c r="O1404" s="225"/>
      <c r="P1404" s="226">
        <f>SUM(P1405:P1408)</f>
        <v>0</v>
      </c>
      <c r="Q1404" s="225"/>
      <c r="R1404" s="226">
        <f>SUM(R1405:R1408)</f>
        <v>0</v>
      </c>
      <c r="S1404" s="225"/>
      <c r="T1404" s="227">
        <f>SUM(T1405:T1408)</f>
        <v>0</v>
      </c>
      <c r="AR1404" s="228" t="s">
        <v>125</v>
      </c>
      <c r="AT1404" s="229" t="s">
        <v>82</v>
      </c>
      <c r="AU1404" s="229" t="s">
        <v>83</v>
      </c>
      <c r="AY1404" s="228" t="s">
        <v>263</v>
      </c>
      <c r="BK1404" s="230">
        <f>SUM(BK1405:BK1408)</f>
        <v>0</v>
      </c>
    </row>
    <row r="1405" s="1" customFormat="1" ht="16.5" customHeight="1">
      <c r="B1405" s="39"/>
      <c r="C1405" s="233" t="s">
        <v>1864</v>
      </c>
      <c r="D1405" s="233" t="s">
        <v>266</v>
      </c>
      <c r="E1405" s="234" t="s">
        <v>4679</v>
      </c>
      <c r="F1405" s="235" t="s">
        <v>4680</v>
      </c>
      <c r="G1405" s="236" t="s">
        <v>366</v>
      </c>
      <c r="H1405" s="237">
        <v>16</v>
      </c>
      <c r="I1405" s="238"/>
      <c r="J1405" s="239">
        <f>ROUND(I1405*H1405,2)</f>
        <v>0</v>
      </c>
      <c r="K1405" s="235" t="s">
        <v>3544</v>
      </c>
      <c r="L1405" s="44"/>
      <c r="M1405" s="240" t="s">
        <v>1</v>
      </c>
      <c r="N1405" s="241" t="s">
        <v>48</v>
      </c>
      <c r="O1405" s="87"/>
      <c r="P1405" s="242">
        <f>O1405*H1405</f>
        <v>0</v>
      </c>
      <c r="Q1405" s="242">
        <v>0</v>
      </c>
      <c r="R1405" s="242">
        <f>Q1405*H1405</f>
        <v>0</v>
      </c>
      <c r="S1405" s="242">
        <v>0</v>
      </c>
      <c r="T1405" s="243">
        <f>S1405*H1405</f>
        <v>0</v>
      </c>
      <c r="AR1405" s="244" t="s">
        <v>2701</v>
      </c>
      <c r="AT1405" s="244" t="s">
        <v>266</v>
      </c>
      <c r="AU1405" s="244" t="s">
        <v>90</v>
      </c>
      <c r="AY1405" s="17" t="s">
        <v>263</v>
      </c>
      <c r="BE1405" s="245">
        <f>IF(N1405="základní",J1405,0)</f>
        <v>0</v>
      </c>
      <c r="BF1405" s="245">
        <f>IF(N1405="snížená",J1405,0)</f>
        <v>0</v>
      </c>
      <c r="BG1405" s="245">
        <f>IF(N1405="zákl. přenesená",J1405,0)</f>
        <v>0</v>
      </c>
      <c r="BH1405" s="245">
        <f>IF(N1405="sníž. přenesená",J1405,0)</f>
        <v>0</v>
      </c>
      <c r="BI1405" s="245">
        <f>IF(N1405="nulová",J1405,0)</f>
        <v>0</v>
      </c>
      <c r="BJ1405" s="17" t="s">
        <v>90</v>
      </c>
      <c r="BK1405" s="245">
        <f>ROUND(I1405*H1405,2)</f>
        <v>0</v>
      </c>
      <c r="BL1405" s="17" t="s">
        <v>2701</v>
      </c>
      <c r="BM1405" s="244" t="s">
        <v>4681</v>
      </c>
    </row>
    <row r="1406" s="12" customFormat="1">
      <c r="B1406" s="252"/>
      <c r="C1406" s="253"/>
      <c r="D1406" s="246" t="s">
        <v>368</v>
      </c>
      <c r="E1406" s="254" t="s">
        <v>1</v>
      </c>
      <c r="F1406" s="255" t="s">
        <v>452</v>
      </c>
      <c r="G1406" s="253"/>
      <c r="H1406" s="256">
        <v>16</v>
      </c>
      <c r="I1406" s="257"/>
      <c r="J1406" s="253"/>
      <c r="K1406" s="253"/>
      <c r="L1406" s="258"/>
      <c r="M1406" s="259"/>
      <c r="N1406" s="260"/>
      <c r="O1406" s="260"/>
      <c r="P1406" s="260"/>
      <c r="Q1406" s="260"/>
      <c r="R1406" s="260"/>
      <c r="S1406" s="260"/>
      <c r="T1406" s="261"/>
      <c r="AT1406" s="262" t="s">
        <v>368</v>
      </c>
      <c r="AU1406" s="262" t="s">
        <v>90</v>
      </c>
      <c r="AV1406" s="12" t="s">
        <v>92</v>
      </c>
      <c r="AW1406" s="12" t="s">
        <v>38</v>
      </c>
      <c r="AX1406" s="12" t="s">
        <v>90</v>
      </c>
      <c r="AY1406" s="262" t="s">
        <v>263</v>
      </c>
    </row>
    <row r="1407" s="1" customFormat="1" ht="16.5" customHeight="1">
      <c r="B1407" s="39"/>
      <c r="C1407" s="233" t="s">
        <v>1868</v>
      </c>
      <c r="D1407" s="233" t="s">
        <v>266</v>
      </c>
      <c r="E1407" s="234" t="s">
        <v>4682</v>
      </c>
      <c r="F1407" s="235" t="s">
        <v>4683</v>
      </c>
      <c r="G1407" s="236" t="s">
        <v>366</v>
      </c>
      <c r="H1407" s="237">
        <v>8</v>
      </c>
      <c r="I1407" s="238"/>
      <c r="J1407" s="239">
        <f>ROUND(I1407*H1407,2)</f>
        <v>0</v>
      </c>
      <c r="K1407" s="235" t="s">
        <v>3544</v>
      </c>
      <c r="L1407" s="44"/>
      <c r="M1407" s="240" t="s">
        <v>1</v>
      </c>
      <c r="N1407" s="241" t="s">
        <v>48</v>
      </c>
      <c r="O1407" s="87"/>
      <c r="P1407" s="242">
        <f>O1407*H1407</f>
        <v>0</v>
      </c>
      <c r="Q1407" s="242">
        <v>0</v>
      </c>
      <c r="R1407" s="242">
        <f>Q1407*H1407</f>
        <v>0</v>
      </c>
      <c r="S1407" s="242">
        <v>0</v>
      </c>
      <c r="T1407" s="243">
        <f>S1407*H1407</f>
        <v>0</v>
      </c>
      <c r="AR1407" s="244" t="s">
        <v>2701</v>
      </c>
      <c r="AT1407" s="244" t="s">
        <v>266</v>
      </c>
      <c r="AU1407" s="244" t="s">
        <v>90</v>
      </c>
      <c r="AY1407" s="17" t="s">
        <v>263</v>
      </c>
      <c r="BE1407" s="245">
        <f>IF(N1407="základní",J1407,0)</f>
        <v>0</v>
      </c>
      <c r="BF1407" s="245">
        <f>IF(N1407="snížená",J1407,0)</f>
        <v>0</v>
      </c>
      <c r="BG1407" s="245">
        <f>IF(N1407="zákl. přenesená",J1407,0)</f>
        <v>0</v>
      </c>
      <c r="BH1407" s="245">
        <f>IF(N1407="sníž. přenesená",J1407,0)</f>
        <v>0</v>
      </c>
      <c r="BI1407" s="245">
        <f>IF(N1407="nulová",J1407,0)</f>
        <v>0</v>
      </c>
      <c r="BJ1407" s="17" t="s">
        <v>90</v>
      </c>
      <c r="BK1407" s="245">
        <f>ROUND(I1407*H1407,2)</f>
        <v>0</v>
      </c>
      <c r="BL1407" s="17" t="s">
        <v>2701</v>
      </c>
      <c r="BM1407" s="244" t="s">
        <v>4684</v>
      </c>
    </row>
    <row r="1408" s="12" customFormat="1">
      <c r="B1408" s="252"/>
      <c r="C1408" s="253"/>
      <c r="D1408" s="246" t="s">
        <v>368</v>
      </c>
      <c r="E1408" s="254" t="s">
        <v>1</v>
      </c>
      <c r="F1408" s="255" t="s">
        <v>303</v>
      </c>
      <c r="G1408" s="253"/>
      <c r="H1408" s="256">
        <v>8</v>
      </c>
      <c r="I1408" s="257"/>
      <c r="J1408" s="253"/>
      <c r="K1408" s="253"/>
      <c r="L1408" s="258"/>
      <c r="M1408" s="307"/>
      <c r="N1408" s="308"/>
      <c r="O1408" s="308"/>
      <c r="P1408" s="308"/>
      <c r="Q1408" s="308"/>
      <c r="R1408" s="308"/>
      <c r="S1408" s="308"/>
      <c r="T1408" s="309"/>
      <c r="AT1408" s="262" t="s">
        <v>368</v>
      </c>
      <c r="AU1408" s="262" t="s">
        <v>90</v>
      </c>
      <c r="AV1408" s="12" t="s">
        <v>92</v>
      </c>
      <c r="AW1408" s="12" t="s">
        <v>38</v>
      </c>
      <c r="AX1408" s="12" t="s">
        <v>90</v>
      </c>
      <c r="AY1408" s="262" t="s">
        <v>263</v>
      </c>
    </row>
    <row r="1409" s="1" customFormat="1" ht="6.96" customHeight="1">
      <c r="B1409" s="62"/>
      <c r="C1409" s="63"/>
      <c r="D1409" s="63"/>
      <c r="E1409" s="63"/>
      <c r="F1409" s="63"/>
      <c r="G1409" s="63"/>
      <c r="H1409" s="63"/>
      <c r="I1409" s="184"/>
      <c r="J1409" s="63"/>
      <c r="K1409" s="63"/>
      <c r="L1409" s="44"/>
    </row>
  </sheetData>
  <sheetProtection sheet="1" autoFilter="0" formatColumns="0" formatRows="0" objects="1" scenarios="1" spinCount="100000" saltValue="EE2ZH/1vw99+2jN6ej8Kp5MNujlRKBpTwAI0gbVTp0M0HC8yFS4QJogEyf7WuxsV4P79v4YuNO9LFn9jNTvaiQ==" hashValue="fu7JL/aMQfuQilj1wEiUOoWYYAaJT36bbbLCzrJoQcdgLX5KhNHYA8lZUgOYF/8wFFMRzZT/HRm6E8EgAqSe1g==" algorithmName="SHA-512" password="E785"/>
  <autoFilter ref="C143:K1408"/>
  <mergeCells count="15">
    <mergeCell ref="E7:H7"/>
    <mergeCell ref="E11:H11"/>
    <mergeCell ref="E9:H9"/>
    <mergeCell ref="E13:H13"/>
    <mergeCell ref="E22:H22"/>
    <mergeCell ref="E31:H31"/>
    <mergeCell ref="E85:H85"/>
    <mergeCell ref="E89:H89"/>
    <mergeCell ref="E87:H87"/>
    <mergeCell ref="E91:H91"/>
    <mergeCell ref="E130:H130"/>
    <mergeCell ref="E134:H134"/>
    <mergeCell ref="E132:H132"/>
    <mergeCell ref="E136:H13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116</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3443</v>
      </c>
      <c r="I12" s="151"/>
      <c r="L12" s="44"/>
    </row>
    <row r="13" s="1" customFormat="1" ht="36.96" customHeight="1">
      <c r="B13" s="44"/>
      <c r="E13" s="152" t="s">
        <v>4685</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
        <v>1</v>
      </c>
      <c r="L18" s="44"/>
    </row>
    <row r="19" s="1" customFormat="1" ht="18" customHeight="1">
      <c r="B19" s="44"/>
      <c r="E19" s="137" t="s">
        <v>32</v>
      </c>
      <c r="I19" s="153" t="s">
        <v>33</v>
      </c>
      <c r="J19" s="137" t="s">
        <v>1</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229.5" customHeight="1">
      <c r="B31" s="155"/>
      <c r="E31" s="156" t="s">
        <v>4686</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ROUND(J170,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ROUND((SUM(BE170:BE1043)),  2)</f>
        <v>0</v>
      </c>
      <c r="I37" s="165">
        <v>0.20999999999999999</v>
      </c>
      <c r="J37" s="164">
        <f>ROUND(((SUM(BE170:BE1043))*I37),  2)</f>
        <v>0</v>
      </c>
      <c r="L37" s="44"/>
    </row>
    <row r="38" s="1" customFormat="1" ht="14.4" customHeight="1">
      <c r="B38" s="44"/>
      <c r="E38" s="149" t="s">
        <v>49</v>
      </c>
      <c r="F38" s="164">
        <f>ROUND((SUM(BF170:BF1043)),  2)</f>
        <v>0</v>
      </c>
      <c r="I38" s="165">
        <v>0.14999999999999999</v>
      </c>
      <c r="J38" s="164">
        <f>ROUND(((SUM(BF170:BF1043))*I38),  2)</f>
        <v>0</v>
      </c>
      <c r="L38" s="44"/>
    </row>
    <row r="39" hidden="1" s="1" customFormat="1" ht="14.4" customHeight="1">
      <c r="B39" s="44"/>
      <c r="E39" s="149" t="s">
        <v>50</v>
      </c>
      <c r="F39" s="164">
        <f>ROUND((SUM(BG170:BG1043)),  2)</f>
        <v>0</v>
      </c>
      <c r="I39" s="165">
        <v>0.20999999999999999</v>
      </c>
      <c r="J39" s="164">
        <f>0</f>
        <v>0</v>
      </c>
      <c r="L39" s="44"/>
    </row>
    <row r="40" hidden="1" s="1" customFormat="1" ht="14.4" customHeight="1">
      <c r="B40" s="44"/>
      <c r="E40" s="149" t="s">
        <v>51</v>
      </c>
      <c r="F40" s="164">
        <f>ROUND((SUM(BH170:BH1043)),  2)</f>
        <v>0</v>
      </c>
      <c r="I40" s="165">
        <v>0.14999999999999999</v>
      </c>
      <c r="J40" s="164">
        <f>0</f>
        <v>0</v>
      </c>
      <c r="L40" s="44"/>
    </row>
    <row r="41" hidden="1" s="1" customFormat="1" ht="14.4" customHeight="1">
      <c r="B41" s="44"/>
      <c r="E41" s="149" t="s">
        <v>52</v>
      </c>
      <c r="F41" s="164">
        <f>ROUND((SUM(BI170:BI1043)),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D.1.4.2 - Vzduchotechnika/klimatizace</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J170</f>
        <v>0</v>
      </c>
      <c r="K100" s="40"/>
      <c r="L100" s="44"/>
      <c r="AU100" s="17" t="s">
        <v>241</v>
      </c>
    </row>
    <row r="101" s="8" customFormat="1" ht="24.96" customHeight="1">
      <c r="B101" s="194"/>
      <c r="C101" s="195"/>
      <c r="D101" s="196" t="s">
        <v>4687</v>
      </c>
      <c r="E101" s="197"/>
      <c r="F101" s="197"/>
      <c r="G101" s="197"/>
      <c r="H101" s="197"/>
      <c r="I101" s="198"/>
      <c r="J101" s="199">
        <f>J171</f>
        <v>0</v>
      </c>
      <c r="K101" s="195"/>
      <c r="L101" s="200"/>
    </row>
    <row r="102" s="8" customFormat="1" ht="24.96" customHeight="1">
      <c r="B102" s="194"/>
      <c r="C102" s="195"/>
      <c r="D102" s="196" t="s">
        <v>4688</v>
      </c>
      <c r="E102" s="197"/>
      <c r="F102" s="197"/>
      <c r="G102" s="197"/>
      <c r="H102" s="197"/>
      <c r="I102" s="198"/>
      <c r="J102" s="199">
        <f>J188</f>
        <v>0</v>
      </c>
      <c r="K102" s="195"/>
      <c r="L102" s="200"/>
    </row>
    <row r="103" s="8" customFormat="1" ht="24.96" customHeight="1">
      <c r="B103" s="194"/>
      <c r="C103" s="195"/>
      <c r="D103" s="196" t="s">
        <v>4689</v>
      </c>
      <c r="E103" s="197"/>
      <c r="F103" s="197"/>
      <c r="G103" s="197"/>
      <c r="H103" s="197"/>
      <c r="I103" s="198"/>
      <c r="J103" s="199">
        <f>J199</f>
        <v>0</v>
      </c>
      <c r="K103" s="195"/>
      <c r="L103" s="200"/>
    </row>
    <row r="104" s="8" customFormat="1" ht="24.96" customHeight="1">
      <c r="B104" s="194"/>
      <c r="C104" s="195"/>
      <c r="D104" s="196" t="s">
        <v>4690</v>
      </c>
      <c r="E104" s="197"/>
      <c r="F104" s="197"/>
      <c r="G104" s="197"/>
      <c r="H104" s="197"/>
      <c r="I104" s="198"/>
      <c r="J104" s="199">
        <f>J292</f>
        <v>0</v>
      </c>
      <c r="K104" s="195"/>
      <c r="L104" s="200"/>
    </row>
    <row r="105" s="8" customFormat="1" ht="24.96" customHeight="1">
      <c r="B105" s="194"/>
      <c r="C105" s="195"/>
      <c r="D105" s="196" t="s">
        <v>4691</v>
      </c>
      <c r="E105" s="197"/>
      <c r="F105" s="197"/>
      <c r="G105" s="197"/>
      <c r="H105" s="197"/>
      <c r="I105" s="198"/>
      <c r="J105" s="199">
        <f>J311</f>
        <v>0</v>
      </c>
      <c r="K105" s="195"/>
      <c r="L105" s="200"/>
    </row>
    <row r="106" s="8" customFormat="1" ht="24.96" customHeight="1">
      <c r="B106" s="194"/>
      <c r="C106" s="195"/>
      <c r="D106" s="196" t="s">
        <v>4692</v>
      </c>
      <c r="E106" s="197"/>
      <c r="F106" s="197"/>
      <c r="G106" s="197"/>
      <c r="H106" s="197"/>
      <c r="I106" s="198"/>
      <c r="J106" s="199">
        <f>J337</f>
        <v>0</v>
      </c>
      <c r="K106" s="195"/>
      <c r="L106" s="200"/>
    </row>
    <row r="107" s="8" customFormat="1" ht="24.96" customHeight="1">
      <c r="B107" s="194"/>
      <c r="C107" s="195"/>
      <c r="D107" s="196" t="s">
        <v>4693</v>
      </c>
      <c r="E107" s="197"/>
      <c r="F107" s="197"/>
      <c r="G107" s="197"/>
      <c r="H107" s="197"/>
      <c r="I107" s="198"/>
      <c r="J107" s="199">
        <f>J354</f>
        <v>0</v>
      </c>
      <c r="K107" s="195"/>
      <c r="L107" s="200"/>
    </row>
    <row r="108" s="8" customFormat="1" ht="24.96" customHeight="1">
      <c r="B108" s="194"/>
      <c r="C108" s="195"/>
      <c r="D108" s="196" t="s">
        <v>4694</v>
      </c>
      <c r="E108" s="197"/>
      <c r="F108" s="197"/>
      <c r="G108" s="197"/>
      <c r="H108" s="197"/>
      <c r="I108" s="198"/>
      <c r="J108" s="199">
        <f>J397</f>
        <v>0</v>
      </c>
      <c r="K108" s="195"/>
      <c r="L108" s="200"/>
    </row>
    <row r="109" s="8" customFormat="1" ht="24.96" customHeight="1">
      <c r="B109" s="194"/>
      <c r="C109" s="195"/>
      <c r="D109" s="196" t="s">
        <v>4695</v>
      </c>
      <c r="E109" s="197"/>
      <c r="F109" s="197"/>
      <c r="G109" s="197"/>
      <c r="H109" s="197"/>
      <c r="I109" s="198"/>
      <c r="J109" s="199">
        <f>J418</f>
        <v>0</v>
      </c>
      <c r="K109" s="195"/>
      <c r="L109" s="200"/>
    </row>
    <row r="110" s="8" customFormat="1" ht="24.96" customHeight="1">
      <c r="B110" s="194"/>
      <c r="C110" s="195"/>
      <c r="D110" s="196" t="s">
        <v>4696</v>
      </c>
      <c r="E110" s="197"/>
      <c r="F110" s="197"/>
      <c r="G110" s="197"/>
      <c r="H110" s="197"/>
      <c r="I110" s="198"/>
      <c r="J110" s="199">
        <f>J453</f>
        <v>0</v>
      </c>
      <c r="K110" s="195"/>
      <c r="L110" s="200"/>
    </row>
    <row r="111" s="8" customFormat="1" ht="24.96" customHeight="1">
      <c r="B111" s="194"/>
      <c r="C111" s="195"/>
      <c r="D111" s="196" t="s">
        <v>4697</v>
      </c>
      <c r="E111" s="197"/>
      <c r="F111" s="197"/>
      <c r="G111" s="197"/>
      <c r="H111" s="197"/>
      <c r="I111" s="198"/>
      <c r="J111" s="199">
        <f>J463</f>
        <v>0</v>
      </c>
      <c r="K111" s="195"/>
      <c r="L111" s="200"/>
    </row>
    <row r="112" s="8" customFormat="1" ht="24.96" customHeight="1">
      <c r="B112" s="194"/>
      <c r="C112" s="195"/>
      <c r="D112" s="196" t="s">
        <v>4698</v>
      </c>
      <c r="E112" s="197"/>
      <c r="F112" s="197"/>
      <c r="G112" s="197"/>
      <c r="H112" s="197"/>
      <c r="I112" s="198"/>
      <c r="J112" s="199">
        <f>J467</f>
        <v>0</v>
      </c>
      <c r="K112" s="195"/>
      <c r="L112" s="200"/>
    </row>
    <row r="113" s="8" customFormat="1" ht="24.96" customHeight="1">
      <c r="B113" s="194"/>
      <c r="C113" s="195"/>
      <c r="D113" s="196" t="s">
        <v>4699</v>
      </c>
      <c r="E113" s="197"/>
      <c r="F113" s="197"/>
      <c r="G113" s="197"/>
      <c r="H113" s="197"/>
      <c r="I113" s="198"/>
      <c r="J113" s="199">
        <f>J497</f>
        <v>0</v>
      </c>
      <c r="K113" s="195"/>
      <c r="L113" s="200"/>
    </row>
    <row r="114" s="8" customFormat="1" ht="24.96" customHeight="1">
      <c r="B114" s="194"/>
      <c r="C114" s="195"/>
      <c r="D114" s="196" t="s">
        <v>4700</v>
      </c>
      <c r="E114" s="197"/>
      <c r="F114" s="197"/>
      <c r="G114" s="197"/>
      <c r="H114" s="197"/>
      <c r="I114" s="198"/>
      <c r="J114" s="199">
        <f>J511</f>
        <v>0</v>
      </c>
      <c r="K114" s="195"/>
      <c r="L114" s="200"/>
    </row>
    <row r="115" s="8" customFormat="1" ht="24.96" customHeight="1">
      <c r="B115" s="194"/>
      <c r="C115" s="195"/>
      <c r="D115" s="196" t="s">
        <v>4701</v>
      </c>
      <c r="E115" s="197"/>
      <c r="F115" s="197"/>
      <c r="G115" s="197"/>
      <c r="H115" s="197"/>
      <c r="I115" s="198"/>
      <c r="J115" s="199">
        <f>J548</f>
        <v>0</v>
      </c>
      <c r="K115" s="195"/>
      <c r="L115" s="200"/>
    </row>
    <row r="116" s="8" customFormat="1" ht="24.96" customHeight="1">
      <c r="B116" s="194"/>
      <c r="C116" s="195"/>
      <c r="D116" s="196" t="s">
        <v>4702</v>
      </c>
      <c r="E116" s="197"/>
      <c r="F116" s="197"/>
      <c r="G116" s="197"/>
      <c r="H116" s="197"/>
      <c r="I116" s="198"/>
      <c r="J116" s="199">
        <f>J562</f>
        <v>0</v>
      </c>
      <c r="K116" s="195"/>
      <c r="L116" s="200"/>
    </row>
    <row r="117" s="8" customFormat="1" ht="24.96" customHeight="1">
      <c r="B117" s="194"/>
      <c r="C117" s="195"/>
      <c r="D117" s="196" t="s">
        <v>4703</v>
      </c>
      <c r="E117" s="197"/>
      <c r="F117" s="197"/>
      <c r="G117" s="197"/>
      <c r="H117" s="197"/>
      <c r="I117" s="198"/>
      <c r="J117" s="199">
        <f>J597</f>
        <v>0</v>
      </c>
      <c r="K117" s="195"/>
      <c r="L117" s="200"/>
    </row>
    <row r="118" s="8" customFormat="1" ht="24.96" customHeight="1">
      <c r="B118" s="194"/>
      <c r="C118" s="195"/>
      <c r="D118" s="196" t="s">
        <v>4704</v>
      </c>
      <c r="E118" s="197"/>
      <c r="F118" s="197"/>
      <c r="G118" s="197"/>
      <c r="H118" s="197"/>
      <c r="I118" s="198"/>
      <c r="J118" s="199">
        <f>J617</f>
        <v>0</v>
      </c>
      <c r="K118" s="195"/>
      <c r="L118" s="200"/>
    </row>
    <row r="119" s="8" customFormat="1" ht="24.96" customHeight="1">
      <c r="B119" s="194"/>
      <c r="C119" s="195"/>
      <c r="D119" s="196" t="s">
        <v>4705</v>
      </c>
      <c r="E119" s="197"/>
      <c r="F119" s="197"/>
      <c r="G119" s="197"/>
      <c r="H119" s="197"/>
      <c r="I119" s="198"/>
      <c r="J119" s="199">
        <f>J661</f>
        <v>0</v>
      </c>
      <c r="K119" s="195"/>
      <c r="L119" s="200"/>
    </row>
    <row r="120" s="8" customFormat="1" ht="24.96" customHeight="1">
      <c r="B120" s="194"/>
      <c r="C120" s="195"/>
      <c r="D120" s="196" t="s">
        <v>4706</v>
      </c>
      <c r="E120" s="197"/>
      <c r="F120" s="197"/>
      <c r="G120" s="197"/>
      <c r="H120" s="197"/>
      <c r="I120" s="198"/>
      <c r="J120" s="199">
        <f>J683</f>
        <v>0</v>
      </c>
      <c r="K120" s="195"/>
      <c r="L120" s="200"/>
    </row>
    <row r="121" s="8" customFormat="1" ht="24.96" customHeight="1">
      <c r="B121" s="194"/>
      <c r="C121" s="195"/>
      <c r="D121" s="196" t="s">
        <v>4707</v>
      </c>
      <c r="E121" s="197"/>
      <c r="F121" s="197"/>
      <c r="G121" s="197"/>
      <c r="H121" s="197"/>
      <c r="I121" s="198"/>
      <c r="J121" s="199">
        <f>J722</f>
        <v>0</v>
      </c>
      <c r="K121" s="195"/>
      <c r="L121" s="200"/>
    </row>
    <row r="122" s="8" customFormat="1" ht="24.96" customHeight="1">
      <c r="B122" s="194"/>
      <c r="C122" s="195"/>
      <c r="D122" s="196" t="s">
        <v>4708</v>
      </c>
      <c r="E122" s="197"/>
      <c r="F122" s="197"/>
      <c r="G122" s="197"/>
      <c r="H122" s="197"/>
      <c r="I122" s="198"/>
      <c r="J122" s="199">
        <f>J740</f>
        <v>0</v>
      </c>
      <c r="K122" s="195"/>
      <c r="L122" s="200"/>
    </row>
    <row r="123" s="8" customFormat="1" ht="24.96" customHeight="1">
      <c r="B123" s="194"/>
      <c r="C123" s="195"/>
      <c r="D123" s="196" t="s">
        <v>4709</v>
      </c>
      <c r="E123" s="197"/>
      <c r="F123" s="197"/>
      <c r="G123" s="197"/>
      <c r="H123" s="197"/>
      <c r="I123" s="198"/>
      <c r="J123" s="199">
        <f>J776</f>
        <v>0</v>
      </c>
      <c r="K123" s="195"/>
      <c r="L123" s="200"/>
    </row>
    <row r="124" s="8" customFormat="1" ht="24.96" customHeight="1">
      <c r="B124" s="194"/>
      <c r="C124" s="195"/>
      <c r="D124" s="196" t="s">
        <v>4710</v>
      </c>
      <c r="E124" s="197"/>
      <c r="F124" s="197"/>
      <c r="G124" s="197"/>
      <c r="H124" s="197"/>
      <c r="I124" s="198"/>
      <c r="J124" s="199">
        <f>J796</f>
        <v>0</v>
      </c>
      <c r="K124" s="195"/>
      <c r="L124" s="200"/>
    </row>
    <row r="125" s="8" customFormat="1" ht="24.96" customHeight="1">
      <c r="B125" s="194"/>
      <c r="C125" s="195"/>
      <c r="D125" s="196" t="s">
        <v>4711</v>
      </c>
      <c r="E125" s="197"/>
      <c r="F125" s="197"/>
      <c r="G125" s="197"/>
      <c r="H125" s="197"/>
      <c r="I125" s="198"/>
      <c r="J125" s="199">
        <f>J807</f>
        <v>0</v>
      </c>
      <c r="K125" s="195"/>
      <c r="L125" s="200"/>
    </row>
    <row r="126" s="8" customFormat="1" ht="24.96" customHeight="1">
      <c r="B126" s="194"/>
      <c r="C126" s="195"/>
      <c r="D126" s="196" t="s">
        <v>4712</v>
      </c>
      <c r="E126" s="197"/>
      <c r="F126" s="197"/>
      <c r="G126" s="197"/>
      <c r="H126" s="197"/>
      <c r="I126" s="198"/>
      <c r="J126" s="199">
        <f>J811</f>
        <v>0</v>
      </c>
      <c r="K126" s="195"/>
      <c r="L126" s="200"/>
    </row>
    <row r="127" s="8" customFormat="1" ht="24.96" customHeight="1">
      <c r="B127" s="194"/>
      <c r="C127" s="195"/>
      <c r="D127" s="196" t="s">
        <v>4713</v>
      </c>
      <c r="E127" s="197"/>
      <c r="F127" s="197"/>
      <c r="G127" s="197"/>
      <c r="H127" s="197"/>
      <c r="I127" s="198"/>
      <c r="J127" s="199">
        <f>J824</f>
        <v>0</v>
      </c>
      <c r="K127" s="195"/>
      <c r="L127" s="200"/>
    </row>
    <row r="128" s="8" customFormat="1" ht="24.96" customHeight="1">
      <c r="B128" s="194"/>
      <c r="C128" s="195"/>
      <c r="D128" s="196" t="s">
        <v>4714</v>
      </c>
      <c r="E128" s="197"/>
      <c r="F128" s="197"/>
      <c r="G128" s="197"/>
      <c r="H128" s="197"/>
      <c r="I128" s="198"/>
      <c r="J128" s="199">
        <f>J829</f>
        <v>0</v>
      </c>
      <c r="K128" s="195"/>
      <c r="L128" s="200"/>
    </row>
    <row r="129" s="8" customFormat="1" ht="24.96" customHeight="1">
      <c r="B129" s="194"/>
      <c r="C129" s="195"/>
      <c r="D129" s="196" t="s">
        <v>4715</v>
      </c>
      <c r="E129" s="197"/>
      <c r="F129" s="197"/>
      <c r="G129" s="197"/>
      <c r="H129" s="197"/>
      <c r="I129" s="198"/>
      <c r="J129" s="199">
        <f>J846</f>
        <v>0</v>
      </c>
      <c r="K129" s="195"/>
      <c r="L129" s="200"/>
    </row>
    <row r="130" s="8" customFormat="1" ht="24.96" customHeight="1">
      <c r="B130" s="194"/>
      <c r="C130" s="195"/>
      <c r="D130" s="196" t="s">
        <v>4716</v>
      </c>
      <c r="E130" s="197"/>
      <c r="F130" s="197"/>
      <c r="G130" s="197"/>
      <c r="H130" s="197"/>
      <c r="I130" s="198"/>
      <c r="J130" s="199">
        <f>J851</f>
        <v>0</v>
      </c>
      <c r="K130" s="195"/>
      <c r="L130" s="200"/>
    </row>
    <row r="131" s="8" customFormat="1" ht="24.96" customHeight="1">
      <c r="B131" s="194"/>
      <c r="C131" s="195"/>
      <c r="D131" s="196" t="s">
        <v>4717</v>
      </c>
      <c r="E131" s="197"/>
      <c r="F131" s="197"/>
      <c r="G131" s="197"/>
      <c r="H131" s="197"/>
      <c r="I131" s="198"/>
      <c r="J131" s="199">
        <f>J859</f>
        <v>0</v>
      </c>
      <c r="K131" s="195"/>
      <c r="L131" s="200"/>
    </row>
    <row r="132" s="8" customFormat="1" ht="24.96" customHeight="1">
      <c r="B132" s="194"/>
      <c r="C132" s="195"/>
      <c r="D132" s="196" t="s">
        <v>4718</v>
      </c>
      <c r="E132" s="197"/>
      <c r="F132" s="197"/>
      <c r="G132" s="197"/>
      <c r="H132" s="197"/>
      <c r="I132" s="198"/>
      <c r="J132" s="199">
        <f>J891</f>
        <v>0</v>
      </c>
      <c r="K132" s="195"/>
      <c r="L132" s="200"/>
    </row>
    <row r="133" s="8" customFormat="1" ht="24.96" customHeight="1">
      <c r="B133" s="194"/>
      <c r="C133" s="195"/>
      <c r="D133" s="196" t="s">
        <v>4719</v>
      </c>
      <c r="E133" s="197"/>
      <c r="F133" s="197"/>
      <c r="G133" s="197"/>
      <c r="H133" s="197"/>
      <c r="I133" s="198"/>
      <c r="J133" s="199">
        <f>J905</f>
        <v>0</v>
      </c>
      <c r="K133" s="195"/>
      <c r="L133" s="200"/>
    </row>
    <row r="134" s="8" customFormat="1" ht="24.96" customHeight="1">
      <c r="B134" s="194"/>
      <c r="C134" s="195"/>
      <c r="D134" s="196" t="s">
        <v>4720</v>
      </c>
      <c r="E134" s="197"/>
      <c r="F134" s="197"/>
      <c r="G134" s="197"/>
      <c r="H134" s="197"/>
      <c r="I134" s="198"/>
      <c r="J134" s="199">
        <f>J913</f>
        <v>0</v>
      </c>
      <c r="K134" s="195"/>
      <c r="L134" s="200"/>
    </row>
    <row r="135" s="8" customFormat="1" ht="24.96" customHeight="1">
      <c r="B135" s="194"/>
      <c r="C135" s="195"/>
      <c r="D135" s="196" t="s">
        <v>4721</v>
      </c>
      <c r="E135" s="197"/>
      <c r="F135" s="197"/>
      <c r="G135" s="197"/>
      <c r="H135" s="197"/>
      <c r="I135" s="198"/>
      <c r="J135" s="199">
        <f>J922</f>
        <v>0</v>
      </c>
      <c r="K135" s="195"/>
      <c r="L135" s="200"/>
    </row>
    <row r="136" s="8" customFormat="1" ht="24.96" customHeight="1">
      <c r="B136" s="194"/>
      <c r="C136" s="195"/>
      <c r="D136" s="196" t="s">
        <v>4722</v>
      </c>
      <c r="E136" s="197"/>
      <c r="F136" s="197"/>
      <c r="G136" s="197"/>
      <c r="H136" s="197"/>
      <c r="I136" s="198"/>
      <c r="J136" s="199">
        <f>J934</f>
        <v>0</v>
      </c>
      <c r="K136" s="195"/>
      <c r="L136" s="200"/>
    </row>
    <row r="137" s="8" customFormat="1" ht="24.96" customHeight="1">
      <c r="B137" s="194"/>
      <c r="C137" s="195"/>
      <c r="D137" s="196" t="s">
        <v>4723</v>
      </c>
      <c r="E137" s="197"/>
      <c r="F137" s="197"/>
      <c r="G137" s="197"/>
      <c r="H137" s="197"/>
      <c r="I137" s="198"/>
      <c r="J137" s="199">
        <f>J940</f>
        <v>0</v>
      </c>
      <c r="K137" s="195"/>
      <c r="L137" s="200"/>
    </row>
    <row r="138" s="8" customFormat="1" ht="24.96" customHeight="1">
      <c r="B138" s="194"/>
      <c r="C138" s="195"/>
      <c r="D138" s="196" t="s">
        <v>4724</v>
      </c>
      <c r="E138" s="197"/>
      <c r="F138" s="197"/>
      <c r="G138" s="197"/>
      <c r="H138" s="197"/>
      <c r="I138" s="198"/>
      <c r="J138" s="199">
        <f>J952</f>
        <v>0</v>
      </c>
      <c r="K138" s="195"/>
      <c r="L138" s="200"/>
    </row>
    <row r="139" s="8" customFormat="1" ht="24.96" customHeight="1">
      <c r="B139" s="194"/>
      <c r="C139" s="195"/>
      <c r="D139" s="196" t="s">
        <v>4725</v>
      </c>
      <c r="E139" s="197"/>
      <c r="F139" s="197"/>
      <c r="G139" s="197"/>
      <c r="H139" s="197"/>
      <c r="I139" s="198"/>
      <c r="J139" s="199">
        <f>J958</f>
        <v>0</v>
      </c>
      <c r="K139" s="195"/>
      <c r="L139" s="200"/>
    </row>
    <row r="140" s="8" customFormat="1" ht="24.96" customHeight="1">
      <c r="B140" s="194"/>
      <c r="C140" s="195"/>
      <c r="D140" s="196" t="s">
        <v>4726</v>
      </c>
      <c r="E140" s="197"/>
      <c r="F140" s="197"/>
      <c r="G140" s="197"/>
      <c r="H140" s="197"/>
      <c r="I140" s="198"/>
      <c r="J140" s="199">
        <f>J968</f>
        <v>0</v>
      </c>
      <c r="K140" s="195"/>
      <c r="L140" s="200"/>
    </row>
    <row r="141" s="8" customFormat="1" ht="24.96" customHeight="1">
      <c r="B141" s="194"/>
      <c r="C141" s="195"/>
      <c r="D141" s="196" t="s">
        <v>4727</v>
      </c>
      <c r="E141" s="197"/>
      <c r="F141" s="197"/>
      <c r="G141" s="197"/>
      <c r="H141" s="197"/>
      <c r="I141" s="198"/>
      <c r="J141" s="199">
        <f>J974</f>
        <v>0</v>
      </c>
      <c r="K141" s="195"/>
      <c r="L141" s="200"/>
    </row>
    <row r="142" s="8" customFormat="1" ht="24.96" customHeight="1">
      <c r="B142" s="194"/>
      <c r="C142" s="195"/>
      <c r="D142" s="196" t="s">
        <v>4728</v>
      </c>
      <c r="E142" s="197"/>
      <c r="F142" s="197"/>
      <c r="G142" s="197"/>
      <c r="H142" s="197"/>
      <c r="I142" s="198"/>
      <c r="J142" s="199">
        <f>J991</f>
        <v>0</v>
      </c>
      <c r="K142" s="195"/>
      <c r="L142" s="200"/>
    </row>
    <row r="143" s="8" customFormat="1" ht="24.96" customHeight="1">
      <c r="B143" s="194"/>
      <c r="C143" s="195"/>
      <c r="D143" s="196" t="s">
        <v>4729</v>
      </c>
      <c r="E143" s="197"/>
      <c r="F143" s="197"/>
      <c r="G143" s="197"/>
      <c r="H143" s="197"/>
      <c r="I143" s="198"/>
      <c r="J143" s="199">
        <f>J997</f>
        <v>0</v>
      </c>
      <c r="K143" s="195"/>
      <c r="L143" s="200"/>
    </row>
    <row r="144" s="8" customFormat="1" ht="24.96" customHeight="1">
      <c r="B144" s="194"/>
      <c r="C144" s="195"/>
      <c r="D144" s="196" t="s">
        <v>4730</v>
      </c>
      <c r="E144" s="197"/>
      <c r="F144" s="197"/>
      <c r="G144" s="197"/>
      <c r="H144" s="197"/>
      <c r="I144" s="198"/>
      <c r="J144" s="199">
        <f>J1012</f>
        <v>0</v>
      </c>
      <c r="K144" s="195"/>
      <c r="L144" s="200"/>
    </row>
    <row r="145" s="8" customFormat="1" ht="24.96" customHeight="1">
      <c r="B145" s="194"/>
      <c r="C145" s="195"/>
      <c r="D145" s="196" t="s">
        <v>4731</v>
      </c>
      <c r="E145" s="197"/>
      <c r="F145" s="197"/>
      <c r="G145" s="197"/>
      <c r="H145" s="197"/>
      <c r="I145" s="198"/>
      <c r="J145" s="199">
        <f>J1028</f>
        <v>0</v>
      </c>
      <c r="K145" s="195"/>
      <c r="L145" s="200"/>
    </row>
    <row r="146" s="8" customFormat="1" ht="24.96" customHeight="1">
      <c r="B146" s="194"/>
      <c r="C146" s="195"/>
      <c r="D146" s="196" t="s">
        <v>4732</v>
      </c>
      <c r="E146" s="197"/>
      <c r="F146" s="197"/>
      <c r="G146" s="197"/>
      <c r="H146" s="197"/>
      <c r="I146" s="198"/>
      <c r="J146" s="199">
        <f>J1035</f>
        <v>0</v>
      </c>
      <c r="K146" s="195"/>
      <c r="L146" s="200"/>
    </row>
    <row r="147" s="1" customFormat="1" ht="21.84" customHeight="1">
      <c r="B147" s="39"/>
      <c r="C147" s="40"/>
      <c r="D147" s="40"/>
      <c r="E147" s="40"/>
      <c r="F147" s="40"/>
      <c r="G147" s="40"/>
      <c r="H147" s="40"/>
      <c r="I147" s="151"/>
      <c r="J147" s="40"/>
      <c r="K147" s="40"/>
      <c r="L147" s="44"/>
    </row>
    <row r="148" s="1" customFormat="1" ht="6.96" customHeight="1">
      <c r="B148" s="62"/>
      <c r="C148" s="63"/>
      <c r="D148" s="63"/>
      <c r="E148" s="63"/>
      <c r="F148" s="63"/>
      <c r="G148" s="63"/>
      <c r="H148" s="63"/>
      <c r="I148" s="184"/>
      <c r="J148" s="63"/>
      <c r="K148" s="63"/>
      <c r="L148" s="44"/>
    </row>
    <row r="152" s="1" customFormat="1" ht="6.96" customHeight="1">
      <c r="B152" s="64"/>
      <c r="C152" s="65"/>
      <c r="D152" s="65"/>
      <c r="E152" s="65"/>
      <c r="F152" s="65"/>
      <c r="G152" s="65"/>
      <c r="H152" s="65"/>
      <c r="I152" s="187"/>
      <c r="J152" s="65"/>
      <c r="K152" s="65"/>
      <c r="L152" s="44"/>
    </row>
    <row r="153" s="1" customFormat="1" ht="24.96" customHeight="1">
      <c r="B153" s="39"/>
      <c r="C153" s="23" t="s">
        <v>248</v>
      </c>
      <c r="D153" s="40"/>
      <c r="E153" s="40"/>
      <c r="F153" s="40"/>
      <c r="G153" s="40"/>
      <c r="H153" s="40"/>
      <c r="I153" s="151"/>
      <c r="J153" s="40"/>
      <c r="K153" s="40"/>
      <c r="L153" s="44"/>
    </row>
    <row r="154" s="1" customFormat="1" ht="6.96" customHeight="1">
      <c r="B154" s="39"/>
      <c r="C154" s="40"/>
      <c r="D154" s="40"/>
      <c r="E154" s="40"/>
      <c r="F154" s="40"/>
      <c r="G154" s="40"/>
      <c r="H154" s="40"/>
      <c r="I154" s="151"/>
      <c r="J154" s="40"/>
      <c r="K154" s="40"/>
      <c r="L154" s="44"/>
    </row>
    <row r="155" s="1" customFormat="1" ht="12" customHeight="1">
      <c r="B155" s="39"/>
      <c r="C155" s="32" t="s">
        <v>16</v>
      </c>
      <c r="D155" s="40"/>
      <c r="E155" s="40"/>
      <c r="F155" s="40"/>
      <c r="G155" s="40"/>
      <c r="H155" s="40"/>
      <c r="I155" s="151"/>
      <c r="J155" s="40"/>
      <c r="K155" s="40"/>
      <c r="L155" s="44"/>
    </row>
    <row r="156" s="1" customFormat="1" ht="16.5" customHeight="1">
      <c r="B156" s="39"/>
      <c r="C156" s="40"/>
      <c r="D156" s="40"/>
      <c r="E156" s="188" t="str">
        <f>E7</f>
        <v>R4 - Nová budova fakulty umění</v>
      </c>
      <c r="F156" s="32"/>
      <c r="G156" s="32"/>
      <c r="H156" s="32"/>
      <c r="I156" s="151"/>
      <c r="J156" s="40"/>
      <c r="K156" s="40"/>
      <c r="L156" s="44"/>
    </row>
    <row r="157" ht="12" customHeight="1">
      <c r="B157" s="21"/>
      <c r="C157" s="32" t="s">
        <v>235</v>
      </c>
      <c r="D157" s="22"/>
      <c r="E157" s="22"/>
      <c r="F157" s="22"/>
      <c r="G157" s="22"/>
      <c r="H157" s="22"/>
      <c r="I157" s="143"/>
      <c r="J157" s="22"/>
      <c r="K157" s="22"/>
      <c r="L157" s="20"/>
    </row>
    <row r="158" ht="16.5" customHeight="1">
      <c r="B158" s="21"/>
      <c r="C158" s="22"/>
      <c r="D158" s="22"/>
      <c r="E158" s="188" t="s">
        <v>326</v>
      </c>
      <c r="F158" s="22"/>
      <c r="G158" s="22"/>
      <c r="H158" s="22"/>
      <c r="I158" s="143"/>
      <c r="J158" s="22"/>
      <c r="K158" s="22"/>
      <c r="L158" s="20"/>
    </row>
    <row r="159" ht="12" customHeight="1">
      <c r="B159" s="21"/>
      <c r="C159" s="32" t="s">
        <v>327</v>
      </c>
      <c r="D159" s="22"/>
      <c r="E159" s="22"/>
      <c r="F159" s="22"/>
      <c r="G159" s="22"/>
      <c r="H159" s="22"/>
      <c r="I159" s="143"/>
      <c r="J159" s="22"/>
      <c r="K159" s="22"/>
      <c r="L159" s="20"/>
    </row>
    <row r="160" s="1" customFormat="1" ht="16.5" customHeight="1">
      <c r="B160" s="39"/>
      <c r="C160" s="40"/>
      <c r="D160" s="40"/>
      <c r="E160" s="313" t="s">
        <v>3442</v>
      </c>
      <c r="F160" s="40"/>
      <c r="G160" s="40"/>
      <c r="H160" s="40"/>
      <c r="I160" s="151"/>
      <c r="J160" s="40"/>
      <c r="K160" s="40"/>
      <c r="L160" s="44"/>
    </row>
    <row r="161" s="1" customFormat="1" ht="12" customHeight="1">
      <c r="B161" s="39"/>
      <c r="C161" s="32" t="s">
        <v>3443</v>
      </c>
      <c r="D161" s="40"/>
      <c r="E161" s="40"/>
      <c r="F161" s="40"/>
      <c r="G161" s="40"/>
      <c r="H161" s="40"/>
      <c r="I161" s="151"/>
      <c r="J161" s="40"/>
      <c r="K161" s="40"/>
      <c r="L161" s="44"/>
    </row>
    <row r="162" s="1" customFormat="1" ht="16.5" customHeight="1">
      <c r="B162" s="39"/>
      <c r="C162" s="40"/>
      <c r="D162" s="40"/>
      <c r="E162" s="72" t="str">
        <f>E13</f>
        <v>D.1.4.2 - Vzduchotechnika/klimatizace</v>
      </c>
      <c r="F162" s="40"/>
      <c r="G162" s="40"/>
      <c r="H162" s="40"/>
      <c r="I162" s="151"/>
      <c r="J162" s="40"/>
      <c r="K162" s="40"/>
      <c r="L162" s="44"/>
    </row>
    <row r="163" s="1" customFormat="1" ht="6.96" customHeight="1">
      <c r="B163" s="39"/>
      <c r="C163" s="40"/>
      <c r="D163" s="40"/>
      <c r="E163" s="40"/>
      <c r="F163" s="40"/>
      <c r="G163" s="40"/>
      <c r="H163" s="40"/>
      <c r="I163" s="151"/>
      <c r="J163" s="40"/>
      <c r="K163" s="40"/>
      <c r="L163" s="44"/>
    </row>
    <row r="164" s="1" customFormat="1" ht="12" customHeight="1">
      <c r="B164" s="39"/>
      <c r="C164" s="32" t="s">
        <v>22</v>
      </c>
      <c r="D164" s="40"/>
      <c r="E164" s="40"/>
      <c r="F164" s="27" t="str">
        <f>F16</f>
        <v xml:space="preserve"> </v>
      </c>
      <c r="G164" s="40"/>
      <c r="H164" s="40"/>
      <c r="I164" s="153" t="s">
        <v>24</v>
      </c>
      <c r="J164" s="75" t="str">
        <f>IF(J16="","",J16)</f>
        <v>16. 10. 2019</v>
      </c>
      <c r="K164" s="40"/>
      <c r="L164" s="44"/>
    </row>
    <row r="165" s="1" customFormat="1" ht="6.96" customHeight="1">
      <c r="B165" s="39"/>
      <c r="C165" s="40"/>
      <c r="D165" s="40"/>
      <c r="E165" s="40"/>
      <c r="F165" s="40"/>
      <c r="G165" s="40"/>
      <c r="H165" s="40"/>
      <c r="I165" s="151"/>
      <c r="J165" s="40"/>
      <c r="K165" s="40"/>
      <c r="L165" s="44"/>
    </row>
    <row r="166" s="1" customFormat="1" ht="27.9" customHeight="1">
      <c r="B166" s="39"/>
      <c r="C166" s="32" t="s">
        <v>30</v>
      </c>
      <c r="D166" s="40"/>
      <c r="E166" s="40"/>
      <c r="F166" s="27" t="str">
        <f>E19</f>
        <v xml:space="preserve">OSTRAVSKÁ UNIVERZITA </v>
      </c>
      <c r="G166" s="40"/>
      <c r="H166" s="40"/>
      <c r="I166" s="153" t="s">
        <v>36</v>
      </c>
      <c r="J166" s="37" t="str">
        <f>E25</f>
        <v>KANIA a.s., Ostrava</v>
      </c>
      <c r="K166" s="40"/>
      <c r="L166" s="44"/>
    </row>
    <row r="167" s="1" customFormat="1" ht="15.15" customHeight="1">
      <c r="B167" s="39"/>
      <c r="C167" s="32" t="s">
        <v>34</v>
      </c>
      <c r="D167" s="40"/>
      <c r="E167" s="40"/>
      <c r="F167" s="27" t="str">
        <f>IF(E22="","",E22)</f>
        <v>Vyplň údaj</v>
      </c>
      <c r="G167" s="40"/>
      <c r="H167" s="40"/>
      <c r="I167" s="153" t="s">
        <v>39</v>
      </c>
      <c r="J167" s="37" t="str">
        <f>E28</f>
        <v xml:space="preserve"> </v>
      </c>
      <c r="K167" s="40"/>
      <c r="L167" s="44"/>
    </row>
    <row r="168" s="1" customFormat="1" ht="10.32" customHeight="1">
      <c r="B168" s="39"/>
      <c r="C168" s="40"/>
      <c r="D168" s="40"/>
      <c r="E168" s="40"/>
      <c r="F168" s="40"/>
      <c r="G168" s="40"/>
      <c r="H168" s="40"/>
      <c r="I168" s="151"/>
      <c r="J168" s="40"/>
      <c r="K168" s="40"/>
      <c r="L168" s="44"/>
    </row>
    <row r="169" s="10" customFormat="1" ht="29.28" customHeight="1">
      <c r="B169" s="207"/>
      <c r="C169" s="208" t="s">
        <v>249</v>
      </c>
      <c r="D169" s="209" t="s">
        <v>68</v>
      </c>
      <c r="E169" s="209" t="s">
        <v>64</v>
      </c>
      <c r="F169" s="209" t="s">
        <v>65</v>
      </c>
      <c r="G169" s="209" t="s">
        <v>250</v>
      </c>
      <c r="H169" s="209" t="s">
        <v>251</v>
      </c>
      <c r="I169" s="210" t="s">
        <v>252</v>
      </c>
      <c r="J169" s="209" t="s">
        <v>239</v>
      </c>
      <c r="K169" s="211" t="s">
        <v>253</v>
      </c>
      <c r="L169" s="212"/>
      <c r="M169" s="96" t="s">
        <v>1</v>
      </c>
      <c r="N169" s="97" t="s">
        <v>47</v>
      </c>
      <c r="O169" s="97" t="s">
        <v>254</v>
      </c>
      <c r="P169" s="97" t="s">
        <v>255</v>
      </c>
      <c r="Q169" s="97" t="s">
        <v>256</v>
      </c>
      <c r="R169" s="97" t="s">
        <v>257</v>
      </c>
      <c r="S169" s="97" t="s">
        <v>258</v>
      </c>
      <c r="T169" s="98" t="s">
        <v>259</v>
      </c>
    </row>
    <row r="170" s="1" customFormat="1" ht="22.8" customHeight="1">
      <c r="B170" s="39"/>
      <c r="C170" s="103" t="s">
        <v>260</v>
      </c>
      <c r="D170" s="40"/>
      <c r="E170" s="40"/>
      <c r="F170" s="40"/>
      <c r="G170" s="40"/>
      <c r="H170" s="40"/>
      <c r="I170" s="151"/>
      <c r="J170" s="213">
        <f>BK170</f>
        <v>0</v>
      </c>
      <c r="K170" s="40"/>
      <c r="L170" s="44"/>
      <c r="M170" s="99"/>
      <c r="N170" s="100"/>
      <c r="O170" s="100"/>
      <c r="P170" s="214">
        <f>P171+P188+P199+P292+P311+P337+P354+P397+P418+P453+P463+P467+P497+P511+P548+P562+P597+P617+P661+P683+P722+P740+P776+P796+P807+P811+P824+P829+P846+P851+P859+P891+P905+P913+P922+P934+P940+P952+P958+P968+P974+P991+P997+P1012+P1028+P1035</f>
        <v>0</v>
      </c>
      <c r="Q170" s="100"/>
      <c r="R170" s="214">
        <f>R171+R188+R199+R292+R311+R337+R354+R397+R418+R453+R463+R467+R497+R511+R548+R562+R597+R617+R661+R683+R722+R740+R776+R796+R807+R811+R824+R829+R846+R851+R859+R891+R905+R913+R922+R934+R940+R952+R958+R968+R974+R991+R997+R1012+R1028+R1035</f>
        <v>0</v>
      </c>
      <c r="S170" s="100"/>
      <c r="T170" s="215">
        <f>T171+T188+T199+T292+T311+T337+T354+T397+T418+T453+T463+T467+T497+T511+T548+T562+T597+T617+T661+T683+T722+T740+T776+T796+T807+T811+T824+T829+T846+T851+T859+T891+T905+T913+T922+T934+T940+T952+T958+T968+T974+T991+T997+T1012+T1028+T1035</f>
        <v>0</v>
      </c>
      <c r="AT170" s="17" t="s">
        <v>82</v>
      </c>
      <c r="AU170" s="17" t="s">
        <v>241</v>
      </c>
      <c r="BK170" s="216">
        <f>BK171+BK188+BK199+BK292+BK311+BK337+BK354+BK397+BK418+BK453+BK463+BK467+BK497+BK511+BK548+BK562+BK597+BK617+BK661+BK683+BK722+BK740+BK776+BK796+BK807+BK811+BK824+BK829+BK846+BK851+BK859+BK891+BK905+BK913+BK922+BK934+BK940+BK952+BK958+BK968+BK974+BK991+BK997+BK1012+BK1028+BK1035</f>
        <v>0</v>
      </c>
    </row>
    <row r="171" s="11" customFormat="1" ht="25.92" customHeight="1">
      <c r="B171" s="217"/>
      <c r="C171" s="218"/>
      <c r="D171" s="219" t="s">
        <v>82</v>
      </c>
      <c r="E171" s="220" t="s">
        <v>4733</v>
      </c>
      <c r="F171" s="220" t="s">
        <v>4734</v>
      </c>
      <c r="G171" s="218"/>
      <c r="H171" s="218"/>
      <c r="I171" s="221"/>
      <c r="J171" s="222">
        <f>BK171</f>
        <v>0</v>
      </c>
      <c r="K171" s="218"/>
      <c r="L171" s="223"/>
      <c r="M171" s="224"/>
      <c r="N171" s="225"/>
      <c r="O171" s="225"/>
      <c r="P171" s="226">
        <f>SUM(P172:P187)</f>
        <v>0</v>
      </c>
      <c r="Q171" s="225"/>
      <c r="R171" s="226">
        <f>SUM(R172:R187)</f>
        <v>0</v>
      </c>
      <c r="S171" s="225"/>
      <c r="T171" s="227">
        <f>SUM(T172:T187)</f>
        <v>0</v>
      </c>
      <c r="AR171" s="228" t="s">
        <v>90</v>
      </c>
      <c r="AT171" s="229" t="s">
        <v>82</v>
      </c>
      <c r="AU171" s="229" t="s">
        <v>83</v>
      </c>
      <c r="AY171" s="228" t="s">
        <v>263</v>
      </c>
      <c r="BK171" s="230">
        <f>SUM(BK172:BK187)</f>
        <v>0</v>
      </c>
    </row>
    <row r="172" s="1" customFormat="1" ht="16.5" customHeight="1">
      <c r="B172" s="39"/>
      <c r="C172" s="233" t="s">
        <v>90</v>
      </c>
      <c r="D172" s="233" t="s">
        <v>266</v>
      </c>
      <c r="E172" s="234" t="s">
        <v>4735</v>
      </c>
      <c r="F172" s="235" t="s">
        <v>4736</v>
      </c>
      <c r="G172" s="236" t="s">
        <v>1829</v>
      </c>
      <c r="H172" s="237">
        <v>1</v>
      </c>
      <c r="I172" s="238"/>
      <c r="J172" s="239">
        <f>ROUND(I172*H172,2)</f>
        <v>0</v>
      </c>
      <c r="K172" s="235" t="s">
        <v>413</v>
      </c>
      <c r="L172" s="44"/>
      <c r="M172" s="240" t="s">
        <v>1</v>
      </c>
      <c r="N172" s="241" t="s">
        <v>48</v>
      </c>
      <c r="O172" s="87"/>
      <c r="P172" s="242">
        <f>O172*H172</f>
        <v>0</v>
      </c>
      <c r="Q172" s="242">
        <v>0</v>
      </c>
      <c r="R172" s="242">
        <f>Q172*H172</f>
        <v>0</v>
      </c>
      <c r="S172" s="242">
        <v>0</v>
      </c>
      <c r="T172" s="243">
        <f>S172*H172</f>
        <v>0</v>
      </c>
      <c r="AR172" s="244" t="s">
        <v>125</v>
      </c>
      <c r="AT172" s="244" t="s">
        <v>266</v>
      </c>
      <c r="AU172" s="244" t="s">
        <v>90</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125</v>
      </c>
      <c r="BM172" s="244" t="s">
        <v>92</v>
      </c>
    </row>
    <row r="173" s="1" customFormat="1">
      <c r="B173" s="39"/>
      <c r="C173" s="40"/>
      <c r="D173" s="246" t="s">
        <v>273</v>
      </c>
      <c r="E173" s="40"/>
      <c r="F173" s="247" t="s">
        <v>4737</v>
      </c>
      <c r="G173" s="40"/>
      <c r="H173" s="40"/>
      <c r="I173" s="151"/>
      <c r="J173" s="40"/>
      <c r="K173" s="40"/>
      <c r="L173" s="44"/>
      <c r="M173" s="248"/>
      <c r="N173" s="87"/>
      <c r="O173" s="87"/>
      <c r="P173" s="87"/>
      <c r="Q173" s="87"/>
      <c r="R173" s="87"/>
      <c r="S173" s="87"/>
      <c r="T173" s="88"/>
      <c r="AT173" s="17" t="s">
        <v>273</v>
      </c>
      <c r="AU173" s="17" t="s">
        <v>90</v>
      </c>
    </row>
    <row r="174" s="1" customFormat="1" ht="16.5" customHeight="1">
      <c r="B174" s="39"/>
      <c r="C174" s="233" t="s">
        <v>92</v>
      </c>
      <c r="D174" s="233" t="s">
        <v>266</v>
      </c>
      <c r="E174" s="234" t="s">
        <v>4738</v>
      </c>
      <c r="F174" s="235" t="s">
        <v>4739</v>
      </c>
      <c r="G174" s="236" t="s">
        <v>1829</v>
      </c>
      <c r="H174" s="237">
        <v>2</v>
      </c>
      <c r="I174" s="238"/>
      <c r="J174" s="239">
        <f>ROUND(I174*H174,2)</f>
        <v>0</v>
      </c>
      <c r="K174" s="235" t="s">
        <v>413</v>
      </c>
      <c r="L174" s="44"/>
      <c r="M174" s="240" t="s">
        <v>1</v>
      </c>
      <c r="N174" s="241" t="s">
        <v>48</v>
      </c>
      <c r="O174" s="87"/>
      <c r="P174" s="242">
        <f>O174*H174</f>
        <v>0</v>
      </c>
      <c r="Q174" s="242">
        <v>0</v>
      </c>
      <c r="R174" s="242">
        <f>Q174*H174</f>
        <v>0</v>
      </c>
      <c r="S174" s="242">
        <v>0</v>
      </c>
      <c r="T174" s="243">
        <f>S174*H174</f>
        <v>0</v>
      </c>
      <c r="AR174" s="244" t="s">
        <v>125</v>
      </c>
      <c r="AT174" s="244" t="s">
        <v>266</v>
      </c>
      <c r="AU174" s="244" t="s">
        <v>90</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125</v>
      </c>
    </row>
    <row r="175" s="1" customFormat="1" ht="16.5" customHeight="1">
      <c r="B175" s="39"/>
      <c r="C175" s="233" t="s">
        <v>112</v>
      </c>
      <c r="D175" s="233" t="s">
        <v>266</v>
      </c>
      <c r="E175" s="234" t="s">
        <v>4740</v>
      </c>
      <c r="F175" s="235" t="s">
        <v>4741</v>
      </c>
      <c r="G175" s="236" t="s">
        <v>1829</v>
      </c>
      <c r="H175" s="237">
        <v>2</v>
      </c>
      <c r="I175" s="238"/>
      <c r="J175" s="239">
        <f>ROUND(I175*H175,2)</f>
        <v>0</v>
      </c>
      <c r="K175" s="235" t="s">
        <v>413</v>
      </c>
      <c r="L175" s="44"/>
      <c r="M175" s="240" t="s">
        <v>1</v>
      </c>
      <c r="N175" s="241" t="s">
        <v>48</v>
      </c>
      <c r="O175" s="87"/>
      <c r="P175" s="242">
        <f>O175*H175</f>
        <v>0</v>
      </c>
      <c r="Q175" s="242">
        <v>0</v>
      </c>
      <c r="R175" s="242">
        <f>Q175*H175</f>
        <v>0</v>
      </c>
      <c r="S175" s="242">
        <v>0</v>
      </c>
      <c r="T175" s="243">
        <f>S175*H175</f>
        <v>0</v>
      </c>
      <c r="AR175" s="244" t="s">
        <v>125</v>
      </c>
      <c r="AT175" s="244" t="s">
        <v>266</v>
      </c>
      <c r="AU175" s="244" t="s">
        <v>90</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125</v>
      </c>
      <c r="BM175" s="244" t="s">
        <v>295</v>
      </c>
    </row>
    <row r="176" s="1" customFormat="1" ht="16.5" customHeight="1">
      <c r="B176" s="39"/>
      <c r="C176" s="233" t="s">
        <v>125</v>
      </c>
      <c r="D176" s="233" t="s">
        <v>266</v>
      </c>
      <c r="E176" s="234" t="s">
        <v>4742</v>
      </c>
      <c r="F176" s="235" t="s">
        <v>4743</v>
      </c>
      <c r="G176" s="236" t="s">
        <v>1829</v>
      </c>
      <c r="H176" s="237">
        <v>1</v>
      </c>
      <c r="I176" s="238"/>
      <c r="J176" s="239">
        <f>ROUND(I176*H176,2)</f>
        <v>0</v>
      </c>
      <c r="K176" s="235" t="s">
        <v>413</v>
      </c>
      <c r="L176" s="44"/>
      <c r="M176" s="240" t="s">
        <v>1</v>
      </c>
      <c r="N176" s="241" t="s">
        <v>48</v>
      </c>
      <c r="O176" s="87"/>
      <c r="P176" s="242">
        <f>O176*H176</f>
        <v>0</v>
      </c>
      <c r="Q176" s="242">
        <v>0</v>
      </c>
      <c r="R176" s="242">
        <f>Q176*H176</f>
        <v>0</v>
      </c>
      <c r="S176" s="242">
        <v>0</v>
      </c>
      <c r="T176" s="243">
        <f>S176*H176</f>
        <v>0</v>
      </c>
      <c r="AR176" s="244" t="s">
        <v>125</v>
      </c>
      <c r="AT176" s="244" t="s">
        <v>266</v>
      </c>
      <c r="AU176" s="244" t="s">
        <v>90</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125</v>
      </c>
      <c r="BM176" s="244" t="s">
        <v>303</v>
      </c>
    </row>
    <row r="177" s="1" customFormat="1" ht="16.5" customHeight="1">
      <c r="B177" s="39"/>
      <c r="C177" s="233" t="s">
        <v>262</v>
      </c>
      <c r="D177" s="233" t="s">
        <v>266</v>
      </c>
      <c r="E177" s="234" t="s">
        <v>4744</v>
      </c>
      <c r="F177" s="235" t="s">
        <v>4745</v>
      </c>
      <c r="G177" s="236" t="s">
        <v>1829</v>
      </c>
      <c r="H177" s="237">
        <v>1</v>
      </c>
      <c r="I177" s="238"/>
      <c r="J177" s="239">
        <f>ROUND(I177*H177,2)</f>
        <v>0</v>
      </c>
      <c r="K177" s="235" t="s">
        <v>413</v>
      </c>
      <c r="L177" s="44"/>
      <c r="M177" s="240" t="s">
        <v>1</v>
      </c>
      <c r="N177" s="241" t="s">
        <v>48</v>
      </c>
      <c r="O177" s="87"/>
      <c r="P177" s="242">
        <f>O177*H177</f>
        <v>0</v>
      </c>
      <c r="Q177" s="242">
        <v>0</v>
      </c>
      <c r="R177" s="242">
        <f>Q177*H177</f>
        <v>0</v>
      </c>
      <c r="S177" s="242">
        <v>0</v>
      </c>
      <c r="T177" s="243">
        <f>S177*H177</f>
        <v>0</v>
      </c>
      <c r="AR177" s="244" t="s">
        <v>125</v>
      </c>
      <c r="AT177" s="244" t="s">
        <v>266</v>
      </c>
      <c r="AU177" s="244" t="s">
        <v>90</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315</v>
      </c>
    </row>
    <row r="178" s="1" customFormat="1" ht="16.5" customHeight="1">
      <c r="B178" s="39"/>
      <c r="C178" s="233" t="s">
        <v>295</v>
      </c>
      <c r="D178" s="233" t="s">
        <v>266</v>
      </c>
      <c r="E178" s="234" t="s">
        <v>4746</v>
      </c>
      <c r="F178" s="235" t="s">
        <v>4747</v>
      </c>
      <c r="G178" s="236" t="s">
        <v>1829</v>
      </c>
      <c r="H178" s="237">
        <v>15</v>
      </c>
      <c r="I178" s="238"/>
      <c r="J178" s="239">
        <f>ROUND(I178*H178,2)</f>
        <v>0</v>
      </c>
      <c r="K178" s="235" t="s">
        <v>413</v>
      </c>
      <c r="L178" s="44"/>
      <c r="M178" s="240" t="s">
        <v>1</v>
      </c>
      <c r="N178" s="241" t="s">
        <v>48</v>
      </c>
      <c r="O178" s="87"/>
      <c r="P178" s="242">
        <f>O178*H178</f>
        <v>0</v>
      </c>
      <c r="Q178" s="242">
        <v>0</v>
      </c>
      <c r="R178" s="242">
        <f>Q178*H178</f>
        <v>0</v>
      </c>
      <c r="S178" s="242">
        <v>0</v>
      </c>
      <c r="T178" s="243">
        <f>S178*H178</f>
        <v>0</v>
      </c>
      <c r="AR178" s="244" t="s">
        <v>125</v>
      </c>
      <c r="AT178" s="244" t="s">
        <v>266</v>
      </c>
      <c r="AU178" s="244" t="s">
        <v>90</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430</v>
      </c>
    </row>
    <row r="179" s="1" customFormat="1" ht="16.5" customHeight="1">
      <c r="B179" s="39"/>
      <c r="C179" s="233" t="s">
        <v>299</v>
      </c>
      <c r="D179" s="233" t="s">
        <v>266</v>
      </c>
      <c r="E179" s="234" t="s">
        <v>4748</v>
      </c>
      <c r="F179" s="235" t="s">
        <v>4749</v>
      </c>
      <c r="G179" s="236" t="s">
        <v>1829</v>
      </c>
      <c r="H179" s="237">
        <v>17</v>
      </c>
      <c r="I179" s="238"/>
      <c r="J179" s="239">
        <f>ROUND(I179*H179,2)</f>
        <v>0</v>
      </c>
      <c r="K179" s="235" t="s">
        <v>413</v>
      </c>
      <c r="L179" s="44"/>
      <c r="M179" s="240" t="s">
        <v>1</v>
      </c>
      <c r="N179" s="241" t="s">
        <v>48</v>
      </c>
      <c r="O179" s="87"/>
      <c r="P179" s="242">
        <f>O179*H179</f>
        <v>0</v>
      </c>
      <c r="Q179" s="242">
        <v>0</v>
      </c>
      <c r="R179" s="242">
        <f>Q179*H179</f>
        <v>0</v>
      </c>
      <c r="S179" s="242">
        <v>0</v>
      </c>
      <c r="T179" s="243">
        <f>S179*H179</f>
        <v>0</v>
      </c>
      <c r="AR179" s="244" t="s">
        <v>125</v>
      </c>
      <c r="AT179" s="244" t="s">
        <v>266</v>
      </c>
      <c r="AU179" s="244" t="s">
        <v>90</v>
      </c>
      <c r="AY179" s="17" t="s">
        <v>263</v>
      </c>
      <c r="BE179" s="245">
        <f>IF(N179="základní",J179,0)</f>
        <v>0</v>
      </c>
      <c r="BF179" s="245">
        <f>IF(N179="snížená",J179,0)</f>
        <v>0</v>
      </c>
      <c r="BG179" s="245">
        <f>IF(N179="zákl. přenesená",J179,0)</f>
        <v>0</v>
      </c>
      <c r="BH179" s="245">
        <f>IF(N179="sníž. přenesená",J179,0)</f>
        <v>0</v>
      </c>
      <c r="BI179" s="245">
        <f>IF(N179="nulová",J179,0)</f>
        <v>0</v>
      </c>
      <c r="BJ179" s="17" t="s">
        <v>90</v>
      </c>
      <c r="BK179" s="245">
        <f>ROUND(I179*H179,2)</f>
        <v>0</v>
      </c>
      <c r="BL179" s="17" t="s">
        <v>125</v>
      </c>
      <c r="BM179" s="244" t="s">
        <v>440</v>
      </c>
    </row>
    <row r="180" s="1" customFormat="1">
      <c r="B180" s="39"/>
      <c r="C180" s="40"/>
      <c r="D180" s="246" t="s">
        <v>273</v>
      </c>
      <c r="E180" s="40"/>
      <c r="F180" s="247" t="s">
        <v>4750</v>
      </c>
      <c r="G180" s="40"/>
      <c r="H180" s="40"/>
      <c r="I180" s="151"/>
      <c r="J180" s="40"/>
      <c r="K180" s="40"/>
      <c r="L180" s="44"/>
      <c r="M180" s="248"/>
      <c r="N180" s="87"/>
      <c r="O180" s="87"/>
      <c r="P180" s="87"/>
      <c r="Q180" s="87"/>
      <c r="R180" s="87"/>
      <c r="S180" s="87"/>
      <c r="T180" s="88"/>
      <c r="AT180" s="17" t="s">
        <v>273</v>
      </c>
      <c r="AU180" s="17" t="s">
        <v>90</v>
      </c>
    </row>
    <row r="181" s="1" customFormat="1" ht="16.5" customHeight="1">
      <c r="B181" s="39"/>
      <c r="C181" s="233" t="s">
        <v>303</v>
      </c>
      <c r="D181" s="233" t="s">
        <v>266</v>
      </c>
      <c r="E181" s="234" t="s">
        <v>4751</v>
      </c>
      <c r="F181" s="235" t="s">
        <v>4745</v>
      </c>
      <c r="G181" s="236" t="s">
        <v>1829</v>
      </c>
      <c r="H181" s="237">
        <v>1</v>
      </c>
      <c r="I181" s="238"/>
      <c r="J181" s="239">
        <f>ROUND(I181*H181,2)</f>
        <v>0</v>
      </c>
      <c r="K181" s="235" t="s">
        <v>413</v>
      </c>
      <c r="L181" s="44"/>
      <c r="M181" s="240" t="s">
        <v>1</v>
      </c>
      <c r="N181" s="241" t="s">
        <v>48</v>
      </c>
      <c r="O181" s="87"/>
      <c r="P181" s="242">
        <f>O181*H181</f>
        <v>0</v>
      </c>
      <c r="Q181" s="242">
        <v>0</v>
      </c>
      <c r="R181" s="242">
        <f>Q181*H181</f>
        <v>0</v>
      </c>
      <c r="S181" s="242">
        <v>0</v>
      </c>
      <c r="T181" s="243">
        <f>S181*H181</f>
        <v>0</v>
      </c>
      <c r="AR181" s="244" t="s">
        <v>125</v>
      </c>
      <c r="AT181" s="244" t="s">
        <v>266</v>
      </c>
      <c r="AU181" s="244" t="s">
        <v>90</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125</v>
      </c>
      <c r="BM181" s="244" t="s">
        <v>452</v>
      </c>
    </row>
    <row r="182" s="1" customFormat="1" ht="16.5" customHeight="1">
      <c r="B182" s="39"/>
      <c r="C182" s="233" t="s">
        <v>310</v>
      </c>
      <c r="D182" s="233" t="s">
        <v>266</v>
      </c>
      <c r="E182" s="234" t="s">
        <v>4752</v>
      </c>
      <c r="F182" s="235" t="s">
        <v>4753</v>
      </c>
      <c r="G182" s="236" t="s">
        <v>1829</v>
      </c>
      <c r="H182" s="237">
        <v>1</v>
      </c>
      <c r="I182" s="238"/>
      <c r="J182" s="239">
        <f>ROUND(I182*H182,2)</f>
        <v>0</v>
      </c>
      <c r="K182" s="235" t="s">
        <v>413</v>
      </c>
      <c r="L182" s="44"/>
      <c r="M182" s="240" t="s">
        <v>1</v>
      </c>
      <c r="N182" s="241" t="s">
        <v>48</v>
      </c>
      <c r="O182" s="87"/>
      <c r="P182" s="242">
        <f>O182*H182</f>
        <v>0</v>
      </c>
      <c r="Q182" s="242">
        <v>0</v>
      </c>
      <c r="R182" s="242">
        <f>Q182*H182</f>
        <v>0</v>
      </c>
      <c r="S182" s="242">
        <v>0</v>
      </c>
      <c r="T182" s="243">
        <f>S182*H182</f>
        <v>0</v>
      </c>
      <c r="AR182" s="244" t="s">
        <v>125</v>
      </c>
      <c r="AT182" s="244" t="s">
        <v>266</v>
      </c>
      <c r="AU182" s="244" t="s">
        <v>90</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465</v>
      </c>
    </row>
    <row r="183" s="1" customFormat="1" ht="16.5" customHeight="1">
      <c r="B183" s="39"/>
      <c r="C183" s="233" t="s">
        <v>315</v>
      </c>
      <c r="D183" s="233" t="s">
        <v>266</v>
      </c>
      <c r="E183" s="234" t="s">
        <v>4754</v>
      </c>
      <c r="F183" s="235" t="s">
        <v>4745</v>
      </c>
      <c r="G183" s="236" t="s">
        <v>1829</v>
      </c>
      <c r="H183" s="237">
        <v>1</v>
      </c>
      <c r="I183" s="238"/>
      <c r="J183" s="239">
        <f>ROUND(I183*H183,2)</f>
        <v>0</v>
      </c>
      <c r="K183" s="235" t="s">
        <v>413</v>
      </c>
      <c r="L183" s="44"/>
      <c r="M183" s="240" t="s">
        <v>1</v>
      </c>
      <c r="N183" s="241" t="s">
        <v>48</v>
      </c>
      <c r="O183" s="87"/>
      <c r="P183" s="242">
        <f>O183*H183</f>
        <v>0</v>
      </c>
      <c r="Q183" s="242">
        <v>0</v>
      </c>
      <c r="R183" s="242">
        <f>Q183*H183</f>
        <v>0</v>
      </c>
      <c r="S183" s="242">
        <v>0</v>
      </c>
      <c r="T183" s="243">
        <f>S183*H183</f>
        <v>0</v>
      </c>
      <c r="AR183" s="244" t="s">
        <v>125</v>
      </c>
      <c r="AT183" s="244" t="s">
        <v>266</v>
      </c>
      <c r="AU183" s="244" t="s">
        <v>90</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475</v>
      </c>
    </row>
    <row r="184" s="1" customFormat="1" ht="24" customHeight="1">
      <c r="B184" s="39"/>
      <c r="C184" s="233" t="s">
        <v>322</v>
      </c>
      <c r="D184" s="233" t="s">
        <v>266</v>
      </c>
      <c r="E184" s="234" t="s">
        <v>4755</v>
      </c>
      <c r="F184" s="235" t="s">
        <v>4756</v>
      </c>
      <c r="G184" s="236" t="s">
        <v>1829</v>
      </c>
      <c r="H184" s="237">
        <v>1</v>
      </c>
      <c r="I184" s="238"/>
      <c r="J184" s="239">
        <f>ROUND(I184*H184,2)</f>
        <v>0</v>
      </c>
      <c r="K184" s="235" t="s">
        <v>413</v>
      </c>
      <c r="L184" s="44"/>
      <c r="M184" s="240" t="s">
        <v>1</v>
      </c>
      <c r="N184" s="241" t="s">
        <v>48</v>
      </c>
      <c r="O184" s="87"/>
      <c r="P184" s="242">
        <f>O184*H184</f>
        <v>0</v>
      </c>
      <c r="Q184" s="242">
        <v>0</v>
      </c>
      <c r="R184" s="242">
        <f>Q184*H184</f>
        <v>0</v>
      </c>
      <c r="S184" s="242">
        <v>0</v>
      </c>
      <c r="T184" s="243">
        <f>S184*H184</f>
        <v>0</v>
      </c>
      <c r="AR184" s="244" t="s">
        <v>125</v>
      </c>
      <c r="AT184" s="244" t="s">
        <v>266</v>
      </c>
      <c r="AU184" s="244" t="s">
        <v>90</v>
      </c>
      <c r="AY184" s="17" t="s">
        <v>263</v>
      </c>
      <c r="BE184" s="245">
        <f>IF(N184="základní",J184,0)</f>
        <v>0</v>
      </c>
      <c r="BF184" s="245">
        <f>IF(N184="snížená",J184,0)</f>
        <v>0</v>
      </c>
      <c r="BG184" s="245">
        <f>IF(N184="zákl. přenesená",J184,0)</f>
        <v>0</v>
      </c>
      <c r="BH184" s="245">
        <f>IF(N184="sníž. přenesená",J184,0)</f>
        <v>0</v>
      </c>
      <c r="BI184" s="245">
        <f>IF(N184="nulová",J184,0)</f>
        <v>0</v>
      </c>
      <c r="BJ184" s="17" t="s">
        <v>90</v>
      </c>
      <c r="BK184" s="245">
        <f>ROUND(I184*H184,2)</f>
        <v>0</v>
      </c>
      <c r="BL184" s="17" t="s">
        <v>125</v>
      </c>
      <c r="BM184" s="244" t="s">
        <v>490</v>
      </c>
    </row>
    <row r="185" s="1" customFormat="1">
      <c r="B185" s="39"/>
      <c r="C185" s="40"/>
      <c r="D185" s="246" t="s">
        <v>273</v>
      </c>
      <c r="E185" s="40"/>
      <c r="F185" s="247" t="s">
        <v>4757</v>
      </c>
      <c r="G185" s="40"/>
      <c r="H185" s="40"/>
      <c r="I185" s="151"/>
      <c r="J185" s="40"/>
      <c r="K185" s="40"/>
      <c r="L185" s="44"/>
      <c r="M185" s="248"/>
      <c r="N185" s="87"/>
      <c r="O185" s="87"/>
      <c r="P185" s="87"/>
      <c r="Q185" s="87"/>
      <c r="R185" s="87"/>
      <c r="S185" s="87"/>
      <c r="T185" s="88"/>
      <c r="AT185" s="17" t="s">
        <v>273</v>
      </c>
      <c r="AU185" s="17" t="s">
        <v>90</v>
      </c>
    </row>
    <row r="186" s="1" customFormat="1" ht="24" customHeight="1">
      <c r="B186" s="39"/>
      <c r="C186" s="233" t="s">
        <v>430</v>
      </c>
      <c r="D186" s="233" t="s">
        <v>266</v>
      </c>
      <c r="E186" s="234" t="s">
        <v>4758</v>
      </c>
      <c r="F186" s="235" t="s">
        <v>4759</v>
      </c>
      <c r="G186" s="236" t="s">
        <v>1829</v>
      </c>
      <c r="H186" s="237">
        <v>1</v>
      </c>
      <c r="I186" s="238"/>
      <c r="J186" s="239">
        <f>ROUND(I186*H186,2)</f>
        <v>0</v>
      </c>
      <c r="K186" s="235" t="s">
        <v>413</v>
      </c>
      <c r="L186" s="44"/>
      <c r="M186" s="240" t="s">
        <v>1</v>
      </c>
      <c r="N186" s="241" t="s">
        <v>48</v>
      </c>
      <c r="O186" s="87"/>
      <c r="P186" s="242">
        <f>O186*H186</f>
        <v>0</v>
      </c>
      <c r="Q186" s="242">
        <v>0</v>
      </c>
      <c r="R186" s="242">
        <f>Q186*H186</f>
        <v>0</v>
      </c>
      <c r="S186" s="242">
        <v>0</v>
      </c>
      <c r="T186" s="243">
        <f>S186*H186</f>
        <v>0</v>
      </c>
      <c r="AR186" s="244" t="s">
        <v>125</v>
      </c>
      <c r="AT186" s="244" t="s">
        <v>266</v>
      </c>
      <c r="AU186" s="244" t="s">
        <v>90</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125</v>
      </c>
      <c r="BM186" s="244" t="s">
        <v>506</v>
      </c>
    </row>
    <row r="187" s="1" customFormat="1" ht="16.5" customHeight="1">
      <c r="B187" s="39"/>
      <c r="C187" s="233" t="s">
        <v>435</v>
      </c>
      <c r="D187" s="233" t="s">
        <v>266</v>
      </c>
      <c r="E187" s="234" t="s">
        <v>4760</v>
      </c>
      <c r="F187" s="235" t="s">
        <v>4745</v>
      </c>
      <c r="G187" s="236" t="s">
        <v>1829</v>
      </c>
      <c r="H187" s="237">
        <v>1</v>
      </c>
      <c r="I187" s="238"/>
      <c r="J187" s="239">
        <f>ROUND(I187*H187,2)</f>
        <v>0</v>
      </c>
      <c r="K187" s="235" t="s">
        <v>413</v>
      </c>
      <c r="L187" s="44"/>
      <c r="M187" s="240" t="s">
        <v>1</v>
      </c>
      <c r="N187" s="241" t="s">
        <v>48</v>
      </c>
      <c r="O187" s="87"/>
      <c r="P187" s="242">
        <f>O187*H187</f>
        <v>0</v>
      </c>
      <c r="Q187" s="242">
        <v>0</v>
      </c>
      <c r="R187" s="242">
        <f>Q187*H187</f>
        <v>0</v>
      </c>
      <c r="S187" s="242">
        <v>0</v>
      </c>
      <c r="T187" s="243">
        <f>S187*H187</f>
        <v>0</v>
      </c>
      <c r="AR187" s="244" t="s">
        <v>125</v>
      </c>
      <c r="AT187" s="244" t="s">
        <v>266</v>
      </c>
      <c r="AU187" s="244" t="s">
        <v>90</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125</v>
      </c>
      <c r="BM187" s="244" t="s">
        <v>515</v>
      </c>
    </row>
    <row r="188" s="11" customFormat="1" ht="25.92" customHeight="1">
      <c r="B188" s="217"/>
      <c r="C188" s="218"/>
      <c r="D188" s="219" t="s">
        <v>82</v>
      </c>
      <c r="E188" s="220" t="s">
        <v>4761</v>
      </c>
      <c r="F188" s="220" t="s">
        <v>4762</v>
      </c>
      <c r="G188" s="218"/>
      <c r="H188" s="218"/>
      <c r="I188" s="221"/>
      <c r="J188" s="222">
        <f>BK188</f>
        <v>0</v>
      </c>
      <c r="K188" s="218"/>
      <c r="L188" s="223"/>
      <c r="M188" s="224"/>
      <c r="N188" s="225"/>
      <c r="O188" s="225"/>
      <c r="P188" s="226">
        <f>SUM(P189:P198)</f>
        <v>0</v>
      </c>
      <c r="Q188" s="225"/>
      <c r="R188" s="226">
        <f>SUM(R189:R198)</f>
        <v>0</v>
      </c>
      <c r="S188" s="225"/>
      <c r="T188" s="227">
        <f>SUM(T189:T198)</f>
        <v>0</v>
      </c>
      <c r="AR188" s="228" t="s">
        <v>90</v>
      </c>
      <c r="AT188" s="229" t="s">
        <v>82</v>
      </c>
      <c r="AU188" s="229" t="s">
        <v>83</v>
      </c>
      <c r="AY188" s="228" t="s">
        <v>263</v>
      </c>
      <c r="BK188" s="230">
        <f>SUM(BK189:BK198)</f>
        <v>0</v>
      </c>
    </row>
    <row r="189" s="1" customFormat="1" ht="16.5" customHeight="1">
      <c r="B189" s="39"/>
      <c r="C189" s="233" t="s">
        <v>440</v>
      </c>
      <c r="D189" s="233" t="s">
        <v>266</v>
      </c>
      <c r="E189" s="234" t="s">
        <v>4763</v>
      </c>
      <c r="F189" s="235" t="s">
        <v>4764</v>
      </c>
      <c r="G189" s="236" t="s">
        <v>1694</v>
      </c>
      <c r="H189" s="237">
        <v>32</v>
      </c>
      <c r="I189" s="238"/>
      <c r="J189" s="239">
        <f>ROUND(I189*H189,2)</f>
        <v>0</v>
      </c>
      <c r="K189" s="235" t="s">
        <v>413</v>
      </c>
      <c r="L189" s="44"/>
      <c r="M189" s="240" t="s">
        <v>1</v>
      </c>
      <c r="N189" s="241" t="s">
        <v>48</v>
      </c>
      <c r="O189" s="87"/>
      <c r="P189" s="242">
        <f>O189*H189</f>
        <v>0</v>
      </c>
      <c r="Q189" s="242">
        <v>0</v>
      </c>
      <c r="R189" s="242">
        <f>Q189*H189</f>
        <v>0</v>
      </c>
      <c r="S189" s="242">
        <v>0</v>
      </c>
      <c r="T189" s="243">
        <f>S189*H189</f>
        <v>0</v>
      </c>
      <c r="AR189" s="244" t="s">
        <v>125</v>
      </c>
      <c r="AT189" s="244" t="s">
        <v>266</v>
      </c>
      <c r="AU189" s="244" t="s">
        <v>90</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529</v>
      </c>
    </row>
    <row r="190" s="1" customFormat="1" ht="16.5" customHeight="1">
      <c r="B190" s="39"/>
      <c r="C190" s="233" t="s">
        <v>8</v>
      </c>
      <c r="D190" s="233" t="s">
        <v>266</v>
      </c>
      <c r="E190" s="234" t="s">
        <v>4765</v>
      </c>
      <c r="F190" s="235" t="s">
        <v>4766</v>
      </c>
      <c r="G190" s="236" t="s">
        <v>1694</v>
      </c>
      <c r="H190" s="237">
        <v>32</v>
      </c>
      <c r="I190" s="238"/>
      <c r="J190" s="239">
        <f>ROUND(I190*H190,2)</f>
        <v>0</v>
      </c>
      <c r="K190" s="235" t="s">
        <v>413</v>
      </c>
      <c r="L190" s="44"/>
      <c r="M190" s="240" t="s">
        <v>1</v>
      </c>
      <c r="N190" s="241" t="s">
        <v>48</v>
      </c>
      <c r="O190" s="87"/>
      <c r="P190" s="242">
        <f>O190*H190</f>
        <v>0</v>
      </c>
      <c r="Q190" s="242">
        <v>0</v>
      </c>
      <c r="R190" s="242">
        <f>Q190*H190</f>
        <v>0</v>
      </c>
      <c r="S190" s="242">
        <v>0</v>
      </c>
      <c r="T190" s="243">
        <f>S190*H190</f>
        <v>0</v>
      </c>
      <c r="AR190" s="244" t="s">
        <v>125</v>
      </c>
      <c r="AT190" s="244" t="s">
        <v>266</v>
      </c>
      <c r="AU190" s="244" t="s">
        <v>90</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547</v>
      </c>
    </row>
    <row r="191" s="1" customFormat="1" ht="16.5" customHeight="1">
      <c r="B191" s="39"/>
      <c r="C191" s="233" t="s">
        <v>452</v>
      </c>
      <c r="D191" s="233" t="s">
        <v>266</v>
      </c>
      <c r="E191" s="234" t="s">
        <v>4767</v>
      </c>
      <c r="F191" s="235" t="s">
        <v>4768</v>
      </c>
      <c r="G191" s="236" t="s">
        <v>1694</v>
      </c>
      <c r="H191" s="237">
        <v>49</v>
      </c>
      <c r="I191" s="238"/>
      <c r="J191" s="239">
        <f>ROUND(I191*H191,2)</f>
        <v>0</v>
      </c>
      <c r="K191" s="235" t="s">
        <v>413</v>
      </c>
      <c r="L191" s="44"/>
      <c r="M191" s="240" t="s">
        <v>1</v>
      </c>
      <c r="N191" s="241" t="s">
        <v>48</v>
      </c>
      <c r="O191" s="87"/>
      <c r="P191" s="242">
        <f>O191*H191</f>
        <v>0</v>
      </c>
      <c r="Q191" s="242">
        <v>0</v>
      </c>
      <c r="R191" s="242">
        <f>Q191*H191</f>
        <v>0</v>
      </c>
      <c r="S191" s="242">
        <v>0</v>
      </c>
      <c r="T191" s="243">
        <f>S191*H191</f>
        <v>0</v>
      </c>
      <c r="AR191" s="244" t="s">
        <v>125</v>
      </c>
      <c r="AT191" s="244" t="s">
        <v>266</v>
      </c>
      <c r="AU191" s="244" t="s">
        <v>90</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563</v>
      </c>
    </row>
    <row r="192" s="1" customFormat="1" ht="16.5" customHeight="1">
      <c r="B192" s="39"/>
      <c r="C192" s="233" t="s">
        <v>460</v>
      </c>
      <c r="D192" s="233" t="s">
        <v>266</v>
      </c>
      <c r="E192" s="234" t="s">
        <v>4769</v>
      </c>
      <c r="F192" s="235" t="s">
        <v>4766</v>
      </c>
      <c r="G192" s="236" t="s">
        <v>1694</v>
      </c>
      <c r="H192" s="237">
        <v>49</v>
      </c>
      <c r="I192" s="238"/>
      <c r="J192" s="239">
        <f>ROUND(I192*H192,2)</f>
        <v>0</v>
      </c>
      <c r="K192" s="235" t="s">
        <v>413</v>
      </c>
      <c r="L192" s="44"/>
      <c r="M192" s="240" t="s">
        <v>1</v>
      </c>
      <c r="N192" s="241" t="s">
        <v>48</v>
      </c>
      <c r="O192" s="87"/>
      <c r="P192" s="242">
        <f>O192*H192</f>
        <v>0</v>
      </c>
      <c r="Q192" s="242">
        <v>0</v>
      </c>
      <c r="R192" s="242">
        <f>Q192*H192</f>
        <v>0</v>
      </c>
      <c r="S192" s="242">
        <v>0</v>
      </c>
      <c r="T192" s="243">
        <f>S192*H192</f>
        <v>0</v>
      </c>
      <c r="AR192" s="244" t="s">
        <v>125</v>
      </c>
      <c r="AT192" s="244" t="s">
        <v>266</v>
      </c>
      <c r="AU192" s="244" t="s">
        <v>90</v>
      </c>
      <c r="AY192" s="17" t="s">
        <v>263</v>
      </c>
      <c r="BE192" s="245">
        <f>IF(N192="základní",J192,0)</f>
        <v>0</v>
      </c>
      <c r="BF192" s="245">
        <f>IF(N192="snížená",J192,0)</f>
        <v>0</v>
      </c>
      <c r="BG192" s="245">
        <f>IF(N192="zákl. přenesená",J192,0)</f>
        <v>0</v>
      </c>
      <c r="BH192" s="245">
        <f>IF(N192="sníž. přenesená",J192,0)</f>
        <v>0</v>
      </c>
      <c r="BI192" s="245">
        <f>IF(N192="nulová",J192,0)</f>
        <v>0</v>
      </c>
      <c r="BJ192" s="17" t="s">
        <v>90</v>
      </c>
      <c r="BK192" s="245">
        <f>ROUND(I192*H192,2)</f>
        <v>0</v>
      </c>
      <c r="BL192" s="17" t="s">
        <v>125</v>
      </c>
      <c r="BM192" s="244" t="s">
        <v>576</v>
      </c>
    </row>
    <row r="193" s="1" customFormat="1" ht="16.5" customHeight="1">
      <c r="B193" s="39"/>
      <c r="C193" s="233" t="s">
        <v>465</v>
      </c>
      <c r="D193" s="233" t="s">
        <v>266</v>
      </c>
      <c r="E193" s="234" t="s">
        <v>4770</v>
      </c>
      <c r="F193" s="235" t="s">
        <v>4771</v>
      </c>
      <c r="G193" s="236" t="s">
        <v>1694</v>
      </c>
      <c r="H193" s="237">
        <v>112</v>
      </c>
      <c r="I193" s="238"/>
      <c r="J193" s="239">
        <f>ROUND(I193*H193,2)</f>
        <v>0</v>
      </c>
      <c r="K193" s="235" t="s">
        <v>413</v>
      </c>
      <c r="L193" s="44"/>
      <c r="M193" s="240" t="s">
        <v>1</v>
      </c>
      <c r="N193" s="241" t="s">
        <v>48</v>
      </c>
      <c r="O193" s="87"/>
      <c r="P193" s="242">
        <f>O193*H193</f>
        <v>0</v>
      </c>
      <c r="Q193" s="242">
        <v>0</v>
      </c>
      <c r="R193" s="242">
        <f>Q193*H193</f>
        <v>0</v>
      </c>
      <c r="S193" s="242">
        <v>0</v>
      </c>
      <c r="T193" s="243">
        <f>S193*H193</f>
        <v>0</v>
      </c>
      <c r="AR193" s="244" t="s">
        <v>125</v>
      </c>
      <c r="AT193" s="244" t="s">
        <v>266</v>
      </c>
      <c r="AU193" s="244" t="s">
        <v>90</v>
      </c>
      <c r="AY193" s="17" t="s">
        <v>263</v>
      </c>
      <c r="BE193" s="245">
        <f>IF(N193="základní",J193,0)</f>
        <v>0</v>
      </c>
      <c r="BF193" s="245">
        <f>IF(N193="snížená",J193,0)</f>
        <v>0</v>
      </c>
      <c r="BG193" s="245">
        <f>IF(N193="zákl. přenesená",J193,0)</f>
        <v>0</v>
      </c>
      <c r="BH193" s="245">
        <f>IF(N193="sníž. přenesená",J193,0)</f>
        <v>0</v>
      </c>
      <c r="BI193" s="245">
        <f>IF(N193="nulová",J193,0)</f>
        <v>0</v>
      </c>
      <c r="BJ193" s="17" t="s">
        <v>90</v>
      </c>
      <c r="BK193" s="245">
        <f>ROUND(I193*H193,2)</f>
        <v>0</v>
      </c>
      <c r="BL193" s="17" t="s">
        <v>125</v>
      </c>
      <c r="BM193" s="244" t="s">
        <v>585</v>
      </c>
    </row>
    <row r="194" s="1" customFormat="1" ht="16.5" customHeight="1">
      <c r="B194" s="39"/>
      <c r="C194" s="233" t="s">
        <v>470</v>
      </c>
      <c r="D194" s="233" t="s">
        <v>266</v>
      </c>
      <c r="E194" s="234" t="s">
        <v>4772</v>
      </c>
      <c r="F194" s="235" t="s">
        <v>4766</v>
      </c>
      <c r="G194" s="236" t="s">
        <v>1694</v>
      </c>
      <c r="H194" s="237">
        <v>112</v>
      </c>
      <c r="I194" s="238"/>
      <c r="J194" s="239">
        <f>ROUND(I194*H194,2)</f>
        <v>0</v>
      </c>
      <c r="K194" s="235" t="s">
        <v>413</v>
      </c>
      <c r="L194" s="44"/>
      <c r="M194" s="240" t="s">
        <v>1</v>
      </c>
      <c r="N194" s="241" t="s">
        <v>48</v>
      </c>
      <c r="O194" s="87"/>
      <c r="P194" s="242">
        <f>O194*H194</f>
        <v>0</v>
      </c>
      <c r="Q194" s="242">
        <v>0</v>
      </c>
      <c r="R194" s="242">
        <f>Q194*H194</f>
        <v>0</v>
      </c>
      <c r="S194" s="242">
        <v>0</v>
      </c>
      <c r="T194" s="243">
        <f>S194*H194</f>
        <v>0</v>
      </c>
      <c r="AR194" s="244" t="s">
        <v>125</v>
      </c>
      <c r="AT194" s="244" t="s">
        <v>266</v>
      </c>
      <c r="AU194" s="244" t="s">
        <v>90</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125</v>
      </c>
      <c r="BM194" s="244" t="s">
        <v>600</v>
      </c>
    </row>
    <row r="195" s="1" customFormat="1" ht="16.5" customHeight="1">
      <c r="B195" s="39"/>
      <c r="C195" s="233" t="s">
        <v>475</v>
      </c>
      <c r="D195" s="233" t="s">
        <v>266</v>
      </c>
      <c r="E195" s="234" t="s">
        <v>4773</v>
      </c>
      <c r="F195" s="235" t="s">
        <v>4774</v>
      </c>
      <c r="G195" s="236" t="s">
        <v>1694</v>
      </c>
      <c r="H195" s="237">
        <v>58</v>
      </c>
      <c r="I195" s="238"/>
      <c r="J195" s="239">
        <f>ROUND(I195*H195,2)</f>
        <v>0</v>
      </c>
      <c r="K195" s="235" t="s">
        <v>413</v>
      </c>
      <c r="L195" s="44"/>
      <c r="M195" s="240" t="s">
        <v>1</v>
      </c>
      <c r="N195" s="241" t="s">
        <v>48</v>
      </c>
      <c r="O195" s="87"/>
      <c r="P195" s="242">
        <f>O195*H195</f>
        <v>0</v>
      </c>
      <c r="Q195" s="242">
        <v>0</v>
      </c>
      <c r="R195" s="242">
        <f>Q195*H195</f>
        <v>0</v>
      </c>
      <c r="S195" s="242">
        <v>0</v>
      </c>
      <c r="T195" s="243">
        <f>S195*H195</f>
        <v>0</v>
      </c>
      <c r="AR195" s="244" t="s">
        <v>125</v>
      </c>
      <c r="AT195" s="244" t="s">
        <v>266</v>
      </c>
      <c r="AU195" s="244" t="s">
        <v>90</v>
      </c>
      <c r="AY195" s="17" t="s">
        <v>263</v>
      </c>
      <c r="BE195" s="245">
        <f>IF(N195="základní",J195,0)</f>
        <v>0</v>
      </c>
      <c r="BF195" s="245">
        <f>IF(N195="snížená",J195,0)</f>
        <v>0</v>
      </c>
      <c r="BG195" s="245">
        <f>IF(N195="zákl. přenesená",J195,0)</f>
        <v>0</v>
      </c>
      <c r="BH195" s="245">
        <f>IF(N195="sníž. přenesená",J195,0)</f>
        <v>0</v>
      </c>
      <c r="BI195" s="245">
        <f>IF(N195="nulová",J195,0)</f>
        <v>0</v>
      </c>
      <c r="BJ195" s="17" t="s">
        <v>90</v>
      </c>
      <c r="BK195" s="245">
        <f>ROUND(I195*H195,2)</f>
        <v>0</v>
      </c>
      <c r="BL195" s="17" t="s">
        <v>125</v>
      </c>
      <c r="BM195" s="244" t="s">
        <v>609</v>
      </c>
    </row>
    <row r="196" s="1" customFormat="1" ht="16.5" customHeight="1">
      <c r="B196" s="39"/>
      <c r="C196" s="233" t="s">
        <v>7</v>
      </c>
      <c r="D196" s="233" t="s">
        <v>266</v>
      </c>
      <c r="E196" s="234" t="s">
        <v>4775</v>
      </c>
      <c r="F196" s="235" t="s">
        <v>4766</v>
      </c>
      <c r="G196" s="236" t="s">
        <v>1694</v>
      </c>
      <c r="H196" s="237">
        <v>58</v>
      </c>
      <c r="I196" s="238"/>
      <c r="J196" s="239">
        <f>ROUND(I196*H196,2)</f>
        <v>0</v>
      </c>
      <c r="K196" s="235" t="s">
        <v>413</v>
      </c>
      <c r="L196" s="44"/>
      <c r="M196" s="240" t="s">
        <v>1</v>
      </c>
      <c r="N196" s="241" t="s">
        <v>48</v>
      </c>
      <c r="O196" s="87"/>
      <c r="P196" s="242">
        <f>O196*H196</f>
        <v>0</v>
      </c>
      <c r="Q196" s="242">
        <v>0</v>
      </c>
      <c r="R196" s="242">
        <f>Q196*H196</f>
        <v>0</v>
      </c>
      <c r="S196" s="242">
        <v>0</v>
      </c>
      <c r="T196" s="243">
        <f>S196*H196</f>
        <v>0</v>
      </c>
      <c r="AR196" s="244" t="s">
        <v>125</v>
      </c>
      <c r="AT196" s="244" t="s">
        <v>266</v>
      </c>
      <c r="AU196" s="244" t="s">
        <v>90</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125</v>
      </c>
      <c r="BM196" s="244" t="s">
        <v>625</v>
      </c>
    </row>
    <row r="197" s="1" customFormat="1" ht="16.5" customHeight="1">
      <c r="B197" s="39"/>
      <c r="C197" s="233" t="s">
        <v>490</v>
      </c>
      <c r="D197" s="233" t="s">
        <v>266</v>
      </c>
      <c r="E197" s="234" t="s">
        <v>4776</v>
      </c>
      <c r="F197" s="235" t="s">
        <v>4777</v>
      </c>
      <c r="G197" s="236" t="s">
        <v>407</v>
      </c>
      <c r="H197" s="237">
        <v>64</v>
      </c>
      <c r="I197" s="238"/>
      <c r="J197" s="239">
        <f>ROUND(I197*H197,2)</f>
        <v>0</v>
      </c>
      <c r="K197" s="235" t="s">
        <v>413</v>
      </c>
      <c r="L197" s="44"/>
      <c r="M197" s="240" t="s">
        <v>1</v>
      </c>
      <c r="N197" s="241" t="s">
        <v>48</v>
      </c>
      <c r="O197" s="87"/>
      <c r="P197" s="242">
        <f>O197*H197</f>
        <v>0</v>
      </c>
      <c r="Q197" s="242">
        <v>0</v>
      </c>
      <c r="R197" s="242">
        <f>Q197*H197</f>
        <v>0</v>
      </c>
      <c r="S197" s="242">
        <v>0</v>
      </c>
      <c r="T197" s="243">
        <f>S197*H197</f>
        <v>0</v>
      </c>
      <c r="AR197" s="244" t="s">
        <v>125</v>
      </c>
      <c r="AT197" s="244" t="s">
        <v>266</v>
      </c>
      <c r="AU197" s="244" t="s">
        <v>90</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125</v>
      </c>
      <c r="BM197" s="244" t="s">
        <v>633</v>
      </c>
    </row>
    <row r="198" s="1" customFormat="1" ht="16.5" customHeight="1">
      <c r="B198" s="39"/>
      <c r="C198" s="233" t="s">
        <v>500</v>
      </c>
      <c r="D198" s="233" t="s">
        <v>266</v>
      </c>
      <c r="E198" s="234" t="s">
        <v>4778</v>
      </c>
      <c r="F198" s="235" t="s">
        <v>4779</v>
      </c>
      <c r="G198" s="236" t="s">
        <v>407</v>
      </c>
      <c r="H198" s="237">
        <v>48</v>
      </c>
      <c r="I198" s="238"/>
      <c r="J198" s="239">
        <f>ROUND(I198*H198,2)</f>
        <v>0</v>
      </c>
      <c r="K198" s="235" t="s">
        <v>413</v>
      </c>
      <c r="L198" s="44"/>
      <c r="M198" s="240" t="s">
        <v>1</v>
      </c>
      <c r="N198" s="241" t="s">
        <v>48</v>
      </c>
      <c r="O198" s="87"/>
      <c r="P198" s="242">
        <f>O198*H198</f>
        <v>0</v>
      </c>
      <c r="Q198" s="242">
        <v>0</v>
      </c>
      <c r="R198" s="242">
        <f>Q198*H198</f>
        <v>0</v>
      </c>
      <c r="S198" s="242">
        <v>0</v>
      </c>
      <c r="T198" s="243">
        <f>S198*H198</f>
        <v>0</v>
      </c>
      <c r="AR198" s="244" t="s">
        <v>125</v>
      </c>
      <c r="AT198" s="244" t="s">
        <v>266</v>
      </c>
      <c r="AU198" s="244" t="s">
        <v>90</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125</v>
      </c>
      <c r="BM198" s="244" t="s">
        <v>643</v>
      </c>
    </row>
    <row r="199" s="11" customFormat="1" ht="25.92" customHeight="1">
      <c r="B199" s="217"/>
      <c r="C199" s="218"/>
      <c r="D199" s="219" t="s">
        <v>82</v>
      </c>
      <c r="E199" s="220" t="s">
        <v>4780</v>
      </c>
      <c r="F199" s="220" t="s">
        <v>4781</v>
      </c>
      <c r="G199" s="218"/>
      <c r="H199" s="218"/>
      <c r="I199" s="221"/>
      <c r="J199" s="222">
        <f>BK199</f>
        <v>0</v>
      </c>
      <c r="K199" s="218"/>
      <c r="L199" s="223"/>
      <c r="M199" s="224"/>
      <c r="N199" s="225"/>
      <c r="O199" s="225"/>
      <c r="P199" s="226">
        <f>SUM(P200:P291)</f>
        <v>0</v>
      </c>
      <c r="Q199" s="225"/>
      <c r="R199" s="226">
        <f>SUM(R200:R291)</f>
        <v>0</v>
      </c>
      <c r="S199" s="225"/>
      <c r="T199" s="227">
        <f>SUM(T200:T291)</f>
        <v>0</v>
      </c>
      <c r="AR199" s="228" t="s">
        <v>90</v>
      </c>
      <c r="AT199" s="229" t="s">
        <v>82</v>
      </c>
      <c r="AU199" s="229" t="s">
        <v>83</v>
      </c>
      <c r="AY199" s="228" t="s">
        <v>263</v>
      </c>
      <c r="BK199" s="230">
        <f>SUM(BK200:BK291)</f>
        <v>0</v>
      </c>
    </row>
    <row r="200" s="1" customFormat="1" ht="16.5" customHeight="1">
      <c r="B200" s="39"/>
      <c r="C200" s="233" t="s">
        <v>506</v>
      </c>
      <c r="D200" s="233" t="s">
        <v>266</v>
      </c>
      <c r="E200" s="234" t="s">
        <v>4782</v>
      </c>
      <c r="F200" s="235" t="s">
        <v>4783</v>
      </c>
      <c r="G200" s="236" t="s">
        <v>1829</v>
      </c>
      <c r="H200" s="237">
        <v>1</v>
      </c>
      <c r="I200" s="238"/>
      <c r="J200" s="239">
        <f>ROUND(I200*H200,2)</f>
        <v>0</v>
      </c>
      <c r="K200" s="235" t="s">
        <v>413</v>
      </c>
      <c r="L200" s="44"/>
      <c r="M200" s="240" t="s">
        <v>1</v>
      </c>
      <c r="N200" s="241" t="s">
        <v>48</v>
      </c>
      <c r="O200" s="87"/>
      <c r="P200" s="242">
        <f>O200*H200</f>
        <v>0</v>
      </c>
      <c r="Q200" s="242">
        <v>0</v>
      </c>
      <c r="R200" s="242">
        <f>Q200*H200</f>
        <v>0</v>
      </c>
      <c r="S200" s="242">
        <v>0</v>
      </c>
      <c r="T200" s="243">
        <f>S200*H200</f>
        <v>0</v>
      </c>
      <c r="AR200" s="244" t="s">
        <v>125</v>
      </c>
      <c r="AT200" s="244" t="s">
        <v>266</v>
      </c>
      <c r="AU200" s="244" t="s">
        <v>90</v>
      </c>
      <c r="AY200" s="17" t="s">
        <v>263</v>
      </c>
      <c r="BE200" s="245">
        <f>IF(N200="základní",J200,0)</f>
        <v>0</v>
      </c>
      <c r="BF200" s="245">
        <f>IF(N200="snížená",J200,0)</f>
        <v>0</v>
      </c>
      <c r="BG200" s="245">
        <f>IF(N200="zákl. přenesená",J200,0)</f>
        <v>0</v>
      </c>
      <c r="BH200" s="245">
        <f>IF(N200="sníž. přenesená",J200,0)</f>
        <v>0</v>
      </c>
      <c r="BI200" s="245">
        <f>IF(N200="nulová",J200,0)</f>
        <v>0</v>
      </c>
      <c r="BJ200" s="17" t="s">
        <v>90</v>
      </c>
      <c r="BK200" s="245">
        <f>ROUND(I200*H200,2)</f>
        <v>0</v>
      </c>
      <c r="BL200" s="17" t="s">
        <v>125</v>
      </c>
      <c r="BM200" s="244" t="s">
        <v>680</v>
      </c>
    </row>
    <row r="201" s="1" customFormat="1">
      <c r="B201" s="39"/>
      <c r="C201" s="40"/>
      <c r="D201" s="246" t="s">
        <v>273</v>
      </c>
      <c r="E201" s="40"/>
      <c r="F201" s="247" t="s">
        <v>4784</v>
      </c>
      <c r="G201" s="40"/>
      <c r="H201" s="40"/>
      <c r="I201" s="151"/>
      <c r="J201" s="40"/>
      <c r="K201" s="40"/>
      <c r="L201" s="44"/>
      <c r="M201" s="248"/>
      <c r="N201" s="87"/>
      <c r="O201" s="87"/>
      <c r="P201" s="87"/>
      <c r="Q201" s="87"/>
      <c r="R201" s="87"/>
      <c r="S201" s="87"/>
      <c r="T201" s="88"/>
      <c r="AT201" s="17" t="s">
        <v>273</v>
      </c>
      <c r="AU201" s="17" t="s">
        <v>90</v>
      </c>
    </row>
    <row r="202" s="1" customFormat="1" ht="16.5" customHeight="1">
      <c r="B202" s="39"/>
      <c r="C202" s="233" t="s">
        <v>511</v>
      </c>
      <c r="D202" s="233" t="s">
        <v>266</v>
      </c>
      <c r="E202" s="234" t="s">
        <v>4785</v>
      </c>
      <c r="F202" s="235" t="s">
        <v>4745</v>
      </c>
      <c r="G202" s="236" t="s">
        <v>1829</v>
      </c>
      <c r="H202" s="237">
        <v>1</v>
      </c>
      <c r="I202" s="238"/>
      <c r="J202" s="239">
        <f>ROUND(I202*H202,2)</f>
        <v>0</v>
      </c>
      <c r="K202" s="235" t="s">
        <v>413</v>
      </c>
      <c r="L202" s="44"/>
      <c r="M202" s="240" t="s">
        <v>1</v>
      </c>
      <c r="N202" s="241" t="s">
        <v>48</v>
      </c>
      <c r="O202" s="87"/>
      <c r="P202" s="242">
        <f>O202*H202</f>
        <v>0</v>
      </c>
      <c r="Q202" s="242">
        <v>0</v>
      </c>
      <c r="R202" s="242">
        <f>Q202*H202</f>
        <v>0</v>
      </c>
      <c r="S202" s="242">
        <v>0</v>
      </c>
      <c r="T202" s="243">
        <f>S202*H202</f>
        <v>0</v>
      </c>
      <c r="AR202" s="244" t="s">
        <v>125</v>
      </c>
      <c r="AT202" s="244" t="s">
        <v>266</v>
      </c>
      <c r="AU202" s="244" t="s">
        <v>90</v>
      </c>
      <c r="AY202" s="17" t="s">
        <v>263</v>
      </c>
      <c r="BE202" s="245">
        <f>IF(N202="základní",J202,0)</f>
        <v>0</v>
      </c>
      <c r="BF202" s="245">
        <f>IF(N202="snížená",J202,0)</f>
        <v>0</v>
      </c>
      <c r="BG202" s="245">
        <f>IF(N202="zákl. přenesená",J202,0)</f>
        <v>0</v>
      </c>
      <c r="BH202" s="245">
        <f>IF(N202="sníž. přenesená",J202,0)</f>
        <v>0</v>
      </c>
      <c r="BI202" s="245">
        <f>IF(N202="nulová",J202,0)</f>
        <v>0</v>
      </c>
      <c r="BJ202" s="17" t="s">
        <v>90</v>
      </c>
      <c r="BK202" s="245">
        <f>ROUND(I202*H202,2)</f>
        <v>0</v>
      </c>
      <c r="BL202" s="17" t="s">
        <v>125</v>
      </c>
      <c r="BM202" s="244" t="s">
        <v>688</v>
      </c>
    </row>
    <row r="203" s="1" customFormat="1">
      <c r="B203" s="39"/>
      <c r="C203" s="40"/>
      <c r="D203" s="246" t="s">
        <v>273</v>
      </c>
      <c r="E203" s="40"/>
      <c r="F203" s="247" t="s">
        <v>4786</v>
      </c>
      <c r="G203" s="40"/>
      <c r="H203" s="40"/>
      <c r="I203" s="151"/>
      <c r="J203" s="40"/>
      <c r="K203" s="40"/>
      <c r="L203" s="44"/>
      <c r="M203" s="248"/>
      <c r="N203" s="87"/>
      <c r="O203" s="87"/>
      <c r="P203" s="87"/>
      <c r="Q203" s="87"/>
      <c r="R203" s="87"/>
      <c r="S203" s="87"/>
      <c r="T203" s="88"/>
      <c r="AT203" s="17" t="s">
        <v>273</v>
      </c>
      <c r="AU203" s="17" t="s">
        <v>90</v>
      </c>
    </row>
    <row r="204" s="1" customFormat="1" ht="16.5" customHeight="1">
      <c r="B204" s="39"/>
      <c r="C204" s="233" t="s">
        <v>515</v>
      </c>
      <c r="D204" s="233" t="s">
        <v>266</v>
      </c>
      <c r="E204" s="234" t="s">
        <v>4787</v>
      </c>
      <c r="F204" s="235" t="s">
        <v>4788</v>
      </c>
      <c r="G204" s="236" t="s">
        <v>1829</v>
      </c>
      <c r="H204" s="237">
        <v>1</v>
      </c>
      <c r="I204" s="238"/>
      <c r="J204" s="239">
        <f>ROUND(I204*H204,2)</f>
        <v>0</v>
      </c>
      <c r="K204" s="235" t="s">
        <v>413</v>
      </c>
      <c r="L204" s="44"/>
      <c r="M204" s="240" t="s">
        <v>1</v>
      </c>
      <c r="N204" s="241" t="s">
        <v>48</v>
      </c>
      <c r="O204" s="87"/>
      <c r="P204" s="242">
        <f>O204*H204</f>
        <v>0</v>
      </c>
      <c r="Q204" s="242">
        <v>0</v>
      </c>
      <c r="R204" s="242">
        <f>Q204*H204</f>
        <v>0</v>
      </c>
      <c r="S204" s="242">
        <v>0</v>
      </c>
      <c r="T204" s="243">
        <f>S204*H204</f>
        <v>0</v>
      </c>
      <c r="AR204" s="244" t="s">
        <v>125</v>
      </c>
      <c r="AT204" s="244" t="s">
        <v>266</v>
      </c>
      <c r="AU204" s="244" t="s">
        <v>90</v>
      </c>
      <c r="AY204" s="17" t="s">
        <v>263</v>
      </c>
      <c r="BE204" s="245">
        <f>IF(N204="základní",J204,0)</f>
        <v>0</v>
      </c>
      <c r="BF204" s="245">
        <f>IF(N204="snížená",J204,0)</f>
        <v>0</v>
      </c>
      <c r="BG204" s="245">
        <f>IF(N204="zákl. přenesená",J204,0)</f>
        <v>0</v>
      </c>
      <c r="BH204" s="245">
        <f>IF(N204="sníž. přenesená",J204,0)</f>
        <v>0</v>
      </c>
      <c r="BI204" s="245">
        <f>IF(N204="nulová",J204,0)</f>
        <v>0</v>
      </c>
      <c r="BJ204" s="17" t="s">
        <v>90</v>
      </c>
      <c r="BK204" s="245">
        <f>ROUND(I204*H204,2)</f>
        <v>0</v>
      </c>
      <c r="BL204" s="17" t="s">
        <v>125</v>
      </c>
      <c r="BM204" s="244" t="s">
        <v>697</v>
      </c>
    </row>
    <row r="205" s="1" customFormat="1" ht="16.5" customHeight="1">
      <c r="B205" s="39"/>
      <c r="C205" s="233" t="s">
        <v>523</v>
      </c>
      <c r="D205" s="233" t="s">
        <v>266</v>
      </c>
      <c r="E205" s="234" t="s">
        <v>4789</v>
      </c>
      <c r="F205" s="235" t="s">
        <v>4790</v>
      </c>
      <c r="G205" s="236" t="s">
        <v>1829</v>
      </c>
      <c r="H205" s="237">
        <v>2</v>
      </c>
      <c r="I205" s="238"/>
      <c r="J205" s="239">
        <f>ROUND(I205*H205,2)</f>
        <v>0</v>
      </c>
      <c r="K205" s="235" t="s">
        <v>413</v>
      </c>
      <c r="L205" s="44"/>
      <c r="M205" s="240" t="s">
        <v>1</v>
      </c>
      <c r="N205" s="241" t="s">
        <v>48</v>
      </c>
      <c r="O205" s="87"/>
      <c r="P205" s="242">
        <f>O205*H205</f>
        <v>0</v>
      </c>
      <c r="Q205" s="242">
        <v>0</v>
      </c>
      <c r="R205" s="242">
        <f>Q205*H205</f>
        <v>0</v>
      </c>
      <c r="S205" s="242">
        <v>0</v>
      </c>
      <c r="T205" s="243">
        <f>S205*H205</f>
        <v>0</v>
      </c>
      <c r="AR205" s="244" t="s">
        <v>125</v>
      </c>
      <c r="AT205" s="244" t="s">
        <v>266</v>
      </c>
      <c r="AU205" s="244" t="s">
        <v>90</v>
      </c>
      <c r="AY205" s="17" t="s">
        <v>263</v>
      </c>
      <c r="BE205" s="245">
        <f>IF(N205="základní",J205,0)</f>
        <v>0</v>
      </c>
      <c r="BF205" s="245">
        <f>IF(N205="snížená",J205,0)</f>
        <v>0</v>
      </c>
      <c r="BG205" s="245">
        <f>IF(N205="zákl. přenesená",J205,0)</f>
        <v>0</v>
      </c>
      <c r="BH205" s="245">
        <f>IF(N205="sníž. přenesená",J205,0)</f>
        <v>0</v>
      </c>
      <c r="BI205" s="245">
        <f>IF(N205="nulová",J205,0)</f>
        <v>0</v>
      </c>
      <c r="BJ205" s="17" t="s">
        <v>90</v>
      </c>
      <c r="BK205" s="245">
        <f>ROUND(I205*H205,2)</f>
        <v>0</v>
      </c>
      <c r="BL205" s="17" t="s">
        <v>125</v>
      </c>
      <c r="BM205" s="244" t="s">
        <v>706</v>
      </c>
    </row>
    <row r="206" s="1" customFormat="1" ht="16.5" customHeight="1">
      <c r="B206" s="39"/>
      <c r="C206" s="233" t="s">
        <v>529</v>
      </c>
      <c r="D206" s="233" t="s">
        <v>266</v>
      </c>
      <c r="E206" s="234" t="s">
        <v>4791</v>
      </c>
      <c r="F206" s="235" t="s">
        <v>4792</v>
      </c>
      <c r="G206" s="236" t="s">
        <v>1829</v>
      </c>
      <c r="H206" s="237">
        <v>2</v>
      </c>
      <c r="I206" s="238"/>
      <c r="J206" s="239">
        <f>ROUND(I206*H206,2)</f>
        <v>0</v>
      </c>
      <c r="K206" s="235" t="s">
        <v>413</v>
      </c>
      <c r="L206" s="44"/>
      <c r="M206" s="240" t="s">
        <v>1</v>
      </c>
      <c r="N206" s="241" t="s">
        <v>48</v>
      </c>
      <c r="O206" s="87"/>
      <c r="P206" s="242">
        <f>O206*H206</f>
        <v>0</v>
      </c>
      <c r="Q206" s="242">
        <v>0</v>
      </c>
      <c r="R206" s="242">
        <f>Q206*H206</f>
        <v>0</v>
      </c>
      <c r="S206" s="242">
        <v>0</v>
      </c>
      <c r="T206" s="243">
        <f>S206*H206</f>
        <v>0</v>
      </c>
      <c r="AR206" s="244" t="s">
        <v>125</v>
      </c>
      <c r="AT206" s="244" t="s">
        <v>266</v>
      </c>
      <c r="AU206" s="244" t="s">
        <v>90</v>
      </c>
      <c r="AY206" s="17" t="s">
        <v>263</v>
      </c>
      <c r="BE206" s="245">
        <f>IF(N206="základní",J206,0)</f>
        <v>0</v>
      </c>
      <c r="BF206" s="245">
        <f>IF(N206="snížená",J206,0)</f>
        <v>0</v>
      </c>
      <c r="BG206" s="245">
        <f>IF(N206="zákl. přenesená",J206,0)</f>
        <v>0</v>
      </c>
      <c r="BH206" s="245">
        <f>IF(N206="sníž. přenesená",J206,0)</f>
        <v>0</v>
      </c>
      <c r="BI206" s="245">
        <f>IF(N206="nulová",J206,0)</f>
        <v>0</v>
      </c>
      <c r="BJ206" s="17" t="s">
        <v>90</v>
      </c>
      <c r="BK206" s="245">
        <f>ROUND(I206*H206,2)</f>
        <v>0</v>
      </c>
      <c r="BL206" s="17" t="s">
        <v>125</v>
      </c>
      <c r="BM206" s="244" t="s">
        <v>726</v>
      </c>
    </row>
    <row r="207" s="1" customFormat="1" ht="16.5" customHeight="1">
      <c r="B207" s="39"/>
      <c r="C207" s="233" t="s">
        <v>538</v>
      </c>
      <c r="D207" s="233" t="s">
        <v>266</v>
      </c>
      <c r="E207" s="234" t="s">
        <v>4793</v>
      </c>
      <c r="F207" s="235" t="s">
        <v>4794</v>
      </c>
      <c r="G207" s="236" t="s">
        <v>1829</v>
      </c>
      <c r="H207" s="237">
        <v>2</v>
      </c>
      <c r="I207" s="238"/>
      <c r="J207" s="239">
        <f>ROUND(I207*H207,2)</f>
        <v>0</v>
      </c>
      <c r="K207" s="235" t="s">
        <v>413</v>
      </c>
      <c r="L207" s="44"/>
      <c r="M207" s="240" t="s">
        <v>1</v>
      </c>
      <c r="N207" s="241" t="s">
        <v>48</v>
      </c>
      <c r="O207" s="87"/>
      <c r="P207" s="242">
        <f>O207*H207</f>
        <v>0</v>
      </c>
      <c r="Q207" s="242">
        <v>0</v>
      </c>
      <c r="R207" s="242">
        <f>Q207*H207</f>
        <v>0</v>
      </c>
      <c r="S207" s="242">
        <v>0</v>
      </c>
      <c r="T207" s="243">
        <f>S207*H207</f>
        <v>0</v>
      </c>
      <c r="AR207" s="244" t="s">
        <v>125</v>
      </c>
      <c r="AT207" s="244" t="s">
        <v>266</v>
      </c>
      <c r="AU207" s="244" t="s">
        <v>90</v>
      </c>
      <c r="AY207" s="17" t="s">
        <v>263</v>
      </c>
      <c r="BE207" s="245">
        <f>IF(N207="základní",J207,0)</f>
        <v>0</v>
      </c>
      <c r="BF207" s="245">
        <f>IF(N207="snížená",J207,0)</f>
        <v>0</v>
      </c>
      <c r="BG207" s="245">
        <f>IF(N207="zákl. přenesená",J207,0)</f>
        <v>0</v>
      </c>
      <c r="BH207" s="245">
        <f>IF(N207="sníž. přenesená",J207,0)</f>
        <v>0</v>
      </c>
      <c r="BI207" s="245">
        <f>IF(N207="nulová",J207,0)</f>
        <v>0</v>
      </c>
      <c r="BJ207" s="17" t="s">
        <v>90</v>
      </c>
      <c r="BK207" s="245">
        <f>ROUND(I207*H207,2)</f>
        <v>0</v>
      </c>
      <c r="BL207" s="17" t="s">
        <v>125</v>
      </c>
      <c r="BM207" s="244" t="s">
        <v>737</v>
      </c>
    </row>
    <row r="208" s="1" customFormat="1" ht="16.5" customHeight="1">
      <c r="B208" s="39"/>
      <c r="C208" s="233" t="s">
        <v>547</v>
      </c>
      <c r="D208" s="233" t="s">
        <v>266</v>
      </c>
      <c r="E208" s="234" t="s">
        <v>4795</v>
      </c>
      <c r="F208" s="235" t="s">
        <v>4796</v>
      </c>
      <c r="G208" s="236" t="s">
        <v>1694</v>
      </c>
      <c r="H208" s="237">
        <v>6</v>
      </c>
      <c r="I208" s="238"/>
      <c r="J208" s="239">
        <f>ROUND(I208*H208,2)</f>
        <v>0</v>
      </c>
      <c r="K208" s="235" t="s">
        <v>413</v>
      </c>
      <c r="L208" s="44"/>
      <c r="M208" s="240" t="s">
        <v>1</v>
      </c>
      <c r="N208" s="241" t="s">
        <v>48</v>
      </c>
      <c r="O208" s="87"/>
      <c r="P208" s="242">
        <f>O208*H208</f>
        <v>0</v>
      </c>
      <c r="Q208" s="242">
        <v>0</v>
      </c>
      <c r="R208" s="242">
        <f>Q208*H208</f>
        <v>0</v>
      </c>
      <c r="S208" s="242">
        <v>0</v>
      </c>
      <c r="T208" s="243">
        <f>S208*H208</f>
        <v>0</v>
      </c>
      <c r="AR208" s="244" t="s">
        <v>125</v>
      </c>
      <c r="AT208" s="244" t="s">
        <v>266</v>
      </c>
      <c r="AU208" s="244" t="s">
        <v>90</v>
      </c>
      <c r="AY208" s="17" t="s">
        <v>263</v>
      </c>
      <c r="BE208" s="245">
        <f>IF(N208="základní",J208,0)</f>
        <v>0</v>
      </c>
      <c r="BF208" s="245">
        <f>IF(N208="snížená",J208,0)</f>
        <v>0</v>
      </c>
      <c r="BG208" s="245">
        <f>IF(N208="zákl. přenesená",J208,0)</f>
        <v>0</v>
      </c>
      <c r="BH208" s="245">
        <f>IF(N208="sníž. přenesená",J208,0)</f>
        <v>0</v>
      </c>
      <c r="BI208" s="245">
        <f>IF(N208="nulová",J208,0)</f>
        <v>0</v>
      </c>
      <c r="BJ208" s="17" t="s">
        <v>90</v>
      </c>
      <c r="BK208" s="245">
        <f>ROUND(I208*H208,2)</f>
        <v>0</v>
      </c>
      <c r="BL208" s="17" t="s">
        <v>125</v>
      </c>
      <c r="BM208" s="244" t="s">
        <v>746</v>
      </c>
    </row>
    <row r="209" s="1" customFormat="1" ht="16.5" customHeight="1">
      <c r="B209" s="39"/>
      <c r="C209" s="233" t="s">
        <v>556</v>
      </c>
      <c r="D209" s="233" t="s">
        <v>266</v>
      </c>
      <c r="E209" s="234" t="s">
        <v>4797</v>
      </c>
      <c r="F209" s="235" t="s">
        <v>4798</v>
      </c>
      <c r="G209" s="236" t="s">
        <v>1694</v>
      </c>
      <c r="H209" s="237">
        <v>6</v>
      </c>
      <c r="I209" s="238"/>
      <c r="J209" s="239">
        <f>ROUND(I209*H209,2)</f>
        <v>0</v>
      </c>
      <c r="K209" s="235" t="s">
        <v>413</v>
      </c>
      <c r="L209" s="44"/>
      <c r="M209" s="240" t="s">
        <v>1</v>
      </c>
      <c r="N209" s="241" t="s">
        <v>48</v>
      </c>
      <c r="O209" s="87"/>
      <c r="P209" s="242">
        <f>O209*H209</f>
        <v>0</v>
      </c>
      <c r="Q209" s="242">
        <v>0</v>
      </c>
      <c r="R209" s="242">
        <f>Q209*H209</f>
        <v>0</v>
      </c>
      <c r="S209" s="242">
        <v>0</v>
      </c>
      <c r="T209" s="243">
        <f>S209*H209</f>
        <v>0</v>
      </c>
      <c r="AR209" s="244" t="s">
        <v>125</v>
      </c>
      <c r="AT209" s="244" t="s">
        <v>266</v>
      </c>
      <c r="AU209" s="244" t="s">
        <v>90</v>
      </c>
      <c r="AY209" s="17" t="s">
        <v>263</v>
      </c>
      <c r="BE209" s="245">
        <f>IF(N209="základní",J209,0)</f>
        <v>0</v>
      </c>
      <c r="BF209" s="245">
        <f>IF(N209="snížená",J209,0)</f>
        <v>0</v>
      </c>
      <c r="BG209" s="245">
        <f>IF(N209="zákl. přenesená",J209,0)</f>
        <v>0</v>
      </c>
      <c r="BH209" s="245">
        <f>IF(N209="sníž. přenesená",J209,0)</f>
        <v>0</v>
      </c>
      <c r="BI209" s="245">
        <f>IF(N209="nulová",J209,0)</f>
        <v>0</v>
      </c>
      <c r="BJ209" s="17" t="s">
        <v>90</v>
      </c>
      <c r="BK209" s="245">
        <f>ROUND(I209*H209,2)</f>
        <v>0</v>
      </c>
      <c r="BL209" s="17" t="s">
        <v>125</v>
      </c>
      <c r="BM209" s="244" t="s">
        <v>755</v>
      </c>
    </row>
    <row r="210" s="1" customFormat="1" ht="16.5" customHeight="1">
      <c r="B210" s="39"/>
      <c r="C210" s="233" t="s">
        <v>563</v>
      </c>
      <c r="D210" s="233" t="s">
        <v>266</v>
      </c>
      <c r="E210" s="234" t="s">
        <v>4799</v>
      </c>
      <c r="F210" s="235" t="s">
        <v>4800</v>
      </c>
      <c r="G210" s="236" t="s">
        <v>1829</v>
      </c>
      <c r="H210" s="237">
        <v>1</v>
      </c>
      <c r="I210" s="238"/>
      <c r="J210" s="239">
        <f>ROUND(I210*H210,2)</f>
        <v>0</v>
      </c>
      <c r="K210" s="235" t="s">
        <v>413</v>
      </c>
      <c r="L210" s="44"/>
      <c r="M210" s="240" t="s">
        <v>1</v>
      </c>
      <c r="N210" s="241" t="s">
        <v>48</v>
      </c>
      <c r="O210" s="87"/>
      <c r="P210" s="242">
        <f>O210*H210</f>
        <v>0</v>
      </c>
      <c r="Q210" s="242">
        <v>0</v>
      </c>
      <c r="R210" s="242">
        <f>Q210*H210</f>
        <v>0</v>
      </c>
      <c r="S210" s="242">
        <v>0</v>
      </c>
      <c r="T210" s="243">
        <f>S210*H210</f>
        <v>0</v>
      </c>
      <c r="AR210" s="244" t="s">
        <v>125</v>
      </c>
      <c r="AT210" s="244" t="s">
        <v>266</v>
      </c>
      <c r="AU210" s="244" t="s">
        <v>90</v>
      </c>
      <c r="AY210" s="17" t="s">
        <v>263</v>
      </c>
      <c r="BE210" s="245">
        <f>IF(N210="základní",J210,0)</f>
        <v>0</v>
      </c>
      <c r="BF210" s="245">
        <f>IF(N210="snížená",J210,0)</f>
        <v>0</v>
      </c>
      <c r="BG210" s="245">
        <f>IF(N210="zákl. přenesená",J210,0)</f>
        <v>0</v>
      </c>
      <c r="BH210" s="245">
        <f>IF(N210="sníž. přenesená",J210,0)</f>
        <v>0</v>
      </c>
      <c r="BI210" s="245">
        <f>IF(N210="nulová",J210,0)</f>
        <v>0</v>
      </c>
      <c r="BJ210" s="17" t="s">
        <v>90</v>
      </c>
      <c r="BK210" s="245">
        <f>ROUND(I210*H210,2)</f>
        <v>0</v>
      </c>
      <c r="BL210" s="17" t="s">
        <v>125</v>
      </c>
      <c r="BM210" s="244" t="s">
        <v>771</v>
      </c>
    </row>
    <row r="211" s="1" customFormat="1">
      <c r="B211" s="39"/>
      <c r="C211" s="40"/>
      <c r="D211" s="246" t="s">
        <v>273</v>
      </c>
      <c r="E211" s="40"/>
      <c r="F211" s="247" t="s">
        <v>4801</v>
      </c>
      <c r="G211" s="40"/>
      <c r="H211" s="40"/>
      <c r="I211" s="151"/>
      <c r="J211" s="40"/>
      <c r="K211" s="40"/>
      <c r="L211" s="44"/>
      <c r="M211" s="248"/>
      <c r="N211" s="87"/>
      <c r="O211" s="87"/>
      <c r="P211" s="87"/>
      <c r="Q211" s="87"/>
      <c r="R211" s="87"/>
      <c r="S211" s="87"/>
      <c r="T211" s="88"/>
      <c r="AT211" s="17" t="s">
        <v>273</v>
      </c>
      <c r="AU211" s="17" t="s">
        <v>90</v>
      </c>
    </row>
    <row r="212" s="1" customFormat="1" ht="16.5" customHeight="1">
      <c r="B212" s="39"/>
      <c r="C212" s="233" t="s">
        <v>570</v>
      </c>
      <c r="D212" s="233" t="s">
        <v>266</v>
      </c>
      <c r="E212" s="234" t="s">
        <v>4802</v>
      </c>
      <c r="F212" s="235" t="s">
        <v>4745</v>
      </c>
      <c r="G212" s="236" t="s">
        <v>1829</v>
      </c>
      <c r="H212" s="237">
        <v>1</v>
      </c>
      <c r="I212" s="238"/>
      <c r="J212" s="239">
        <f>ROUND(I212*H212,2)</f>
        <v>0</v>
      </c>
      <c r="K212" s="235" t="s">
        <v>413</v>
      </c>
      <c r="L212" s="44"/>
      <c r="M212" s="240" t="s">
        <v>1</v>
      </c>
      <c r="N212" s="241" t="s">
        <v>48</v>
      </c>
      <c r="O212" s="87"/>
      <c r="P212" s="242">
        <f>O212*H212</f>
        <v>0</v>
      </c>
      <c r="Q212" s="242">
        <v>0</v>
      </c>
      <c r="R212" s="242">
        <f>Q212*H212</f>
        <v>0</v>
      </c>
      <c r="S212" s="242">
        <v>0</v>
      </c>
      <c r="T212" s="243">
        <f>S212*H212</f>
        <v>0</v>
      </c>
      <c r="AR212" s="244" t="s">
        <v>125</v>
      </c>
      <c r="AT212" s="244" t="s">
        <v>266</v>
      </c>
      <c r="AU212" s="244" t="s">
        <v>90</v>
      </c>
      <c r="AY212" s="17" t="s">
        <v>263</v>
      </c>
      <c r="BE212" s="245">
        <f>IF(N212="základní",J212,0)</f>
        <v>0</v>
      </c>
      <c r="BF212" s="245">
        <f>IF(N212="snížená",J212,0)</f>
        <v>0</v>
      </c>
      <c r="BG212" s="245">
        <f>IF(N212="zákl. přenesená",J212,0)</f>
        <v>0</v>
      </c>
      <c r="BH212" s="245">
        <f>IF(N212="sníž. přenesená",J212,0)</f>
        <v>0</v>
      </c>
      <c r="BI212" s="245">
        <f>IF(N212="nulová",J212,0)</f>
        <v>0</v>
      </c>
      <c r="BJ212" s="17" t="s">
        <v>90</v>
      </c>
      <c r="BK212" s="245">
        <f>ROUND(I212*H212,2)</f>
        <v>0</v>
      </c>
      <c r="BL212" s="17" t="s">
        <v>125</v>
      </c>
      <c r="BM212" s="244" t="s">
        <v>785</v>
      </c>
    </row>
    <row r="213" s="1" customFormat="1" ht="16.5" customHeight="1">
      <c r="B213" s="39"/>
      <c r="C213" s="233" t="s">
        <v>576</v>
      </c>
      <c r="D213" s="233" t="s">
        <v>266</v>
      </c>
      <c r="E213" s="234" t="s">
        <v>4803</v>
      </c>
      <c r="F213" s="235" t="s">
        <v>4804</v>
      </c>
      <c r="G213" s="236" t="s">
        <v>1829</v>
      </c>
      <c r="H213" s="237">
        <v>3</v>
      </c>
      <c r="I213" s="238"/>
      <c r="J213" s="239">
        <f>ROUND(I213*H213,2)</f>
        <v>0</v>
      </c>
      <c r="K213" s="235" t="s">
        <v>413</v>
      </c>
      <c r="L213" s="44"/>
      <c r="M213" s="240" t="s">
        <v>1</v>
      </c>
      <c r="N213" s="241" t="s">
        <v>48</v>
      </c>
      <c r="O213" s="87"/>
      <c r="P213" s="242">
        <f>O213*H213</f>
        <v>0</v>
      </c>
      <c r="Q213" s="242">
        <v>0</v>
      </c>
      <c r="R213" s="242">
        <f>Q213*H213</f>
        <v>0</v>
      </c>
      <c r="S213" s="242">
        <v>0</v>
      </c>
      <c r="T213" s="243">
        <f>S213*H213</f>
        <v>0</v>
      </c>
      <c r="AR213" s="244" t="s">
        <v>125</v>
      </c>
      <c r="AT213" s="244" t="s">
        <v>266</v>
      </c>
      <c r="AU213" s="244" t="s">
        <v>90</v>
      </c>
      <c r="AY213" s="17" t="s">
        <v>263</v>
      </c>
      <c r="BE213" s="245">
        <f>IF(N213="základní",J213,0)</f>
        <v>0</v>
      </c>
      <c r="BF213" s="245">
        <f>IF(N213="snížená",J213,0)</f>
        <v>0</v>
      </c>
      <c r="BG213" s="245">
        <f>IF(N213="zákl. přenesená",J213,0)</f>
        <v>0</v>
      </c>
      <c r="BH213" s="245">
        <f>IF(N213="sníž. přenesená",J213,0)</f>
        <v>0</v>
      </c>
      <c r="BI213" s="245">
        <f>IF(N213="nulová",J213,0)</f>
        <v>0</v>
      </c>
      <c r="BJ213" s="17" t="s">
        <v>90</v>
      </c>
      <c r="BK213" s="245">
        <f>ROUND(I213*H213,2)</f>
        <v>0</v>
      </c>
      <c r="BL213" s="17" t="s">
        <v>125</v>
      </c>
      <c r="BM213" s="244" t="s">
        <v>794</v>
      </c>
    </row>
    <row r="214" s="1" customFormat="1">
      <c r="B214" s="39"/>
      <c r="C214" s="40"/>
      <c r="D214" s="246" t="s">
        <v>273</v>
      </c>
      <c r="E214" s="40"/>
      <c r="F214" s="247" t="s">
        <v>4805</v>
      </c>
      <c r="G214" s="40"/>
      <c r="H214" s="40"/>
      <c r="I214" s="151"/>
      <c r="J214" s="40"/>
      <c r="K214" s="40"/>
      <c r="L214" s="44"/>
      <c r="M214" s="248"/>
      <c r="N214" s="87"/>
      <c r="O214" s="87"/>
      <c r="P214" s="87"/>
      <c r="Q214" s="87"/>
      <c r="R214" s="87"/>
      <c r="S214" s="87"/>
      <c r="T214" s="88"/>
      <c r="AT214" s="17" t="s">
        <v>273</v>
      </c>
      <c r="AU214" s="17" t="s">
        <v>90</v>
      </c>
    </row>
    <row r="215" s="1" customFormat="1" ht="16.5" customHeight="1">
      <c r="B215" s="39"/>
      <c r="C215" s="233" t="s">
        <v>581</v>
      </c>
      <c r="D215" s="233" t="s">
        <v>266</v>
      </c>
      <c r="E215" s="234" t="s">
        <v>4806</v>
      </c>
      <c r="F215" s="235" t="s">
        <v>4807</v>
      </c>
      <c r="G215" s="236" t="s">
        <v>1829</v>
      </c>
      <c r="H215" s="237">
        <v>3</v>
      </c>
      <c r="I215" s="238"/>
      <c r="J215" s="239">
        <f>ROUND(I215*H215,2)</f>
        <v>0</v>
      </c>
      <c r="K215" s="235" t="s">
        <v>413</v>
      </c>
      <c r="L215" s="44"/>
      <c r="M215" s="240" t="s">
        <v>1</v>
      </c>
      <c r="N215" s="241" t="s">
        <v>48</v>
      </c>
      <c r="O215" s="87"/>
      <c r="P215" s="242">
        <f>O215*H215</f>
        <v>0</v>
      </c>
      <c r="Q215" s="242">
        <v>0</v>
      </c>
      <c r="R215" s="242">
        <f>Q215*H215</f>
        <v>0</v>
      </c>
      <c r="S215" s="242">
        <v>0</v>
      </c>
      <c r="T215" s="243">
        <f>S215*H215</f>
        <v>0</v>
      </c>
      <c r="AR215" s="244" t="s">
        <v>125</v>
      </c>
      <c r="AT215" s="244" t="s">
        <v>266</v>
      </c>
      <c r="AU215" s="244" t="s">
        <v>90</v>
      </c>
      <c r="AY215" s="17" t="s">
        <v>263</v>
      </c>
      <c r="BE215" s="245">
        <f>IF(N215="základní",J215,0)</f>
        <v>0</v>
      </c>
      <c r="BF215" s="245">
        <f>IF(N215="snížená",J215,0)</f>
        <v>0</v>
      </c>
      <c r="BG215" s="245">
        <f>IF(N215="zákl. přenesená",J215,0)</f>
        <v>0</v>
      </c>
      <c r="BH215" s="245">
        <f>IF(N215="sníž. přenesená",J215,0)</f>
        <v>0</v>
      </c>
      <c r="BI215" s="245">
        <f>IF(N215="nulová",J215,0)</f>
        <v>0</v>
      </c>
      <c r="BJ215" s="17" t="s">
        <v>90</v>
      </c>
      <c r="BK215" s="245">
        <f>ROUND(I215*H215,2)</f>
        <v>0</v>
      </c>
      <c r="BL215" s="17" t="s">
        <v>125</v>
      </c>
      <c r="BM215" s="244" t="s">
        <v>800</v>
      </c>
    </row>
    <row r="216" s="1" customFormat="1" ht="16.5" customHeight="1">
      <c r="B216" s="39"/>
      <c r="C216" s="233" t="s">
        <v>585</v>
      </c>
      <c r="D216" s="233" t="s">
        <v>266</v>
      </c>
      <c r="E216" s="234" t="s">
        <v>4808</v>
      </c>
      <c r="F216" s="235" t="s">
        <v>4809</v>
      </c>
      <c r="G216" s="236" t="s">
        <v>1829</v>
      </c>
      <c r="H216" s="237">
        <v>3</v>
      </c>
      <c r="I216" s="238"/>
      <c r="J216" s="239">
        <f>ROUND(I216*H216,2)</f>
        <v>0</v>
      </c>
      <c r="K216" s="235" t="s">
        <v>413</v>
      </c>
      <c r="L216" s="44"/>
      <c r="M216" s="240" t="s">
        <v>1</v>
      </c>
      <c r="N216" s="241" t="s">
        <v>48</v>
      </c>
      <c r="O216" s="87"/>
      <c r="P216" s="242">
        <f>O216*H216</f>
        <v>0</v>
      </c>
      <c r="Q216" s="242">
        <v>0</v>
      </c>
      <c r="R216" s="242">
        <f>Q216*H216</f>
        <v>0</v>
      </c>
      <c r="S216" s="242">
        <v>0</v>
      </c>
      <c r="T216" s="243">
        <f>S216*H216</f>
        <v>0</v>
      </c>
      <c r="AR216" s="244" t="s">
        <v>125</v>
      </c>
      <c r="AT216" s="244" t="s">
        <v>266</v>
      </c>
      <c r="AU216" s="244" t="s">
        <v>90</v>
      </c>
      <c r="AY216" s="17" t="s">
        <v>263</v>
      </c>
      <c r="BE216" s="245">
        <f>IF(N216="základní",J216,0)</f>
        <v>0</v>
      </c>
      <c r="BF216" s="245">
        <f>IF(N216="snížená",J216,0)</f>
        <v>0</v>
      </c>
      <c r="BG216" s="245">
        <f>IF(N216="zákl. přenesená",J216,0)</f>
        <v>0</v>
      </c>
      <c r="BH216" s="245">
        <f>IF(N216="sníž. přenesená",J216,0)</f>
        <v>0</v>
      </c>
      <c r="BI216" s="245">
        <f>IF(N216="nulová",J216,0)</f>
        <v>0</v>
      </c>
      <c r="BJ216" s="17" t="s">
        <v>90</v>
      </c>
      <c r="BK216" s="245">
        <f>ROUND(I216*H216,2)</f>
        <v>0</v>
      </c>
      <c r="BL216" s="17" t="s">
        <v>125</v>
      </c>
      <c r="BM216" s="244" t="s">
        <v>808</v>
      </c>
    </row>
    <row r="217" s="1" customFormat="1" ht="16.5" customHeight="1">
      <c r="B217" s="39"/>
      <c r="C217" s="233" t="s">
        <v>593</v>
      </c>
      <c r="D217" s="233" t="s">
        <v>266</v>
      </c>
      <c r="E217" s="234" t="s">
        <v>4810</v>
      </c>
      <c r="F217" s="235" t="s">
        <v>4811</v>
      </c>
      <c r="G217" s="236" t="s">
        <v>1829</v>
      </c>
      <c r="H217" s="237">
        <v>1</v>
      </c>
      <c r="I217" s="238"/>
      <c r="J217" s="239">
        <f>ROUND(I217*H217,2)</f>
        <v>0</v>
      </c>
      <c r="K217" s="235" t="s">
        <v>413</v>
      </c>
      <c r="L217" s="44"/>
      <c r="M217" s="240" t="s">
        <v>1</v>
      </c>
      <c r="N217" s="241" t="s">
        <v>48</v>
      </c>
      <c r="O217" s="87"/>
      <c r="P217" s="242">
        <f>O217*H217</f>
        <v>0</v>
      </c>
      <c r="Q217" s="242">
        <v>0</v>
      </c>
      <c r="R217" s="242">
        <f>Q217*H217</f>
        <v>0</v>
      </c>
      <c r="S217" s="242">
        <v>0</v>
      </c>
      <c r="T217" s="243">
        <f>S217*H217</f>
        <v>0</v>
      </c>
      <c r="AR217" s="244" t="s">
        <v>125</v>
      </c>
      <c r="AT217" s="244" t="s">
        <v>266</v>
      </c>
      <c r="AU217" s="244" t="s">
        <v>90</v>
      </c>
      <c r="AY217" s="17" t="s">
        <v>263</v>
      </c>
      <c r="BE217" s="245">
        <f>IF(N217="základní",J217,0)</f>
        <v>0</v>
      </c>
      <c r="BF217" s="245">
        <f>IF(N217="snížená",J217,0)</f>
        <v>0</v>
      </c>
      <c r="BG217" s="245">
        <f>IF(N217="zákl. přenesená",J217,0)</f>
        <v>0</v>
      </c>
      <c r="BH217" s="245">
        <f>IF(N217="sníž. přenesená",J217,0)</f>
        <v>0</v>
      </c>
      <c r="BI217" s="245">
        <f>IF(N217="nulová",J217,0)</f>
        <v>0</v>
      </c>
      <c r="BJ217" s="17" t="s">
        <v>90</v>
      </c>
      <c r="BK217" s="245">
        <f>ROUND(I217*H217,2)</f>
        <v>0</v>
      </c>
      <c r="BL217" s="17" t="s">
        <v>125</v>
      </c>
      <c r="BM217" s="244" t="s">
        <v>816</v>
      </c>
    </row>
    <row r="218" s="1" customFormat="1" ht="16.5" customHeight="1">
      <c r="B218" s="39"/>
      <c r="C218" s="233" t="s">
        <v>600</v>
      </c>
      <c r="D218" s="233" t="s">
        <v>266</v>
      </c>
      <c r="E218" s="234" t="s">
        <v>4812</v>
      </c>
      <c r="F218" s="235" t="s">
        <v>4813</v>
      </c>
      <c r="G218" s="236" t="s">
        <v>1694</v>
      </c>
      <c r="H218" s="237">
        <v>120</v>
      </c>
      <c r="I218" s="238"/>
      <c r="J218" s="239">
        <f>ROUND(I218*H218,2)</f>
        <v>0</v>
      </c>
      <c r="K218" s="235" t="s">
        <v>413</v>
      </c>
      <c r="L218" s="44"/>
      <c r="M218" s="240" t="s">
        <v>1</v>
      </c>
      <c r="N218" s="241" t="s">
        <v>48</v>
      </c>
      <c r="O218" s="87"/>
      <c r="P218" s="242">
        <f>O218*H218</f>
        <v>0</v>
      </c>
      <c r="Q218" s="242">
        <v>0</v>
      </c>
      <c r="R218" s="242">
        <f>Q218*H218</f>
        <v>0</v>
      </c>
      <c r="S218" s="242">
        <v>0</v>
      </c>
      <c r="T218" s="243">
        <f>S218*H218</f>
        <v>0</v>
      </c>
      <c r="AR218" s="244" t="s">
        <v>125</v>
      </c>
      <c r="AT218" s="244" t="s">
        <v>266</v>
      </c>
      <c r="AU218" s="244" t="s">
        <v>90</v>
      </c>
      <c r="AY218" s="17" t="s">
        <v>263</v>
      </c>
      <c r="BE218" s="245">
        <f>IF(N218="základní",J218,0)</f>
        <v>0</v>
      </c>
      <c r="BF218" s="245">
        <f>IF(N218="snížená",J218,0)</f>
        <v>0</v>
      </c>
      <c r="BG218" s="245">
        <f>IF(N218="zákl. přenesená",J218,0)</f>
        <v>0</v>
      </c>
      <c r="BH218" s="245">
        <f>IF(N218="sníž. přenesená",J218,0)</f>
        <v>0</v>
      </c>
      <c r="BI218" s="245">
        <f>IF(N218="nulová",J218,0)</f>
        <v>0</v>
      </c>
      <c r="BJ218" s="17" t="s">
        <v>90</v>
      </c>
      <c r="BK218" s="245">
        <f>ROUND(I218*H218,2)</f>
        <v>0</v>
      </c>
      <c r="BL218" s="17" t="s">
        <v>125</v>
      </c>
      <c r="BM218" s="244" t="s">
        <v>830</v>
      </c>
    </row>
    <row r="219" s="1" customFormat="1" ht="16.5" customHeight="1">
      <c r="B219" s="39"/>
      <c r="C219" s="233" t="s">
        <v>605</v>
      </c>
      <c r="D219" s="233" t="s">
        <v>266</v>
      </c>
      <c r="E219" s="234" t="s">
        <v>4814</v>
      </c>
      <c r="F219" s="235" t="s">
        <v>4745</v>
      </c>
      <c r="G219" s="236" t="s">
        <v>1829</v>
      </c>
      <c r="H219" s="237">
        <v>1</v>
      </c>
      <c r="I219" s="238"/>
      <c r="J219" s="239">
        <f>ROUND(I219*H219,2)</f>
        <v>0</v>
      </c>
      <c r="K219" s="235" t="s">
        <v>413</v>
      </c>
      <c r="L219" s="44"/>
      <c r="M219" s="240" t="s">
        <v>1</v>
      </c>
      <c r="N219" s="241" t="s">
        <v>48</v>
      </c>
      <c r="O219" s="87"/>
      <c r="P219" s="242">
        <f>O219*H219</f>
        <v>0</v>
      </c>
      <c r="Q219" s="242">
        <v>0</v>
      </c>
      <c r="R219" s="242">
        <f>Q219*H219</f>
        <v>0</v>
      </c>
      <c r="S219" s="242">
        <v>0</v>
      </c>
      <c r="T219" s="243">
        <f>S219*H219</f>
        <v>0</v>
      </c>
      <c r="AR219" s="244" t="s">
        <v>125</v>
      </c>
      <c r="AT219" s="244" t="s">
        <v>266</v>
      </c>
      <c r="AU219" s="244" t="s">
        <v>90</v>
      </c>
      <c r="AY219" s="17" t="s">
        <v>263</v>
      </c>
      <c r="BE219" s="245">
        <f>IF(N219="základní",J219,0)</f>
        <v>0</v>
      </c>
      <c r="BF219" s="245">
        <f>IF(N219="snížená",J219,0)</f>
        <v>0</v>
      </c>
      <c r="BG219" s="245">
        <f>IF(N219="zákl. přenesená",J219,0)</f>
        <v>0</v>
      </c>
      <c r="BH219" s="245">
        <f>IF(N219="sníž. přenesená",J219,0)</f>
        <v>0</v>
      </c>
      <c r="BI219" s="245">
        <f>IF(N219="nulová",J219,0)</f>
        <v>0</v>
      </c>
      <c r="BJ219" s="17" t="s">
        <v>90</v>
      </c>
      <c r="BK219" s="245">
        <f>ROUND(I219*H219,2)</f>
        <v>0</v>
      </c>
      <c r="BL219" s="17" t="s">
        <v>125</v>
      </c>
      <c r="BM219" s="244" t="s">
        <v>852</v>
      </c>
    </row>
    <row r="220" s="1" customFormat="1">
      <c r="B220" s="39"/>
      <c r="C220" s="40"/>
      <c r="D220" s="246" t="s">
        <v>273</v>
      </c>
      <c r="E220" s="40"/>
      <c r="F220" s="247" t="s">
        <v>4815</v>
      </c>
      <c r="G220" s="40"/>
      <c r="H220" s="40"/>
      <c r="I220" s="151"/>
      <c r="J220" s="40"/>
      <c r="K220" s="40"/>
      <c r="L220" s="44"/>
      <c r="M220" s="248"/>
      <c r="N220" s="87"/>
      <c r="O220" s="87"/>
      <c r="P220" s="87"/>
      <c r="Q220" s="87"/>
      <c r="R220" s="87"/>
      <c r="S220" s="87"/>
      <c r="T220" s="88"/>
      <c r="AT220" s="17" t="s">
        <v>273</v>
      </c>
      <c r="AU220" s="17" t="s">
        <v>90</v>
      </c>
    </row>
    <row r="221" s="1" customFormat="1" ht="16.5" customHeight="1">
      <c r="B221" s="39"/>
      <c r="C221" s="233" t="s">
        <v>609</v>
      </c>
      <c r="D221" s="233" t="s">
        <v>266</v>
      </c>
      <c r="E221" s="234" t="s">
        <v>4816</v>
      </c>
      <c r="F221" s="235" t="s">
        <v>4817</v>
      </c>
      <c r="G221" s="236" t="s">
        <v>1829</v>
      </c>
      <c r="H221" s="237">
        <v>1</v>
      </c>
      <c r="I221" s="238"/>
      <c r="J221" s="239">
        <f>ROUND(I221*H221,2)</f>
        <v>0</v>
      </c>
      <c r="K221" s="235" t="s">
        <v>413</v>
      </c>
      <c r="L221" s="44"/>
      <c r="M221" s="240" t="s">
        <v>1</v>
      </c>
      <c r="N221" s="241" t="s">
        <v>48</v>
      </c>
      <c r="O221" s="87"/>
      <c r="P221" s="242">
        <f>O221*H221</f>
        <v>0</v>
      </c>
      <c r="Q221" s="242">
        <v>0</v>
      </c>
      <c r="R221" s="242">
        <f>Q221*H221</f>
        <v>0</v>
      </c>
      <c r="S221" s="242">
        <v>0</v>
      </c>
      <c r="T221" s="243">
        <f>S221*H221</f>
        <v>0</v>
      </c>
      <c r="AR221" s="244" t="s">
        <v>125</v>
      </c>
      <c r="AT221" s="244" t="s">
        <v>266</v>
      </c>
      <c r="AU221" s="244" t="s">
        <v>90</v>
      </c>
      <c r="AY221" s="17" t="s">
        <v>263</v>
      </c>
      <c r="BE221" s="245">
        <f>IF(N221="základní",J221,0)</f>
        <v>0</v>
      </c>
      <c r="BF221" s="245">
        <f>IF(N221="snížená",J221,0)</f>
        <v>0</v>
      </c>
      <c r="BG221" s="245">
        <f>IF(N221="zákl. přenesená",J221,0)</f>
        <v>0</v>
      </c>
      <c r="BH221" s="245">
        <f>IF(N221="sníž. přenesená",J221,0)</f>
        <v>0</v>
      </c>
      <c r="BI221" s="245">
        <f>IF(N221="nulová",J221,0)</f>
        <v>0</v>
      </c>
      <c r="BJ221" s="17" t="s">
        <v>90</v>
      </c>
      <c r="BK221" s="245">
        <f>ROUND(I221*H221,2)</f>
        <v>0</v>
      </c>
      <c r="BL221" s="17" t="s">
        <v>125</v>
      </c>
      <c r="BM221" s="244" t="s">
        <v>862</v>
      </c>
    </row>
    <row r="222" s="1" customFormat="1" ht="16.5" customHeight="1">
      <c r="B222" s="39"/>
      <c r="C222" s="233" t="s">
        <v>616</v>
      </c>
      <c r="D222" s="233" t="s">
        <v>266</v>
      </c>
      <c r="E222" s="234" t="s">
        <v>4818</v>
      </c>
      <c r="F222" s="235" t="s">
        <v>4819</v>
      </c>
      <c r="G222" s="236" t="s">
        <v>1829</v>
      </c>
      <c r="H222" s="237">
        <v>1</v>
      </c>
      <c r="I222" s="238"/>
      <c r="J222" s="239">
        <f>ROUND(I222*H222,2)</f>
        <v>0</v>
      </c>
      <c r="K222" s="235" t="s">
        <v>413</v>
      </c>
      <c r="L222" s="44"/>
      <c r="M222" s="240" t="s">
        <v>1</v>
      </c>
      <c r="N222" s="241" t="s">
        <v>48</v>
      </c>
      <c r="O222" s="87"/>
      <c r="P222" s="242">
        <f>O222*H222</f>
        <v>0</v>
      </c>
      <c r="Q222" s="242">
        <v>0</v>
      </c>
      <c r="R222" s="242">
        <f>Q222*H222</f>
        <v>0</v>
      </c>
      <c r="S222" s="242">
        <v>0</v>
      </c>
      <c r="T222" s="243">
        <f>S222*H222</f>
        <v>0</v>
      </c>
      <c r="AR222" s="244" t="s">
        <v>125</v>
      </c>
      <c r="AT222" s="244" t="s">
        <v>266</v>
      </c>
      <c r="AU222" s="244" t="s">
        <v>90</v>
      </c>
      <c r="AY222" s="17" t="s">
        <v>263</v>
      </c>
      <c r="BE222" s="245">
        <f>IF(N222="základní",J222,0)</f>
        <v>0</v>
      </c>
      <c r="BF222" s="245">
        <f>IF(N222="snížená",J222,0)</f>
        <v>0</v>
      </c>
      <c r="BG222" s="245">
        <f>IF(N222="zákl. přenesená",J222,0)</f>
        <v>0</v>
      </c>
      <c r="BH222" s="245">
        <f>IF(N222="sníž. přenesená",J222,0)</f>
        <v>0</v>
      </c>
      <c r="BI222" s="245">
        <f>IF(N222="nulová",J222,0)</f>
        <v>0</v>
      </c>
      <c r="BJ222" s="17" t="s">
        <v>90</v>
      </c>
      <c r="BK222" s="245">
        <f>ROUND(I222*H222,2)</f>
        <v>0</v>
      </c>
      <c r="BL222" s="17" t="s">
        <v>125</v>
      </c>
      <c r="BM222" s="244" t="s">
        <v>873</v>
      </c>
    </row>
    <row r="223" s="1" customFormat="1" ht="16.5" customHeight="1">
      <c r="B223" s="39"/>
      <c r="C223" s="233" t="s">
        <v>625</v>
      </c>
      <c r="D223" s="233" t="s">
        <v>266</v>
      </c>
      <c r="E223" s="234" t="s">
        <v>4820</v>
      </c>
      <c r="F223" s="235" t="s">
        <v>4811</v>
      </c>
      <c r="G223" s="236" t="s">
        <v>1829</v>
      </c>
      <c r="H223" s="237">
        <v>1</v>
      </c>
      <c r="I223" s="238"/>
      <c r="J223" s="239">
        <f>ROUND(I223*H223,2)</f>
        <v>0</v>
      </c>
      <c r="K223" s="235" t="s">
        <v>413</v>
      </c>
      <c r="L223" s="44"/>
      <c r="M223" s="240" t="s">
        <v>1</v>
      </c>
      <c r="N223" s="241" t="s">
        <v>48</v>
      </c>
      <c r="O223" s="87"/>
      <c r="P223" s="242">
        <f>O223*H223</f>
        <v>0</v>
      </c>
      <c r="Q223" s="242">
        <v>0</v>
      </c>
      <c r="R223" s="242">
        <f>Q223*H223</f>
        <v>0</v>
      </c>
      <c r="S223" s="242">
        <v>0</v>
      </c>
      <c r="T223" s="243">
        <f>S223*H223</f>
        <v>0</v>
      </c>
      <c r="AR223" s="244" t="s">
        <v>125</v>
      </c>
      <c r="AT223" s="244" t="s">
        <v>266</v>
      </c>
      <c r="AU223" s="244" t="s">
        <v>90</v>
      </c>
      <c r="AY223" s="17" t="s">
        <v>263</v>
      </c>
      <c r="BE223" s="245">
        <f>IF(N223="základní",J223,0)</f>
        <v>0</v>
      </c>
      <c r="BF223" s="245">
        <f>IF(N223="snížená",J223,0)</f>
        <v>0</v>
      </c>
      <c r="BG223" s="245">
        <f>IF(N223="zákl. přenesená",J223,0)</f>
        <v>0</v>
      </c>
      <c r="BH223" s="245">
        <f>IF(N223="sníž. přenesená",J223,0)</f>
        <v>0</v>
      </c>
      <c r="BI223" s="245">
        <f>IF(N223="nulová",J223,0)</f>
        <v>0</v>
      </c>
      <c r="BJ223" s="17" t="s">
        <v>90</v>
      </c>
      <c r="BK223" s="245">
        <f>ROUND(I223*H223,2)</f>
        <v>0</v>
      </c>
      <c r="BL223" s="17" t="s">
        <v>125</v>
      </c>
      <c r="BM223" s="244" t="s">
        <v>895</v>
      </c>
    </row>
    <row r="224" s="1" customFormat="1" ht="16.5" customHeight="1">
      <c r="B224" s="39"/>
      <c r="C224" s="233" t="s">
        <v>629</v>
      </c>
      <c r="D224" s="233" t="s">
        <v>266</v>
      </c>
      <c r="E224" s="234" t="s">
        <v>4821</v>
      </c>
      <c r="F224" s="235" t="s">
        <v>4822</v>
      </c>
      <c r="G224" s="236" t="s">
        <v>1694</v>
      </c>
      <c r="H224" s="237">
        <v>40</v>
      </c>
      <c r="I224" s="238"/>
      <c r="J224" s="239">
        <f>ROUND(I224*H224,2)</f>
        <v>0</v>
      </c>
      <c r="K224" s="235" t="s">
        <v>413</v>
      </c>
      <c r="L224" s="44"/>
      <c r="M224" s="240" t="s">
        <v>1</v>
      </c>
      <c r="N224" s="241" t="s">
        <v>48</v>
      </c>
      <c r="O224" s="87"/>
      <c r="P224" s="242">
        <f>O224*H224</f>
        <v>0</v>
      </c>
      <c r="Q224" s="242">
        <v>0</v>
      </c>
      <c r="R224" s="242">
        <f>Q224*H224</f>
        <v>0</v>
      </c>
      <c r="S224" s="242">
        <v>0</v>
      </c>
      <c r="T224" s="243">
        <f>S224*H224</f>
        <v>0</v>
      </c>
      <c r="AR224" s="244" t="s">
        <v>125</v>
      </c>
      <c r="AT224" s="244" t="s">
        <v>266</v>
      </c>
      <c r="AU224" s="244" t="s">
        <v>90</v>
      </c>
      <c r="AY224" s="17" t="s">
        <v>263</v>
      </c>
      <c r="BE224" s="245">
        <f>IF(N224="základní",J224,0)</f>
        <v>0</v>
      </c>
      <c r="BF224" s="245">
        <f>IF(N224="snížená",J224,0)</f>
        <v>0</v>
      </c>
      <c r="BG224" s="245">
        <f>IF(N224="zákl. přenesená",J224,0)</f>
        <v>0</v>
      </c>
      <c r="BH224" s="245">
        <f>IF(N224="sníž. přenesená",J224,0)</f>
        <v>0</v>
      </c>
      <c r="BI224" s="245">
        <f>IF(N224="nulová",J224,0)</f>
        <v>0</v>
      </c>
      <c r="BJ224" s="17" t="s">
        <v>90</v>
      </c>
      <c r="BK224" s="245">
        <f>ROUND(I224*H224,2)</f>
        <v>0</v>
      </c>
      <c r="BL224" s="17" t="s">
        <v>125</v>
      </c>
      <c r="BM224" s="244" t="s">
        <v>906</v>
      </c>
    </row>
    <row r="225" s="1" customFormat="1" ht="16.5" customHeight="1">
      <c r="B225" s="39"/>
      <c r="C225" s="233" t="s">
        <v>633</v>
      </c>
      <c r="D225" s="233" t="s">
        <v>266</v>
      </c>
      <c r="E225" s="234" t="s">
        <v>4823</v>
      </c>
      <c r="F225" s="235" t="s">
        <v>4824</v>
      </c>
      <c r="G225" s="236" t="s">
        <v>2095</v>
      </c>
      <c r="H225" s="237">
        <v>1</v>
      </c>
      <c r="I225" s="238"/>
      <c r="J225" s="239">
        <f>ROUND(I225*H225,2)</f>
        <v>0</v>
      </c>
      <c r="K225" s="235" t="s">
        <v>413</v>
      </c>
      <c r="L225" s="44"/>
      <c r="M225" s="240" t="s">
        <v>1</v>
      </c>
      <c r="N225" s="241" t="s">
        <v>48</v>
      </c>
      <c r="O225" s="87"/>
      <c r="P225" s="242">
        <f>O225*H225</f>
        <v>0</v>
      </c>
      <c r="Q225" s="242">
        <v>0</v>
      </c>
      <c r="R225" s="242">
        <f>Q225*H225</f>
        <v>0</v>
      </c>
      <c r="S225" s="242">
        <v>0</v>
      </c>
      <c r="T225" s="243">
        <f>S225*H225</f>
        <v>0</v>
      </c>
      <c r="AR225" s="244" t="s">
        <v>125</v>
      </c>
      <c r="AT225" s="244" t="s">
        <v>266</v>
      </c>
      <c r="AU225" s="244" t="s">
        <v>90</v>
      </c>
      <c r="AY225" s="17" t="s">
        <v>263</v>
      </c>
      <c r="BE225" s="245">
        <f>IF(N225="základní",J225,0)</f>
        <v>0</v>
      </c>
      <c r="BF225" s="245">
        <f>IF(N225="snížená",J225,0)</f>
        <v>0</v>
      </c>
      <c r="BG225" s="245">
        <f>IF(N225="zákl. přenesená",J225,0)</f>
        <v>0</v>
      </c>
      <c r="BH225" s="245">
        <f>IF(N225="sníž. přenesená",J225,0)</f>
        <v>0</v>
      </c>
      <c r="BI225" s="245">
        <f>IF(N225="nulová",J225,0)</f>
        <v>0</v>
      </c>
      <c r="BJ225" s="17" t="s">
        <v>90</v>
      </c>
      <c r="BK225" s="245">
        <f>ROUND(I225*H225,2)</f>
        <v>0</v>
      </c>
      <c r="BL225" s="17" t="s">
        <v>125</v>
      </c>
      <c r="BM225" s="244" t="s">
        <v>917</v>
      </c>
    </row>
    <row r="226" s="1" customFormat="1">
      <c r="B226" s="39"/>
      <c r="C226" s="40"/>
      <c r="D226" s="246" t="s">
        <v>273</v>
      </c>
      <c r="E226" s="40"/>
      <c r="F226" s="247" t="s">
        <v>4825</v>
      </c>
      <c r="G226" s="40"/>
      <c r="H226" s="40"/>
      <c r="I226" s="151"/>
      <c r="J226" s="40"/>
      <c r="K226" s="40"/>
      <c r="L226" s="44"/>
      <c r="M226" s="248"/>
      <c r="N226" s="87"/>
      <c r="O226" s="87"/>
      <c r="P226" s="87"/>
      <c r="Q226" s="87"/>
      <c r="R226" s="87"/>
      <c r="S226" s="87"/>
      <c r="T226" s="88"/>
      <c r="AT226" s="17" t="s">
        <v>273</v>
      </c>
      <c r="AU226" s="17" t="s">
        <v>90</v>
      </c>
    </row>
    <row r="227" s="1" customFormat="1" ht="16.5" customHeight="1">
      <c r="B227" s="39"/>
      <c r="C227" s="233" t="s">
        <v>638</v>
      </c>
      <c r="D227" s="233" t="s">
        <v>266</v>
      </c>
      <c r="E227" s="234" t="s">
        <v>4826</v>
      </c>
      <c r="F227" s="235" t="s">
        <v>4745</v>
      </c>
      <c r="G227" s="236" t="s">
        <v>1829</v>
      </c>
      <c r="H227" s="237">
        <v>1</v>
      </c>
      <c r="I227" s="238"/>
      <c r="J227" s="239">
        <f>ROUND(I227*H227,2)</f>
        <v>0</v>
      </c>
      <c r="K227" s="235" t="s">
        <v>413</v>
      </c>
      <c r="L227" s="44"/>
      <c r="M227" s="240" t="s">
        <v>1</v>
      </c>
      <c r="N227" s="241" t="s">
        <v>48</v>
      </c>
      <c r="O227" s="87"/>
      <c r="P227" s="242">
        <f>O227*H227</f>
        <v>0</v>
      </c>
      <c r="Q227" s="242">
        <v>0</v>
      </c>
      <c r="R227" s="242">
        <f>Q227*H227</f>
        <v>0</v>
      </c>
      <c r="S227" s="242">
        <v>0</v>
      </c>
      <c r="T227" s="243">
        <f>S227*H227</f>
        <v>0</v>
      </c>
      <c r="AR227" s="244" t="s">
        <v>125</v>
      </c>
      <c r="AT227" s="244" t="s">
        <v>266</v>
      </c>
      <c r="AU227" s="244" t="s">
        <v>90</v>
      </c>
      <c r="AY227" s="17" t="s">
        <v>263</v>
      </c>
      <c r="BE227" s="245">
        <f>IF(N227="základní",J227,0)</f>
        <v>0</v>
      </c>
      <c r="BF227" s="245">
        <f>IF(N227="snížená",J227,0)</f>
        <v>0</v>
      </c>
      <c r="BG227" s="245">
        <f>IF(N227="zákl. přenesená",J227,0)</f>
        <v>0</v>
      </c>
      <c r="BH227" s="245">
        <f>IF(N227="sníž. přenesená",J227,0)</f>
        <v>0</v>
      </c>
      <c r="BI227" s="245">
        <f>IF(N227="nulová",J227,0)</f>
        <v>0</v>
      </c>
      <c r="BJ227" s="17" t="s">
        <v>90</v>
      </c>
      <c r="BK227" s="245">
        <f>ROUND(I227*H227,2)</f>
        <v>0</v>
      </c>
      <c r="BL227" s="17" t="s">
        <v>125</v>
      </c>
      <c r="BM227" s="244" t="s">
        <v>927</v>
      </c>
    </row>
    <row r="228" s="1" customFormat="1">
      <c r="B228" s="39"/>
      <c r="C228" s="40"/>
      <c r="D228" s="246" t="s">
        <v>273</v>
      </c>
      <c r="E228" s="40"/>
      <c r="F228" s="247" t="s">
        <v>4827</v>
      </c>
      <c r="G228" s="40"/>
      <c r="H228" s="40"/>
      <c r="I228" s="151"/>
      <c r="J228" s="40"/>
      <c r="K228" s="40"/>
      <c r="L228" s="44"/>
      <c r="M228" s="248"/>
      <c r="N228" s="87"/>
      <c r="O228" s="87"/>
      <c r="P228" s="87"/>
      <c r="Q228" s="87"/>
      <c r="R228" s="87"/>
      <c r="S228" s="87"/>
      <c r="T228" s="88"/>
      <c r="AT228" s="17" t="s">
        <v>273</v>
      </c>
      <c r="AU228" s="17" t="s">
        <v>90</v>
      </c>
    </row>
    <row r="229" s="1" customFormat="1" ht="16.5" customHeight="1">
      <c r="B229" s="39"/>
      <c r="C229" s="233" t="s">
        <v>643</v>
      </c>
      <c r="D229" s="233" t="s">
        <v>266</v>
      </c>
      <c r="E229" s="234" t="s">
        <v>4828</v>
      </c>
      <c r="F229" s="235" t="s">
        <v>4817</v>
      </c>
      <c r="G229" s="236" t="s">
        <v>1829</v>
      </c>
      <c r="H229" s="237">
        <v>1</v>
      </c>
      <c r="I229" s="238"/>
      <c r="J229" s="239">
        <f>ROUND(I229*H229,2)</f>
        <v>0</v>
      </c>
      <c r="K229" s="235" t="s">
        <v>413</v>
      </c>
      <c r="L229" s="44"/>
      <c r="M229" s="240" t="s">
        <v>1</v>
      </c>
      <c r="N229" s="241" t="s">
        <v>48</v>
      </c>
      <c r="O229" s="87"/>
      <c r="P229" s="242">
        <f>O229*H229</f>
        <v>0</v>
      </c>
      <c r="Q229" s="242">
        <v>0</v>
      </c>
      <c r="R229" s="242">
        <f>Q229*H229</f>
        <v>0</v>
      </c>
      <c r="S229" s="242">
        <v>0</v>
      </c>
      <c r="T229" s="243">
        <f>S229*H229</f>
        <v>0</v>
      </c>
      <c r="AR229" s="244" t="s">
        <v>125</v>
      </c>
      <c r="AT229" s="244" t="s">
        <v>266</v>
      </c>
      <c r="AU229" s="244" t="s">
        <v>90</v>
      </c>
      <c r="AY229" s="17" t="s">
        <v>263</v>
      </c>
      <c r="BE229" s="245">
        <f>IF(N229="základní",J229,0)</f>
        <v>0</v>
      </c>
      <c r="BF229" s="245">
        <f>IF(N229="snížená",J229,0)</f>
        <v>0</v>
      </c>
      <c r="BG229" s="245">
        <f>IF(N229="zákl. přenesená",J229,0)</f>
        <v>0</v>
      </c>
      <c r="BH229" s="245">
        <f>IF(N229="sníž. přenesená",J229,0)</f>
        <v>0</v>
      </c>
      <c r="BI229" s="245">
        <f>IF(N229="nulová",J229,0)</f>
        <v>0</v>
      </c>
      <c r="BJ229" s="17" t="s">
        <v>90</v>
      </c>
      <c r="BK229" s="245">
        <f>ROUND(I229*H229,2)</f>
        <v>0</v>
      </c>
      <c r="BL229" s="17" t="s">
        <v>125</v>
      </c>
      <c r="BM229" s="244" t="s">
        <v>943</v>
      </c>
    </row>
    <row r="230" s="1" customFormat="1" ht="16.5" customHeight="1">
      <c r="B230" s="39"/>
      <c r="C230" s="233" t="s">
        <v>676</v>
      </c>
      <c r="D230" s="233" t="s">
        <v>266</v>
      </c>
      <c r="E230" s="234" t="s">
        <v>4829</v>
      </c>
      <c r="F230" s="235" t="s">
        <v>4819</v>
      </c>
      <c r="G230" s="236" t="s">
        <v>1829</v>
      </c>
      <c r="H230" s="237">
        <v>1</v>
      </c>
      <c r="I230" s="238"/>
      <c r="J230" s="239">
        <f>ROUND(I230*H230,2)</f>
        <v>0</v>
      </c>
      <c r="K230" s="235" t="s">
        <v>413</v>
      </c>
      <c r="L230" s="44"/>
      <c r="M230" s="240" t="s">
        <v>1</v>
      </c>
      <c r="N230" s="241" t="s">
        <v>48</v>
      </c>
      <c r="O230" s="87"/>
      <c r="P230" s="242">
        <f>O230*H230</f>
        <v>0</v>
      </c>
      <c r="Q230" s="242">
        <v>0</v>
      </c>
      <c r="R230" s="242">
        <f>Q230*H230</f>
        <v>0</v>
      </c>
      <c r="S230" s="242">
        <v>0</v>
      </c>
      <c r="T230" s="243">
        <f>S230*H230</f>
        <v>0</v>
      </c>
      <c r="AR230" s="244" t="s">
        <v>125</v>
      </c>
      <c r="AT230" s="244" t="s">
        <v>266</v>
      </c>
      <c r="AU230" s="244" t="s">
        <v>90</v>
      </c>
      <c r="AY230" s="17" t="s">
        <v>263</v>
      </c>
      <c r="BE230" s="245">
        <f>IF(N230="základní",J230,0)</f>
        <v>0</v>
      </c>
      <c r="BF230" s="245">
        <f>IF(N230="snížená",J230,0)</f>
        <v>0</v>
      </c>
      <c r="BG230" s="245">
        <f>IF(N230="zákl. přenesená",J230,0)</f>
        <v>0</v>
      </c>
      <c r="BH230" s="245">
        <f>IF(N230="sníž. přenesená",J230,0)</f>
        <v>0</v>
      </c>
      <c r="BI230" s="245">
        <f>IF(N230="nulová",J230,0)</f>
        <v>0</v>
      </c>
      <c r="BJ230" s="17" t="s">
        <v>90</v>
      </c>
      <c r="BK230" s="245">
        <f>ROUND(I230*H230,2)</f>
        <v>0</v>
      </c>
      <c r="BL230" s="17" t="s">
        <v>125</v>
      </c>
      <c r="BM230" s="244" t="s">
        <v>952</v>
      </c>
    </row>
    <row r="231" s="1" customFormat="1" ht="16.5" customHeight="1">
      <c r="B231" s="39"/>
      <c r="C231" s="233" t="s">
        <v>680</v>
      </c>
      <c r="D231" s="233" t="s">
        <v>266</v>
      </c>
      <c r="E231" s="234" t="s">
        <v>4830</v>
      </c>
      <c r="F231" s="235" t="s">
        <v>4811</v>
      </c>
      <c r="G231" s="236" t="s">
        <v>1829</v>
      </c>
      <c r="H231" s="237">
        <v>1</v>
      </c>
      <c r="I231" s="238"/>
      <c r="J231" s="239">
        <f>ROUND(I231*H231,2)</f>
        <v>0</v>
      </c>
      <c r="K231" s="235" t="s">
        <v>413</v>
      </c>
      <c r="L231" s="44"/>
      <c r="M231" s="240" t="s">
        <v>1</v>
      </c>
      <c r="N231" s="241" t="s">
        <v>48</v>
      </c>
      <c r="O231" s="87"/>
      <c r="P231" s="242">
        <f>O231*H231</f>
        <v>0</v>
      </c>
      <c r="Q231" s="242">
        <v>0</v>
      </c>
      <c r="R231" s="242">
        <f>Q231*H231</f>
        <v>0</v>
      </c>
      <c r="S231" s="242">
        <v>0</v>
      </c>
      <c r="T231" s="243">
        <f>S231*H231</f>
        <v>0</v>
      </c>
      <c r="AR231" s="244" t="s">
        <v>125</v>
      </c>
      <c r="AT231" s="244" t="s">
        <v>266</v>
      </c>
      <c r="AU231" s="244" t="s">
        <v>90</v>
      </c>
      <c r="AY231" s="17" t="s">
        <v>263</v>
      </c>
      <c r="BE231" s="245">
        <f>IF(N231="základní",J231,0)</f>
        <v>0</v>
      </c>
      <c r="BF231" s="245">
        <f>IF(N231="snížená",J231,0)</f>
        <v>0</v>
      </c>
      <c r="BG231" s="245">
        <f>IF(N231="zákl. přenesená",J231,0)</f>
        <v>0</v>
      </c>
      <c r="BH231" s="245">
        <f>IF(N231="sníž. přenesená",J231,0)</f>
        <v>0</v>
      </c>
      <c r="BI231" s="245">
        <f>IF(N231="nulová",J231,0)</f>
        <v>0</v>
      </c>
      <c r="BJ231" s="17" t="s">
        <v>90</v>
      </c>
      <c r="BK231" s="245">
        <f>ROUND(I231*H231,2)</f>
        <v>0</v>
      </c>
      <c r="BL231" s="17" t="s">
        <v>125</v>
      </c>
      <c r="BM231" s="244" t="s">
        <v>963</v>
      </c>
    </row>
    <row r="232" s="1" customFormat="1" ht="16.5" customHeight="1">
      <c r="B232" s="39"/>
      <c r="C232" s="233" t="s">
        <v>684</v>
      </c>
      <c r="D232" s="233" t="s">
        <v>266</v>
      </c>
      <c r="E232" s="234" t="s">
        <v>4831</v>
      </c>
      <c r="F232" s="235" t="s">
        <v>4822</v>
      </c>
      <c r="G232" s="236" t="s">
        <v>1694</v>
      </c>
      <c r="H232" s="237">
        <v>45</v>
      </c>
      <c r="I232" s="238"/>
      <c r="J232" s="239">
        <f>ROUND(I232*H232,2)</f>
        <v>0</v>
      </c>
      <c r="K232" s="235" t="s">
        <v>413</v>
      </c>
      <c r="L232" s="44"/>
      <c r="M232" s="240" t="s">
        <v>1</v>
      </c>
      <c r="N232" s="241" t="s">
        <v>48</v>
      </c>
      <c r="O232" s="87"/>
      <c r="P232" s="242">
        <f>O232*H232</f>
        <v>0</v>
      </c>
      <c r="Q232" s="242">
        <v>0</v>
      </c>
      <c r="R232" s="242">
        <f>Q232*H232</f>
        <v>0</v>
      </c>
      <c r="S232" s="242">
        <v>0</v>
      </c>
      <c r="T232" s="243">
        <f>S232*H232</f>
        <v>0</v>
      </c>
      <c r="AR232" s="244" t="s">
        <v>125</v>
      </c>
      <c r="AT232" s="244" t="s">
        <v>266</v>
      </c>
      <c r="AU232" s="244" t="s">
        <v>90</v>
      </c>
      <c r="AY232" s="17" t="s">
        <v>263</v>
      </c>
      <c r="BE232" s="245">
        <f>IF(N232="základní",J232,0)</f>
        <v>0</v>
      </c>
      <c r="BF232" s="245">
        <f>IF(N232="snížená",J232,0)</f>
        <v>0</v>
      </c>
      <c r="BG232" s="245">
        <f>IF(N232="zákl. přenesená",J232,0)</f>
        <v>0</v>
      </c>
      <c r="BH232" s="245">
        <f>IF(N232="sníž. přenesená",J232,0)</f>
        <v>0</v>
      </c>
      <c r="BI232" s="245">
        <f>IF(N232="nulová",J232,0)</f>
        <v>0</v>
      </c>
      <c r="BJ232" s="17" t="s">
        <v>90</v>
      </c>
      <c r="BK232" s="245">
        <f>ROUND(I232*H232,2)</f>
        <v>0</v>
      </c>
      <c r="BL232" s="17" t="s">
        <v>125</v>
      </c>
      <c r="BM232" s="244" t="s">
        <v>971</v>
      </c>
    </row>
    <row r="233" s="1" customFormat="1" ht="16.5" customHeight="1">
      <c r="B233" s="39"/>
      <c r="C233" s="233" t="s">
        <v>688</v>
      </c>
      <c r="D233" s="233" t="s">
        <v>266</v>
      </c>
      <c r="E233" s="234" t="s">
        <v>4832</v>
      </c>
      <c r="F233" s="235" t="s">
        <v>4824</v>
      </c>
      <c r="G233" s="236" t="s">
        <v>2095</v>
      </c>
      <c r="H233" s="237">
        <v>1</v>
      </c>
      <c r="I233" s="238"/>
      <c r="J233" s="239">
        <f>ROUND(I233*H233,2)</f>
        <v>0</v>
      </c>
      <c r="K233" s="235" t="s">
        <v>413</v>
      </c>
      <c r="L233" s="44"/>
      <c r="M233" s="240" t="s">
        <v>1</v>
      </c>
      <c r="N233" s="241" t="s">
        <v>48</v>
      </c>
      <c r="O233" s="87"/>
      <c r="P233" s="242">
        <f>O233*H233</f>
        <v>0</v>
      </c>
      <c r="Q233" s="242">
        <v>0</v>
      </c>
      <c r="R233" s="242">
        <f>Q233*H233</f>
        <v>0</v>
      </c>
      <c r="S233" s="242">
        <v>0</v>
      </c>
      <c r="T233" s="243">
        <f>S233*H233</f>
        <v>0</v>
      </c>
      <c r="AR233" s="244" t="s">
        <v>125</v>
      </c>
      <c r="AT233" s="244" t="s">
        <v>266</v>
      </c>
      <c r="AU233" s="244" t="s">
        <v>90</v>
      </c>
      <c r="AY233" s="17" t="s">
        <v>263</v>
      </c>
      <c r="BE233" s="245">
        <f>IF(N233="základní",J233,0)</f>
        <v>0</v>
      </c>
      <c r="BF233" s="245">
        <f>IF(N233="snížená",J233,0)</f>
        <v>0</v>
      </c>
      <c r="BG233" s="245">
        <f>IF(N233="zákl. přenesená",J233,0)</f>
        <v>0</v>
      </c>
      <c r="BH233" s="245">
        <f>IF(N233="sníž. přenesená",J233,0)</f>
        <v>0</v>
      </c>
      <c r="BI233" s="245">
        <f>IF(N233="nulová",J233,0)</f>
        <v>0</v>
      </c>
      <c r="BJ233" s="17" t="s">
        <v>90</v>
      </c>
      <c r="BK233" s="245">
        <f>ROUND(I233*H233,2)</f>
        <v>0</v>
      </c>
      <c r="BL233" s="17" t="s">
        <v>125</v>
      </c>
      <c r="BM233" s="244" t="s">
        <v>979</v>
      </c>
    </row>
    <row r="234" s="1" customFormat="1" ht="16.5" customHeight="1">
      <c r="B234" s="39"/>
      <c r="C234" s="233" t="s">
        <v>693</v>
      </c>
      <c r="D234" s="233" t="s">
        <v>266</v>
      </c>
      <c r="E234" s="234" t="s">
        <v>4833</v>
      </c>
      <c r="F234" s="235" t="s">
        <v>4745</v>
      </c>
      <c r="G234" s="236" t="s">
        <v>1829</v>
      </c>
      <c r="H234" s="237">
        <v>1</v>
      </c>
      <c r="I234" s="238"/>
      <c r="J234" s="239">
        <f>ROUND(I234*H234,2)</f>
        <v>0</v>
      </c>
      <c r="K234" s="235" t="s">
        <v>413</v>
      </c>
      <c r="L234" s="44"/>
      <c r="M234" s="240" t="s">
        <v>1</v>
      </c>
      <c r="N234" s="241" t="s">
        <v>48</v>
      </c>
      <c r="O234" s="87"/>
      <c r="P234" s="242">
        <f>O234*H234</f>
        <v>0</v>
      </c>
      <c r="Q234" s="242">
        <v>0</v>
      </c>
      <c r="R234" s="242">
        <f>Q234*H234</f>
        <v>0</v>
      </c>
      <c r="S234" s="242">
        <v>0</v>
      </c>
      <c r="T234" s="243">
        <f>S234*H234</f>
        <v>0</v>
      </c>
      <c r="AR234" s="244" t="s">
        <v>125</v>
      </c>
      <c r="AT234" s="244" t="s">
        <v>266</v>
      </c>
      <c r="AU234" s="244" t="s">
        <v>90</v>
      </c>
      <c r="AY234" s="17" t="s">
        <v>263</v>
      </c>
      <c r="BE234" s="245">
        <f>IF(N234="základní",J234,0)</f>
        <v>0</v>
      </c>
      <c r="BF234" s="245">
        <f>IF(N234="snížená",J234,0)</f>
        <v>0</v>
      </c>
      <c r="BG234" s="245">
        <f>IF(N234="zákl. přenesená",J234,0)</f>
        <v>0</v>
      </c>
      <c r="BH234" s="245">
        <f>IF(N234="sníž. přenesená",J234,0)</f>
        <v>0</v>
      </c>
      <c r="BI234" s="245">
        <f>IF(N234="nulová",J234,0)</f>
        <v>0</v>
      </c>
      <c r="BJ234" s="17" t="s">
        <v>90</v>
      </c>
      <c r="BK234" s="245">
        <f>ROUND(I234*H234,2)</f>
        <v>0</v>
      </c>
      <c r="BL234" s="17" t="s">
        <v>125</v>
      </c>
      <c r="BM234" s="244" t="s">
        <v>993</v>
      </c>
    </row>
    <row r="235" s="1" customFormat="1">
      <c r="B235" s="39"/>
      <c r="C235" s="40"/>
      <c r="D235" s="246" t="s">
        <v>273</v>
      </c>
      <c r="E235" s="40"/>
      <c r="F235" s="247" t="s">
        <v>4834</v>
      </c>
      <c r="G235" s="40"/>
      <c r="H235" s="40"/>
      <c r="I235" s="151"/>
      <c r="J235" s="40"/>
      <c r="K235" s="40"/>
      <c r="L235" s="44"/>
      <c r="M235" s="248"/>
      <c r="N235" s="87"/>
      <c r="O235" s="87"/>
      <c r="P235" s="87"/>
      <c r="Q235" s="87"/>
      <c r="R235" s="87"/>
      <c r="S235" s="87"/>
      <c r="T235" s="88"/>
      <c r="AT235" s="17" t="s">
        <v>273</v>
      </c>
      <c r="AU235" s="17" t="s">
        <v>90</v>
      </c>
    </row>
    <row r="236" s="1" customFormat="1" ht="16.5" customHeight="1">
      <c r="B236" s="39"/>
      <c r="C236" s="233" t="s">
        <v>697</v>
      </c>
      <c r="D236" s="233" t="s">
        <v>266</v>
      </c>
      <c r="E236" s="234" t="s">
        <v>4835</v>
      </c>
      <c r="F236" s="235" t="s">
        <v>4836</v>
      </c>
      <c r="G236" s="236" t="s">
        <v>1829</v>
      </c>
      <c r="H236" s="237">
        <v>1</v>
      </c>
      <c r="I236" s="238"/>
      <c r="J236" s="239">
        <f>ROUND(I236*H236,2)</f>
        <v>0</v>
      </c>
      <c r="K236" s="235" t="s">
        <v>413</v>
      </c>
      <c r="L236" s="44"/>
      <c r="M236" s="240" t="s">
        <v>1</v>
      </c>
      <c r="N236" s="241" t="s">
        <v>48</v>
      </c>
      <c r="O236" s="87"/>
      <c r="P236" s="242">
        <f>O236*H236</f>
        <v>0</v>
      </c>
      <c r="Q236" s="242">
        <v>0</v>
      </c>
      <c r="R236" s="242">
        <f>Q236*H236</f>
        <v>0</v>
      </c>
      <c r="S236" s="242">
        <v>0</v>
      </c>
      <c r="T236" s="243">
        <f>S236*H236</f>
        <v>0</v>
      </c>
      <c r="AR236" s="244" t="s">
        <v>125</v>
      </c>
      <c r="AT236" s="244" t="s">
        <v>266</v>
      </c>
      <c r="AU236" s="244" t="s">
        <v>90</v>
      </c>
      <c r="AY236" s="17" t="s">
        <v>263</v>
      </c>
      <c r="BE236" s="245">
        <f>IF(N236="základní",J236,0)</f>
        <v>0</v>
      </c>
      <c r="BF236" s="245">
        <f>IF(N236="snížená",J236,0)</f>
        <v>0</v>
      </c>
      <c r="BG236" s="245">
        <f>IF(N236="zákl. přenesená",J236,0)</f>
        <v>0</v>
      </c>
      <c r="BH236" s="245">
        <f>IF(N236="sníž. přenesená",J236,0)</f>
        <v>0</v>
      </c>
      <c r="BI236" s="245">
        <f>IF(N236="nulová",J236,0)</f>
        <v>0</v>
      </c>
      <c r="BJ236" s="17" t="s">
        <v>90</v>
      </c>
      <c r="BK236" s="245">
        <f>ROUND(I236*H236,2)</f>
        <v>0</v>
      </c>
      <c r="BL236" s="17" t="s">
        <v>125</v>
      </c>
      <c r="BM236" s="244" t="s">
        <v>1006</v>
      </c>
    </row>
    <row r="237" s="1" customFormat="1" ht="16.5" customHeight="1">
      <c r="B237" s="39"/>
      <c r="C237" s="233" t="s">
        <v>701</v>
      </c>
      <c r="D237" s="233" t="s">
        <v>266</v>
      </c>
      <c r="E237" s="234" t="s">
        <v>4837</v>
      </c>
      <c r="F237" s="235" t="s">
        <v>4838</v>
      </c>
      <c r="G237" s="236" t="s">
        <v>1829</v>
      </c>
      <c r="H237" s="237">
        <v>1</v>
      </c>
      <c r="I237" s="238"/>
      <c r="J237" s="239">
        <f>ROUND(I237*H237,2)</f>
        <v>0</v>
      </c>
      <c r="K237" s="235" t="s">
        <v>413</v>
      </c>
      <c r="L237" s="44"/>
      <c r="M237" s="240" t="s">
        <v>1</v>
      </c>
      <c r="N237" s="241" t="s">
        <v>48</v>
      </c>
      <c r="O237" s="87"/>
      <c r="P237" s="242">
        <f>O237*H237</f>
        <v>0</v>
      </c>
      <c r="Q237" s="242">
        <v>0</v>
      </c>
      <c r="R237" s="242">
        <f>Q237*H237</f>
        <v>0</v>
      </c>
      <c r="S237" s="242">
        <v>0</v>
      </c>
      <c r="T237" s="243">
        <f>S237*H237</f>
        <v>0</v>
      </c>
      <c r="AR237" s="244" t="s">
        <v>125</v>
      </c>
      <c r="AT237" s="244" t="s">
        <v>266</v>
      </c>
      <c r="AU237" s="244" t="s">
        <v>90</v>
      </c>
      <c r="AY237" s="17" t="s">
        <v>263</v>
      </c>
      <c r="BE237" s="245">
        <f>IF(N237="základní",J237,0)</f>
        <v>0</v>
      </c>
      <c r="BF237" s="245">
        <f>IF(N237="snížená",J237,0)</f>
        <v>0</v>
      </c>
      <c r="BG237" s="245">
        <f>IF(N237="zákl. přenesená",J237,0)</f>
        <v>0</v>
      </c>
      <c r="BH237" s="245">
        <f>IF(N237="sníž. přenesená",J237,0)</f>
        <v>0</v>
      </c>
      <c r="BI237" s="245">
        <f>IF(N237="nulová",J237,0)</f>
        <v>0</v>
      </c>
      <c r="BJ237" s="17" t="s">
        <v>90</v>
      </c>
      <c r="BK237" s="245">
        <f>ROUND(I237*H237,2)</f>
        <v>0</v>
      </c>
      <c r="BL237" s="17" t="s">
        <v>125</v>
      </c>
      <c r="BM237" s="244" t="s">
        <v>1018</v>
      </c>
    </row>
    <row r="238" s="1" customFormat="1" ht="16.5" customHeight="1">
      <c r="B238" s="39"/>
      <c r="C238" s="233" t="s">
        <v>706</v>
      </c>
      <c r="D238" s="233" t="s">
        <v>266</v>
      </c>
      <c r="E238" s="234" t="s">
        <v>4839</v>
      </c>
      <c r="F238" s="235" t="s">
        <v>4840</v>
      </c>
      <c r="G238" s="236" t="s">
        <v>1829</v>
      </c>
      <c r="H238" s="237">
        <v>1</v>
      </c>
      <c r="I238" s="238"/>
      <c r="J238" s="239">
        <f>ROUND(I238*H238,2)</f>
        <v>0</v>
      </c>
      <c r="K238" s="235" t="s">
        <v>413</v>
      </c>
      <c r="L238" s="44"/>
      <c r="M238" s="240" t="s">
        <v>1</v>
      </c>
      <c r="N238" s="241" t="s">
        <v>48</v>
      </c>
      <c r="O238" s="87"/>
      <c r="P238" s="242">
        <f>O238*H238</f>
        <v>0</v>
      </c>
      <c r="Q238" s="242">
        <v>0</v>
      </c>
      <c r="R238" s="242">
        <f>Q238*H238</f>
        <v>0</v>
      </c>
      <c r="S238" s="242">
        <v>0</v>
      </c>
      <c r="T238" s="243">
        <f>S238*H238</f>
        <v>0</v>
      </c>
      <c r="AR238" s="244" t="s">
        <v>125</v>
      </c>
      <c r="AT238" s="244" t="s">
        <v>266</v>
      </c>
      <c r="AU238" s="244" t="s">
        <v>90</v>
      </c>
      <c r="AY238" s="17" t="s">
        <v>263</v>
      </c>
      <c r="BE238" s="245">
        <f>IF(N238="základní",J238,0)</f>
        <v>0</v>
      </c>
      <c r="BF238" s="245">
        <f>IF(N238="snížená",J238,0)</f>
        <v>0</v>
      </c>
      <c r="BG238" s="245">
        <f>IF(N238="zákl. přenesená",J238,0)</f>
        <v>0</v>
      </c>
      <c r="BH238" s="245">
        <f>IF(N238="sníž. přenesená",J238,0)</f>
        <v>0</v>
      </c>
      <c r="BI238" s="245">
        <f>IF(N238="nulová",J238,0)</f>
        <v>0</v>
      </c>
      <c r="BJ238" s="17" t="s">
        <v>90</v>
      </c>
      <c r="BK238" s="245">
        <f>ROUND(I238*H238,2)</f>
        <v>0</v>
      </c>
      <c r="BL238" s="17" t="s">
        <v>125</v>
      </c>
      <c r="BM238" s="244" t="s">
        <v>1028</v>
      </c>
    </row>
    <row r="239" s="1" customFormat="1" ht="16.5" customHeight="1">
      <c r="B239" s="39"/>
      <c r="C239" s="233" t="s">
        <v>715</v>
      </c>
      <c r="D239" s="233" t="s">
        <v>266</v>
      </c>
      <c r="E239" s="234" t="s">
        <v>4841</v>
      </c>
      <c r="F239" s="235" t="s">
        <v>4842</v>
      </c>
      <c r="G239" s="236" t="s">
        <v>1829</v>
      </c>
      <c r="H239" s="237">
        <v>1</v>
      </c>
      <c r="I239" s="238"/>
      <c r="J239" s="239">
        <f>ROUND(I239*H239,2)</f>
        <v>0</v>
      </c>
      <c r="K239" s="235" t="s">
        <v>413</v>
      </c>
      <c r="L239" s="44"/>
      <c r="M239" s="240" t="s">
        <v>1</v>
      </c>
      <c r="N239" s="241" t="s">
        <v>48</v>
      </c>
      <c r="O239" s="87"/>
      <c r="P239" s="242">
        <f>O239*H239</f>
        <v>0</v>
      </c>
      <c r="Q239" s="242">
        <v>0</v>
      </c>
      <c r="R239" s="242">
        <f>Q239*H239</f>
        <v>0</v>
      </c>
      <c r="S239" s="242">
        <v>0</v>
      </c>
      <c r="T239" s="243">
        <f>S239*H239</f>
        <v>0</v>
      </c>
      <c r="AR239" s="244" t="s">
        <v>125</v>
      </c>
      <c r="AT239" s="244" t="s">
        <v>266</v>
      </c>
      <c r="AU239" s="244" t="s">
        <v>90</v>
      </c>
      <c r="AY239" s="17" t="s">
        <v>263</v>
      </c>
      <c r="BE239" s="245">
        <f>IF(N239="základní",J239,0)</f>
        <v>0</v>
      </c>
      <c r="BF239" s="245">
        <f>IF(N239="snížená",J239,0)</f>
        <v>0</v>
      </c>
      <c r="BG239" s="245">
        <f>IF(N239="zákl. přenesená",J239,0)</f>
        <v>0</v>
      </c>
      <c r="BH239" s="245">
        <f>IF(N239="sníž. přenesená",J239,0)</f>
        <v>0</v>
      </c>
      <c r="BI239" s="245">
        <f>IF(N239="nulová",J239,0)</f>
        <v>0</v>
      </c>
      <c r="BJ239" s="17" t="s">
        <v>90</v>
      </c>
      <c r="BK239" s="245">
        <f>ROUND(I239*H239,2)</f>
        <v>0</v>
      </c>
      <c r="BL239" s="17" t="s">
        <v>125</v>
      </c>
      <c r="BM239" s="244" t="s">
        <v>1039</v>
      </c>
    </row>
    <row r="240" s="1" customFormat="1" ht="16.5" customHeight="1">
      <c r="B240" s="39"/>
      <c r="C240" s="233" t="s">
        <v>726</v>
      </c>
      <c r="D240" s="233" t="s">
        <v>266</v>
      </c>
      <c r="E240" s="234" t="s">
        <v>4843</v>
      </c>
      <c r="F240" s="235" t="s">
        <v>4745</v>
      </c>
      <c r="G240" s="236" t="s">
        <v>1829</v>
      </c>
      <c r="H240" s="237">
        <v>1</v>
      </c>
      <c r="I240" s="238"/>
      <c r="J240" s="239">
        <f>ROUND(I240*H240,2)</f>
        <v>0</v>
      </c>
      <c r="K240" s="235" t="s">
        <v>413</v>
      </c>
      <c r="L240" s="44"/>
      <c r="M240" s="240" t="s">
        <v>1</v>
      </c>
      <c r="N240" s="241" t="s">
        <v>48</v>
      </c>
      <c r="O240" s="87"/>
      <c r="P240" s="242">
        <f>O240*H240</f>
        <v>0</v>
      </c>
      <c r="Q240" s="242">
        <v>0</v>
      </c>
      <c r="R240" s="242">
        <f>Q240*H240</f>
        <v>0</v>
      </c>
      <c r="S240" s="242">
        <v>0</v>
      </c>
      <c r="T240" s="243">
        <f>S240*H240</f>
        <v>0</v>
      </c>
      <c r="AR240" s="244" t="s">
        <v>125</v>
      </c>
      <c r="AT240" s="244" t="s">
        <v>266</v>
      </c>
      <c r="AU240" s="244" t="s">
        <v>90</v>
      </c>
      <c r="AY240" s="17" t="s">
        <v>263</v>
      </c>
      <c r="BE240" s="245">
        <f>IF(N240="základní",J240,0)</f>
        <v>0</v>
      </c>
      <c r="BF240" s="245">
        <f>IF(N240="snížená",J240,0)</f>
        <v>0</v>
      </c>
      <c r="BG240" s="245">
        <f>IF(N240="zákl. přenesená",J240,0)</f>
        <v>0</v>
      </c>
      <c r="BH240" s="245">
        <f>IF(N240="sníž. přenesená",J240,0)</f>
        <v>0</v>
      </c>
      <c r="BI240" s="245">
        <f>IF(N240="nulová",J240,0)</f>
        <v>0</v>
      </c>
      <c r="BJ240" s="17" t="s">
        <v>90</v>
      </c>
      <c r="BK240" s="245">
        <f>ROUND(I240*H240,2)</f>
        <v>0</v>
      </c>
      <c r="BL240" s="17" t="s">
        <v>125</v>
      </c>
      <c r="BM240" s="244" t="s">
        <v>1048</v>
      </c>
    </row>
    <row r="241" s="1" customFormat="1">
      <c r="B241" s="39"/>
      <c r="C241" s="40"/>
      <c r="D241" s="246" t="s">
        <v>273</v>
      </c>
      <c r="E241" s="40"/>
      <c r="F241" s="247" t="s">
        <v>4844</v>
      </c>
      <c r="G241" s="40"/>
      <c r="H241" s="40"/>
      <c r="I241" s="151"/>
      <c r="J241" s="40"/>
      <c r="K241" s="40"/>
      <c r="L241" s="44"/>
      <c r="M241" s="248"/>
      <c r="N241" s="87"/>
      <c r="O241" s="87"/>
      <c r="P241" s="87"/>
      <c r="Q241" s="87"/>
      <c r="R241" s="87"/>
      <c r="S241" s="87"/>
      <c r="T241" s="88"/>
      <c r="AT241" s="17" t="s">
        <v>273</v>
      </c>
      <c r="AU241" s="17" t="s">
        <v>90</v>
      </c>
    </row>
    <row r="242" s="1" customFormat="1" ht="16.5" customHeight="1">
      <c r="B242" s="39"/>
      <c r="C242" s="233" t="s">
        <v>731</v>
      </c>
      <c r="D242" s="233" t="s">
        <v>266</v>
      </c>
      <c r="E242" s="234" t="s">
        <v>4845</v>
      </c>
      <c r="F242" s="235" t="s">
        <v>4846</v>
      </c>
      <c r="G242" s="236" t="s">
        <v>1829</v>
      </c>
      <c r="H242" s="237">
        <v>2</v>
      </c>
      <c r="I242" s="238"/>
      <c r="J242" s="239">
        <f>ROUND(I242*H242,2)</f>
        <v>0</v>
      </c>
      <c r="K242" s="235" t="s">
        <v>413</v>
      </c>
      <c r="L242" s="44"/>
      <c r="M242" s="240" t="s">
        <v>1</v>
      </c>
      <c r="N242" s="241" t="s">
        <v>48</v>
      </c>
      <c r="O242" s="87"/>
      <c r="P242" s="242">
        <f>O242*H242</f>
        <v>0</v>
      </c>
      <c r="Q242" s="242">
        <v>0</v>
      </c>
      <c r="R242" s="242">
        <f>Q242*H242</f>
        <v>0</v>
      </c>
      <c r="S242" s="242">
        <v>0</v>
      </c>
      <c r="T242" s="243">
        <f>S242*H242</f>
        <v>0</v>
      </c>
      <c r="AR242" s="244" t="s">
        <v>125</v>
      </c>
      <c r="AT242" s="244" t="s">
        <v>266</v>
      </c>
      <c r="AU242" s="244" t="s">
        <v>90</v>
      </c>
      <c r="AY242" s="17" t="s">
        <v>263</v>
      </c>
      <c r="BE242" s="245">
        <f>IF(N242="základní",J242,0)</f>
        <v>0</v>
      </c>
      <c r="BF242" s="245">
        <f>IF(N242="snížená",J242,0)</f>
        <v>0</v>
      </c>
      <c r="BG242" s="245">
        <f>IF(N242="zákl. přenesená",J242,0)</f>
        <v>0</v>
      </c>
      <c r="BH242" s="245">
        <f>IF(N242="sníž. přenesená",J242,0)</f>
        <v>0</v>
      </c>
      <c r="BI242" s="245">
        <f>IF(N242="nulová",J242,0)</f>
        <v>0</v>
      </c>
      <c r="BJ242" s="17" t="s">
        <v>90</v>
      </c>
      <c r="BK242" s="245">
        <f>ROUND(I242*H242,2)</f>
        <v>0</v>
      </c>
      <c r="BL242" s="17" t="s">
        <v>125</v>
      </c>
      <c r="BM242" s="244" t="s">
        <v>1063</v>
      </c>
    </row>
    <row r="243" s="1" customFormat="1">
      <c r="B243" s="39"/>
      <c r="C243" s="40"/>
      <c r="D243" s="246" t="s">
        <v>273</v>
      </c>
      <c r="E243" s="40"/>
      <c r="F243" s="247" t="s">
        <v>4847</v>
      </c>
      <c r="G243" s="40"/>
      <c r="H243" s="40"/>
      <c r="I243" s="151"/>
      <c r="J243" s="40"/>
      <c r="K243" s="40"/>
      <c r="L243" s="44"/>
      <c r="M243" s="248"/>
      <c r="N243" s="87"/>
      <c r="O243" s="87"/>
      <c r="P243" s="87"/>
      <c r="Q243" s="87"/>
      <c r="R243" s="87"/>
      <c r="S243" s="87"/>
      <c r="T243" s="88"/>
      <c r="AT243" s="17" t="s">
        <v>273</v>
      </c>
      <c r="AU243" s="17" t="s">
        <v>90</v>
      </c>
    </row>
    <row r="244" s="1" customFormat="1" ht="16.5" customHeight="1">
      <c r="B244" s="39"/>
      <c r="C244" s="233" t="s">
        <v>737</v>
      </c>
      <c r="D244" s="233" t="s">
        <v>266</v>
      </c>
      <c r="E244" s="234" t="s">
        <v>4848</v>
      </c>
      <c r="F244" s="235" t="s">
        <v>4846</v>
      </c>
      <c r="G244" s="236" t="s">
        <v>1829</v>
      </c>
      <c r="H244" s="237">
        <v>2</v>
      </c>
      <c r="I244" s="238"/>
      <c r="J244" s="239">
        <f>ROUND(I244*H244,2)</f>
        <v>0</v>
      </c>
      <c r="K244" s="235" t="s">
        <v>413</v>
      </c>
      <c r="L244" s="44"/>
      <c r="M244" s="240" t="s">
        <v>1</v>
      </c>
      <c r="N244" s="241" t="s">
        <v>48</v>
      </c>
      <c r="O244" s="87"/>
      <c r="P244" s="242">
        <f>O244*H244</f>
        <v>0</v>
      </c>
      <c r="Q244" s="242">
        <v>0</v>
      </c>
      <c r="R244" s="242">
        <f>Q244*H244</f>
        <v>0</v>
      </c>
      <c r="S244" s="242">
        <v>0</v>
      </c>
      <c r="T244" s="243">
        <f>S244*H244</f>
        <v>0</v>
      </c>
      <c r="AR244" s="244" t="s">
        <v>125</v>
      </c>
      <c r="AT244" s="244" t="s">
        <v>266</v>
      </c>
      <c r="AU244" s="244" t="s">
        <v>90</v>
      </c>
      <c r="AY244" s="17" t="s">
        <v>263</v>
      </c>
      <c r="BE244" s="245">
        <f>IF(N244="základní",J244,0)</f>
        <v>0</v>
      </c>
      <c r="BF244" s="245">
        <f>IF(N244="snížená",J244,0)</f>
        <v>0</v>
      </c>
      <c r="BG244" s="245">
        <f>IF(N244="zákl. přenesená",J244,0)</f>
        <v>0</v>
      </c>
      <c r="BH244" s="245">
        <f>IF(N244="sníž. přenesená",J244,0)</f>
        <v>0</v>
      </c>
      <c r="BI244" s="245">
        <f>IF(N244="nulová",J244,0)</f>
        <v>0</v>
      </c>
      <c r="BJ244" s="17" t="s">
        <v>90</v>
      </c>
      <c r="BK244" s="245">
        <f>ROUND(I244*H244,2)</f>
        <v>0</v>
      </c>
      <c r="BL244" s="17" t="s">
        <v>125</v>
      </c>
      <c r="BM244" s="244" t="s">
        <v>1073</v>
      </c>
    </row>
    <row r="245" s="1" customFormat="1" ht="16.5" customHeight="1">
      <c r="B245" s="39"/>
      <c r="C245" s="233" t="s">
        <v>742</v>
      </c>
      <c r="D245" s="233" t="s">
        <v>266</v>
      </c>
      <c r="E245" s="234" t="s">
        <v>4849</v>
      </c>
      <c r="F245" s="235" t="s">
        <v>4745</v>
      </c>
      <c r="G245" s="236" t="s">
        <v>1829</v>
      </c>
      <c r="H245" s="237">
        <v>1</v>
      </c>
      <c r="I245" s="238"/>
      <c r="J245" s="239">
        <f>ROUND(I245*H245,2)</f>
        <v>0</v>
      </c>
      <c r="K245" s="235" t="s">
        <v>413</v>
      </c>
      <c r="L245" s="44"/>
      <c r="M245" s="240" t="s">
        <v>1</v>
      </c>
      <c r="N245" s="241" t="s">
        <v>48</v>
      </c>
      <c r="O245" s="87"/>
      <c r="P245" s="242">
        <f>O245*H245</f>
        <v>0</v>
      </c>
      <c r="Q245" s="242">
        <v>0</v>
      </c>
      <c r="R245" s="242">
        <f>Q245*H245</f>
        <v>0</v>
      </c>
      <c r="S245" s="242">
        <v>0</v>
      </c>
      <c r="T245" s="243">
        <f>S245*H245</f>
        <v>0</v>
      </c>
      <c r="AR245" s="244" t="s">
        <v>125</v>
      </c>
      <c r="AT245" s="244" t="s">
        <v>266</v>
      </c>
      <c r="AU245" s="244" t="s">
        <v>90</v>
      </c>
      <c r="AY245" s="17" t="s">
        <v>263</v>
      </c>
      <c r="BE245" s="245">
        <f>IF(N245="základní",J245,0)</f>
        <v>0</v>
      </c>
      <c r="BF245" s="245">
        <f>IF(N245="snížená",J245,0)</f>
        <v>0</v>
      </c>
      <c r="BG245" s="245">
        <f>IF(N245="zákl. přenesená",J245,0)</f>
        <v>0</v>
      </c>
      <c r="BH245" s="245">
        <f>IF(N245="sníž. přenesená",J245,0)</f>
        <v>0</v>
      </c>
      <c r="BI245" s="245">
        <f>IF(N245="nulová",J245,0)</f>
        <v>0</v>
      </c>
      <c r="BJ245" s="17" t="s">
        <v>90</v>
      </c>
      <c r="BK245" s="245">
        <f>ROUND(I245*H245,2)</f>
        <v>0</v>
      </c>
      <c r="BL245" s="17" t="s">
        <v>125</v>
      </c>
      <c r="BM245" s="244" t="s">
        <v>1086</v>
      </c>
    </row>
    <row r="246" s="1" customFormat="1" ht="16.5" customHeight="1">
      <c r="B246" s="39"/>
      <c r="C246" s="233" t="s">
        <v>746</v>
      </c>
      <c r="D246" s="233" t="s">
        <v>266</v>
      </c>
      <c r="E246" s="234" t="s">
        <v>4850</v>
      </c>
      <c r="F246" s="235" t="s">
        <v>4851</v>
      </c>
      <c r="G246" s="236" t="s">
        <v>1829</v>
      </c>
      <c r="H246" s="237">
        <v>1</v>
      </c>
      <c r="I246" s="238"/>
      <c r="J246" s="239">
        <f>ROUND(I246*H246,2)</f>
        <v>0</v>
      </c>
      <c r="K246" s="235" t="s">
        <v>413</v>
      </c>
      <c r="L246" s="44"/>
      <c r="M246" s="240" t="s">
        <v>1</v>
      </c>
      <c r="N246" s="241" t="s">
        <v>48</v>
      </c>
      <c r="O246" s="87"/>
      <c r="P246" s="242">
        <f>O246*H246</f>
        <v>0</v>
      </c>
      <c r="Q246" s="242">
        <v>0</v>
      </c>
      <c r="R246" s="242">
        <f>Q246*H246</f>
        <v>0</v>
      </c>
      <c r="S246" s="242">
        <v>0</v>
      </c>
      <c r="T246" s="243">
        <f>S246*H246</f>
        <v>0</v>
      </c>
      <c r="AR246" s="244" t="s">
        <v>125</v>
      </c>
      <c r="AT246" s="244" t="s">
        <v>266</v>
      </c>
      <c r="AU246" s="244" t="s">
        <v>90</v>
      </c>
      <c r="AY246" s="17" t="s">
        <v>263</v>
      </c>
      <c r="BE246" s="245">
        <f>IF(N246="základní",J246,0)</f>
        <v>0</v>
      </c>
      <c r="BF246" s="245">
        <f>IF(N246="snížená",J246,0)</f>
        <v>0</v>
      </c>
      <c r="BG246" s="245">
        <f>IF(N246="zákl. přenesená",J246,0)</f>
        <v>0</v>
      </c>
      <c r="BH246" s="245">
        <f>IF(N246="sníž. přenesená",J246,0)</f>
        <v>0</v>
      </c>
      <c r="BI246" s="245">
        <f>IF(N246="nulová",J246,0)</f>
        <v>0</v>
      </c>
      <c r="BJ246" s="17" t="s">
        <v>90</v>
      </c>
      <c r="BK246" s="245">
        <f>ROUND(I246*H246,2)</f>
        <v>0</v>
      </c>
      <c r="BL246" s="17" t="s">
        <v>125</v>
      </c>
      <c r="BM246" s="244" t="s">
        <v>1098</v>
      </c>
    </row>
    <row r="247" s="1" customFormat="1">
      <c r="B247" s="39"/>
      <c r="C247" s="40"/>
      <c r="D247" s="246" t="s">
        <v>273</v>
      </c>
      <c r="E247" s="40"/>
      <c r="F247" s="247" t="s">
        <v>4852</v>
      </c>
      <c r="G247" s="40"/>
      <c r="H247" s="40"/>
      <c r="I247" s="151"/>
      <c r="J247" s="40"/>
      <c r="K247" s="40"/>
      <c r="L247" s="44"/>
      <c r="M247" s="248"/>
      <c r="N247" s="87"/>
      <c r="O247" s="87"/>
      <c r="P247" s="87"/>
      <c r="Q247" s="87"/>
      <c r="R247" s="87"/>
      <c r="S247" s="87"/>
      <c r="T247" s="88"/>
      <c r="AT247" s="17" t="s">
        <v>273</v>
      </c>
      <c r="AU247" s="17" t="s">
        <v>90</v>
      </c>
    </row>
    <row r="248" s="1" customFormat="1" ht="16.5" customHeight="1">
      <c r="B248" s="39"/>
      <c r="C248" s="233" t="s">
        <v>751</v>
      </c>
      <c r="D248" s="233" t="s">
        <v>266</v>
      </c>
      <c r="E248" s="234" t="s">
        <v>4853</v>
      </c>
      <c r="F248" s="235" t="s">
        <v>4854</v>
      </c>
      <c r="G248" s="236" t="s">
        <v>1829</v>
      </c>
      <c r="H248" s="237">
        <v>1</v>
      </c>
      <c r="I248" s="238"/>
      <c r="J248" s="239">
        <f>ROUND(I248*H248,2)</f>
        <v>0</v>
      </c>
      <c r="K248" s="235" t="s">
        <v>413</v>
      </c>
      <c r="L248" s="44"/>
      <c r="M248" s="240" t="s">
        <v>1</v>
      </c>
      <c r="N248" s="241" t="s">
        <v>48</v>
      </c>
      <c r="O248" s="87"/>
      <c r="P248" s="242">
        <f>O248*H248</f>
        <v>0</v>
      </c>
      <c r="Q248" s="242">
        <v>0</v>
      </c>
      <c r="R248" s="242">
        <f>Q248*H248</f>
        <v>0</v>
      </c>
      <c r="S248" s="242">
        <v>0</v>
      </c>
      <c r="T248" s="243">
        <f>S248*H248</f>
        <v>0</v>
      </c>
      <c r="AR248" s="244" t="s">
        <v>125</v>
      </c>
      <c r="AT248" s="244" t="s">
        <v>266</v>
      </c>
      <c r="AU248" s="244" t="s">
        <v>90</v>
      </c>
      <c r="AY248" s="17" t="s">
        <v>263</v>
      </c>
      <c r="BE248" s="245">
        <f>IF(N248="základní",J248,0)</f>
        <v>0</v>
      </c>
      <c r="BF248" s="245">
        <f>IF(N248="snížená",J248,0)</f>
        <v>0</v>
      </c>
      <c r="BG248" s="245">
        <f>IF(N248="zákl. přenesená",J248,0)</f>
        <v>0</v>
      </c>
      <c r="BH248" s="245">
        <f>IF(N248="sníž. přenesená",J248,0)</f>
        <v>0</v>
      </c>
      <c r="BI248" s="245">
        <f>IF(N248="nulová",J248,0)</f>
        <v>0</v>
      </c>
      <c r="BJ248" s="17" t="s">
        <v>90</v>
      </c>
      <c r="BK248" s="245">
        <f>ROUND(I248*H248,2)</f>
        <v>0</v>
      </c>
      <c r="BL248" s="17" t="s">
        <v>125</v>
      </c>
      <c r="BM248" s="244" t="s">
        <v>1111</v>
      </c>
    </row>
    <row r="249" s="1" customFormat="1">
      <c r="B249" s="39"/>
      <c r="C249" s="40"/>
      <c r="D249" s="246" t="s">
        <v>273</v>
      </c>
      <c r="E249" s="40"/>
      <c r="F249" s="247" t="s">
        <v>4855</v>
      </c>
      <c r="G249" s="40"/>
      <c r="H249" s="40"/>
      <c r="I249" s="151"/>
      <c r="J249" s="40"/>
      <c r="K249" s="40"/>
      <c r="L249" s="44"/>
      <c r="M249" s="248"/>
      <c r="N249" s="87"/>
      <c r="O249" s="87"/>
      <c r="P249" s="87"/>
      <c r="Q249" s="87"/>
      <c r="R249" s="87"/>
      <c r="S249" s="87"/>
      <c r="T249" s="88"/>
      <c r="AT249" s="17" t="s">
        <v>273</v>
      </c>
      <c r="AU249" s="17" t="s">
        <v>90</v>
      </c>
    </row>
    <row r="250" s="1" customFormat="1" ht="16.5" customHeight="1">
      <c r="B250" s="39"/>
      <c r="C250" s="233" t="s">
        <v>755</v>
      </c>
      <c r="D250" s="233" t="s">
        <v>266</v>
      </c>
      <c r="E250" s="234" t="s">
        <v>4856</v>
      </c>
      <c r="F250" s="235" t="s">
        <v>4857</v>
      </c>
      <c r="G250" s="236" t="s">
        <v>1829</v>
      </c>
      <c r="H250" s="237">
        <v>1</v>
      </c>
      <c r="I250" s="238"/>
      <c r="J250" s="239">
        <f>ROUND(I250*H250,2)</f>
        <v>0</v>
      </c>
      <c r="K250" s="235" t="s">
        <v>413</v>
      </c>
      <c r="L250" s="44"/>
      <c r="M250" s="240" t="s">
        <v>1</v>
      </c>
      <c r="N250" s="241" t="s">
        <v>48</v>
      </c>
      <c r="O250" s="87"/>
      <c r="P250" s="242">
        <f>O250*H250</f>
        <v>0</v>
      </c>
      <c r="Q250" s="242">
        <v>0</v>
      </c>
      <c r="R250" s="242">
        <f>Q250*H250</f>
        <v>0</v>
      </c>
      <c r="S250" s="242">
        <v>0</v>
      </c>
      <c r="T250" s="243">
        <f>S250*H250</f>
        <v>0</v>
      </c>
      <c r="AR250" s="244" t="s">
        <v>125</v>
      </c>
      <c r="AT250" s="244" t="s">
        <v>266</v>
      </c>
      <c r="AU250" s="244" t="s">
        <v>90</v>
      </c>
      <c r="AY250" s="17" t="s">
        <v>263</v>
      </c>
      <c r="BE250" s="245">
        <f>IF(N250="základní",J250,0)</f>
        <v>0</v>
      </c>
      <c r="BF250" s="245">
        <f>IF(N250="snížená",J250,0)</f>
        <v>0</v>
      </c>
      <c r="BG250" s="245">
        <f>IF(N250="zákl. přenesená",J250,0)</f>
        <v>0</v>
      </c>
      <c r="BH250" s="245">
        <f>IF(N250="sníž. přenesená",J250,0)</f>
        <v>0</v>
      </c>
      <c r="BI250" s="245">
        <f>IF(N250="nulová",J250,0)</f>
        <v>0</v>
      </c>
      <c r="BJ250" s="17" t="s">
        <v>90</v>
      </c>
      <c r="BK250" s="245">
        <f>ROUND(I250*H250,2)</f>
        <v>0</v>
      </c>
      <c r="BL250" s="17" t="s">
        <v>125</v>
      </c>
      <c r="BM250" s="244" t="s">
        <v>1117</v>
      </c>
    </row>
    <row r="251" s="1" customFormat="1">
      <c r="B251" s="39"/>
      <c r="C251" s="40"/>
      <c r="D251" s="246" t="s">
        <v>273</v>
      </c>
      <c r="E251" s="40"/>
      <c r="F251" s="247" t="s">
        <v>4858</v>
      </c>
      <c r="G251" s="40"/>
      <c r="H251" s="40"/>
      <c r="I251" s="151"/>
      <c r="J251" s="40"/>
      <c r="K251" s="40"/>
      <c r="L251" s="44"/>
      <c r="M251" s="248"/>
      <c r="N251" s="87"/>
      <c r="O251" s="87"/>
      <c r="P251" s="87"/>
      <c r="Q251" s="87"/>
      <c r="R251" s="87"/>
      <c r="S251" s="87"/>
      <c r="T251" s="88"/>
      <c r="AT251" s="17" t="s">
        <v>273</v>
      </c>
      <c r="AU251" s="17" t="s">
        <v>90</v>
      </c>
    </row>
    <row r="252" s="1" customFormat="1" ht="16.5" customHeight="1">
      <c r="B252" s="39"/>
      <c r="C252" s="233" t="s">
        <v>760</v>
      </c>
      <c r="D252" s="233" t="s">
        <v>266</v>
      </c>
      <c r="E252" s="234" t="s">
        <v>4859</v>
      </c>
      <c r="F252" s="235" t="s">
        <v>4860</v>
      </c>
      <c r="G252" s="236" t="s">
        <v>1829</v>
      </c>
      <c r="H252" s="237">
        <v>1</v>
      </c>
      <c r="I252" s="238"/>
      <c r="J252" s="239">
        <f>ROUND(I252*H252,2)</f>
        <v>0</v>
      </c>
      <c r="K252" s="235" t="s">
        <v>413</v>
      </c>
      <c r="L252" s="44"/>
      <c r="M252" s="240" t="s">
        <v>1</v>
      </c>
      <c r="N252" s="241" t="s">
        <v>48</v>
      </c>
      <c r="O252" s="87"/>
      <c r="P252" s="242">
        <f>O252*H252</f>
        <v>0</v>
      </c>
      <c r="Q252" s="242">
        <v>0</v>
      </c>
      <c r="R252" s="242">
        <f>Q252*H252</f>
        <v>0</v>
      </c>
      <c r="S252" s="242">
        <v>0</v>
      </c>
      <c r="T252" s="243">
        <f>S252*H252</f>
        <v>0</v>
      </c>
      <c r="AR252" s="244" t="s">
        <v>125</v>
      </c>
      <c r="AT252" s="244" t="s">
        <v>266</v>
      </c>
      <c r="AU252" s="244" t="s">
        <v>90</v>
      </c>
      <c r="AY252" s="17" t="s">
        <v>263</v>
      </c>
      <c r="BE252" s="245">
        <f>IF(N252="základní",J252,0)</f>
        <v>0</v>
      </c>
      <c r="BF252" s="245">
        <f>IF(N252="snížená",J252,0)</f>
        <v>0</v>
      </c>
      <c r="BG252" s="245">
        <f>IF(N252="zákl. přenesená",J252,0)</f>
        <v>0</v>
      </c>
      <c r="BH252" s="245">
        <f>IF(N252="sníž. přenesená",J252,0)</f>
        <v>0</v>
      </c>
      <c r="BI252" s="245">
        <f>IF(N252="nulová",J252,0)</f>
        <v>0</v>
      </c>
      <c r="BJ252" s="17" t="s">
        <v>90</v>
      </c>
      <c r="BK252" s="245">
        <f>ROUND(I252*H252,2)</f>
        <v>0</v>
      </c>
      <c r="BL252" s="17" t="s">
        <v>125</v>
      </c>
      <c r="BM252" s="244" t="s">
        <v>1126</v>
      </c>
    </row>
    <row r="253" s="1" customFormat="1">
      <c r="B253" s="39"/>
      <c r="C253" s="40"/>
      <c r="D253" s="246" t="s">
        <v>273</v>
      </c>
      <c r="E253" s="40"/>
      <c r="F253" s="247" t="s">
        <v>4855</v>
      </c>
      <c r="G253" s="40"/>
      <c r="H253" s="40"/>
      <c r="I253" s="151"/>
      <c r="J253" s="40"/>
      <c r="K253" s="40"/>
      <c r="L253" s="44"/>
      <c r="M253" s="248"/>
      <c r="N253" s="87"/>
      <c r="O253" s="87"/>
      <c r="P253" s="87"/>
      <c r="Q253" s="87"/>
      <c r="R253" s="87"/>
      <c r="S253" s="87"/>
      <c r="T253" s="88"/>
      <c r="AT253" s="17" t="s">
        <v>273</v>
      </c>
      <c r="AU253" s="17" t="s">
        <v>90</v>
      </c>
    </row>
    <row r="254" s="1" customFormat="1" ht="16.5" customHeight="1">
      <c r="B254" s="39"/>
      <c r="C254" s="233" t="s">
        <v>771</v>
      </c>
      <c r="D254" s="233" t="s">
        <v>266</v>
      </c>
      <c r="E254" s="234" t="s">
        <v>4861</v>
      </c>
      <c r="F254" s="235" t="s">
        <v>4857</v>
      </c>
      <c r="G254" s="236" t="s">
        <v>1829</v>
      </c>
      <c r="H254" s="237">
        <v>1</v>
      </c>
      <c r="I254" s="238"/>
      <c r="J254" s="239">
        <f>ROUND(I254*H254,2)</f>
        <v>0</v>
      </c>
      <c r="K254" s="235" t="s">
        <v>413</v>
      </c>
      <c r="L254" s="44"/>
      <c r="M254" s="240" t="s">
        <v>1</v>
      </c>
      <c r="N254" s="241" t="s">
        <v>48</v>
      </c>
      <c r="O254" s="87"/>
      <c r="P254" s="242">
        <f>O254*H254</f>
        <v>0</v>
      </c>
      <c r="Q254" s="242">
        <v>0</v>
      </c>
      <c r="R254" s="242">
        <f>Q254*H254</f>
        <v>0</v>
      </c>
      <c r="S254" s="242">
        <v>0</v>
      </c>
      <c r="T254" s="243">
        <f>S254*H254</f>
        <v>0</v>
      </c>
      <c r="AR254" s="244" t="s">
        <v>125</v>
      </c>
      <c r="AT254" s="244" t="s">
        <v>266</v>
      </c>
      <c r="AU254" s="244" t="s">
        <v>90</v>
      </c>
      <c r="AY254" s="17" t="s">
        <v>263</v>
      </c>
      <c r="BE254" s="245">
        <f>IF(N254="základní",J254,0)</f>
        <v>0</v>
      </c>
      <c r="BF254" s="245">
        <f>IF(N254="snížená",J254,0)</f>
        <v>0</v>
      </c>
      <c r="BG254" s="245">
        <f>IF(N254="zákl. přenesená",J254,0)</f>
        <v>0</v>
      </c>
      <c r="BH254" s="245">
        <f>IF(N254="sníž. přenesená",J254,0)</f>
        <v>0</v>
      </c>
      <c r="BI254" s="245">
        <f>IF(N254="nulová",J254,0)</f>
        <v>0</v>
      </c>
      <c r="BJ254" s="17" t="s">
        <v>90</v>
      </c>
      <c r="BK254" s="245">
        <f>ROUND(I254*H254,2)</f>
        <v>0</v>
      </c>
      <c r="BL254" s="17" t="s">
        <v>125</v>
      </c>
      <c r="BM254" s="244" t="s">
        <v>1135</v>
      </c>
    </row>
    <row r="255" s="1" customFormat="1" ht="16.5" customHeight="1">
      <c r="B255" s="39"/>
      <c r="C255" s="233" t="s">
        <v>776</v>
      </c>
      <c r="D255" s="233" t="s">
        <v>266</v>
      </c>
      <c r="E255" s="234" t="s">
        <v>4862</v>
      </c>
      <c r="F255" s="235" t="s">
        <v>4863</v>
      </c>
      <c r="G255" s="236" t="s">
        <v>1829</v>
      </c>
      <c r="H255" s="237">
        <v>2</v>
      </c>
      <c r="I255" s="238"/>
      <c r="J255" s="239">
        <f>ROUND(I255*H255,2)</f>
        <v>0</v>
      </c>
      <c r="K255" s="235" t="s">
        <v>413</v>
      </c>
      <c r="L255" s="44"/>
      <c r="M255" s="240" t="s">
        <v>1</v>
      </c>
      <c r="N255" s="241" t="s">
        <v>48</v>
      </c>
      <c r="O255" s="87"/>
      <c r="P255" s="242">
        <f>O255*H255</f>
        <v>0</v>
      </c>
      <c r="Q255" s="242">
        <v>0</v>
      </c>
      <c r="R255" s="242">
        <f>Q255*H255</f>
        <v>0</v>
      </c>
      <c r="S255" s="242">
        <v>0</v>
      </c>
      <c r="T255" s="243">
        <f>S255*H255</f>
        <v>0</v>
      </c>
      <c r="AR255" s="244" t="s">
        <v>125</v>
      </c>
      <c r="AT255" s="244" t="s">
        <v>266</v>
      </c>
      <c r="AU255" s="244" t="s">
        <v>90</v>
      </c>
      <c r="AY255" s="17" t="s">
        <v>263</v>
      </c>
      <c r="BE255" s="245">
        <f>IF(N255="základní",J255,0)</f>
        <v>0</v>
      </c>
      <c r="BF255" s="245">
        <f>IF(N255="snížená",J255,0)</f>
        <v>0</v>
      </c>
      <c r="BG255" s="245">
        <f>IF(N255="zákl. přenesená",J255,0)</f>
        <v>0</v>
      </c>
      <c r="BH255" s="245">
        <f>IF(N255="sníž. přenesená",J255,0)</f>
        <v>0</v>
      </c>
      <c r="BI255" s="245">
        <f>IF(N255="nulová",J255,0)</f>
        <v>0</v>
      </c>
      <c r="BJ255" s="17" t="s">
        <v>90</v>
      </c>
      <c r="BK255" s="245">
        <f>ROUND(I255*H255,2)</f>
        <v>0</v>
      </c>
      <c r="BL255" s="17" t="s">
        <v>125</v>
      </c>
      <c r="BM255" s="244" t="s">
        <v>1146</v>
      </c>
    </row>
    <row r="256" s="1" customFormat="1">
      <c r="B256" s="39"/>
      <c r="C256" s="40"/>
      <c r="D256" s="246" t="s">
        <v>273</v>
      </c>
      <c r="E256" s="40"/>
      <c r="F256" s="247" t="s">
        <v>4864</v>
      </c>
      <c r="G256" s="40"/>
      <c r="H256" s="40"/>
      <c r="I256" s="151"/>
      <c r="J256" s="40"/>
      <c r="K256" s="40"/>
      <c r="L256" s="44"/>
      <c r="M256" s="248"/>
      <c r="N256" s="87"/>
      <c r="O256" s="87"/>
      <c r="P256" s="87"/>
      <c r="Q256" s="87"/>
      <c r="R256" s="87"/>
      <c r="S256" s="87"/>
      <c r="T256" s="88"/>
      <c r="AT256" s="17" t="s">
        <v>273</v>
      </c>
      <c r="AU256" s="17" t="s">
        <v>90</v>
      </c>
    </row>
    <row r="257" s="1" customFormat="1" ht="16.5" customHeight="1">
      <c r="B257" s="39"/>
      <c r="C257" s="233" t="s">
        <v>785</v>
      </c>
      <c r="D257" s="233" t="s">
        <v>266</v>
      </c>
      <c r="E257" s="234" t="s">
        <v>4865</v>
      </c>
      <c r="F257" s="235" t="s">
        <v>4866</v>
      </c>
      <c r="G257" s="236" t="s">
        <v>1829</v>
      </c>
      <c r="H257" s="237">
        <v>1</v>
      </c>
      <c r="I257" s="238"/>
      <c r="J257" s="239">
        <f>ROUND(I257*H257,2)</f>
        <v>0</v>
      </c>
      <c r="K257" s="235" t="s">
        <v>413</v>
      </c>
      <c r="L257" s="44"/>
      <c r="M257" s="240" t="s">
        <v>1</v>
      </c>
      <c r="N257" s="241" t="s">
        <v>48</v>
      </c>
      <c r="O257" s="87"/>
      <c r="P257" s="242">
        <f>O257*H257</f>
        <v>0</v>
      </c>
      <c r="Q257" s="242">
        <v>0</v>
      </c>
      <c r="R257" s="242">
        <f>Q257*H257</f>
        <v>0</v>
      </c>
      <c r="S257" s="242">
        <v>0</v>
      </c>
      <c r="T257" s="243">
        <f>S257*H257</f>
        <v>0</v>
      </c>
      <c r="AR257" s="244" t="s">
        <v>125</v>
      </c>
      <c r="AT257" s="244" t="s">
        <v>266</v>
      </c>
      <c r="AU257" s="244" t="s">
        <v>90</v>
      </c>
      <c r="AY257" s="17" t="s">
        <v>263</v>
      </c>
      <c r="BE257" s="245">
        <f>IF(N257="základní",J257,0)</f>
        <v>0</v>
      </c>
      <c r="BF257" s="245">
        <f>IF(N257="snížená",J257,0)</f>
        <v>0</v>
      </c>
      <c r="BG257" s="245">
        <f>IF(N257="zákl. přenesená",J257,0)</f>
        <v>0</v>
      </c>
      <c r="BH257" s="245">
        <f>IF(N257="sníž. přenesená",J257,0)</f>
        <v>0</v>
      </c>
      <c r="BI257" s="245">
        <f>IF(N257="nulová",J257,0)</f>
        <v>0</v>
      </c>
      <c r="BJ257" s="17" t="s">
        <v>90</v>
      </c>
      <c r="BK257" s="245">
        <f>ROUND(I257*H257,2)</f>
        <v>0</v>
      </c>
      <c r="BL257" s="17" t="s">
        <v>125</v>
      </c>
      <c r="BM257" s="244" t="s">
        <v>1159</v>
      </c>
    </row>
    <row r="258" s="1" customFormat="1">
      <c r="B258" s="39"/>
      <c r="C258" s="40"/>
      <c r="D258" s="246" t="s">
        <v>273</v>
      </c>
      <c r="E258" s="40"/>
      <c r="F258" s="247" t="s">
        <v>4855</v>
      </c>
      <c r="G258" s="40"/>
      <c r="H258" s="40"/>
      <c r="I258" s="151"/>
      <c r="J258" s="40"/>
      <c r="K258" s="40"/>
      <c r="L258" s="44"/>
      <c r="M258" s="248"/>
      <c r="N258" s="87"/>
      <c r="O258" s="87"/>
      <c r="P258" s="87"/>
      <c r="Q258" s="87"/>
      <c r="R258" s="87"/>
      <c r="S258" s="87"/>
      <c r="T258" s="88"/>
      <c r="AT258" s="17" t="s">
        <v>273</v>
      </c>
      <c r="AU258" s="17" t="s">
        <v>90</v>
      </c>
    </row>
    <row r="259" s="1" customFormat="1" ht="16.5" customHeight="1">
      <c r="B259" s="39"/>
      <c r="C259" s="233" t="s">
        <v>788</v>
      </c>
      <c r="D259" s="233" t="s">
        <v>266</v>
      </c>
      <c r="E259" s="234" t="s">
        <v>4867</v>
      </c>
      <c r="F259" s="235" t="s">
        <v>4868</v>
      </c>
      <c r="G259" s="236" t="s">
        <v>1829</v>
      </c>
      <c r="H259" s="237">
        <v>1</v>
      </c>
      <c r="I259" s="238"/>
      <c r="J259" s="239">
        <f>ROUND(I259*H259,2)</f>
        <v>0</v>
      </c>
      <c r="K259" s="235" t="s">
        <v>413</v>
      </c>
      <c r="L259" s="44"/>
      <c r="M259" s="240" t="s">
        <v>1</v>
      </c>
      <c r="N259" s="241" t="s">
        <v>48</v>
      </c>
      <c r="O259" s="87"/>
      <c r="P259" s="242">
        <f>O259*H259</f>
        <v>0</v>
      </c>
      <c r="Q259" s="242">
        <v>0</v>
      </c>
      <c r="R259" s="242">
        <f>Q259*H259</f>
        <v>0</v>
      </c>
      <c r="S259" s="242">
        <v>0</v>
      </c>
      <c r="T259" s="243">
        <f>S259*H259</f>
        <v>0</v>
      </c>
      <c r="AR259" s="244" t="s">
        <v>125</v>
      </c>
      <c r="AT259" s="244" t="s">
        <v>266</v>
      </c>
      <c r="AU259" s="244" t="s">
        <v>90</v>
      </c>
      <c r="AY259" s="17" t="s">
        <v>263</v>
      </c>
      <c r="BE259" s="245">
        <f>IF(N259="základní",J259,0)</f>
        <v>0</v>
      </c>
      <c r="BF259" s="245">
        <f>IF(N259="snížená",J259,0)</f>
        <v>0</v>
      </c>
      <c r="BG259" s="245">
        <f>IF(N259="zákl. přenesená",J259,0)</f>
        <v>0</v>
      </c>
      <c r="BH259" s="245">
        <f>IF(N259="sníž. přenesená",J259,0)</f>
        <v>0</v>
      </c>
      <c r="BI259" s="245">
        <f>IF(N259="nulová",J259,0)</f>
        <v>0</v>
      </c>
      <c r="BJ259" s="17" t="s">
        <v>90</v>
      </c>
      <c r="BK259" s="245">
        <f>ROUND(I259*H259,2)</f>
        <v>0</v>
      </c>
      <c r="BL259" s="17" t="s">
        <v>125</v>
      </c>
      <c r="BM259" s="244" t="s">
        <v>1168</v>
      </c>
    </row>
    <row r="260" s="1" customFormat="1">
      <c r="B260" s="39"/>
      <c r="C260" s="40"/>
      <c r="D260" s="246" t="s">
        <v>273</v>
      </c>
      <c r="E260" s="40"/>
      <c r="F260" s="247" t="s">
        <v>4869</v>
      </c>
      <c r="G260" s="40"/>
      <c r="H260" s="40"/>
      <c r="I260" s="151"/>
      <c r="J260" s="40"/>
      <c r="K260" s="40"/>
      <c r="L260" s="44"/>
      <c r="M260" s="248"/>
      <c r="N260" s="87"/>
      <c r="O260" s="87"/>
      <c r="P260" s="87"/>
      <c r="Q260" s="87"/>
      <c r="R260" s="87"/>
      <c r="S260" s="87"/>
      <c r="T260" s="88"/>
      <c r="AT260" s="17" t="s">
        <v>273</v>
      </c>
      <c r="AU260" s="17" t="s">
        <v>90</v>
      </c>
    </row>
    <row r="261" s="1" customFormat="1" ht="16.5" customHeight="1">
      <c r="B261" s="39"/>
      <c r="C261" s="233" t="s">
        <v>794</v>
      </c>
      <c r="D261" s="233" t="s">
        <v>266</v>
      </c>
      <c r="E261" s="234" t="s">
        <v>4870</v>
      </c>
      <c r="F261" s="235" t="s">
        <v>4866</v>
      </c>
      <c r="G261" s="236" t="s">
        <v>1829</v>
      </c>
      <c r="H261" s="237">
        <v>1</v>
      </c>
      <c r="I261" s="238"/>
      <c r="J261" s="239">
        <f>ROUND(I261*H261,2)</f>
        <v>0</v>
      </c>
      <c r="K261" s="235" t="s">
        <v>413</v>
      </c>
      <c r="L261" s="44"/>
      <c r="M261" s="240" t="s">
        <v>1</v>
      </c>
      <c r="N261" s="241" t="s">
        <v>48</v>
      </c>
      <c r="O261" s="87"/>
      <c r="P261" s="242">
        <f>O261*H261</f>
        <v>0</v>
      </c>
      <c r="Q261" s="242">
        <v>0</v>
      </c>
      <c r="R261" s="242">
        <f>Q261*H261</f>
        <v>0</v>
      </c>
      <c r="S261" s="242">
        <v>0</v>
      </c>
      <c r="T261" s="243">
        <f>S261*H261</f>
        <v>0</v>
      </c>
      <c r="AR261" s="244" t="s">
        <v>125</v>
      </c>
      <c r="AT261" s="244" t="s">
        <v>266</v>
      </c>
      <c r="AU261" s="244" t="s">
        <v>90</v>
      </c>
      <c r="AY261" s="17" t="s">
        <v>263</v>
      </c>
      <c r="BE261" s="245">
        <f>IF(N261="základní",J261,0)</f>
        <v>0</v>
      </c>
      <c r="BF261" s="245">
        <f>IF(N261="snížená",J261,0)</f>
        <v>0</v>
      </c>
      <c r="BG261" s="245">
        <f>IF(N261="zákl. přenesená",J261,0)</f>
        <v>0</v>
      </c>
      <c r="BH261" s="245">
        <f>IF(N261="sníž. přenesená",J261,0)</f>
        <v>0</v>
      </c>
      <c r="BI261" s="245">
        <f>IF(N261="nulová",J261,0)</f>
        <v>0</v>
      </c>
      <c r="BJ261" s="17" t="s">
        <v>90</v>
      </c>
      <c r="BK261" s="245">
        <f>ROUND(I261*H261,2)</f>
        <v>0</v>
      </c>
      <c r="BL261" s="17" t="s">
        <v>125</v>
      </c>
      <c r="BM261" s="244" t="s">
        <v>1174</v>
      </c>
    </row>
    <row r="262" s="1" customFormat="1">
      <c r="B262" s="39"/>
      <c r="C262" s="40"/>
      <c r="D262" s="246" t="s">
        <v>273</v>
      </c>
      <c r="E262" s="40"/>
      <c r="F262" s="247" t="s">
        <v>4855</v>
      </c>
      <c r="G262" s="40"/>
      <c r="H262" s="40"/>
      <c r="I262" s="151"/>
      <c r="J262" s="40"/>
      <c r="K262" s="40"/>
      <c r="L262" s="44"/>
      <c r="M262" s="248"/>
      <c r="N262" s="87"/>
      <c r="O262" s="87"/>
      <c r="P262" s="87"/>
      <c r="Q262" s="87"/>
      <c r="R262" s="87"/>
      <c r="S262" s="87"/>
      <c r="T262" s="88"/>
      <c r="AT262" s="17" t="s">
        <v>273</v>
      </c>
      <c r="AU262" s="17" t="s">
        <v>90</v>
      </c>
    </row>
    <row r="263" s="1" customFormat="1" ht="16.5" customHeight="1">
      <c r="B263" s="39"/>
      <c r="C263" s="233" t="s">
        <v>798</v>
      </c>
      <c r="D263" s="233" t="s">
        <v>266</v>
      </c>
      <c r="E263" s="234" t="s">
        <v>4871</v>
      </c>
      <c r="F263" s="235" t="s">
        <v>4868</v>
      </c>
      <c r="G263" s="236" t="s">
        <v>1829</v>
      </c>
      <c r="H263" s="237">
        <v>2</v>
      </c>
      <c r="I263" s="238"/>
      <c r="J263" s="239">
        <f>ROUND(I263*H263,2)</f>
        <v>0</v>
      </c>
      <c r="K263" s="235" t="s">
        <v>413</v>
      </c>
      <c r="L263" s="44"/>
      <c r="M263" s="240" t="s">
        <v>1</v>
      </c>
      <c r="N263" s="241" t="s">
        <v>48</v>
      </c>
      <c r="O263" s="87"/>
      <c r="P263" s="242">
        <f>O263*H263</f>
        <v>0</v>
      </c>
      <c r="Q263" s="242">
        <v>0</v>
      </c>
      <c r="R263" s="242">
        <f>Q263*H263</f>
        <v>0</v>
      </c>
      <c r="S263" s="242">
        <v>0</v>
      </c>
      <c r="T263" s="243">
        <f>S263*H263</f>
        <v>0</v>
      </c>
      <c r="AR263" s="244" t="s">
        <v>125</v>
      </c>
      <c r="AT263" s="244" t="s">
        <v>266</v>
      </c>
      <c r="AU263" s="244" t="s">
        <v>90</v>
      </c>
      <c r="AY263" s="17" t="s">
        <v>263</v>
      </c>
      <c r="BE263" s="245">
        <f>IF(N263="základní",J263,0)</f>
        <v>0</v>
      </c>
      <c r="BF263" s="245">
        <f>IF(N263="snížená",J263,0)</f>
        <v>0</v>
      </c>
      <c r="BG263" s="245">
        <f>IF(N263="zákl. přenesená",J263,0)</f>
        <v>0</v>
      </c>
      <c r="BH263" s="245">
        <f>IF(N263="sníž. přenesená",J263,0)</f>
        <v>0</v>
      </c>
      <c r="BI263" s="245">
        <f>IF(N263="nulová",J263,0)</f>
        <v>0</v>
      </c>
      <c r="BJ263" s="17" t="s">
        <v>90</v>
      </c>
      <c r="BK263" s="245">
        <f>ROUND(I263*H263,2)</f>
        <v>0</v>
      </c>
      <c r="BL263" s="17" t="s">
        <v>125</v>
      </c>
      <c r="BM263" s="244" t="s">
        <v>1179</v>
      </c>
    </row>
    <row r="264" s="1" customFormat="1">
      <c r="B264" s="39"/>
      <c r="C264" s="40"/>
      <c r="D264" s="246" t="s">
        <v>273</v>
      </c>
      <c r="E264" s="40"/>
      <c r="F264" s="247" t="s">
        <v>4872</v>
      </c>
      <c r="G264" s="40"/>
      <c r="H264" s="40"/>
      <c r="I264" s="151"/>
      <c r="J264" s="40"/>
      <c r="K264" s="40"/>
      <c r="L264" s="44"/>
      <c r="M264" s="248"/>
      <c r="N264" s="87"/>
      <c r="O264" s="87"/>
      <c r="P264" s="87"/>
      <c r="Q264" s="87"/>
      <c r="R264" s="87"/>
      <c r="S264" s="87"/>
      <c r="T264" s="88"/>
      <c r="AT264" s="17" t="s">
        <v>273</v>
      </c>
      <c r="AU264" s="17" t="s">
        <v>90</v>
      </c>
    </row>
    <row r="265" s="1" customFormat="1" ht="16.5" customHeight="1">
      <c r="B265" s="39"/>
      <c r="C265" s="233" t="s">
        <v>800</v>
      </c>
      <c r="D265" s="233" t="s">
        <v>266</v>
      </c>
      <c r="E265" s="234" t="s">
        <v>4873</v>
      </c>
      <c r="F265" s="235" t="s">
        <v>4745</v>
      </c>
      <c r="G265" s="236" t="s">
        <v>1829</v>
      </c>
      <c r="H265" s="237">
        <v>1</v>
      </c>
      <c r="I265" s="238"/>
      <c r="J265" s="239">
        <f>ROUND(I265*H265,2)</f>
        <v>0</v>
      </c>
      <c r="K265" s="235" t="s">
        <v>413</v>
      </c>
      <c r="L265" s="44"/>
      <c r="M265" s="240" t="s">
        <v>1</v>
      </c>
      <c r="N265" s="241" t="s">
        <v>48</v>
      </c>
      <c r="O265" s="87"/>
      <c r="P265" s="242">
        <f>O265*H265</f>
        <v>0</v>
      </c>
      <c r="Q265" s="242">
        <v>0</v>
      </c>
      <c r="R265" s="242">
        <f>Q265*H265</f>
        <v>0</v>
      </c>
      <c r="S265" s="242">
        <v>0</v>
      </c>
      <c r="T265" s="243">
        <f>S265*H265</f>
        <v>0</v>
      </c>
      <c r="AR265" s="244" t="s">
        <v>125</v>
      </c>
      <c r="AT265" s="244" t="s">
        <v>266</v>
      </c>
      <c r="AU265" s="244" t="s">
        <v>90</v>
      </c>
      <c r="AY265" s="17" t="s">
        <v>263</v>
      </c>
      <c r="BE265" s="245">
        <f>IF(N265="základní",J265,0)</f>
        <v>0</v>
      </c>
      <c r="BF265" s="245">
        <f>IF(N265="snížená",J265,0)</f>
        <v>0</v>
      </c>
      <c r="BG265" s="245">
        <f>IF(N265="zákl. přenesená",J265,0)</f>
        <v>0</v>
      </c>
      <c r="BH265" s="245">
        <f>IF(N265="sníž. přenesená",J265,0)</f>
        <v>0</v>
      </c>
      <c r="BI265" s="245">
        <f>IF(N265="nulová",J265,0)</f>
        <v>0</v>
      </c>
      <c r="BJ265" s="17" t="s">
        <v>90</v>
      </c>
      <c r="BK265" s="245">
        <f>ROUND(I265*H265,2)</f>
        <v>0</v>
      </c>
      <c r="BL265" s="17" t="s">
        <v>125</v>
      </c>
      <c r="BM265" s="244" t="s">
        <v>1188</v>
      </c>
    </row>
    <row r="266" s="1" customFormat="1" ht="16.5" customHeight="1">
      <c r="B266" s="39"/>
      <c r="C266" s="233" t="s">
        <v>804</v>
      </c>
      <c r="D266" s="233" t="s">
        <v>266</v>
      </c>
      <c r="E266" s="234" t="s">
        <v>4874</v>
      </c>
      <c r="F266" s="235" t="s">
        <v>4875</v>
      </c>
      <c r="G266" s="236" t="s">
        <v>1829</v>
      </c>
      <c r="H266" s="237">
        <v>125</v>
      </c>
      <c r="I266" s="238"/>
      <c r="J266" s="239">
        <f>ROUND(I266*H266,2)</f>
        <v>0</v>
      </c>
      <c r="K266" s="235" t="s">
        <v>413</v>
      </c>
      <c r="L266" s="44"/>
      <c r="M266" s="240" t="s">
        <v>1</v>
      </c>
      <c r="N266" s="241" t="s">
        <v>48</v>
      </c>
      <c r="O266" s="87"/>
      <c r="P266" s="242">
        <f>O266*H266</f>
        <v>0</v>
      </c>
      <c r="Q266" s="242">
        <v>0</v>
      </c>
      <c r="R266" s="242">
        <f>Q266*H266</f>
        <v>0</v>
      </c>
      <c r="S266" s="242">
        <v>0</v>
      </c>
      <c r="T266" s="243">
        <f>S266*H266</f>
        <v>0</v>
      </c>
      <c r="AR266" s="244" t="s">
        <v>125</v>
      </c>
      <c r="AT266" s="244" t="s">
        <v>266</v>
      </c>
      <c r="AU266" s="244" t="s">
        <v>90</v>
      </c>
      <c r="AY266" s="17" t="s">
        <v>263</v>
      </c>
      <c r="BE266" s="245">
        <f>IF(N266="základní",J266,0)</f>
        <v>0</v>
      </c>
      <c r="BF266" s="245">
        <f>IF(N266="snížená",J266,0)</f>
        <v>0</v>
      </c>
      <c r="BG266" s="245">
        <f>IF(N266="zákl. přenesená",J266,0)</f>
        <v>0</v>
      </c>
      <c r="BH266" s="245">
        <f>IF(N266="sníž. přenesená",J266,0)</f>
        <v>0</v>
      </c>
      <c r="BI266" s="245">
        <f>IF(N266="nulová",J266,0)</f>
        <v>0</v>
      </c>
      <c r="BJ266" s="17" t="s">
        <v>90</v>
      </c>
      <c r="BK266" s="245">
        <f>ROUND(I266*H266,2)</f>
        <v>0</v>
      </c>
      <c r="BL266" s="17" t="s">
        <v>125</v>
      </c>
      <c r="BM266" s="244" t="s">
        <v>1197</v>
      </c>
    </row>
    <row r="267" s="1" customFormat="1">
      <c r="B267" s="39"/>
      <c r="C267" s="40"/>
      <c r="D267" s="246" t="s">
        <v>273</v>
      </c>
      <c r="E267" s="40"/>
      <c r="F267" s="247" t="s">
        <v>4876</v>
      </c>
      <c r="G267" s="40"/>
      <c r="H267" s="40"/>
      <c r="I267" s="151"/>
      <c r="J267" s="40"/>
      <c r="K267" s="40"/>
      <c r="L267" s="44"/>
      <c r="M267" s="248"/>
      <c r="N267" s="87"/>
      <c r="O267" s="87"/>
      <c r="P267" s="87"/>
      <c r="Q267" s="87"/>
      <c r="R267" s="87"/>
      <c r="S267" s="87"/>
      <c r="T267" s="88"/>
      <c r="AT267" s="17" t="s">
        <v>273</v>
      </c>
      <c r="AU267" s="17" t="s">
        <v>90</v>
      </c>
    </row>
    <row r="268" s="1" customFormat="1" ht="16.5" customHeight="1">
      <c r="B268" s="39"/>
      <c r="C268" s="233" t="s">
        <v>808</v>
      </c>
      <c r="D268" s="233" t="s">
        <v>266</v>
      </c>
      <c r="E268" s="234" t="s">
        <v>4877</v>
      </c>
      <c r="F268" s="235" t="s">
        <v>4878</v>
      </c>
      <c r="G268" s="236" t="s">
        <v>1829</v>
      </c>
      <c r="H268" s="237">
        <v>12</v>
      </c>
      <c r="I268" s="238"/>
      <c r="J268" s="239">
        <f>ROUND(I268*H268,2)</f>
        <v>0</v>
      </c>
      <c r="K268" s="235" t="s">
        <v>413</v>
      </c>
      <c r="L268" s="44"/>
      <c r="M268" s="240" t="s">
        <v>1</v>
      </c>
      <c r="N268" s="241" t="s">
        <v>48</v>
      </c>
      <c r="O268" s="87"/>
      <c r="P268" s="242">
        <f>O268*H268</f>
        <v>0</v>
      </c>
      <c r="Q268" s="242">
        <v>0</v>
      </c>
      <c r="R268" s="242">
        <f>Q268*H268</f>
        <v>0</v>
      </c>
      <c r="S268" s="242">
        <v>0</v>
      </c>
      <c r="T268" s="243">
        <f>S268*H268</f>
        <v>0</v>
      </c>
      <c r="AR268" s="244" t="s">
        <v>125</v>
      </c>
      <c r="AT268" s="244" t="s">
        <v>266</v>
      </c>
      <c r="AU268" s="244" t="s">
        <v>90</v>
      </c>
      <c r="AY268" s="17" t="s">
        <v>263</v>
      </c>
      <c r="BE268" s="245">
        <f>IF(N268="základní",J268,0)</f>
        <v>0</v>
      </c>
      <c r="BF268" s="245">
        <f>IF(N268="snížená",J268,0)</f>
        <v>0</v>
      </c>
      <c r="BG268" s="245">
        <f>IF(N268="zákl. přenesená",J268,0)</f>
        <v>0</v>
      </c>
      <c r="BH268" s="245">
        <f>IF(N268="sníž. přenesená",J268,0)</f>
        <v>0</v>
      </c>
      <c r="BI268" s="245">
        <f>IF(N268="nulová",J268,0)</f>
        <v>0</v>
      </c>
      <c r="BJ268" s="17" t="s">
        <v>90</v>
      </c>
      <c r="BK268" s="245">
        <f>ROUND(I268*H268,2)</f>
        <v>0</v>
      </c>
      <c r="BL268" s="17" t="s">
        <v>125</v>
      </c>
      <c r="BM268" s="244" t="s">
        <v>1204</v>
      </c>
    </row>
    <row r="269" s="1" customFormat="1">
      <c r="B269" s="39"/>
      <c r="C269" s="40"/>
      <c r="D269" s="246" t="s">
        <v>273</v>
      </c>
      <c r="E269" s="40"/>
      <c r="F269" s="247" t="s">
        <v>4879</v>
      </c>
      <c r="G269" s="40"/>
      <c r="H269" s="40"/>
      <c r="I269" s="151"/>
      <c r="J269" s="40"/>
      <c r="K269" s="40"/>
      <c r="L269" s="44"/>
      <c r="M269" s="248"/>
      <c r="N269" s="87"/>
      <c r="O269" s="87"/>
      <c r="P269" s="87"/>
      <c r="Q269" s="87"/>
      <c r="R269" s="87"/>
      <c r="S269" s="87"/>
      <c r="T269" s="88"/>
      <c r="AT269" s="17" t="s">
        <v>273</v>
      </c>
      <c r="AU269" s="17" t="s">
        <v>90</v>
      </c>
    </row>
    <row r="270" s="1" customFormat="1" ht="24" customHeight="1">
      <c r="B270" s="39"/>
      <c r="C270" s="233" t="s">
        <v>812</v>
      </c>
      <c r="D270" s="233" t="s">
        <v>266</v>
      </c>
      <c r="E270" s="234" t="s">
        <v>4880</v>
      </c>
      <c r="F270" s="235" t="s">
        <v>4881</v>
      </c>
      <c r="G270" s="236" t="s">
        <v>1829</v>
      </c>
      <c r="H270" s="237">
        <v>6</v>
      </c>
      <c r="I270" s="238"/>
      <c r="J270" s="239">
        <f>ROUND(I270*H270,2)</f>
        <v>0</v>
      </c>
      <c r="K270" s="235" t="s">
        <v>413</v>
      </c>
      <c r="L270" s="44"/>
      <c r="M270" s="240" t="s">
        <v>1</v>
      </c>
      <c r="N270" s="241" t="s">
        <v>48</v>
      </c>
      <c r="O270" s="87"/>
      <c r="P270" s="242">
        <f>O270*H270</f>
        <v>0</v>
      </c>
      <c r="Q270" s="242">
        <v>0</v>
      </c>
      <c r="R270" s="242">
        <f>Q270*H270</f>
        <v>0</v>
      </c>
      <c r="S270" s="242">
        <v>0</v>
      </c>
      <c r="T270" s="243">
        <f>S270*H270</f>
        <v>0</v>
      </c>
      <c r="AR270" s="244" t="s">
        <v>125</v>
      </c>
      <c r="AT270" s="244" t="s">
        <v>266</v>
      </c>
      <c r="AU270" s="244" t="s">
        <v>90</v>
      </c>
      <c r="AY270" s="17" t="s">
        <v>263</v>
      </c>
      <c r="BE270" s="245">
        <f>IF(N270="základní",J270,0)</f>
        <v>0</v>
      </c>
      <c r="BF270" s="245">
        <f>IF(N270="snížená",J270,0)</f>
        <v>0</v>
      </c>
      <c r="BG270" s="245">
        <f>IF(N270="zákl. přenesená",J270,0)</f>
        <v>0</v>
      </c>
      <c r="BH270" s="245">
        <f>IF(N270="sníž. přenesená",J270,0)</f>
        <v>0</v>
      </c>
      <c r="BI270" s="245">
        <f>IF(N270="nulová",J270,0)</f>
        <v>0</v>
      </c>
      <c r="BJ270" s="17" t="s">
        <v>90</v>
      </c>
      <c r="BK270" s="245">
        <f>ROUND(I270*H270,2)</f>
        <v>0</v>
      </c>
      <c r="BL270" s="17" t="s">
        <v>125</v>
      </c>
      <c r="BM270" s="244" t="s">
        <v>1209</v>
      </c>
    </row>
    <row r="271" s="1" customFormat="1">
      <c r="B271" s="39"/>
      <c r="C271" s="40"/>
      <c r="D271" s="246" t="s">
        <v>273</v>
      </c>
      <c r="E271" s="40"/>
      <c r="F271" s="247" t="s">
        <v>4882</v>
      </c>
      <c r="G271" s="40"/>
      <c r="H271" s="40"/>
      <c r="I271" s="151"/>
      <c r="J271" s="40"/>
      <c r="K271" s="40"/>
      <c r="L271" s="44"/>
      <c r="M271" s="248"/>
      <c r="N271" s="87"/>
      <c r="O271" s="87"/>
      <c r="P271" s="87"/>
      <c r="Q271" s="87"/>
      <c r="R271" s="87"/>
      <c r="S271" s="87"/>
      <c r="T271" s="88"/>
      <c r="AT271" s="17" t="s">
        <v>273</v>
      </c>
      <c r="AU271" s="17" t="s">
        <v>90</v>
      </c>
    </row>
    <row r="272" s="1" customFormat="1" ht="16.5" customHeight="1">
      <c r="B272" s="39"/>
      <c r="C272" s="233" t="s">
        <v>816</v>
      </c>
      <c r="D272" s="233" t="s">
        <v>266</v>
      </c>
      <c r="E272" s="234" t="s">
        <v>4883</v>
      </c>
      <c r="F272" s="235" t="s">
        <v>4884</v>
      </c>
      <c r="G272" s="236" t="s">
        <v>1829</v>
      </c>
      <c r="H272" s="237">
        <v>2</v>
      </c>
      <c r="I272" s="238"/>
      <c r="J272" s="239">
        <f>ROUND(I272*H272,2)</f>
        <v>0</v>
      </c>
      <c r="K272" s="235" t="s">
        <v>413</v>
      </c>
      <c r="L272" s="44"/>
      <c r="M272" s="240" t="s">
        <v>1</v>
      </c>
      <c r="N272" s="241" t="s">
        <v>48</v>
      </c>
      <c r="O272" s="87"/>
      <c r="P272" s="242">
        <f>O272*H272</f>
        <v>0</v>
      </c>
      <c r="Q272" s="242">
        <v>0</v>
      </c>
      <c r="R272" s="242">
        <f>Q272*H272</f>
        <v>0</v>
      </c>
      <c r="S272" s="242">
        <v>0</v>
      </c>
      <c r="T272" s="243">
        <f>S272*H272</f>
        <v>0</v>
      </c>
      <c r="AR272" s="244" t="s">
        <v>125</v>
      </c>
      <c r="AT272" s="244" t="s">
        <v>266</v>
      </c>
      <c r="AU272" s="244" t="s">
        <v>90</v>
      </c>
      <c r="AY272" s="17" t="s">
        <v>263</v>
      </c>
      <c r="BE272" s="245">
        <f>IF(N272="základní",J272,0)</f>
        <v>0</v>
      </c>
      <c r="BF272" s="245">
        <f>IF(N272="snížená",J272,0)</f>
        <v>0</v>
      </c>
      <c r="BG272" s="245">
        <f>IF(N272="zákl. přenesená",J272,0)</f>
        <v>0</v>
      </c>
      <c r="BH272" s="245">
        <f>IF(N272="sníž. přenesená",J272,0)</f>
        <v>0</v>
      </c>
      <c r="BI272" s="245">
        <f>IF(N272="nulová",J272,0)</f>
        <v>0</v>
      </c>
      <c r="BJ272" s="17" t="s">
        <v>90</v>
      </c>
      <c r="BK272" s="245">
        <f>ROUND(I272*H272,2)</f>
        <v>0</v>
      </c>
      <c r="BL272" s="17" t="s">
        <v>125</v>
      </c>
      <c r="BM272" s="244" t="s">
        <v>1215</v>
      </c>
    </row>
    <row r="273" s="1" customFormat="1">
      <c r="B273" s="39"/>
      <c r="C273" s="40"/>
      <c r="D273" s="246" t="s">
        <v>273</v>
      </c>
      <c r="E273" s="40"/>
      <c r="F273" s="247" t="s">
        <v>4885</v>
      </c>
      <c r="G273" s="40"/>
      <c r="H273" s="40"/>
      <c r="I273" s="151"/>
      <c r="J273" s="40"/>
      <c r="K273" s="40"/>
      <c r="L273" s="44"/>
      <c r="M273" s="248"/>
      <c r="N273" s="87"/>
      <c r="O273" s="87"/>
      <c r="P273" s="87"/>
      <c r="Q273" s="87"/>
      <c r="R273" s="87"/>
      <c r="S273" s="87"/>
      <c r="T273" s="88"/>
      <c r="AT273" s="17" t="s">
        <v>273</v>
      </c>
      <c r="AU273" s="17" t="s">
        <v>90</v>
      </c>
    </row>
    <row r="274" s="1" customFormat="1" ht="16.5" customHeight="1">
      <c r="B274" s="39"/>
      <c r="C274" s="233" t="s">
        <v>819</v>
      </c>
      <c r="D274" s="233" t="s">
        <v>266</v>
      </c>
      <c r="E274" s="234" t="s">
        <v>4886</v>
      </c>
      <c r="F274" s="235" t="s">
        <v>4887</v>
      </c>
      <c r="G274" s="236" t="s">
        <v>1829</v>
      </c>
      <c r="H274" s="237">
        <v>2</v>
      </c>
      <c r="I274" s="238"/>
      <c r="J274" s="239">
        <f>ROUND(I274*H274,2)</f>
        <v>0</v>
      </c>
      <c r="K274" s="235" t="s">
        <v>413</v>
      </c>
      <c r="L274" s="44"/>
      <c r="M274" s="240" t="s">
        <v>1</v>
      </c>
      <c r="N274" s="241" t="s">
        <v>48</v>
      </c>
      <c r="O274" s="87"/>
      <c r="P274" s="242">
        <f>O274*H274</f>
        <v>0</v>
      </c>
      <c r="Q274" s="242">
        <v>0</v>
      </c>
      <c r="R274" s="242">
        <f>Q274*H274</f>
        <v>0</v>
      </c>
      <c r="S274" s="242">
        <v>0</v>
      </c>
      <c r="T274" s="243">
        <f>S274*H274</f>
        <v>0</v>
      </c>
      <c r="AR274" s="244" t="s">
        <v>125</v>
      </c>
      <c r="AT274" s="244" t="s">
        <v>266</v>
      </c>
      <c r="AU274" s="244" t="s">
        <v>90</v>
      </c>
      <c r="AY274" s="17" t="s">
        <v>263</v>
      </c>
      <c r="BE274" s="245">
        <f>IF(N274="základní",J274,0)</f>
        <v>0</v>
      </c>
      <c r="BF274" s="245">
        <f>IF(N274="snížená",J274,0)</f>
        <v>0</v>
      </c>
      <c r="BG274" s="245">
        <f>IF(N274="zákl. přenesená",J274,0)</f>
        <v>0</v>
      </c>
      <c r="BH274" s="245">
        <f>IF(N274="sníž. přenesená",J274,0)</f>
        <v>0</v>
      </c>
      <c r="BI274" s="245">
        <f>IF(N274="nulová",J274,0)</f>
        <v>0</v>
      </c>
      <c r="BJ274" s="17" t="s">
        <v>90</v>
      </c>
      <c r="BK274" s="245">
        <f>ROUND(I274*H274,2)</f>
        <v>0</v>
      </c>
      <c r="BL274" s="17" t="s">
        <v>125</v>
      </c>
      <c r="BM274" s="244" t="s">
        <v>1230</v>
      </c>
    </row>
    <row r="275" s="1" customFormat="1">
      <c r="B275" s="39"/>
      <c r="C275" s="40"/>
      <c r="D275" s="246" t="s">
        <v>273</v>
      </c>
      <c r="E275" s="40"/>
      <c r="F275" s="247" t="s">
        <v>4888</v>
      </c>
      <c r="G275" s="40"/>
      <c r="H275" s="40"/>
      <c r="I275" s="151"/>
      <c r="J275" s="40"/>
      <c r="K275" s="40"/>
      <c r="L275" s="44"/>
      <c r="M275" s="248"/>
      <c r="N275" s="87"/>
      <c r="O275" s="87"/>
      <c r="P275" s="87"/>
      <c r="Q275" s="87"/>
      <c r="R275" s="87"/>
      <c r="S275" s="87"/>
      <c r="T275" s="88"/>
      <c r="AT275" s="17" t="s">
        <v>273</v>
      </c>
      <c r="AU275" s="17" t="s">
        <v>90</v>
      </c>
    </row>
    <row r="276" s="1" customFormat="1" ht="16.5" customHeight="1">
      <c r="B276" s="39"/>
      <c r="C276" s="233" t="s">
        <v>830</v>
      </c>
      <c r="D276" s="233" t="s">
        <v>266</v>
      </c>
      <c r="E276" s="234" t="s">
        <v>4889</v>
      </c>
      <c r="F276" s="235" t="s">
        <v>4745</v>
      </c>
      <c r="G276" s="236" t="s">
        <v>1829</v>
      </c>
      <c r="H276" s="237">
        <v>1</v>
      </c>
      <c r="I276" s="238"/>
      <c r="J276" s="239">
        <f>ROUND(I276*H276,2)</f>
        <v>0</v>
      </c>
      <c r="K276" s="235" t="s">
        <v>413</v>
      </c>
      <c r="L276" s="44"/>
      <c r="M276" s="240" t="s">
        <v>1</v>
      </c>
      <c r="N276" s="241" t="s">
        <v>48</v>
      </c>
      <c r="O276" s="87"/>
      <c r="P276" s="242">
        <f>O276*H276</f>
        <v>0</v>
      </c>
      <c r="Q276" s="242">
        <v>0</v>
      </c>
      <c r="R276" s="242">
        <f>Q276*H276</f>
        <v>0</v>
      </c>
      <c r="S276" s="242">
        <v>0</v>
      </c>
      <c r="T276" s="243">
        <f>S276*H276</f>
        <v>0</v>
      </c>
      <c r="AR276" s="244" t="s">
        <v>125</v>
      </c>
      <c r="AT276" s="244" t="s">
        <v>266</v>
      </c>
      <c r="AU276" s="244" t="s">
        <v>90</v>
      </c>
      <c r="AY276" s="17" t="s">
        <v>263</v>
      </c>
      <c r="BE276" s="245">
        <f>IF(N276="základní",J276,0)</f>
        <v>0</v>
      </c>
      <c r="BF276" s="245">
        <f>IF(N276="snížená",J276,0)</f>
        <v>0</v>
      </c>
      <c r="BG276" s="245">
        <f>IF(N276="zákl. přenesená",J276,0)</f>
        <v>0</v>
      </c>
      <c r="BH276" s="245">
        <f>IF(N276="sníž. přenesená",J276,0)</f>
        <v>0</v>
      </c>
      <c r="BI276" s="245">
        <f>IF(N276="nulová",J276,0)</f>
        <v>0</v>
      </c>
      <c r="BJ276" s="17" t="s">
        <v>90</v>
      </c>
      <c r="BK276" s="245">
        <f>ROUND(I276*H276,2)</f>
        <v>0</v>
      </c>
      <c r="BL276" s="17" t="s">
        <v>125</v>
      </c>
      <c r="BM276" s="244" t="s">
        <v>1237</v>
      </c>
    </row>
    <row r="277" s="1" customFormat="1" ht="16.5" customHeight="1">
      <c r="B277" s="39"/>
      <c r="C277" s="233" t="s">
        <v>836</v>
      </c>
      <c r="D277" s="233" t="s">
        <v>266</v>
      </c>
      <c r="E277" s="234" t="s">
        <v>4890</v>
      </c>
      <c r="F277" s="235" t="s">
        <v>4891</v>
      </c>
      <c r="G277" s="236" t="s">
        <v>1829</v>
      </c>
      <c r="H277" s="237">
        <v>2</v>
      </c>
      <c r="I277" s="238"/>
      <c r="J277" s="239">
        <f>ROUND(I277*H277,2)</f>
        <v>0</v>
      </c>
      <c r="K277" s="235" t="s">
        <v>413</v>
      </c>
      <c r="L277" s="44"/>
      <c r="M277" s="240" t="s">
        <v>1</v>
      </c>
      <c r="N277" s="241" t="s">
        <v>48</v>
      </c>
      <c r="O277" s="87"/>
      <c r="P277" s="242">
        <f>O277*H277</f>
        <v>0</v>
      </c>
      <c r="Q277" s="242">
        <v>0</v>
      </c>
      <c r="R277" s="242">
        <f>Q277*H277</f>
        <v>0</v>
      </c>
      <c r="S277" s="242">
        <v>0</v>
      </c>
      <c r="T277" s="243">
        <f>S277*H277</f>
        <v>0</v>
      </c>
      <c r="AR277" s="244" t="s">
        <v>125</v>
      </c>
      <c r="AT277" s="244" t="s">
        <v>266</v>
      </c>
      <c r="AU277" s="244" t="s">
        <v>90</v>
      </c>
      <c r="AY277" s="17" t="s">
        <v>263</v>
      </c>
      <c r="BE277" s="245">
        <f>IF(N277="základní",J277,0)</f>
        <v>0</v>
      </c>
      <c r="BF277" s="245">
        <f>IF(N277="snížená",J277,0)</f>
        <v>0</v>
      </c>
      <c r="BG277" s="245">
        <f>IF(N277="zákl. přenesená",J277,0)</f>
        <v>0</v>
      </c>
      <c r="BH277" s="245">
        <f>IF(N277="sníž. přenesená",J277,0)</f>
        <v>0</v>
      </c>
      <c r="BI277" s="245">
        <f>IF(N277="nulová",J277,0)</f>
        <v>0</v>
      </c>
      <c r="BJ277" s="17" t="s">
        <v>90</v>
      </c>
      <c r="BK277" s="245">
        <f>ROUND(I277*H277,2)</f>
        <v>0</v>
      </c>
      <c r="BL277" s="17" t="s">
        <v>125</v>
      </c>
      <c r="BM277" s="244" t="s">
        <v>1244</v>
      </c>
    </row>
    <row r="278" s="1" customFormat="1" ht="16.5" customHeight="1">
      <c r="B278" s="39"/>
      <c r="C278" s="233" t="s">
        <v>852</v>
      </c>
      <c r="D278" s="233" t="s">
        <v>266</v>
      </c>
      <c r="E278" s="234" t="s">
        <v>4892</v>
      </c>
      <c r="F278" s="235" t="s">
        <v>4893</v>
      </c>
      <c r="G278" s="236" t="s">
        <v>1829</v>
      </c>
      <c r="H278" s="237">
        <v>2</v>
      </c>
      <c r="I278" s="238"/>
      <c r="J278" s="239">
        <f>ROUND(I278*H278,2)</f>
        <v>0</v>
      </c>
      <c r="K278" s="235" t="s">
        <v>413</v>
      </c>
      <c r="L278" s="44"/>
      <c r="M278" s="240" t="s">
        <v>1</v>
      </c>
      <c r="N278" s="241" t="s">
        <v>48</v>
      </c>
      <c r="O278" s="87"/>
      <c r="P278" s="242">
        <f>O278*H278</f>
        <v>0</v>
      </c>
      <c r="Q278" s="242">
        <v>0</v>
      </c>
      <c r="R278" s="242">
        <f>Q278*H278</f>
        <v>0</v>
      </c>
      <c r="S278" s="242">
        <v>0</v>
      </c>
      <c r="T278" s="243">
        <f>S278*H278</f>
        <v>0</v>
      </c>
      <c r="AR278" s="244" t="s">
        <v>125</v>
      </c>
      <c r="AT278" s="244" t="s">
        <v>266</v>
      </c>
      <c r="AU278" s="244" t="s">
        <v>90</v>
      </c>
      <c r="AY278" s="17" t="s">
        <v>263</v>
      </c>
      <c r="BE278" s="245">
        <f>IF(N278="základní",J278,0)</f>
        <v>0</v>
      </c>
      <c r="BF278" s="245">
        <f>IF(N278="snížená",J278,0)</f>
        <v>0</v>
      </c>
      <c r="BG278" s="245">
        <f>IF(N278="zákl. přenesená",J278,0)</f>
        <v>0</v>
      </c>
      <c r="BH278" s="245">
        <f>IF(N278="sníž. přenesená",J278,0)</f>
        <v>0</v>
      </c>
      <c r="BI278" s="245">
        <f>IF(N278="nulová",J278,0)</f>
        <v>0</v>
      </c>
      <c r="BJ278" s="17" t="s">
        <v>90</v>
      </c>
      <c r="BK278" s="245">
        <f>ROUND(I278*H278,2)</f>
        <v>0</v>
      </c>
      <c r="BL278" s="17" t="s">
        <v>125</v>
      </c>
      <c r="BM278" s="244" t="s">
        <v>1259</v>
      </c>
    </row>
    <row r="279" s="1" customFormat="1" ht="16.5" customHeight="1">
      <c r="B279" s="39"/>
      <c r="C279" s="233" t="s">
        <v>856</v>
      </c>
      <c r="D279" s="233" t="s">
        <v>266</v>
      </c>
      <c r="E279" s="234" t="s">
        <v>4894</v>
      </c>
      <c r="F279" s="235" t="s">
        <v>4895</v>
      </c>
      <c r="G279" s="236" t="s">
        <v>1829</v>
      </c>
      <c r="H279" s="237">
        <v>2</v>
      </c>
      <c r="I279" s="238"/>
      <c r="J279" s="239">
        <f>ROUND(I279*H279,2)</f>
        <v>0</v>
      </c>
      <c r="K279" s="235" t="s">
        <v>413</v>
      </c>
      <c r="L279" s="44"/>
      <c r="M279" s="240" t="s">
        <v>1</v>
      </c>
      <c r="N279" s="241" t="s">
        <v>48</v>
      </c>
      <c r="O279" s="87"/>
      <c r="P279" s="242">
        <f>O279*H279</f>
        <v>0</v>
      </c>
      <c r="Q279" s="242">
        <v>0</v>
      </c>
      <c r="R279" s="242">
        <f>Q279*H279</f>
        <v>0</v>
      </c>
      <c r="S279" s="242">
        <v>0</v>
      </c>
      <c r="T279" s="243">
        <f>S279*H279</f>
        <v>0</v>
      </c>
      <c r="AR279" s="244" t="s">
        <v>125</v>
      </c>
      <c r="AT279" s="244" t="s">
        <v>266</v>
      </c>
      <c r="AU279" s="244" t="s">
        <v>90</v>
      </c>
      <c r="AY279" s="17" t="s">
        <v>263</v>
      </c>
      <c r="BE279" s="245">
        <f>IF(N279="základní",J279,0)</f>
        <v>0</v>
      </c>
      <c r="BF279" s="245">
        <f>IF(N279="snížená",J279,0)</f>
        <v>0</v>
      </c>
      <c r="BG279" s="245">
        <f>IF(N279="zákl. přenesená",J279,0)</f>
        <v>0</v>
      </c>
      <c r="BH279" s="245">
        <f>IF(N279="sníž. přenesená",J279,0)</f>
        <v>0</v>
      </c>
      <c r="BI279" s="245">
        <f>IF(N279="nulová",J279,0)</f>
        <v>0</v>
      </c>
      <c r="BJ279" s="17" t="s">
        <v>90</v>
      </c>
      <c r="BK279" s="245">
        <f>ROUND(I279*H279,2)</f>
        <v>0</v>
      </c>
      <c r="BL279" s="17" t="s">
        <v>125</v>
      </c>
      <c r="BM279" s="244" t="s">
        <v>1270</v>
      </c>
    </row>
    <row r="280" s="1" customFormat="1" ht="16.5" customHeight="1">
      <c r="B280" s="39"/>
      <c r="C280" s="233" t="s">
        <v>862</v>
      </c>
      <c r="D280" s="233" t="s">
        <v>266</v>
      </c>
      <c r="E280" s="234" t="s">
        <v>4896</v>
      </c>
      <c r="F280" s="235" t="s">
        <v>4745</v>
      </c>
      <c r="G280" s="236" t="s">
        <v>1829</v>
      </c>
      <c r="H280" s="237">
        <v>1</v>
      </c>
      <c r="I280" s="238"/>
      <c r="J280" s="239">
        <f>ROUND(I280*H280,2)</f>
        <v>0</v>
      </c>
      <c r="K280" s="235" t="s">
        <v>413</v>
      </c>
      <c r="L280" s="44"/>
      <c r="M280" s="240" t="s">
        <v>1</v>
      </c>
      <c r="N280" s="241" t="s">
        <v>48</v>
      </c>
      <c r="O280" s="87"/>
      <c r="P280" s="242">
        <f>O280*H280</f>
        <v>0</v>
      </c>
      <c r="Q280" s="242">
        <v>0</v>
      </c>
      <c r="R280" s="242">
        <f>Q280*H280</f>
        <v>0</v>
      </c>
      <c r="S280" s="242">
        <v>0</v>
      </c>
      <c r="T280" s="243">
        <f>S280*H280</f>
        <v>0</v>
      </c>
      <c r="AR280" s="244" t="s">
        <v>125</v>
      </c>
      <c r="AT280" s="244" t="s">
        <v>266</v>
      </c>
      <c r="AU280" s="244" t="s">
        <v>90</v>
      </c>
      <c r="AY280" s="17" t="s">
        <v>263</v>
      </c>
      <c r="BE280" s="245">
        <f>IF(N280="základní",J280,0)</f>
        <v>0</v>
      </c>
      <c r="BF280" s="245">
        <f>IF(N280="snížená",J280,0)</f>
        <v>0</v>
      </c>
      <c r="BG280" s="245">
        <f>IF(N280="zákl. přenesená",J280,0)</f>
        <v>0</v>
      </c>
      <c r="BH280" s="245">
        <f>IF(N280="sníž. přenesená",J280,0)</f>
        <v>0</v>
      </c>
      <c r="BI280" s="245">
        <f>IF(N280="nulová",J280,0)</f>
        <v>0</v>
      </c>
      <c r="BJ280" s="17" t="s">
        <v>90</v>
      </c>
      <c r="BK280" s="245">
        <f>ROUND(I280*H280,2)</f>
        <v>0</v>
      </c>
      <c r="BL280" s="17" t="s">
        <v>125</v>
      </c>
      <c r="BM280" s="244" t="s">
        <v>1277</v>
      </c>
    </row>
    <row r="281" s="1" customFormat="1" ht="16.5" customHeight="1">
      <c r="B281" s="39"/>
      <c r="C281" s="233" t="s">
        <v>868</v>
      </c>
      <c r="D281" s="233" t="s">
        <v>266</v>
      </c>
      <c r="E281" s="234" t="s">
        <v>4897</v>
      </c>
      <c r="F281" s="235" t="s">
        <v>4898</v>
      </c>
      <c r="G281" s="236" t="s">
        <v>1694</v>
      </c>
      <c r="H281" s="237">
        <v>2</v>
      </c>
      <c r="I281" s="238"/>
      <c r="J281" s="239">
        <f>ROUND(I281*H281,2)</f>
        <v>0</v>
      </c>
      <c r="K281" s="235" t="s">
        <v>413</v>
      </c>
      <c r="L281" s="44"/>
      <c r="M281" s="240" t="s">
        <v>1</v>
      </c>
      <c r="N281" s="241" t="s">
        <v>48</v>
      </c>
      <c r="O281" s="87"/>
      <c r="P281" s="242">
        <f>O281*H281</f>
        <v>0</v>
      </c>
      <c r="Q281" s="242">
        <v>0</v>
      </c>
      <c r="R281" s="242">
        <f>Q281*H281</f>
        <v>0</v>
      </c>
      <c r="S281" s="242">
        <v>0</v>
      </c>
      <c r="T281" s="243">
        <f>S281*H281</f>
        <v>0</v>
      </c>
      <c r="AR281" s="244" t="s">
        <v>125</v>
      </c>
      <c r="AT281" s="244" t="s">
        <v>266</v>
      </c>
      <c r="AU281" s="244" t="s">
        <v>90</v>
      </c>
      <c r="AY281" s="17" t="s">
        <v>263</v>
      </c>
      <c r="BE281" s="245">
        <f>IF(N281="základní",J281,0)</f>
        <v>0</v>
      </c>
      <c r="BF281" s="245">
        <f>IF(N281="snížená",J281,0)</f>
        <v>0</v>
      </c>
      <c r="BG281" s="245">
        <f>IF(N281="zákl. přenesená",J281,0)</f>
        <v>0</v>
      </c>
      <c r="BH281" s="245">
        <f>IF(N281="sníž. přenesená",J281,0)</f>
        <v>0</v>
      </c>
      <c r="BI281" s="245">
        <f>IF(N281="nulová",J281,0)</f>
        <v>0</v>
      </c>
      <c r="BJ281" s="17" t="s">
        <v>90</v>
      </c>
      <c r="BK281" s="245">
        <f>ROUND(I281*H281,2)</f>
        <v>0</v>
      </c>
      <c r="BL281" s="17" t="s">
        <v>125</v>
      </c>
      <c r="BM281" s="244" t="s">
        <v>1286</v>
      </c>
    </row>
    <row r="282" s="1" customFormat="1" ht="16.5" customHeight="1">
      <c r="B282" s="39"/>
      <c r="C282" s="233" t="s">
        <v>873</v>
      </c>
      <c r="D282" s="233" t="s">
        <v>266</v>
      </c>
      <c r="E282" s="234" t="s">
        <v>4899</v>
      </c>
      <c r="F282" s="235" t="s">
        <v>4900</v>
      </c>
      <c r="G282" s="236" t="s">
        <v>1694</v>
      </c>
      <c r="H282" s="237">
        <v>6</v>
      </c>
      <c r="I282" s="238"/>
      <c r="J282" s="239">
        <f>ROUND(I282*H282,2)</f>
        <v>0</v>
      </c>
      <c r="K282" s="235" t="s">
        <v>413</v>
      </c>
      <c r="L282" s="44"/>
      <c r="M282" s="240" t="s">
        <v>1</v>
      </c>
      <c r="N282" s="241" t="s">
        <v>48</v>
      </c>
      <c r="O282" s="87"/>
      <c r="P282" s="242">
        <f>O282*H282</f>
        <v>0</v>
      </c>
      <c r="Q282" s="242">
        <v>0</v>
      </c>
      <c r="R282" s="242">
        <f>Q282*H282</f>
        <v>0</v>
      </c>
      <c r="S282" s="242">
        <v>0</v>
      </c>
      <c r="T282" s="243">
        <f>S282*H282</f>
        <v>0</v>
      </c>
      <c r="AR282" s="244" t="s">
        <v>125</v>
      </c>
      <c r="AT282" s="244" t="s">
        <v>266</v>
      </c>
      <c r="AU282" s="244" t="s">
        <v>90</v>
      </c>
      <c r="AY282" s="17" t="s">
        <v>263</v>
      </c>
      <c r="BE282" s="245">
        <f>IF(N282="základní",J282,0)</f>
        <v>0</v>
      </c>
      <c r="BF282" s="245">
        <f>IF(N282="snížená",J282,0)</f>
        <v>0</v>
      </c>
      <c r="BG282" s="245">
        <f>IF(N282="zákl. přenesená",J282,0)</f>
        <v>0</v>
      </c>
      <c r="BH282" s="245">
        <f>IF(N282="sníž. přenesená",J282,0)</f>
        <v>0</v>
      </c>
      <c r="BI282" s="245">
        <f>IF(N282="nulová",J282,0)</f>
        <v>0</v>
      </c>
      <c r="BJ282" s="17" t="s">
        <v>90</v>
      </c>
      <c r="BK282" s="245">
        <f>ROUND(I282*H282,2)</f>
        <v>0</v>
      </c>
      <c r="BL282" s="17" t="s">
        <v>125</v>
      </c>
      <c r="BM282" s="244" t="s">
        <v>1294</v>
      </c>
    </row>
    <row r="283" s="1" customFormat="1" ht="16.5" customHeight="1">
      <c r="B283" s="39"/>
      <c r="C283" s="233" t="s">
        <v>888</v>
      </c>
      <c r="D283" s="233" t="s">
        <v>266</v>
      </c>
      <c r="E283" s="234" t="s">
        <v>4901</v>
      </c>
      <c r="F283" s="235" t="s">
        <v>4902</v>
      </c>
      <c r="G283" s="236" t="s">
        <v>1694</v>
      </c>
      <c r="H283" s="237">
        <v>3</v>
      </c>
      <c r="I283" s="238"/>
      <c r="J283" s="239">
        <f>ROUND(I283*H283,2)</f>
        <v>0</v>
      </c>
      <c r="K283" s="235" t="s">
        <v>413</v>
      </c>
      <c r="L283" s="44"/>
      <c r="M283" s="240" t="s">
        <v>1</v>
      </c>
      <c r="N283" s="241" t="s">
        <v>48</v>
      </c>
      <c r="O283" s="87"/>
      <c r="P283" s="242">
        <f>O283*H283</f>
        <v>0</v>
      </c>
      <c r="Q283" s="242">
        <v>0</v>
      </c>
      <c r="R283" s="242">
        <f>Q283*H283</f>
        <v>0</v>
      </c>
      <c r="S283" s="242">
        <v>0</v>
      </c>
      <c r="T283" s="243">
        <f>S283*H283</f>
        <v>0</v>
      </c>
      <c r="AR283" s="244" t="s">
        <v>125</v>
      </c>
      <c r="AT283" s="244" t="s">
        <v>266</v>
      </c>
      <c r="AU283" s="244" t="s">
        <v>90</v>
      </c>
      <c r="AY283" s="17" t="s">
        <v>263</v>
      </c>
      <c r="BE283" s="245">
        <f>IF(N283="základní",J283,0)</f>
        <v>0</v>
      </c>
      <c r="BF283" s="245">
        <f>IF(N283="snížená",J283,0)</f>
        <v>0</v>
      </c>
      <c r="BG283" s="245">
        <f>IF(N283="zákl. přenesená",J283,0)</f>
        <v>0</v>
      </c>
      <c r="BH283" s="245">
        <f>IF(N283="sníž. přenesená",J283,0)</f>
        <v>0</v>
      </c>
      <c r="BI283" s="245">
        <f>IF(N283="nulová",J283,0)</f>
        <v>0</v>
      </c>
      <c r="BJ283" s="17" t="s">
        <v>90</v>
      </c>
      <c r="BK283" s="245">
        <f>ROUND(I283*H283,2)</f>
        <v>0</v>
      </c>
      <c r="BL283" s="17" t="s">
        <v>125</v>
      </c>
      <c r="BM283" s="244" t="s">
        <v>1303</v>
      </c>
    </row>
    <row r="284" s="1" customFormat="1" ht="16.5" customHeight="1">
      <c r="B284" s="39"/>
      <c r="C284" s="233" t="s">
        <v>895</v>
      </c>
      <c r="D284" s="233" t="s">
        <v>266</v>
      </c>
      <c r="E284" s="234" t="s">
        <v>4903</v>
      </c>
      <c r="F284" s="235" t="s">
        <v>4904</v>
      </c>
      <c r="G284" s="236" t="s">
        <v>1694</v>
      </c>
      <c r="H284" s="237">
        <v>125</v>
      </c>
      <c r="I284" s="238"/>
      <c r="J284" s="239">
        <f>ROUND(I284*H284,2)</f>
        <v>0</v>
      </c>
      <c r="K284" s="235" t="s">
        <v>413</v>
      </c>
      <c r="L284" s="44"/>
      <c r="M284" s="240" t="s">
        <v>1</v>
      </c>
      <c r="N284" s="241" t="s">
        <v>48</v>
      </c>
      <c r="O284" s="87"/>
      <c r="P284" s="242">
        <f>O284*H284</f>
        <v>0</v>
      </c>
      <c r="Q284" s="242">
        <v>0</v>
      </c>
      <c r="R284" s="242">
        <f>Q284*H284</f>
        <v>0</v>
      </c>
      <c r="S284" s="242">
        <v>0</v>
      </c>
      <c r="T284" s="243">
        <f>S284*H284</f>
        <v>0</v>
      </c>
      <c r="AR284" s="244" t="s">
        <v>125</v>
      </c>
      <c r="AT284" s="244" t="s">
        <v>266</v>
      </c>
      <c r="AU284" s="244" t="s">
        <v>90</v>
      </c>
      <c r="AY284" s="17" t="s">
        <v>263</v>
      </c>
      <c r="BE284" s="245">
        <f>IF(N284="základní",J284,0)</f>
        <v>0</v>
      </c>
      <c r="BF284" s="245">
        <f>IF(N284="snížená",J284,0)</f>
        <v>0</v>
      </c>
      <c r="BG284" s="245">
        <f>IF(N284="zákl. přenesená",J284,0)</f>
        <v>0</v>
      </c>
      <c r="BH284" s="245">
        <f>IF(N284="sníž. přenesená",J284,0)</f>
        <v>0</v>
      </c>
      <c r="BI284" s="245">
        <f>IF(N284="nulová",J284,0)</f>
        <v>0</v>
      </c>
      <c r="BJ284" s="17" t="s">
        <v>90</v>
      </c>
      <c r="BK284" s="245">
        <f>ROUND(I284*H284,2)</f>
        <v>0</v>
      </c>
      <c r="BL284" s="17" t="s">
        <v>125</v>
      </c>
      <c r="BM284" s="244" t="s">
        <v>1316</v>
      </c>
    </row>
    <row r="285" s="1" customFormat="1">
      <c r="B285" s="39"/>
      <c r="C285" s="40"/>
      <c r="D285" s="246" t="s">
        <v>273</v>
      </c>
      <c r="E285" s="40"/>
      <c r="F285" s="247" t="s">
        <v>4905</v>
      </c>
      <c r="G285" s="40"/>
      <c r="H285" s="40"/>
      <c r="I285" s="151"/>
      <c r="J285" s="40"/>
      <c r="K285" s="40"/>
      <c r="L285" s="44"/>
      <c r="M285" s="248"/>
      <c r="N285" s="87"/>
      <c r="O285" s="87"/>
      <c r="P285" s="87"/>
      <c r="Q285" s="87"/>
      <c r="R285" s="87"/>
      <c r="S285" s="87"/>
      <c r="T285" s="88"/>
      <c r="AT285" s="17" t="s">
        <v>273</v>
      </c>
      <c r="AU285" s="17" t="s">
        <v>90</v>
      </c>
    </row>
    <row r="286" s="1" customFormat="1" ht="16.5" customHeight="1">
      <c r="B286" s="39"/>
      <c r="C286" s="233" t="s">
        <v>901</v>
      </c>
      <c r="D286" s="233" t="s">
        <v>266</v>
      </c>
      <c r="E286" s="234" t="s">
        <v>4906</v>
      </c>
      <c r="F286" s="235" t="s">
        <v>4745</v>
      </c>
      <c r="G286" s="236" t="s">
        <v>1829</v>
      </c>
      <c r="H286" s="237">
        <v>1</v>
      </c>
      <c r="I286" s="238"/>
      <c r="J286" s="239">
        <f>ROUND(I286*H286,2)</f>
        <v>0</v>
      </c>
      <c r="K286" s="235" t="s">
        <v>413</v>
      </c>
      <c r="L286" s="44"/>
      <c r="M286" s="240" t="s">
        <v>1</v>
      </c>
      <c r="N286" s="241" t="s">
        <v>48</v>
      </c>
      <c r="O286" s="87"/>
      <c r="P286" s="242">
        <f>O286*H286</f>
        <v>0</v>
      </c>
      <c r="Q286" s="242">
        <v>0</v>
      </c>
      <c r="R286" s="242">
        <f>Q286*H286</f>
        <v>0</v>
      </c>
      <c r="S286" s="242">
        <v>0</v>
      </c>
      <c r="T286" s="243">
        <f>S286*H286</f>
        <v>0</v>
      </c>
      <c r="AR286" s="244" t="s">
        <v>125</v>
      </c>
      <c r="AT286" s="244" t="s">
        <v>266</v>
      </c>
      <c r="AU286" s="244" t="s">
        <v>90</v>
      </c>
      <c r="AY286" s="17" t="s">
        <v>263</v>
      </c>
      <c r="BE286" s="245">
        <f>IF(N286="základní",J286,0)</f>
        <v>0</v>
      </c>
      <c r="BF286" s="245">
        <f>IF(N286="snížená",J286,0)</f>
        <v>0</v>
      </c>
      <c r="BG286" s="245">
        <f>IF(N286="zákl. přenesená",J286,0)</f>
        <v>0</v>
      </c>
      <c r="BH286" s="245">
        <f>IF(N286="sníž. přenesená",J286,0)</f>
        <v>0</v>
      </c>
      <c r="BI286" s="245">
        <f>IF(N286="nulová",J286,0)</f>
        <v>0</v>
      </c>
      <c r="BJ286" s="17" t="s">
        <v>90</v>
      </c>
      <c r="BK286" s="245">
        <f>ROUND(I286*H286,2)</f>
        <v>0</v>
      </c>
      <c r="BL286" s="17" t="s">
        <v>125</v>
      </c>
      <c r="BM286" s="244" t="s">
        <v>1325</v>
      </c>
    </row>
    <row r="287" s="1" customFormat="1" ht="24" customHeight="1">
      <c r="B287" s="39"/>
      <c r="C287" s="233" t="s">
        <v>906</v>
      </c>
      <c r="D287" s="233" t="s">
        <v>266</v>
      </c>
      <c r="E287" s="234" t="s">
        <v>4907</v>
      </c>
      <c r="F287" s="235" t="s">
        <v>4908</v>
      </c>
      <c r="G287" s="236" t="s">
        <v>1829</v>
      </c>
      <c r="H287" s="237">
        <v>3</v>
      </c>
      <c r="I287" s="238"/>
      <c r="J287" s="239">
        <f>ROUND(I287*H287,2)</f>
        <v>0</v>
      </c>
      <c r="K287" s="235" t="s">
        <v>413</v>
      </c>
      <c r="L287" s="44"/>
      <c r="M287" s="240" t="s">
        <v>1</v>
      </c>
      <c r="N287" s="241" t="s">
        <v>48</v>
      </c>
      <c r="O287" s="87"/>
      <c r="P287" s="242">
        <f>O287*H287</f>
        <v>0</v>
      </c>
      <c r="Q287" s="242">
        <v>0</v>
      </c>
      <c r="R287" s="242">
        <f>Q287*H287</f>
        <v>0</v>
      </c>
      <c r="S287" s="242">
        <v>0</v>
      </c>
      <c r="T287" s="243">
        <f>S287*H287</f>
        <v>0</v>
      </c>
      <c r="AR287" s="244" t="s">
        <v>125</v>
      </c>
      <c r="AT287" s="244" t="s">
        <v>266</v>
      </c>
      <c r="AU287" s="244" t="s">
        <v>90</v>
      </c>
      <c r="AY287" s="17" t="s">
        <v>263</v>
      </c>
      <c r="BE287" s="245">
        <f>IF(N287="základní",J287,0)</f>
        <v>0</v>
      </c>
      <c r="BF287" s="245">
        <f>IF(N287="snížená",J287,0)</f>
        <v>0</v>
      </c>
      <c r="BG287" s="245">
        <f>IF(N287="zákl. přenesená",J287,0)</f>
        <v>0</v>
      </c>
      <c r="BH287" s="245">
        <f>IF(N287="sníž. přenesená",J287,0)</f>
        <v>0</v>
      </c>
      <c r="BI287" s="245">
        <f>IF(N287="nulová",J287,0)</f>
        <v>0</v>
      </c>
      <c r="BJ287" s="17" t="s">
        <v>90</v>
      </c>
      <c r="BK287" s="245">
        <f>ROUND(I287*H287,2)</f>
        <v>0</v>
      </c>
      <c r="BL287" s="17" t="s">
        <v>125</v>
      </c>
      <c r="BM287" s="244" t="s">
        <v>1332</v>
      </c>
    </row>
    <row r="288" s="1" customFormat="1" ht="24" customHeight="1">
      <c r="B288" s="39"/>
      <c r="C288" s="233" t="s">
        <v>910</v>
      </c>
      <c r="D288" s="233" t="s">
        <v>266</v>
      </c>
      <c r="E288" s="234" t="s">
        <v>4909</v>
      </c>
      <c r="F288" s="235" t="s">
        <v>4910</v>
      </c>
      <c r="G288" s="236" t="s">
        <v>1829</v>
      </c>
      <c r="H288" s="237">
        <v>2</v>
      </c>
      <c r="I288" s="238"/>
      <c r="J288" s="239">
        <f>ROUND(I288*H288,2)</f>
        <v>0</v>
      </c>
      <c r="K288" s="235" t="s">
        <v>413</v>
      </c>
      <c r="L288" s="44"/>
      <c r="M288" s="240" t="s">
        <v>1</v>
      </c>
      <c r="N288" s="241" t="s">
        <v>48</v>
      </c>
      <c r="O288" s="87"/>
      <c r="P288" s="242">
        <f>O288*H288</f>
        <v>0</v>
      </c>
      <c r="Q288" s="242">
        <v>0</v>
      </c>
      <c r="R288" s="242">
        <f>Q288*H288</f>
        <v>0</v>
      </c>
      <c r="S288" s="242">
        <v>0</v>
      </c>
      <c r="T288" s="243">
        <f>S288*H288</f>
        <v>0</v>
      </c>
      <c r="AR288" s="244" t="s">
        <v>125</v>
      </c>
      <c r="AT288" s="244" t="s">
        <v>266</v>
      </c>
      <c r="AU288" s="244" t="s">
        <v>90</v>
      </c>
      <c r="AY288" s="17" t="s">
        <v>263</v>
      </c>
      <c r="BE288" s="245">
        <f>IF(N288="základní",J288,0)</f>
        <v>0</v>
      </c>
      <c r="BF288" s="245">
        <f>IF(N288="snížená",J288,0)</f>
        <v>0</v>
      </c>
      <c r="BG288" s="245">
        <f>IF(N288="zákl. přenesená",J288,0)</f>
        <v>0</v>
      </c>
      <c r="BH288" s="245">
        <f>IF(N288="sníž. přenesená",J288,0)</f>
        <v>0</v>
      </c>
      <c r="BI288" s="245">
        <f>IF(N288="nulová",J288,0)</f>
        <v>0</v>
      </c>
      <c r="BJ288" s="17" t="s">
        <v>90</v>
      </c>
      <c r="BK288" s="245">
        <f>ROUND(I288*H288,2)</f>
        <v>0</v>
      </c>
      <c r="BL288" s="17" t="s">
        <v>125</v>
      </c>
      <c r="BM288" s="244" t="s">
        <v>1343</v>
      </c>
    </row>
    <row r="289" s="1" customFormat="1" ht="24" customHeight="1">
      <c r="B289" s="39"/>
      <c r="C289" s="233" t="s">
        <v>917</v>
      </c>
      <c r="D289" s="233" t="s">
        <v>266</v>
      </c>
      <c r="E289" s="234" t="s">
        <v>4911</v>
      </c>
      <c r="F289" s="235" t="s">
        <v>4912</v>
      </c>
      <c r="G289" s="236" t="s">
        <v>1829</v>
      </c>
      <c r="H289" s="237">
        <v>3</v>
      </c>
      <c r="I289" s="238"/>
      <c r="J289" s="239">
        <f>ROUND(I289*H289,2)</f>
        <v>0</v>
      </c>
      <c r="K289" s="235" t="s">
        <v>413</v>
      </c>
      <c r="L289" s="44"/>
      <c r="M289" s="240" t="s">
        <v>1</v>
      </c>
      <c r="N289" s="241" t="s">
        <v>48</v>
      </c>
      <c r="O289" s="87"/>
      <c r="P289" s="242">
        <f>O289*H289</f>
        <v>0</v>
      </c>
      <c r="Q289" s="242">
        <v>0</v>
      </c>
      <c r="R289" s="242">
        <f>Q289*H289</f>
        <v>0</v>
      </c>
      <c r="S289" s="242">
        <v>0</v>
      </c>
      <c r="T289" s="243">
        <f>S289*H289</f>
        <v>0</v>
      </c>
      <c r="AR289" s="244" t="s">
        <v>125</v>
      </c>
      <c r="AT289" s="244" t="s">
        <v>266</v>
      </c>
      <c r="AU289" s="244" t="s">
        <v>90</v>
      </c>
      <c r="AY289" s="17" t="s">
        <v>263</v>
      </c>
      <c r="BE289" s="245">
        <f>IF(N289="základní",J289,0)</f>
        <v>0</v>
      </c>
      <c r="BF289" s="245">
        <f>IF(N289="snížená",J289,0)</f>
        <v>0</v>
      </c>
      <c r="BG289" s="245">
        <f>IF(N289="zákl. přenesená",J289,0)</f>
        <v>0</v>
      </c>
      <c r="BH289" s="245">
        <f>IF(N289="sníž. přenesená",J289,0)</f>
        <v>0</v>
      </c>
      <c r="BI289" s="245">
        <f>IF(N289="nulová",J289,0)</f>
        <v>0</v>
      </c>
      <c r="BJ289" s="17" t="s">
        <v>90</v>
      </c>
      <c r="BK289" s="245">
        <f>ROUND(I289*H289,2)</f>
        <v>0</v>
      </c>
      <c r="BL289" s="17" t="s">
        <v>125</v>
      </c>
      <c r="BM289" s="244" t="s">
        <v>1352</v>
      </c>
    </row>
    <row r="290" s="1" customFormat="1" ht="24" customHeight="1">
      <c r="B290" s="39"/>
      <c r="C290" s="233" t="s">
        <v>923</v>
      </c>
      <c r="D290" s="233" t="s">
        <v>266</v>
      </c>
      <c r="E290" s="234" t="s">
        <v>4913</v>
      </c>
      <c r="F290" s="235" t="s">
        <v>4914</v>
      </c>
      <c r="G290" s="236" t="s">
        <v>1829</v>
      </c>
      <c r="H290" s="237">
        <v>2</v>
      </c>
      <c r="I290" s="238"/>
      <c r="J290" s="239">
        <f>ROUND(I290*H290,2)</f>
        <v>0</v>
      </c>
      <c r="K290" s="235" t="s">
        <v>413</v>
      </c>
      <c r="L290" s="44"/>
      <c r="M290" s="240" t="s">
        <v>1</v>
      </c>
      <c r="N290" s="241" t="s">
        <v>48</v>
      </c>
      <c r="O290" s="87"/>
      <c r="P290" s="242">
        <f>O290*H290</f>
        <v>0</v>
      </c>
      <c r="Q290" s="242">
        <v>0</v>
      </c>
      <c r="R290" s="242">
        <f>Q290*H290</f>
        <v>0</v>
      </c>
      <c r="S290" s="242">
        <v>0</v>
      </c>
      <c r="T290" s="243">
        <f>S290*H290</f>
        <v>0</v>
      </c>
      <c r="AR290" s="244" t="s">
        <v>125</v>
      </c>
      <c r="AT290" s="244" t="s">
        <v>266</v>
      </c>
      <c r="AU290" s="244" t="s">
        <v>90</v>
      </c>
      <c r="AY290" s="17" t="s">
        <v>263</v>
      </c>
      <c r="BE290" s="245">
        <f>IF(N290="základní",J290,0)</f>
        <v>0</v>
      </c>
      <c r="BF290" s="245">
        <f>IF(N290="snížená",J290,0)</f>
        <v>0</v>
      </c>
      <c r="BG290" s="245">
        <f>IF(N290="zákl. přenesená",J290,0)</f>
        <v>0</v>
      </c>
      <c r="BH290" s="245">
        <f>IF(N290="sníž. přenesená",J290,0)</f>
        <v>0</v>
      </c>
      <c r="BI290" s="245">
        <f>IF(N290="nulová",J290,0)</f>
        <v>0</v>
      </c>
      <c r="BJ290" s="17" t="s">
        <v>90</v>
      </c>
      <c r="BK290" s="245">
        <f>ROUND(I290*H290,2)</f>
        <v>0</v>
      </c>
      <c r="BL290" s="17" t="s">
        <v>125</v>
      </c>
      <c r="BM290" s="244" t="s">
        <v>1361</v>
      </c>
    </row>
    <row r="291" s="1" customFormat="1" ht="16.5" customHeight="1">
      <c r="B291" s="39"/>
      <c r="C291" s="233" t="s">
        <v>927</v>
      </c>
      <c r="D291" s="233" t="s">
        <v>266</v>
      </c>
      <c r="E291" s="234" t="s">
        <v>4915</v>
      </c>
      <c r="F291" s="235" t="s">
        <v>4745</v>
      </c>
      <c r="G291" s="236" t="s">
        <v>1829</v>
      </c>
      <c r="H291" s="237">
        <v>1</v>
      </c>
      <c r="I291" s="238"/>
      <c r="J291" s="239">
        <f>ROUND(I291*H291,2)</f>
        <v>0</v>
      </c>
      <c r="K291" s="235" t="s">
        <v>413</v>
      </c>
      <c r="L291" s="44"/>
      <c r="M291" s="240" t="s">
        <v>1</v>
      </c>
      <c r="N291" s="241" t="s">
        <v>48</v>
      </c>
      <c r="O291" s="87"/>
      <c r="P291" s="242">
        <f>O291*H291</f>
        <v>0</v>
      </c>
      <c r="Q291" s="242">
        <v>0</v>
      </c>
      <c r="R291" s="242">
        <f>Q291*H291</f>
        <v>0</v>
      </c>
      <c r="S291" s="242">
        <v>0</v>
      </c>
      <c r="T291" s="243">
        <f>S291*H291</f>
        <v>0</v>
      </c>
      <c r="AR291" s="244" t="s">
        <v>125</v>
      </c>
      <c r="AT291" s="244" t="s">
        <v>266</v>
      </c>
      <c r="AU291" s="244" t="s">
        <v>90</v>
      </c>
      <c r="AY291" s="17" t="s">
        <v>263</v>
      </c>
      <c r="BE291" s="245">
        <f>IF(N291="základní",J291,0)</f>
        <v>0</v>
      </c>
      <c r="BF291" s="245">
        <f>IF(N291="snížená",J291,0)</f>
        <v>0</v>
      </c>
      <c r="BG291" s="245">
        <f>IF(N291="zákl. přenesená",J291,0)</f>
        <v>0</v>
      </c>
      <c r="BH291" s="245">
        <f>IF(N291="sníž. přenesená",J291,0)</f>
        <v>0</v>
      </c>
      <c r="BI291" s="245">
        <f>IF(N291="nulová",J291,0)</f>
        <v>0</v>
      </c>
      <c r="BJ291" s="17" t="s">
        <v>90</v>
      </c>
      <c r="BK291" s="245">
        <f>ROUND(I291*H291,2)</f>
        <v>0</v>
      </c>
      <c r="BL291" s="17" t="s">
        <v>125</v>
      </c>
      <c r="BM291" s="244" t="s">
        <v>1372</v>
      </c>
    </row>
    <row r="292" s="11" customFormat="1" ht="25.92" customHeight="1">
      <c r="B292" s="217"/>
      <c r="C292" s="218"/>
      <c r="D292" s="219" t="s">
        <v>82</v>
      </c>
      <c r="E292" s="220" t="s">
        <v>4916</v>
      </c>
      <c r="F292" s="220" t="s">
        <v>4917</v>
      </c>
      <c r="G292" s="218"/>
      <c r="H292" s="218"/>
      <c r="I292" s="221"/>
      <c r="J292" s="222">
        <f>BK292</f>
        <v>0</v>
      </c>
      <c r="K292" s="218"/>
      <c r="L292" s="223"/>
      <c r="M292" s="224"/>
      <c r="N292" s="225"/>
      <c r="O292" s="225"/>
      <c r="P292" s="226">
        <f>SUM(P293:P310)</f>
        <v>0</v>
      </c>
      <c r="Q292" s="225"/>
      <c r="R292" s="226">
        <f>SUM(R293:R310)</f>
        <v>0</v>
      </c>
      <c r="S292" s="225"/>
      <c r="T292" s="227">
        <f>SUM(T293:T310)</f>
        <v>0</v>
      </c>
      <c r="AR292" s="228" t="s">
        <v>90</v>
      </c>
      <c r="AT292" s="229" t="s">
        <v>82</v>
      </c>
      <c r="AU292" s="229" t="s">
        <v>83</v>
      </c>
      <c r="AY292" s="228" t="s">
        <v>263</v>
      </c>
      <c r="BK292" s="230">
        <f>SUM(BK293:BK310)</f>
        <v>0</v>
      </c>
    </row>
    <row r="293" s="1" customFormat="1" ht="16.5" customHeight="1">
      <c r="B293" s="39"/>
      <c r="C293" s="233" t="s">
        <v>931</v>
      </c>
      <c r="D293" s="233" t="s">
        <v>266</v>
      </c>
      <c r="E293" s="234" t="s">
        <v>4918</v>
      </c>
      <c r="F293" s="235" t="s">
        <v>4919</v>
      </c>
      <c r="G293" s="236" t="s">
        <v>1694</v>
      </c>
      <c r="H293" s="237">
        <v>3</v>
      </c>
      <c r="I293" s="238"/>
      <c r="J293" s="239">
        <f>ROUND(I293*H293,2)</f>
        <v>0</v>
      </c>
      <c r="K293" s="235" t="s">
        <v>413</v>
      </c>
      <c r="L293" s="44"/>
      <c r="M293" s="240" t="s">
        <v>1</v>
      </c>
      <c r="N293" s="241" t="s">
        <v>48</v>
      </c>
      <c r="O293" s="87"/>
      <c r="P293" s="242">
        <f>O293*H293</f>
        <v>0</v>
      </c>
      <c r="Q293" s="242">
        <v>0</v>
      </c>
      <c r="R293" s="242">
        <f>Q293*H293</f>
        <v>0</v>
      </c>
      <c r="S293" s="242">
        <v>0</v>
      </c>
      <c r="T293" s="243">
        <f>S293*H293</f>
        <v>0</v>
      </c>
      <c r="AR293" s="244" t="s">
        <v>125</v>
      </c>
      <c r="AT293" s="244" t="s">
        <v>266</v>
      </c>
      <c r="AU293" s="244" t="s">
        <v>90</v>
      </c>
      <c r="AY293" s="17" t="s">
        <v>263</v>
      </c>
      <c r="BE293" s="245">
        <f>IF(N293="základní",J293,0)</f>
        <v>0</v>
      </c>
      <c r="BF293" s="245">
        <f>IF(N293="snížená",J293,0)</f>
        <v>0</v>
      </c>
      <c r="BG293" s="245">
        <f>IF(N293="zákl. přenesená",J293,0)</f>
        <v>0</v>
      </c>
      <c r="BH293" s="245">
        <f>IF(N293="sníž. přenesená",J293,0)</f>
        <v>0</v>
      </c>
      <c r="BI293" s="245">
        <f>IF(N293="nulová",J293,0)</f>
        <v>0</v>
      </c>
      <c r="BJ293" s="17" t="s">
        <v>90</v>
      </c>
      <c r="BK293" s="245">
        <f>ROUND(I293*H293,2)</f>
        <v>0</v>
      </c>
      <c r="BL293" s="17" t="s">
        <v>125</v>
      </c>
      <c r="BM293" s="244" t="s">
        <v>1383</v>
      </c>
    </row>
    <row r="294" s="1" customFormat="1" ht="16.5" customHeight="1">
      <c r="B294" s="39"/>
      <c r="C294" s="233" t="s">
        <v>943</v>
      </c>
      <c r="D294" s="233" t="s">
        <v>266</v>
      </c>
      <c r="E294" s="234" t="s">
        <v>4920</v>
      </c>
      <c r="F294" s="235" t="s">
        <v>4766</v>
      </c>
      <c r="G294" s="236" t="s">
        <v>1694</v>
      </c>
      <c r="H294" s="237">
        <v>3</v>
      </c>
      <c r="I294" s="238"/>
      <c r="J294" s="239">
        <f>ROUND(I294*H294,2)</f>
        <v>0</v>
      </c>
      <c r="K294" s="235" t="s">
        <v>413</v>
      </c>
      <c r="L294" s="44"/>
      <c r="M294" s="240" t="s">
        <v>1</v>
      </c>
      <c r="N294" s="241" t="s">
        <v>48</v>
      </c>
      <c r="O294" s="87"/>
      <c r="P294" s="242">
        <f>O294*H294</f>
        <v>0</v>
      </c>
      <c r="Q294" s="242">
        <v>0</v>
      </c>
      <c r="R294" s="242">
        <f>Q294*H294</f>
        <v>0</v>
      </c>
      <c r="S294" s="242">
        <v>0</v>
      </c>
      <c r="T294" s="243">
        <f>S294*H294</f>
        <v>0</v>
      </c>
      <c r="AR294" s="244" t="s">
        <v>125</v>
      </c>
      <c r="AT294" s="244" t="s">
        <v>266</v>
      </c>
      <c r="AU294" s="244" t="s">
        <v>90</v>
      </c>
      <c r="AY294" s="17" t="s">
        <v>263</v>
      </c>
      <c r="BE294" s="245">
        <f>IF(N294="základní",J294,0)</f>
        <v>0</v>
      </c>
      <c r="BF294" s="245">
        <f>IF(N294="snížená",J294,0)</f>
        <v>0</v>
      </c>
      <c r="BG294" s="245">
        <f>IF(N294="zákl. přenesená",J294,0)</f>
        <v>0</v>
      </c>
      <c r="BH294" s="245">
        <f>IF(N294="sníž. přenesená",J294,0)</f>
        <v>0</v>
      </c>
      <c r="BI294" s="245">
        <f>IF(N294="nulová",J294,0)</f>
        <v>0</v>
      </c>
      <c r="BJ294" s="17" t="s">
        <v>90</v>
      </c>
      <c r="BK294" s="245">
        <f>ROUND(I294*H294,2)</f>
        <v>0</v>
      </c>
      <c r="BL294" s="17" t="s">
        <v>125</v>
      </c>
      <c r="BM294" s="244" t="s">
        <v>1394</v>
      </c>
    </row>
    <row r="295" s="1" customFormat="1" ht="16.5" customHeight="1">
      <c r="B295" s="39"/>
      <c r="C295" s="233" t="s">
        <v>948</v>
      </c>
      <c r="D295" s="233" t="s">
        <v>266</v>
      </c>
      <c r="E295" s="234" t="s">
        <v>4921</v>
      </c>
      <c r="F295" s="235" t="s">
        <v>4922</v>
      </c>
      <c r="G295" s="236" t="s">
        <v>1694</v>
      </c>
      <c r="H295" s="237">
        <v>24</v>
      </c>
      <c r="I295" s="238"/>
      <c r="J295" s="239">
        <f>ROUND(I295*H295,2)</f>
        <v>0</v>
      </c>
      <c r="K295" s="235" t="s">
        <v>413</v>
      </c>
      <c r="L295" s="44"/>
      <c r="M295" s="240" t="s">
        <v>1</v>
      </c>
      <c r="N295" s="241" t="s">
        <v>48</v>
      </c>
      <c r="O295" s="87"/>
      <c r="P295" s="242">
        <f>O295*H295</f>
        <v>0</v>
      </c>
      <c r="Q295" s="242">
        <v>0</v>
      </c>
      <c r="R295" s="242">
        <f>Q295*H295</f>
        <v>0</v>
      </c>
      <c r="S295" s="242">
        <v>0</v>
      </c>
      <c r="T295" s="243">
        <f>S295*H295</f>
        <v>0</v>
      </c>
      <c r="AR295" s="244" t="s">
        <v>125</v>
      </c>
      <c r="AT295" s="244" t="s">
        <v>266</v>
      </c>
      <c r="AU295" s="244" t="s">
        <v>90</v>
      </c>
      <c r="AY295" s="17" t="s">
        <v>263</v>
      </c>
      <c r="BE295" s="245">
        <f>IF(N295="základní",J295,0)</f>
        <v>0</v>
      </c>
      <c r="BF295" s="245">
        <f>IF(N295="snížená",J295,0)</f>
        <v>0</v>
      </c>
      <c r="BG295" s="245">
        <f>IF(N295="zákl. přenesená",J295,0)</f>
        <v>0</v>
      </c>
      <c r="BH295" s="245">
        <f>IF(N295="sníž. přenesená",J295,0)</f>
        <v>0</v>
      </c>
      <c r="BI295" s="245">
        <f>IF(N295="nulová",J295,0)</f>
        <v>0</v>
      </c>
      <c r="BJ295" s="17" t="s">
        <v>90</v>
      </c>
      <c r="BK295" s="245">
        <f>ROUND(I295*H295,2)</f>
        <v>0</v>
      </c>
      <c r="BL295" s="17" t="s">
        <v>125</v>
      </c>
      <c r="BM295" s="244" t="s">
        <v>1404</v>
      </c>
    </row>
    <row r="296" s="1" customFormat="1" ht="16.5" customHeight="1">
      <c r="B296" s="39"/>
      <c r="C296" s="233" t="s">
        <v>952</v>
      </c>
      <c r="D296" s="233" t="s">
        <v>266</v>
      </c>
      <c r="E296" s="234" t="s">
        <v>4923</v>
      </c>
      <c r="F296" s="235" t="s">
        <v>4766</v>
      </c>
      <c r="G296" s="236" t="s">
        <v>1694</v>
      </c>
      <c r="H296" s="237">
        <v>24</v>
      </c>
      <c r="I296" s="238"/>
      <c r="J296" s="239">
        <f>ROUND(I296*H296,2)</f>
        <v>0</v>
      </c>
      <c r="K296" s="235" t="s">
        <v>413</v>
      </c>
      <c r="L296" s="44"/>
      <c r="M296" s="240" t="s">
        <v>1</v>
      </c>
      <c r="N296" s="241" t="s">
        <v>48</v>
      </c>
      <c r="O296" s="87"/>
      <c r="P296" s="242">
        <f>O296*H296</f>
        <v>0</v>
      </c>
      <c r="Q296" s="242">
        <v>0</v>
      </c>
      <c r="R296" s="242">
        <f>Q296*H296</f>
        <v>0</v>
      </c>
      <c r="S296" s="242">
        <v>0</v>
      </c>
      <c r="T296" s="243">
        <f>S296*H296</f>
        <v>0</v>
      </c>
      <c r="AR296" s="244" t="s">
        <v>125</v>
      </c>
      <c r="AT296" s="244" t="s">
        <v>266</v>
      </c>
      <c r="AU296" s="244" t="s">
        <v>90</v>
      </c>
      <c r="AY296" s="17" t="s">
        <v>263</v>
      </c>
      <c r="BE296" s="245">
        <f>IF(N296="základní",J296,0)</f>
        <v>0</v>
      </c>
      <c r="BF296" s="245">
        <f>IF(N296="snížená",J296,0)</f>
        <v>0</v>
      </c>
      <c r="BG296" s="245">
        <f>IF(N296="zákl. přenesená",J296,0)</f>
        <v>0</v>
      </c>
      <c r="BH296" s="245">
        <f>IF(N296="sníž. přenesená",J296,0)</f>
        <v>0</v>
      </c>
      <c r="BI296" s="245">
        <f>IF(N296="nulová",J296,0)</f>
        <v>0</v>
      </c>
      <c r="BJ296" s="17" t="s">
        <v>90</v>
      </c>
      <c r="BK296" s="245">
        <f>ROUND(I296*H296,2)</f>
        <v>0</v>
      </c>
      <c r="BL296" s="17" t="s">
        <v>125</v>
      </c>
      <c r="BM296" s="244" t="s">
        <v>1413</v>
      </c>
    </row>
    <row r="297" s="1" customFormat="1" ht="16.5" customHeight="1">
      <c r="B297" s="39"/>
      <c r="C297" s="233" t="s">
        <v>958</v>
      </c>
      <c r="D297" s="233" t="s">
        <v>266</v>
      </c>
      <c r="E297" s="234" t="s">
        <v>4924</v>
      </c>
      <c r="F297" s="235" t="s">
        <v>4925</v>
      </c>
      <c r="G297" s="236" t="s">
        <v>1694</v>
      </c>
      <c r="H297" s="237">
        <v>159</v>
      </c>
      <c r="I297" s="238"/>
      <c r="J297" s="239">
        <f>ROUND(I297*H297,2)</f>
        <v>0</v>
      </c>
      <c r="K297" s="235" t="s">
        <v>413</v>
      </c>
      <c r="L297" s="44"/>
      <c r="M297" s="240" t="s">
        <v>1</v>
      </c>
      <c r="N297" s="241" t="s">
        <v>48</v>
      </c>
      <c r="O297" s="87"/>
      <c r="P297" s="242">
        <f>O297*H297</f>
        <v>0</v>
      </c>
      <c r="Q297" s="242">
        <v>0</v>
      </c>
      <c r="R297" s="242">
        <f>Q297*H297</f>
        <v>0</v>
      </c>
      <c r="S297" s="242">
        <v>0</v>
      </c>
      <c r="T297" s="243">
        <f>S297*H297</f>
        <v>0</v>
      </c>
      <c r="AR297" s="244" t="s">
        <v>125</v>
      </c>
      <c r="AT297" s="244" t="s">
        <v>266</v>
      </c>
      <c r="AU297" s="244" t="s">
        <v>90</v>
      </c>
      <c r="AY297" s="17" t="s">
        <v>263</v>
      </c>
      <c r="BE297" s="245">
        <f>IF(N297="základní",J297,0)</f>
        <v>0</v>
      </c>
      <c r="BF297" s="245">
        <f>IF(N297="snížená",J297,0)</f>
        <v>0</v>
      </c>
      <c r="BG297" s="245">
        <f>IF(N297="zákl. přenesená",J297,0)</f>
        <v>0</v>
      </c>
      <c r="BH297" s="245">
        <f>IF(N297="sníž. přenesená",J297,0)</f>
        <v>0</v>
      </c>
      <c r="BI297" s="245">
        <f>IF(N297="nulová",J297,0)</f>
        <v>0</v>
      </c>
      <c r="BJ297" s="17" t="s">
        <v>90</v>
      </c>
      <c r="BK297" s="245">
        <f>ROUND(I297*H297,2)</f>
        <v>0</v>
      </c>
      <c r="BL297" s="17" t="s">
        <v>125</v>
      </c>
      <c r="BM297" s="244" t="s">
        <v>1424</v>
      </c>
    </row>
    <row r="298" s="1" customFormat="1" ht="16.5" customHeight="1">
      <c r="B298" s="39"/>
      <c r="C298" s="233" t="s">
        <v>963</v>
      </c>
      <c r="D298" s="233" t="s">
        <v>266</v>
      </c>
      <c r="E298" s="234" t="s">
        <v>4926</v>
      </c>
      <c r="F298" s="235" t="s">
        <v>4766</v>
      </c>
      <c r="G298" s="236" t="s">
        <v>1694</v>
      </c>
      <c r="H298" s="237">
        <v>159</v>
      </c>
      <c r="I298" s="238"/>
      <c r="J298" s="239">
        <f>ROUND(I298*H298,2)</f>
        <v>0</v>
      </c>
      <c r="K298" s="235" t="s">
        <v>413</v>
      </c>
      <c r="L298" s="44"/>
      <c r="M298" s="240" t="s">
        <v>1</v>
      </c>
      <c r="N298" s="241" t="s">
        <v>48</v>
      </c>
      <c r="O298" s="87"/>
      <c r="P298" s="242">
        <f>O298*H298</f>
        <v>0</v>
      </c>
      <c r="Q298" s="242">
        <v>0</v>
      </c>
      <c r="R298" s="242">
        <f>Q298*H298</f>
        <v>0</v>
      </c>
      <c r="S298" s="242">
        <v>0</v>
      </c>
      <c r="T298" s="243">
        <f>S298*H298</f>
        <v>0</v>
      </c>
      <c r="AR298" s="244" t="s">
        <v>125</v>
      </c>
      <c r="AT298" s="244" t="s">
        <v>266</v>
      </c>
      <c r="AU298" s="244" t="s">
        <v>90</v>
      </c>
      <c r="AY298" s="17" t="s">
        <v>263</v>
      </c>
      <c r="BE298" s="245">
        <f>IF(N298="základní",J298,0)</f>
        <v>0</v>
      </c>
      <c r="BF298" s="245">
        <f>IF(N298="snížená",J298,0)</f>
        <v>0</v>
      </c>
      <c r="BG298" s="245">
        <f>IF(N298="zákl. přenesená",J298,0)</f>
        <v>0</v>
      </c>
      <c r="BH298" s="245">
        <f>IF(N298="sníž. přenesená",J298,0)</f>
        <v>0</v>
      </c>
      <c r="BI298" s="245">
        <f>IF(N298="nulová",J298,0)</f>
        <v>0</v>
      </c>
      <c r="BJ298" s="17" t="s">
        <v>90</v>
      </c>
      <c r="BK298" s="245">
        <f>ROUND(I298*H298,2)</f>
        <v>0</v>
      </c>
      <c r="BL298" s="17" t="s">
        <v>125</v>
      </c>
      <c r="BM298" s="244" t="s">
        <v>1435</v>
      </c>
    </row>
    <row r="299" s="1" customFormat="1" ht="16.5" customHeight="1">
      <c r="B299" s="39"/>
      <c r="C299" s="233" t="s">
        <v>967</v>
      </c>
      <c r="D299" s="233" t="s">
        <v>266</v>
      </c>
      <c r="E299" s="234" t="s">
        <v>4927</v>
      </c>
      <c r="F299" s="235" t="s">
        <v>4928</v>
      </c>
      <c r="G299" s="236" t="s">
        <v>1694</v>
      </c>
      <c r="H299" s="237">
        <v>17</v>
      </c>
      <c r="I299" s="238"/>
      <c r="J299" s="239">
        <f>ROUND(I299*H299,2)</f>
        <v>0</v>
      </c>
      <c r="K299" s="235" t="s">
        <v>413</v>
      </c>
      <c r="L299" s="44"/>
      <c r="M299" s="240" t="s">
        <v>1</v>
      </c>
      <c r="N299" s="241" t="s">
        <v>48</v>
      </c>
      <c r="O299" s="87"/>
      <c r="P299" s="242">
        <f>O299*H299</f>
        <v>0</v>
      </c>
      <c r="Q299" s="242">
        <v>0</v>
      </c>
      <c r="R299" s="242">
        <f>Q299*H299</f>
        <v>0</v>
      </c>
      <c r="S299" s="242">
        <v>0</v>
      </c>
      <c r="T299" s="243">
        <f>S299*H299</f>
        <v>0</v>
      </c>
      <c r="AR299" s="244" t="s">
        <v>125</v>
      </c>
      <c r="AT299" s="244" t="s">
        <v>266</v>
      </c>
      <c r="AU299" s="244" t="s">
        <v>90</v>
      </c>
      <c r="AY299" s="17" t="s">
        <v>263</v>
      </c>
      <c r="BE299" s="245">
        <f>IF(N299="základní",J299,0)</f>
        <v>0</v>
      </c>
      <c r="BF299" s="245">
        <f>IF(N299="snížená",J299,0)</f>
        <v>0</v>
      </c>
      <c r="BG299" s="245">
        <f>IF(N299="zákl. přenesená",J299,0)</f>
        <v>0</v>
      </c>
      <c r="BH299" s="245">
        <f>IF(N299="sníž. přenesená",J299,0)</f>
        <v>0</v>
      </c>
      <c r="BI299" s="245">
        <f>IF(N299="nulová",J299,0)</f>
        <v>0</v>
      </c>
      <c r="BJ299" s="17" t="s">
        <v>90</v>
      </c>
      <c r="BK299" s="245">
        <f>ROUND(I299*H299,2)</f>
        <v>0</v>
      </c>
      <c r="BL299" s="17" t="s">
        <v>125</v>
      </c>
      <c r="BM299" s="244" t="s">
        <v>1453</v>
      </c>
    </row>
    <row r="300" s="1" customFormat="1" ht="16.5" customHeight="1">
      <c r="B300" s="39"/>
      <c r="C300" s="233" t="s">
        <v>971</v>
      </c>
      <c r="D300" s="233" t="s">
        <v>266</v>
      </c>
      <c r="E300" s="234" t="s">
        <v>4929</v>
      </c>
      <c r="F300" s="235" t="s">
        <v>4766</v>
      </c>
      <c r="G300" s="236" t="s">
        <v>1694</v>
      </c>
      <c r="H300" s="237">
        <v>17</v>
      </c>
      <c r="I300" s="238"/>
      <c r="J300" s="239">
        <f>ROUND(I300*H300,2)</f>
        <v>0</v>
      </c>
      <c r="K300" s="235" t="s">
        <v>413</v>
      </c>
      <c r="L300" s="44"/>
      <c r="M300" s="240" t="s">
        <v>1</v>
      </c>
      <c r="N300" s="241" t="s">
        <v>48</v>
      </c>
      <c r="O300" s="87"/>
      <c r="P300" s="242">
        <f>O300*H300</f>
        <v>0</v>
      </c>
      <c r="Q300" s="242">
        <v>0</v>
      </c>
      <c r="R300" s="242">
        <f>Q300*H300</f>
        <v>0</v>
      </c>
      <c r="S300" s="242">
        <v>0</v>
      </c>
      <c r="T300" s="243">
        <f>S300*H300</f>
        <v>0</v>
      </c>
      <c r="AR300" s="244" t="s">
        <v>125</v>
      </c>
      <c r="AT300" s="244" t="s">
        <v>266</v>
      </c>
      <c r="AU300" s="244" t="s">
        <v>90</v>
      </c>
      <c r="AY300" s="17" t="s">
        <v>263</v>
      </c>
      <c r="BE300" s="245">
        <f>IF(N300="základní",J300,0)</f>
        <v>0</v>
      </c>
      <c r="BF300" s="245">
        <f>IF(N300="snížená",J300,0)</f>
        <v>0</v>
      </c>
      <c r="BG300" s="245">
        <f>IF(N300="zákl. přenesená",J300,0)</f>
        <v>0</v>
      </c>
      <c r="BH300" s="245">
        <f>IF(N300="sníž. přenesená",J300,0)</f>
        <v>0</v>
      </c>
      <c r="BI300" s="245">
        <f>IF(N300="nulová",J300,0)</f>
        <v>0</v>
      </c>
      <c r="BJ300" s="17" t="s">
        <v>90</v>
      </c>
      <c r="BK300" s="245">
        <f>ROUND(I300*H300,2)</f>
        <v>0</v>
      </c>
      <c r="BL300" s="17" t="s">
        <v>125</v>
      </c>
      <c r="BM300" s="244" t="s">
        <v>1472</v>
      </c>
    </row>
    <row r="301" s="1" customFormat="1" ht="16.5" customHeight="1">
      <c r="B301" s="39"/>
      <c r="C301" s="233" t="s">
        <v>975</v>
      </c>
      <c r="D301" s="233" t="s">
        <v>266</v>
      </c>
      <c r="E301" s="234" t="s">
        <v>4930</v>
      </c>
      <c r="F301" s="235" t="s">
        <v>4931</v>
      </c>
      <c r="G301" s="236" t="s">
        <v>1694</v>
      </c>
      <c r="H301" s="237">
        <v>21</v>
      </c>
      <c r="I301" s="238"/>
      <c r="J301" s="239">
        <f>ROUND(I301*H301,2)</f>
        <v>0</v>
      </c>
      <c r="K301" s="235" t="s">
        <v>413</v>
      </c>
      <c r="L301" s="44"/>
      <c r="M301" s="240" t="s">
        <v>1</v>
      </c>
      <c r="N301" s="241" t="s">
        <v>48</v>
      </c>
      <c r="O301" s="87"/>
      <c r="P301" s="242">
        <f>O301*H301</f>
        <v>0</v>
      </c>
      <c r="Q301" s="242">
        <v>0</v>
      </c>
      <c r="R301" s="242">
        <f>Q301*H301</f>
        <v>0</v>
      </c>
      <c r="S301" s="242">
        <v>0</v>
      </c>
      <c r="T301" s="243">
        <f>S301*H301</f>
        <v>0</v>
      </c>
      <c r="AR301" s="244" t="s">
        <v>125</v>
      </c>
      <c r="AT301" s="244" t="s">
        <v>266</v>
      </c>
      <c r="AU301" s="244" t="s">
        <v>90</v>
      </c>
      <c r="AY301" s="17" t="s">
        <v>263</v>
      </c>
      <c r="BE301" s="245">
        <f>IF(N301="základní",J301,0)</f>
        <v>0</v>
      </c>
      <c r="BF301" s="245">
        <f>IF(N301="snížená",J301,0)</f>
        <v>0</v>
      </c>
      <c r="BG301" s="245">
        <f>IF(N301="zákl. přenesená",J301,0)</f>
        <v>0</v>
      </c>
      <c r="BH301" s="245">
        <f>IF(N301="sníž. přenesená",J301,0)</f>
        <v>0</v>
      </c>
      <c r="BI301" s="245">
        <f>IF(N301="nulová",J301,0)</f>
        <v>0</v>
      </c>
      <c r="BJ301" s="17" t="s">
        <v>90</v>
      </c>
      <c r="BK301" s="245">
        <f>ROUND(I301*H301,2)</f>
        <v>0</v>
      </c>
      <c r="BL301" s="17" t="s">
        <v>125</v>
      </c>
      <c r="BM301" s="244" t="s">
        <v>1487</v>
      </c>
    </row>
    <row r="302" s="1" customFormat="1" ht="16.5" customHeight="1">
      <c r="B302" s="39"/>
      <c r="C302" s="233" t="s">
        <v>979</v>
      </c>
      <c r="D302" s="233" t="s">
        <v>266</v>
      </c>
      <c r="E302" s="234" t="s">
        <v>4932</v>
      </c>
      <c r="F302" s="235" t="s">
        <v>4766</v>
      </c>
      <c r="G302" s="236" t="s">
        <v>1694</v>
      </c>
      <c r="H302" s="237">
        <v>21</v>
      </c>
      <c r="I302" s="238"/>
      <c r="J302" s="239">
        <f>ROUND(I302*H302,2)</f>
        <v>0</v>
      </c>
      <c r="K302" s="235" t="s">
        <v>413</v>
      </c>
      <c r="L302" s="44"/>
      <c r="M302" s="240" t="s">
        <v>1</v>
      </c>
      <c r="N302" s="241" t="s">
        <v>48</v>
      </c>
      <c r="O302" s="87"/>
      <c r="P302" s="242">
        <f>O302*H302</f>
        <v>0</v>
      </c>
      <c r="Q302" s="242">
        <v>0</v>
      </c>
      <c r="R302" s="242">
        <f>Q302*H302</f>
        <v>0</v>
      </c>
      <c r="S302" s="242">
        <v>0</v>
      </c>
      <c r="T302" s="243">
        <f>S302*H302</f>
        <v>0</v>
      </c>
      <c r="AR302" s="244" t="s">
        <v>125</v>
      </c>
      <c r="AT302" s="244" t="s">
        <v>266</v>
      </c>
      <c r="AU302" s="244" t="s">
        <v>90</v>
      </c>
      <c r="AY302" s="17" t="s">
        <v>263</v>
      </c>
      <c r="BE302" s="245">
        <f>IF(N302="základní",J302,0)</f>
        <v>0</v>
      </c>
      <c r="BF302" s="245">
        <f>IF(N302="snížená",J302,0)</f>
        <v>0</v>
      </c>
      <c r="BG302" s="245">
        <f>IF(N302="zákl. přenesená",J302,0)</f>
        <v>0</v>
      </c>
      <c r="BH302" s="245">
        <f>IF(N302="sníž. přenesená",J302,0)</f>
        <v>0</v>
      </c>
      <c r="BI302" s="245">
        <f>IF(N302="nulová",J302,0)</f>
        <v>0</v>
      </c>
      <c r="BJ302" s="17" t="s">
        <v>90</v>
      </c>
      <c r="BK302" s="245">
        <f>ROUND(I302*H302,2)</f>
        <v>0</v>
      </c>
      <c r="BL302" s="17" t="s">
        <v>125</v>
      </c>
      <c r="BM302" s="244" t="s">
        <v>1497</v>
      </c>
    </row>
    <row r="303" s="1" customFormat="1" ht="16.5" customHeight="1">
      <c r="B303" s="39"/>
      <c r="C303" s="233" t="s">
        <v>984</v>
      </c>
      <c r="D303" s="233" t="s">
        <v>266</v>
      </c>
      <c r="E303" s="234" t="s">
        <v>4933</v>
      </c>
      <c r="F303" s="235" t="s">
        <v>4934</v>
      </c>
      <c r="G303" s="236" t="s">
        <v>1694</v>
      </c>
      <c r="H303" s="237">
        <v>16</v>
      </c>
      <c r="I303" s="238"/>
      <c r="J303" s="239">
        <f>ROUND(I303*H303,2)</f>
        <v>0</v>
      </c>
      <c r="K303" s="235" t="s">
        <v>413</v>
      </c>
      <c r="L303" s="44"/>
      <c r="M303" s="240" t="s">
        <v>1</v>
      </c>
      <c r="N303" s="241" t="s">
        <v>48</v>
      </c>
      <c r="O303" s="87"/>
      <c r="P303" s="242">
        <f>O303*H303</f>
        <v>0</v>
      </c>
      <c r="Q303" s="242">
        <v>0</v>
      </c>
      <c r="R303" s="242">
        <f>Q303*H303</f>
        <v>0</v>
      </c>
      <c r="S303" s="242">
        <v>0</v>
      </c>
      <c r="T303" s="243">
        <f>S303*H303</f>
        <v>0</v>
      </c>
      <c r="AR303" s="244" t="s">
        <v>125</v>
      </c>
      <c r="AT303" s="244" t="s">
        <v>266</v>
      </c>
      <c r="AU303" s="244" t="s">
        <v>90</v>
      </c>
      <c r="AY303" s="17" t="s">
        <v>263</v>
      </c>
      <c r="BE303" s="245">
        <f>IF(N303="základní",J303,0)</f>
        <v>0</v>
      </c>
      <c r="BF303" s="245">
        <f>IF(N303="snížená",J303,0)</f>
        <v>0</v>
      </c>
      <c r="BG303" s="245">
        <f>IF(N303="zákl. přenesená",J303,0)</f>
        <v>0</v>
      </c>
      <c r="BH303" s="245">
        <f>IF(N303="sníž. přenesená",J303,0)</f>
        <v>0</v>
      </c>
      <c r="BI303" s="245">
        <f>IF(N303="nulová",J303,0)</f>
        <v>0</v>
      </c>
      <c r="BJ303" s="17" t="s">
        <v>90</v>
      </c>
      <c r="BK303" s="245">
        <f>ROUND(I303*H303,2)</f>
        <v>0</v>
      </c>
      <c r="BL303" s="17" t="s">
        <v>125</v>
      </c>
      <c r="BM303" s="244" t="s">
        <v>1507</v>
      </c>
    </row>
    <row r="304" s="1" customFormat="1" ht="16.5" customHeight="1">
      <c r="B304" s="39"/>
      <c r="C304" s="233" t="s">
        <v>993</v>
      </c>
      <c r="D304" s="233" t="s">
        <v>266</v>
      </c>
      <c r="E304" s="234" t="s">
        <v>4935</v>
      </c>
      <c r="F304" s="235" t="s">
        <v>4766</v>
      </c>
      <c r="G304" s="236" t="s">
        <v>1694</v>
      </c>
      <c r="H304" s="237">
        <v>16</v>
      </c>
      <c r="I304" s="238"/>
      <c r="J304" s="239">
        <f>ROUND(I304*H304,2)</f>
        <v>0</v>
      </c>
      <c r="K304" s="235" t="s">
        <v>413</v>
      </c>
      <c r="L304" s="44"/>
      <c r="M304" s="240" t="s">
        <v>1</v>
      </c>
      <c r="N304" s="241" t="s">
        <v>48</v>
      </c>
      <c r="O304" s="87"/>
      <c r="P304" s="242">
        <f>O304*H304</f>
        <v>0</v>
      </c>
      <c r="Q304" s="242">
        <v>0</v>
      </c>
      <c r="R304" s="242">
        <f>Q304*H304</f>
        <v>0</v>
      </c>
      <c r="S304" s="242">
        <v>0</v>
      </c>
      <c r="T304" s="243">
        <f>S304*H304</f>
        <v>0</v>
      </c>
      <c r="AR304" s="244" t="s">
        <v>125</v>
      </c>
      <c r="AT304" s="244" t="s">
        <v>266</v>
      </c>
      <c r="AU304" s="244" t="s">
        <v>90</v>
      </c>
      <c r="AY304" s="17" t="s">
        <v>263</v>
      </c>
      <c r="BE304" s="245">
        <f>IF(N304="základní",J304,0)</f>
        <v>0</v>
      </c>
      <c r="BF304" s="245">
        <f>IF(N304="snížená",J304,0)</f>
        <v>0</v>
      </c>
      <c r="BG304" s="245">
        <f>IF(N304="zákl. přenesená",J304,0)</f>
        <v>0</v>
      </c>
      <c r="BH304" s="245">
        <f>IF(N304="sníž. přenesená",J304,0)</f>
        <v>0</v>
      </c>
      <c r="BI304" s="245">
        <f>IF(N304="nulová",J304,0)</f>
        <v>0</v>
      </c>
      <c r="BJ304" s="17" t="s">
        <v>90</v>
      </c>
      <c r="BK304" s="245">
        <f>ROUND(I304*H304,2)</f>
        <v>0</v>
      </c>
      <c r="BL304" s="17" t="s">
        <v>125</v>
      </c>
      <c r="BM304" s="244" t="s">
        <v>1522</v>
      </c>
    </row>
    <row r="305" s="1" customFormat="1" ht="16.5" customHeight="1">
      <c r="B305" s="39"/>
      <c r="C305" s="233" t="s">
        <v>999</v>
      </c>
      <c r="D305" s="233" t="s">
        <v>266</v>
      </c>
      <c r="E305" s="234" t="s">
        <v>4936</v>
      </c>
      <c r="F305" s="235" t="s">
        <v>4937</v>
      </c>
      <c r="G305" s="236" t="s">
        <v>1694</v>
      </c>
      <c r="H305" s="237">
        <v>102</v>
      </c>
      <c r="I305" s="238"/>
      <c r="J305" s="239">
        <f>ROUND(I305*H305,2)</f>
        <v>0</v>
      </c>
      <c r="K305" s="235" t="s">
        <v>413</v>
      </c>
      <c r="L305" s="44"/>
      <c r="M305" s="240" t="s">
        <v>1</v>
      </c>
      <c r="N305" s="241" t="s">
        <v>48</v>
      </c>
      <c r="O305" s="87"/>
      <c r="P305" s="242">
        <f>O305*H305</f>
        <v>0</v>
      </c>
      <c r="Q305" s="242">
        <v>0</v>
      </c>
      <c r="R305" s="242">
        <f>Q305*H305</f>
        <v>0</v>
      </c>
      <c r="S305" s="242">
        <v>0</v>
      </c>
      <c r="T305" s="243">
        <f>S305*H305</f>
        <v>0</v>
      </c>
      <c r="AR305" s="244" t="s">
        <v>125</v>
      </c>
      <c r="AT305" s="244" t="s">
        <v>266</v>
      </c>
      <c r="AU305" s="244" t="s">
        <v>90</v>
      </c>
      <c r="AY305" s="17" t="s">
        <v>263</v>
      </c>
      <c r="BE305" s="245">
        <f>IF(N305="základní",J305,0)</f>
        <v>0</v>
      </c>
      <c r="BF305" s="245">
        <f>IF(N305="snížená",J305,0)</f>
        <v>0</v>
      </c>
      <c r="BG305" s="245">
        <f>IF(N305="zákl. přenesená",J305,0)</f>
        <v>0</v>
      </c>
      <c r="BH305" s="245">
        <f>IF(N305="sníž. přenesená",J305,0)</f>
        <v>0</v>
      </c>
      <c r="BI305" s="245">
        <f>IF(N305="nulová",J305,0)</f>
        <v>0</v>
      </c>
      <c r="BJ305" s="17" t="s">
        <v>90</v>
      </c>
      <c r="BK305" s="245">
        <f>ROUND(I305*H305,2)</f>
        <v>0</v>
      </c>
      <c r="BL305" s="17" t="s">
        <v>125</v>
      </c>
      <c r="BM305" s="244" t="s">
        <v>1539</v>
      </c>
    </row>
    <row r="306" s="1" customFormat="1" ht="16.5" customHeight="1">
      <c r="B306" s="39"/>
      <c r="C306" s="233" t="s">
        <v>1006</v>
      </c>
      <c r="D306" s="233" t="s">
        <v>266</v>
      </c>
      <c r="E306" s="234" t="s">
        <v>4938</v>
      </c>
      <c r="F306" s="235" t="s">
        <v>4766</v>
      </c>
      <c r="G306" s="236" t="s">
        <v>1694</v>
      </c>
      <c r="H306" s="237">
        <v>102</v>
      </c>
      <c r="I306" s="238"/>
      <c r="J306" s="239">
        <f>ROUND(I306*H306,2)</f>
        <v>0</v>
      </c>
      <c r="K306" s="235" t="s">
        <v>413</v>
      </c>
      <c r="L306" s="44"/>
      <c r="M306" s="240" t="s">
        <v>1</v>
      </c>
      <c r="N306" s="241" t="s">
        <v>48</v>
      </c>
      <c r="O306" s="87"/>
      <c r="P306" s="242">
        <f>O306*H306</f>
        <v>0</v>
      </c>
      <c r="Q306" s="242">
        <v>0</v>
      </c>
      <c r="R306" s="242">
        <f>Q306*H306</f>
        <v>0</v>
      </c>
      <c r="S306" s="242">
        <v>0</v>
      </c>
      <c r="T306" s="243">
        <f>S306*H306</f>
        <v>0</v>
      </c>
      <c r="AR306" s="244" t="s">
        <v>125</v>
      </c>
      <c r="AT306" s="244" t="s">
        <v>266</v>
      </c>
      <c r="AU306" s="244" t="s">
        <v>90</v>
      </c>
      <c r="AY306" s="17" t="s">
        <v>263</v>
      </c>
      <c r="BE306" s="245">
        <f>IF(N306="základní",J306,0)</f>
        <v>0</v>
      </c>
      <c r="BF306" s="245">
        <f>IF(N306="snížená",J306,0)</f>
        <v>0</v>
      </c>
      <c r="BG306" s="245">
        <f>IF(N306="zákl. přenesená",J306,0)</f>
        <v>0</v>
      </c>
      <c r="BH306" s="245">
        <f>IF(N306="sníž. přenesená",J306,0)</f>
        <v>0</v>
      </c>
      <c r="BI306" s="245">
        <f>IF(N306="nulová",J306,0)</f>
        <v>0</v>
      </c>
      <c r="BJ306" s="17" t="s">
        <v>90</v>
      </c>
      <c r="BK306" s="245">
        <f>ROUND(I306*H306,2)</f>
        <v>0</v>
      </c>
      <c r="BL306" s="17" t="s">
        <v>125</v>
      </c>
      <c r="BM306" s="244" t="s">
        <v>1557</v>
      </c>
    </row>
    <row r="307" s="1" customFormat="1" ht="16.5" customHeight="1">
      <c r="B307" s="39"/>
      <c r="C307" s="233" t="s">
        <v>1013</v>
      </c>
      <c r="D307" s="233" t="s">
        <v>266</v>
      </c>
      <c r="E307" s="234" t="s">
        <v>4939</v>
      </c>
      <c r="F307" s="235" t="s">
        <v>4940</v>
      </c>
      <c r="G307" s="236" t="s">
        <v>407</v>
      </c>
      <c r="H307" s="237">
        <v>172</v>
      </c>
      <c r="I307" s="238"/>
      <c r="J307" s="239">
        <f>ROUND(I307*H307,2)</f>
        <v>0</v>
      </c>
      <c r="K307" s="235" t="s">
        <v>413</v>
      </c>
      <c r="L307" s="44"/>
      <c r="M307" s="240" t="s">
        <v>1</v>
      </c>
      <c r="N307" s="241" t="s">
        <v>48</v>
      </c>
      <c r="O307" s="87"/>
      <c r="P307" s="242">
        <f>O307*H307</f>
        <v>0</v>
      </c>
      <c r="Q307" s="242">
        <v>0</v>
      </c>
      <c r="R307" s="242">
        <f>Q307*H307</f>
        <v>0</v>
      </c>
      <c r="S307" s="242">
        <v>0</v>
      </c>
      <c r="T307" s="243">
        <f>S307*H307</f>
        <v>0</v>
      </c>
      <c r="AR307" s="244" t="s">
        <v>125</v>
      </c>
      <c r="AT307" s="244" t="s">
        <v>266</v>
      </c>
      <c r="AU307" s="244" t="s">
        <v>90</v>
      </c>
      <c r="AY307" s="17" t="s">
        <v>263</v>
      </c>
      <c r="BE307" s="245">
        <f>IF(N307="základní",J307,0)</f>
        <v>0</v>
      </c>
      <c r="BF307" s="245">
        <f>IF(N307="snížená",J307,0)</f>
        <v>0</v>
      </c>
      <c r="BG307" s="245">
        <f>IF(N307="zákl. přenesená",J307,0)</f>
        <v>0</v>
      </c>
      <c r="BH307" s="245">
        <f>IF(N307="sníž. přenesená",J307,0)</f>
        <v>0</v>
      </c>
      <c r="BI307" s="245">
        <f>IF(N307="nulová",J307,0)</f>
        <v>0</v>
      </c>
      <c r="BJ307" s="17" t="s">
        <v>90</v>
      </c>
      <c r="BK307" s="245">
        <f>ROUND(I307*H307,2)</f>
        <v>0</v>
      </c>
      <c r="BL307" s="17" t="s">
        <v>125</v>
      </c>
      <c r="BM307" s="244" t="s">
        <v>1573</v>
      </c>
    </row>
    <row r="308" s="1" customFormat="1" ht="16.5" customHeight="1">
      <c r="B308" s="39"/>
      <c r="C308" s="233" t="s">
        <v>1018</v>
      </c>
      <c r="D308" s="233" t="s">
        <v>266</v>
      </c>
      <c r="E308" s="234" t="s">
        <v>4941</v>
      </c>
      <c r="F308" s="235" t="s">
        <v>4942</v>
      </c>
      <c r="G308" s="236" t="s">
        <v>407</v>
      </c>
      <c r="H308" s="237">
        <v>327</v>
      </c>
      <c r="I308" s="238"/>
      <c r="J308" s="239">
        <f>ROUND(I308*H308,2)</f>
        <v>0</v>
      </c>
      <c r="K308" s="235" t="s">
        <v>413</v>
      </c>
      <c r="L308" s="44"/>
      <c r="M308" s="240" t="s">
        <v>1</v>
      </c>
      <c r="N308" s="241" t="s">
        <v>48</v>
      </c>
      <c r="O308" s="87"/>
      <c r="P308" s="242">
        <f>O308*H308</f>
        <v>0</v>
      </c>
      <c r="Q308" s="242">
        <v>0</v>
      </c>
      <c r="R308" s="242">
        <f>Q308*H308</f>
        <v>0</v>
      </c>
      <c r="S308" s="242">
        <v>0</v>
      </c>
      <c r="T308" s="243">
        <f>S308*H308</f>
        <v>0</v>
      </c>
      <c r="AR308" s="244" t="s">
        <v>125</v>
      </c>
      <c r="AT308" s="244" t="s">
        <v>266</v>
      </c>
      <c r="AU308" s="244" t="s">
        <v>90</v>
      </c>
      <c r="AY308" s="17" t="s">
        <v>263</v>
      </c>
      <c r="BE308" s="245">
        <f>IF(N308="základní",J308,0)</f>
        <v>0</v>
      </c>
      <c r="BF308" s="245">
        <f>IF(N308="snížená",J308,0)</f>
        <v>0</v>
      </c>
      <c r="BG308" s="245">
        <f>IF(N308="zákl. přenesená",J308,0)</f>
        <v>0</v>
      </c>
      <c r="BH308" s="245">
        <f>IF(N308="sníž. přenesená",J308,0)</f>
        <v>0</v>
      </c>
      <c r="BI308" s="245">
        <f>IF(N308="nulová",J308,0)</f>
        <v>0</v>
      </c>
      <c r="BJ308" s="17" t="s">
        <v>90</v>
      </c>
      <c r="BK308" s="245">
        <f>ROUND(I308*H308,2)</f>
        <v>0</v>
      </c>
      <c r="BL308" s="17" t="s">
        <v>125</v>
      </c>
      <c r="BM308" s="244" t="s">
        <v>1581</v>
      </c>
    </row>
    <row r="309" s="1" customFormat="1" ht="16.5" customHeight="1">
      <c r="B309" s="39"/>
      <c r="C309" s="233" t="s">
        <v>1023</v>
      </c>
      <c r="D309" s="233" t="s">
        <v>266</v>
      </c>
      <c r="E309" s="234" t="s">
        <v>4943</v>
      </c>
      <c r="F309" s="235" t="s">
        <v>4944</v>
      </c>
      <c r="G309" s="236" t="s">
        <v>407</v>
      </c>
      <c r="H309" s="237">
        <v>22</v>
      </c>
      <c r="I309" s="238"/>
      <c r="J309" s="239">
        <f>ROUND(I309*H309,2)</f>
        <v>0</v>
      </c>
      <c r="K309" s="235" t="s">
        <v>413</v>
      </c>
      <c r="L309" s="44"/>
      <c r="M309" s="240" t="s">
        <v>1</v>
      </c>
      <c r="N309" s="241" t="s">
        <v>48</v>
      </c>
      <c r="O309" s="87"/>
      <c r="P309" s="242">
        <f>O309*H309</f>
        <v>0</v>
      </c>
      <c r="Q309" s="242">
        <v>0</v>
      </c>
      <c r="R309" s="242">
        <f>Q309*H309</f>
        <v>0</v>
      </c>
      <c r="S309" s="242">
        <v>0</v>
      </c>
      <c r="T309" s="243">
        <f>S309*H309</f>
        <v>0</v>
      </c>
      <c r="AR309" s="244" t="s">
        <v>125</v>
      </c>
      <c r="AT309" s="244" t="s">
        <v>266</v>
      </c>
      <c r="AU309" s="244" t="s">
        <v>90</v>
      </c>
      <c r="AY309" s="17" t="s">
        <v>263</v>
      </c>
      <c r="BE309" s="245">
        <f>IF(N309="základní",J309,0)</f>
        <v>0</v>
      </c>
      <c r="BF309" s="245">
        <f>IF(N309="snížená",J309,0)</f>
        <v>0</v>
      </c>
      <c r="BG309" s="245">
        <f>IF(N309="zákl. přenesená",J309,0)</f>
        <v>0</v>
      </c>
      <c r="BH309" s="245">
        <f>IF(N309="sníž. přenesená",J309,0)</f>
        <v>0</v>
      </c>
      <c r="BI309" s="245">
        <f>IF(N309="nulová",J309,0)</f>
        <v>0</v>
      </c>
      <c r="BJ309" s="17" t="s">
        <v>90</v>
      </c>
      <c r="BK309" s="245">
        <f>ROUND(I309*H309,2)</f>
        <v>0</v>
      </c>
      <c r="BL309" s="17" t="s">
        <v>125</v>
      </c>
      <c r="BM309" s="244" t="s">
        <v>1596</v>
      </c>
    </row>
    <row r="310" s="1" customFormat="1" ht="16.5" customHeight="1">
      <c r="B310" s="39"/>
      <c r="C310" s="233" t="s">
        <v>1028</v>
      </c>
      <c r="D310" s="233" t="s">
        <v>266</v>
      </c>
      <c r="E310" s="234" t="s">
        <v>4945</v>
      </c>
      <c r="F310" s="235" t="s">
        <v>4946</v>
      </c>
      <c r="G310" s="236" t="s">
        <v>407</v>
      </c>
      <c r="H310" s="237">
        <v>264</v>
      </c>
      <c r="I310" s="238"/>
      <c r="J310" s="239">
        <f>ROUND(I310*H310,2)</f>
        <v>0</v>
      </c>
      <c r="K310" s="235" t="s">
        <v>413</v>
      </c>
      <c r="L310" s="44"/>
      <c r="M310" s="240" t="s">
        <v>1</v>
      </c>
      <c r="N310" s="241" t="s">
        <v>48</v>
      </c>
      <c r="O310" s="87"/>
      <c r="P310" s="242">
        <f>O310*H310</f>
        <v>0</v>
      </c>
      <c r="Q310" s="242">
        <v>0</v>
      </c>
      <c r="R310" s="242">
        <f>Q310*H310</f>
        <v>0</v>
      </c>
      <c r="S310" s="242">
        <v>0</v>
      </c>
      <c r="T310" s="243">
        <f>S310*H310</f>
        <v>0</v>
      </c>
      <c r="AR310" s="244" t="s">
        <v>125</v>
      </c>
      <c r="AT310" s="244" t="s">
        <v>266</v>
      </c>
      <c r="AU310" s="244" t="s">
        <v>90</v>
      </c>
      <c r="AY310" s="17" t="s">
        <v>263</v>
      </c>
      <c r="BE310" s="245">
        <f>IF(N310="základní",J310,0)</f>
        <v>0</v>
      </c>
      <c r="BF310" s="245">
        <f>IF(N310="snížená",J310,0)</f>
        <v>0</v>
      </c>
      <c r="BG310" s="245">
        <f>IF(N310="zákl. přenesená",J310,0)</f>
        <v>0</v>
      </c>
      <c r="BH310" s="245">
        <f>IF(N310="sníž. přenesená",J310,0)</f>
        <v>0</v>
      </c>
      <c r="BI310" s="245">
        <f>IF(N310="nulová",J310,0)</f>
        <v>0</v>
      </c>
      <c r="BJ310" s="17" t="s">
        <v>90</v>
      </c>
      <c r="BK310" s="245">
        <f>ROUND(I310*H310,2)</f>
        <v>0</v>
      </c>
      <c r="BL310" s="17" t="s">
        <v>125</v>
      </c>
      <c r="BM310" s="244" t="s">
        <v>1607</v>
      </c>
    </row>
    <row r="311" s="11" customFormat="1" ht="25.92" customHeight="1">
      <c r="B311" s="217"/>
      <c r="C311" s="218"/>
      <c r="D311" s="219" t="s">
        <v>82</v>
      </c>
      <c r="E311" s="220" t="s">
        <v>4947</v>
      </c>
      <c r="F311" s="220" t="s">
        <v>4948</v>
      </c>
      <c r="G311" s="218"/>
      <c r="H311" s="218"/>
      <c r="I311" s="221"/>
      <c r="J311" s="222">
        <f>BK311</f>
        <v>0</v>
      </c>
      <c r="K311" s="218"/>
      <c r="L311" s="223"/>
      <c r="M311" s="224"/>
      <c r="N311" s="225"/>
      <c r="O311" s="225"/>
      <c r="P311" s="226">
        <f>SUM(P312:P336)</f>
        <v>0</v>
      </c>
      <c r="Q311" s="225"/>
      <c r="R311" s="226">
        <f>SUM(R312:R336)</f>
        <v>0</v>
      </c>
      <c r="S311" s="225"/>
      <c r="T311" s="227">
        <f>SUM(T312:T336)</f>
        <v>0</v>
      </c>
      <c r="AR311" s="228" t="s">
        <v>90</v>
      </c>
      <c r="AT311" s="229" t="s">
        <v>82</v>
      </c>
      <c r="AU311" s="229" t="s">
        <v>83</v>
      </c>
      <c r="AY311" s="228" t="s">
        <v>263</v>
      </c>
      <c r="BK311" s="230">
        <f>SUM(BK312:BK336)</f>
        <v>0</v>
      </c>
    </row>
    <row r="312" s="1" customFormat="1" ht="16.5" customHeight="1">
      <c r="B312" s="39"/>
      <c r="C312" s="233" t="s">
        <v>1035</v>
      </c>
      <c r="D312" s="233" t="s">
        <v>266</v>
      </c>
      <c r="E312" s="234" t="s">
        <v>4949</v>
      </c>
      <c r="F312" s="235" t="s">
        <v>4950</v>
      </c>
      <c r="G312" s="236" t="s">
        <v>1829</v>
      </c>
      <c r="H312" s="237">
        <v>1</v>
      </c>
      <c r="I312" s="238"/>
      <c r="J312" s="239">
        <f>ROUND(I312*H312,2)</f>
        <v>0</v>
      </c>
      <c r="K312" s="235" t="s">
        <v>413</v>
      </c>
      <c r="L312" s="44"/>
      <c r="M312" s="240" t="s">
        <v>1</v>
      </c>
      <c r="N312" s="241" t="s">
        <v>48</v>
      </c>
      <c r="O312" s="87"/>
      <c r="P312" s="242">
        <f>O312*H312</f>
        <v>0</v>
      </c>
      <c r="Q312" s="242">
        <v>0</v>
      </c>
      <c r="R312" s="242">
        <f>Q312*H312</f>
        <v>0</v>
      </c>
      <c r="S312" s="242">
        <v>0</v>
      </c>
      <c r="T312" s="243">
        <f>S312*H312</f>
        <v>0</v>
      </c>
      <c r="AR312" s="244" t="s">
        <v>125</v>
      </c>
      <c r="AT312" s="244" t="s">
        <v>266</v>
      </c>
      <c r="AU312" s="244" t="s">
        <v>90</v>
      </c>
      <c r="AY312" s="17" t="s">
        <v>263</v>
      </c>
      <c r="BE312" s="245">
        <f>IF(N312="základní",J312,0)</f>
        <v>0</v>
      </c>
      <c r="BF312" s="245">
        <f>IF(N312="snížená",J312,0)</f>
        <v>0</v>
      </c>
      <c r="BG312" s="245">
        <f>IF(N312="zákl. přenesená",J312,0)</f>
        <v>0</v>
      </c>
      <c r="BH312" s="245">
        <f>IF(N312="sníž. přenesená",J312,0)</f>
        <v>0</v>
      </c>
      <c r="BI312" s="245">
        <f>IF(N312="nulová",J312,0)</f>
        <v>0</v>
      </c>
      <c r="BJ312" s="17" t="s">
        <v>90</v>
      </c>
      <c r="BK312" s="245">
        <f>ROUND(I312*H312,2)</f>
        <v>0</v>
      </c>
      <c r="BL312" s="17" t="s">
        <v>125</v>
      </c>
      <c r="BM312" s="244" t="s">
        <v>1620</v>
      </c>
    </row>
    <row r="313" s="1" customFormat="1">
      <c r="B313" s="39"/>
      <c r="C313" s="40"/>
      <c r="D313" s="246" t="s">
        <v>273</v>
      </c>
      <c r="E313" s="40"/>
      <c r="F313" s="247" t="s">
        <v>4951</v>
      </c>
      <c r="G313" s="40"/>
      <c r="H313" s="40"/>
      <c r="I313" s="151"/>
      <c r="J313" s="40"/>
      <c r="K313" s="40"/>
      <c r="L313" s="44"/>
      <c r="M313" s="248"/>
      <c r="N313" s="87"/>
      <c r="O313" s="87"/>
      <c r="P313" s="87"/>
      <c r="Q313" s="87"/>
      <c r="R313" s="87"/>
      <c r="S313" s="87"/>
      <c r="T313" s="88"/>
      <c r="AT313" s="17" t="s">
        <v>273</v>
      </c>
      <c r="AU313" s="17" t="s">
        <v>90</v>
      </c>
    </row>
    <row r="314" s="1" customFormat="1" ht="16.5" customHeight="1">
      <c r="B314" s="39"/>
      <c r="C314" s="233" t="s">
        <v>1039</v>
      </c>
      <c r="D314" s="233" t="s">
        <v>266</v>
      </c>
      <c r="E314" s="234" t="s">
        <v>4952</v>
      </c>
      <c r="F314" s="235" t="s">
        <v>4745</v>
      </c>
      <c r="G314" s="236" t="s">
        <v>1829</v>
      </c>
      <c r="H314" s="237">
        <v>1</v>
      </c>
      <c r="I314" s="238"/>
      <c r="J314" s="239">
        <f>ROUND(I314*H314,2)</f>
        <v>0</v>
      </c>
      <c r="K314" s="235" t="s">
        <v>413</v>
      </c>
      <c r="L314" s="44"/>
      <c r="M314" s="240" t="s">
        <v>1</v>
      </c>
      <c r="N314" s="241" t="s">
        <v>48</v>
      </c>
      <c r="O314" s="87"/>
      <c r="P314" s="242">
        <f>O314*H314</f>
        <v>0</v>
      </c>
      <c r="Q314" s="242">
        <v>0</v>
      </c>
      <c r="R314" s="242">
        <f>Q314*H314</f>
        <v>0</v>
      </c>
      <c r="S314" s="242">
        <v>0</v>
      </c>
      <c r="T314" s="243">
        <f>S314*H314</f>
        <v>0</v>
      </c>
      <c r="AR314" s="244" t="s">
        <v>125</v>
      </c>
      <c r="AT314" s="244" t="s">
        <v>266</v>
      </c>
      <c r="AU314" s="244" t="s">
        <v>90</v>
      </c>
      <c r="AY314" s="17" t="s">
        <v>263</v>
      </c>
      <c r="BE314" s="245">
        <f>IF(N314="základní",J314,0)</f>
        <v>0</v>
      </c>
      <c r="BF314" s="245">
        <f>IF(N314="snížená",J314,0)</f>
        <v>0</v>
      </c>
      <c r="BG314" s="245">
        <f>IF(N314="zákl. přenesená",J314,0)</f>
        <v>0</v>
      </c>
      <c r="BH314" s="245">
        <f>IF(N314="sníž. přenesená",J314,0)</f>
        <v>0</v>
      </c>
      <c r="BI314" s="245">
        <f>IF(N314="nulová",J314,0)</f>
        <v>0</v>
      </c>
      <c r="BJ314" s="17" t="s">
        <v>90</v>
      </c>
      <c r="BK314" s="245">
        <f>ROUND(I314*H314,2)</f>
        <v>0</v>
      </c>
      <c r="BL314" s="17" t="s">
        <v>125</v>
      </c>
      <c r="BM314" s="244" t="s">
        <v>1627</v>
      </c>
    </row>
    <row r="315" s="1" customFormat="1" ht="16.5" customHeight="1">
      <c r="B315" s="39"/>
      <c r="C315" s="233" t="s">
        <v>1044</v>
      </c>
      <c r="D315" s="233" t="s">
        <v>266</v>
      </c>
      <c r="E315" s="234" t="s">
        <v>4953</v>
      </c>
      <c r="F315" s="235" t="s">
        <v>4804</v>
      </c>
      <c r="G315" s="236" t="s">
        <v>1829</v>
      </c>
      <c r="H315" s="237">
        <v>1</v>
      </c>
      <c r="I315" s="238"/>
      <c r="J315" s="239">
        <f>ROUND(I315*H315,2)</f>
        <v>0</v>
      </c>
      <c r="K315" s="235" t="s">
        <v>413</v>
      </c>
      <c r="L315" s="44"/>
      <c r="M315" s="240" t="s">
        <v>1</v>
      </c>
      <c r="N315" s="241" t="s">
        <v>48</v>
      </c>
      <c r="O315" s="87"/>
      <c r="P315" s="242">
        <f>O315*H315</f>
        <v>0</v>
      </c>
      <c r="Q315" s="242">
        <v>0</v>
      </c>
      <c r="R315" s="242">
        <f>Q315*H315</f>
        <v>0</v>
      </c>
      <c r="S315" s="242">
        <v>0</v>
      </c>
      <c r="T315" s="243">
        <f>S315*H315</f>
        <v>0</v>
      </c>
      <c r="AR315" s="244" t="s">
        <v>125</v>
      </c>
      <c r="AT315" s="244" t="s">
        <v>266</v>
      </c>
      <c r="AU315" s="244" t="s">
        <v>90</v>
      </c>
      <c r="AY315" s="17" t="s">
        <v>263</v>
      </c>
      <c r="BE315" s="245">
        <f>IF(N315="základní",J315,0)</f>
        <v>0</v>
      </c>
      <c r="BF315" s="245">
        <f>IF(N315="snížená",J315,0)</f>
        <v>0</v>
      </c>
      <c r="BG315" s="245">
        <f>IF(N315="zákl. přenesená",J315,0)</f>
        <v>0</v>
      </c>
      <c r="BH315" s="245">
        <f>IF(N315="sníž. přenesená",J315,0)</f>
        <v>0</v>
      </c>
      <c r="BI315" s="245">
        <f>IF(N315="nulová",J315,0)</f>
        <v>0</v>
      </c>
      <c r="BJ315" s="17" t="s">
        <v>90</v>
      </c>
      <c r="BK315" s="245">
        <f>ROUND(I315*H315,2)</f>
        <v>0</v>
      </c>
      <c r="BL315" s="17" t="s">
        <v>125</v>
      </c>
      <c r="BM315" s="244" t="s">
        <v>1638</v>
      </c>
    </row>
    <row r="316" s="1" customFormat="1">
      <c r="B316" s="39"/>
      <c r="C316" s="40"/>
      <c r="D316" s="246" t="s">
        <v>273</v>
      </c>
      <c r="E316" s="40"/>
      <c r="F316" s="247" t="s">
        <v>4805</v>
      </c>
      <c r="G316" s="40"/>
      <c r="H316" s="40"/>
      <c r="I316" s="151"/>
      <c r="J316" s="40"/>
      <c r="K316" s="40"/>
      <c r="L316" s="44"/>
      <c r="M316" s="248"/>
      <c r="N316" s="87"/>
      <c r="O316" s="87"/>
      <c r="P316" s="87"/>
      <c r="Q316" s="87"/>
      <c r="R316" s="87"/>
      <c r="S316" s="87"/>
      <c r="T316" s="88"/>
      <c r="AT316" s="17" t="s">
        <v>273</v>
      </c>
      <c r="AU316" s="17" t="s">
        <v>90</v>
      </c>
    </row>
    <row r="317" s="1" customFormat="1" ht="16.5" customHeight="1">
      <c r="B317" s="39"/>
      <c r="C317" s="233" t="s">
        <v>1048</v>
      </c>
      <c r="D317" s="233" t="s">
        <v>266</v>
      </c>
      <c r="E317" s="234" t="s">
        <v>4954</v>
      </c>
      <c r="F317" s="235" t="s">
        <v>4807</v>
      </c>
      <c r="G317" s="236" t="s">
        <v>1829</v>
      </c>
      <c r="H317" s="237">
        <v>1</v>
      </c>
      <c r="I317" s="238"/>
      <c r="J317" s="239">
        <f>ROUND(I317*H317,2)</f>
        <v>0</v>
      </c>
      <c r="K317" s="235" t="s">
        <v>413</v>
      </c>
      <c r="L317" s="44"/>
      <c r="M317" s="240" t="s">
        <v>1</v>
      </c>
      <c r="N317" s="241" t="s">
        <v>48</v>
      </c>
      <c r="O317" s="87"/>
      <c r="P317" s="242">
        <f>O317*H317</f>
        <v>0</v>
      </c>
      <c r="Q317" s="242">
        <v>0</v>
      </c>
      <c r="R317" s="242">
        <f>Q317*H317</f>
        <v>0</v>
      </c>
      <c r="S317" s="242">
        <v>0</v>
      </c>
      <c r="T317" s="243">
        <f>S317*H317</f>
        <v>0</v>
      </c>
      <c r="AR317" s="244" t="s">
        <v>125</v>
      </c>
      <c r="AT317" s="244" t="s">
        <v>266</v>
      </c>
      <c r="AU317" s="244" t="s">
        <v>90</v>
      </c>
      <c r="AY317" s="17" t="s">
        <v>263</v>
      </c>
      <c r="BE317" s="245">
        <f>IF(N317="základní",J317,0)</f>
        <v>0</v>
      </c>
      <c r="BF317" s="245">
        <f>IF(N317="snížená",J317,0)</f>
        <v>0</v>
      </c>
      <c r="BG317" s="245">
        <f>IF(N317="zákl. přenesená",J317,0)</f>
        <v>0</v>
      </c>
      <c r="BH317" s="245">
        <f>IF(N317="sníž. přenesená",J317,0)</f>
        <v>0</v>
      </c>
      <c r="BI317" s="245">
        <f>IF(N317="nulová",J317,0)</f>
        <v>0</v>
      </c>
      <c r="BJ317" s="17" t="s">
        <v>90</v>
      </c>
      <c r="BK317" s="245">
        <f>ROUND(I317*H317,2)</f>
        <v>0</v>
      </c>
      <c r="BL317" s="17" t="s">
        <v>125</v>
      </c>
      <c r="BM317" s="244" t="s">
        <v>1661</v>
      </c>
    </row>
    <row r="318" s="1" customFormat="1" ht="16.5" customHeight="1">
      <c r="B318" s="39"/>
      <c r="C318" s="233" t="s">
        <v>1055</v>
      </c>
      <c r="D318" s="233" t="s">
        <v>266</v>
      </c>
      <c r="E318" s="234" t="s">
        <v>4955</v>
      </c>
      <c r="F318" s="235" t="s">
        <v>4809</v>
      </c>
      <c r="G318" s="236" t="s">
        <v>1829</v>
      </c>
      <c r="H318" s="237">
        <v>1</v>
      </c>
      <c r="I318" s="238"/>
      <c r="J318" s="239">
        <f>ROUND(I318*H318,2)</f>
        <v>0</v>
      </c>
      <c r="K318" s="235" t="s">
        <v>413</v>
      </c>
      <c r="L318" s="44"/>
      <c r="M318" s="240" t="s">
        <v>1</v>
      </c>
      <c r="N318" s="241" t="s">
        <v>48</v>
      </c>
      <c r="O318" s="87"/>
      <c r="P318" s="242">
        <f>O318*H318</f>
        <v>0</v>
      </c>
      <c r="Q318" s="242">
        <v>0</v>
      </c>
      <c r="R318" s="242">
        <f>Q318*H318</f>
        <v>0</v>
      </c>
      <c r="S318" s="242">
        <v>0</v>
      </c>
      <c r="T318" s="243">
        <f>S318*H318</f>
        <v>0</v>
      </c>
      <c r="AR318" s="244" t="s">
        <v>125</v>
      </c>
      <c r="AT318" s="244" t="s">
        <v>266</v>
      </c>
      <c r="AU318" s="244" t="s">
        <v>90</v>
      </c>
      <c r="AY318" s="17" t="s">
        <v>263</v>
      </c>
      <c r="BE318" s="245">
        <f>IF(N318="základní",J318,0)</f>
        <v>0</v>
      </c>
      <c r="BF318" s="245">
        <f>IF(N318="snížená",J318,0)</f>
        <v>0</v>
      </c>
      <c r="BG318" s="245">
        <f>IF(N318="zákl. přenesená",J318,0)</f>
        <v>0</v>
      </c>
      <c r="BH318" s="245">
        <f>IF(N318="sníž. přenesená",J318,0)</f>
        <v>0</v>
      </c>
      <c r="BI318" s="245">
        <f>IF(N318="nulová",J318,0)</f>
        <v>0</v>
      </c>
      <c r="BJ318" s="17" t="s">
        <v>90</v>
      </c>
      <c r="BK318" s="245">
        <f>ROUND(I318*H318,2)</f>
        <v>0</v>
      </c>
      <c r="BL318" s="17" t="s">
        <v>125</v>
      </c>
      <c r="BM318" s="244" t="s">
        <v>1674</v>
      </c>
    </row>
    <row r="319" s="1" customFormat="1" ht="16.5" customHeight="1">
      <c r="B319" s="39"/>
      <c r="C319" s="233" t="s">
        <v>1063</v>
      </c>
      <c r="D319" s="233" t="s">
        <v>266</v>
      </c>
      <c r="E319" s="234" t="s">
        <v>4956</v>
      </c>
      <c r="F319" s="235" t="s">
        <v>4811</v>
      </c>
      <c r="G319" s="236" t="s">
        <v>1829</v>
      </c>
      <c r="H319" s="237">
        <v>1</v>
      </c>
      <c r="I319" s="238"/>
      <c r="J319" s="239">
        <f>ROUND(I319*H319,2)</f>
        <v>0</v>
      </c>
      <c r="K319" s="235" t="s">
        <v>413</v>
      </c>
      <c r="L319" s="44"/>
      <c r="M319" s="240" t="s">
        <v>1</v>
      </c>
      <c r="N319" s="241" t="s">
        <v>48</v>
      </c>
      <c r="O319" s="87"/>
      <c r="P319" s="242">
        <f>O319*H319</f>
        <v>0</v>
      </c>
      <c r="Q319" s="242">
        <v>0</v>
      </c>
      <c r="R319" s="242">
        <f>Q319*H319</f>
        <v>0</v>
      </c>
      <c r="S319" s="242">
        <v>0</v>
      </c>
      <c r="T319" s="243">
        <f>S319*H319</f>
        <v>0</v>
      </c>
      <c r="AR319" s="244" t="s">
        <v>125</v>
      </c>
      <c r="AT319" s="244" t="s">
        <v>266</v>
      </c>
      <c r="AU319" s="244" t="s">
        <v>90</v>
      </c>
      <c r="AY319" s="17" t="s">
        <v>263</v>
      </c>
      <c r="BE319" s="245">
        <f>IF(N319="základní",J319,0)</f>
        <v>0</v>
      </c>
      <c r="BF319" s="245">
        <f>IF(N319="snížená",J319,0)</f>
        <v>0</v>
      </c>
      <c r="BG319" s="245">
        <f>IF(N319="zákl. přenesená",J319,0)</f>
        <v>0</v>
      </c>
      <c r="BH319" s="245">
        <f>IF(N319="sníž. přenesená",J319,0)</f>
        <v>0</v>
      </c>
      <c r="BI319" s="245">
        <f>IF(N319="nulová",J319,0)</f>
        <v>0</v>
      </c>
      <c r="BJ319" s="17" t="s">
        <v>90</v>
      </c>
      <c r="BK319" s="245">
        <f>ROUND(I319*H319,2)</f>
        <v>0</v>
      </c>
      <c r="BL319" s="17" t="s">
        <v>125</v>
      </c>
      <c r="BM319" s="244" t="s">
        <v>1691</v>
      </c>
    </row>
    <row r="320" s="1" customFormat="1" ht="16.5" customHeight="1">
      <c r="B320" s="39"/>
      <c r="C320" s="233" t="s">
        <v>1068</v>
      </c>
      <c r="D320" s="233" t="s">
        <v>266</v>
      </c>
      <c r="E320" s="234" t="s">
        <v>4957</v>
      </c>
      <c r="F320" s="235" t="s">
        <v>4958</v>
      </c>
      <c r="G320" s="236" t="s">
        <v>1694</v>
      </c>
      <c r="H320" s="237">
        <v>40</v>
      </c>
      <c r="I320" s="238"/>
      <c r="J320" s="239">
        <f>ROUND(I320*H320,2)</f>
        <v>0</v>
      </c>
      <c r="K320" s="235" t="s">
        <v>413</v>
      </c>
      <c r="L320" s="44"/>
      <c r="M320" s="240" t="s">
        <v>1</v>
      </c>
      <c r="N320" s="241" t="s">
        <v>48</v>
      </c>
      <c r="O320" s="87"/>
      <c r="P320" s="242">
        <f>O320*H320</f>
        <v>0</v>
      </c>
      <c r="Q320" s="242">
        <v>0</v>
      </c>
      <c r="R320" s="242">
        <f>Q320*H320</f>
        <v>0</v>
      </c>
      <c r="S320" s="242">
        <v>0</v>
      </c>
      <c r="T320" s="243">
        <f>S320*H320</f>
        <v>0</v>
      </c>
      <c r="AR320" s="244" t="s">
        <v>125</v>
      </c>
      <c r="AT320" s="244" t="s">
        <v>266</v>
      </c>
      <c r="AU320" s="244" t="s">
        <v>90</v>
      </c>
      <c r="AY320" s="17" t="s">
        <v>263</v>
      </c>
      <c r="BE320" s="245">
        <f>IF(N320="základní",J320,0)</f>
        <v>0</v>
      </c>
      <c r="BF320" s="245">
        <f>IF(N320="snížená",J320,0)</f>
        <v>0</v>
      </c>
      <c r="BG320" s="245">
        <f>IF(N320="zákl. přenesená",J320,0)</f>
        <v>0</v>
      </c>
      <c r="BH320" s="245">
        <f>IF(N320="sníž. přenesená",J320,0)</f>
        <v>0</v>
      </c>
      <c r="BI320" s="245">
        <f>IF(N320="nulová",J320,0)</f>
        <v>0</v>
      </c>
      <c r="BJ320" s="17" t="s">
        <v>90</v>
      </c>
      <c r="BK320" s="245">
        <f>ROUND(I320*H320,2)</f>
        <v>0</v>
      </c>
      <c r="BL320" s="17" t="s">
        <v>125</v>
      </c>
      <c r="BM320" s="244" t="s">
        <v>1701</v>
      </c>
    </row>
    <row r="321" s="1" customFormat="1" ht="16.5" customHeight="1">
      <c r="B321" s="39"/>
      <c r="C321" s="233" t="s">
        <v>1073</v>
      </c>
      <c r="D321" s="233" t="s">
        <v>266</v>
      </c>
      <c r="E321" s="234" t="s">
        <v>4959</v>
      </c>
      <c r="F321" s="235" t="s">
        <v>4745</v>
      </c>
      <c r="G321" s="236" t="s">
        <v>1829</v>
      </c>
      <c r="H321" s="237">
        <v>1</v>
      </c>
      <c r="I321" s="238"/>
      <c r="J321" s="239">
        <f>ROUND(I321*H321,2)</f>
        <v>0</v>
      </c>
      <c r="K321" s="235" t="s">
        <v>413</v>
      </c>
      <c r="L321" s="44"/>
      <c r="M321" s="240" t="s">
        <v>1</v>
      </c>
      <c r="N321" s="241" t="s">
        <v>48</v>
      </c>
      <c r="O321" s="87"/>
      <c r="P321" s="242">
        <f>O321*H321</f>
        <v>0</v>
      </c>
      <c r="Q321" s="242">
        <v>0</v>
      </c>
      <c r="R321" s="242">
        <f>Q321*H321</f>
        <v>0</v>
      </c>
      <c r="S321" s="242">
        <v>0</v>
      </c>
      <c r="T321" s="243">
        <f>S321*H321</f>
        <v>0</v>
      </c>
      <c r="AR321" s="244" t="s">
        <v>125</v>
      </c>
      <c r="AT321" s="244" t="s">
        <v>266</v>
      </c>
      <c r="AU321" s="244" t="s">
        <v>90</v>
      </c>
      <c r="AY321" s="17" t="s">
        <v>263</v>
      </c>
      <c r="BE321" s="245">
        <f>IF(N321="základní",J321,0)</f>
        <v>0</v>
      </c>
      <c r="BF321" s="245">
        <f>IF(N321="snížená",J321,0)</f>
        <v>0</v>
      </c>
      <c r="BG321" s="245">
        <f>IF(N321="zákl. přenesená",J321,0)</f>
        <v>0</v>
      </c>
      <c r="BH321" s="245">
        <f>IF(N321="sníž. přenesená",J321,0)</f>
        <v>0</v>
      </c>
      <c r="BI321" s="245">
        <f>IF(N321="nulová",J321,0)</f>
        <v>0</v>
      </c>
      <c r="BJ321" s="17" t="s">
        <v>90</v>
      </c>
      <c r="BK321" s="245">
        <f>ROUND(I321*H321,2)</f>
        <v>0</v>
      </c>
      <c r="BL321" s="17" t="s">
        <v>125</v>
      </c>
      <c r="BM321" s="244" t="s">
        <v>1709</v>
      </c>
    </row>
    <row r="322" s="1" customFormat="1" ht="16.5" customHeight="1">
      <c r="B322" s="39"/>
      <c r="C322" s="233" t="s">
        <v>1083</v>
      </c>
      <c r="D322" s="233" t="s">
        <v>266</v>
      </c>
      <c r="E322" s="234" t="s">
        <v>4960</v>
      </c>
      <c r="F322" s="235" t="s">
        <v>4961</v>
      </c>
      <c r="G322" s="236" t="s">
        <v>1829</v>
      </c>
      <c r="H322" s="237">
        <v>2</v>
      </c>
      <c r="I322" s="238"/>
      <c r="J322" s="239">
        <f>ROUND(I322*H322,2)</f>
        <v>0</v>
      </c>
      <c r="K322" s="235" t="s">
        <v>413</v>
      </c>
      <c r="L322" s="44"/>
      <c r="M322" s="240" t="s">
        <v>1</v>
      </c>
      <c r="N322" s="241" t="s">
        <v>48</v>
      </c>
      <c r="O322" s="87"/>
      <c r="P322" s="242">
        <f>O322*H322</f>
        <v>0</v>
      </c>
      <c r="Q322" s="242">
        <v>0</v>
      </c>
      <c r="R322" s="242">
        <f>Q322*H322</f>
        <v>0</v>
      </c>
      <c r="S322" s="242">
        <v>0</v>
      </c>
      <c r="T322" s="243">
        <f>S322*H322</f>
        <v>0</v>
      </c>
      <c r="AR322" s="244" t="s">
        <v>125</v>
      </c>
      <c r="AT322" s="244" t="s">
        <v>266</v>
      </c>
      <c r="AU322" s="244" t="s">
        <v>90</v>
      </c>
      <c r="AY322" s="17" t="s">
        <v>263</v>
      </c>
      <c r="BE322" s="245">
        <f>IF(N322="základní",J322,0)</f>
        <v>0</v>
      </c>
      <c r="BF322" s="245">
        <f>IF(N322="snížená",J322,0)</f>
        <v>0</v>
      </c>
      <c r="BG322" s="245">
        <f>IF(N322="zákl. přenesená",J322,0)</f>
        <v>0</v>
      </c>
      <c r="BH322" s="245">
        <f>IF(N322="sníž. přenesená",J322,0)</f>
        <v>0</v>
      </c>
      <c r="BI322" s="245">
        <f>IF(N322="nulová",J322,0)</f>
        <v>0</v>
      </c>
      <c r="BJ322" s="17" t="s">
        <v>90</v>
      </c>
      <c r="BK322" s="245">
        <f>ROUND(I322*H322,2)</f>
        <v>0</v>
      </c>
      <c r="BL322" s="17" t="s">
        <v>125</v>
      </c>
      <c r="BM322" s="244" t="s">
        <v>1717</v>
      </c>
    </row>
    <row r="323" s="1" customFormat="1" ht="16.5" customHeight="1">
      <c r="B323" s="39"/>
      <c r="C323" s="233" t="s">
        <v>1086</v>
      </c>
      <c r="D323" s="233" t="s">
        <v>266</v>
      </c>
      <c r="E323" s="234" t="s">
        <v>4962</v>
      </c>
      <c r="F323" s="235" t="s">
        <v>4745</v>
      </c>
      <c r="G323" s="236" t="s">
        <v>1829</v>
      </c>
      <c r="H323" s="237">
        <v>1</v>
      </c>
      <c r="I323" s="238"/>
      <c r="J323" s="239">
        <f>ROUND(I323*H323,2)</f>
        <v>0</v>
      </c>
      <c r="K323" s="235" t="s">
        <v>413</v>
      </c>
      <c r="L323" s="44"/>
      <c r="M323" s="240" t="s">
        <v>1</v>
      </c>
      <c r="N323" s="241" t="s">
        <v>48</v>
      </c>
      <c r="O323" s="87"/>
      <c r="P323" s="242">
        <f>O323*H323</f>
        <v>0</v>
      </c>
      <c r="Q323" s="242">
        <v>0</v>
      </c>
      <c r="R323" s="242">
        <f>Q323*H323</f>
        <v>0</v>
      </c>
      <c r="S323" s="242">
        <v>0</v>
      </c>
      <c r="T323" s="243">
        <f>S323*H323</f>
        <v>0</v>
      </c>
      <c r="AR323" s="244" t="s">
        <v>125</v>
      </c>
      <c r="AT323" s="244" t="s">
        <v>266</v>
      </c>
      <c r="AU323" s="244" t="s">
        <v>90</v>
      </c>
      <c r="AY323" s="17" t="s">
        <v>263</v>
      </c>
      <c r="BE323" s="245">
        <f>IF(N323="základní",J323,0)</f>
        <v>0</v>
      </c>
      <c r="BF323" s="245">
        <f>IF(N323="snížená",J323,0)</f>
        <v>0</v>
      </c>
      <c r="BG323" s="245">
        <f>IF(N323="zákl. přenesená",J323,0)</f>
        <v>0</v>
      </c>
      <c r="BH323" s="245">
        <f>IF(N323="sníž. přenesená",J323,0)</f>
        <v>0</v>
      </c>
      <c r="BI323" s="245">
        <f>IF(N323="nulová",J323,0)</f>
        <v>0</v>
      </c>
      <c r="BJ323" s="17" t="s">
        <v>90</v>
      </c>
      <c r="BK323" s="245">
        <f>ROUND(I323*H323,2)</f>
        <v>0</v>
      </c>
      <c r="BL323" s="17" t="s">
        <v>125</v>
      </c>
      <c r="BM323" s="244" t="s">
        <v>1725</v>
      </c>
    </row>
    <row r="324" s="1" customFormat="1" ht="16.5" customHeight="1">
      <c r="B324" s="39"/>
      <c r="C324" s="233" t="s">
        <v>1093</v>
      </c>
      <c r="D324" s="233" t="s">
        <v>266</v>
      </c>
      <c r="E324" s="234" t="s">
        <v>4963</v>
      </c>
      <c r="F324" s="235" t="s">
        <v>4964</v>
      </c>
      <c r="G324" s="236" t="s">
        <v>1829</v>
      </c>
      <c r="H324" s="237">
        <v>6</v>
      </c>
      <c r="I324" s="238"/>
      <c r="J324" s="239">
        <f>ROUND(I324*H324,2)</f>
        <v>0</v>
      </c>
      <c r="K324" s="235" t="s">
        <v>413</v>
      </c>
      <c r="L324" s="44"/>
      <c r="M324" s="240" t="s">
        <v>1</v>
      </c>
      <c r="N324" s="241" t="s">
        <v>48</v>
      </c>
      <c r="O324" s="87"/>
      <c r="P324" s="242">
        <f>O324*H324</f>
        <v>0</v>
      </c>
      <c r="Q324" s="242">
        <v>0</v>
      </c>
      <c r="R324" s="242">
        <f>Q324*H324</f>
        <v>0</v>
      </c>
      <c r="S324" s="242">
        <v>0</v>
      </c>
      <c r="T324" s="243">
        <f>S324*H324</f>
        <v>0</v>
      </c>
      <c r="AR324" s="244" t="s">
        <v>125</v>
      </c>
      <c r="AT324" s="244" t="s">
        <v>266</v>
      </c>
      <c r="AU324" s="244" t="s">
        <v>90</v>
      </c>
      <c r="AY324" s="17" t="s">
        <v>263</v>
      </c>
      <c r="BE324" s="245">
        <f>IF(N324="základní",J324,0)</f>
        <v>0</v>
      </c>
      <c r="BF324" s="245">
        <f>IF(N324="snížená",J324,0)</f>
        <v>0</v>
      </c>
      <c r="BG324" s="245">
        <f>IF(N324="zákl. přenesená",J324,0)</f>
        <v>0</v>
      </c>
      <c r="BH324" s="245">
        <f>IF(N324="sníž. přenesená",J324,0)</f>
        <v>0</v>
      </c>
      <c r="BI324" s="245">
        <f>IF(N324="nulová",J324,0)</f>
        <v>0</v>
      </c>
      <c r="BJ324" s="17" t="s">
        <v>90</v>
      </c>
      <c r="BK324" s="245">
        <f>ROUND(I324*H324,2)</f>
        <v>0</v>
      </c>
      <c r="BL324" s="17" t="s">
        <v>125</v>
      </c>
      <c r="BM324" s="244" t="s">
        <v>1733</v>
      </c>
    </row>
    <row r="325" s="1" customFormat="1" ht="16.5" customHeight="1">
      <c r="B325" s="39"/>
      <c r="C325" s="233" t="s">
        <v>1098</v>
      </c>
      <c r="D325" s="233" t="s">
        <v>266</v>
      </c>
      <c r="E325" s="234" t="s">
        <v>4965</v>
      </c>
      <c r="F325" s="235" t="s">
        <v>4966</v>
      </c>
      <c r="G325" s="236" t="s">
        <v>1829</v>
      </c>
      <c r="H325" s="237">
        <v>8</v>
      </c>
      <c r="I325" s="238"/>
      <c r="J325" s="239">
        <f>ROUND(I325*H325,2)</f>
        <v>0</v>
      </c>
      <c r="K325" s="235" t="s">
        <v>413</v>
      </c>
      <c r="L325" s="44"/>
      <c r="M325" s="240" t="s">
        <v>1</v>
      </c>
      <c r="N325" s="241" t="s">
        <v>48</v>
      </c>
      <c r="O325" s="87"/>
      <c r="P325" s="242">
        <f>O325*H325</f>
        <v>0</v>
      </c>
      <c r="Q325" s="242">
        <v>0</v>
      </c>
      <c r="R325" s="242">
        <f>Q325*H325</f>
        <v>0</v>
      </c>
      <c r="S325" s="242">
        <v>0</v>
      </c>
      <c r="T325" s="243">
        <f>S325*H325</f>
        <v>0</v>
      </c>
      <c r="AR325" s="244" t="s">
        <v>125</v>
      </c>
      <c r="AT325" s="244" t="s">
        <v>266</v>
      </c>
      <c r="AU325" s="244" t="s">
        <v>90</v>
      </c>
      <c r="AY325" s="17" t="s">
        <v>263</v>
      </c>
      <c r="BE325" s="245">
        <f>IF(N325="základní",J325,0)</f>
        <v>0</v>
      </c>
      <c r="BF325" s="245">
        <f>IF(N325="snížená",J325,0)</f>
        <v>0</v>
      </c>
      <c r="BG325" s="245">
        <f>IF(N325="zákl. přenesená",J325,0)</f>
        <v>0</v>
      </c>
      <c r="BH325" s="245">
        <f>IF(N325="sníž. přenesená",J325,0)</f>
        <v>0</v>
      </c>
      <c r="BI325" s="245">
        <f>IF(N325="nulová",J325,0)</f>
        <v>0</v>
      </c>
      <c r="BJ325" s="17" t="s">
        <v>90</v>
      </c>
      <c r="BK325" s="245">
        <f>ROUND(I325*H325,2)</f>
        <v>0</v>
      </c>
      <c r="BL325" s="17" t="s">
        <v>125</v>
      </c>
      <c r="BM325" s="244" t="s">
        <v>1741</v>
      </c>
    </row>
    <row r="326" s="1" customFormat="1" ht="16.5" customHeight="1">
      <c r="B326" s="39"/>
      <c r="C326" s="233" t="s">
        <v>1102</v>
      </c>
      <c r="D326" s="233" t="s">
        <v>266</v>
      </c>
      <c r="E326" s="234" t="s">
        <v>4967</v>
      </c>
      <c r="F326" s="235" t="s">
        <v>4968</v>
      </c>
      <c r="G326" s="236" t="s">
        <v>1829</v>
      </c>
      <c r="H326" s="237">
        <v>2</v>
      </c>
      <c r="I326" s="238"/>
      <c r="J326" s="239">
        <f>ROUND(I326*H326,2)</f>
        <v>0</v>
      </c>
      <c r="K326" s="235" t="s">
        <v>413</v>
      </c>
      <c r="L326" s="44"/>
      <c r="M326" s="240" t="s">
        <v>1</v>
      </c>
      <c r="N326" s="241" t="s">
        <v>48</v>
      </c>
      <c r="O326" s="87"/>
      <c r="P326" s="242">
        <f>O326*H326</f>
        <v>0</v>
      </c>
      <c r="Q326" s="242">
        <v>0</v>
      </c>
      <c r="R326" s="242">
        <f>Q326*H326</f>
        <v>0</v>
      </c>
      <c r="S326" s="242">
        <v>0</v>
      </c>
      <c r="T326" s="243">
        <f>S326*H326</f>
        <v>0</v>
      </c>
      <c r="AR326" s="244" t="s">
        <v>125</v>
      </c>
      <c r="AT326" s="244" t="s">
        <v>266</v>
      </c>
      <c r="AU326" s="244" t="s">
        <v>90</v>
      </c>
      <c r="AY326" s="17" t="s">
        <v>263</v>
      </c>
      <c r="BE326" s="245">
        <f>IF(N326="základní",J326,0)</f>
        <v>0</v>
      </c>
      <c r="BF326" s="245">
        <f>IF(N326="snížená",J326,0)</f>
        <v>0</v>
      </c>
      <c r="BG326" s="245">
        <f>IF(N326="zákl. přenesená",J326,0)</f>
        <v>0</v>
      </c>
      <c r="BH326" s="245">
        <f>IF(N326="sníž. přenesená",J326,0)</f>
        <v>0</v>
      </c>
      <c r="BI326" s="245">
        <f>IF(N326="nulová",J326,0)</f>
        <v>0</v>
      </c>
      <c r="BJ326" s="17" t="s">
        <v>90</v>
      </c>
      <c r="BK326" s="245">
        <f>ROUND(I326*H326,2)</f>
        <v>0</v>
      </c>
      <c r="BL326" s="17" t="s">
        <v>125</v>
      </c>
      <c r="BM326" s="244" t="s">
        <v>1749</v>
      </c>
    </row>
    <row r="327" s="1" customFormat="1" ht="16.5" customHeight="1">
      <c r="B327" s="39"/>
      <c r="C327" s="233" t="s">
        <v>1111</v>
      </c>
      <c r="D327" s="233" t="s">
        <v>266</v>
      </c>
      <c r="E327" s="234" t="s">
        <v>4969</v>
      </c>
      <c r="F327" s="235" t="s">
        <v>4970</v>
      </c>
      <c r="G327" s="236" t="s">
        <v>1829</v>
      </c>
      <c r="H327" s="237">
        <v>1</v>
      </c>
      <c r="I327" s="238"/>
      <c r="J327" s="239">
        <f>ROUND(I327*H327,2)</f>
        <v>0</v>
      </c>
      <c r="K327" s="235" t="s">
        <v>413</v>
      </c>
      <c r="L327" s="44"/>
      <c r="M327" s="240" t="s">
        <v>1</v>
      </c>
      <c r="N327" s="241" t="s">
        <v>48</v>
      </c>
      <c r="O327" s="87"/>
      <c r="P327" s="242">
        <f>O327*H327</f>
        <v>0</v>
      </c>
      <c r="Q327" s="242">
        <v>0</v>
      </c>
      <c r="R327" s="242">
        <f>Q327*H327</f>
        <v>0</v>
      </c>
      <c r="S327" s="242">
        <v>0</v>
      </c>
      <c r="T327" s="243">
        <f>S327*H327</f>
        <v>0</v>
      </c>
      <c r="AR327" s="244" t="s">
        <v>125</v>
      </c>
      <c r="AT327" s="244" t="s">
        <v>266</v>
      </c>
      <c r="AU327" s="244" t="s">
        <v>90</v>
      </c>
      <c r="AY327" s="17" t="s">
        <v>263</v>
      </c>
      <c r="BE327" s="245">
        <f>IF(N327="základní",J327,0)</f>
        <v>0</v>
      </c>
      <c r="BF327" s="245">
        <f>IF(N327="snížená",J327,0)</f>
        <v>0</v>
      </c>
      <c r="BG327" s="245">
        <f>IF(N327="zákl. přenesená",J327,0)</f>
        <v>0</v>
      </c>
      <c r="BH327" s="245">
        <f>IF(N327="sníž. přenesená",J327,0)</f>
        <v>0</v>
      </c>
      <c r="BI327" s="245">
        <f>IF(N327="nulová",J327,0)</f>
        <v>0</v>
      </c>
      <c r="BJ327" s="17" t="s">
        <v>90</v>
      </c>
      <c r="BK327" s="245">
        <f>ROUND(I327*H327,2)</f>
        <v>0</v>
      </c>
      <c r="BL327" s="17" t="s">
        <v>125</v>
      </c>
      <c r="BM327" s="244" t="s">
        <v>1757</v>
      </c>
    </row>
    <row r="328" s="1" customFormat="1" ht="16.5" customHeight="1">
      <c r="B328" s="39"/>
      <c r="C328" s="233" t="s">
        <v>1114</v>
      </c>
      <c r="D328" s="233" t="s">
        <v>266</v>
      </c>
      <c r="E328" s="234" t="s">
        <v>4971</v>
      </c>
      <c r="F328" s="235" t="s">
        <v>4972</v>
      </c>
      <c r="G328" s="236" t="s">
        <v>1829</v>
      </c>
      <c r="H328" s="237">
        <v>1</v>
      </c>
      <c r="I328" s="238"/>
      <c r="J328" s="239">
        <f>ROUND(I328*H328,2)</f>
        <v>0</v>
      </c>
      <c r="K328" s="235" t="s">
        <v>413</v>
      </c>
      <c r="L328" s="44"/>
      <c r="M328" s="240" t="s">
        <v>1</v>
      </c>
      <c r="N328" s="241" t="s">
        <v>48</v>
      </c>
      <c r="O328" s="87"/>
      <c r="P328" s="242">
        <f>O328*H328</f>
        <v>0</v>
      </c>
      <c r="Q328" s="242">
        <v>0</v>
      </c>
      <c r="R328" s="242">
        <f>Q328*H328</f>
        <v>0</v>
      </c>
      <c r="S328" s="242">
        <v>0</v>
      </c>
      <c r="T328" s="243">
        <f>S328*H328</f>
        <v>0</v>
      </c>
      <c r="AR328" s="244" t="s">
        <v>125</v>
      </c>
      <c r="AT328" s="244" t="s">
        <v>266</v>
      </c>
      <c r="AU328" s="244" t="s">
        <v>90</v>
      </c>
      <c r="AY328" s="17" t="s">
        <v>263</v>
      </c>
      <c r="BE328" s="245">
        <f>IF(N328="základní",J328,0)</f>
        <v>0</v>
      </c>
      <c r="BF328" s="245">
        <f>IF(N328="snížená",J328,0)</f>
        <v>0</v>
      </c>
      <c r="BG328" s="245">
        <f>IF(N328="zákl. přenesená",J328,0)</f>
        <v>0</v>
      </c>
      <c r="BH328" s="245">
        <f>IF(N328="sníž. přenesená",J328,0)</f>
        <v>0</v>
      </c>
      <c r="BI328" s="245">
        <f>IF(N328="nulová",J328,0)</f>
        <v>0</v>
      </c>
      <c r="BJ328" s="17" t="s">
        <v>90</v>
      </c>
      <c r="BK328" s="245">
        <f>ROUND(I328*H328,2)</f>
        <v>0</v>
      </c>
      <c r="BL328" s="17" t="s">
        <v>125</v>
      </c>
      <c r="BM328" s="244" t="s">
        <v>1765</v>
      </c>
    </row>
    <row r="329" s="1" customFormat="1" ht="16.5" customHeight="1">
      <c r="B329" s="39"/>
      <c r="C329" s="233" t="s">
        <v>1117</v>
      </c>
      <c r="D329" s="233" t="s">
        <v>266</v>
      </c>
      <c r="E329" s="234" t="s">
        <v>4973</v>
      </c>
      <c r="F329" s="235" t="s">
        <v>4745</v>
      </c>
      <c r="G329" s="236" t="s">
        <v>1829</v>
      </c>
      <c r="H329" s="237">
        <v>1</v>
      </c>
      <c r="I329" s="238"/>
      <c r="J329" s="239">
        <f>ROUND(I329*H329,2)</f>
        <v>0</v>
      </c>
      <c r="K329" s="235" t="s">
        <v>413</v>
      </c>
      <c r="L329" s="44"/>
      <c r="M329" s="240" t="s">
        <v>1</v>
      </c>
      <c r="N329" s="241" t="s">
        <v>48</v>
      </c>
      <c r="O329" s="87"/>
      <c r="P329" s="242">
        <f>O329*H329</f>
        <v>0</v>
      </c>
      <c r="Q329" s="242">
        <v>0</v>
      </c>
      <c r="R329" s="242">
        <f>Q329*H329</f>
        <v>0</v>
      </c>
      <c r="S329" s="242">
        <v>0</v>
      </c>
      <c r="T329" s="243">
        <f>S329*H329</f>
        <v>0</v>
      </c>
      <c r="AR329" s="244" t="s">
        <v>125</v>
      </c>
      <c r="AT329" s="244" t="s">
        <v>266</v>
      </c>
      <c r="AU329" s="244" t="s">
        <v>90</v>
      </c>
      <c r="AY329" s="17" t="s">
        <v>263</v>
      </c>
      <c r="BE329" s="245">
        <f>IF(N329="základní",J329,0)</f>
        <v>0</v>
      </c>
      <c r="BF329" s="245">
        <f>IF(N329="snížená",J329,0)</f>
        <v>0</v>
      </c>
      <c r="BG329" s="245">
        <f>IF(N329="zákl. přenesená",J329,0)</f>
        <v>0</v>
      </c>
      <c r="BH329" s="245">
        <f>IF(N329="sníž. přenesená",J329,0)</f>
        <v>0</v>
      </c>
      <c r="BI329" s="245">
        <f>IF(N329="nulová",J329,0)</f>
        <v>0</v>
      </c>
      <c r="BJ329" s="17" t="s">
        <v>90</v>
      </c>
      <c r="BK329" s="245">
        <f>ROUND(I329*H329,2)</f>
        <v>0</v>
      </c>
      <c r="BL329" s="17" t="s">
        <v>125</v>
      </c>
      <c r="BM329" s="244" t="s">
        <v>1773</v>
      </c>
    </row>
    <row r="330" s="1" customFormat="1" ht="16.5" customHeight="1">
      <c r="B330" s="39"/>
      <c r="C330" s="233" t="s">
        <v>1121</v>
      </c>
      <c r="D330" s="233" t="s">
        <v>266</v>
      </c>
      <c r="E330" s="234" t="s">
        <v>4974</v>
      </c>
      <c r="F330" s="235" t="s">
        <v>4893</v>
      </c>
      <c r="G330" s="236" t="s">
        <v>1829</v>
      </c>
      <c r="H330" s="237">
        <v>2</v>
      </c>
      <c r="I330" s="238"/>
      <c r="J330" s="239">
        <f>ROUND(I330*H330,2)</f>
        <v>0</v>
      </c>
      <c r="K330" s="235" t="s">
        <v>413</v>
      </c>
      <c r="L330" s="44"/>
      <c r="M330" s="240" t="s">
        <v>1</v>
      </c>
      <c r="N330" s="241" t="s">
        <v>48</v>
      </c>
      <c r="O330" s="87"/>
      <c r="P330" s="242">
        <f>O330*H330</f>
        <v>0</v>
      </c>
      <c r="Q330" s="242">
        <v>0</v>
      </c>
      <c r="R330" s="242">
        <f>Q330*H330</f>
        <v>0</v>
      </c>
      <c r="S330" s="242">
        <v>0</v>
      </c>
      <c r="T330" s="243">
        <f>S330*H330</f>
        <v>0</v>
      </c>
      <c r="AR330" s="244" t="s">
        <v>125</v>
      </c>
      <c r="AT330" s="244" t="s">
        <v>266</v>
      </c>
      <c r="AU330" s="244" t="s">
        <v>90</v>
      </c>
      <c r="AY330" s="17" t="s">
        <v>263</v>
      </c>
      <c r="BE330" s="245">
        <f>IF(N330="základní",J330,0)</f>
        <v>0</v>
      </c>
      <c r="BF330" s="245">
        <f>IF(N330="snížená",J330,0)</f>
        <v>0</v>
      </c>
      <c r="BG330" s="245">
        <f>IF(N330="zákl. přenesená",J330,0)</f>
        <v>0</v>
      </c>
      <c r="BH330" s="245">
        <f>IF(N330="sníž. přenesená",J330,0)</f>
        <v>0</v>
      </c>
      <c r="BI330" s="245">
        <f>IF(N330="nulová",J330,0)</f>
        <v>0</v>
      </c>
      <c r="BJ330" s="17" t="s">
        <v>90</v>
      </c>
      <c r="BK330" s="245">
        <f>ROUND(I330*H330,2)</f>
        <v>0</v>
      </c>
      <c r="BL330" s="17" t="s">
        <v>125</v>
      </c>
      <c r="BM330" s="244" t="s">
        <v>1781</v>
      </c>
    </row>
    <row r="331" s="1" customFormat="1" ht="16.5" customHeight="1">
      <c r="B331" s="39"/>
      <c r="C331" s="233" t="s">
        <v>1126</v>
      </c>
      <c r="D331" s="233" t="s">
        <v>266</v>
      </c>
      <c r="E331" s="234" t="s">
        <v>4975</v>
      </c>
      <c r="F331" s="235" t="s">
        <v>4745</v>
      </c>
      <c r="G331" s="236" t="s">
        <v>1829</v>
      </c>
      <c r="H331" s="237">
        <v>1</v>
      </c>
      <c r="I331" s="238"/>
      <c r="J331" s="239">
        <f>ROUND(I331*H331,2)</f>
        <v>0</v>
      </c>
      <c r="K331" s="235" t="s">
        <v>413</v>
      </c>
      <c r="L331" s="44"/>
      <c r="M331" s="240" t="s">
        <v>1</v>
      </c>
      <c r="N331" s="241" t="s">
        <v>48</v>
      </c>
      <c r="O331" s="87"/>
      <c r="P331" s="242">
        <f>O331*H331</f>
        <v>0</v>
      </c>
      <c r="Q331" s="242">
        <v>0</v>
      </c>
      <c r="R331" s="242">
        <f>Q331*H331</f>
        <v>0</v>
      </c>
      <c r="S331" s="242">
        <v>0</v>
      </c>
      <c r="T331" s="243">
        <f>S331*H331</f>
        <v>0</v>
      </c>
      <c r="AR331" s="244" t="s">
        <v>125</v>
      </c>
      <c r="AT331" s="244" t="s">
        <v>266</v>
      </c>
      <c r="AU331" s="244" t="s">
        <v>90</v>
      </c>
      <c r="AY331" s="17" t="s">
        <v>263</v>
      </c>
      <c r="BE331" s="245">
        <f>IF(N331="základní",J331,0)</f>
        <v>0</v>
      </c>
      <c r="BF331" s="245">
        <f>IF(N331="snížená",J331,0)</f>
        <v>0</v>
      </c>
      <c r="BG331" s="245">
        <f>IF(N331="zákl. přenesená",J331,0)</f>
        <v>0</v>
      </c>
      <c r="BH331" s="245">
        <f>IF(N331="sníž. přenesená",J331,0)</f>
        <v>0</v>
      </c>
      <c r="BI331" s="245">
        <f>IF(N331="nulová",J331,0)</f>
        <v>0</v>
      </c>
      <c r="BJ331" s="17" t="s">
        <v>90</v>
      </c>
      <c r="BK331" s="245">
        <f>ROUND(I331*H331,2)</f>
        <v>0</v>
      </c>
      <c r="BL331" s="17" t="s">
        <v>125</v>
      </c>
      <c r="BM331" s="244" t="s">
        <v>1789</v>
      </c>
    </row>
    <row r="332" s="1" customFormat="1" ht="24" customHeight="1">
      <c r="B332" s="39"/>
      <c r="C332" s="233" t="s">
        <v>1131</v>
      </c>
      <c r="D332" s="233" t="s">
        <v>266</v>
      </c>
      <c r="E332" s="234" t="s">
        <v>4976</v>
      </c>
      <c r="F332" s="235" t="s">
        <v>4977</v>
      </c>
      <c r="G332" s="236" t="s">
        <v>1829</v>
      </c>
      <c r="H332" s="237">
        <v>1</v>
      </c>
      <c r="I332" s="238"/>
      <c r="J332" s="239">
        <f>ROUND(I332*H332,2)</f>
        <v>0</v>
      </c>
      <c r="K332" s="235" t="s">
        <v>413</v>
      </c>
      <c r="L332" s="44"/>
      <c r="M332" s="240" t="s">
        <v>1</v>
      </c>
      <c r="N332" s="241" t="s">
        <v>48</v>
      </c>
      <c r="O332" s="87"/>
      <c r="P332" s="242">
        <f>O332*H332</f>
        <v>0</v>
      </c>
      <c r="Q332" s="242">
        <v>0</v>
      </c>
      <c r="R332" s="242">
        <f>Q332*H332</f>
        <v>0</v>
      </c>
      <c r="S332" s="242">
        <v>0</v>
      </c>
      <c r="T332" s="243">
        <f>S332*H332</f>
        <v>0</v>
      </c>
      <c r="AR332" s="244" t="s">
        <v>125</v>
      </c>
      <c r="AT332" s="244" t="s">
        <v>266</v>
      </c>
      <c r="AU332" s="244" t="s">
        <v>90</v>
      </c>
      <c r="AY332" s="17" t="s">
        <v>263</v>
      </c>
      <c r="BE332" s="245">
        <f>IF(N332="základní",J332,0)</f>
        <v>0</v>
      </c>
      <c r="BF332" s="245">
        <f>IF(N332="snížená",J332,0)</f>
        <v>0</v>
      </c>
      <c r="BG332" s="245">
        <f>IF(N332="zákl. přenesená",J332,0)</f>
        <v>0</v>
      </c>
      <c r="BH332" s="245">
        <f>IF(N332="sníž. přenesená",J332,0)</f>
        <v>0</v>
      </c>
      <c r="BI332" s="245">
        <f>IF(N332="nulová",J332,0)</f>
        <v>0</v>
      </c>
      <c r="BJ332" s="17" t="s">
        <v>90</v>
      </c>
      <c r="BK332" s="245">
        <f>ROUND(I332*H332,2)</f>
        <v>0</v>
      </c>
      <c r="BL332" s="17" t="s">
        <v>125</v>
      </c>
      <c r="BM332" s="244" t="s">
        <v>1797</v>
      </c>
    </row>
    <row r="333" s="1" customFormat="1" ht="24" customHeight="1">
      <c r="B333" s="39"/>
      <c r="C333" s="233" t="s">
        <v>1135</v>
      </c>
      <c r="D333" s="233" t="s">
        <v>266</v>
      </c>
      <c r="E333" s="234" t="s">
        <v>4978</v>
      </c>
      <c r="F333" s="235" t="s">
        <v>4979</v>
      </c>
      <c r="G333" s="236" t="s">
        <v>1829</v>
      </c>
      <c r="H333" s="237">
        <v>1</v>
      </c>
      <c r="I333" s="238"/>
      <c r="J333" s="239">
        <f>ROUND(I333*H333,2)</f>
        <v>0</v>
      </c>
      <c r="K333" s="235" t="s">
        <v>413</v>
      </c>
      <c r="L333" s="44"/>
      <c r="M333" s="240" t="s">
        <v>1</v>
      </c>
      <c r="N333" s="241" t="s">
        <v>48</v>
      </c>
      <c r="O333" s="87"/>
      <c r="P333" s="242">
        <f>O333*H333</f>
        <v>0</v>
      </c>
      <c r="Q333" s="242">
        <v>0</v>
      </c>
      <c r="R333" s="242">
        <f>Q333*H333</f>
        <v>0</v>
      </c>
      <c r="S333" s="242">
        <v>0</v>
      </c>
      <c r="T333" s="243">
        <f>S333*H333</f>
        <v>0</v>
      </c>
      <c r="AR333" s="244" t="s">
        <v>125</v>
      </c>
      <c r="AT333" s="244" t="s">
        <v>266</v>
      </c>
      <c r="AU333" s="244" t="s">
        <v>90</v>
      </c>
      <c r="AY333" s="17" t="s">
        <v>263</v>
      </c>
      <c r="BE333" s="245">
        <f>IF(N333="základní",J333,0)</f>
        <v>0</v>
      </c>
      <c r="BF333" s="245">
        <f>IF(N333="snížená",J333,0)</f>
        <v>0</v>
      </c>
      <c r="BG333" s="245">
        <f>IF(N333="zákl. přenesená",J333,0)</f>
        <v>0</v>
      </c>
      <c r="BH333" s="245">
        <f>IF(N333="sníž. přenesená",J333,0)</f>
        <v>0</v>
      </c>
      <c r="BI333" s="245">
        <f>IF(N333="nulová",J333,0)</f>
        <v>0</v>
      </c>
      <c r="BJ333" s="17" t="s">
        <v>90</v>
      </c>
      <c r="BK333" s="245">
        <f>ROUND(I333*H333,2)</f>
        <v>0</v>
      </c>
      <c r="BL333" s="17" t="s">
        <v>125</v>
      </c>
      <c r="BM333" s="244" t="s">
        <v>1805</v>
      </c>
    </row>
    <row r="334" s="1" customFormat="1">
      <c r="B334" s="39"/>
      <c r="C334" s="40"/>
      <c r="D334" s="246" t="s">
        <v>273</v>
      </c>
      <c r="E334" s="40"/>
      <c r="F334" s="247" t="s">
        <v>4980</v>
      </c>
      <c r="G334" s="40"/>
      <c r="H334" s="40"/>
      <c r="I334" s="151"/>
      <c r="J334" s="40"/>
      <c r="K334" s="40"/>
      <c r="L334" s="44"/>
      <c r="M334" s="248"/>
      <c r="N334" s="87"/>
      <c r="O334" s="87"/>
      <c r="P334" s="87"/>
      <c r="Q334" s="87"/>
      <c r="R334" s="87"/>
      <c r="S334" s="87"/>
      <c r="T334" s="88"/>
      <c r="AT334" s="17" t="s">
        <v>273</v>
      </c>
      <c r="AU334" s="17" t="s">
        <v>90</v>
      </c>
    </row>
    <row r="335" s="1" customFormat="1" ht="24" customHeight="1">
      <c r="B335" s="39"/>
      <c r="C335" s="233" t="s">
        <v>1140</v>
      </c>
      <c r="D335" s="233" t="s">
        <v>266</v>
      </c>
      <c r="E335" s="234" t="s">
        <v>4981</v>
      </c>
      <c r="F335" s="235" t="s">
        <v>4982</v>
      </c>
      <c r="G335" s="236" t="s">
        <v>1829</v>
      </c>
      <c r="H335" s="237">
        <v>4</v>
      </c>
      <c r="I335" s="238"/>
      <c r="J335" s="239">
        <f>ROUND(I335*H335,2)</f>
        <v>0</v>
      </c>
      <c r="K335" s="235" t="s">
        <v>413</v>
      </c>
      <c r="L335" s="44"/>
      <c r="M335" s="240" t="s">
        <v>1</v>
      </c>
      <c r="N335" s="241" t="s">
        <v>48</v>
      </c>
      <c r="O335" s="87"/>
      <c r="P335" s="242">
        <f>O335*H335</f>
        <v>0</v>
      </c>
      <c r="Q335" s="242">
        <v>0</v>
      </c>
      <c r="R335" s="242">
        <f>Q335*H335</f>
        <v>0</v>
      </c>
      <c r="S335" s="242">
        <v>0</v>
      </c>
      <c r="T335" s="243">
        <f>S335*H335</f>
        <v>0</v>
      </c>
      <c r="AR335" s="244" t="s">
        <v>125</v>
      </c>
      <c r="AT335" s="244" t="s">
        <v>266</v>
      </c>
      <c r="AU335" s="244" t="s">
        <v>90</v>
      </c>
      <c r="AY335" s="17" t="s">
        <v>263</v>
      </c>
      <c r="BE335" s="245">
        <f>IF(N335="základní",J335,0)</f>
        <v>0</v>
      </c>
      <c r="BF335" s="245">
        <f>IF(N335="snížená",J335,0)</f>
        <v>0</v>
      </c>
      <c r="BG335" s="245">
        <f>IF(N335="zákl. přenesená",J335,0)</f>
        <v>0</v>
      </c>
      <c r="BH335" s="245">
        <f>IF(N335="sníž. přenesená",J335,0)</f>
        <v>0</v>
      </c>
      <c r="BI335" s="245">
        <f>IF(N335="nulová",J335,0)</f>
        <v>0</v>
      </c>
      <c r="BJ335" s="17" t="s">
        <v>90</v>
      </c>
      <c r="BK335" s="245">
        <f>ROUND(I335*H335,2)</f>
        <v>0</v>
      </c>
      <c r="BL335" s="17" t="s">
        <v>125</v>
      </c>
      <c r="BM335" s="244" t="s">
        <v>1820</v>
      </c>
    </row>
    <row r="336" s="1" customFormat="1" ht="16.5" customHeight="1">
      <c r="B336" s="39"/>
      <c r="C336" s="233" t="s">
        <v>1146</v>
      </c>
      <c r="D336" s="233" t="s">
        <v>266</v>
      </c>
      <c r="E336" s="234" t="s">
        <v>4983</v>
      </c>
      <c r="F336" s="235" t="s">
        <v>4745</v>
      </c>
      <c r="G336" s="236" t="s">
        <v>1829</v>
      </c>
      <c r="H336" s="237">
        <v>1</v>
      </c>
      <c r="I336" s="238"/>
      <c r="J336" s="239">
        <f>ROUND(I336*H336,2)</f>
        <v>0</v>
      </c>
      <c r="K336" s="235" t="s">
        <v>413</v>
      </c>
      <c r="L336" s="44"/>
      <c r="M336" s="240" t="s">
        <v>1</v>
      </c>
      <c r="N336" s="241" t="s">
        <v>48</v>
      </c>
      <c r="O336" s="87"/>
      <c r="P336" s="242">
        <f>O336*H336</f>
        <v>0</v>
      </c>
      <c r="Q336" s="242">
        <v>0</v>
      </c>
      <c r="R336" s="242">
        <f>Q336*H336</f>
        <v>0</v>
      </c>
      <c r="S336" s="242">
        <v>0</v>
      </c>
      <c r="T336" s="243">
        <f>S336*H336</f>
        <v>0</v>
      </c>
      <c r="AR336" s="244" t="s">
        <v>125</v>
      </c>
      <c r="AT336" s="244" t="s">
        <v>266</v>
      </c>
      <c r="AU336" s="244" t="s">
        <v>90</v>
      </c>
      <c r="AY336" s="17" t="s">
        <v>263</v>
      </c>
      <c r="BE336" s="245">
        <f>IF(N336="základní",J336,0)</f>
        <v>0</v>
      </c>
      <c r="BF336" s="245">
        <f>IF(N336="snížená",J336,0)</f>
        <v>0</v>
      </c>
      <c r="BG336" s="245">
        <f>IF(N336="zákl. přenesená",J336,0)</f>
        <v>0</v>
      </c>
      <c r="BH336" s="245">
        <f>IF(N336="sníž. přenesená",J336,0)</f>
        <v>0</v>
      </c>
      <c r="BI336" s="245">
        <f>IF(N336="nulová",J336,0)</f>
        <v>0</v>
      </c>
      <c r="BJ336" s="17" t="s">
        <v>90</v>
      </c>
      <c r="BK336" s="245">
        <f>ROUND(I336*H336,2)</f>
        <v>0</v>
      </c>
      <c r="BL336" s="17" t="s">
        <v>125</v>
      </c>
      <c r="BM336" s="244" t="s">
        <v>1832</v>
      </c>
    </row>
    <row r="337" s="11" customFormat="1" ht="25.92" customHeight="1">
      <c r="B337" s="217"/>
      <c r="C337" s="218"/>
      <c r="D337" s="219" t="s">
        <v>82</v>
      </c>
      <c r="E337" s="220" t="s">
        <v>4984</v>
      </c>
      <c r="F337" s="220" t="s">
        <v>4985</v>
      </c>
      <c r="G337" s="218"/>
      <c r="H337" s="218"/>
      <c r="I337" s="221"/>
      <c r="J337" s="222">
        <f>BK337</f>
        <v>0</v>
      </c>
      <c r="K337" s="218"/>
      <c r="L337" s="223"/>
      <c r="M337" s="224"/>
      <c r="N337" s="225"/>
      <c r="O337" s="225"/>
      <c r="P337" s="226">
        <f>SUM(P338:P353)</f>
        <v>0</v>
      </c>
      <c r="Q337" s="225"/>
      <c r="R337" s="226">
        <f>SUM(R338:R353)</f>
        <v>0</v>
      </c>
      <c r="S337" s="225"/>
      <c r="T337" s="227">
        <f>SUM(T338:T353)</f>
        <v>0</v>
      </c>
      <c r="AR337" s="228" t="s">
        <v>90</v>
      </c>
      <c r="AT337" s="229" t="s">
        <v>82</v>
      </c>
      <c r="AU337" s="229" t="s">
        <v>83</v>
      </c>
      <c r="AY337" s="228" t="s">
        <v>263</v>
      </c>
      <c r="BK337" s="230">
        <f>SUM(BK338:BK353)</f>
        <v>0</v>
      </c>
    </row>
    <row r="338" s="1" customFormat="1" ht="16.5" customHeight="1">
      <c r="B338" s="39"/>
      <c r="C338" s="233" t="s">
        <v>1152</v>
      </c>
      <c r="D338" s="233" t="s">
        <v>266</v>
      </c>
      <c r="E338" s="234" t="s">
        <v>4986</v>
      </c>
      <c r="F338" s="235" t="s">
        <v>4987</v>
      </c>
      <c r="G338" s="236" t="s">
        <v>1694</v>
      </c>
      <c r="H338" s="237">
        <v>2</v>
      </c>
      <c r="I338" s="238"/>
      <c r="J338" s="239">
        <f>ROUND(I338*H338,2)</f>
        <v>0</v>
      </c>
      <c r="K338" s="235" t="s">
        <v>413</v>
      </c>
      <c r="L338" s="44"/>
      <c r="M338" s="240" t="s">
        <v>1</v>
      </c>
      <c r="N338" s="241" t="s">
        <v>48</v>
      </c>
      <c r="O338" s="87"/>
      <c r="P338" s="242">
        <f>O338*H338</f>
        <v>0</v>
      </c>
      <c r="Q338" s="242">
        <v>0</v>
      </c>
      <c r="R338" s="242">
        <f>Q338*H338</f>
        <v>0</v>
      </c>
      <c r="S338" s="242">
        <v>0</v>
      </c>
      <c r="T338" s="243">
        <f>S338*H338</f>
        <v>0</v>
      </c>
      <c r="AR338" s="244" t="s">
        <v>125</v>
      </c>
      <c r="AT338" s="244" t="s">
        <v>266</v>
      </c>
      <c r="AU338" s="244" t="s">
        <v>90</v>
      </c>
      <c r="AY338" s="17" t="s">
        <v>263</v>
      </c>
      <c r="BE338" s="245">
        <f>IF(N338="základní",J338,0)</f>
        <v>0</v>
      </c>
      <c r="BF338" s="245">
        <f>IF(N338="snížená",J338,0)</f>
        <v>0</v>
      </c>
      <c r="BG338" s="245">
        <f>IF(N338="zákl. přenesená",J338,0)</f>
        <v>0</v>
      </c>
      <c r="BH338" s="245">
        <f>IF(N338="sníž. přenesená",J338,0)</f>
        <v>0</v>
      </c>
      <c r="BI338" s="245">
        <f>IF(N338="nulová",J338,0)</f>
        <v>0</v>
      </c>
      <c r="BJ338" s="17" t="s">
        <v>90</v>
      </c>
      <c r="BK338" s="245">
        <f>ROUND(I338*H338,2)</f>
        <v>0</v>
      </c>
      <c r="BL338" s="17" t="s">
        <v>125</v>
      </c>
      <c r="BM338" s="244" t="s">
        <v>1840</v>
      </c>
    </row>
    <row r="339" s="1" customFormat="1" ht="16.5" customHeight="1">
      <c r="B339" s="39"/>
      <c r="C339" s="233" t="s">
        <v>1159</v>
      </c>
      <c r="D339" s="233" t="s">
        <v>266</v>
      </c>
      <c r="E339" s="234" t="s">
        <v>4988</v>
      </c>
      <c r="F339" s="235" t="s">
        <v>4766</v>
      </c>
      <c r="G339" s="236" t="s">
        <v>1694</v>
      </c>
      <c r="H339" s="237">
        <v>2</v>
      </c>
      <c r="I339" s="238"/>
      <c r="J339" s="239">
        <f>ROUND(I339*H339,2)</f>
        <v>0</v>
      </c>
      <c r="K339" s="235" t="s">
        <v>413</v>
      </c>
      <c r="L339" s="44"/>
      <c r="M339" s="240" t="s">
        <v>1</v>
      </c>
      <c r="N339" s="241" t="s">
        <v>48</v>
      </c>
      <c r="O339" s="87"/>
      <c r="P339" s="242">
        <f>O339*H339</f>
        <v>0</v>
      </c>
      <c r="Q339" s="242">
        <v>0</v>
      </c>
      <c r="R339" s="242">
        <f>Q339*H339</f>
        <v>0</v>
      </c>
      <c r="S339" s="242">
        <v>0</v>
      </c>
      <c r="T339" s="243">
        <f>S339*H339</f>
        <v>0</v>
      </c>
      <c r="AR339" s="244" t="s">
        <v>125</v>
      </c>
      <c r="AT339" s="244" t="s">
        <v>266</v>
      </c>
      <c r="AU339" s="244" t="s">
        <v>90</v>
      </c>
      <c r="AY339" s="17" t="s">
        <v>263</v>
      </c>
      <c r="BE339" s="245">
        <f>IF(N339="základní",J339,0)</f>
        <v>0</v>
      </c>
      <c r="BF339" s="245">
        <f>IF(N339="snížená",J339,0)</f>
        <v>0</v>
      </c>
      <c r="BG339" s="245">
        <f>IF(N339="zákl. přenesená",J339,0)</f>
        <v>0</v>
      </c>
      <c r="BH339" s="245">
        <f>IF(N339="sníž. přenesená",J339,0)</f>
        <v>0</v>
      </c>
      <c r="BI339" s="245">
        <f>IF(N339="nulová",J339,0)</f>
        <v>0</v>
      </c>
      <c r="BJ339" s="17" t="s">
        <v>90</v>
      </c>
      <c r="BK339" s="245">
        <f>ROUND(I339*H339,2)</f>
        <v>0</v>
      </c>
      <c r="BL339" s="17" t="s">
        <v>125</v>
      </c>
      <c r="BM339" s="244" t="s">
        <v>1848</v>
      </c>
    </row>
    <row r="340" s="1" customFormat="1" ht="16.5" customHeight="1">
      <c r="B340" s="39"/>
      <c r="C340" s="233" t="s">
        <v>1165</v>
      </c>
      <c r="D340" s="233" t="s">
        <v>266</v>
      </c>
      <c r="E340" s="234" t="s">
        <v>4989</v>
      </c>
      <c r="F340" s="235" t="s">
        <v>4919</v>
      </c>
      <c r="G340" s="236" t="s">
        <v>1694</v>
      </c>
      <c r="H340" s="237">
        <v>38</v>
      </c>
      <c r="I340" s="238"/>
      <c r="J340" s="239">
        <f>ROUND(I340*H340,2)</f>
        <v>0</v>
      </c>
      <c r="K340" s="235" t="s">
        <v>413</v>
      </c>
      <c r="L340" s="44"/>
      <c r="M340" s="240" t="s">
        <v>1</v>
      </c>
      <c r="N340" s="241" t="s">
        <v>48</v>
      </c>
      <c r="O340" s="87"/>
      <c r="P340" s="242">
        <f>O340*H340</f>
        <v>0</v>
      </c>
      <c r="Q340" s="242">
        <v>0</v>
      </c>
      <c r="R340" s="242">
        <f>Q340*H340</f>
        <v>0</v>
      </c>
      <c r="S340" s="242">
        <v>0</v>
      </c>
      <c r="T340" s="243">
        <f>S340*H340</f>
        <v>0</v>
      </c>
      <c r="AR340" s="244" t="s">
        <v>125</v>
      </c>
      <c r="AT340" s="244" t="s">
        <v>266</v>
      </c>
      <c r="AU340" s="244" t="s">
        <v>90</v>
      </c>
      <c r="AY340" s="17" t="s">
        <v>263</v>
      </c>
      <c r="BE340" s="245">
        <f>IF(N340="základní",J340,0)</f>
        <v>0</v>
      </c>
      <c r="BF340" s="245">
        <f>IF(N340="snížená",J340,0)</f>
        <v>0</v>
      </c>
      <c r="BG340" s="245">
        <f>IF(N340="zákl. přenesená",J340,0)</f>
        <v>0</v>
      </c>
      <c r="BH340" s="245">
        <f>IF(N340="sníž. přenesená",J340,0)</f>
        <v>0</v>
      </c>
      <c r="BI340" s="245">
        <f>IF(N340="nulová",J340,0)</f>
        <v>0</v>
      </c>
      <c r="BJ340" s="17" t="s">
        <v>90</v>
      </c>
      <c r="BK340" s="245">
        <f>ROUND(I340*H340,2)</f>
        <v>0</v>
      </c>
      <c r="BL340" s="17" t="s">
        <v>125</v>
      </c>
      <c r="BM340" s="244" t="s">
        <v>1856</v>
      </c>
    </row>
    <row r="341" s="1" customFormat="1" ht="16.5" customHeight="1">
      <c r="B341" s="39"/>
      <c r="C341" s="233" t="s">
        <v>1168</v>
      </c>
      <c r="D341" s="233" t="s">
        <v>266</v>
      </c>
      <c r="E341" s="234" t="s">
        <v>4990</v>
      </c>
      <c r="F341" s="235" t="s">
        <v>4766</v>
      </c>
      <c r="G341" s="236" t="s">
        <v>1694</v>
      </c>
      <c r="H341" s="237">
        <v>38</v>
      </c>
      <c r="I341" s="238"/>
      <c r="J341" s="239">
        <f>ROUND(I341*H341,2)</f>
        <v>0</v>
      </c>
      <c r="K341" s="235" t="s">
        <v>413</v>
      </c>
      <c r="L341" s="44"/>
      <c r="M341" s="240" t="s">
        <v>1</v>
      </c>
      <c r="N341" s="241" t="s">
        <v>48</v>
      </c>
      <c r="O341" s="87"/>
      <c r="P341" s="242">
        <f>O341*H341</f>
        <v>0</v>
      </c>
      <c r="Q341" s="242">
        <v>0</v>
      </c>
      <c r="R341" s="242">
        <f>Q341*H341</f>
        <v>0</v>
      </c>
      <c r="S341" s="242">
        <v>0</v>
      </c>
      <c r="T341" s="243">
        <f>S341*H341</f>
        <v>0</v>
      </c>
      <c r="AR341" s="244" t="s">
        <v>125</v>
      </c>
      <c r="AT341" s="244" t="s">
        <v>266</v>
      </c>
      <c r="AU341" s="244" t="s">
        <v>90</v>
      </c>
      <c r="AY341" s="17" t="s">
        <v>263</v>
      </c>
      <c r="BE341" s="245">
        <f>IF(N341="základní",J341,0)</f>
        <v>0</v>
      </c>
      <c r="BF341" s="245">
        <f>IF(N341="snížená",J341,0)</f>
        <v>0</v>
      </c>
      <c r="BG341" s="245">
        <f>IF(N341="zákl. přenesená",J341,0)</f>
        <v>0</v>
      </c>
      <c r="BH341" s="245">
        <f>IF(N341="sníž. přenesená",J341,0)</f>
        <v>0</v>
      </c>
      <c r="BI341" s="245">
        <f>IF(N341="nulová",J341,0)</f>
        <v>0</v>
      </c>
      <c r="BJ341" s="17" t="s">
        <v>90</v>
      </c>
      <c r="BK341" s="245">
        <f>ROUND(I341*H341,2)</f>
        <v>0</v>
      </c>
      <c r="BL341" s="17" t="s">
        <v>125</v>
      </c>
      <c r="BM341" s="244" t="s">
        <v>1864</v>
      </c>
    </row>
    <row r="342" s="1" customFormat="1" ht="16.5" customHeight="1">
      <c r="B342" s="39"/>
      <c r="C342" s="233" t="s">
        <v>1171</v>
      </c>
      <c r="D342" s="233" t="s">
        <v>266</v>
      </c>
      <c r="E342" s="234" t="s">
        <v>4991</v>
      </c>
      <c r="F342" s="235" t="s">
        <v>4992</v>
      </c>
      <c r="G342" s="236" t="s">
        <v>1694</v>
      </c>
      <c r="H342" s="237">
        <v>79</v>
      </c>
      <c r="I342" s="238"/>
      <c r="J342" s="239">
        <f>ROUND(I342*H342,2)</f>
        <v>0</v>
      </c>
      <c r="K342" s="235" t="s">
        <v>413</v>
      </c>
      <c r="L342" s="44"/>
      <c r="M342" s="240" t="s">
        <v>1</v>
      </c>
      <c r="N342" s="241" t="s">
        <v>48</v>
      </c>
      <c r="O342" s="87"/>
      <c r="P342" s="242">
        <f>O342*H342</f>
        <v>0</v>
      </c>
      <c r="Q342" s="242">
        <v>0</v>
      </c>
      <c r="R342" s="242">
        <f>Q342*H342</f>
        <v>0</v>
      </c>
      <c r="S342" s="242">
        <v>0</v>
      </c>
      <c r="T342" s="243">
        <f>S342*H342</f>
        <v>0</v>
      </c>
      <c r="AR342" s="244" t="s">
        <v>125</v>
      </c>
      <c r="AT342" s="244" t="s">
        <v>266</v>
      </c>
      <c r="AU342" s="244" t="s">
        <v>90</v>
      </c>
      <c r="AY342" s="17" t="s">
        <v>263</v>
      </c>
      <c r="BE342" s="245">
        <f>IF(N342="základní",J342,0)</f>
        <v>0</v>
      </c>
      <c r="BF342" s="245">
        <f>IF(N342="snížená",J342,0)</f>
        <v>0</v>
      </c>
      <c r="BG342" s="245">
        <f>IF(N342="zákl. přenesená",J342,0)</f>
        <v>0</v>
      </c>
      <c r="BH342" s="245">
        <f>IF(N342="sníž. přenesená",J342,0)</f>
        <v>0</v>
      </c>
      <c r="BI342" s="245">
        <f>IF(N342="nulová",J342,0)</f>
        <v>0</v>
      </c>
      <c r="BJ342" s="17" t="s">
        <v>90</v>
      </c>
      <c r="BK342" s="245">
        <f>ROUND(I342*H342,2)</f>
        <v>0</v>
      </c>
      <c r="BL342" s="17" t="s">
        <v>125</v>
      </c>
      <c r="BM342" s="244" t="s">
        <v>1872</v>
      </c>
    </row>
    <row r="343" s="1" customFormat="1" ht="16.5" customHeight="1">
      <c r="B343" s="39"/>
      <c r="C343" s="233" t="s">
        <v>1174</v>
      </c>
      <c r="D343" s="233" t="s">
        <v>266</v>
      </c>
      <c r="E343" s="234" t="s">
        <v>4993</v>
      </c>
      <c r="F343" s="235" t="s">
        <v>4766</v>
      </c>
      <c r="G343" s="236" t="s">
        <v>1694</v>
      </c>
      <c r="H343" s="237">
        <v>79</v>
      </c>
      <c r="I343" s="238"/>
      <c r="J343" s="239">
        <f>ROUND(I343*H343,2)</f>
        <v>0</v>
      </c>
      <c r="K343" s="235" t="s">
        <v>413</v>
      </c>
      <c r="L343" s="44"/>
      <c r="M343" s="240" t="s">
        <v>1</v>
      </c>
      <c r="N343" s="241" t="s">
        <v>48</v>
      </c>
      <c r="O343" s="87"/>
      <c r="P343" s="242">
        <f>O343*H343</f>
        <v>0</v>
      </c>
      <c r="Q343" s="242">
        <v>0</v>
      </c>
      <c r="R343" s="242">
        <f>Q343*H343</f>
        <v>0</v>
      </c>
      <c r="S343" s="242">
        <v>0</v>
      </c>
      <c r="T343" s="243">
        <f>S343*H343</f>
        <v>0</v>
      </c>
      <c r="AR343" s="244" t="s">
        <v>125</v>
      </c>
      <c r="AT343" s="244" t="s">
        <v>266</v>
      </c>
      <c r="AU343" s="244" t="s">
        <v>90</v>
      </c>
      <c r="AY343" s="17" t="s">
        <v>263</v>
      </c>
      <c r="BE343" s="245">
        <f>IF(N343="základní",J343,0)</f>
        <v>0</v>
      </c>
      <c r="BF343" s="245">
        <f>IF(N343="snížená",J343,0)</f>
        <v>0</v>
      </c>
      <c r="BG343" s="245">
        <f>IF(N343="zákl. přenesená",J343,0)</f>
        <v>0</v>
      </c>
      <c r="BH343" s="245">
        <f>IF(N343="sníž. přenesená",J343,0)</f>
        <v>0</v>
      </c>
      <c r="BI343" s="245">
        <f>IF(N343="nulová",J343,0)</f>
        <v>0</v>
      </c>
      <c r="BJ343" s="17" t="s">
        <v>90</v>
      </c>
      <c r="BK343" s="245">
        <f>ROUND(I343*H343,2)</f>
        <v>0</v>
      </c>
      <c r="BL343" s="17" t="s">
        <v>125</v>
      </c>
      <c r="BM343" s="244" t="s">
        <v>1880</v>
      </c>
    </row>
    <row r="344" s="1" customFormat="1" ht="16.5" customHeight="1">
      <c r="B344" s="39"/>
      <c r="C344" s="233" t="s">
        <v>1176</v>
      </c>
      <c r="D344" s="233" t="s">
        <v>266</v>
      </c>
      <c r="E344" s="234" t="s">
        <v>4994</v>
      </c>
      <c r="F344" s="235" t="s">
        <v>4922</v>
      </c>
      <c r="G344" s="236" t="s">
        <v>1694</v>
      </c>
      <c r="H344" s="237">
        <v>75</v>
      </c>
      <c r="I344" s="238"/>
      <c r="J344" s="239">
        <f>ROUND(I344*H344,2)</f>
        <v>0</v>
      </c>
      <c r="K344" s="235" t="s">
        <v>413</v>
      </c>
      <c r="L344" s="44"/>
      <c r="M344" s="240" t="s">
        <v>1</v>
      </c>
      <c r="N344" s="241" t="s">
        <v>48</v>
      </c>
      <c r="O344" s="87"/>
      <c r="P344" s="242">
        <f>O344*H344</f>
        <v>0</v>
      </c>
      <c r="Q344" s="242">
        <v>0</v>
      </c>
      <c r="R344" s="242">
        <f>Q344*H344</f>
        <v>0</v>
      </c>
      <c r="S344" s="242">
        <v>0</v>
      </c>
      <c r="T344" s="243">
        <f>S344*H344</f>
        <v>0</v>
      </c>
      <c r="AR344" s="244" t="s">
        <v>125</v>
      </c>
      <c r="AT344" s="244" t="s">
        <v>266</v>
      </c>
      <c r="AU344" s="244" t="s">
        <v>90</v>
      </c>
      <c r="AY344" s="17" t="s">
        <v>263</v>
      </c>
      <c r="BE344" s="245">
        <f>IF(N344="základní",J344,0)</f>
        <v>0</v>
      </c>
      <c r="BF344" s="245">
        <f>IF(N344="snížená",J344,0)</f>
        <v>0</v>
      </c>
      <c r="BG344" s="245">
        <f>IF(N344="zákl. přenesená",J344,0)</f>
        <v>0</v>
      </c>
      <c r="BH344" s="245">
        <f>IF(N344="sníž. přenesená",J344,0)</f>
        <v>0</v>
      </c>
      <c r="BI344" s="245">
        <f>IF(N344="nulová",J344,0)</f>
        <v>0</v>
      </c>
      <c r="BJ344" s="17" t="s">
        <v>90</v>
      </c>
      <c r="BK344" s="245">
        <f>ROUND(I344*H344,2)</f>
        <v>0</v>
      </c>
      <c r="BL344" s="17" t="s">
        <v>125</v>
      </c>
      <c r="BM344" s="244" t="s">
        <v>1888</v>
      </c>
    </row>
    <row r="345" s="1" customFormat="1" ht="16.5" customHeight="1">
      <c r="B345" s="39"/>
      <c r="C345" s="233" t="s">
        <v>1179</v>
      </c>
      <c r="D345" s="233" t="s">
        <v>266</v>
      </c>
      <c r="E345" s="234" t="s">
        <v>4995</v>
      </c>
      <c r="F345" s="235" t="s">
        <v>4766</v>
      </c>
      <c r="G345" s="236" t="s">
        <v>1694</v>
      </c>
      <c r="H345" s="237">
        <v>75</v>
      </c>
      <c r="I345" s="238"/>
      <c r="J345" s="239">
        <f>ROUND(I345*H345,2)</f>
        <v>0</v>
      </c>
      <c r="K345" s="235" t="s">
        <v>413</v>
      </c>
      <c r="L345" s="44"/>
      <c r="M345" s="240" t="s">
        <v>1</v>
      </c>
      <c r="N345" s="241" t="s">
        <v>48</v>
      </c>
      <c r="O345" s="87"/>
      <c r="P345" s="242">
        <f>O345*H345</f>
        <v>0</v>
      </c>
      <c r="Q345" s="242">
        <v>0</v>
      </c>
      <c r="R345" s="242">
        <f>Q345*H345</f>
        <v>0</v>
      </c>
      <c r="S345" s="242">
        <v>0</v>
      </c>
      <c r="T345" s="243">
        <f>S345*H345</f>
        <v>0</v>
      </c>
      <c r="AR345" s="244" t="s">
        <v>125</v>
      </c>
      <c r="AT345" s="244" t="s">
        <v>266</v>
      </c>
      <c r="AU345" s="244" t="s">
        <v>90</v>
      </c>
      <c r="AY345" s="17" t="s">
        <v>263</v>
      </c>
      <c r="BE345" s="245">
        <f>IF(N345="základní",J345,0)</f>
        <v>0</v>
      </c>
      <c r="BF345" s="245">
        <f>IF(N345="snížená",J345,0)</f>
        <v>0</v>
      </c>
      <c r="BG345" s="245">
        <f>IF(N345="zákl. přenesená",J345,0)</f>
        <v>0</v>
      </c>
      <c r="BH345" s="245">
        <f>IF(N345="sníž. přenesená",J345,0)</f>
        <v>0</v>
      </c>
      <c r="BI345" s="245">
        <f>IF(N345="nulová",J345,0)</f>
        <v>0</v>
      </c>
      <c r="BJ345" s="17" t="s">
        <v>90</v>
      </c>
      <c r="BK345" s="245">
        <f>ROUND(I345*H345,2)</f>
        <v>0</v>
      </c>
      <c r="BL345" s="17" t="s">
        <v>125</v>
      </c>
      <c r="BM345" s="244" t="s">
        <v>1896</v>
      </c>
    </row>
    <row r="346" s="1" customFormat="1" ht="16.5" customHeight="1">
      <c r="B346" s="39"/>
      <c r="C346" s="233" t="s">
        <v>1183</v>
      </c>
      <c r="D346" s="233" t="s">
        <v>266</v>
      </c>
      <c r="E346" s="234" t="s">
        <v>4996</v>
      </c>
      <c r="F346" s="235" t="s">
        <v>4925</v>
      </c>
      <c r="G346" s="236" t="s">
        <v>1694</v>
      </c>
      <c r="H346" s="237">
        <v>7</v>
      </c>
      <c r="I346" s="238"/>
      <c r="J346" s="239">
        <f>ROUND(I346*H346,2)</f>
        <v>0</v>
      </c>
      <c r="K346" s="235" t="s">
        <v>413</v>
      </c>
      <c r="L346" s="44"/>
      <c r="M346" s="240" t="s">
        <v>1</v>
      </c>
      <c r="N346" s="241" t="s">
        <v>48</v>
      </c>
      <c r="O346" s="87"/>
      <c r="P346" s="242">
        <f>O346*H346</f>
        <v>0</v>
      </c>
      <c r="Q346" s="242">
        <v>0</v>
      </c>
      <c r="R346" s="242">
        <f>Q346*H346</f>
        <v>0</v>
      </c>
      <c r="S346" s="242">
        <v>0</v>
      </c>
      <c r="T346" s="243">
        <f>S346*H346</f>
        <v>0</v>
      </c>
      <c r="AR346" s="244" t="s">
        <v>125</v>
      </c>
      <c r="AT346" s="244" t="s">
        <v>266</v>
      </c>
      <c r="AU346" s="244" t="s">
        <v>90</v>
      </c>
      <c r="AY346" s="17" t="s">
        <v>263</v>
      </c>
      <c r="BE346" s="245">
        <f>IF(N346="základní",J346,0)</f>
        <v>0</v>
      </c>
      <c r="BF346" s="245">
        <f>IF(N346="snížená",J346,0)</f>
        <v>0</v>
      </c>
      <c r="BG346" s="245">
        <f>IF(N346="zákl. přenesená",J346,0)</f>
        <v>0</v>
      </c>
      <c r="BH346" s="245">
        <f>IF(N346="sníž. přenesená",J346,0)</f>
        <v>0</v>
      </c>
      <c r="BI346" s="245">
        <f>IF(N346="nulová",J346,0)</f>
        <v>0</v>
      </c>
      <c r="BJ346" s="17" t="s">
        <v>90</v>
      </c>
      <c r="BK346" s="245">
        <f>ROUND(I346*H346,2)</f>
        <v>0</v>
      </c>
      <c r="BL346" s="17" t="s">
        <v>125</v>
      </c>
      <c r="BM346" s="244" t="s">
        <v>1904</v>
      </c>
    </row>
    <row r="347" s="1" customFormat="1" ht="16.5" customHeight="1">
      <c r="B347" s="39"/>
      <c r="C347" s="233" t="s">
        <v>1188</v>
      </c>
      <c r="D347" s="233" t="s">
        <v>266</v>
      </c>
      <c r="E347" s="234" t="s">
        <v>4997</v>
      </c>
      <c r="F347" s="235" t="s">
        <v>4766</v>
      </c>
      <c r="G347" s="236" t="s">
        <v>1694</v>
      </c>
      <c r="H347" s="237">
        <v>7</v>
      </c>
      <c r="I347" s="238"/>
      <c r="J347" s="239">
        <f>ROUND(I347*H347,2)</f>
        <v>0</v>
      </c>
      <c r="K347" s="235" t="s">
        <v>413</v>
      </c>
      <c r="L347" s="44"/>
      <c r="M347" s="240" t="s">
        <v>1</v>
      </c>
      <c r="N347" s="241" t="s">
        <v>48</v>
      </c>
      <c r="O347" s="87"/>
      <c r="P347" s="242">
        <f>O347*H347</f>
        <v>0</v>
      </c>
      <c r="Q347" s="242">
        <v>0</v>
      </c>
      <c r="R347" s="242">
        <f>Q347*H347</f>
        <v>0</v>
      </c>
      <c r="S347" s="242">
        <v>0</v>
      </c>
      <c r="T347" s="243">
        <f>S347*H347</f>
        <v>0</v>
      </c>
      <c r="AR347" s="244" t="s">
        <v>125</v>
      </c>
      <c r="AT347" s="244" t="s">
        <v>266</v>
      </c>
      <c r="AU347" s="244" t="s">
        <v>90</v>
      </c>
      <c r="AY347" s="17" t="s">
        <v>263</v>
      </c>
      <c r="BE347" s="245">
        <f>IF(N347="základní",J347,0)</f>
        <v>0</v>
      </c>
      <c r="BF347" s="245">
        <f>IF(N347="snížená",J347,0)</f>
        <v>0</v>
      </c>
      <c r="BG347" s="245">
        <f>IF(N347="zákl. přenesená",J347,0)</f>
        <v>0</v>
      </c>
      <c r="BH347" s="245">
        <f>IF(N347="sníž. přenesená",J347,0)</f>
        <v>0</v>
      </c>
      <c r="BI347" s="245">
        <f>IF(N347="nulová",J347,0)</f>
        <v>0</v>
      </c>
      <c r="BJ347" s="17" t="s">
        <v>90</v>
      </c>
      <c r="BK347" s="245">
        <f>ROUND(I347*H347,2)</f>
        <v>0</v>
      </c>
      <c r="BL347" s="17" t="s">
        <v>125</v>
      </c>
      <c r="BM347" s="244" t="s">
        <v>1912</v>
      </c>
    </row>
    <row r="348" s="1" customFormat="1" ht="16.5" customHeight="1">
      <c r="B348" s="39"/>
      <c r="C348" s="233" t="s">
        <v>1192</v>
      </c>
      <c r="D348" s="233" t="s">
        <v>266</v>
      </c>
      <c r="E348" s="234" t="s">
        <v>4998</v>
      </c>
      <c r="F348" s="235" t="s">
        <v>4937</v>
      </c>
      <c r="G348" s="236" t="s">
        <v>1694</v>
      </c>
      <c r="H348" s="237">
        <v>6</v>
      </c>
      <c r="I348" s="238"/>
      <c r="J348" s="239">
        <f>ROUND(I348*H348,2)</f>
        <v>0</v>
      </c>
      <c r="K348" s="235" t="s">
        <v>413</v>
      </c>
      <c r="L348" s="44"/>
      <c r="M348" s="240" t="s">
        <v>1</v>
      </c>
      <c r="N348" s="241" t="s">
        <v>48</v>
      </c>
      <c r="O348" s="87"/>
      <c r="P348" s="242">
        <f>O348*H348</f>
        <v>0</v>
      </c>
      <c r="Q348" s="242">
        <v>0</v>
      </c>
      <c r="R348" s="242">
        <f>Q348*H348</f>
        <v>0</v>
      </c>
      <c r="S348" s="242">
        <v>0</v>
      </c>
      <c r="T348" s="243">
        <f>S348*H348</f>
        <v>0</v>
      </c>
      <c r="AR348" s="244" t="s">
        <v>125</v>
      </c>
      <c r="AT348" s="244" t="s">
        <v>266</v>
      </c>
      <c r="AU348" s="244" t="s">
        <v>90</v>
      </c>
      <c r="AY348" s="17" t="s">
        <v>263</v>
      </c>
      <c r="BE348" s="245">
        <f>IF(N348="základní",J348,0)</f>
        <v>0</v>
      </c>
      <c r="BF348" s="245">
        <f>IF(N348="snížená",J348,0)</f>
        <v>0</v>
      </c>
      <c r="BG348" s="245">
        <f>IF(N348="zákl. přenesená",J348,0)</f>
        <v>0</v>
      </c>
      <c r="BH348" s="245">
        <f>IF(N348="sníž. přenesená",J348,0)</f>
        <v>0</v>
      </c>
      <c r="BI348" s="245">
        <f>IF(N348="nulová",J348,0)</f>
        <v>0</v>
      </c>
      <c r="BJ348" s="17" t="s">
        <v>90</v>
      </c>
      <c r="BK348" s="245">
        <f>ROUND(I348*H348,2)</f>
        <v>0</v>
      </c>
      <c r="BL348" s="17" t="s">
        <v>125</v>
      </c>
      <c r="BM348" s="244" t="s">
        <v>1920</v>
      </c>
    </row>
    <row r="349" s="1" customFormat="1" ht="16.5" customHeight="1">
      <c r="B349" s="39"/>
      <c r="C349" s="233" t="s">
        <v>1197</v>
      </c>
      <c r="D349" s="233" t="s">
        <v>266</v>
      </c>
      <c r="E349" s="234" t="s">
        <v>4999</v>
      </c>
      <c r="F349" s="235" t="s">
        <v>4766</v>
      </c>
      <c r="G349" s="236" t="s">
        <v>1694</v>
      </c>
      <c r="H349" s="237">
        <v>6</v>
      </c>
      <c r="I349" s="238"/>
      <c r="J349" s="239">
        <f>ROUND(I349*H349,2)</f>
        <v>0</v>
      </c>
      <c r="K349" s="235" t="s">
        <v>413</v>
      </c>
      <c r="L349" s="44"/>
      <c r="M349" s="240" t="s">
        <v>1</v>
      </c>
      <c r="N349" s="241" t="s">
        <v>48</v>
      </c>
      <c r="O349" s="87"/>
      <c r="P349" s="242">
        <f>O349*H349</f>
        <v>0</v>
      </c>
      <c r="Q349" s="242">
        <v>0</v>
      </c>
      <c r="R349" s="242">
        <f>Q349*H349</f>
        <v>0</v>
      </c>
      <c r="S349" s="242">
        <v>0</v>
      </c>
      <c r="T349" s="243">
        <f>S349*H349</f>
        <v>0</v>
      </c>
      <c r="AR349" s="244" t="s">
        <v>125</v>
      </c>
      <c r="AT349" s="244" t="s">
        <v>266</v>
      </c>
      <c r="AU349" s="244" t="s">
        <v>90</v>
      </c>
      <c r="AY349" s="17" t="s">
        <v>263</v>
      </c>
      <c r="BE349" s="245">
        <f>IF(N349="základní",J349,0)</f>
        <v>0</v>
      </c>
      <c r="BF349" s="245">
        <f>IF(N349="snížená",J349,0)</f>
        <v>0</v>
      </c>
      <c r="BG349" s="245">
        <f>IF(N349="zákl. přenesená",J349,0)</f>
        <v>0</v>
      </c>
      <c r="BH349" s="245">
        <f>IF(N349="sníž. přenesená",J349,0)</f>
        <v>0</v>
      </c>
      <c r="BI349" s="245">
        <f>IF(N349="nulová",J349,0)</f>
        <v>0</v>
      </c>
      <c r="BJ349" s="17" t="s">
        <v>90</v>
      </c>
      <c r="BK349" s="245">
        <f>ROUND(I349*H349,2)</f>
        <v>0</v>
      </c>
      <c r="BL349" s="17" t="s">
        <v>125</v>
      </c>
      <c r="BM349" s="244" t="s">
        <v>1928</v>
      </c>
    </row>
    <row r="350" s="1" customFormat="1" ht="16.5" customHeight="1">
      <c r="B350" s="39"/>
      <c r="C350" s="233" t="s">
        <v>1199</v>
      </c>
      <c r="D350" s="233" t="s">
        <v>266</v>
      </c>
      <c r="E350" s="234" t="s">
        <v>5000</v>
      </c>
      <c r="F350" s="235" t="s">
        <v>4940</v>
      </c>
      <c r="G350" s="236" t="s">
        <v>407</v>
      </c>
      <c r="H350" s="237">
        <v>12</v>
      </c>
      <c r="I350" s="238"/>
      <c r="J350" s="239">
        <f>ROUND(I350*H350,2)</f>
        <v>0</v>
      </c>
      <c r="K350" s="235" t="s">
        <v>413</v>
      </c>
      <c r="L350" s="44"/>
      <c r="M350" s="240" t="s">
        <v>1</v>
      </c>
      <c r="N350" s="241" t="s">
        <v>48</v>
      </c>
      <c r="O350" s="87"/>
      <c r="P350" s="242">
        <f>O350*H350</f>
        <v>0</v>
      </c>
      <c r="Q350" s="242">
        <v>0</v>
      </c>
      <c r="R350" s="242">
        <f>Q350*H350</f>
        <v>0</v>
      </c>
      <c r="S350" s="242">
        <v>0</v>
      </c>
      <c r="T350" s="243">
        <f>S350*H350</f>
        <v>0</v>
      </c>
      <c r="AR350" s="244" t="s">
        <v>125</v>
      </c>
      <c r="AT350" s="244" t="s">
        <v>266</v>
      </c>
      <c r="AU350" s="244" t="s">
        <v>90</v>
      </c>
      <c r="AY350" s="17" t="s">
        <v>263</v>
      </c>
      <c r="BE350" s="245">
        <f>IF(N350="základní",J350,0)</f>
        <v>0</v>
      </c>
      <c r="BF350" s="245">
        <f>IF(N350="snížená",J350,0)</f>
        <v>0</v>
      </c>
      <c r="BG350" s="245">
        <f>IF(N350="zákl. přenesená",J350,0)</f>
        <v>0</v>
      </c>
      <c r="BH350" s="245">
        <f>IF(N350="sníž. přenesená",J350,0)</f>
        <v>0</v>
      </c>
      <c r="BI350" s="245">
        <f>IF(N350="nulová",J350,0)</f>
        <v>0</v>
      </c>
      <c r="BJ350" s="17" t="s">
        <v>90</v>
      </c>
      <c r="BK350" s="245">
        <f>ROUND(I350*H350,2)</f>
        <v>0</v>
      </c>
      <c r="BL350" s="17" t="s">
        <v>125</v>
      </c>
      <c r="BM350" s="244" t="s">
        <v>1936</v>
      </c>
    </row>
    <row r="351" s="1" customFormat="1" ht="16.5" customHeight="1">
      <c r="B351" s="39"/>
      <c r="C351" s="233" t="s">
        <v>1204</v>
      </c>
      <c r="D351" s="233" t="s">
        <v>266</v>
      </c>
      <c r="E351" s="234" t="s">
        <v>5001</v>
      </c>
      <c r="F351" s="235" t="s">
        <v>4942</v>
      </c>
      <c r="G351" s="236" t="s">
        <v>407</v>
      </c>
      <c r="H351" s="237">
        <v>271</v>
      </c>
      <c r="I351" s="238"/>
      <c r="J351" s="239">
        <f>ROUND(I351*H351,2)</f>
        <v>0</v>
      </c>
      <c r="K351" s="235" t="s">
        <v>413</v>
      </c>
      <c r="L351" s="44"/>
      <c r="M351" s="240" t="s">
        <v>1</v>
      </c>
      <c r="N351" s="241" t="s">
        <v>48</v>
      </c>
      <c r="O351" s="87"/>
      <c r="P351" s="242">
        <f>O351*H351</f>
        <v>0</v>
      </c>
      <c r="Q351" s="242">
        <v>0</v>
      </c>
      <c r="R351" s="242">
        <f>Q351*H351</f>
        <v>0</v>
      </c>
      <c r="S351" s="242">
        <v>0</v>
      </c>
      <c r="T351" s="243">
        <f>S351*H351</f>
        <v>0</v>
      </c>
      <c r="AR351" s="244" t="s">
        <v>125</v>
      </c>
      <c r="AT351" s="244" t="s">
        <v>266</v>
      </c>
      <c r="AU351" s="244" t="s">
        <v>90</v>
      </c>
      <c r="AY351" s="17" t="s">
        <v>263</v>
      </c>
      <c r="BE351" s="245">
        <f>IF(N351="základní",J351,0)</f>
        <v>0</v>
      </c>
      <c r="BF351" s="245">
        <f>IF(N351="snížená",J351,0)</f>
        <v>0</v>
      </c>
      <c r="BG351" s="245">
        <f>IF(N351="zákl. přenesená",J351,0)</f>
        <v>0</v>
      </c>
      <c r="BH351" s="245">
        <f>IF(N351="sníž. přenesená",J351,0)</f>
        <v>0</v>
      </c>
      <c r="BI351" s="245">
        <f>IF(N351="nulová",J351,0)</f>
        <v>0</v>
      </c>
      <c r="BJ351" s="17" t="s">
        <v>90</v>
      </c>
      <c r="BK351" s="245">
        <f>ROUND(I351*H351,2)</f>
        <v>0</v>
      </c>
      <c r="BL351" s="17" t="s">
        <v>125</v>
      </c>
      <c r="BM351" s="244" t="s">
        <v>1944</v>
      </c>
    </row>
    <row r="352" s="1" customFormat="1" ht="16.5" customHeight="1">
      <c r="B352" s="39"/>
      <c r="C352" s="233" t="s">
        <v>1206</v>
      </c>
      <c r="D352" s="233" t="s">
        <v>266</v>
      </c>
      <c r="E352" s="234" t="s">
        <v>5002</v>
      </c>
      <c r="F352" s="235" t="s">
        <v>5003</v>
      </c>
      <c r="G352" s="236" t="s">
        <v>407</v>
      </c>
      <c r="H352" s="237">
        <v>25</v>
      </c>
      <c r="I352" s="238"/>
      <c r="J352" s="239">
        <f>ROUND(I352*H352,2)</f>
        <v>0</v>
      </c>
      <c r="K352" s="235" t="s">
        <v>413</v>
      </c>
      <c r="L352" s="44"/>
      <c r="M352" s="240" t="s">
        <v>1</v>
      </c>
      <c r="N352" s="241" t="s">
        <v>48</v>
      </c>
      <c r="O352" s="87"/>
      <c r="P352" s="242">
        <f>O352*H352</f>
        <v>0</v>
      </c>
      <c r="Q352" s="242">
        <v>0</v>
      </c>
      <c r="R352" s="242">
        <f>Q352*H352</f>
        <v>0</v>
      </c>
      <c r="S352" s="242">
        <v>0</v>
      </c>
      <c r="T352" s="243">
        <f>S352*H352</f>
        <v>0</v>
      </c>
      <c r="AR352" s="244" t="s">
        <v>125</v>
      </c>
      <c r="AT352" s="244" t="s">
        <v>266</v>
      </c>
      <c r="AU352" s="244" t="s">
        <v>90</v>
      </c>
      <c r="AY352" s="17" t="s">
        <v>263</v>
      </c>
      <c r="BE352" s="245">
        <f>IF(N352="základní",J352,0)</f>
        <v>0</v>
      </c>
      <c r="BF352" s="245">
        <f>IF(N352="snížená",J352,0)</f>
        <v>0</v>
      </c>
      <c r="BG352" s="245">
        <f>IF(N352="zákl. přenesená",J352,0)</f>
        <v>0</v>
      </c>
      <c r="BH352" s="245">
        <f>IF(N352="sníž. přenesená",J352,0)</f>
        <v>0</v>
      </c>
      <c r="BI352" s="245">
        <f>IF(N352="nulová",J352,0)</f>
        <v>0</v>
      </c>
      <c r="BJ352" s="17" t="s">
        <v>90</v>
      </c>
      <c r="BK352" s="245">
        <f>ROUND(I352*H352,2)</f>
        <v>0</v>
      </c>
      <c r="BL352" s="17" t="s">
        <v>125</v>
      </c>
      <c r="BM352" s="244" t="s">
        <v>1952</v>
      </c>
    </row>
    <row r="353" s="1" customFormat="1" ht="16.5" customHeight="1">
      <c r="B353" s="39"/>
      <c r="C353" s="233" t="s">
        <v>1209</v>
      </c>
      <c r="D353" s="233" t="s">
        <v>266</v>
      </c>
      <c r="E353" s="234" t="s">
        <v>5004</v>
      </c>
      <c r="F353" s="235" t="s">
        <v>4946</v>
      </c>
      <c r="G353" s="236" t="s">
        <v>407</v>
      </c>
      <c r="H353" s="237">
        <v>26</v>
      </c>
      <c r="I353" s="238"/>
      <c r="J353" s="239">
        <f>ROUND(I353*H353,2)</f>
        <v>0</v>
      </c>
      <c r="K353" s="235" t="s">
        <v>413</v>
      </c>
      <c r="L353" s="44"/>
      <c r="M353" s="240" t="s">
        <v>1</v>
      </c>
      <c r="N353" s="241" t="s">
        <v>48</v>
      </c>
      <c r="O353" s="87"/>
      <c r="P353" s="242">
        <f>O353*H353</f>
        <v>0</v>
      </c>
      <c r="Q353" s="242">
        <v>0</v>
      </c>
      <c r="R353" s="242">
        <f>Q353*H353</f>
        <v>0</v>
      </c>
      <c r="S353" s="242">
        <v>0</v>
      </c>
      <c r="T353" s="243">
        <f>S353*H353</f>
        <v>0</v>
      </c>
      <c r="AR353" s="244" t="s">
        <v>125</v>
      </c>
      <c r="AT353" s="244" t="s">
        <v>266</v>
      </c>
      <c r="AU353" s="244" t="s">
        <v>90</v>
      </c>
      <c r="AY353" s="17" t="s">
        <v>263</v>
      </c>
      <c r="BE353" s="245">
        <f>IF(N353="základní",J353,0)</f>
        <v>0</v>
      </c>
      <c r="BF353" s="245">
        <f>IF(N353="snížená",J353,0)</f>
        <v>0</v>
      </c>
      <c r="BG353" s="245">
        <f>IF(N353="zákl. přenesená",J353,0)</f>
        <v>0</v>
      </c>
      <c r="BH353" s="245">
        <f>IF(N353="sníž. přenesená",J353,0)</f>
        <v>0</v>
      </c>
      <c r="BI353" s="245">
        <f>IF(N353="nulová",J353,0)</f>
        <v>0</v>
      </c>
      <c r="BJ353" s="17" t="s">
        <v>90</v>
      </c>
      <c r="BK353" s="245">
        <f>ROUND(I353*H353,2)</f>
        <v>0</v>
      </c>
      <c r="BL353" s="17" t="s">
        <v>125</v>
      </c>
      <c r="BM353" s="244" t="s">
        <v>1960</v>
      </c>
    </row>
    <row r="354" s="11" customFormat="1" ht="25.92" customHeight="1">
      <c r="B354" s="217"/>
      <c r="C354" s="218"/>
      <c r="D354" s="219" t="s">
        <v>82</v>
      </c>
      <c r="E354" s="220" t="s">
        <v>5005</v>
      </c>
      <c r="F354" s="220" t="s">
        <v>5006</v>
      </c>
      <c r="G354" s="218"/>
      <c r="H354" s="218"/>
      <c r="I354" s="221"/>
      <c r="J354" s="222">
        <f>BK354</f>
        <v>0</v>
      </c>
      <c r="K354" s="218"/>
      <c r="L354" s="223"/>
      <c r="M354" s="224"/>
      <c r="N354" s="225"/>
      <c r="O354" s="225"/>
      <c r="P354" s="226">
        <f>SUM(P355:P396)</f>
        <v>0</v>
      </c>
      <c r="Q354" s="225"/>
      <c r="R354" s="226">
        <f>SUM(R355:R396)</f>
        <v>0</v>
      </c>
      <c r="S354" s="225"/>
      <c r="T354" s="227">
        <f>SUM(T355:T396)</f>
        <v>0</v>
      </c>
      <c r="AR354" s="228" t="s">
        <v>90</v>
      </c>
      <c r="AT354" s="229" t="s">
        <v>82</v>
      </c>
      <c r="AU354" s="229" t="s">
        <v>83</v>
      </c>
      <c r="AY354" s="228" t="s">
        <v>263</v>
      </c>
      <c r="BK354" s="230">
        <f>SUM(BK355:BK396)</f>
        <v>0</v>
      </c>
    </row>
    <row r="355" s="1" customFormat="1" ht="16.5" customHeight="1">
      <c r="B355" s="39"/>
      <c r="C355" s="233" t="s">
        <v>1213</v>
      </c>
      <c r="D355" s="233" t="s">
        <v>266</v>
      </c>
      <c r="E355" s="234" t="s">
        <v>5007</v>
      </c>
      <c r="F355" s="235" t="s">
        <v>4950</v>
      </c>
      <c r="G355" s="236" t="s">
        <v>1829</v>
      </c>
      <c r="H355" s="237">
        <v>1</v>
      </c>
      <c r="I355" s="238"/>
      <c r="J355" s="239">
        <f>ROUND(I355*H355,2)</f>
        <v>0</v>
      </c>
      <c r="K355" s="235" t="s">
        <v>413</v>
      </c>
      <c r="L355" s="44"/>
      <c r="M355" s="240" t="s">
        <v>1</v>
      </c>
      <c r="N355" s="241" t="s">
        <v>48</v>
      </c>
      <c r="O355" s="87"/>
      <c r="P355" s="242">
        <f>O355*H355</f>
        <v>0</v>
      </c>
      <c r="Q355" s="242">
        <v>0</v>
      </c>
      <c r="R355" s="242">
        <f>Q355*H355</f>
        <v>0</v>
      </c>
      <c r="S355" s="242">
        <v>0</v>
      </c>
      <c r="T355" s="243">
        <f>S355*H355</f>
        <v>0</v>
      </c>
      <c r="AR355" s="244" t="s">
        <v>125</v>
      </c>
      <c r="AT355" s="244" t="s">
        <v>266</v>
      </c>
      <c r="AU355" s="244" t="s">
        <v>90</v>
      </c>
      <c r="AY355" s="17" t="s">
        <v>263</v>
      </c>
      <c r="BE355" s="245">
        <f>IF(N355="základní",J355,0)</f>
        <v>0</v>
      </c>
      <c r="BF355" s="245">
        <f>IF(N355="snížená",J355,0)</f>
        <v>0</v>
      </c>
      <c r="BG355" s="245">
        <f>IF(N355="zákl. přenesená",J355,0)</f>
        <v>0</v>
      </c>
      <c r="BH355" s="245">
        <f>IF(N355="sníž. přenesená",J355,0)</f>
        <v>0</v>
      </c>
      <c r="BI355" s="245">
        <f>IF(N355="nulová",J355,0)</f>
        <v>0</v>
      </c>
      <c r="BJ355" s="17" t="s">
        <v>90</v>
      </c>
      <c r="BK355" s="245">
        <f>ROUND(I355*H355,2)</f>
        <v>0</v>
      </c>
      <c r="BL355" s="17" t="s">
        <v>125</v>
      </c>
      <c r="BM355" s="244" t="s">
        <v>1968</v>
      </c>
    </row>
    <row r="356" s="1" customFormat="1">
      <c r="B356" s="39"/>
      <c r="C356" s="40"/>
      <c r="D356" s="246" t="s">
        <v>273</v>
      </c>
      <c r="E356" s="40"/>
      <c r="F356" s="247" t="s">
        <v>5008</v>
      </c>
      <c r="G356" s="40"/>
      <c r="H356" s="40"/>
      <c r="I356" s="151"/>
      <c r="J356" s="40"/>
      <c r="K356" s="40"/>
      <c r="L356" s="44"/>
      <c r="M356" s="248"/>
      <c r="N356" s="87"/>
      <c r="O356" s="87"/>
      <c r="P356" s="87"/>
      <c r="Q356" s="87"/>
      <c r="R356" s="87"/>
      <c r="S356" s="87"/>
      <c r="T356" s="88"/>
      <c r="AT356" s="17" t="s">
        <v>273</v>
      </c>
      <c r="AU356" s="17" t="s">
        <v>90</v>
      </c>
    </row>
    <row r="357" s="1" customFormat="1" ht="16.5" customHeight="1">
      <c r="B357" s="39"/>
      <c r="C357" s="233" t="s">
        <v>1215</v>
      </c>
      <c r="D357" s="233" t="s">
        <v>266</v>
      </c>
      <c r="E357" s="234" t="s">
        <v>5009</v>
      </c>
      <c r="F357" s="235" t="s">
        <v>4745</v>
      </c>
      <c r="G357" s="236" t="s">
        <v>1829</v>
      </c>
      <c r="H357" s="237">
        <v>1</v>
      </c>
      <c r="I357" s="238"/>
      <c r="J357" s="239">
        <f>ROUND(I357*H357,2)</f>
        <v>0</v>
      </c>
      <c r="K357" s="235" t="s">
        <v>413</v>
      </c>
      <c r="L357" s="44"/>
      <c r="M357" s="240" t="s">
        <v>1</v>
      </c>
      <c r="N357" s="241" t="s">
        <v>48</v>
      </c>
      <c r="O357" s="87"/>
      <c r="P357" s="242">
        <f>O357*H357</f>
        <v>0</v>
      </c>
      <c r="Q357" s="242">
        <v>0</v>
      </c>
      <c r="R357" s="242">
        <f>Q357*H357</f>
        <v>0</v>
      </c>
      <c r="S357" s="242">
        <v>0</v>
      </c>
      <c r="T357" s="243">
        <f>S357*H357</f>
        <v>0</v>
      </c>
      <c r="AR357" s="244" t="s">
        <v>125</v>
      </c>
      <c r="AT357" s="244" t="s">
        <v>266</v>
      </c>
      <c r="AU357" s="244" t="s">
        <v>90</v>
      </c>
      <c r="AY357" s="17" t="s">
        <v>263</v>
      </c>
      <c r="BE357" s="245">
        <f>IF(N357="základní",J357,0)</f>
        <v>0</v>
      </c>
      <c r="BF357" s="245">
        <f>IF(N357="snížená",J357,0)</f>
        <v>0</v>
      </c>
      <c r="BG357" s="245">
        <f>IF(N357="zákl. přenesená",J357,0)</f>
        <v>0</v>
      </c>
      <c r="BH357" s="245">
        <f>IF(N357="sníž. přenesená",J357,0)</f>
        <v>0</v>
      </c>
      <c r="BI357" s="245">
        <f>IF(N357="nulová",J357,0)</f>
        <v>0</v>
      </c>
      <c r="BJ357" s="17" t="s">
        <v>90</v>
      </c>
      <c r="BK357" s="245">
        <f>ROUND(I357*H357,2)</f>
        <v>0</v>
      </c>
      <c r="BL357" s="17" t="s">
        <v>125</v>
      </c>
      <c r="BM357" s="244" t="s">
        <v>1976</v>
      </c>
    </row>
    <row r="358" s="1" customFormat="1" ht="16.5" customHeight="1">
      <c r="B358" s="39"/>
      <c r="C358" s="233" t="s">
        <v>1219</v>
      </c>
      <c r="D358" s="233" t="s">
        <v>266</v>
      </c>
      <c r="E358" s="234" t="s">
        <v>5010</v>
      </c>
      <c r="F358" s="235" t="s">
        <v>4804</v>
      </c>
      <c r="G358" s="236" t="s">
        <v>1829</v>
      </c>
      <c r="H358" s="237">
        <v>2</v>
      </c>
      <c r="I358" s="238"/>
      <c r="J358" s="239">
        <f>ROUND(I358*H358,2)</f>
        <v>0</v>
      </c>
      <c r="K358" s="235" t="s">
        <v>413</v>
      </c>
      <c r="L358" s="44"/>
      <c r="M358" s="240" t="s">
        <v>1</v>
      </c>
      <c r="N358" s="241" t="s">
        <v>48</v>
      </c>
      <c r="O358" s="87"/>
      <c r="P358" s="242">
        <f>O358*H358</f>
        <v>0</v>
      </c>
      <c r="Q358" s="242">
        <v>0</v>
      </c>
      <c r="R358" s="242">
        <f>Q358*H358</f>
        <v>0</v>
      </c>
      <c r="S358" s="242">
        <v>0</v>
      </c>
      <c r="T358" s="243">
        <f>S358*H358</f>
        <v>0</v>
      </c>
      <c r="AR358" s="244" t="s">
        <v>125</v>
      </c>
      <c r="AT358" s="244" t="s">
        <v>266</v>
      </c>
      <c r="AU358" s="244" t="s">
        <v>90</v>
      </c>
      <c r="AY358" s="17" t="s">
        <v>263</v>
      </c>
      <c r="BE358" s="245">
        <f>IF(N358="základní",J358,0)</f>
        <v>0</v>
      </c>
      <c r="BF358" s="245">
        <f>IF(N358="snížená",J358,0)</f>
        <v>0</v>
      </c>
      <c r="BG358" s="245">
        <f>IF(N358="zákl. přenesená",J358,0)</f>
        <v>0</v>
      </c>
      <c r="BH358" s="245">
        <f>IF(N358="sníž. přenesená",J358,0)</f>
        <v>0</v>
      </c>
      <c r="BI358" s="245">
        <f>IF(N358="nulová",J358,0)</f>
        <v>0</v>
      </c>
      <c r="BJ358" s="17" t="s">
        <v>90</v>
      </c>
      <c r="BK358" s="245">
        <f>ROUND(I358*H358,2)</f>
        <v>0</v>
      </c>
      <c r="BL358" s="17" t="s">
        <v>125</v>
      </c>
      <c r="BM358" s="244" t="s">
        <v>1984</v>
      </c>
    </row>
    <row r="359" s="1" customFormat="1">
      <c r="B359" s="39"/>
      <c r="C359" s="40"/>
      <c r="D359" s="246" t="s">
        <v>273</v>
      </c>
      <c r="E359" s="40"/>
      <c r="F359" s="247" t="s">
        <v>4805</v>
      </c>
      <c r="G359" s="40"/>
      <c r="H359" s="40"/>
      <c r="I359" s="151"/>
      <c r="J359" s="40"/>
      <c r="K359" s="40"/>
      <c r="L359" s="44"/>
      <c r="M359" s="248"/>
      <c r="N359" s="87"/>
      <c r="O359" s="87"/>
      <c r="P359" s="87"/>
      <c r="Q359" s="87"/>
      <c r="R359" s="87"/>
      <c r="S359" s="87"/>
      <c r="T359" s="88"/>
      <c r="AT359" s="17" t="s">
        <v>273</v>
      </c>
      <c r="AU359" s="17" t="s">
        <v>90</v>
      </c>
    </row>
    <row r="360" s="1" customFormat="1" ht="16.5" customHeight="1">
      <c r="B360" s="39"/>
      <c r="C360" s="233" t="s">
        <v>1230</v>
      </c>
      <c r="D360" s="233" t="s">
        <v>266</v>
      </c>
      <c r="E360" s="234" t="s">
        <v>5011</v>
      </c>
      <c r="F360" s="235" t="s">
        <v>4807</v>
      </c>
      <c r="G360" s="236" t="s">
        <v>1829</v>
      </c>
      <c r="H360" s="237">
        <v>2</v>
      </c>
      <c r="I360" s="238"/>
      <c r="J360" s="239">
        <f>ROUND(I360*H360,2)</f>
        <v>0</v>
      </c>
      <c r="K360" s="235" t="s">
        <v>413</v>
      </c>
      <c r="L360" s="44"/>
      <c r="M360" s="240" t="s">
        <v>1</v>
      </c>
      <c r="N360" s="241" t="s">
        <v>48</v>
      </c>
      <c r="O360" s="87"/>
      <c r="P360" s="242">
        <f>O360*H360</f>
        <v>0</v>
      </c>
      <c r="Q360" s="242">
        <v>0</v>
      </c>
      <c r="R360" s="242">
        <f>Q360*H360</f>
        <v>0</v>
      </c>
      <c r="S360" s="242">
        <v>0</v>
      </c>
      <c r="T360" s="243">
        <f>S360*H360</f>
        <v>0</v>
      </c>
      <c r="AR360" s="244" t="s">
        <v>125</v>
      </c>
      <c r="AT360" s="244" t="s">
        <v>266</v>
      </c>
      <c r="AU360" s="244" t="s">
        <v>90</v>
      </c>
      <c r="AY360" s="17" t="s">
        <v>263</v>
      </c>
      <c r="BE360" s="245">
        <f>IF(N360="základní",J360,0)</f>
        <v>0</v>
      </c>
      <c r="BF360" s="245">
        <f>IF(N360="snížená",J360,0)</f>
        <v>0</v>
      </c>
      <c r="BG360" s="245">
        <f>IF(N360="zákl. přenesená",J360,0)</f>
        <v>0</v>
      </c>
      <c r="BH360" s="245">
        <f>IF(N360="sníž. přenesená",J360,0)</f>
        <v>0</v>
      </c>
      <c r="BI360" s="245">
        <f>IF(N360="nulová",J360,0)</f>
        <v>0</v>
      </c>
      <c r="BJ360" s="17" t="s">
        <v>90</v>
      </c>
      <c r="BK360" s="245">
        <f>ROUND(I360*H360,2)</f>
        <v>0</v>
      </c>
      <c r="BL360" s="17" t="s">
        <v>125</v>
      </c>
      <c r="BM360" s="244" t="s">
        <v>1992</v>
      </c>
    </row>
    <row r="361" s="1" customFormat="1" ht="16.5" customHeight="1">
      <c r="B361" s="39"/>
      <c r="C361" s="233" t="s">
        <v>1234</v>
      </c>
      <c r="D361" s="233" t="s">
        <v>266</v>
      </c>
      <c r="E361" s="234" t="s">
        <v>5012</v>
      </c>
      <c r="F361" s="235" t="s">
        <v>4809</v>
      </c>
      <c r="G361" s="236" t="s">
        <v>1829</v>
      </c>
      <c r="H361" s="237">
        <v>2</v>
      </c>
      <c r="I361" s="238"/>
      <c r="J361" s="239">
        <f>ROUND(I361*H361,2)</f>
        <v>0</v>
      </c>
      <c r="K361" s="235" t="s">
        <v>413</v>
      </c>
      <c r="L361" s="44"/>
      <c r="M361" s="240" t="s">
        <v>1</v>
      </c>
      <c r="N361" s="241" t="s">
        <v>48</v>
      </c>
      <c r="O361" s="87"/>
      <c r="P361" s="242">
        <f>O361*H361</f>
        <v>0</v>
      </c>
      <c r="Q361" s="242">
        <v>0</v>
      </c>
      <c r="R361" s="242">
        <f>Q361*H361</f>
        <v>0</v>
      </c>
      <c r="S361" s="242">
        <v>0</v>
      </c>
      <c r="T361" s="243">
        <f>S361*H361</f>
        <v>0</v>
      </c>
      <c r="AR361" s="244" t="s">
        <v>125</v>
      </c>
      <c r="AT361" s="244" t="s">
        <v>266</v>
      </c>
      <c r="AU361" s="244" t="s">
        <v>90</v>
      </c>
      <c r="AY361" s="17" t="s">
        <v>263</v>
      </c>
      <c r="BE361" s="245">
        <f>IF(N361="základní",J361,0)</f>
        <v>0</v>
      </c>
      <c r="BF361" s="245">
        <f>IF(N361="snížená",J361,0)</f>
        <v>0</v>
      </c>
      <c r="BG361" s="245">
        <f>IF(N361="zákl. přenesená",J361,0)</f>
        <v>0</v>
      </c>
      <c r="BH361" s="245">
        <f>IF(N361="sníž. přenesená",J361,0)</f>
        <v>0</v>
      </c>
      <c r="BI361" s="245">
        <f>IF(N361="nulová",J361,0)</f>
        <v>0</v>
      </c>
      <c r="BJ361" s="17" t="s">
        <v>90</v>
      </c>
      <c r="BK361" s="245">
        <f>ROUND(I361*H361,2)</f>
        <v>0</v>
      </c>
      <c r="BL361" s="17" t="s">
        <v>125</v>
      </c>
      <c r="BM361" s="244" t="s">
        <v>2000</v>
      </c>
    </row>
    <row r="362" s="1" customFormat="1" ht="16.5" customHeight="1">
      <c r="B362" s="39"/>
      <c r="C362" s="233" t="s">
        <v>1237</v>
      </c>
      <c r="D362" s="233" t="s">
        <v>266</v>
      </c>
      <c r="E362" s="234" t="s">
        <v>5013</v>
      </c>
      <c r="F362" s="235" t="s">
        <v>4811</v>
      </c>
      <c r="G362" s="236" t="s">
        <v>1829</v>
      </c>
      <c r="H362" s="237">
        <v>2</v>
      </c>
      <c r="I362" s="238"/>
      <c r="J362" s="239">
        <f>ROUND(I362*H362,2)</f>
        <v>0</v>
      </c>
      <c r="K362" s="235" t="s">
        <v>413</v>
      </c>
      <c r="L362" s="44"/>
      <c r="M362" s="240" t="s">
        <v>1</v>
      </c>
      <c r="N362" s="241" t="s">
        <v>48</v>
      </c>
      <c r="O362" s="87"/>
      <c r="P362" s="242">
        <f>O362*H362</f>
        <v>0</v>
      </c>
      <c r="Q362" s="242">
        <v>0</v>
      </c>
      <c r="R362" s="242">
        <f>Q362*H362</f>
        <v>0</v>
      </c>
      <c r="S362" s="242">
        <v>0</v>
      </c>
      <c r="T362" s="243">
        <f>S362*H362</f>
        <v>0</v>
      </c>
      <c r="AR362" s="244" t="s">
        <v>125</v>
      </c>
      <c r="AT362" s="244" t="s">
        <v>266</v>
      </c>
      <c r="AU362" s="244" t="s">
        <v>90</v>
      </c>
      <c r="AY362" s="17" t="s">
        <v>263</v>
      </c>
      <c r="BE362" s="245">
        <f>IF(N362="základní",J362,0)</f>
        <v>0</v>
      </c>
      <c r="BF362" s="245">
        <f>IF(N362="snížená",J362,0)</f>
        <v>0</v>
      </c>
      <c r="BG362" s="245">
        <f>IF(N362="zákl. přenesená",J362,0)</f>
        <v>0</v>
      </c>
      <c r="BH362" s="245">
        <f>IF(N362="sníž. přenesená",J362,0)</f>
        <v>0</v>
      </c>
      <c r="BI362" s="245">
        <f>IF(N362="nulová",J362,0)</f>
        <v>0</v>
      </c>
      <c r="BJ362" s="17" t="s">
        <v>90</v>
      </c>
      <c r="BK362" s="245">
        <f>ROUND(I362*H362,2)</f>
        <v>0</v>
      </c>
      <c r="BL362" s="17" t="s">
        <v>125</v>
      </c>
      <c r="BM362" s="244" t="s">
        <v>2008</v>
      </c>
    </row>
    <row r="363" s="1" customFormat="1" ht="16.5" customHeight="1">
      <c r="B363" s="39"/>
      <c r="C363" s="233" t="s">
        <v>1241</v>
      </c>
      <c r="D363" s="233" t="s">
        <v>266</v>
      </c>
      <c r="E363" s="234" t="s">
        <v>5014</v>
      </c>
      <c r="F363" s="235" t="s">
        <v>4958</v>
      </c>
      <c r="G363" s="236" t="s">
        <v>1694</v>
      </c>
      <c r="H363" s="237">
        <v>80</v>
      </c>
      <c r="I363" s="238"/>
      <c r="J363" s="239">
        <f>ROUND(I363*H363,2)</f>
        <v>0</v>
      </c>
      <c r="K363" s="235" t="s">
        <v>413</v>
      </c>
      <c r="L363" s="44"/>
      <c r="M363" s="240" t="s">
        <v>1</v>
      </c>
      <c r="N363" s="241" t="s">
        <v>48</v>
      </c>
      <c r="O363" s="87"/>
      <c r="P363" s="242">
        <f>O363*H363</f>
        <v>0</v>
      </c>
      <c r="Q363" s="242">
        <v>0</v>
      </c>
      <c r="R363" s="242">
        <f>Q363*H363</f>
        <v>0</v>
      </c>
      <c r="S363" s="242">
        <v>0</v>
      </c>
      <c r="T363" s="243">
        <f>S363*H363</f>
        <v>0</v>
      </c>
      <c r="AR363" s="244" t="s">
        <v>125</v>
      </c>
      <c r="AT363" s="244" t="s">
        <v>266</v>
      </c>
      <c r="AU363" s="244" t="s">
        <v>90</v>
      </c>
      <c r="AY363" s="17" t="s">
        <v>263</v>
      </c>
      <c r="BE363" s="245">
        <f>IF(N363="základní",J363,0)</f>
        <v>0</v>
      </c>
      <c r="BF363" s="245">
        <f>IF(N363="snížená",J363,0)</f>
        <v>0</v>
      </c>
      <c r="BG363" s="245">
        <f>IF(N363="zákl. přenesená",J363,0)</f>
        <v>0</v>
      </c>
      <c r="BH363" s="245">
        <f>IF(N363="sníž. přenesená",J363,0)</f>
        <v>0</v>
      </c>
      <c r="BI363" s="245">
        <f>IF(N363="nulová",J363,0)</f>
        <v>0</v>
      </c>
      <c r="BJ363" s="17" t="s">
        <v>90</v>
      </c>
      <c r="BK363" s="245">
        <f>ROUND(I363*H363,2)</f>
        <v>0</v>
      </c>
      <c r="BL363" s="17" t="s">
        <v>125</v>
      </c>
      <c r="BM363" s="244" t="s">
        <v>2016</v>
      </c>
    </row>
    <row r="364" s="1" customFormat="1" ht="16.5" customHeight="1">
      <c r="B364" s="39"/>
      <c r="C364" s="233" t="s">
        <v>1244</v>
      </c>
      <c r="D364" s="233" t="s">
        <v>266</v>
      </c>
      <c r="E364" s="234" t="s">
        <v>5015</v>
      </c>
      <c r="F364" s="235" t="s">
        <v>4745</v>
      </c>
      <c r="G364" s="236" t="s">
        <v>1829</v>
      </c>
      <c r="H364" s="237">
        <v>2</v>
      </c>
      <c r="I364" s="238"/>
      <c r="J364" s="239">
        <f>ROUND(I364*H364,2)</f>
        <v>0</v>
      </c>
      <c r="K364" s="235" t="s">
        <v>413</v>
      </c>
      <c r="L364" s="44"/>
      <c r="M364" s="240" t="s">
        <v>1</v>
      </c>
      <c r="N364" s="241" t="s">
        <v>48</v>
      </c>
      <c r="O364" s="87"/>
      <c r="P364" s="242">
        <f>O364*H364</f>
        <v>0</v>
      </c>
      <c r="Q364" s="242">
        <v>0</v>
      </c>
      <c r="R364" s="242">
        <f>Q364*H364</f>
        <v>0</v>
      </c>
      <c r="S364" s="242">
        <v>0</v>
      </c>
      <c r="T364" s="243">
        <f>S364*H364</f>
        <v>0</v>
      </c>
      <c r="AR364" s="244" t="s">
        <v>125</v>
      </c>
      <c r="AT364" s="244" t="s">
        <v>266</v>
      </c>
      <c r="AU364" s="244" t="s">
        <v>90</v>
      </c>
      <c r="AY364" s="17" t="s">
        <v>263</v>
      </c>
      <c r="BE364" s="245">
        <f>IF(N364="základní",J364,0)</f>
        <v>0</v>
      </c>
      <c r="BF364" s="245">
        <f>IF(N364="snížená",J364,0)</f>
        <v>0</v>
      </c>
      <c r="BG364" s="245">
        <f>IF(N364="zákl. přenesená",J364,0)</f>
        <v>0</v>
      </c>
      <c r="BH364" s="245">
        <f>IF(N364="sníž. přenesená",J364,0)</f>
        <v>0</v>
      </c>
      <c r="BI364" s="245">
        <f>IF(N364="nulová",J364,0)</f>
        <v>0</v>
      </c>
      <c r="BJ364" s="17" t="s">
        <v>90</v>
      </c>
      <c r="BK364" s="245">
        <f>ROUND(I364*H364,2)</f>
        <v>0</v>
      </c>
      <c r="BL364" s="17" t="s">
        <v>125</v>
      </c>
      <c r="BM364" s="244" t="s">
        <v>2024</v>
      </c>
    </row>
    <row r="365" s="1" customFormat="1" ht="16.5" customHeight="1">
      <c r="B365" s="39"/>
      <c r="C365" s="233" t="s">
        <v>1250</v>
      </c>
      <c r="D365" s="233" t="s">
        <v>266</v>
      </c>
      <c r="E365" s="234" t="s">
        <v>5016</v>
      </c>
      <c r="F365" s="235" t="s">
        <v>5017</v>
      </c>
      <c r="G365" s="236" t="s">
        <v>1829</v>
      </c>
      <c r="H365" s="237">
        <v>2</v>
      </c>
      <c r="I365" s="238"/>
      <c r="J365" s="239">
        <f>ROUND(I365*H365,2)</f>
        <v>0</v>
      </c>
      <c r="K365" s="235" t="s">
        <v>413</v>
      </c>
      <c r="L365" s="44"/>
      <c r="M365" s="240" t="s">
        <v>1</v>
      </c>
      <c r="N365" s="241" t="s">
        <v>48</v>
      </c>
      <c r="O365" s="87"/>
      <c r="P365" s="242">
        <f>O365*H365</f>
        <v>0</v>
      </c>
      <c r="Q365" s="242">
        <v>0</v>
      </c>
      <c r="R365" s="242">
        <f>Q365*H365</f>
        <v>0</v>
      </c>
      <c r="S365" s="242">
        <v>0</v>
      </c>
      <c r="T365" s="243">
        <f>S365*H365</f>
        <v>0</v>
      </c>
      <c r="AR365" s="244" t="s">
        <v>125</v>
      </c>
      <c r="AT365" s="244" t="s">
        <v>266</v>
      </c>
      <c r="AU365" s="244" t="s">
        <v>90</v>
      </c>
      <c r="AY365" s="17" t="s">
        <v>263</v>
      </c>
      <c r="BE365" s="245">
        <f>IF(N365="základní",J365,0)</f>
        <v>0</v>
      </c>
      <c r="BF365" s="245">
        <f>IF(N365="snížená",J365,0)</f>
        <v>0</v>
      </c>
      <c r="BG365" s="245">
        <f>IF(N365="zákl. přenesená",J365,0)</f>
        <v>0</v>
      </c>
      <c r="BH365" s="245">
        <f>IF(N365="sníž. přenesená",J365,0)</f>
        <v>0</v>
      </c>
      <c r="BI365" s="245">
        <f>IF(N365="nulová",J365,0)</f>
        <v>0</v>
      </c>
      <c r="BJ365" s="17" t="s">
        <v>90</v>
      </c>
      <c r="BK365" s="245">
        <f>ROUND(I365*H365,2)</f>
        <v>0</v>
      </c>
      <c r="BL365" s="17" t="s">
        <v>125</v>
      </c>
      <c r="BM365" s="244" t="s">
        <v>2032</v>
      </c>
    </row>
    <row r="366" s="1" customFormat="1">
      <c r="B366" s="39"/>
      <c r="C366" s="40"/>
      <c r="D366" s="246" t="s">
        <v>273</v>
      </c>
      <c r="E366" s="40"/>
      <c r="F366" s="247" t="s">
        <v>5018</v>
      </c>
      <c r="G366" s="40"/>
      <c r="H366" s="40"/>
      <c r="I366" s="151"/>
      <c r="J366" s="40"/>
      <c r="K366" s="40"/>
      <c r="L366" s="44"/>
      <c r="M366" s="248"/>
      <c r="N366" s="87"/>
      <c r="O366" s="87"/>
      <c r="P366" s="87"/>
      <c r="Q366" s="87"/>
      <c r="R366" s="87"/>
      <c r="S366" s="87"/>
      <c r="T366" s="88"/>
      <c r="AT366" s="17" t="s">
        <v>273</v>
      </c>
      <c r="AU366" s="17" t="s">
        <v>90</v>
      </c>
    </row>
    <row r="367" s="1" customFormat="1" ht="16.5" customHeight="1">
      <c r="B367" s="39"/>
      <c r="C367" s="233" t="s">
        <v>1259</v>
      </c>
      <c r="D367" s="233" t="s">
        <v>266</v>
      </c>
      <c r="E367" s="234" t="s">
        <v>5019</v>
      </c>
      <c r="F367" s="235" t="s">
        <v>4745</v>
      </c>
      <c r="G367" s="236" t="s">
        <v>1829</v>
      </c>
      <c r="H367" s="237">
        <v>1</v>
      </c>
      <c r="I367" s="238"/>
      <c r="J367" s="239">
        <f>ROUND(I367*H367,2)</f>
        <v>0</v>
      </c>
      <c r="K367" s="235" t="s">
        <v>413</v>
      </c>
      <c r="L367" s="44"/>
      <c r="M367" s="240" t="s">
        <v>1</v>
      </c>
      <c r="N367" s="241" t="s">
        <v>48</v>
      </c>
      <c r="O367" s="87"/>
      <c r="P367" s="242">
        <f>O367*H367</f>
        <v>0</v>
      </c>
      <c r="Q367" s="242">
        <v>0</v>
      </c>
      <c r="R367" s="242">
        <f>Q367*H367</f>
        <v>0</v>
      </c>
      <c r="S367" s="242">
        <v>0</v>
      </c>
      <c r="T367" s="243">
        <f>S367*H367</f>
        <v>0</v>
      </c>
      <c r="AR367" s="244" t="s">
        <v>125</v>
      </c>
      <c r="AT367" s="244" t="s">
        <v>266</v>
      </c>
      <c r="AU367" s="244" t="s">
        <v>90</v>
      </c>
      <c r="AY367" s="17" t="s">
        <v>263</v>
      </c>
      <c r="BE367" s="245">
        <f>IF(N367="základní",J367,0)</f>
        <v>0</v>
      </c>
      <c r="BF367" s="245">
        <f>IF(N367="snížená",J367,0)</f>
        <v>0</v>
      </c>
      <c r="BG367" s="245">
        <f>IF(N367="zákl. přenesená",J367,0)</f>
        <v>0</v>
      </c>
      <c r="BH367" s="245">
        <f>IF(N367="sníž. přenesená",J367,0)</f>
        <v>0</v>
      </c>
      <c r="BI367" s="245">
        <f>IF(N367="nulová",J367,0)</f>
        <v>0</v>
      </c>
      <c r="BJ367" s="17" t="s">
        <v>90</v>
      </c>
      <c r="BK367" s="245">
        <f>ROUND(I367*H367,2)</f>
        <v>0</v>
      </c>
      <c r="BL367" s="17" t="s">
        <v>125</v>
      </c>
      <c r="BM367" s="244" t="s">
        <v>2040</v>
      </c>
    </row>
    <row r="368" s="1" customFormat="1" ht="16.5" customHeight="1">
      <c r="B368" s="39"/>
      <c r="C368" s="233" t="s">
        <v>1264</v>
      </c>
      <c r="D368" s="233" t="s">
        <v>266</v>
      </c>
      <c r="E368" s="234" t="s">
        <v>5020</v>
      </c>
      <c r="F368" s="235" t="s">
        <v>5021</v>
      </c>
      <c r="G368" s="236" t="s">
        <v>1829</v>
      </c>
      <c r="H368" s="237">
        <v>3</v>
      </c>
      <c r="I368" s="238"/>
      <c r="J368" s="239">
        <f>ROUND(I368*H368,2)</f>
        <v>0</v>
      </c>
      <c r="K368" s="235" t="s">
        <v>413</v>
      </c>
      <c r="L368" s="44"/>
      <c r="M368" s="240" t="s">
        <v>1</v>
      </c>
      <c r="N368" s="241" t="s">
        <v>48</v>
      </c>
      <c r="O368" s="87"/>
      <c r="P368" s="242">
        <f>O368*H368</f>
        <v>0</v>
      </c>
      <c r="Q368" s="242">
        <v>0</v>
      </c>
      <c r="R368" s="242">
        <f>Q368*H368</f>
        <v>0</v>
      </c>
      <c r="S368" s="242">
        <v>0</v>
      </c>
      <c r="T368" s="243">
        <f>S368*H368</f>
        <v>0</v>
      </c>
      <c r="AR368" s="244" t="s">
        <v>125</v>
      </c>
      <c r="AT368" s="244" t="s">
        <v>266</v>
      </c>
      <c r="AU368" s="244" t="s">
        <v>90</v>
      </c>
      <c r="AY368" s="17" t="s">
        <v>263</v>
      </c>
      <c r="BE368" s="245">
        <f>IF(N368="základní",J368,0)</f>
        <v>0</v>
      </c>
      <c r="BF368" s="245">
        <f>IF(N368="snížená",J368,0)</f>
        <v>0</v>
      </c>
      <c r="BG368" s="245">
        <f>IF(N368="zákl. přenesená",J368,0)</f>
        <v>0</v>
      </c>
      <c r="BH368" s="245">
        <f>IF(N368="sníž. přenesená",J368,0)</f>
        <v>0</v>
      </c>
      <c r="BI368" s="245">
        <f>IF(N368="nulová",J368,0)</f>
        <v>0</v>
      </c>
      <c r="BJ368" s="17" t="s">
        <v>90</v>
      </c>
      <c r="BK368" s="245">
        <f>ROUND(I368*H368,2)</f>
        <v>0</v>
      </c>
      <c r="BL368" s="17" t="s">
        <v>125</v>
      </c>
      <c r="BM368" s="244" t="s">
        <v>2048</v>
      </c>
    </row>
    <row r="369" s="1" customFormat="1">
      <c r="B369" s="39"/>
      <c r="C369" s="40"/>
      <c r="D369" s="246" t="s">
        <v>273</v>
      </c>
      <c r="E369" s="40"/>
      <c r="F369" s="247" t="s">
        <v>5022</v>
      </c>
      <c r="G369" s="40"/>
      <c r="H369" s="40"/>
      <c r="I369" s="151"/>
      <c r="J369" s="40"/>
      <c r="K369" s="40"/>
      <c r="L369" s="44"/>
      <c r="M369" s="248"/>
      <c r="N369" s="87"/>
      <c r="O369" s="87"/>
      <c r="P369" s="87"/>
      <c r="Q369" s="87"/>
      <c r="R369" s="87"/>
      <c r="S369" s="87"/>
      <c r="T369" s="88"/>
      <c r="AT369" s="17" t="s">
        <v>273</v>
      </c>
      <c r="AU369" s="17" t="s">
        <v>90</v>
      </c>
    </row>
    <row r="370" s="1" customFormat="1" ht="16.5" customHeight="1">
      <c r="B370" s="39"/>
      <c r="C370" s="233" t="s">
        <v>1270</v>
      </c>
      <c r="D370" s="233" t="s">
        <v>266</v>
      </c>
      <c r="E370" s="234" t="s">
        <v>5023</v>
      </c>
      <c r="F370" s="235" t="s">
        <v>5024</v>
      </c>
      <c r="G370" s="236" t="s">
        <v>1829</v>
      </c>
      <c r="H370" s="237">
        <v>8</v>
      </c>
      <c r="I370" s="238"/>
      <c r="J370" s="239">
        <f>ROUND(I370*H370,2)</f>
        <v>0</v>
      </c>
      <c r="K370" s="235" t="s">
        <v>413</v>
      </c>
      <c r="L370" s="44"/>
      <c r="M370" s="240" t="s">
        <v>1</v>
      </c>
      <c r="N370" s="241" t="s">
        <v>48</v>
      </c>
      <c r="O370" s="87"/>
      <c r="P370" s="242">
        <f>O370*H370</f>
        <v>0</v>
      </c>
      <c r="Q370" s="242">
        <v>0</v>
      </c>
      <c r="R370" s="242">
        <f>Q370*H370</f>
        <v>0</v>
      </c>
      <c r="S370" s="242">
        <v>0</v>
      </c>
      <c r="T370" s="243">
        <f>S370*H370</f>
        <v>0</v>
      </c>
      <c r="AR370" s="244" t="s">
        <v>125</v>
      </c>
      <c r="AT370" s="244" t="s">
        <v>266</v>
      </c>
      <c r="AU370" s="244" t="s">
        <v>90</v>
      </c>
      <c r="AY370" s="17" t="s">
        <v>263</v>
      </c>
      <c r="BE370" s="245">
        <f>IF(N370="základní",J370,0)</f>
        <v>0</v>
      </c>
      <c r="BF370" s="245">
        <f>IF(N370="snížená",J370,0)</f>
        <v>0</v>
      </c>
      <c r="BG370" s="245">
        <f>IF(N370="zákl. přenesená",J370,0)</f>
        <v>0</v>
      </c>
      <c r="BH370" s="245">
        <f>IF(N370="sníž. přenesená",J370,0)</f>
        <v>0</v>
      </c>
      <c r="BI370" s="245">
        <f>IF(N370="nulová",J370,0)</f>
        <v>0</v>
      </c>
      <c r="BJ370" s="17" t="s">
        <v>90</v>
      </c>
      <c r="BK370" s="245">
        <f>ROUND(I370*H370,2)</f>
        <v>0</v>
      </c>
      <c r="BL370" s="17" t="s">
        <v>125</v>
      </c>
      <c r="BM370" s="244" t="s">
        <v>2058</v>
      </c>
    </row>
    <row r="371" s="1" customFormat="1">
      <c r="B371" s="39"/>
      <c r="C371" s="40"/>
      <c r="D371" s="246" t="s">
        <v>273</v>
      </c>
      <c r="E371" s="40"/>
      <c r="F371" s="247" t="s">
        <v>5025</v>
      </c>
      <c r="G371" s="40"/>
      <c r="H371" s="40"/>
      <c r="I371" s="151"/>
      <c r="J371" s="40"/>
      <c r="K371" s="40"/>
      <c r="L371" s="44"/>
      <c r="M371" s="248"/>
      <c r="N371" s="87"/>
      <c r="O371" s="87"/>
      <c r="P371" s="87"/>
      <c r="Q371" s="87"/>
      <c r="R371" s="87"/>
      <c r="S371" s="87"/>
      <c r="T371" s="88"/>
      <c r="AT371" s="17" t="s">
        <v>273</v>
      </c>
      <c r="AU371" s="17" t="s">
        <v>90</v>
      </c>
    </row>
    <row r="372" s="1" customFormat="1" ht="16.5" customHeight="1">
      <c r="B372" s="39"/>
      <c r="C372" s="233" t="s">
        <v>1275</v>
      </c>
      <c r="D372" s="233" t="s">
        <v>266</v>
      </c>
      <c r="E372" s="234" t="s">
        <v>5026</v>
      </c>
      <c r="F372" s="235" t="s">
        <v>5027</v>
      </c>
      <c r="G372" s="236" t="s">
        <v>1829</v>
      </c>
      <c r="H372" s="237">
        <v>4</v>
      </c>
      <c r="I372" s="238"/>
      <c r="J372" s="239">
        <f>ROUND(I372*H372,2)</f>
        <v>0</v>
      </c>
      <c r="K372" s="235" t="s">
        <v>413</v>
      </c>
      <c r="L372" s="44"/>
      <c r="M372" s="240" t="s">
        <v>1</v>
      </c>
      <c r="N372" s="241" t="s">
        <v>48</v>
      </c>
      <c r="O372" s="87"/>
      <c r="P372" s="242">
        <f>O372*H372</f>
        <v>0</v>
      </c>
      <c r="Q372" s="242">
        <v>0</v>
      </c>
      <c r="R372" s="242">
        <f>Q372*H372</f>
        <v>0</v>
      </c>
      <c r="S372" s="242">
        <v>0</v>
      </c>
      <c r="T372" s="243">
        <f>S372*H372</f>
        <v>0</v>
      </c>
      <c r="AR372" s="244" t="s">
        <v>125</v>
      </c>
      <c r="AT372" s="244" t="s">
        <v>266</v>
      </c>
      <c r="AU372" s="244" t="s">
        <v>90</v>
      </c>
      <c r="AY372" s="17" t="s">
        <v>263</v>
      </c>
      <c r="BE372" s="245">
        <f>IF(N372="základní",J372,0)</f>
        <v>0</v>
      </c>
      <c r="BF372" s="245">
        <f>IF(N372="snížená",J372,0)</f>
        <v>0</v>
      </c>
      <c r="BG372" s="245">
        <f>IF(N372="zákl. přenesená",J372,0)</f>
        <v>0</v>
      </c>
      <c r="BH372" s="245">
        <f>IF(N372="sníž. přenesená",J372,0)</f>
        <v>0</v>
      </c>
      <c r="BI372" s="245">
        <f>IF(N372="nulová",J372,0)</f>
        <v>0</v>
      </c>
      <c r="BJ372" s="17" t="s">
        <v>90</v>
      </c>
      <c r="BK372" s="245">
        <f>ROUND(I372*H372,2)</f>
        <v>0</v>
      </c>
      <c r="BL372" s="17" t="s">
        <v>125</v>
      </c>
      <c r="BM372" s="244" t="s">
        <v>2075</v>
      </c>
    </row>
    <row r="373" s="1" customFormat="1">
      <c r="B373" s="39"/>
      <c r="C373" s="40"/>
      <c r="D373" s="246" t="s">
        <v>273</v>
      </c>
      <c r="E373" s="40"/>
      <c r="F373" s="247" t="s">
        <v>5028</v>
      </c>
      <c r="G373" s="40"/>
      <c r="H373" s="40"/>
      <c r="I373" s="151"/>
      <c r="J373" s="40"/>
      <c r="K373" s="40"/>
      <c r="L373" s="44"/>
      <c r="M373" s="248"/>
      <c r="N373" s="87"/>
      <c r="O373" s="87"/>
      <c r="P373" s="87"/>
      <c r="Q373" s="87"/>
      <c r="R373" s="87"/>
      <c r="S373" s="87"/>
      <c r="T373" s="88"/>
      <c r="AT373" s="17" t="s">
        <v>273</v>
      </c>
      <c r="AU373" s="17" t="s">
        <v>90</v>
      </c>
    </row>
    <row r="374" s="1" customFormat="1" ht="16.5" customHeight="1">
      <c r="B374" s="39"/>
      <c r="C374" s="233" t="s">
        <v>1277</v>
      </c>
      <c r="D374" s="233" t="s">
        <v>266</v>
      </c>
      <c r="E374" s="234" t="s">
        <v>5029</v>
      </c>
      <c r="F374" s="235" t="s">
        <v>4745</v>
      </c>
      <c r="G374" s="236" t="s">
        <v>1829</v>
      </c>
      <c r="H374" s="237">
        <v>1</v>
      </c>
      <c r="I374" s="238"/>
      <c r="J374" s="239">
        <f>ROUND(I374*H374,2)</f>
        <v>0</v>
      </c>
      <c r="K374" s="235" t="s">
        <v>413</v>
      </c>
      <c r="L374" s="44"/>
      <c r="M374" s="240" t="s">
        <v>1</v>
      </c>
      <c r="N374" s="241" t="s">
        <v>48</v>
      </c>
      <c r="O374" s="87"/>
      <c r="P374" s="242">
        <f>O374*H374</f>
        <v>0</v>
      </c>
      <c r="Q374" s="242">
        <v>0</v>
      </c>
      <c r="R374" s="242">
        <f>Q374*H374</f>
        <v>0</v>
      </c>
      <c r="S374" s="242">
        <v>0</v>
      </c>
      <c r="T374" s="243">
        <f>S374*H374</f>
        <v>0</v>
      </c>
      <c r="AR374" s="244" t="s">
        <v>125</v>
      </c>
      <c r="AT374" s="244" t="s">
        <v>266</v>
      </c>
      <c r="AU374" s="244" t="s">
        <v>90</v>
      </c>
      <c r="AY374" s="17" t="s">
        <v>263</v>
      </c>
      <c r="BE374" s="245">
        <f>IF(N374="základní",J374,0)</f>
        <v>0</v>
      </c>
      <c r="BF374" s="245">
        <f>IF(N374="snížená",J374,0)</f>
        <v>0</v>
      </c>
      <c r="BG374" s="245">
        <f>IF(N374="zákl. přenesená",J374,0)</f>
        <v>0</v>
      </c>
      <c r="BH374" s="245">
        <f>IF(N374="sníž. přenesená",J374,0)</f>
        <v>0</v>
      </c>
      <c r="BI374" s="245">
        <f>IF(N374="nulová",J374,0)</f>
        <v>0</v>
      </c>
      <c r="BJ374" s="17" t="s">
        <v>90</v>
      </c>
      <c r="BK374" s="245">
        <f>ROUND(I374*H374,2)</f>
        <v>0</v>
      </c>
      <c r="BL374" s="17" t="s">
        <v>125</v>
      </c>
      <c r="BM374" s="244" t="s">
        <v>2084</v>
      </c>
    </row>
    <row r="375" s="1" customFormat="1" ht="16.5" customHeight="1">
      <c r="B375" s="39"/>
      <c r="C375" s="233" t="s">
        <v>1282</v>
      </c>
      <c r="D375" s="233" t="s">
        <v>266</v>
      </c>
      <c r="E375" s="234" t="s">
        <v>5030</v>
      </c>
      <c r="F375" s="235" t="s">
        <v>5031</v>
      </c>
      <c r="G375" s="236" t="s">
        <v>1829</v>
      </c>
      <c r="H375" s="237">
        <v>3</v>
      </c>
      <c r="I375" s="238"/>
      <c r="J375" s="239">
        <f>ROUND(I375*H375,2)</f>
        <v>0</v>
      </c>
      <c r="K375" s="235" t="s">
        <v>413</v>
      </c>
      <c r="L375" s="44"/>
      <c r="M375" s="240" t="s">
        <v>1</v>
      </c>
      <c r="N375" s="241" t="s">
        <v>48</v>
      </c>
      <c r="O375" s="87"/>
      <c r="P375" s="242">
        <f>O375*H375</f>
        <v>0</v>
      </c>
      <c r="Q375" s="242">
        <v>0</v>
      </c>
      <c r="R375" s="242">
        <f>Q375*H375</f>
        <v>0</v>
      </c>
      <c r="S375" s="242">
        <v>0</v>
      </c>
      <c r="T375" s="243">
        <f>S375*H375</f>
        <v>0</v>
      </c>
      <c r="AR375" s="244" t="s">
        <v>125</v>
      </c>
      <c r="AT375" s="244" t="s">
        <v>266</v>
      </c>
      <c r="AU375" s="244" t="s">
        <v>90</v>
      </c>
      <c r="AY375" s="17" t="s">
        <v>263</v>
      </c>
      <c r="BE375" s="245">
        <f>IF(N375="základní",J375,0)</f>
        <v>0</v>
      </c>
      <c r="BF375" s="245">
        <f>IF(N375="snížená",J375,0)</f>
        <v>0</v>
      </c>
      <c r="BG375" s="245">
        <f>IF(N375="zákl. přenesená",J375,0)</f>
        <v>0</v>
      </c>
      <c r="BH375" s="245">
        <f>IF(N375="sníž. přenesená",J375,0)</f>
        <v>0</v>
      </c>
      <c r="BI375" s="245">
        <f>IF(N375="nulová",J375,0)</f>
        <v>0</v>
      </c>
      <c r="BJ375" s="17" t="s">
        <v>90</v>
      </c>
      <c r="BK375" s="245">
        <f>ROUND(I375*H375,2)</f>
        <v>0</v>
      </c>
      <c r="BL375" s="17" t="s">
        <v>125</v>
      </c>
      <c r="BM375" s="244" t="s">
        <v>2092</v>
      </c>
    </row>
    <row r="376" s="1" customFormat="1" ht="16.5" customHeight="1">
      <c r="B376" s="39"/>
      <c r="C376" s="233" t="s">
        <v>1286</v>
      </c>
      <c r="D376" s="233" t="s">
        <v>266</v>
      </c>
      <c r="E376" s="234" t="s">
        <v>5032</v>
      </c>
      <c r="F376" s="235" t="s">
        <v>5033</v>
      </c>
      <c r="G376" s="236" t="s">
        <v>1829</v>
      </c>
      <c r="H376" s="237">
        <v>19</v>
      </c>
      <c r="I376" s="238"/>
      <c r="J376" s="239">
        <f>ROUND(I376*H376,2)</f>
        <v>0</v>
      </c>
      <c r="K376" s="235" t="s">
        <v>413</v>
      </c>
      <c r="L376" s="44"/>
      <c r="M376" s="240" t="s">
        <v>1</v>
      </c>
      <c r="N376" s="241" t="s">
        <v>48</v>
      </c>
      <c r="O376" s="87"/>
      <c r="P376" s="242">
        <f>O376*H376</f>
        <v>0</v>
      </c>
      <c r="Q376" s="242">
        <v>0</v>
      </c>
      <c r="R376" s="242">
        <f>Q376*H376</f>
        <v>0</v>
      </c>
      <c r="S376" s="242">
        <v>0</v>
      </c>
      <c r="T376" s="243">
        <f>S376*H376</f>
        <v>0</v>
      </c>
      <c r="AR376" s="244" t="s">
        <v>125</v>
      </c>
      <c r="AT376" s="244" t="s">
        <v>266</v>
      </c>
      <c r="AU376" s="244" t="s">
        <v>90</v>
      </c>
      <c r="AY376" s="17" t="s">
        <v>263</v>
      </c>
      <c r="BE376" s="245">
        <f>IF(N376="základní",J376,0)</f>
        <v>0</v>
      </c>
      <c r="BF376" s="245">
        <f>IF(N376="snížená",J376,0)</f>
        <v>0</v>
      </c>
      <c r="BG376" s="245">
        <f>IF(N376="zákl. přenesená",J376,0)</f>
        <v>0</v>
      </c>
      <c r="BH376" s="245">
        <f>IF(N376="sníž. přenesená",J376,0)</f>
        <v>0</v>
      </c>
      <c r="BI376" s="245">
        <f>IF(N376="nulová",J376,0)</f>
        <v>0</v>
      </c>
      <c r="BJ376" s="17" t="s">
        <v>90</v>
      </c>
      <c r="BK376" s="245">
        <f>ROUND(I376*H376,2)</f>
        <v>0</v>
      </c>
      <c r="BL376" s="17" t="s">
        <v>125</v>
      </c>
      <c r="BM376" s="244" t="s">
        <v>2101</v>
      </c>
    </row>
    <row r="377" s="1" customFormat="1" ht="16.5" customHeight="1">
      <c r="B377" s="39"/>
      <c r="C377" s="233" t="s">
        <v>1289</v>
      </c>
      <c r="D377" s="233" t="s">
        <v>266</v>
      </c>
      <c r="E377" s="234" t="s">
        <v>5034</v>
      </c>
      <c r="F377" s="235" t="s">
        <v>5035</v>
      </c>
      <c r="G377" s="236" t="s">
        <v>1829</v>
      </c>
      <c r="H377" s="237">
        <v>17</v>
      </c>
      <c r="I377" s="238"/>
      <c r="J377" s="239">
        <f>ROUND(I377*H377,2)</f>
        <v>0</v>
      </c>
      <c r="K377" s="235" t="s">
        <v>413</v>
      </c>
      <c r="L377" s="44"/>
      <c r="M377" s="240" t="s">
        <v>1</v>
      </c>
      <c r="N377" s="241" t="s">
        <v>48</v>
      </c>
      <c r="O377" s="87"/>
      <c r="P377" s="242">
        <f>O377*H377</f>
        <v>0</v>
      </c>
      <c r="Q377" s="242">
        <v>0</v>
      </c>
      <c r="R377" s="242">
        <f>Q377*H377</f>
        <v>0</v>
      </c>
      <c r="S377" s="242">
        <v>0</v>
      </c>
      <c r="T377" s="243">
        <f>S377*H377</f>
        <v>0</v>
      </c>
      <c r="AR377" s="244" t="s">
        <v>125</v>
      </c>
      <c r="AT377" s="244" t="s">
        <v>266</v>
      </c>
      <c r="AU377" s="244" t="s">
        <v>90</v>
      </c>
      <c r="AY377" s="17" t="s">
        <v>263</v>
      </c>
      <c r="BE377" s="245">
        <f>IF(N377="základní",J377,0)</f>
        <v>0</v>
      </c>
      <c r="BF377" s="245">
        <f>IF(N377="snížená",J377,0)</f>
        <v>0</v>
      </c>
      <c r="BG377" s="245">
        <f>IF(N377="zákl. přenesená",J377,0)</f>
        <v>0</v>
      </c>
      <c r="BH377" s="245">
        <f>IF(N377="sníž. přenesená",J377,0)</f>
        <v>0</v>
      </c>
      <c r="BI377" s="245">
        <f>IF(N377="nulová",J377,0)</f>
        <v>0</v>
      </c>
      <c r="BJ377" s="17" t="s">
        <v>90</v>
      </c>
      <c r="BK377" s="245">
        <f>ROUND(I377*H377,2)</f>
        <v>0</v>
      </c>
      <c r="BL377" s="17" t="s">
        <v>125</v>
      </c>
      <c r="BM377" s="244" t="s">
        <v>2109</v>
      </c>
    </row>
    <row r="378" s="1" customFormat="1" ht="16.5" customHeight="1">
      <c r="B378" s="39"/>
      <c r="C378" s="233" t="s">
        <v>1294</v>
      </c>
      <c r="D378" s="233" t="s">
        <v>266</v>
      </c>
      <c r="E378" s="234" t="s">
        <v>5036</v>
      </c>
      <c r="F378" s="235" t="s">
        <v>5037</v>
      </c>
      <c r="G378" s="236" t="s">
        <v>1829</v>
      </c>
      <c r="H378" s="237">
        <v>13</v>
      </c>
      <c r="I378" s="238"/>
      <c r="J378" s="239">
        <f>ROUND(I378*H378,2)</f>
        <v>0</v>
      </c>
      <c r="K378" s="235" t="s">
        <v>413</v>
      </c>
      <c r="L378" s="44"/>
      <c r="M378" s="240" t="s">
        <v>1</v>
      </c>
      <c r="N378" s="241" t="s">
        <v>48</v>
      </c>
      <c r="O378" s="87"/>
      <c r="P378" s="242">
        <f>O378*H378</f>
        <v>0</v>
      </c>
      <c r="Q378" s="242">
        <v>0</v>
      </c>
      <c r="R378" s="242">
        <f>Q378*H378</f>
        <v>0</v>
      </c>
      <c r="S378" s="242">
        <v>0</v>
      </c>
      <c r="T378" s="243">
        <f>S378*H378</f>
        <v>0</v>
      </c>
      <c r="AR378" s="244" t="s">
        <v>125</v>
      </c>
      <c r="AT378" s="244" t="s">
        <v>266</v>
      </c>
      <c r="AU378" s="244" t="s">
        <v>90</v>
      </c>
      <c r="AY378" s="17" t="s">
        <v>263</v>
      </c>
      <c r="BE378" s="245">
        <f>IF(N378="základní",J378,0)</f>
        <v>0</v>
      </c>
      <c r="BF378" s="245">
        <f>IF(N378="snížená",J378,0)</f>
        <v>0</v>
      </c>
      <c r="BG378" s="245">
        <f>IF(N378="zákl. přenesená",J378,0)</f>
        <v>0</v>
      </c>
      <c r="BH378" s="245">
        <f>IF(N378="sníž. přenesená",J378,0)</f>
        <v>0</v>
      </c>
      <c r="BI378" s="245">
        <f>IF(N378="nulová",J378,0)</f>
        <v>0</v>
      </c>
      <c r="BJ378" s="17" t="s">
        <v>90</v>
      </c>
      <c r="BK378" s="245">
        <f>ROUND(I378*H378,2)</f>
        <v>0</v>
      </c>
      <c r="BL378" s="17" t="s">
        <v>125</v>
      </c>
      <c r="BM378" s="244" t="s">
        <v>2117</v>
      </c>
    </row>
    <row r="379" s="1" customFormat="1" ht="16.5" customHeight="1">
      <c r="B379" s="39"/>
      <c r="C379" s="233" t="s">
        <v>1299</v>
      </c>
      <c r="D379" s="233" t="s">
        <v>266</v>
      </c>
      <c r="E379" s="234" t="s">
        <v>5038</v>
      </c>
      <c r="F379" s="235" t="s">
        <v>4972</v>
      </c>
      <c r="G379" s="236" t="s">
        <v>1829</v>
      </c>
      <c r="H379" s="237">
        <v>1</v>
      </c>
      <c r="I379" s="238"/>
      <c r="J379" s="239">
        <f>ROUND(I379*H379,2)</f>
        <v>0</v>
      </c>
      <c r="K379" s="235" t="s">
        <v>413</v>
      </c>
      <c r="L379" s="44"/>
      <c r="M379" s="240" t="s">
        <v>1</v>
      </c>
      <c r="N379" s="241" t="s">
        <v>48</v>
      </c>
      <c r="O379" s="87"/>
      <c r="P379" s="242">
        <f>O379*H379</f>
        <v>0</v>
      </c>
      <c r="Q379" s="242">
        <v>0</v>
      </c>
      <c r="R379" s="242">
        <f>Q379*H379</f>
        <v>0</v>
      </c>
      <c r="S379" s="242">
        <v>0</v>
      </c>
      <c r="T379" s="243">
        <f>S379*H379</f>
        <v>0</v>
      </c>
      <c r="AR379" s="244" t="s">
        <v>125</v>
      </c>
      <c r="AT379" s="244" t="s">
        <v>266</v>
      </c>
      <c r="AU379" s="244" t="s">
        <v>90</v>
      </c>
      <c r="AY379" s="17" t="s">
        <v>263</v>
      </c>
      <c r="BE379" s="245">
        <f>IF(N379="základní",J379,0)</f>
        <v>0</v>
      </c>
      <c r="BF379" s="245">
        <f>IF(N379="snížená",J379,0)</f>
        <v>0</v>
      </c>
      <c r="BG379" s="245">
        <f>IF(N379="zákl. přenesená",J379,0)</f>
        <v>0</v>
      </c>
      <c r="BH379" s="245">
        <f>IF(N379="sníž. přenesená",J379,0)</f>
        <v>0</v>
      </c>
      <c r="BI379" s="245">
        <f>IF(N379="nulová",J379,0)</f>
        <v>0</v>
      </c>
      <c r="BJ379" s="17" t="s">
        <v>90</v>
      </c>
      <c r="BK379" s="245">
        <f>ROUND(I379*H379,2)</f>
        <v>0</v>
      </c>
      <c r="BL379" s="17" t="s">
        <v>125</v>
      </c>
      <c r="BM379" s="244" t="s">
        <v>2125</v>
      </c>
    </row>
    <row r="380" s="1" customFormat="1" ht="16.5" customHeight="1">
      <c r="B380" s="39"/>
      <c r="C380" s="233" t="s">
        <v>1303</v>
      </c>
      <c r="D380" s="233" t="s">
        <v>266</v>
      </c>
      <c r="E380" s="234" t="s">
        <v>5039</v>
      </c>
      <c r="F380" s="235" t="s">
        <v>5040</v>
      </c>
      <c r="G380" s="236" t="s">
        <v>1829</v>
      </c>
      <c r="H380" s="237">
        <v>7</v>
      </c>
      <c r="I380" s="238"/>
      <c r="J380" s="239">
        <f>ROUND(I380*H380,2)</f>
        <v>0</v>
      </c>
      <c r="K380" s="235" t="s">
        <v>413</v>
      </c>
      <c r="L380" s="44"/>
      <c r="M380" s="240" t="s">
        <v>1</v>
      </c>
      <c r="N380" s="241" t="s">
        <v>48</v>
      </c>
      <c r="O380" s="87"/>
      <c r="P380" s="242">
        <f>O380*H380</f>
        <v>0</v>
      </c>
      <c r="Q380" s="242">
        <v>0</v>
      </c>
      <c r="R380" s="242">
        <f>Q380*H380</f>
        <v>0</v>
      </c>
      <c r="S380" s="242">
        <v>0</v>
      </c>
      <c r="T380" s="243">
        <f>S380*H380</f>
        <v>0</v>
      </c>
      <c r="AR380" s="244" t="s">
        <v>125</v>
      </c>
      <c r="AT380" s="244" t="s">
        <v>266</v>
      </c>
      <c r="AU380" s="244" t="s">
        <v>90</v>
      </c>
      <c r="AY380" s="17" t="s">
        <v>263</v>
      </c>
      <c r="BE380" s="245">
        <f>IF(N380="základní",J380,0)</f>
        <v>0</v>
      </c>
      <c r="BF380" s="245">
        <f>IF(N380="snížená",J380,0)</f>
        <v>0</v>
      </c>
      <c r="BG380" s="245">
        <f>IF(N380="zákl. přenesená",J380,0)</f>
        <v>0</v>
      </c>
      <c r="BH380" s="245">
        <f>IF(N380="sníž. přenesená",J380,0)</f>
        <v>0</v>
      </c>
      <c r="BI380" s="245">
        <f>IF(N380="nulová",J380,0)</f>
        <v>0</v>
      </c>
      <c r="BJ380" s="17" t="s">
        <v>90</v>
      </c>
      <c r="BK380" s="245">
        <f>ROUND(I380*H380,2)</f>
        <v>0</v>
      </c>
      <c r="BL380" s="17" t="s">
        <v>125</v>
      </c>
      <c r="BM380" s="244" t="s">
        <v>2133</v>
      </c>
    </row>
    <row r="381" s="1" customFormat="1" ht="16.5" customHeight="1">
      <c r="B381" s="39"/>
      <c r="C381" s="233" t="s">
        <v>1310</v>
      </c>
      <c r="D381" s="233" t="s">
        <v>266</v>
      </c>
      <c r="E381" s="234" t="s">
        <v>5041</v>
      </c>
      <c r="F381" s="235" t="s">
        <v>5042</v>
      </c>
      <c r="G381" s="236" t="s">
        <v>1829</v>
      </c>
      <c r="H381" s="237">
        <v>23</v>
      </c>
      <c r="I381" s="238"/>
      <c r="J381" s="239">
        <f>ROUND(I381*H381,2)</f>
        <v>0</v>
      </c>
      <c r="K381" s="235" t="s">
        <v>413</v>
      </c>
      <c r="L381" s="44"/>
      <c r="M381" s="240" t="s">
        <v>1</v>
      </c>
      <c r="N381" s="241" t="s">
        <v>48</v>
      </c>
      <c r="O381" s="87"/>
      <c r="P381" s="242">
        <f>O381*H381</f>
        <v>0</v>
      </c>
      <c r="Q381" s="242">
        <v>0</v>
      </c>
      <c r="R381" s="242">
        <f>Q381*H381</f>
        <v>0</v>
      </c>
      <c r="S381" s="242">
        <v>0</v>
      </c>
      <c r="T381" s="243">
        <f>S381*H381</f>
        <v>0</v>
      </c>
      <c r="AR381" s="244" t="s">
        <v>125</v>
      </c>
      <c r="AT381" s="244" t="s">
        <v>266</v>
      </c>
      <c r="AU381" s="244" t="s">
        <v>90</v>
      </c>
      <c r="AY381" s="17" t="s">
        <v>263</v>
      </c>
      <c r="BE381" s="245">
        <f>IF(N381="základní",J381,0)</f>
        <v>0</v>
      </c>
      <c r="BF381" s="245">
        <f>IF(N381="snížená",J381,0)</f>
        <v>0</v>
      </c>
      <c r="BG381" s="245">
        <f>IF(N381="zákl. přenesená",J381,0)</f>
        <v>0</v>
      </c>
      <c r="BH381" s="245">
        <f>IF(N381="sníž. přenesená",J381,0)</f>
        <v>0</v>
      </c>
      <c r="BI381" s="245">
        <f>IF(N381="nulová",J381,0)</f>
        <v>0</v>
      </c>
      <c r="BJ381" s="17" t="s">
        <v>90</v>
      </c>
      <c r="BK381" s="245">
        <f>ROUND(I381*H381,2)</f>
        <v>0</v>
      </c>
      <c r="BL381" s="17" t="s">
        <v>125</v>
      </c>
      <c r="BM381" s="244" t="s">
        <v>2141</v>
      </c>
    </row>
    <row r="382" s="1" customFormat="1" ht="16.5" customHeight="1">
      <c r="B382" s="39"/>
      <c r="C382" s="233" t="s">
        <v>1316</v>
      </c>
      <c r="D382" s="233" t="s">
        <v>266</v>
      </c>
      <c r="E382" s="234" t="s">
        <v>5043</v>
      </c>
      <c r="F382" s="235" t="s">
        <v>5044</v>
      </c>
      <c r="G382" s="236" t="s">
        <v>1829</v>
      </c>
      <c r="H382" s="237">
        <v>4</v>
      </c>
      <c r="I382" s="238"/>
      <c r="J382" s="239">
        <f>ROUND(I382*H382,2)</f>
        <v>0</v>
      </c>
      <c r="K382" s="235" t="s">
        <v>413</v>
      </c>
      <c r="L382" s="44"/>
      <c r="M382" s="240" t="s">
        <v>1</v>
      </c>
      <c r="N382" s="241" t="s">
        <v>48</v>
      </c>
      <c r="O382" s="87"/>
      <c r="P382" s="242">
        <f>O382*H382</f>
        <v>0</v>
      </c>
      <c r="Q382" s="242">
        <v>0</v>
      </c>
      <c r="R382" s="242">
        <f>Q382*H382</f>
        <v>0</v>
      </c>
      <c r="S382" s="242">
        <v>0</v>
      </c>
      <c r="T382" s="243">
        <f>S382*H382</f>
        <v>0</v>
      </c>
      <c r="AR382" s="244" t="s">
        <v>125</v>
      </c>
      <c r="AT382" s="244" t="s">
        <v>266</v>
      </c>
      <c r="AU382" s="244" t="s">
        <v>90</v>
      </c>
      <c r="AY382" s="17" t="s">
        <v>263</v>
      </c>
      <c r="BE382" s="245">
        <f>IF(N382="základní",J382,0)</f>
        <v>0</v>
      </c>
      <c r="BF382" s="245">
        <f>IF(N382="snížená",J382,0)</f>
        <v>0</v>
      </c>
      <c r="BG382" s="245">
        <f>IF(N382="zákl. přenesená",J382,0)</f>
        <v>0</v>
      </c>
      <c r="BH382" s="245">
        <f>IF(N382="sníž. přenesená",J382,0)</f>
        <v>0</v>
      </c>
      <c r="BI382" s="245">
        <f>IF(N382="nulová",J382,0)</f>
        <v>0</v>
      </c>
      <c r="BJ382" s="17" t="s">
        <v>90</v>
      </c>
      <c r="BK382" s="245">
        <f>ROUND(I382*H382,2)</f>
        <v>0</v>
      </c>
      <c r="BL382" s="17" t="s">
        <v>125</v>
      </c>
      <c r="BM382" s="244" t="s">
        <v>2149</v>
      </c>
    </row>
    <row r="383" s="1" customFormat="1">
      <c r="B383" s="39"/>
      <c r="C383" s="40"/>
      <c r="D383" s="246" t="s">
        <v>273</v>
      </c>
      <c r="E383" s="40"/>
      <c r="F383" s="247" t="s">
        <v>5045</v>
      </c>
      <c r="G383" s="40"/>
      <c r="H383" s="40"/>
      <c r="I383" s="151"/>
      <c r="J383" s="40"/>
      <c r="K383" s="40"/>
      <c r="L383" s="44"/>
      <c r="M383" s="248"/>
      <c r="N383" s="87"/>
      <c r="O383" s="87"/>
      <c r="P383" s="87"/>
      <c r="Q383" s="87"/>
      <c r="R383" s="87"/>
      <c r="S383" s="87"/>
      <c r="T383" s="88"/>
      <c r="AT383" s="17" t="s">
        <v>273</v>
      </c>
      <c r="AU383" s="17" t="s">
        <v>90</v>
      </c>
    </row>
    <row r="384" s="1" customFormat="1" ht="16.5" customHeight="1">
      <c r="B384" s="39"/>
      <c r="C384" s="233" t="s">
        <v>1321</v>
      </c>
      <c r="D384" s="233" t="s">
        <v>266</v>
      </c>
      <c r="E384" s="234" t="s">
        <v>5046</v>
      </c>
      <c r="F384" s="235" t="s">
        <v>5047</v>
      </c>
      <c r="G384" s="236" t="s">
        <v>1694</v>
      </c>
      <c r="H384" s="237">
        <v>4</v>
      </c>
      <c r="I384" s="238"/>
      <c r="J384" s="239">
        <f>ROUND(I384*H384,2)</f>
        <v>0</v>
      </c>
      <c r="K384" s="235" t="s">
        <v>413</v>
      </c>
      <c r="L384" s="44"/>
      <c r="M384" s="240" t="s">
        <v>1</v>
      </c>
      <c r="N384" s="241" t="s">
        <v>48</v>
      </c>
      <c r="O384" s="87"/>
      <c r="P384" s="242">
        <f>O384*H384</f>
        <v>0</v>
      </c>
      <c r="Q384" s="242">
        <v>0</v>
      </c>
      <c r="R384" s="242">
        <f>Q384*H384</f>
        <v>0</v>
      </c>
      <c r="S384" s="242">
        <v>0</v>
      </c>
      <c r="T384" s="243">
        <f>S384*H384</f>
        <v>0</v>
      </c>
      <c r="AR384" s="244" t="s">
        <v>125</v>
      </c>
      <c r="AT384" s="244" t="s">
        <v>266</v>
      </c>
      <c r="AU384" s="244" t="s">
        <v>90</v>
      </c>
      <c r="AY384" s="17" t="s">
        <v>263</v>
      </c>
      <c r="BE384" s="245">
        <f>IF(N384="základní",J384,0)</f>
        <v>0</v>
      </c>
      <c r="BF384" s="245">
        <f>IF(N384="snížená",J384,0)</f>
        <v>0</v>
      </c>
      <c r="BG384" s="245">
        <f>IF(N384="zákl. přenesená",J384,0)</f>
        <v>0</v>
      </c>
      <c r="BH384" s="245">
        <f>IF(N384="sníž. přenesená",J384,0)</f>
        <v>0</v>
      </c>
      <c r="BI384" s="245">
        <f>IF(N384="nulová",J384,0)</f>
        <v>0</v>
      </c>
      <c r="BJ384" s="17" t="s">
        <v>90</v>
      </c>
      <c r="BK384" s="245">
        <f>ROUND(I384*H384,2)</f>
        <v>0</v>
      </c>
      <c r="BL384" s="17" t="s">
        <v>125</v>
      </c>
      <c r="BM384" s="244" t="s">
        <v>2157</v>
      </c>
    </row>
    <row r="385" s="1" customFormat="1" ht="16.5" customHeight="1">
      <c r="B385" s="39"/>
      <c r="C385" s="233" t="s">
        <v>1325</v>
      </c>
      <c r="D385" s="233" t="s">
        <v>266</v>
      </c>
      <c r="E385" s="234" t="s">
        <v>5048</v>
      </c>
      <c r="F385" s="235" t="s">
        <v>4745</v>
      </c>
      <c r="G385" s="236" t="s">
        <v>1829</v>
      </c>
      <c r="H385" s="237">
        <v>1</v>
      </c>
      <c r="I385" s="238"/>
      <c r="J385" s="239">
        <f>ROUND(I385*H385,2)</f>
        <v>0</v>
      </c>
      <c r="K385" s="235" t="s">
        <v>413</v>
      </c>
      <c r="L385" s="44"/>
      <c r="M385" s="240" t="s">
        <v>1</v>
      </c>
      <c r="N385" s="241" t="s">
        <v>48</v>
      </c>
      <c r="O385" s="87"/>
      <c r="P385" s="242">
        <f>O385*H385</f>
        <v>0</v>
      </c>
      <c r="Q385" s="242">
        <v>0</v>
      </c>
      <c r="R385" s="242">
        <f>Q385*H385</f>
        <v>0</v>
      </c>
      <c r="S385" s="242">
        <v>0</v>
      </c>
      <c r="T385" s="243">
        <f>S385*H385</f>
        <v>0</v>
      </c>
      <c r="AR385" s="244" t="s">
        <v>125</v>
      </c>
      <c r="AT385" s="244" t="s">
        <v>266</v>
      </c>
      <c r="AU385" s="244" t="s">
        <v>90</v>
      </c>
      <c r="AY385" s="17" t="s">
        <v>263</v>
      </c>
      <c r="BE385" s="245">
        <f>IF(N385="základní",J385,0)</f>
        <v>0</v>
      </c>
      <c r="BF385" s="245">
        <f>IF(N385="snížená",J385,0)</f>
        <v>0</v>
      </c>
      <c r="BG385" s="245">
        <f>IF(N385="zákl. přenesená",J385,0)</f>
        <v>0</v>
      </c>
      <c r="BH385" s="245">
        <f>IF(N385="sníž. přenesená",J385,0)</f>
        <v>0</v>
      </c>
      <c r="BI385" s="245">
        <f>IF(N385="nulová",J385,0)</f>
        <v>0</v>
      </c>
      <c r="BJ385" s="17" t="s">
        <v>90</v>
      </c>
      <c r="BK385" s="245">
        <f>ROUND(I385*H385,2)</f>
        <v>0</v>
      </c>
      <c r="BL385" s="17" t="s">
        <v>125</v>
      </c>
      <c r="BM385" s="244" t="s">
        <v>2165</v>
      </c>
    </row>
    <row r="386" s="1" customFormat="1" ht="16.5" customHeight="1">
      <c r="B386" s="39"/>
      <c r="C386" s="233" t="s">
        <v>1330</v>
      </c>
      <c r="D386" s="233" t="s">
        <v>266</v>
      </c>
      <c r="E386" s="234" t="s">
        <v>5049</v>
      </c>
      <c r="F386" s="235" t="s">
        <v>4891</v>
      </c>
      <c r="G386" s="236" t="s">
        <v>1829</v>
      </c>
      <c r="H386" s="237">
        <v>27</v>
      </c>
      <c r="I386" s="238"/>
      <c r="J386" s="239">
        <f>ROUND(I386*H386,2)</f>
        <v>0</v>
      </c>
      <c r="K386" s="235" t="s">
        <v>413</v>
      </c>
      <c r="L386" s="44"/>
      <c r="M386" s="240" t="s">
        <v>1</v>
      </c>
      <c r="N386" s="241" t="s">
        <v>48</v>
      </c>
      <c r="O386" s="87"/>
      <c r="P386" s="242">
        <f>O386*H386</f>
        <v>0</v>
      </c>
      <c r="Q386" s="242">
        <v>0</v>
      </c>
      <c r="R386" s="242">
        <f>Q386*H386</f>
        <v>0</v>
      </c>
      <c r="S386" s="242">
        <v>0</v>
      </c>
      <c r="T386" s="243">
        <f>S386*H386</f>
        <v>0</v>
      </c>
      <c r="AR386" s="244" t="s">
        <v>125</v>
      </c>
      <c r="AT386" s="244" t="s">
        <v>266</v>
      </c>
      <c r="AU386" s="244" t="s">
        <v>90</v>
      </c>
      <c r="AY386" s="17" t="s">
        <v>263</v>
      </c>
      <c r="BE386" s="245">
        <f>IF(N386="základní",J386,0)</f>
        <v>0</v>
      </c>
      <c r="BF386" s="245">
        <f>IF(N386="snížená",J386,0)</f>
        <v>0</v>
      </c>
      <c r="BG386" s="245">
        <f>IF(N386="zákl. přenesená",J386,0)</f>
        <v>0</v>
      </c>
      <c r="BH386" s="245">
        <f>IF(N386="sníž. přenesená",J386,0)</f>
        <v>0</v>
      </c>
      <c r="BI386" s="245">
        <f>IF(N386="nulová",J386,0)</f>
        <v>0</v>
      </c>
      <c r="BJ386" s="17" t="s">
        <v>90</v>
      </c>
      <c r="BK386" s="245">
        <f>ROUND(I386*H386,2)</f>
        <v>0</v>
      </c>
      <c r="BL386" s="17" t="s">
        <v>125</v>
      </c>
      <c r="BM386" s="244" t="s">
        <v>2173</v>
      </c>
    </row>
    <row r="387" s="1" customFormat="1" ht="16.5" customHeight="1">
      <c r="B387" s="39"/>
      <c r="C387" s="233" t="s">
        <v>1332</v>
      </c>
      <c r="D387" s="233" t="s">
        <v>266</v>
      </c>
      <c r="E387" s="234" t="s">
        <v>5050</v>
      </c>
      <c r="F387" s="235" t="s">
        <v>4893</v>
      </c>
      <c r="G387" s="236" t="s">
        <v>1829</v>
      </c>
      <c r="H387" s="237">
        <v>3</v>
      </c>
      <c r="I387" s="238"/>
      <c r="J387" s="239">
        <f>ROUND(I387*H387,2)</f>
        <v>0</v>
      </c>
      <c r="K387" s="235" t="s">
        <v>413</v>
      </c>
      <c r="L387" s="44"/>
      <c r="M387" s="240" t="s">
        <v>1</v>
      </c>
      <c r="N387" s="241" t="s">
        <v>48</v>
      </c>
      <c r="O387" s="87"/>
      <c r="P387" s="242">
        <f>O387*H387</f>
        <v>0</v>
      </c>
      <c r="Q387" s="242">
        <v>0</v>
      </c>
      <c r="R387" s="242">
        <f>Q387*H387</f>
        <v>0</v>
      </c>
      <c r="S387" s="242">
        <v>0</v>
      </c>
      <c r="T387" s="243">
        <f>S387*H387</f>
        <v>0</v>
      </c>
      <c r="AR387" s="244" t="s">
        <v>125</v>
      </c>
      <c r="AT387" s="244" t="s">
        <v>266</v>
      </c>
      <c r="AU387" s="244" t="s">
        <v>90</v>
      </c>
      <c r="AY387" s="17" t="s">
        <v>263</v>
      </c>
      <c r="BE387" s="245">
        <f>IF(N387="základní",J387,0)</f>
        <v>0</v>
      </c>
      <c r="BF387" s="245">
        <f>IF(N387="snížená",J387,0)</f>
        <v>0</v>
      </c>
      <c r="BG387" s="245">
        <f>IF(N387="zákl. přenesená",J387,0)</f>
        <v>0</v>
      </c>
      <c r="BH387" s="245">
        <f>IF(N387="sníž. přenesená",J387,0)</f>
        <v>0</v>
      </c>
      <c r="BI387" s="245">
        <f>IF(N387="nulová",J387,0)</f>
        <v>0</v>
      </c>
      <c r="BJ387" s="17" t="s">
        <v>90</v>
      </c>
      <c r="BK387" s="245">
        <f>ROUND(I387*H387,2)</f>
        <v>0</v>
      </c>
      <c r="BL387" s="17" t="s">
        <v>125</v>
      </c>
      <c r="BM387" s="244" t="s">
        <v>2181</v>
      </c>
    </row>
    <row r="388" s="1" customFormat="1" ht="16.5" customHeight="1">
      <c r="B388" s="39"/>
      <c r="C388" s="233" t="s">
        <v>1337</v>
      </c>
      <c r="D388" s="233" t="s">
        <v>266</v>
      </c>
      <c r="E388" s="234" t="s">
        <v>5051</v>
      </c>
      <c r="F388" s="235" t="s">
        <v>4895</v>
      </c>
      <c r="G388" s="236" t="s">
        <v>1829</v>
      </c>
      <c r="H388" s="237">
        <v>7</v>
      </c>
      <c r="I388" s="238"/>
      <c r="J388" s="239">
        <f>ROUND(I388*H388,2)</f>
        <v>0</v>
      </c>
      <c r="K388" s="235" t="s">
        <v>413</v>
      </c>
      <c r="L388" s="44"/>
      <c r="M388" s="240" t="s">
        <v>1</v>
      </c>
      <c r="N388" s="241" t="s">
        <v>48</v>
      </c>
      <c r="O388" s="87"/>
      <c r="P388" s="242">
        <f>O388*H388</f>
        <v>0</v>
      </c>
      <c r="Q388" s="242">
        <v>0</v>
      </c>
      <c r="R388" s="242">
        <f>Q388*H388</f>
        <v>0</v>
      </c>
      <c r="S388" s="242">
        <v>0</v>
      </c>
      <c r="T388" s="243">
        <f>S388*H388</f>
        <v>0</v>
      </c>
      <c r="AR388" s="244" t="s">
        <v>125</v>
      </c>
      <c r="AT388" s="244" t="s">
        <v>266</v>
      </c>
      <c r="AU388" s="244" t="s">
        <v>90</v>
      </c>
      <c r="AY388" s="17" t="s">
        <v>263</v>
      </c>
      <c r="BE388" s="245">
        <f>IF(N388="základní",J388,0)</f>
        <v>0</v>
      </c>
      <c r="BF388" s="245">
        <f>IF(N388="snížená",J388,0)</f>
        <v>0</v>
      </c>
      <c r="BG388" s="245">
        <f>IF(N388="zákl. přenesená",J388,0)</f>
        <v>0</v>
      </c>
      <c r="BH388" s="245">
        <f>IF(N388="sníž. přenesená",J388,0)</f>
        <v>0</v>
      </c>
      <c r="BI388" s="245">
        <f>IF(N388="nulová",J388,0)</f>
        <v>0</v>
      </c>
      <c r="BJ388" s="17" t="s">
        <v>90</v>
      </c>
      <c r="BK388" s="245">
        <f>ROUND(I388*H388,2)</f>
        <v>0</v>
      </c>
      <c r="BL388" s="17" t="s">
        <v>125</v>
      </c>
      <c r="BM388" s="244" t="s">
        <v>2189</v>
      </c>
    </row>
    <row r="389" s="1" customFormat="1" ht="16.5" customHeight="1">
      <c r="B389" s="39"/>
      <c r="C389" s="233" t="s">
        <v>1343</v>
      </c>
      <c r="D389" s="233" t="s">
        <v>266</v>
      </c>
      <c r="E389" s="234" t="s">
        <v>5052</v>
      </c>
      <c r="F389" s="235" t="s">
        <v>5053</v>
      </c>
      <c r="G389" s="236" t="s">
        <v>1829</v>
      </c>
      <c r="H389" s="237">
        <v>17</v>
      </c>
      <c r="I389" s="238"/>
      <c r="J389" s="239">
        <f>ROUND(I389*H389,2)</f>
        <v>0</v>
      </c>
      <c r="K389" s="235" t="s">
        <v>413</v>
      </c>
      <c r="L389" s="44"/>
      <c r="M389" s="240" t="s">
        <v>1</v>
      </c>
      <c r="N389" s="241" t="s">
        <v>48</v>
      </c>
      <c r="O389" s="87"/>
      <c r="P389" s="242">
        <f>O389*H389</f>
        <v>0</v>
      </c>
      <c r="Q389" s="242">
        <v>0</v>
      </c>
      <c r="R389" s="242">
        <f>Q389*H389</f>
        <v>0</v>
      </c>
      <c r="S389" s="242">
        <v>0</v>
      </c>
      <c r="T389" s="243">
        <f>S389*H389</f>
        <v>0</v>
      </c>
      <c r="AR389" s="244" t="s">
        <v>125</v>
      </c>
      <c r="AT389" s="244" t="s">
        <v>266</v>
      </c>
      <c r="AU389" s="244" t="s">
        <v>90</v>
      </c>
      <c r="AY389" s="17" t="s">
        <v>263</v>
      </c>
      <c r="BE389" s="245">
        <f>IF(N389="základní",J389,0)</f>
        <v>0</v>
      </c>
      <c r="BF389" s="245">
        <f>IF(N389="snížená",J389,0)</f>
        <v>0</v>
      </c>
      <c r="BG389" s="245">
        <f>IF(N389="zákl. přenesená",J389,0)</f>
        <v>0</v>
      </c>
      <c r="BH389" s="245">
        <f>IF(N389="sníž. přenesená",J389,0)</f>
        <v>0</v>
      </c>
      <c r="BI389" s="245">
        <f>IF(N389="nulová",J389,0)</f>
        <v>0</v>
      </c>
      <c r="BJ389" s="17" t="s">
        <v>90</v>
      </c>
      <c r="BK389" s="245">
        <f>ROUND(I389*H389,2)</f>
        <v>0</v>
      </c>
      <c r="BL389" s="17" t="s">
        <v>125</v>
      </c>
      <c r="BM389" s="244" t="s">
        <v>2197</v>
      </c>
    </row>
    <row r="390" s="1" customFormat="1" ht="16.5" customHeight="1">
      <c r="B390" s="39"/>
      <c r="C390" s="233" t="s">
        <v>1348</v>
      </c>
      <c r="D390" s="233" t="s">
        <v>266</v>
      </c>
      <c r="E390" s="234" t="s">
        <v>5054</v>
      </c>
      <c r="F390" s="235" t="s">
        <v>4745</v>
      </c>
      <c r="G390" s="236" t="s">
        <v>1829</v>
      </c>
      <c r="H390" s="237">
        <v>1</v>
      </c>
      <c r="I390" s="238"/>
      <c r="J390" s="239">
        <f>ROUND(I390*H390,2)</f>
        <v>0</v>
      </c>
      <c r="K390" s="235" t="s">
        <v>413</v>
      </c>
      <c r="L390" s="44"/>
      <c r="M390" s="240" t="s">
        <v>1</v>
      </c>
      <c r="N390" s="241" t="s">
        <v>48</v>
      </c>
      <c r="O390" s="87"/>
      <c r="P390" s="242">
        <f>O390*H390</f>
        <v>0</v>
      </c>
      <c r="Q390" s="242">
        <v>0</v>
      </c>
      <c r="R390" s="242">
        <f>Q390*H390</f>
        <v>0</v>
      </c>
      <c r="S390" s="242">
        <v>0</v>
      </c>
      <c r="T390" s="243">
        <f>S390*H390</f>
        <v>0</v>
      </c>
      <c r="AR390" s="244" t="s">
        <v>125</v>
      </c>
      <c r="AT390" s="244" t="s">
        <v>266</v>
      </c>
      <c r="AU390" s="244" t="s">
        <v>90</v>
      </c>
      <c r="AY390" s="17" t="s">
        <v>263</v>
      </c>
      <c r="BE390" s="245">
        <f>IF(N390="základní",J390,0)</f>
        <v>0</v>
      </c>
      <c r="BF390" s="245">
        <f>IF(N390="snížená",J390,0)</f>
        <v>0</v>
      </c>
      <c r="BG390" s="245">
        <f>IF(N390="zákl. přenesená",J390,0)</f>
        <v>0</v>
      </c>
      <c r="BH390" s="245">
        <f>IF(N390="sníž. přenesená",J390,0)</f>
        <v>0</v>
      </c>
      <c r="BI390" s="245">
        <f>IF(N390="nulová",J390,0)</f>
        <v>0</v>
      </c>
      <c r="BJ390" s="17" t="s">
        <v>90</v>
      </c>
      <c r="BK390" s="245">
        <f>ROUND(I390*H390,2)</f>
        <v>0</v>
      </c>
      <c r="BL390" s="17" t="s">
        <v>125</v>
      </c>
      <c r="BM390" s="244" t="s">
        <v>2205</v>
      </c>
    </row>
    <row r="391" s="1" customFormat="1" ht="24" customHeight="1">
      <c r="B391" s="39"/>
      <c r="C391" s="233" t="s">
        <v>1352</v>
      </c>
      <c r="D391" s="233" t="s">
        <v>266</v>
      </c>
      <c r="E391" s="234" t="s">
        <v>5055</v>
      </c>
      <c r="F391" s="235" t="s">
        <v>5056</v>
      </c>
      <c r="G391" s="236" t="s">
        <v>1829</v>
      </c>
      <c r="H391" s="237">
        <v>4</v>
      </c>
      <c r="I391" s="238"/>
      <c r="J391" s="239">
        <f>ROUND(I391*H391,2)</f>
        <v>0</v>
      </c>
      <c r="K391" s="235" t="s">
        <v>413</v>
      </c>
      <c r="L391" s="44"/>
      <c r="M391" s="240" t="s">
        <v>1</v>
      </c>
      <c r="N391" s="241" t="s">
        <v>48</v>
      </c>
      <c r="O391" s="87"/>
      <c r="P391" s="242">
        <f>O391*H391</f>
        <v>0</v>
      </c>
      <c r="Q391" s="242">
        <v>0</v>
      </c>
      <c r="R391" s="242">
        <f>Q391*H391</f>
        <v>0</v>
      </c>
      <c r="S391" s="242">
        <v>0</v>
      </c>
      <c r="T391" s="243">
        <f>S391*H391</f>
        <v>0</v>
      </c>
      <c r="AR391" s="244" t="s">
        <v>125</v>
      </c>
      <c r="AT391" s="244" t="s">
        <v>266</v>
      </c>
      <c r="AU391" s="244" t="s">
        <v>90</v>
      </c>
      <c r="AY391" s="17" t="s">
        <v>263</v>
      </c>
      <c r="BE391" s="245">
        <f>IF(N391="základní",J391,0)</f>
        <v>0</v>
      </c>
      <c r="BF391" s="245">
        <f>IF(N391="snížená",J391,0)</f>
        <v>0</v>
      </c>
      <c r="BG391" s="245">
        <f>IF(N391="zákl. přenesená",J391,0)</f>
        <v>0</v>
      </c>
      <c r="BH391" s="245">
        <f>IF(N391="sníž. přenesená",J391,0)</f>
        <v>0</v>
      </c>
      <c r="BI391" s="245">
        <f>IF(N391="nulová",J391,0)</f>
        <v>0</v>
      </c>
      <c r="BJ391" s="17" t="s">
        <v>90</v>
      </c>
      <c r="BK391" s="245">
        <f>ROUND(I391*H391,2)</f>
        <v>0</v>
      </c>
      <c r="BL391" s="17" t="s">
        <v>125</v>
      </c>
      <c r="BM391" s="244" t="s">
        <v>2213</v>
      </c>
    </row>
    <row r="392" s="1" customFormat="1" ht="24" customHeight="1">
      <c r="B392" s="39"/>
      <c r="C392" s="233" t="s">
        <v>1357</v>
      </c>
      <c r="D392" s="233" t="s">
        <v>266</v>
      </c>
      <c r="E392" s="234" t="s">
        <v>5057</v>
      </c>
      <c r="F392" s="235" t="s">
        <v>5058</v>
      </c>
      <c r="G392" s="236" t="s">
        <v>1829</v>
      </c>
      <c r="H392" s="237">
        <v>14</v>
      </c>
      <c r="I392" s="238"/>
      <c r="J392" s="239">
        <f>ROUND(I392*H392,2)</f>
        <v>0</v>
      </c>
      <c r="K392" s="235" t="s">
        <v>413</v>
      </c>
      <c r="L392" s="44"/>
      <c r="M392" s="240" t="s">
        <v>1</v>
      </c>
      <c r="N392" s="241" t="s">
        <v>48</v>
      </c>
      <c r="O392" s="87"/>
      <c r="P392" s="242">
        <f>O392*H392</f>
        <v>0</v>
      </c>
      <c r="Q392" s="242">
        <v>0</v>
      </c>
      <c r="R392" s="242">
        <f>Q392*H392</f>
        <v>0</v>
      </c>
      <c r="S392" s="242">
        <v>0</v>
      </c>
      <c r="T392" s="243">
        <f>S392*H392</f>
        <v>0</v>
      </c>
      <c r="AR392" s="244" t="s">
        <v>125</v>
      </c>
      <c r="AT392" s="244" t="s">
        <v>266</v>
      </c>
      <c r="AU392" s="244" t="s">
        <v>90</v>
      </c>
      <c r="AY392" s="17" t="s">
        <v>263</v>
      </c>
      <c r="BE392" s="245">
        <f>IF(N392="základní",J392,0)</f>
        <v>0</v>
      </c>
      <c r="BF392" s="245">
        <f>IF(N392="snížená",J392,0)</f>
        <v>0</v>
      </c>
      <c r="BG392" s="245">
        <f>IF(N392="zákl. přenesená",J392,0)</f>
        <v>0</v>
      </c>
      <c r="BH392" s="245">
        <f>IF(N392="sníž. přenesená",J392,0)</f>
        <v>0</v>
      </c>
      <c r="BI392" s="245">
        <f>IF(N392="nulová",J392,0)</f>
        <v>0</v>
      </c>
      <c r="BJ392" s="17" t="s">
        <v>90</v>
      </c>
      <c r="BK392" s="245">
        <f>ROUND(I392*H392,2)</f>
        <v>0</v>
      </c>
      <c r="BL392" s="17" t="s">
        <v>125</v>
      </c>
      <c r="BM392" s="244" t="s">
        <v>2222</v>
      </c>
    </row>
    <row r="393" s="1" customFormat="1" ht="24" customHeight="1">
      <c r="B393" s="39"/>
      <c r="C393" s="233" t="s">
        <v>1361</v>
      </c>
      <c r="D393" s="233" t="s">
        <v>266</v>
      </c>
      <c r="E393" s="234" t="s">
        <v>5059</v>
      </c>
      <c r="F393" s="235" t="s">
        <v>5060</v>
      </c>
      <c r="G393" s="236" t="s">
        <v>1829</v>
      </c>
      <c r="H393" s="237">
        <v>1</v>
      </c>
      <c r="I393" s="238"/>
      <c r="J393" s="239">
        <f>ROUND(I393*H393,2)</f>
        <v>0</v>
      </c>
      <c r="K393" s="235" t="s">
        <v>413</v>
      </c>
      <c r="L393" s="44"/>
      <c r="M393" s="240" t="s">
        <v>1</v>
      </c>
      <c r="N393" s="241" t="s">
        <v>48</v>
      </c>
      <c r="O393" s="87"/>
      <c r="P393" s="242">
        <f>O393*H393</f>
        <v>0</v>
      </c>
      <c r="Q393" s="242">
        <v>0</v>
      </c>
      <c r="R393" s="242">
        <f>Q393*H393</f>
        <v>0</v>
      </c>
      <c r="S393" s="242">
        <v>0</v>
      </c>
      <c r="T393" s="243">
        <f>S393*H393</f>
        <v>0</v>
      </c>
      <c r="AR393" s="244" t="s">
        <v>125</v>
      </c>
      <c r="AT393" s="244" t="s">
        <v>266</v>
      </c>
      <c r="AU393" s="244" t="s">
        <v>90</v>
      </c>
      <c r="AY393" s="17" t="s">
        <v>263</v>
      </c>
      <c r="BE393" s="245">
        <f>IF(N393="základní",J393,0)</f>
        <v>0</v>
      </c>
      <c r="BF393" s="245">
        <f>IF(N393="snížená",J393,0)</f>
        <v>0</v>
      </c>
      <c r="BG393" s="245">
        <f>IF(N393="zákl. přenesená",J393,0)</f>
        <v>0</v>
      </c>
      <c r="BH393" s="245">
        <f>IF(N393="sníž. přenesená",J393,0)</f>
        <v>0</v>
      </c>
      <c r="BI393" s="245">
        <f>IF(N393="nulová",J393,0)</f>
        <v>0</v>
      </c>
      <c r="BJ393" s="17" t="s">
        <v>90</v>
      </c>
      <c r="BK393" s="245">
        <f>ROUND(I393*H393,2)</f>
        <v>0</v>
      </c>
      <c r="BL393" s="17" t="s">
        <v>125</v>
      </c>
      <c r="BM393" s="244" t="s">
        <v>2230</v>
      </c>
    </row>
    <row r="394" s="1" customFormat="1" ht="16.5" customHeight="1">
      <c r="B394" s="39"/>
      <c r="C394" s="233" t="s">
        <v>1366</v>
      </c>
      <c r="D394" s="233" t="s">
        <v>266</v>
      </c>
      <c r="E394" s="234" t="s">
        <v>5061</v>
      </c>
      <c r="F394" s="235" t="s">
        <v>5062</v>
      </c>
      <c r="G394" s="236" t="s">
        <v>1829</v>
      </c>
      <c r="H394" s="237">
        <v>1</v>
      </c>
      <c r="I394" s="238"/>
      <c r="J394" s="239">
        <f>ROUND(I394*H394,2)</f>
        <v>0</v>
      </c>
      <c r="K394" s="235" t="s">
        <v>413</v>
      </c>
      <c r="L394" s="44"/>
      <c r="M394" s="240" t="s">
        <v>1</v>
      </c>
      <c r="N394" s="241" t="s">
        <v>48</v>
      </c>
      <c r="O394" s="87"/>
      <c r="P394" s="242">
        <f>O394*H394</f>
        <v>0</v>
      </c>
      <c r="Q394" s="242">
        <v>0</v>
      </c>
      <c r="R394" s="242">
        <f>Q394*H394</f>
        <v>0</v>
      </c>
      <c r="S394" s="242">
        <v>0</v>
      </c>
      <c r="T394" s="243">
        <f>S394*H394</f>
        <v>0</v>
      </c>
      <c r="AR394" s="244" t="s">
        <v>125</v>
      </c>
      <c r="AT394" s="244" t="s">
        <v>266</v>
      </c>
      <c r="AU394" s="244" t="s">
        <v>90</v>
      </c>
      <c r="AY394" s="17" t="s">
        <v>263</v>
      </c>
      <c r="BE394" s="245">
        <f>IF(N394="základní",J394,0)</f>
        <v>0</v>
      </c>
      <c r="BF394" s="245">
        <f>IF(N394="snížená",J394,0)</f>
        <v>0</v>
      </c>
      <c r="BG394" s="245">
        <f>IF(N394="zákl. přenesená",J394,0)</f>
        <v>0</v>
      </c>
      <c r="BH394" s="245">
        <f>IF(N394="sníž. přenesená",J394,0)</f>
        <v>0</v>
      </c>
      <c r="BI394" s="245">
        <f>IF(N394="nulová",J394,0)</f>
        <v>0</v>
      </c>
      <c r="BJ394" s="17" t="s">
        <v>90</v>
      </c>
      <c r="BK394" s="245">
        <f>ROUND(I394*H394,2)</f>
        <v>0</v>
      </c>
      <c r="BL394" s="17" t="s">
        <v>125</v>
      </c>
      <c r="BM394" s="244" t="s">
        <v>2238</v>
      </c>
    </row>
    <row r="395" s="1" customFormat="1" ht="24" customHeight="1">
      <c r="B395" s="39"/>
      <c r="C395" s="233" t="s">
        <v>1372</v>
      </c>
      <c r="D395" s="233" t="s">
        <v>266</v>
      </c>
      <c r="E395" s="234" t="s">
        <v>5063</v>
      </c>
      <c r="F395" s="235" t="s">
        <v>5064</v>
      </c>
      <c r="G395" s="236" t="s">
        <v>1829</v>
      </c>
      <c r="H395" s="237">
        <v>1</v>
      </c>
      <c r="I395" s="238"/>
      <c r="J395" s="239">
        <f>ROUND(I395*H395,2)</f>
        <v>0</v>
      </c>
      <c r="K395" s="235" t="s">
        <v>413</v>
      </c>
      <c r="L395" s="44"/>
      <c r="M395" s="240" t="s">
        <v>1</v>
      </c>
      <c r="N395" s="241" t="s">
        <v>48</v>
      </c>
      <c r="O395" s="87"/>
      <c r="P395" s="242">
        <f>O395*H395</f>
        <v>0</v>
      </c>
      <c r="Q395" s="242">
        <v>0</v>
      </c>
      <c r="R395" s="242">
        <f>Q395*H395</f>
        <v>0</v>
      </c>
      <c r="S395" s="242">
        <v>0</v>
      </c>
      <c r="T395" s="243">
        <f>S395*H395</f>
        <v>0</v>
      </c>
      <c r="AR395" s="244" t="s">
        <v>125</v>
      </c>
      <c r="AT395" s="244" t="s">
        <v>266</v>
      </c>
      <c r="AU395" s="244" t="s">
        <v>90</v>
      </c>
      <c r="AY395" s="17" t="s">
        <v>263</v>
      </c>
      <c r="BE395" s="245">
        <f>IF(N395="základní",J395,0)</f>
        <v>0</v>
      </c>
      <c r="BF395" s="245">
        <f>IF(N395="snížená",J395,0)</f>
        <v>0</v>
      </c>
      <c r="BG395" s="245">
        <f>IF(N395="zákl. přenesená",J395,0)</f>
        <v>0</v>
      </c>
      <c r="BH395" s="245">
        <f>IF(N395="sníž. přenesená",J395,0)</f>
        <v>0</v>
      </c>
      <c r="BI395" s="245">
        <f>IF(N395="nulová",J395,0)</f>
        <v>0</v>
      </c>
      <c r="BJ395" s="17" t="s">
        <v>90</v>
      </c>
      <c r="BK395" s="245">
        <f>ROUND(I395*H395,2)</f>
        <v>0</v>
      </c>
      <c r="BL395" s="17" t="s">
        <v>125</v>
      </c>
      <c r="BM395" s="244" t="s">
        <v>2246</v>
      </c>
    </row>
    <row r="396" s="1" customFormat="1" ht="16.5" customHeight="1">
      <c r="B396" s="39"/>
      <c r="C396" s="233" t="s">
        <v>1377</v>
      </c>
      <c r="D396" s="233" t="s">
        <v>266</v>
      </c>
      <c r="E396" s="234" t="s">
        <v>5065</v>
      </c>
      <c r="F396" s="235" t="s">
        <v>4745</v>
      </c>
      <c r="G396" s="236" t="s">
        <v>1829</v>
      </c>
      <c r="H396" s="237">
        <v>1</v>
      </c>
      <c r="I396" s="238"/>
      <c r="J396" s="239">
        <f>ROUND(I396*H396,2)</f>
        <v>0</v>
      </c>
      <c r="K396" s="235" t="s">
        <v>413</v>
      </c>
      <c r="L396" s="44"/>
      <c r="M396" s="240" t="s">
        <v>1</v>
      </c>
      <c r="N396" s="241" t="s">
        <v>48</v>
      </c>
      <c r="O396" s="87"/>
      <c r="P396" s="242">
        <f>O396*H396</f>
        <v>0</v>
      </c>
      <c r="Q396" s="242">
        <v>0</v>
      </c>
      <c r="R396" s="242">
        <f>Q396*H396</f>
        <v>0</v>
      </c>
      <c r="S396" s="242">
        <v>0</v>
      </c>
      <c r="T396" s="243">
        <f>S396*H396</f>
        <v>0</v>
      </c>
      <c r="AR396" s="244" t="s">
        <v>125</v>
      </c>
      <c r="AT396" s="244" t="s">
        <v>266</v>
      </c>
      <c r="AU396" s="244" t="s">
        <v>90</v>
      </c>
      <c r="AY396" s="17" t="s">
        <v>263</v>
      </c>
      <c r="BE396" s="245">
        <f>IF(N396="základní",J396,0)</f>
        <v>0</v>
      </c>
      <c r="BF396" s="245">
        <f>IF(N396="snížená",J396,0)</f>
        <v>0</v>
      </c>
      <c r="BG396" s="245">
        <f>IF(N396="zákl. přenesená",J396,0)</f>
        <v>0</v>
      </c>
      <c r="BH396" s="245">
        <f>IF(N396="sníž. přenesená",J396,0)</f>
        <v>0</v>
      </c>
      <c r="BI396" s="245">
        <f>IF(N396="nulová",J396,0)</f>
        <v>0</v>
      </c>
      <c r="BJ396" s="17" t="s">
        <v>90</v>
      </c>
      <c r="BK396" s="245">
        <f>ROUND(I396*H396,2)</f>
        <v>0</v>
      </c>
      <c r="BL396" s="17" t="s">
        <v>125</v>
      </c>
      <c r="BM396" s="244" t="s">
        <v>2254</v>
      </c>
    </row>
    <row r="397" s="11" customFormat="1" ht="25.92" customHeight="1">
      <c r="B397" s="217"/>
      <c r="C397" s="218"/>
      <c r="D397" s="219" t="s">
        <v>82</v>
      </c>
      <c r="E397" s="220" t="s">
        <v>5066</v>
      </c>
      <c r="F397" s="220" t="s">
        <v>5067</v>
      </c>
      <c r="G397" s="218"/>
      <c r="H397" s="218"/>
      <c r="I397" s="221"/>
      <c r="J397" s="222">
        <f>BK397</f>
        <v>0</v>
      </c>
      <c r="K397" s="218"/>
      <c r="L397" s="223"/>
      <c r="M397" s="224"/>
      <c r="N397" s="225"/>
      <c r="O397" s="225"/>
      <c r="P397" s="226">
        <f>SUM(P398:P417)</f>
        <v>0</v>
      </c>
      <c r="Q397" s="225"/>
      <c r="R397" s="226">
        <f>SUM(R398:R417)</f>
        <v>0</v>
      </c>
      <c r="S397" s="225"/>
      <c r="T397" s="227">
        <f>SUM(T398:T417)</f>
        <v>0</v>
      </c>
      <c r="AR397" s="228" t="s">
        <v>90</v>
      </c>
      <c r="AT397" s="229" t="s">
        <v>82</v>
      </c>
      <c r="AU397" s="229" t="s">
        <v>83</v>
      </c>
      <c r="AY397" s="228" t="s">
        <v>263</v>
      </c>
      <c r="BK397" s="230">
        <f>SUM(BK398:BK417)</f>
        <v>0</v>
      </c>
    </row>
    <row r="398" s="1" customFormat="1" ht="16.5" customHeight="1">
      <c r="B398" s="39"/>
      <c r="C398" s="233" t="s">
        <v>1383</v>
      </c>
      <c r="D398" s="233" t="s">
        <v>266</v>
      </c>
      <c r="E398" s="234" t="s">
        <v>5068</v>
      </c>
      <c r="F398" s="235" t="s">
        <v>4987</v>
      </c>
      <c r="G398" s="236" t="s">
        <v>1694</v>
      </c>
      <c r="H398" s="237">
        <v>187</v>
      </c>
      <c r="I398" s="238"/>
      <c r="J398" s="239">
        <f>ROUND(I398*H398,2)</f>
        <v>0</v>
      </c>
      <c r="K398" s="235" t="s">
        <v>413</v>
      </c>
      <c r="L398" s="44"/>
      <c r="M398" s="240" t="s">
        <v>1</v>
      </c>
      <c r="N398" s="241" t="s">
        <v>48</v>
      </c>
      <c r="O398" s="87"/>
      <c r="P398" s="242">
        <f>O398*H398</f>
        <v>0</v>
      </c>
      <c r="Q398" s="242">
        <v>0</v>
      </c>
      <c r="R398" s="242">
        <f>Q398*H398</f>
        <v>0</v>
      </c>
      <c r="S398" s="242">
        <v>0</v>
      </c>
      <c r="T398" s="243">
        <f>S398*H398</f>
        <v>0</v>
      </c>
      <c r="AR398" s="244" t="s">
        <v>125</v>
      </c>
      <c r="AT398" s="244" t="s">
        <v>266</v>
      </c>
      <c r="AU398" s="244" t="s">
        <v>90</v>
      </c>
      <c r="AY398" s="17" t="s">
        <v>263</v>
      </c>
      <c r="BE398" s="245">
        <f>IF(N398="základní",J398,0)</f>
        <v>0</v>
      </c>
      <c r="BF398" s="245">
        <f>IF(N398="snížená",J398,0)</f>
        <v>0</v>
      </c>
      <c r="BG398" s="245">
        <f>IF(N398="zákl. přenesená",J398,0)</f>
        <v>0</v>
      </c>
      <c r="BH398" s="245">
        <f>IF(N398="sníž. přenesená",J398,0)</f>
        <v>0</v>
      </c>
      <c r="BI398" s="245">
        <f>IF(N398="nulová",J398,0)</f>
        <v>0</v>
      </c>
      <c r="BJ398" s="17" t="s">
        <v>90</v>
      </c>
      <c r="BK398" s="245">
        <f>ROUND(I398*H398,2)</f>
        <v>0</v>
      </c>
      <c r="BL398" s="17" t="s">
        <v>125</v>
      </c>
      <c r="BM398" s="244" t="s">
        <v>2262</v>
      </c>
    </row>
    <row r="399" s="1" customFormat="1" ht="16.5" customHeight="1">
      <c r="B399" s="39"/>
      <c r="C399" s="233" t="s">
        <v>1388</v>
      </c>
      <c r="D399" s="233" t="s">
        <v>266</v>
      </c>
      <c r="E399" s="234" t="s">
        <v>5069</v>
      </c>
      <c r="F399" s="235" t="s">
        <v>4766</v>
      </c>
      <c r="G399" s="236" t="s">
        <v>1694</v>
      </c>
      <c r="H399" s="237">
        <v>187</v>
      </c>
      <c r="I399" s="238"/>
      <c r="J399" s="239">
        <f>ROUND(I399*H399,2)</f>
        <v>0</v>
      </c>
      <c r="K399" s="235" t="s">
        <v>413</v>
      </c>
      <c r="L399" s="44"/>
      <c r="M399" s="240" t="s">
        <v>1</v>
      </c>
      <c r="N399" s="241" t="s">
        <v>48</v>
      </c>
      <c r="O399" s="87"/>
      <c r="P399" s="242">
        <f>O399*H399</f>
        <v>0</v>
      </c>
      <c r="Q399" s="242">
        <v>0</v>
      </c>
      <c r="R399" s="242">
        <f>Q399*H399</f>
        <v>0</v>
      </c>
      <c r="S399" s="242">
        <v>0</v>
      </c>
      <c r="T399" s="243">
        <f>S399*H399</f>
        <v>0</v>
      </c>
      <c r="AR399" s="244" t="s">
        <v>125</v>
      </c>
      <c r="AT399" s="244" t="s">
        <v>266</v>
      </c>
      <c r="AU399" s="244" t="s">
        <v>90</v>
      </c>
      <c r="AY399" s="17" t="s">
        <v>263</v>
      </c>
      <c r="BE399" s="245">
        <f>IF(N399="základní",J399,0)</f>
        <v>0</v>
      </c>
      <c r="BF399" s="245">
        <f>IF(N399="snížená",J399,0)</f>
        <v>0</v>
      </c>
      <c r="BG399" s="245">
        <f>IF(N399="zákl. přenesená",J399,0)</f>
        <v>0</v>
      </c>
      <c r="BH399" s="245">
        <f>IF(N399="sníž. přenesená",J399,0)</f>
        <v>0</v>
      </c>
      <c r="BI399" s="245">
        <f>IF(N399="nulová",J399,0)</f>
        <v>0</v>
      </c>
      <c r="BJ399" s="17" t="s">
        <v>90</v>
      </c>
      <c r="BK399" s="245">
        <f>ROUND(I399*H399,2)</f>
        <v>0</v>
      </c>
      <c r="BL399" s="17" t="s">
        <v>125</v>
      </c>
      <c r="BM399" s="244" t="s">
        <v>2270</v>
      </c>
    </row>
    <row r="400" s="1" customFormat="1" ht="16.5" customHeight="1">
      <c r="B400" s="39"/>
      <c r="C400" s="233" t="s">
        <v>1394</v>
      </c>
      <c r="D400" s="233" t="s">
        <v>266</v>
      </c>
      <c r="E400" s="234" t="s">
        <v>5070</v>
      </c>
      <c r="F400" s="235" t="s">
        <v>4919</v>
      </c>
      <c r="G400" s="236" t="s">
        <v>1694</v>
      </c>
      <c r="H400" s="237">
        <v>308</v>
      </c>
      <c r="I400" s="238"/>
      <c r="J400" s="239">
        <f>ROUND(I400*H400,2)</f>
        <v>0</v>
      </c>
      <c r="K400" s="235" t="s">
        <v>413</v>
      </c>
      <c r="L400" s="44"/>
      <c r="M400" s="240" t="s">
        <v>1</v>
      </c>
      <c r="N400" s="241" t="s">
        <v>48</v>
      </c>
      <c r="O400" s="87"/>
      <c r="P400" s="242">
        <f>O400*H400</f>
        <v>0</v>
      </c>
      <c r="Q400" s="242">
        <v>0</v>
      </c>
      <c r="R400" s="242">
        <f>Q400*H400</f>
        <v>0</v>
      </c>
      <c r="S400" s="242">
        <v>0</v>
      </c>
      <c r="T400" s="243">
        <f>S400*H400</f>
        <v>0</v>
      </c>
      <c r="AR400" s="244" t="s">
        <v>125</v>
      </c>
      <c r="AT400" s="244" t="s">
        <v>266</v>
      </c>
      <c r="AU400" s="244" t="s">
        <v>90</v>
      </c>
      <c r="AY400" s="17" t="s">
        <v>263</v>
      </c>
      <c r="BE400" s="245">
        <f>IF(N400="základní",J400,0)</f>
        <v>0</v>
      </c>
      <c r="BF400" s="245">
        <f>IF(N400="snížená",J400,0)</f>
        <v>0</v>
      </c>
      <c r="BG400" s="245">
        <f>IF(N400="zákl. přenesená",J400,0)</f>
        <v>0</v>
      </c>
      <c r="BH400" s="245">
        <f>IF(N400="sníž. přenesená",J400,0)</f>
        <v>0</v>
      </c>
      <c r="BI400" s="245">
        <f>IF(N400="nulová",J400,0)</f>
        <v>0</v>
      </c>
      <c r="BJ400" s="17" t="s">
        <v>90</v>
      </c>
      <c r="BK400" s="245">
        <f>ROUND(I400*H400,2)</f>
        <v>0</v>
      </c>
      <c r="BL400" s="17" t="s">
        <v>125</v>
      </c>
      <c r="BM400" s="244" t="s">
        <v>2278</v>
      </c>
    </row>
    <row r="401" s="1" customFormat="1" ht="16.5" customHeight="1">
      <c r="B401" s="39"/>
      <c r="C401" s="233" t="s">
        <v>1399</v>
      </c>
      <c r="D401" s="233" t="s">
        <v>266</v>
      </c>
      <c r="E401" s="234" t="s">
        <v>5071</v>
      </c>
      <c r="F401" s="235" t="s">
        <v>4766</v>
      </c>
      <c r="G401" s="236" t="s">
        <v>1694</v>
      </c>
      <c r="H401" s="237">
        <v>308</v>
      </c>
      <c r="I401" s="238"/>
      <c r="J401" s="239">
        <f>ROUND(I401*H401,2)</f>
        <v>0</v>
      </c>
      <c r="K401" s="235" t="s">
        <v>413</v>
      </c>
      <c r="L401" s="44"/>
      <c r="M401" s="240" t="s">
        <v>1</v>
      </c>
      <c r="N401" s="241" t="s">
        <v>48</v>
      </c>
      <c r="O401" s="87"/>
      <c r="P401" s="242">
        <f>O401*H401</f>
        <v>0</v>
      </c>
      <c r="Q401" s="242">
        <v>0</v>
      </c>
      <c r="R401" s="242">
        <f>Q401*H401</f>
        <v>0</v>
      </c>
      <c r="S401" s="242">
        <v>0</v>
      </c>
      <c r="T401" s="243">
        <f>S401*H401</f>
        <v>0</v>
      </c>
      <c r="AR401" s="244" t="s">
        <v>125</v>
      </c>
      <c r="AT401" s="244" t="s">
        <v>266</v>
      </c>
      <c r="AU401" s="244" t="s">
        <v>90</v>
      </c>
      <c r="AY401" s="17" t="s">
        <v>263</v>
      </c>
      <c r="BE401" s="245">
        <f>IF(N401="základní",J401,0)</f>
        <v>0</v>
      </c>
      <c r="BF401" s="245">
        <f>IF(N401="snížená",J401,0)</f>
        <v>0</v>
      </c>
      <c r="BG401" s="245">
        <f>IF(N401="zákl. přenesená",J401,0)</f>
        <v>0</v>
      </c>
      <c r="BH401" s="245">
        <f>IF(N401="sníž. přenesená",J401,0)</f>
        <v>0</v>
      </c>
      <c r="BI401" s="245">
        <f>IF(N401="nulová",J401,0)</f>
        <v>0</v>
      </c>
      <c r="BJ401" s="17" t="s">
        <v>90</v>
      </c>
      <c r="BK401" s="245">
        <f>ROUND(I401*H401,2)</f>
        <v>0</v>
      </c>
      <c r="BL401" s="17" t="s">
        <v>125</v>
      </c>
      <c r="BM401" s="244" t="s">
        <v>2286</v>
      </c>
    </row>
    <row r="402" s="1" customFormat="1" ht="16.5" customHeight="1">
      <c r="B402" s="39"/>
      <c r="C402" s="233" t="s">
        <v>1404</v>
      </c>
      <c r="D402" s="233" t="s">
        <v>266</v>
      </c>
      <c r="E402" s="234" t="s">
        <v>5072</v>
      </c>
      <c r="F402" s="235" t="s">
        <v>4992</v>
      </c>
      <c r="G402" s="236" t="s">
        <v>1694</v>
      </c>
      <c r="H402" s="237">
        <v>69</v>
      </c>
      <c r="I402" s="238"/>
      <c r="J402" s="239">
        <f>ROUND(I402*H402,2)</f>
        <v>0</v>
      </c>
      <c r="K402" s="235" t="s">
        <v>413</v>
      </c>
      <c r="L402" s="44"/>
      <c r="M402" s="240" t="s">
        <v>1</v>
      </c>
      <c r="N402" s="241" t="s">
        <v>48</v>
      </c>
      <c r="O402" s="87"/>
      <c r="P402" s="242">
        <f>O402*H402</f>
        <v>0</v>
      </c>
      <c r="Q402" s="242">
        <v>0</v>
      </c>
      <c r="R402" s="242">
        <f>Q402*H402</f>
        <v>0</v>
      </c>
      <c r="S402" s="242">
        <v>0</v>
      </c>
      <c r="T402" s="243">
        <f>S402*H402</f>
        <v>0</v>
      </c>
      <c r="AR402" s="244" t="s">
        <v>125</v>
      </c>
      <c r="AT402" s="244" t="s">
        <v>266</v>
      </c>
      <c r="AU402" s="244" t="s">
        <v>90</v>
      </c>
      <c r="AY402" s="17" t="s">
        <v>263</v>
      </c>
      <c r="BE402" s="245">
        <f>IF(N402="základní",J402,0)</f>
        <v>0</v>
      </c>
      <c r="BF402" s="245">
        <f>IF(N402="snížená",J402,0)</f>
        <v>0</v>
      </c>
      <c r="BG402" s="245">
        <f>IF(N402="zákl. přenesená",J402,0)</f>
        <v>0</v>
      </c>
      <c r="BH402" s="245">
        <f>IF(N402="sníž. přenesená",J402,0)</f>
        <v>0</v>
      </c>
      <c r="BI402" s="245">
        <f>IF(N402="nulová",J402,0)</f>
        <v>0</v>
      </c>
      <c r="BJ402" s="17" t="s">
        <v>90</v>
      </c>
      <c r="BK402" s="245">
        <f>ROUND(I402*H402,2)</f>
        <v>0</v>
      </c>
      <c r="BL402" s="17" t="s">
        <v>125</v>
      </c>
      <c r="BM402" s="244" t="s">
        <v>2294</v>
      </c>
    </row>
    <row r="403" s="1" customFormat="1" ht="16.5" customHeight="1">
      <c r="B403" s="39"/>
      <c r="C403" s="233" t="s">
        <v>1409</v>
      </c>
      <c r="D403" s="233" t="s">
        <v>266</v>
      </c>
      <c r="E403" s="234" t="s">
        <v>5073</v>
      </c>
      <c r="F403" s="235" t="s">
        <v>4766</v>
      </c>
      <c r="G403" s="236" t="s">
        <v>1694</v>
      </c>
      <c r="H403" s="237">
        <v>69</v>
      </c>
      <c r="I403" s="238"/>
      <c r="J403" s="239">
        <f>ROUND(I403*H403,2)</f>
        <v>0</v>
      </c>
      <c r="K403" s="235" t="s">
        <v>413</v>
      </c>
      <c r="L403" s="44"/>
      <c r="M403" s="240" t="s">
        <v>1</v>
      </c>
      <c r="N403" s="241" t="s">
        <v>48</v>
      </c>
      <c r="O403" s="87"/>
      <c r="P403" s="242">
        <f>O403*H403</f>
        <v>0</v>
      </c>
      <c r="Q403" s="242">
        <v>0</v>
      </c>
      <c r="R403" s="242">
        <f>Q403*H403</f>
        <v>0</v>
      </c>
      <c r="S403" s="242">
        <v>0</v>
      </c>
      <c r="T403" s="243">
        <f>S403*H403</f>
        <v>0</v>
      </c>
      <c r="AR403" s="244" t="s">
        <v>125</v>
      </c>
      <c r="AT403" s="244" t="s">
        <v>266</v>
      </c>
      <c r="AU403" s="244" t="s">
        <v>90</v>
      </c>
      <c r="AY403" s="17" t="s">
        <v>263</v>
      </c>
      <c r="BE403" s="245">
        <f>IF(N403="základní",J403,0)</f>
        <v>0</v>
      </c>
      <c r="BF403" s="245">
        <f>IF(N403="snížená",J403,0)</f>
        <v>0</v>
      </c>
      <c r="BG403" s="245">
        <f>IF(N403="zákl. přenesená",J403,0)</f>
        <v>0</v>
      </c>
      <c r="BH403" s="245">
        <f>IF(N403="sníž. přenesená",J403,0)</f>
        <v>0</v>
      </c>
      <c r="BI403" s="245">
        <f>IF(N403="nulová",J403,0)</f>
        <v>0</v>
      </c>
      <c r="BJ403" s="17" t="s">
        <v>90</v>
      </c>
      <c r="BK403" s="245">
        <f>ROUND(I403*H403,2)</f>
        <v>0</v>
      </c>
      <c r="BL403" s="17" t="s">
        <v>125</v>
      </c>
      <c r="BM403" s="244" t="s">
        <v>2303</v>
      </c>
    </row>
    <row r="404" s="1" customFormat="1" ht="16.5" customHeight="1">
      <c r="B404" s="39"/>
      <c r="C404" s="233" t="s">
        <v>1413</v>
      </c>
      <c r="D404" s="233" t="s">
        <v>266</v>
      </c>
      <c r="E404" s="234" t="s">
        <v>5074</v>
      </c>
      <c r="F404" s="235" t="s">
        <v>4922</v>
      </c>
      <c r="G404" s="236" t="s">
        <v>1694</v>
      </c>
      <c r="H404" s="237">
        <v>45</v>
      </c>
      <c r="I404" s="238"/>
      <c r="J404" s="239">
        <f>ROUND(I404*H404,2)</f>
        <v>0</v>
      </c>
      <c r="K404" s="235" t="s">
        <v>413</v>
      </c>
      <c r="L404" s="44"/>
      <c r="M404" s="240" t="s">
        <v>1</v>
      </c>
      <c r="N404" s="241" t="s">
        <v>48</v>
      </c>
      <c r="O404" s="87"/>
      <c r="P404" s="242">
        <f>O404*H404</f>
        <v>0</v>
      </c>
      <c r="Q404" s="242">
        <v>0</v>
      </c>
      <c r="R404" s="242">
        <f>Q404*H404</f>
        <v>0</v>
      </c>
      <c r="S404" s="242">
        <v>0</v>
      </c>
      <c r="T404" s="243">
        <f>S404*H404</f>
        <v>0</v>
      </c>
      <c r="AR404" s="244" t="s">
        <v>125</v>
      </c>
      <c r="AT404" s="244" t="s">
        <v>266</v>
      </c>
      <c r="AU404" s="244" t="s">
        <v>90</v>
      </c>
      <c r="AY404" s="17" t="s">
        <v>263</v>
      </c>
      <c r="BE404" s="245">
        <f>IF(N404="základní",J404,0)</f>
        <v>0</v>
      </c>
      <c r="BF404" s="245">
        <f>IF(N404="snížená",J404,0)</f>
        <v>0</v>
      </c>
      <c r="BG404" s="245">
        <f>IF(N404="zákl. přenesená",J404,0)</f>
        <v>0</v>
      </c>
      <c r="BH404" s="245">
        <f>IF(N404="sníž. přenesená",J404,0)</f>
        <v>0</v>
      </c>
      <c r="BI404" s="245">
        <f>IF(N404="nulová",J404,0)</f>
        <v>0</v>
      </c>
      <c r="BJ404" s="17" t="s">
        <v>90</v>
      </c>
      <c r="BK404" s="245">
        <f>ROUND(I404*H404,2)</f>
        <v>0</v>
      </c>
      <c r="BL404" s="17" t="s">
        <v>125</v>
      </c>
      <c r="BM404" s="244" t="s">
        <v>2311</v>
      </c>
    </row>
    <row r="405" s="1" customFormat="1" ht="16.5" customHeight="1">
      <c r="B405" s="39"/>
      <c r="C405" s="233" t="s">
        <v>1419</v>
      </c>
      <c r="D405" s="233" t="s">
        <v>266</v>
      </c>
      <c r="E405" s="234" t="s">
        <v>5075</v>
      </c>
      <c r="F405" s="235" t="s">
        <v>4766</v>
      </c>
      <c r="G405" s="236" t="s">
        <v>1694</v>
      </c>
      <c r="H405" s="237">
        <v>45</v>
      </c>
      <c r="I405" s="238"/>
      <c r="J405" s="239">
        <f>ROUND(I405*H405,2)</f>
        <v>0</v>
      </c>
      <c r="K405" s="235" t="s">
        <v>413</v>
      </c>
      <c r="L405" s="44"/>
      <c r="M405" s="240" t="s">
        <v>1</v>
      </c>
      <c r="N405" s="241" t="s">
        <v>48</v>
      </c>
      <c r="O405" s="87"/>
      <c r="P405" s="242">
        <f>O405*H405</f>
        <v>0</v>
      </c>
      <c r="Q405" s="242">
        <v>0</v>
      </c>
      <c r="R405" s="242">
        <f>Q405*H405</f>
        <v>0</v>
      </c>
      <c r="S405" s="242">
        <v>0</v>
      </c>
      <c r="T405" s="243">
        <f>S405*H405</f>
        <v>0</v>
      </c>
      <c r="AR405" s="244" t="s">
        <v>125</v>
      </c>
      <c r="AT405" s="244" t="s">
        <v>266</v>
      </c>
      <c r="AU405" s="244" t="s">
        <v>90</v>
      </c>
      <c r="AY405" s="17" t="s">
        <v>263</v>
      </c>
      <c r="BE405" s="245">
        <f>IF(N405="základní",J405,0)</f>
        <v>0</v>
      </c>
      <c r="BF405" s="245">
        <f>IF(N405="snížená",J405,0)</f>
        <v>0</v>
      </c>
      <c r="BG405" s="245">
        <f>IF(N405="zákl. přenesená",J405,0)</f>
        <v>0</v>
      </c>
      <c r="BH405" s="245">
        <f>IF(N405="sníž. přenesená",J405,0)</f>
        <v>0</v>
      </c>
      <c r="BI405" s="245">
        <f>IF(N405="nulová",J405,0)</f>
        <v>0</v>
      </c>
      <c r="BJ405" s="17" t="s">
        <v>90</v>
      </c>
      <c r="BK405" s="245">
        <f>ROUND(I405*H405,2)</f>
        <v>0</v>
      </c>
      <c r="BL405" s="17" t="s">
        <v>125</v>
      </c>
      <c r="BM405" s="244" t="s">
        <v>2319</v>
      </c>
    </row>
    <row r="406" s="1" customFormat="1" ht="16.5" customHeight="1">
      <c r="B406" s="39"/>
      <c r="C406" s="233" t="s">
        <v>1424</v>
      </c>
      <c r="D406" s="233" t="s">
        <v>266</v>
      </c>
      <c r="E406" s="234" t="s">
        <v>5076</v>
      </c>
      <c r="F406" s="235" t="s">
        <v>4925</v>
      </c>
      <c r="G406" s="236" t="s">
        <v>1694</v>
      </c>
      <c r="H406" s="237">
        <v>6</v>
      </c>
      <c r="I406" s="238"/>
      <c r="J406" s="239">
        <f>ROUND(I406*H406,2)</f>
        <v>0</v>
      </c>
      <c r="K406" s="235" t="s">
        <v>413</v>
      </c>
      <c r="L406" s="44"/>
      <c r="M406" s="240" t="s">
        <v>1</v>
      </c>
      <c r="N406" s="241" t="s">
        <v>48</v>
      </c>
      <c r="O406" s="87"/>
      <c r="P406" s="242">
        <f>O406*H406</f>
        <v>0</v>
      </c>
      <c r="Q406" s="242">
        <v>0</v>
      </c>
      <c r="R406" s="242">
        <f>Q406*H406</f>
        <v>0</v>
      </c>
      <c r="S406" s="242">
        <v>0</v>
      </c>
      <c r="T406" s="243">
        <f>S406*H406</f>
        <v>0</v>
      </c>
      <c r="AR406" s="244" t="s">
        <v>125</v>
      </c>
      <c r="AT406" s="244" t="s">
        <v>266</v>
      </c>
      <c r="AU406" s="244" t="s">
        <v>90</v>
      </c>
      <c r="AY406" s="17" t="s">
        <v>263</v>
      </c>
      <c r="BE406" s="245">
        <f>IF(N406="základní",J406,0)</f>
        <v>0</v>
      </c>
      <c r="BF406" s="245">
        <f>IF(N406="snížená",J406,0)</f>
        <v>0</v>
      </c>
      <c r="BG406" s="245">
        <f>IF(N406="zákl. přenesená",J406,0)</f>
        <v>0</v>
      </c>
      <c r="BH406" s="245">
        <f>IF(N406="sníž. přenesená",J406,0)</f>
        <v>0</v>
      </c>
      <c r="BI406" s="245">
        <f>IF(N406="nulová",J406,0)</f>
        <v>0</v>
      </c>
      <c r="BJ406" s="17" t="s">
        <v>90</v>
      </c>
      <c r="BK406" s="245">
        <f>ROUND(I406*H406,2)</f>
        <v>0</v>
      </c>
      <c r="BL406" s="17" t="s">
        <v>125</v>
      </c>
      <c r="BM406" s="244" t="s">
        <v>2327</v>
      </c>
    </row>
    <row r="407" s="1" customFormat="1" ht="16.5" customHeight="1">
      <c r="B407" s="39"/>
      <c r="C407" s="233" t="s">
        <v>1429</v>
      </c>
      <c r="D407" s="233" t="s">
        <v>266</v>
      </c>
      <c r="E407" s="234" t="s">
        <v>5077</v>
      </c>
      <c r="F407" s="235" t="s">
        <v>4766</v>
      </c>
      <c r="G407" s="236" t="s">
        <v>1694</v>
      </c>
      <c r="H407" s="237">
        <v>6</v>
      </c>
      <c r="I407" s="238"/>
      <c r="J407" s="239">
        <f>ROUND(I407*H407,2)</f>
        <v>0</v>
      </c>
      <c r="K407" s="235" t="s">
        <v>413</v>
      </c>
      <c r="L407" s="44"/>
      <c r="M407" s="240" t="s">
        <v>1</v>
      </c>
      <c r="N407" s="241" t="s">
        <v>48</v>
      </c>
      <c r="O407" s="87"/>
      <c r="P407" s="242">
        <f>O407*H407</f>
        <v>0</v>
      </c>
      <c r="Q407" s="242">
        <v>0</v>
      </c>
      <c r="R407" s="242">
        <f>Q407*H407</f>
        <v>0</v>
      </c>
      <c r="S407" s="242">
        <v>0</v>
      </c>
      <c r="T407" s="243">
        <f>S407*H407</f>
        <v>0</v>
      </c>
      <c r="AR407" s="244" t="s">
        <v>125</v>
      </c>
      <c r="AT407" s="244" t="s">
        <v>266</v>
      </c>
      <c r="AU407" s="244" t="s">
        <v>90</v>
      </c>
      <c r="AY407" s="17" t="s">
        <v>263</v>
      </c>
      <c r="BE407" s="245">
        <f>IF(N407="základní",J407,0)</f>
        <v>0</v>
      </c>
      <c r="BF407" s="245">
        <f>IF(N407="snížená",J407,0)</f>
        <v>0</v>
      </c>
      <c r="BG407" s="245">
        <f>IF(N407="zákl. přenesená",J407,0)</f>
        <v>0</v>
      </c>
      <c r="BH407" s="245">
        <f>IF(N407="sníž. přenesená",J407,0)</f>
        <v>0</v>
      </c>
      <c r="BI407" s="245">
        <f>IF(N407="nulová",J407,0)</f>
        <v>0</v>
      </c>
      <c r="BJ407" s="17" t="s">
        <v>90</v>
      </c>
      <c r="BK407" s="245">
        <f>ROUND(I407*H407,2)</f>
        <v>0</v>
      </c>
      <c r="BL407" s="17" t="s">
        <v>125</v>
      </c>
      <c r="BM407" s="244" t="s">
        <v>2335</v>
      </c>
    </row>
    <row r="408" s="1" customFormat="1" ht="16.5" customHeight="1">
      <c r="B408" s="39"/>
      <c r="C408" s="233" t="s">
        <v>1435</v>
      </c>
      <c r="D408" s="233" t="s">
        <v>266</v>
      </c>
      <c r="E408" s="234" t="s">
        <v>5078</v>
      </c>
      <c r="F408" s="235" t="s">
        <v>4931</v>
      </c>
      <c r="G408" s="236" t="s">
        <v>1694</v>
      </c>
      <c r="H408" s="237">
        <v>85</v>
      </c>
      <c r="I408" s="238"/>
      <c r="J408" s="239">
        <f>ROUND(I408*H408,2)</f>
        <v>0</v>
      </c>
      <c r="K408" s="235" t="s">
        <v>413</v>
      </c>
      <c r="L408" s="44"/>
      <c r="M408" s="240" t="s">
        <v>1</v>
      </c>
      <c r="N408" s="241" t="s">
        <v>48</v>
      </c>
      <c r="O408" s="87"/>
      <c r="P408" s="242">
        <f>O408*H408</f>
        <v>0</v>
      </c>
      <c r="Q408" s="242">
        <v>0</v>
      </c>
      <c r="R408" s="242">
        <f>Q408*H408</f>
        <v>0</v>
      </c>
      <c r="S408" s="242">
        <v>0</v>
      </c>
      <c r="T408" s="243">
        <f>S408*H408</f>
        <v>0</v>
      </c>
      <c r="AR408" s="244" t="s">
        <v>125</v>
      </c>
      <c r="AT408" s="244" t="s">
        <v>266</v>
      </c>
      <c r="AU408" s="244" t="s">
        <v>90</v>
      </c>
      <c r="AY408" s="17" t="s">
        <v>263</v>
      </c>
      <c r="BE408" s="245">
        <f>IF(N408="základní",J408,0)</f>
        <v>0</v>
      </c>
      <c r="BF408" s="245">
        <f>IF(N408="snížená",J408,0)</f>
        <v>0</v>
      </c>
      <c r="BG408" s="245">
        <f>IF(N408="zákl. přenesená",J408,0)</f>
        <v>0</v>
      </c>
      <c r="BH408" s="245">
        <f>IF(N408="sníž. přenesená",J408,0)</f>
        <v>0</v>
      </c>
      <c r="BI408" s="245">
        <f>IF(N408="nulová",J408,0)</f>
        <v>0</v>
      </c>
      <c r="BJ408" s="17" t="s">
        <v>90</v>
      </c>
      <c r="BK408" s="245">
        <f>ROUND(I408*H408,2)</f>
        <v>0</v>
      </c>
      <c r="BL408" s="17" t="s">
        <v>125</v>
      </c>
      <c r="BM408" s="244" t="s">
        <v>2343</v>
      </c>
    </row>
    <row r="409" s="1" customFormat="1" ht="16.5" customHeight="1">
      <c r="B409" s="39"/>
      <c r="C409" s="233" t="s">
        <v>1443</v>
      </c>
      <c r="D409" s="233" t="s">
        <v>266</v>
      </c>
      <c r="E409" s="234" t="s">
        <v>5079</v>
      </c>
      <c r="F409" s="235" t="s">
        <v>4766</v>
      </c>
      <c r="G409" s="236" t="s">
        <v>1694</v>
      </c>
      <c r="H409" s="237">
        <v>85</v>
      </c>
      <c r="I409" s="238"/>
      <c r="J409" s="239">
        <f>ROUND(I409*H409,2)</f>
        <v>0</v>
      </c>
      <c r="K409" s="235" t="s">
        <v>413</v>
      </c>
      <c r="L409" s="44"/>
      <c r="M409" s="240" t="s">
        <v>1</v>
      </c>
      <c r="N409" s="241" t="s">
        <v>48</v>
      </c>
      <c r="O409" s="87"/>
      <c r="P409" s="242">
        <f>O409*H409</f>
        <v>0</v>
      </c>
      <c r="Q409" s="242">
        <v>0</v>
      </c>
      <c r="R409" s="242">
        <f>Q409*H409</f>
        <v>0</v>
      </c>
      <c r="S409" s="242">
        <v>0</v>
      </c>
      <c r="T409" s="243">
        <f>S409*H409</f>
        <v>0</v>
      </c>
      <c r="AR409" s="244" t="s">
        <v>125</v>
      </c>
      <c r="AT409" s="244" t="s">
        <v>266</v>
      </c>
      <c r="AU409" s="244" t="s">
        <v>90</v>
      </c>
      <c r="AY409" s="17" t="s">
        <v>263</v>
      </c>
      <c r="BE409" s="245">
        <f>IF(N409="základní",J409,0)</f>
        <v>0</v>
      </c>
      <c r="BF409" s="245">
        <f>IF(N409="snížená",J409,0)</f>
        <v>0</v>
      </c>
      <c r="BG409" s="245">
        <f>IF(N409="zákl. přenesená",J409,0)</f>
        <v>0</v>
      </c>
      <c r="BH409" s="245">
        <f>IF(N409="sníž. přenesená",J409,0)</f>
        <v>0</v>
      </c>
      <c r="BI409" s="245">
        <f>IF(N409="nulová",J409,0)</f>
        <v>0</v>
      </c>
      <c r="BJ409" s="17" t="s">
        <v>90</v>
      </c>
      <c r="BK409" s="245">
        <f>ROUND(I409*H409,2)</f>
        <v>0</v>
      </c>
      <c r="BL409" s="17" t="s">
        <v>125</v>
      </c>
      <c r="BM409" s="244" t="s">
        <v>2351</v>
      </c>
    </row>
    <row r="410" s="1" customFormat="1" ht="16.5" customHeight="1">
      <c r="B410" s="39"/>
      <c r="C410" s="233" t="s">
        <v>1453</v>
      </c>
      <c r="D410" s="233" t="s">
        <v>266</v>
      </c>
      <c r="E410" s="234" t="s">
        <v>5080</v>
      </c>
      <c r="F410" s="235" t="s">
        <v>5081</v>
      </c>
      <c r="G410" s="236" t="s">
        <v>1694</v>
      </c>
      <c r="H410" s="237">
        <v>21</v>
      </c>
      <c r="I410" s="238"/>
      <c r="J410" s="239">
        <f>ROUND(I410*H410,2)</f>
        <v>0</v>
      </c>
      <c r="K410" s="235" t="s">
        <v>413</v>
      </c>
      <c r="L410" s="44"/>
      <c r="M410" s="240" t="s">
        <v>1</v>
      </c>
      <c r="N410" s="241" t="s">
        <v>48</v>
      </c>
      <c r="O410" s="87"/>
      <c r="P410" s="242">
        <f>O410*H410</f>
        <v>0</v>
      </c>
      <c r="Q410" s="242">
        <v>0</v>
      </c>
      <c r="R410" s="242">
        <f>Q410*H410</f>
        <v>0</v>
      </c>
      <c r="S410" s="242">
        <v>0</v>
      </c>
      <c r="T410" s="243">
        <f>S410*H410</f>
        <v>0</v>
      </c>
      <c r="AR410" s="244" t="s">
        <v>125</v>
      </c>
      <c r="AT410" s="244" t="s">
        <v>266</v>
      </c>
      <c r="AU410" s="244" t="s">
        <v>90</v>
      </c>
      <c r="AY410" s="17" t="s">
        <v>263</v>
      </c>
      <c r="BE410" s="245">
        <f>IF(N410="základní",J410,0)</f>
        <v>0</v>
      </c>
      <c r="BF410" s="245">
        <f>IF(N410="snížená",J410,0)</f>
        <v>0</v>
      </c>
      <c r="BG410" s="245">
        <f>IF(N410="zákl. přenesená",J410,0)</f>
        <v>0</v>
      </c>
      <c r="BH410" s="245">
        <f>IF(N410="sníž. přenesená",J410,0)</f>
        <v>0</v>
      </c>
      <c r="BI410" s="245">
        <f>IF(N410="nulová",J410,0)</f>
        <v>0</v>
      </c>
      <c r="BJ410" s="17" t="s">
        <v>90</v>
      </c>
      <c r="BK410" s="245">
        <f>ROUND(I410*H410,2)</f>
        <v>0</v>
      </c>
      <c r="BL410" s="17" t="s">
        <v>125</v>
      </c>
      <c r="BM410" s="244" t="s">
        <v>2359</v>
      </c>
    </row>
    <row r="411" s="1" customFormat="1" ht="16.5" customHeight="1">
      <c r="B411" s="39"/>
      <c r="C411" s="233" t="s">
        <v>1463</v>
      </c>
      <c r="D411" s="233" t="s">
        <v>266</v>
      </c>
      <c r="E411" s="234" t="s">
        <v>5082</v>
      </c>
      <c r="F411" s="235" t="s">
        <v>4766</v>
      </c>
      <c r="G411" s="236" t="s">
        <v>1694</v>
      </c>
      <c r="H411" s="237">
        <v>21</v>
      </c>
      <c r="I411" s="238"/>
      <c r="J411" s="239">
        <f>ROUND(I411*H411,2)</f>
        <v>0</v>
      </c>
      <c r="K411" s="235" t="s">
        <v>413</v>
      </c>
      <c r="L411" s="44"/>
      <c r="M411" s="240" t="s">
        <v>1</v>
      </c>
      <c r="N411" s="241" t="s">
        <v>48</v>
      </c>
      <c r="O411" s="87"/>
      <c r="P411" s="242">
        <f>O411*H411</f>
        <v>0</v>
      </c>
      <c r="Q411" s="242">
        <v>0</v>
      </c>
      <c r="R411" s="242">
        <f>Q411*H411</f>
        <v>0</v>
      </c>
      <c r="S411" s="242">
        <v>0</v>
      </c>
      <c r="T411" s="243">
        <f>S411*H411</f>
        <v>0</v>
      </c>
      <c r="AR411" s="244" t="s">
        <v>125</v>
      </c>
      <c r="AT411" s="244" t="s">
        <v>266</v>
      </c>
      <c r="AU411" s="244" t="s">
        <v>90</v>
      </c>
      <c r="AY411" s="17" t="s">
        <v>263</v>
      </c>
      <c r="BE411" s="245">
        <f>IF(N411="základní",J411,0)</f>
        <v>0</v>
      </c>
      <c r="BF411" s="245">
        <f>IF(N411="snížená",J411,0)</f>
        <v>0</v>
      </c>
      <c r="BG411" s="245">
        <f>IF(N411="zákl. přenesená",J411,0)</f>
        <v>0</v>
      </c>
      <c r="BH411" s="245">
        <f>IF(N411="sníž. přenesená",J411,0)</f>
        <v>0</v>
      </c>
      <c r="BI411" s="245">
        <f>IF(N411="nulová",J411,0)</f>
        <v>0</v>
      </c>
      <c r="BJ411" s="17" t="s">
        <v>90</v>
      </c>
      <c r="BK411" s="245">
        <f>ROUND(I411*H411,2)</f>
        <v>0</v>
      </c>
      <c r="BL411" s="17" t="s">
        <v>125</v>
      </c>
      <c r="BM411" s="244" t="s">
        <v>2367</v>
      </c>
    </row>
    <row r="412" s="1" customFormat="1" ht="16.5" customHeight="1">
      <c r="B412" s="39"/>
      <c r="C412" s="233" t="s">
        <v>1472</v>
      </c>
      <c r="D412" s="233" t="s">
        <v>266</v>
      </c>
      <c r="E412" s="234" t="s">
        <v>5083</v>
      </c>
      <c r="F412" s="235" t="s">
        <v>4937</v>
      </c>
      <c r="G412" s="236" t="s">
        <v>1694</v>
      </c>
      <c r="H412" s="237">
        <v>85</v>
      </c>
      <c r="I412" s="238"/>
      <c r="J412" s="239">
        <f>ROUND(I412*H412,2)</f>
        <v>0</v>
      </c>
      <c r="K412" s="235" t="s">
        <v>413</v>
      </c>
      <c r="L412" s="44"/>
      <c r="M412" s="240" t="s">
        <v>1</v>
      </c>
      <c r="N412" s="241" t="s">
        <v>48</v>
      </c>
      <c r="O412" s="87"/>
      <c r="P412" s="242">
        <f>O412*H412</f>
        <v>0</v>
      </c>
      <c r="Q412" s="242">
        <v>0</v>
      </c>
      <c r="R412" s="242">
        <f>Q412*H412</f>
        <v>0</v>
      </c>
      <c r="S412" s="242">
        <v>0</v>
      </c>
      <c r="T412" s="243">
        <f>S412*H412</f>
        <v>0</v>
      </c>
      <c r="AR412" s="244" t="s">
        <v>125</v>
      </c>
      <c r="AT412" s="244" t="s">
        <v>266</v>
      </c>
      <c r="AU412" s="244" t="s">
        <v>90</v>
      </c>
      <c r="AY412" s="17" t="s">
        <v>263</v>
      </c>
      <c r="BE412" s="245">
        <f>IF(N412="základní",J412,0)</f>
        <v>0</v>
      </c>
      <c r="BF412" s="245">
        <f>IF(N412="snížená",J412,0)</f>
        <v>0</v>
      </c>
      <c r="BG412" s="245">
        <f>IF(N412="zákl. přenesená",J412,0)</f>
        <v>0</v>
      </c>
      <c r="BH412" s="245">
        <f>IF(N412="sníž. přenesená",J412,0)</f>
        <v>0</v>
      </c>
      <c r="BI412" s="245">
        <f>IF(N412="nulová",J412,0)</f>
        <v>0</v>
      </c>
      <c r="BJ412" s="17" t="s">
        <v>90</v>
      </c>
      <c r="BK412" s="245">
        <f>ROUND(I412*H412,2)</f>
        <v>0</v>
      </c>
      <c r="BL412" s="17" t="s">
        <v>125</v>
      </c>
      <c r="BM412" s="244" t="s">
        <v>2375</v>
      </c>
    </row>
    <row r="413" s="1" customFormat="1" ht="16.5" customHeight="1">
      <c r="B413" s="39"/>
      <c r="C413" s="233" t="s">
        <v>1481</v>
      </c>
      <c r="D413" s="233" t="s">
        <v>266</v>
      </c>
      <c r="E413" s="234" t="s">
        <v>5084</v>
      </c>
      <c r="F413" s="235" t="s">
        <v>4766</v>
      </c>
      <c r="G413" s="236" t="s">
        <v>1694</v>
      </c>
      <c r="H413" s="237">
        <v>85</v>
      </c>
      <c r="I413" s="238"/>
      <c r="J413" s="239">
        <f>ROUND(I413*H413,2)</f>
        <v>0</v>
      </c>
      <c r="K413" s="235" t="s">
        <v>413</v>
      </c>
      <c r="L413" s="44"/>
      <c r="M413" s="240" t="s">
        <v>1</v>
      </c>
      <c r="N413" s="241" t="s">
        <v>48</v>
      </c>
      <c r="O413" s="87"/>
      <c r="P413" s="242">
        <f>O413*H413</f>
        <v>0</v>
      </c>
      <c r="Q413" s="242">
        <v>0</v>
      </c>
      <c r="R413" s="242">
        <f>Q413*H413</f>
        <v>0</v>
      </c>
      <c r="S413" s="242">
        <v>0</v>
      </c>
      <c r="T413" s="243">
        <f>S413*H413</f>
        <v>0</v>
      </c>
      <c r="AR413" s="244" t="s">
        <v>125</v>
      </c>
      <c r="AT413" s="244" t="s">
        <v>266</v>
      </c>
      <c r="AU413" s="244" t="s">
        <v>90</v>
      </c>
      <c r="AY413" s="17" t="s">
        <v>263</v>
      </c>
      <c r="BE413" s="245">
        <f>IF(N413="základní",J413,0)</f>
        <v>0</v>
      </c>
      <c r="BF413" s="245">
        <f>IF(N413="snížená",J413,0)</f>
        <v>0</v>
      </c>
      <c r="BG413" s="245">
        <f>IF(N413="zákl. přenesená",J413,0)</f>
        <v>0</v>
      </c>
      <c r="BH413" s="245">
        <f>IF(N413="sníž. přenesená",J413,0)</f>
        <v>0</v>
      </c>
      <c r="BI413" s="245">
        <f>IF(N413="nulová",J413,0)</f>
        <v>0</v>
      </c>
      <c r="BJ413" s="17" t="s">
        <v>90</v>
      </c>
      <c r="BK413" s="245">
        <f>ROUND(I413*H413,2)</f>
        <v>0</v>
      </c>
      <c r="BL413" s="17" t="s">
        <v>125</v>
      </c>
      <c r="BM413" s="244" t="s">
        <v>2383</v>
      </c>
    </row>
    <row r="414" s="1" customFormat="1" ht="16.5" customHeight="1">
      <c r="B414" s="39"/>
      <c r="C414" s="233" t="s">
        <v>1487</v>
      </c>
      <c r="D414" s="233" t="s">
        <v>266</v>
      </c>
      <c r="E414" s="234" t="s">
        <v>5085</v>
      </c>
      <c r="F414" s="235" t="s">
        <v>4940</v>
      </c>
      <c r="G414" s="236" t="s">
        <v>407</v>
      </c>
      <c r="H414" s="237">
        <v>438</v>
      </c>
      <c r="I414" s="238"/>
      <c r="J414" s="239">
        <f>ROUND(I414*H414,2)</f>
        <v>0</v>
      </c>
      <c r="K414" s="235" t="s">
        <v>413</v>
      </c>
      <c r="L414" s="44"/>
      <c r="M414" s="240" t="s">
        <v>1</v>
      </c>
      <c r="N414" s="241" t="s">
        <v>48</v>
      </c>
      <c r="O414" s="87"/>
      <c r="P414" s="242">
        <f>O414*H414</f>
        <v>0</v>
      </c>
      <c r="Q414" s="242">
        <v>0</v>
      </c>
      <c r="R414" s="242">
        <f>Q414*H414</f>
        <v>0</v>
      </c>
      <c r="S414" s="242">
        <v>0</v>
      </c>
      <c r="T414" s="243">
        <f>S414*H414</f>
        <v>0</v>
      </c>
      <c r="AR414" s="244" t="s">
        <v>125</v>
      </c>
      <c r="AT414" s="244" t="s">
        <v>266</v>
      </c>
      <c r="AU414" s="244" t="s">
        <v>90</v>
      </c>
      <c r="AY414" s="17" t="s">
        <v>263</v>
      </c>
      <c r="BE414" s="245">
        <f>IF(N414="základní",J414,0)</f>
        <v>0</v>
      </c>
      <c r="BF414" s="245">
        <f>IF(N414="snížená",J414,0)</f>
        <v>0</v>
      </c>
      <c r="BG414" s="245">
        <f>IF(N414="zákl. přenesená",J414,0)</f>
        <v>0</v>
      </c>
      <c r="BH414" s="245">
        <f>IF(N414="sníž. přenesená",J414,0)</f>
        <v>0</v>
      </c>
      <c r="BI414" s="245">
        <f>IF(N414="nulová",J414,0)</f>
        <v>0</v>
      </c>
      <c r="BJ414" s="17" t="s">
        <v>90</v>
      </c>
      <c r="BK414" s="245">
        <f>ROUND(I414*H414,2)</f>
        <v>0</v>
      </c>
      <c r="BL414" s="17" t="s">
        <v>125</v>
      </c>
      <c r="BM414" s="244" t="s">
        <v>2391</v>
      </c>
    </row>
    <row r="415" s="1" customFormat="1" ht="16.5" customHeight="1">
      <c r="B415" s="39"/>
      <c r="C415" s="233" t="s">
        <v>1492</v>
      </c>
      <c r="D415" s="233" t="s">
        <v>266</v>
      </c>
      <c r="E415" s="234" t="s">
        <v>5086</v>
      </c>
      <c r="F415" s="235" t="s">
        <v>4942</v>
      </c>
      <c r="G415" s="236" t="s">
        <v>407</v>
      </c>
      <c r="H415" s="237">
        <v>479</v>
      </c>
      <c r="I415" s="238"/>
      <c r="J415" s="239">
        <f>ROUND(I415*H415,2)</f>
        <v>0</v>
      </c>
      <c r="K415" s="235" t="s">
        <v>413</v>
      </c>
      <c r="L415" s="44"/>
      <c r="M415" s="240" t="s">
        <v>1</v>
      </c>
      <c r="N415" s="241" t="s">
        <v>48</v>
      </c>
      <c r="O415" s="87"/>
      <c r="P415" s="242">
        <f>O415*H415</f>
        <v>0</v>
      </c>
      <c r="Q415" s="242">
        <v>0</v>
      </c>
      <c r="R415" s="242">
        <f>Q415*H415</f>
        <v>0</v>
      </c>
      <c r="S415" s="242">
        <v>0</v>
      </c>
      <c r="T415" s="243">
        <f>S415*H415</f>
        <v>0</v>
      </c>
      <c r="AR415" s="244" t="s">
        <v>125</v>
      </c>
      <c r="AT415" s="244" t="s">
        <v>266</v>
      </c>
      <c r="AU415" s="244" t="s">
        <v>90</v>
      </c>
      <c r="AY415" s="17" t="s">
        <v>263</v>
      </c>
      <c r="BE415" s="245">
        <f>IF(N415="základní",J415,0)</f>
        <v>0</v>
      </c>
      <c r="BF415" s="245">
        <f>IF(N415="snížená",J415,0)</f>
        <v>0</v>
      </c>
      <c r="BG415" s="245">
        <f>IF(N415="zákl. přenesená",J415,0)</f>
        <v>0</v>
      </c>
      <c r="BH415" s="245">
        <f>IF(N415="sníž. přenesená",J415,0)</f>
        <v>0</v>
      </c>
      <c r="BI415" s="245">
        <f>IF(N415="nulová",J415,0)</f>
        <v>0</v>
      </c>
      <c r="BJ415" s="17" t="s">
        <v>90</v>
      </c>
      <c r="BK415" s="245">
        <f>ROUND(I415*H415,2)</f>
        <v>0</v>
      </c>
      <c r="BL415" s="17" t="s">
        <v>125</v>
      </c>
      <c r="BM415" s="244" t="s">
        <v>2399</v>
      </c>
    </row>
    <row r="416" s="1" customFormat="1" ht="16.5" customHeight="1">
      <c r="B416" s="39"/>
      <c r="C416" s="233" t="s">
        <v>1497</v>
      </c>
      <c r="D416" s="233" t="s">
        <v>266</v>
      </c>
      <c r="E416" s="234" t="s">
        <v>5087</v>
      </c>
      <c r="F416" s="235" t="s">
        <v>5088</v>
      </c>
      <c r="G416" s="236" t="s">
        <v>407</v>
      </c>
      <c r="H416" s="237">
        <v>133</v>
      </c>
      <c r="I416" s="238"/>
      <c r="J416" s="239">
        <f>ROUND(I416*H416,2)</f>
        <v>0</v>
      </c>
      <c r="K416" s="235" t="s">
        <v>413</v>
      </c>
      <c r="L416" s="44"/>
      <c r="M416" s="240" t="s">
        <v>1</v>
      </c>
      <c r="N416" s="241" t="s">
        <v>48</v>
      </c>
      <c r="O416" s="87"/>
      <c r="P416" s="242">
        <f>O416*H416</f>
        <v>0</v>
      </c>
      <c r="Q416" s="242">
        <v>0</v>
      </c>
      <c r="R416" s="242">
        <f>Q416*H416</f>
        <v>0</v>
      </c>
      <c r="S416" s="242">
        <v>0</v>
      </c>
      <c r="T416" s="243">
        <f>S416*H416</f>
        <v>0</v>
      </c>
      <c r="AR416" s="244" t="s">
        <v>125</v>
      </c>
      <c r="AT416" s="244" t="s">
        <v>266</v>
      </c>
      <c r="AU416" s="244" t="s">
        <v>90</v>
      </c>
      <c r="AY416" s="17" t="s">
        <v>263</v>
      </c>
      <c r="BE416" s="245">
        <f>IF(N416="základní",J416,0)</f>
        <v>0</v>
      </c>
      <c r="BF416" s="245">
        <f>IF(N416="snížená",J416,0)</f>
        <v>0</v>
      </c>
      <c r="BG416" s="245">
        <f>IF(N416="zákl. přenesená",J416,0)</f>
        <v>0</v>
      </c>
      <c r="BH416" s="245">
        <f>IF(N416="sníž. přenesená",J416,0)</f>
        <v>0</v>
      </c>
      <c r="BI416" s="245">
        <f>IF(N416="nulová",J416,0)</f>
        <v>0</v>
      </c>
      <c r="BJ416" s="17" t="s">
        <v>90</v>
      </c>
      <c r="BK416" s="245">
        <f>ROUND(I416*H416,2)</f>
        <v>0</v>
      </c>
      <c r="BL416" s="17" t="s">
        <v>125</v>
      </c>
      <c r="BM416" s="244" t="s">
        <v>2407</v>
      </c>
    </row>
    <row r="417" s="1" customFormat="1" ht="16.5" customHeight="1">
      <c r="B417" s="39"/>
      <c r="C417" s="233" t="s">
        <v>1501</v>
      </c>
      <c r="D417" s="233" t="s">
        <v>266</v>
      </c>
      <c r="E417" s="234" t="s">
        <v>5089</v>
      </c>
      <c r="F417" s="235" t="s">
        <v>4946</v>
      </c>
      <c r="G417" s="236" t="s">
        <v>407</v>
      </c>
      <c r="H417" s="237">
        <v>26</v>
      </c>
      <c r="I417" s="238"/>
      <c r="J417" s="239">
        <f>ROUND(I417*H417,2)</f>
        <v>0</v>
      </c>
      <c r="K417" s="235" t="s">
        <v>413</v>
      </c>
      <c r="L417" s="44"/>
      <c r="M417" s="240" t="s">
        <v>1</v>
      </c>
      <c r="N417" s="241" t="s">
        <v>48</v>
      </c>
      <c r="O417" s="87"/>
      <c r="P417" s="242">
        <f>O417*H417</f>
        <v>0</v>
      </c>
      <c r="Q417" s="242">
        <v>0</v>
      </c>
      <c r="R417" s="242">
        <f>Q417*H417</f>
        <v>0</v>
      </c>
      <c r="S417" s="242">
        <v>0</v>
      </c>
      <c r="T417" s="243">
        <f>S417*H417</f>
        <v>0</v>
      </c>
      <c r="AR417" s="244" t="s">
        <v>125</v>
      </c>
      <c r="AT417" s="244" t="s">
        <v>266</v>
      </c>
      <c r="AU417" s="244" t="s">
        <v>90</v>
      </c>
      <c r="AY417" s="17" t="s">
        <v>263</v>
      </c>
      <c r="BE417" s="245">
        <f>IF(N417="základní",J417,0)</f>
        <v>0</v>
      </c>
      <c r="BF417" s="245">
        <f>IF(N417="snížená",J417,0)</f>
        <v>0</v>
      </c>
      <c r="BG417" s="245">
        <f>IF(N417="zákl. přenesená",J417,0)</f>
        <v>0</v>
      </c>
      <c r="BH417" s="245">
        <f>IF(N417="sníž. přenesená",J417,0)</f>
        <v>0</v>
      </c>
      <c r="BI417" s="245">
        <f>IF(N417="nulová",J417,0)</f>
        <v>0</v>
      </c>
      <c r="BJ417" s="17" t="s">
        <v>90</v>
      </c>
      <c r="BK417" s="245">
        <f>ROUND(I417*H417,2)</f>
        <v>0</v>
      </c>
      <c r="BL417" s="17" t="s">
        <v>125</v>
      </c>
      <c r="BM417" s="244" t="s">
        <v>2415</v>
      </c>
    </row>
    <row r="418" s="11" customFormat="1" ht="25.92" customHeight="1">
      <c r="B418" s="217"/>
      <c r="C418" s="218"/>
      <c r="D418" s="219" t="s">
        <v>82</v>
      </c>
      <c r="E418" s="220" t="s">
        <v>5090</v>
      </c>
      <c r="F418" s="220" t="s">
        <v>5091</v>
      </c>
      <c r="G418" s="218"/>
      <c r="H418" s="218"/>
      <c r="I418" s="221"/>
      <c r="J418" s="222">
        <f>BK418</f>
        <v>0</v>
      </c>
      <c r="K418" s="218"/>
      <c r="L418" s="223"/>
      <c r="M418" s="224"/>
      <c r="N418" s="225"/>
      <c r="O418" s="225"/>
      <c r="P418" s="226">
        <f>SUM(P419:P452)</f>
        <v>0</v>
      </c>
      <c r="Q418" s="225"/>
      <c r="R418" s="226">
        <f>SUM(R419:R452)</f>
        <v>0</v>
      </c>
      <c r="S418" s="225"/>
      <c r="T418" s="227">
        <f>SUM(T419:T452)</f>
        <v>0</v>
      </c>
      <c r="AR418" s="228" t="s">
        <v>90</v>
      </c>
      <c r="AT418" s="229" t="s">
        <v>82</v>
      </c>
      <c r="AU418" s="229" t="s">
        <v>83</v>
      </c>
      <c r="AY418" s="228" t="s">
        <v>263</v>
      </c>
      <c r="BK418" s="230">
        <f>SUM(BK419:BK452)</f>
        <v>0</v>
      </c>
    </row>
    <row r="419" s="1" customFormat="1" ht="16.5" customHeight="1">
      <c r="B419" s="39"/>
      <c r="C419" s="233" t="s">
        <v>1507</v>
      </c>
      <c r="D419" s="233" t="s">
        <v>266</v>
      </c>
      <c r="E419" s="234" t="s">
        <v>5092</v>
      </c>
      <c r="F419" s="235" t="s">
        <v>4950</v>
      </c>
      <c r="G419" s="236" t="s">
        <v>1829</v>
      </c>
      <c r="H419" s="237">
        <v>1</v>
      </c>
      <c r="I419" s="238"/>
      <c r="J419" s="239">
        <f>ROUND(I419*H419,2)</f>
        <v>0</v>
      </c>
      <c r="K419" s="235" t="s">
        <v>413</v>
      </c>
      <c r="L419" s="44"/>
      <c r="M419" s="240" t="s">
        <v>1</v>
      </c>
      <c r="N419" s="241" t="s">
        <v>48</v>
      </c>
      <c r="O419" s="87"/>
      <c r="P419" s="242">
        <f>O419*H419</f>
        <v>0</v>
      </c>
      <c r="Q419" s="242">
        <v>0</v>
      </c>
      <c r="R419" s="242">
        <f>Q419*H419</f>
        <v>0</v>
      </c>
      <c r="S419" s="242">
        <v>0</v>
      </c>
      <c r="T419" s="243">
        <f>S419*H419</f>
        <v>0</v>
      </c>
      <c r="AR419" s="244" t="s">
        <v>125</v>
      </c>
      <c r="AT419" s="244" t="s">
        <v>266</v>
      </c>
      <c r="AU419" s="244" t="s">
        <v>90</v>
      </c>
      <c r="AY419" s="17" t="s">
        <v>263</v>
      </c>
      <c r="BE419" s="245">
        <f>IF(N419="základní",J419,0)</f>
        <v>0</v>
      </c>
      <c r="BF419" s="245">
        <f>IF(N419="snížená",J419,0)</f>
        <v>0</v>
      </c>
      <c r="BG419" s="245">
        <f>IF(N419="zákl. přenesená",J419,0)</f>
        <v>0</v>
      </c>
      <c r="BH419" s="245">
        <f>IF(N419="sníž. přenesená",J419,0)</f>
        <v>0</v>
      </c>
      <c r="BI419" s="245">
        <f>IF(N419="nulová",J419,0)</f>
        <v>0</v>
      </c>
      <c r="BJ419" s="17" t="s">
        <v>90</v>
      </c>
      <c r="BK419" s="245">
        <f>ROUND(I419*H419,2)</f>
        <v>0</v>
      </c>
      <c r="BL419" s="17" t="s">
        <v>125</v>
      </c>
      <c r="BM419" s="244" t="s">
        <v>2423</v>
      </c>
    </row>
    <row r="420" s="1" customFormat="1">
      <c r="B420" s="39"/>
      <c r="C420" s="40"/>
      <c r="D420" s="246" t="s">
        <v>273</v>
      </c>
      <c r="E420" s="40"/>
      <c r="F420" s="247" t="s">
        <v>5093</v>
      </c>
      <c r="G420" s="40"/>
      <c r="H420" s="40"/>
      <c r="I420" s="151"/>
      <c r="J420" s="40"/>
      <c r="K420" s="40"/>
      <c r="L420" s="44"/>
      <c r="M420" s="248"/>
      <c r="N420" s="87"/>
      <c r="O420" s="87"/>
      <c r="P420" s="87"/>
      <c r="Q420" s="87"/>
      <c r="R420" s="87"/>
      <c r="S420" s="87"/>
      <c r="T420" s="88"/>
      <c r="AT420" s="17" t="s">
        <v>273</v>
      </c>
      <c r="AU420" s="17" t="s">
        <v>90</v>
      </c>
    </row>
    <row r="421" s="1" customFormat="1" ht="16.5" customHeight="1">
      <c r="B421" s="39"/>
      <c r="C421" s="233" t="s">
        <v>1513</v>
      </c>
      <c r="D421" s="233" t="s">
        <v>266</v>
      </c>
      <c r="E421" s="234" t="s">
        <v>5094</v>
      </c>
      <c r="F421" s="235" t="s">
        <v>4745</v>
      </c>
      <c r="G421" s="236" t="s">
        <v>1829</v>
      </c>
      <c r="H421" s="237">
        <v>1</v>
      </c>
      <c r="I421" s="238"/>
      <c r="J421" s="239">
        <f>ROUND(I421*H421,2)</f>
        <v>0</v>
      </c>
      <c r="K421" s="235" t="s">
        <v>413</v>
      </c>
      <c r="L421" s="44"/>
      <c r="M421" s="240" t="s">
        <v>1</v>
      </c>
      <c r="N421" s="241" t="s">
        <v>48</v>
      </c>
      <c r="O421" s="87"/>
      <c r="P421" s="242">
        <f>O421*H421</f>
        <v>0</v>
      </c>
      <c r="Q421" s="242">
        <v>0</v>
      </c>
      <c r="R421" s="242">
        <f>Q421*H421</f>
        <v>0</v>
      </c>
      <c r="S421" s="242">
        <v>0</v>
      </c>
      <c r="T421" s="243">
        <f>S421*H421</f>
        <v>0</v>
      </c>
      <c r="AR421" s="244" t="s">
        <v>125</v>
      </c>
      <c r="AT421" s="244" t="s">
        <v>266</v>
      </c>
      <c r="AU421" s="244" t="s">
        <v>90</v>
      </c>
      <c r="AY421" s="17" t="s">
        <v>263</v>
      </c>
      <c r="BE421" s="245">
        <f>IF(N421="základní",J421,0)</f>
        <v>0</v>
      </c>
      <c r="BF421" s="245">
        <f>IF(N421="snížená",J421,0)</f>
        <v>0</v>
      </c>
      <c r="BG421" s="245">
        <f>IF(N421="zákl. přenesená",J421,0)</f>
        <v>0</v>
      </c>
      <c r="BH421" s="245">
        <f>IF(N421="sníž. přenesená",J421,0)</f>
        <v>0</v>
      </c>
      <c r="BI421" s="245">
        <f>IF(N421="nulová",J421,0)</f>
        <v>0</v>
      </c>
      <c r="BJ421" s="17" t="s">
        <v>90</v>
      </c>
      <c r="BK421" s="245">
        <f>ROUND(I421*H421,2)</f>
        <v>0</v>
      </c>
      <c r="BL421" s="17" t="s">
        <v>125</v>
      </c>
      <c r="BM421" s="244" t="s">
        <v>2432</v>
      </c>
    </row>
    <row r="422" s="1" customFormat="1" ht="24" customHeight="1">
      <c r="B422" s="39"/>
      <c r="C422" s="233" t="s">
        <v>1522</v>
      </c>
      <c r="D422" s="233" t="s">
        <v>266</v>
      </c>
      <c r="E422" s="234" t="s">
        <v>5095</v>
      </c>
      <c r="F422" s="235" t="s">
        <v>5096</v>
      </c>
      <c r="G422" s="236" t="s">
        <v>1829</v>
      </c>
      <c r="H422" s="237">
        <v>1</v>
      </c>
      <c r="I422" s="238"/>
      <c r="J422" s="239">
        <f>ROUND(I422*H422,2)</f>
        <v>0</v>
      </c>
      <c r="K422" s="235" t="s">
        <v>413</v>
      </c>
      <c r="L422" s="44"/>
      <c r="M422" s="240" t="s">
        <v>1</v>
      </c>
      <c r="N422" s="241" t="s">
        <v>48</v>
      </c>
      <c r="O422" s="87"/>
      <c r="P422" s="242">
        <f>O422*H422</f>
        <v>0</v>
      </c>
      <c r="Q422" s="242">
        <v>0</v>
      </c>
      <c r="R422" s="242">
        <f>Q422*H422</f>
        <v>0</v>
      </c>
      <c r="S422" s="242">
        <v>0</v>
      </c>
      <c r="T422" s="243">
        <f>S422*H422</f>
        <v>0</v>
      </c>
      <c r="AR422" s="244" t="s">
        <v>125</v>
      </c>
      <c r="AT422" s="244" t="s">
        <v>266</v>
      </c>
      <c r="AU422" s="244" t="s">
        <v>90</v>
      </c>
      <c r="AY422" s="17" t="s">
        <v>263</v>
      </c>
      <c r="BE422" s="245">
        <f>IF(N422="základní",J422,0)</f>
        <v>0</v>
      </c>
      <c r="BF422" s="245">
        <f>IF(N422="snížená",J422,0)</f>
        <v>0</v>
      </c>
      <c r="BG422" s="245">
        <f>IF(N422="zákl. přenesená",J422,0)</f>
        <v>0</v>
      </c>
      <c r="BH422" s="245">
        <f>IF(N422="sníž. přenesená",J422,0)</f>
        <v>0</v>
      </c>
      <c r="BI422" s="245">
        <f>IF(N422="nulová",J422,0)</f>
        <v>0</v>
      </c>
      <c r="BJ422" s="17" t="s">
        <v>90</v>
      </c>
      <c r="BK422" s="245">
        <f>ROUND(I422*H422,2)</f>
        <v>0</v>
      </c>
      <c r="BL422" s="17" t="s">
        <v>125</v>
      </c>
      <c r="BM422" s="244" t="s">
        <v>2440</v>
      </c>
    </row>
    <row r="423" s="1" customFormat="1">
      <c r="B423" s="39"/>
      <c r="C423" s="40"/>
      <c r="D423" s="246" t="s">
        <v>273</v>
      </c>
      <c r="E423" s="40"/>
      <c r="F423" s="247" t="s">
        <v>5097</v>
      </c>
      <c r="G423" s="40"/>
      <c r="H423" s="40"/>
      <c r="I423" s="151"/>
      <c r="J423" s="40"/>
      <c r="K423" s="40"/>
      <c r="L423" s="44"/>
      <c r="M423" s="248"/>
      <c r="N423" s="87"/>
      <c r="O423" s="87"/>
      <c r="P423" s="87"/>
      <c r="Q423" s="87"/>
      <c r="R423" s="87"/>
      <c r="S423" s="87"/>
      <c r="T423" s="88"/>
      <c r="AT423" s="17" t="s">
        <v>273</v>
      </c>
      <c r="AU423" s="17" t="s">
        <v>90</v>
      </c>
    </row>
    <row r="424" s="1" customFormat="1" ht="16.5" customHeight="1">
      <c r="B424" s="39"/>
      <c r="C424" s="233" t="s">
        <v>1529</v>
      </c>
      <c r="D424" s="233" t="s">
        <v>266</v>
      </c>
      <c r="E424" s="234" t="s">
        <v>5098</v>
      </c>
      <c r="F424" s="235" t="s">
        <v>4790</v>
      </c>
      <c r="G424" s="236" t="s">
        <v>1829</v>
      </c>
      <c r="H424" s="237">
        <v>1</v>
      </c>
      <c r="I424" s="238"/>
      <c r="J424" s="239">
        <f>ROUND(I424*H424,2)</f>
        <v>0</v>
      </c>
      <c r="K424" s="235" t="s">
        <v>413</v>
      </c>
      <c r="L424" s="44"/>
      <c r="M424" s="240" t="s">
        <v>1</v>
      </c>
      <c r="N424" s="241" t="s">
        <v>48</v>
      </c>
      <c r="O424" s="87"/>
      <c r="P424" s="242">
        <f>O424*H424</f>
        <v>0</v>
      </c>
      <c r="Q424" s="242">
        <v>0</v>
      </c>
      <c r="R424" s="242">
        <f>Q424*H424</f>
        <v>0</v>
      </c>
      <c r="S424" s="242">
        <v>0</v>
      </c>
      <c r="T424" s="243">
        <f>S424*H424</f>
        <v>0</v>
      </c>
      <c r="AR424" s="244" t="s">
        <v>125</v>
      </c>
      <c r="AT424" s="244" t="s">
        <v>266</v>
      </c>
      <c r="AU424" s="244" t="s">
        <v>90</v>
      </c>
      <c r="AY424" s="17" t="s">
        <v>263</v>
      </c>
      <c r="BE424" s="245">
        <f>IF(N424="základní",J424,0)</f>
        <v>0</v>
      </c>
      <c r="BF424" s="245">
        <f>IF(N424="snížená",J424,0)</f>
        <v>0</v>
      </c>
      <c r="BG424" s="245">
        <f>IF(N424="zákl. přenesená",J424,0)</f>
        <v>0</v>
      </c>
      <c r="BH424" s="245">
        <f>IF(N424="sníž. přenesená",J424,0)</f>
        <v>0</v>
      </c>
      <c r="BI424" s="245">
        <f>IF(N424="nulová",J424,0)</f>
        <v>0</v>
      </c>
      <c r="BJ424" s="17" t="s">
        <v>90</v>
      </c>
      <c r="BK424" s="245">
        <f>ROUND(I424*H424,2)</f>
        <v>0</v>
      </c>
      <c r="BL424" s="17" t="s">
        <v>125</v>
      </c>
      <c r="BM424" s="244" t="s">
        <v>2448</v>
      </c>
    </row>
    <row r="425" s="1" customFormat="1" ht="24" customHeight="1">
      <c r="B425" s="39"/>
      <c r="C425" s="233" t="s">
        <v>1539</v>
      </c>
      <c r="D425" s="233" t="s">
        <v>266</v>
      </c>
      <c r="E425" s="234" t="s">
        <v>5099</v>
      </c>
      <c r="F425" s="235" t="s">
        <v>5100</v>
      </c>
      <c r="G425" s="236" t="s">
        <v>1829</v>
      </c>
      <c r="H425" s="237">
        <v>1</v>
      </c>
      <c r="I425" s="238"/>
      <c r="J425" s="239">
        <f>ROUND(I425*H425,2)</f>
        <v>0</v>
      </c>
      <c r="K425" s="235" t="s">
        <v>413</v>
      </c>
      <c r="L425" s="44"/>
      <c r="M425" s="240" t="s">
        <v>1</v>
      </c>
      <c r="N425" s="241" t="s">
        <v>48</v>
      </c>
      <c r="O425" s="87"/>
      <c r="P425" s="242">
        <f>O425*H425</f>
        <v>0</v>
      </c>
      <c r="Q425" s="242">
        <v>0</v>
      </c>
      <c r="R425" s="242">
        <f>Q425*H425</f>
        <v>0</v>
      </c>
      <c r="S425" s="242">
        <v>0</v>
      </c>
      <c r="T425" s="243">
        <f>S425*H425</f>
        <v>0</v>
      </c>
      <c r="AR425" s="244" t="s">
        <v>125</v>
      </c>
      <c r="AT425" s="244" t="s">
        <v>266</v>
      </c>
      <c r="AU425" s="244" t="s">
        <v>90</v>
      </c>
      <c r="AY425" s="17" t="s">
        <v>263</v>
      </c>
      <c r="BE425" s="245">
        <f>IF(N425="základní",J425,0)</f>
        <v>0</v>
      </c>
      <c r="BF425" s="245">
        <f>IF(N425="snížená",J425,0)</f>
        <v>0</v>
      </c>
      <c r="BG425" s="245">
        <f>IF(N425="zákl. přenesená",J425,0)</f>
        <v>0</v>
      </c>
      <c r="BH425" s="245">
        <f>IF(N425="sníž. přenesená",J425,0)</f>
        <v>0</v>
      </c>
      <c r="BI425" s="245">
        <f>IF(N425="nulová",J425,0)</f>
        <v>0</v>
      </c>
      <c r="BJ425" s="17" t="s">
        <v>90</v>
      </c>
      <c r="BK425" s="245">
        <f>ROUND(I425*H425,2)</f>
        <v>0</v>
      </c>
      <c r="BL425" s="17" t="s">
        <v>125</v>
      </c>
      <c r="BM425" s="244" t="s">
        <v>2456</v>
      </c>
    </row>
    <row r="426" s="1" customFormat="1" ht="16.5" customHeight="1">
      <c r="B426" s="39"/>
      <c r="C426" s="233" t="s">
        <v>1548</v>
      </c>
      <c r="D426" s="233" t="s">
        <v>266</v>
      </c>
      <c r="E426" s="234" t="s">
        <v>5101</v>
      </c>
      <c r="F426" s="235" t="s">
        <v>5102</v>
      </c>
      <c r="G426" s="236" t="s">
        <v>1829</v>
      </c>
      <c r="H426" s="237">
        <v>1</v>
      </c>
      <c r="I426" s="238"/>
      <c r="J426" s="239">
        <f>ROUND(I426*H426,2)</f>
        <v>0</v>
      </c>
      <c r="K426" s="235" t="s">
        <v>413</v>
      </c>
      <c r="L426" s="44"/>
      <c r="M426" s="240" t="s">
        <v>1</v>
      </c>
      <c r="N426" s="241" t="s">
        <v>48</v>
      </c>
      <c r="O426" s="87"/>
      <c r="P426" s="242">
        <f>O426*H426</f>
        <v>0</v>
      </c>
      <c r="Q426" s="242">
        <v>0</v>
      </c>
      <c r="R426" s="242">
        <f>Q426*H426</f>
        <v>0</v>
      </c>
      <c r="S426" s="242">
        <v>0</v>
      </c>
      <c r="T426" s="243">
        <f>S426*H426</f>
        <v>0</v>
      </c>
      <c r="AR426" s="244" t="s">
        <v>125</v>
      </c>
      <c r="AT426" s="244" t="s">
        <v>266</v>
      </c>
      <c r="AU426" s="244" t="s">
        <v>90</v>
      </c>
      <c r="AY426" s="17" t="s">
        <v>263</v>
      </c>
      <c r="BE426" s="245">
        <f>IF(N426="základní",J426,0)</f>
        <v>0</v>
      </c>
      <c r="BF426" s="245">
        <f>IF(N426="snížená",J426,0)</f>
        <v>0</v>
      </c>
      <c r="BG426" s="245">
        <f>IF(N426="zákl. přenesená",J426,0)</f>
        <v>0</v>
      </c>
      <c r="BH426" s="245">
        <f>IF(N426="sníž. přenesená",J426,0)</f>
        <v>0</v>
      </c>
      <c r="BI426" s="245">
        <f>IF(N426="nulová",J426,0)</f>
        <v>0</v>
      </c>
      <c r="BJ426" s="17" t="s">
        <v>90</v>
      </c>
      <c r="BK426" s="245">
        <f>ROUND(I426*H426,2)</f>
        <v>0</v>
      </c>
      <c r="BL426" s="17" t="s">
        <v>125</v>
      </c>
      <c r="BM426" s="244" t="s">
        <v>2464</v>
      </c>
    </row>
    <row r="427" s="1" customFormat="1" ht="16.5" customHeight="1">
      <c r="B427" s="39"/>
      <c r="C427" s="233" t="s">
        <v>1557</v>
      </c>
      <c r="D427" s="233" t="s">
        <v>266</v>
      </c>
      <c r="E427" s="234" t="s">
        <v>5103</v>
      </c>
      <c r="F427" s="235" t="s">
        <v>5104</v>
      </c>
      <c r="G427" s="236" t="s">
        <v>1694</v>
      </c>
      <c r="H427" s="237">
        <v>3</v>
      </c>
      <c r="I427" s="238"/>
      <c r="J427" s="239">
        <f>ROUND(I427*H427,2)</f>
        <v>0</v>
      </c>
      <c r="K427" s="235" t="s">
        <v>413</v>
      </c>
      <c r="L427" s="44"/>
      <c r="M427" s="240" t="s">
        <v>1</v>
      </c>
      <c r="N427" s="241" t="s">
        <v>48</v>
      </c>
      <c r="O427" s="87"/>
      <c r="P427" s="242">
        <f>O427*H427</f>
        <v>0</v>
      </c>
      <c r="Q427" s="242">
        <v>0</v>
      </c>
      <c r="R427" s="242">
        <f>Q427*H427</f>
        <v>0</v>
      </c>
      <c r="S427" s="242">
        <v>0</v>
      </c>
      <c r="T427" s="243">
        <f>S427*H427</f>
        <v>0</v>
      </c>
      <c r="AR427" s="244" t="s">
        <v>125</v>
      </c>
      <c r="AT427" s="244" t="s">
        <v>266</v>
      </c>
      <c r="AU427" s="244" t="s">
        <v>90</v>
      </c>
      <c r="AY427" s="17" t="s">
        <v>263</v>
      </c>
      <c r="BE427" s="245">
        <f>IF(N427="základní",J427,0)</f>
        <v>0</v>
      </c>
      <c r="BF427" s="245">
        <f>IF(N427="snížená",J427,0)</f>
        <v>0</v>
      </c>
      <c r="BG427" s="245">
        <f>IF(N427="zákl. přenesená",J427,0)</f>
        <v>0</v>
      </c>
      <c r="BH427" s="245">
        <f>IF(N427="sníž. přenesená",J427,0)</f>
        <v>0</v>
      </c>
      <c r="BI427" s="245">
        <f>IF(N427="nulová",J427,0)</f>
        <v>0</v>
      </c>
      <c r="BJ427" s="17" t="s">
        <v>90</v>
      </c>
      <c r="BK427" s="245">
        <f>ROUND(I427*H427,2)</f>
        <v>0</v>
      </c>
      <c r="BL427" s="17" t="s">
        <v>125</v>
      </c>
      <c r="BM427" s="244" t="s">
        <v>2473</v>
      </c>
    </row>
    <row r="428" s="1" customFormat="1" ht="16.5" customHeight="1">
      <c r="B428" s="39"/>
      <c r="C428" s="233" t="s">
        <v>1564</v>
      </c>
      <c r="D428" s="233" t="s">
        <v>266</v>
      </c>
      <c r="E428" s="234" t="s">
        <v>5105</v>
      </c>
      <c r="F428" s="235" t="s">
        <v>4798</v>
      </c>
      <c r="G428" s="236" t="s">
        <v>1694</v>
      </c>
      <c r="H428" s="237">
        <v>3</v>
      </c>
      <c r="I428" s="238"/>
      <c r="J428" s="239">
        <f>ROUND(I428*H428,2)</f>
        <v>0</v>
      </c>
      <c r="K428" s="235" t="s">
        <v>413</v>
      </c>
      <c r="L428" s="44"/>
      <c r="M428" s="240" t="s">
        <v>1</v>
      </c>
      <c r="N428" s="241" t="s">
        <v>48</v>
      </c>
      <c r="O428" s="87"/>
      <c r="P428" s="242">
        <f>O428*H428</f>
        <v>0</v>
      </c>
      <c r="Q428" s="242">
        <v>0</v>
      </c>
      <c r="R428" s="242">
        <f>Q428*H428</f>
        <v>0</v>
      </c>
      <c r="S428" s="242">
        <v>0</v>
      </c>
      <c r="T428" s="243">
        <f>S428*H428</f>
        <v>0</v>
      </c>
      <c r="AR428" s="244" t="s">
        <v>125</v>
      </c>
      <c r="AT428" s="244" t="s">
        <v>266</v>
      </c>
      <c r="AU428" s="244" t="s">
        <v>90</v>
      </c>
      <c r="AY428" s="17" t="s">
        <v>263</v>
      </c>
      <c r="BE428" s="245">
        <f>IF(N428="základní",J428,0)</f>
        <v>0</v>
      </c>
      <c r="BF428" s="245">
        <f>IF(N428="snížená",J428,0)</f>
        <v>0</v>
      </c>
      <c r="BG428" s="245">
        <f>IF(N428="zákl. přenesená",J428,0)</f>
        <v>0</v>
      </c>
      <c r="BH428" s="245">
        <f>IF(N428="sníž. přenesená",J428,0)</f>
        <v>0</v>
      </c>
      <c r="BI428" s="245">
        <f>IF(N428="nulová",J428,0)</f>
        <v>0</v>
      </c>
      <c r="BJ428" s="17" t="s">
        <v>90</v>
      </c>
      <c r="BK428" s="245">
        <f>ROUND(I428*H428,2)</f>
        <v>0</v>
      </c>
      <c r="BL428" s="17" t="s">
        <v>125</v>
      </c>
      <c r="BM428" s="244" t="s">
        <v>2482</v>
      </c>
    </row>
    <row r="429" s="1" customFormat="1" ht="16.5" customHeight="1">
      <c r="B429" s="39"/>
      <c r="C429" s="233" t="s">
        <v>1573</v>
      </c>
      <c r="D429" s="233" t="s">
        <v>266</v>
      </c>
      <c r="E429" s="234" t="s">
        <v>5106</v>
      </c>
      <c r="F429" s="235" t="s">
        <v>5107</v>
      </c>
      <c r="G429" s="236" t="s">
        <v>1829</v>
      </c>
      <c r="H429" s="237">
        <v>1</v>
      </c>
      <c r="I429" s="238"/>
      <c r="J429" s="239">
        <f>ROUND(I429*H429,2)</f>
        <v>0</v>
      </c>
      <c r="K429" s="235" t="s">
        <v>413</v>
      </c>
      <c r="L429" s="44"/>
      <c r="M429" s="240" t="s">
        <v>1</v>
      </c>
      <c r="N429" s="241" t="s">
        <v>48</v>
      </c>
      <c r="O429" s="87"/>
      <c r="P429" s="242">
        <f>O429*H429</f>
        <v>0</v>
      </c>
      <c r="Q429" s="242">
        <v>0</v>
      </c>
      <c r="R429" s="242">
        <f>Q429*H429</f>
        <v>0</v>
      </c>
      <c r="S429" s="242">
        <v>0</v>
      </c>
      <c r="T429" s="243">
        <f>S429*H429</f>
        <v>0</v>
      </c>
      <c r="AR429" s="244" t="s">
        <v>125</v>
      </c>
      <c r="AT429" s="244" t="s">
        <v>266</v>
      </c>
      <c r="AU429" s="244" t="s">
        <v>90</v>
      </c>
      <c r="AY429" s="17" t="s">
        <v>263</v>
      </c>
      <c r="BE429" s="245">
        <f>IF(N429="základní",J429,0)</f>
        <v>0</v>
      </c>
      <c r="BF429" s="245">
        <f>IF(N429="snížená",J429,0)</f>
        <v>0</v>
      </c>
      <c r="BG429" s="245">
        <f>IF(N429="zákl. přenesená",J429,0)</f>
        <v>0</v>
      </c>
      <c r="BH429" s="245">
        <f>IF(N429="sníž. přenesená",J429,0)</f>
        <v>0</v>
      </c>
      <c r="BI429" s="245">
        <f>IF(N429="nulová",J429,0)</f>
        <v>0</v>
      </c>
      <c r="BJ429" s="17" t="s">
        <v>90</v>
      </c>
      <c r="BK429" s="245">
        <f>ROUND(I429*H429,2)</f>
        <v>0</v>
      </c>
      <c r="BL429" s="17" t="s">
        <v>125</v>
      </c>
      <c r="BM429" s="244" t="s">
        <v>2496</v>
      </c>
    </row>
    <row r="430" s="1" customFormat="1">
      <c r="B430" s="39"/>
      <c r="C430" s="40"/>
      <c r="D430" s="246" t="s">
        <v>273</v>
      </c>
      <c r="E430" s="40"/>
      <c r="F430" s="247" t="s">
        <v>5108</v>
      </c>
      <c r="G430" s="40"/>
      <c r="H430" s="40"/>
      <c r="I430" s="151"/>
      <c r="J430" s="40"/>
      <c r="K430" s="40"/>
      <c r="L430" s="44"/>
      <c r="M430" s="248"/>
      <c r="N430" s="87"/>
      <c r="O430" s="87"/>
      <c r="P430" s="87"/>
      <c r="Q430" s="87"/>
      <c r="R430" s="87"/>
      <c r="S430" s="87"/>
      <c r="T430" s="88"/>
      <c r="AT430" s="17" t="s">
        <v>273</v>
      </c>
      <c r="AU430" s="17" t="s">
        <v>90</v>
      </c>
    </row>
    <row r="431" s="1" customFormat="1" ht="16.5" customHeight="1">
      <c r="B431" s="39"/>
      <c r="C431" s="233" t="s">
        <v>1577</v>
      </c>
      <c r="D431" s="233" t="s">
        <v>266</v>
      </c>
      <c r="E431" s="234" t="s">
        <v>5109</v>
      </c>
      <c r="F431" s="235" t="s">
        <v>4745</v>
      </c>
      <c r="G431" s="236" t="s">
        <v>1829</v>
      </c>
      <c r="H431" s="237">
        <v>1</v>
      </c>
      <c r="I431" s="238"/>
      <c r="J431" s="239">
        <f>ROUND(I431*H431,2)</f>
        <v>0</v>
      </c>
      <c r="K431" s="235" t="s">
        <v>413</v>
      </c>
      <c r="L431" s="44"/>
      <c r="M431" s="240" t="s">
        <v>1</v>
      </c>
      <c r="N431" s="241" t="s">
        <v>48</v>
      </c>
      <c r="O431" s="87"/>
      <c r="P431" s="242">
        <f>O431*H431</f>
        <v>0</v>
      </c>
      <c r="Q431" s="242">
        <v>0</v>
      </c>
      <c r="R431" s="242">
        <f>Q431*H431</f>
        <v>0</v>
      </c>
      <c r="S431" s="242">
        <v>0</v>
      </c>
      <c r="T431" s="243">
        <f>S431*H431</f>
        <v>0</v>
      </c>
      <c r="AR431" s="244" t="s">
        <v>125</v>
      </c>
      <c r="AT431" s="244" t="s">
        <v>266</v>
      </c>
      <c r="AU431" s="244" t="s">
        <v>90</v>
      </c>
      <c r="AY431" s="17" t="s">
        <v>263</v>
      </c>
      <c r="BE431" s="245">
        <f>IF(N431="základní",J431,0)</f>
        <v>0</v>
      </c>
      <c r="BF431" s="245">
        <f>IF(N431="snížená",J431,0)</f>
        <v>0</v>
      </c>
      <c r="BG431" s="245">
        <f>IF(N431="zákl. přenesená",J431,0)</f>
        <v>0</v>
      </c>
      <c r="BH431" s="245">
        <f>IF(N431="sníž. přenesená",J431,0)</f>
        <v>0</v>
      </c>
      <c r="BI431" s="245">
        <f>IF(N431="nulová",J431,0)</f>
        <v>0</v>
      </c>
      <c r="BJ431" s="17" t="s">
        <v>90</v>
      </c>
      <c r="BK431" s="245">
        <f>ROUND(I431*H431,2)</f>
        <v>0</v>
      </c>
      <c r="BL431" s="17" t="s">
        <v>125</v>
      </c>
      <c r="BM431" s="244" t="s">
        <v>2506</v>
      </c>
    </row>
    <row r="432" s="1" customFormat="1" ht="16.5" customHeight="1">
      <c r="B432" s="39"/>
      <c r="C432" s="233" t="s">
        <v>1581</v>
      </c>
      <c r="D432" s="233" t="s">
        <v>266</v>
      </c>
      <c r="E432" s="234" t="s">
        <v>5110</v>
      </c>
      <c r="F432" s="235" t="s">
        <v>5111</v>
      </c>
      <c r="G432" s="236" t="s">
        <v>1829</v>
      </c>
      <c r="H432" s="237">
        <v>2</v>
      </c>
      <c r="I432" s="238"/>
      <c r="J432" s="239">
        <f>ROUND(I432*H432,2)</f>
        <v>0</v>
      </c>
      <c r="K432" s="235" t="s">
        <v>413</v>
      </c>
      <c r="L432" s="44"/>
      <c r="M432" s="240" t="s">
        <v>1</v>
      </c>
      <c r="N432" s="241" t="s">
        <v>48</v>
      </c>
      <c r="O432" s="87"/>
      <c r="P432" s="242">
        <f>O432*H432</f>
        <v>0</v>
      </c>
      <c r="Q432" s="242">
        <v>0</v>
      </c>
      <c r="R432" s="242">
        <f>Q432*H432</f>
        <v>0</v>
      </c>
      <c r="S432" s="242">
        <v>0</v>
      </c>
      <c r="T432" s="243">
        <f>S432*H432</f>
        <v>0</v>
      </c>
      <c r="AR432" s="244" t="s">
        <v>125</v>
      </c>
      <c r="AT432" s="244" t="s">
        <v>266</v>
      </c>
      <c r="AU432" s="244" t="s">
        <v>90</v>
      </c>
      <c r="AY432" s="17" t="s">
        <v>263</v>
      </c>
      <c r="BE432" s="245">
        <f>IF(N432="základní",J432,0)</f>
        <v>0</v>
      </c>
      <c r="BF432" s="245">
        <f>IF(N432="snížená",J432,0)</f>
        <v>0</v>
      </c>
      <c r="BG432" s="245">
        <f>IF(N432="zákl. přenesená",J432,0)</f>
        <v>0</v>
      </c>
      <c r="BH432" s="245">
        <f>IF(N432="sníž. přenesená",J432,0)</f>
        <v>0</v>
      </c>
      <c r="BI432" s="245">
        <f>IF(N432="nulová",J432,0)</f>
        <v>0</v>
      </c>
      <c r="BJ432" s="17" t="s">
        <v>90</v>
      </c>
      <c r="BK432" s="245">
        <f>ROUND(I432*H432,2)</f>
        <v>0</v>
      </c>
      <c r="BL432" s="17" t="s">
        <v>125</v>
      </c>
      <c r="BM432" s="244" t="s">
        <v>2517</v>
      </c>
    </row>
    <row r="433" s="1" customFormat="1">
      <c r="B433" s="39"/>
      <c r="C433" s="40"/>
      <c r="D433" s="246" t="s">
        <v>273</v>
      </c>
      <c r="E433" s="40"/>
      <c r="F433" s="247" t="s">
        <v>5112</v>
      </c>
      <c r="G433" s="40"/>
      <c r="H433" s="40"/>
      <c r="I433" s="151"/>
      <c r="J433" s="40"/>
      <c r="K433" s="40"/>
      <c r="L433" s="44"/>
      <c r="M433" s="248"/>
      <c r="N433" s="87"/>
      <c r="O433" s="87"/>
      <c r="P433" s="87"/>
      <c r="Q433" s="87"/>
      <c r="R433" s="87"/>
      <c r="S433" s="87"/>
      <c r="T433" s="88"/>
      <c r="AT433" s="17" t="s">
        <v>273</v>
      </c>
      <c r="AU433" s="17" t="s">
        <v>90</v>
      </c>
    </row>
    <row r="434" s="1" customFormat="1" ht="16.5" customHeight="1">
      <c r="B434" s="39"/>
      <c r="C434" s="233" t="s">
        <v>1586</v>
      </c>
      <c r="D434" s="233" t="s">
        <v>266</v>
      </c>
      <c r="E434" s="234" t="s">
        <v>5113</v>
      </c>
      <c r="F434" s="235" t="s">
        <v>5114</v>
      </c>
      <c r="G434" s="236" t="s">
        <v>1829</v>
      </c>
      <c r="H434" s="237">
        <v>2</v>
      </c>
      <c r="I434" s="238"/>
      <c r="J434" s="239">
        <f>ROUND(I434*H434,2)</f>
        <v>0</v>
      </c>
      <c r="K434" s="235" t="s">
        <v>413</v>
      </c>
      <c r="L434" s="44"/>
      <c r="M434" s="240" t="s">
        <v>1</v>
      </c>
      <c r="N434" s="241" t="s">
        <v>48</v>
      </c>
      <c r="O434" s="87"/>
      <c r="P434" s="242">
        <f>O434*H434</f>
        <v>0</v>
      </c>
      <c r="Q434" s="242">
        <v>0</v>
      </c>
      <c r="R434" s="242">
        <f>Q434*H434</f>
        <v>0</v>
      </c>
      <c r="S434" s="242">
        <v>0</v>
      </c>
      <c r="T434" s="243">
        <f>S434*H434</f>
        <v>0</v>
      </c>
      <c r="AR434" s="244" t="s">
        <v>125</v>
      </c>
      <c r="AT434" s="244" t="s">
        <v>266</v>
      </c>
      <c r="AU434" s="244" t="s">
        <v>90</v>
      </c>
      <c r="AY434" s="17" t="s">
        <v>263</v>
      </c>
      <c r="BE434" s="245">
        <f>IF(N434="základní",J434,0)</f>
        <v>0</v>
      </c>
      <c r="BF434" s="245">
        <f>IF(N434="snížená",J434,0)</f>
        <v>0</v>
      </c>
      <c r="BG434" s="245">
        <f>IF(N434="zákl. přenesená",J434,0)</f>
        <v>0</v>
      </c>
      <c r="BH434" s="245">
        <f>IF(N434="sníž. přenesená",J434,0)</f>
        <v>0</v>
      </c>
      <c r="BI434" s="245">
        <f>IF(N434="nulová",J434,0)</f>
        <v>0</v>
      </c>
      <c r="BJ434" s="17" t="s">
        <v>90</v>
      </c>
      <c r="BK434" s="245">
        <f>ROUND(I434*H434,2)</f>
        <v>0</v>
      </c>
      <c r="BL434" s="17" t="s">
        <v>125</v>
      </c>
      <c r="BM434" s="244" t="s">
        <v>2530</v>
      </c>
    </row>
    <row r="435" s="1" customFormat="1" ht="16.5" customHeight="1">
      <c r="B435" s="39"/>
      <c r="C435" s="233" t="s">
        <v>1596</v>
      </c>
      <c r="D435" s="233" t="s">
        <v>266</v>
      </c>
      <c r="E435" s="234" t="s">
        <v>5115</v>
      </c>
      <c r="F435" s="235" t="s">
        <v>5116</v>
      </c>
      <c r="G435" s="236" t="s">
        <v>1829</v>
      </c>
      <c r="H435" s="237">
        <v>2</v>
      </c>
      <c r="I435" s="238"/>
      <c r="J435" s="239">
        <f>ROUND(I435*H435,2)</f>
        <v>0</v>
      </c>
      <c r="K435" s="235" t="s">
        <v>413</v>
      </c>
      <c r="L435" s="44"/>
      <c r="M435" s="240" t="s">
        <v>1</v>
      </c>
      <c r="N435" s="241" t="s">
        <v>48</v>
      </c>
      <c r="O435" s="87"/>
      <c r="P435" s="242">
        <f>O435*H435</f>
        <v>0</v>
      </c>
      <c r="Q435" s="242">
        <v>0</v>
      </c>
      <c r="R435" s="242">
        <f>Q435*H435</f>
        <v>0</v>
      </c>
      <c r="S435" s="242">
        <v>0</v>
      </c>
      <c r="T435" s="243">
        <f>S435*H435</f>
        <v>0</v>
      </c>
      <c r="AR435" s="244" t="s">
        <v>125</v>
      </c>
      <c r="AT435" s="244" t="s">
        <v>266</v>
      </c>
      <c r="AU435" s="244" t="s">
        <v>90</v>
      </c>
      <c r="AY435" s="17" t="s">
        <v>263</v>
      </c>
      <c r="BE435" s="245">
        <f>IF(N435="základní",J435,0)</f>
        <v>0</v>
      </c>
      <c r="BF435" s="245">
        <f>IF(N435="snížená",J435,0)</f>
        <v>0</v>
      </c>
      <c r="BG435" s="245">
        <f>IF(N435="zákl. přenesená",J435,0)</f>
        <v>0</v>
      </c>
      <c r="BH435" s="245">
        <f>IF(N435="sníž. přenesená",J435,0)</f>
        <v>0</v>
      </c>
      <c r="BI435" s="245">
        <f>IF(N435="nulová",J435,0)</f>
        <v>0</v>
      </c>
      <c r="BJ435" s="17" t="s">
        <v>90</v>
      </c>
      <c r="BK435" s="245">
        <f>ROUND(I435*H435,2)</f>
        <v>0</v>
      </c>
      <c r="BL435" s="17" t="s">
        <v>125</v>
      </c>
      <c r="BM435" s="244" t="s">
        <v>2539</v>
      </c>
    </row>
    <row r="436" s="1" customFormat="1" ht="16.5" customHeight="1">
      <c r="B436" s="39"/>
      <c r="C436" s="233" t="s">
        <v>1602</v>
      </c>
      <c r="D436" s="233" t="s">
        <v>266</v>
      </c>
      <c r="E436" s="234" t="s">
        <v>5117</v>
      </c>
      <c r="F436" s="235" t="s">
        <v>5118</v>
      </c>
      <c r="G436" s="236" t="s">
        <v>1829</v>
      </c>
      <c r="H436" s="237">
        <v>1</v>
      </c>
      <c r="I436" s="238"/>
      <c r="J436" s="239">
        <f>ROUND(I436*H436,2)</f>
        <v>0</v>
      </c>
      <c r="K436" s="235" t="s">
        <v>413</v>
      </c>
      <c r="L436" s="44"/>
      <c r="M436" s="240" t="s">
        <v>1</v>
      </c>
      <c r="N436" s="241" t="s">
        <v>48</v>
      </c>
      <c r="O436" s="87"/>
      <c r="P436" s="242">
        <f>O436*H436</f>
        <v>0</v>
      </c>
      <c r="Q436" s="242">
        <v>0</v>
      </c>
      <c r="R436" s="242">
        <f>Q436*H436</f>
        <v>0</v>
      </c>
      <c r="S436" s="242">
        <v>0</v>
      </c>
      <c r="T436" s="243">
        <f>S436*H436</f>
        <v>0</v>
      </c>
      <c r="AR436" s="244" t="s">
        <v>125</v>
      </c>
      <c r="AT436" s="244" t="s">
        <v>266</v>
      </c>
      <c r="AU436" s="244" t="s">
        <v>90</v>
      </c>
      <c r="AY436" s="17" t="s">
        <v>263</v>
      </c>
      <c r="BE436" s="245">
        <f>IF(N436="základní",J436,0)</f>
        <v>0</v>
      </c>
      <c r="BF436" s="245">
        <f>IF(N436="snížená",J436,0)</f>
        <v>0</v>
      </c>
      <c r="BG436" s="245">
        <f>IF(N436="zákl. přenesená",J436,0)</f>
        <v>0</v>
      </c>
      <c r="BH436" s="245">
        <f>IF(N436="sníž. přenesená",J436,0)</f>
        <v>0</v>
      </c>
      <c r="BI436" s="245">
        <f>IF(N436="nulová",J436,0)</f>
        <v>0</v>
      </c>
      <c r="BJ436" s="17" t="s">
        <v>90</v>
      </c>
      <c r="BK436" s="245">
        <f>ROUND(I436*H436,2)</f>
        <v>0</v>
      </c>
      <c r="BL436" s="17" t="s">
        <v>125</v>
      </c>
      <c r="BM436" s="244" t="s">
        <v>2549</v>
      </c>
    </row>
    <row r="437" s="1" customFormat="1" ht="16.5" customHeight="1">
      <c r="B437" s="39"/>
      <c r="C437" s="233" t="s">
        <v>1607</v>
      </c>
      <c r="D437" s="233" t="s">
        <v>266</v>
      </c>
      <c r="E437" s="234" t="s">
        <v>5119</v>
      </c>
      <c r="F437" s="235" t="s">
        <v>5120</v>
      </c>
      <c r="G437" s="236" t="s">
        <v>1694</v>
      </c>
      <c r="H437" s="237">
        <v>80</v>
      </c>
      <c r="I437" s="238"/>
      <c r="J437" s="239">
        <f>ROUND(I437*H437,2)</f>
        <v>0</v>
      </c>
      <c r="K437" s="235" t="s">
        <v>413</v>
      </c>
      <c r="L437" s="44"/>
      <c r="M437" s="240" t="s">
        <v>1</v>
      </c>
      <c r="N437" s="241" t="s">
        <v>48</v>
      </c>
      <c r="O437" s="87"/>
      <c r="P437" s="242">
        <f>O437*H437</f>
        <v>0</v>
      </c>
      <c r="Q437" s="242">
        <v>0</v>
      </c>
      <c r="R437" s="242">
        <f>Q437*H437</f>
        <v>0</v>
      </c>
      <c r="S437" s="242">
        <v>0</v>
      </c>
      <c r="T437" s="243">
        <f>S437*H437</f>
        <v>0</v>
      </c>
      <c r="AR437" s="244" t="s">
        <v>125</v>
      </c>
      <c r="AT437" s="244" t="s">
        <v>266</v>
      </c>
      <c r="AU437" s="244" t="s">
        <v>90</v>
      </c>
      <c r="AY437" s="17" t="s">
        <v>263</v>
      </c>
      <c r="BE437" s="245">
        <f>IF(N437="základní",J437,0)</f>
        <v>0</v>
      </c>
      <c r="BF437" s="245">
        <f>IF(N437="snížená",J437,0)</f>
        <v>0</v>
      </c>
      <c r="BG437" s="245">
        <f>IF(N437="zákl. přenesená",J437,0)</f>
        <v>0</v>
      </c>
      <c r="BH437" s="245">
        <f>IF(N437="sníž. přenesená",J437,0)</f>
        <v>0</v>
      </c>
      <c r="BI437" s="245">
        <f>IF(N437="nulová",J437,0)</f>
        <v>0</v>
      </c>
      <c r="BJ437" s="17" t="s">
        <v>90</v>
      </c>
      <c r="BK437" s="245">
        <f>ROUND(I437*H437,2)</f>
        <v>0</v>
      </c>
      <c r="BL437" s="17" t="s">
        <v>125</v>
      </c>
      <c r="BM437" s="244" t="s">
        <v>2559</v>
      </c>
    </row>
    <row r="438" s="1" customFormat="1" ht="16.5" customHeight="1">
      <c r="B438" s="39"/>
      <c r="C438" s="233" t="s">
        <v>1616</v>
      </c>
      <c r="D438" s="233" t="s">
        <v>266</v>
      </c>
      <c r="E438" s="234" t="s">
        <v>5121</v>
      </c>
      <c r="F438" s="235" t="s">
        <v>4745</v>
      </c>
      <c r="G438" s="236" t="s">
        <v>1829</v>
      </c>
      <c r="H438" s="237">
        <v>1</v>
      </c>
      <c r="I438" s="238"/>
      <c r="J438" s="239">
        <f>ROUND(I438*H438,2)</f>
        <v>0</v>
      </c>
      <c r="K438" s="235" t="s">
        <v>413</v>
      </c>
      <c r="L438" s="44"/>
      <c r="M438" s="240" t="s">
        <v>1</v>
      </c>
      <c r="N438" s="241" t="s">
        <v>48</v>
      </c>
      <c r="O438" s="87"/>
      <c r="P438" s="242">
        <f>O438*H438</f>
        <v>0</v>
      </c>
      <c r="Q438" s="242">
        <v>0</v>
      </c>
      <c r="R438" s="242">
        <f>Q438*H438</f>
        <v>0</v>
      </c>
      <c r="S438" s="242">
        <v>0</v>
      </c>
      <c r="T438" s="243">
        <f>S438*H438</f>
        <v>0</v>
      </c>
      <c r="AR438" s="244" t="s">
        <v>125</v>
      </c>
      <c r="AT438" s="244" t="s">
        <v>266</v>
      </c>
      <c r="AU438" s="244" t="s">
        <v>90</v>
      </c>
      <c r="AY438" s="17" t="s">
        <v>263</v>
      </c>
      <c r="BE438" s="245">
        <f>IF(N438="základní",J438,0)</f>
        <v>0</v>
      </c>
      <c r="BF438" s="245">
        <f>IF(N438="snížená",J438,0)</f>
        <v>0</v>
      </c>
      <c r="BG438" s="245">
        <f>IF(N438="zákl. přenesená",J438,0)</f>
        <v>0</v>
      </c>
      <c r="BH438" s="245">
        <f>IF(N438="sníž. přenesená",J438,0)</f>
        <v>0</v>
      </c>
      <c r="BI438" s="245">
        <f>IF(N438="nulová",J438,0)</f>
        <v>0</v>
      </c>
      <c r="BJ438" s="17" t="s">
        <v>90</v>
      </c>
      <c r="BK438" s="245">
        <f>ROUND(I438*H438,2)</f>
        <v>0</v>
      </c>
      <c r="BL438" s="17" t="s">
        <v>125</v>
      </c>
      <c r="BM438" s="244" t="s">
        <v>2569</v>
      </c>
    </row>
    <row r="439" s="1" customFormat="1" ht="16.5" customHeight="1">
      <c r="B439" s="39"/>
      <c r="C439" s="233" t="s">
        <v>1620</v>
      </c>
      <c r="D439" s="233" t="s">
        <v>266</v>
      </c>
      <c r="E439" s="234" t="s">
        <v>5122</v>
      </c>
      <c r="F439" s="235" t="s">
        <v>5123</v>
      </c>
      <c r="G439" s="236" t="s">
        <v>1829</v>
      </c>
      <c r="H439" s="237">
        <v>6</v>
      </c>
      <c r="I439" s="238"/>
      <c r="J439" s="239">
        <f>ROUND(I439*H439,2)</f>
        <v>0</v>
      </c>
      <c r="K439" s="235" t="s">
        <v>413</v>
      </c>
      <c r="L439" s="44"/>
      <c r="M439" s="240" t="s">
        <v>1</v>
      </c>
      <c r="N439" s="241" t="s">
        <v>48</v>
      </c>
      <c r="O439" s="87"/>
      <c r="P439" s="242">
        <f>O439*H439</f>
        <v>0</v>
      </c>
      <c r="Q439" s="242">
        <v>0</v>
      </c>
      <c r="R439" s="242">
        <f>Q439*H439</f>
        <v>0</v>
      </c>
      <c r="S439" s="242">
        <v>0</v>
      </c>
      <c r="T439" s="243">
        <f>S439*H439</f>
        <v>0</v>
      </c>
      <c r="AR439" s="244" t="s">
        <v>125</v>
      </c>
      <c r="AT439" s="244" t="s">
        <v>266</v>
      </c>
      <c r="AU439" s="244" t="s">
        <v>90</v>
      </c>
      <c r="AY439" s="17" t="s">
        <v>263</v>
      </c>
      <c r="BE439" s="245">
        <f>IF(N439="základní",J439,0)</f>
        <v>0</v>
      </c>
      <c r="BF439" s="245">
        <f>IF(N439="snížená",J439,0)</f>
        <v>0</v>
      </c>
      <c r="BG439" s="245">
        <f>IF(N439="zákl. přenesená",J439,0)</f>
        <v>0</v>
      </c>
      <c r="BH439" s="245">
        <f>IF(N439="sníž. přenesená",J439,0)</f>
        <v>0</v>
      </c>
      <c r="BI439" s="245">
        <f>IF(N439="nulová",J439,0)</f>
        <v>0</v>
      </c>
      <c r="BJ439" s="17" t="s">
        <v>90</v>
      </c>
      <c r="BK439" s="245">
        <f>ROUND(I439*H439,2)</f>
        <v>0</v>
      </c>
      <c r="BL439" s="17" t="s">
        <v>125</v>
      </c>
      <c r="BM439" s="244" t="s">
        <v>2582</v>
      </c>
    </row>
    <row r="440" s="1" customFormat="1" ht="16.5" customHeight="1">
      <c r="B440" s="39"/>
      <c r="C440" s="233" t="s">
        <v>1623</v>
      </c>
      <c r="D440" s="233" t="s">
        <v>266</v>
      </c>
      <c r="E440" s="234" t="s">
        <v>5124</v>
      </c>
      <c r="F440" s="235" t="s">
        <v>4745</v>
      </c>
      <c r="G440" s="236" t="s">
        <v>1829</v>
      </c>
      <c r="H440" s="237">
        <v>1</v>
      </c>
      <c r="I440" s="238"/>
      <c r="J440" s="239">
        <f>ROUND(I440*H440,2)</f>
        <v>0</v>
      </c>
      <c r="K440" s="235" t="s">
        <v>413</v>
      </c>
      <c r="L440" s="44"/>
      <c r="M440" s="240" t="s">
        <v>1</v>
      </c>
      <c r="N440" s="241" t="s">
        <v>48</v>
      </c>
      <c r="O440" s="87"/>
      <c r="P440" s="242">
        <f>O440*H440</f>
        <v>0</v>
      </c>
      <c r="Q440" s="242">
        <v>0</v>
      </c>
      <c r="R440" s="242">
        <f>Q440*H440</f>
        <v>0</v>
      </c>
      <c r="S440" s="242">
        <v>0</v>
      </c>
      <c r="T440" s="243">
        <f>S440*H440</f>
        <v>0</v>
      </c>
      <c r="AR440" s="244" t="s">
        <v>125</v>
      </c>
      <c r="AT440" s="244" t="s">
        <v>266</v>
      </c>
      <c r="AU440" s="244" t="s">
        <v>90</v>
      </c>
      <c r="AY440" s="17" t="s">
        <v>263</v>
      </c>
      <c r="BE440" s="245">
        <f>IF(N440="základní",J440,0)</f>
        <v>0</v>
      </c>
      <c r="BF440" s="245">
        <f>IF(N440="snížená",J440,0)</f>
        <v>0</v>
      </c>
      <c r="BG440" s="245">
        <f>IF(N440="zákl. přenesená",J440,0)</f>
        <v>0</v>
      </c>
      <c r="BH440" s="245">
        <f>IF(N440="sníž. přenesená",J440,0)</f>
        <v>0</v>
      </c>
      <c r="BI440" s="245">
        <f>IF(N440="nulová",J440,0)</f>
        <v>0</v>
      </c>
      <c r="BJ440" s="17" t="s">
        <v>90</v>
      </c>
      <c r="BK440" s="245">
        <f>ROUND(I440*H440,2)</f>
        <v>0</v>
      </c>
      <c r="BL440" s="17" t="s">
        <v>125</v>
      </c>
      <c r="BM440" s="244" t="s">
        <v>2594</v>
      </c>
    </row>
    <row r="441" s="1" customFormat="1" ht="24" customHeight="1">
      <c r="B441" s="39"/>
      <c r="C441" s="233" t="s">
        <v>1627</v>
      </c>
      <c r="D441" s="233" t="s">
        <v>266</v>
      </c>
      <c r="E441" s="234" t="s">
        <v>5125</v>
      </c>
      <c r="F441" s="235" t="s">
        <v>5126</v>
      </c>
      <c r="G441" s="236" t="s">
        <v>1829</v>
      </c>
      <c r="H441" s="237">
        <v>4</v>
      </c>
      <c r="I441" s="238"/>
      <c r="J441" s="239">
        <f>ROUND(I441*H441,2)</f>
        <v>0</v>
      </c>
      <c r="K441" s="235" t="s">
        <v>413</v>
      </c>
      <c r="L441" s="44"/>
      <c r="M441" s="240" t="s">
        <v>1</v>
      </c>
      <c r="N441" s="241" t="s">
        <v>48</v>
      </c>
      <c r="O441" s="87"/>
      <c r="P441" s="242">
        <f>O441*H441</f>
        <v>0</v>
      </c>
      <c r="Q441" s="242">
        <v>0</v>
      </c>
      <c r="R441" s="242">
        <f>Q441*H441</f>
        <v>0</v>
      </c>
      <c r="S441" s="242">
        <v>0</v>
      </c>
      <c r="T441" s="243">
        <f>S441*H441</f>
        <v>0</v>
      </c>
      <c r="AR441" s="244" t="s">
        <v>125</v>
      </c>
      <c r="AT441" s="244" t="s">
        <v>266</v>
      </c>
      <c r="AU441" s="244" t="s">
        <v>90</v>
      </c>
      <c r="AY441" s="17" t="s">
        <v>263</v>
      </c>
      <c r="BE441" s="245">
        <f>IF(N441="základní",J441,0)</f>
        <v>0</v>
      </c>
      <c r="BF441" s="245">
        <f>IF(N441="snížená",J441,0)</f>
        <v>0</v>
      </c>
      <c r="BG441" s="245">
        <f>IF(N441="zákl. přenesená",J441,0)</f>
        <v>0</v>
      </c>
      <c r="BH441" s="245">
        <f>IF(N441="sníž. přenesená",J441,0)</f>
        <v>0</v>
      </c>
      <c r="BI441" s="245">
        <f>IF(N441="nulová",J441,0)</f>
        <v>0</v>
      </c>
      <c r="BJ441" s="17" t="s">
        <v>90</v>
      </c>
      <c r="BK441" s="245">
        <f>ROUND(I441*H441,2)</f>
        <v>0</v>
      </c>
      <c r="BL441" s="17" t="s">
        <v>125</v>
      </c>
      <c r="BM441" s="244" t="s">
        <v>2605</v>
      </c>
    </row>
    <row r="442" s="1" customFormat="1">
      <c r="B442" s="39"/>
      <c r="C442" s="40"/>
      <c r="D442" s="246" t="s">
        <v>273</v>
      </c>
      <c r="E442" s="40"/>
      <c r="F442" s="247" t="s">
        <v>5127</v>
      </c>
      <c r="G442" s="40"/>
      <c r="H442" s="40"/>
      <c r="I442" s="151"/>
      <c r="J442" s="40"/>
      <c r="K442" s="40"/>
      <c r="L442" s="44"/>
      <c r="M442" s="248"/>
      <c r="N442" s="87"/>
      <c r="O442" s="87"/>
      <c r="P442" s="87"/>
      <c r="Q442" s="87"/>
      <c r="R442" s="87"/>
      <c r="S442" s="87"/>
      <c r="T442" s="88"/>
      <c r="AT442" s="17" t="s">
        <v>273</v>
      </c>
      <c r="AU442" s="17" t="s">
        <v>90</v>
      </c>
    </row>
    <row r="443" s="1" customFormat="1" ht="16.5" customHeight="1">
      <c r="B443" s="39"/>
      <c r="C443" s="233" t="s">
        <v>1633</v>
      </c>
      <c r="D443" s="233" t="s">
        <v>266</v>
      </c>
      <c r="E443" s="234" t="s">
        <v>5128</v>
      </c>
      <c r="F443" s="235" t="s">
        <v>5129</v>
      </c>
      <c r="G443" s="236" t="s">
        <v>1694</v>
      </c>
      <c r="H443" s="237">
        <v>4</v>
      </c>
      <c r="I443" s="238"/>
      <c r="J443" s="239">
        <f>ROUND(I443*H443,2)</f>
        <v>0</v>
      </c>
      <c r="K443" s="235" t="s">
        <v>413</v>
      </c>
      <c r="L443" s="44"/>
      <c r="M443" s="240" t="s">
        <v>1</v>
      </c>
      <c r="N443" s="241" t="s">
        <v>48</v>
      </c>
      <c r="O443" s="87"/>
      <c r="P443" s="242">
        <f>O443*H443</f>
        <v>0</v>
      </c>
      <c r="Q443" s="242">
        <v>0</v>
      </c>
      <c r="R443" s="242">
        <f>Q443*H443</f>
        <v>0</v>
      </c>
      <c r="S443" s="242">
        <v>0</v>
      </c>
      <c r="T443" s="243">
        <f>S443*H443</f>
        <v>0</v>
      </c>
      <c r="AR443" s="244" t="s">
        <v>125</v>
      </c>
      <c r="AT443" s="244" t="s">
        <v>266</v>
      </c>
      <c r="AU443" s="244" t="s">
        <v>90</v>
      </c>
      <c r="AY443" s="17" t="s">
        <v>263</v>
      </c>
      <c r="BE443" s="245">
        <f>IF(N443="základní",J443,0)</f>
        <v>0</v>
      </c>
      <c r="BF443" s="245">
        <f>IF(N443="snížená",J443,0)</f>
        <v>0</v>
      </c>
      <c r="BG443" s="245">
        <f>IF(N443="zákl. přenesená",J443,0)</f>
        <v>0</v>
      </c>
      <c r="BH443" s="245">
        <f>IF(N443="sníž. přenesená",J443,0)</f>
        <v>0</v>
      </c>
      <c r="BI443" s="245">
        <f>IF(N443="nulová",J443,0)</f>
        <v>0</v>
      </c>
      <c r="BJ443" s="17" t="s">
        <v>90</v>
      </c>
      <c r="BK443" s="245">
        <f>ROUND(I443*H443,2)</f>
        <v>0</v>
      </c>
      <c r="BL443" s="17" t="s">
        <v>125</v>
      </c>
      <c r="BM443" s="244" t="s">
        <v>2615</v>
      </c>
    </row>
    <row r="444" s="1" customFormat="1" ht="16.5" customHeight="1">
      <c r="B444" s="39"/>
      <c r="C444" s="233" t="s">
        <v>1638</v>
      </c>
      <c r="D444" s="233" t="s">
        <v>266</v>
      </c>
      <c r="E444" s="234" t="s">
        <v>5130</v>
      </c>
      <c r="F444" s="235" t="s">
        <v>5131</v>
      </c>
      <c r="G444" s="236" t="s">
        <v>1829</v>
      </c>
      <c r="H444" s="237">
        <v>2</v>
      </c>
      <c r="I444" s="238"/>
      <c r="J444" s="239">
        <f>ROUND(I444*H444,2)</f>
        <v>0</v>
      </c>
      <c r="K444" s="235" t="s">
        <v>413</v>
      </c>
      <c r="L444" s="44"/>
      <c r="M444" s="240" t="s">
        <v>1</v>
      </c>
      <c r="N444" s="241" t="s">
        <v>48</v>
      </c>
      <c r="O444" s="87"/>
      <c r="P444" s="242">
        <f>O444*H444</f>
        <v>0</v>
      </c>
      <c r="Q444" s="242">
        <v>0</v>
      </c>
      <c r="R444" s="242">
        <f>Q444*H444</f>
        <v>0</v>
      </c>
      <c r="S444" s="242">
        <v>0</v>
      </c>
      <c r="T444" s="243">
        <f>S444*H444</f>
        <v>0</v>
      </c>
      <c r="AR444" s="244" t="s">
        <v>125</v>
      </c>
      <c r="AT444" s="244" t="s">
        <v>266</v>
      </c>
      <c r="AU444" s="244" t="s">
        <v>90</v>
      </c>
      <c r="AY444" s="17" t="s">
        <v>263</v>
      </c>
      <c r="BE444" s="245">
        <f>IF(N444="základní",J444,0)</f>
        <v>0</v>
      </c>
      <c r="BF444" s="245">
        <f>IF(N444="snížená",J444,0)</f>
        <v>0</v>
      </c>
      <c r="BG444" s="245">
        <f>IF(N444="zákl. přenesená",J444,0)</f>
        <v>0</v>
      </c>
      <c r="BH444" s="245">
        <f>IF(N444="sníž. přenesená",J444,0)</f>
        <v>0</v>
      </c>
      <c r="BI444" s="245">
        <f>IF(N444="nulová",J444,0)</f>
        <v>0</v>
      </c>
      <c r="BJ444" s="17" t="s">
        <v>90</v>
      </c>
      <c r="BK444" s="245">
        <f>ROUND(I444*H444,2)</f>
        <v>0</v>
      </c>
      <c r="BL444" s="17" t="s">
        <v>125</v>
      </c>
      <c r="BM444" s="244" t="s">
        <v>2626</v>
      </c>
    </row>
    <row r="445" s="1" customFormat="1" ht="16.5" customHeight="1">
      <c r="B445" s="39"/>
      <c r="C445" s="233" t="s">
        <v>1651</v>
      </c>
      <c r="D445" s="233" t="s">
        <v>266</v>
      </c>
      <c r="E445" s="234" t="s">
        <v>5132</v>
      </c>
      <c r="F445" s="235" t="s">
        <v>5037</v>
      </c>
      <c r="G445" s="236" t="s">
        <v>1829</v>
      </c>
      <c r="H445" s="237">
        <v>2</v>
      </c>
      <c r="I445" s="238"/>
      <c r="J445" s="239">
        <f>ROUND(I445*H445,2)</f>
        <v>0</v>
      </c>
      <c r="K445" s="235" t="s">
        <v>413</v>
      </c>
      <c r="L445" s="44"/>
      <c r="M445" s="240" t="s">
        <v>1</v>
      </c>
      <c r="N445" s="241" t="s">
        <v>48</v>
      </c>
      <c r="O445" s="87"/>
      <c r="P445" s="242">
        <f>O445*H445</f>
        <v>0</v>
      </c>
      <c r="Q445" s="242">
        <v>0</v>
      </c>
      <c r="R445" s="242">
        <f>Q445*H445</f>
        <v>0</v>
      </c>
      <c r="S445" s="242">
        <v>0</v>
      </c>
      <c r="T445" s="243">
        <f>S445*H445</f>
        <v>0</v>
      </c>
      <c r="AR445" s="244" t="s">
        <v>125</v>
      </c>
      <c r="AT445" s="244" t="s">
        <v>266</v>
      </c>
      <c r="AU445" s="244" t="s">
        <v>90</v>
      </c>
      <c r="AY445" s="17" t="s">
        <v>263</v>
      </c>
      <c r="BE445" s="245">
        <f>IF(N445="základní",J445,0)</f>
        <v>0</v>
      </c>
      <c r="BF445" s="245">
        <f>IF(N445="snížená",J445,0)</f>
        <v>0</v>
      </c>
      <c r="BG445" s="245">
        <f>IF(N445="zákl. přenesená",J445,0)</f>
        <v>0</v>
      </c>
      <c r="BH445" s="245">
        <f>IF(N445="sníž. přenesená",J445,0)</f>
        <v>0</v>
      </c>
      <c r="BI445" s="245">
        <f>IF(N445="nulová",J445,0)</f>
        <v>0</v>
      </c>
      <c r="BJ445" s="17" t="s">
        <v>90</v>
      </c>
      <c r="BK445" s="245">
        <f>ROUND(I445*H445,2)</f>
        <v>0</v>
      </c>
      <c r="BL445" s="17" t="s">
        <v>125</v>
      </c>
      <c r="BM445" s="244" t="s">
        <v>2635</v>
      </c>
    </row>
    <row r="446" s="1" customFormat="1" ht="16.5" customHeight="1">
      <c r="B446" s="39"/>
      <c r="C446" s="233" t="s">
        <v>1661</v>
      </c>
      <c r="D446" s="233" t="s">
        <v>266</v>
      </c>
      <c r="E446" s="234" t="s">
        <v>5133</v>
      </c>
      <c r="F446" s="235" t="s">
        <v>5134</v>
      </c>
      <c r="G446" s="236" t="s">
        <v>1829</v>
      </c>
      <c r="H446" s="237">
        <v>5</v>
      </c>
      <c r="I446" s="238"/>
      <c r="J446" s="239">
        <f>ROUND(I446*H446,2)</f>
        <v>0</v>
      </c>
      <c r="K446" s="235" t="s">
        <v>413</v>
      </c>
      <c r="L446" s="44"/>
      <c r="M446" s="240" t="s">
        <v>1</v>
      </c>
      <c r="N446" s="241" t="s">
        <v>48</v>
      </c>
      <c r="O446" s="87"/>
      <c r="P446" s="242">
        <f>O446*H446</f>
        <v>0</v>
      </c>
      <c r="Q446" s="242">
        <v>0</v>
      </c>
      <c r="R446" s="242">
        <f>Q446*H446</f>
        <v>0</v>
      </c>
      <c r="S446" s="242">
        <v>0</v>
      </c>
      <c r="T446" s="243">
        <f>S446*H446</f>
        <v>0</v>
      </c>
      <c r="AR446" s="244" t="s">
        <v>125</v>
      </c>
      <c r="AT446" s="244" t="s">
        <v>266</v>
      </c>
      <c r="AU446" s="244" t="s">
        <v>90</v>
      </c>
      <c r="AY446" s="17" t="s">
        <v>263</v>
      </c>
      <c r="BE446" s="245">
        <f>IF(N446="základní",J446,0)</f>
        <v>0</v>
      </c>
      <c r="BF446" s="245">
        <f>IF(N446="snížená",J446,0)</f>
        <v>0</v>
      </c>
      <c r="BG446" s="245">
        <f>IF(N446="zákl. přenesená",J446,0)</f>
        <v>0</v>
      </c>
      <c r="BH446" s="245">
        <f>IF(N446="sníž. přenesená",J446,0)</f>
        <v>0</v>
      </c>
      <c r="BI446" s="245">
        <f>IF(N446="nulová",J446,0)</f>
        <v>0</v>
      </c>
      <c r="BJ446" s="17" t="s">
        <v>90</v>
      </c>
      <c r="BK446" s="245">
        <f>ROUND(I446*H446,2)</f>
        <v>0</v>
      </c>
      <c r="BL446" s="17" t="s">
        <v>125</v>
      </c>
      <c r="BM446" s="244" t="s">
        <v>2649</v>
      </c>
    </row>
    <row r="447" s="1" customFormat="1">
      <c r="B447" s="39"/>
      <c r="C447" s="40"/>
      <c r="D447" s="246" t="s">
        <v>273</v>
      </c>
      <c r="E447" s="40"/>
      <c r="F447" s="247" t="s">
        <v>5135</v>
      </c>
      <c r="G447" s="40"/>
      <c r="H447" s="40"/>
      <c r="I447" s="151"/>
      <c r="J447" s="40"/>
      <c r="K447" s="40"/>
      <c r="L447" s="44"/>
      <c r="M447" s="248"/>
      <c r="N447" s="87"/>
      <c r="O447" s="87"/>
      <c r="P447" s="87"/>
      <c r="Q447" s="87"/>
      <c r="R447" s="87"/>
      <c r="S447" s="87"/>
      <c r="T447" s="88"/>
      <c r="AT447" s="17" t="s">
        <v>273</v>
      </c>
      <c r="AU447" s="17" t="s">
        <v>90</v>
      </c>
    </row>
    <row r="448" s="1" customFormat="1" ht="16.5" customHeight="1">
      <c r="B448" s="39"/>
      <c r="C448" s="233" t="s">
        <v>1667</v>
      </c>
      <c r="D448" s="233" t="s">
        <v>266</v>
      </c>
      <c r="E448" s="234" t="s">
        <v>5136</v>
      </c>
      <c r="F448" s="235" t="s">
        <v>4745</v>
      </c>
      <c r="G448" s="236" t="s">
        <v>1829</v>
      </c>
      <c r="H448" s="237">
        <v>1</v>
      </c>
      <c r="I448" s="238"/>
      <c r="J448" s="239">
        <f>ROUND(I448*H448,2)</f>
        <v>0</v>
      </c>
      <c r="K448" s="235" t="s">
        <v>413</v>
      </c>
      <c r="L448" s="44"/>
      <c r="M448" s="240" t="s">
        <v>1</v>
      </c>
      <c r="N448" s="241" t="s">
        <v>48</v>
      </c>
      <c r="O448" s="87"/>
      <c r="P448" s="242">
        <f>O448*H448</f>
        <v>0</v>
      </c>
      <c r="Q448" s="242">
        <v>0</v>
      </c>
      <c r="R448" s="242">
        <f>Q448*H448</f>
        <v>0</v>
      </c>
      <c r="S448" s="242">
        <v>0</v>
      </c>
      <c r="T448" s="243">
        <f>S448*H448</f>
        <v>0</v>
      </c>
      <c r="AR448" s="244" t="s">
        <v>125</v>
      </c>
      <c r="AT448" s="244" t="s">
        <v>266</v>
      </c>
      <c r="AU448" s="244" t="s">
        <v>90</v>
      </c>
      <c r="AY448" s="17" t="s">
        <v>263</v>
      </c>
      <c r="BE448" s="245">
        <f>IF(N448="základní",J448,0)</f>
        <v>0</v>
      </c>
      <c r="BF448" s="245">
        <f>IF(N448="snížená",J448,0)</f>
        <v>0</v>
      </c>
      <c r="BG448" s="245">
        <f>IF(N448="zákl. přenesená",J448,0)</f>
        <v>0</v>
      </c>
      <c r="BH448" s="245">
        <f>IF(N448="sníž. přenesená",J448,0)</f>
        <v>0</v>
      </c>
      <c r="BI448" s="245">
        <f>IF(N448="nulová",J448,0)</f>
        <v>0</v>
      </c>
      <c r="BJ448" s="17" t="s">
        <v>90</v>
      </c>
      <c r="BK448" s="245">
        <f>ROUND(I448*H448,2)</f>
        <v>0</v>
      </c>
      <c r="BL448" s="17" t="s">
        <v>125</v>
      </c>
      <c r="BM448" s="244" t="s">
        <v>2657</v>
      </c>
    </row>
    <row r="449" s="1" customFormat="1" ht="24" customHeight="1">
      <c r="B449" s="39"/>
      <c r="C449" s="233" t="s">
        <v>1674</v>
      </c>
      <c r="D449" s="233" t="s">
        <v>266</v>
      </c>
      <c r="E449" s="234" t="s">
        <v>5137</v>
      </c>
      <c r="F449" s="235" t="s">
        <v>5138</v>
      </c>
      <c r="G449" s="236" t="s">
        <v>1829</v>
      </c>
      <c r="H449" s="237">
        <v>3</v>
      </c>
      <c r="I449" s="238"/>
      <c r="J449" s="239">
        <f>ROUND(I449*H449,2)</f>
        <v>0</v>
      </c>
      <c r="K449" s="235" t="s">
        <v>413</v>
      </c>
      <c r="L449" s="44"/>
      <c r="M449" s="240" t="s">
        <v>1</v>
      </c>
      <c r="N449" s="241" t="s">
        <v>48</v>
      </c>
      <c r="O449" s="87"/>
      <c r="P449" s="242">
        <f>O449*H449</f>
        <v>0</v>
      </c>
      <c r="Q449" s="242">
        <v>0</v>
      </c>
      <c r="R449" s="242">
        <f>Q449*H449</f>
        <v>0</v>
      </c>
      <c r="S449" s="242">
        <v>0</v>
      </c>
      <c r="T449" s="243">
        <f>S449*H449</f>
        <v>0</v>
      </c>
      <c r="AR449" s="244" t="s">
        <v>125</v>
      </c>
      <c r="AT449" s="244" t="s">
        <v>266</v>
      </c>
      <c r="AU449" s="244" t="s">
        <v>90</v>
      </c>
      <c r="AY449" s="17" t="s">
        <v>263</v>
      </c>
      <c r="BE449" s="245">
        <f>IF(N449="základní",J449,0)</f>
        <v>0</v>
      </c>
      <c r="BF449" s="245">
        <f>IF(N449="snížená",J449,0)</f>
        <v>0</v>
      </c>
      <c r="BG449" s="245">
        <f>IF(N449="zákl. přenesená",J449,0)</f>
        <v>0</v>
      </c>
      <c r="BH449" s="245">
        <f>IF(N449="sníž. přenesená",J449,0)</f>
        <v>0</v>
      </c>
      <c r="BI449" s="245">
        <f>IF(N449="nulová",J449,0)</f>
        <v>0</v>
      </c>
      <c r="BJ449" s="17" t="s">
        <v>90</v>
      </c>
      <c r="BK449" s="245">
        <f>ROUND(I449*H449,2)</f>
        <v>0</v>
      </c>
      <c r="BL449" s="17" t="s">
        <v>125</v>
      </c>
      <c r="BM449" s="244" t="s">
        <v>2666</v>
      </c>
    </row>
    <row r="450" s="1" customFormat="1" ht="24" customHeight="1">
      <c r="B450" s="39"/>
      <c r="C450" s="233" t="s">
        <v>1685</v>
      </c>
      <c r="D450" s="233" t="s">
        <v>266</v>
      </c>
      <c r="E450" s="234" t="s">
        <v>5139</v>
      </c>
      <c r="F450" s="235" t="s">
        <v>5140</v>
      </c>
      <c r="G450" s="236" t="s">
        <v>1829</v>
      </c>
      <c r="H450" s="237">
        <v>5</v>
      </c>
      <c r="I450" s="238"/>
      <c r="J450" s="239">
        <f>ROUND(I450*H450,2)</f>
        <v>0</v>
      </c>
      <c r="K450" s="235" t="s">
        <v>413</v>
      </c>
      <c r="L450" s="44"/>
      <c r="M450" s="240" t="s">
        <v>1</v>
      </c>
      <c r="N450" s="241" t="s">
        <v>48</v>
      </c>
      <c r="O450" s="87"/>
      <c r="P450" s="242">
        <f>O450*H450</f>
        <v>0</v>
      </c>
      <c r="Q450" s="242">
        <v>0</v>
      </c>
      <c r="R450" s="242">
        <f>Q450*H450</f>
        <v>0</v>
      </c>
      <c r="S450" s="242">
        <v>0</v>
      </c>
      <c r="T450" s="243">
        <f>S450*H450</f>
        <v>0</v>
      </c>
      <c r="AR450" s="244" t="s">
        <v>125</v>
      </c>
      <c r="AT450" s="244" t="s">
        <v>266</v>
      </c>
      <c r="AU450" s="244" t="s">
        <v>90</v>
      </c>
      <c r="AY450" s="17" t="s">
        <v>263</v>
      </c>
      <c r="BE450" s="245">
        <f>IF(N450="základní",J450,0)</f>
        <v>0</v>
      </c>
      <c r="BF450" s="245">
        <f>IF(N450="snížená",J450,0)</f>
        <v>0</v>
      </c>
      <c r="BG450" s="245">
        <f>IF(N450="zákl. přenesená",J450,0)</f>
        <v>0</v>
      </c>
      <c r="BH450" s="245">
        <f>IF(N450="sníž. přenesená",J450,0)</f>
        <v>0</v>
      </c>
      <c r="BI450" s="245">
        <f>IF(N450="nulová",J450,0)</f>
        <v>0</v>
      </c>
      <c r="BJ450" s="17" t="s">
        <v>90</v>
      </c>
      <c r="BK450" s="245">
        <f>ROUND(I450*H450,2)</f>
        <v>0</v>
      </c>
      <c r="BL450" s="17" t="s">
        <v>125</v>
      </c>
      <c r="BM450" s="244" t="s">
        <v>2676</v>
      </c>
    </row>
    <row r="451" s="1" customFormat="1" ht="24" customHeight="1">
      <c r="B451" s="39"/>
      <c r="C451" s="233" t="s">
        <v>1691</v>
      </c>
      <c r="D451" s="233" t="s">
        <v>266</v>
      </c>
      <c r="E451" s="234" t="s">
        <v>5141</v>
      </c>
      <c r="F451" s="235" t="s">
        <v>5142</v>
      </c>
      <c r="G451" s="236" t="s">
        <v>1829</v>
      </c>
      <c r="H451" s="237">
        <v>2</v>
      </c>
      <c r="I451" s="238"/>
      <c r="J451" s="239">
        <f>ROUND(I451*H451,2)</f>
        <v>0</v>
      </c>
      <c r="K451" s="235" t="s">
        <v>413</v>
      </c>
      <c r="L451" s="44"/>
      <c r="M451" s="240" t="s">
        <v>1</v>
      </c>
      <c r="N451" s="241" t="s">
        <v>48</v>
      </c>
      <c r="O451" s="87"/>
      <c r="P451" s="242">
        <f>O451*H451</f>
        <v>0</v>
      </c>
      <c r="Q451" s="242">
        <v>0</v>
      </c>
      <c r="R451" s="242">
        <f>Q451*H451</f>
        <v>0</v>
      </c>
      <c r="S451" s="242">
        <v>0</v>
      </c>
      <c r="T451" s="243">
        <f>S451*H451</f>
        <v>0</v>
      </c>
      <c r="AR451" s="244" t="s">
        <v>125</v>
      </c>
      <c r="AT451" s="244" t="s">
        <v>266</v>
      </c>
      <c r="AU451" s="244" t="s">
        <v>90</v>
      </c>
      <c r="AY451" s="17" t="s">
        <v>263</v>
      </c>
      <c r="BE451" s="245">
        <f>IF(N451="základní",J451,0)</f>
        <v>0</v>
      </c>
      <c r="BF451" s="245">
        <f>IF(N451="snížená",J451,0)</f>
        <v>0</v>
      </c>
      <c r="BG451" s="245">
        <f>IF(N451="zákl. přenesená",J451,0)</f>
        <v>0</v>
      </c>
      <c r="BH451" s="245">
        <f>IF(N451="sníž. přenesená",J451,0)</f>
        <v>0</v>
      </c>
      <c r="BI451" s="245">
        <f>IF(N451="nulová",J451,0)</f>
        <v>0</v>
      </c>
      <c r="BJ451" s="17" t="s">
        <v>90</v>
      </c>
      <c r="BK451" s="245">
        <f>ROUND(I451*H451,2)</f>
        <v>0</v>
      </c>
      <c r="BL451" s="17" t="s">
        <v>125</v>
      </c>
      <c r="BM451" s="244" t="s">
        <v>2687</v>
      </c>
    </row>
    <row r="452" s="1" customFormat="1" ht="16.5" customHeight="1">
      <c r="B452" s="39"/>
      <c r="C452" s="233" t="s">
        <v>1697</v>
      </c>
      <c r="D452" s="233" t="s">
        <v>266</v>
      </c>
      <c r="E452" s="234" t="s">
        <v>5143</v>
      </c>
      <c r="F452" s="235" t="s">
        <v>4745</v>
      </c>
      <c r="G452" s="236" t="s">
        <v>1829</v>
      </c>
      <c r="H452" s="237">
        <v>1</v>
      </c>
      <c r="I452" s="238"/>
      <c r="J452" s="239">
        <f>ROUND(I452*H452,2)</f>
        <v>0</v>
      </c>
      <c r="K452" s="235" t="s">
        <v>413</v>
      </c>
      <c r="L452" s="44"/>
      <c r="M452" s="240" t="s">
        <v>1</v>
      </c>
      <c r="N452" s="241" t="s">
        <v>48</v>
      </c>
      <c r="O452" s="87"/>
      <c r="P452" s="242">
        <f>O452*H452</f>
        <v>0</v>
      </c>
      <c r="Q452" s="242">
        <v>0</v>
      </c>
      <c r="R452" s="242">
        <f>Q452*H452</f>
        <v>0</v>
      </c>
      <c r="S452" s="242">
        <v>0</v>
      </c>
      <c r="T452" s="243">
        <f>S452*H452</f>
        <v>0</v>
      </c>
      <c r="AR452" s="244" t="s">
        <v>125</v>
      </c>
      <c r="AT452" s="244" t="s">
        <v>266</v>
      </c>
      <c r="AU452" s="244" t="s">
        <v>90</v>
      </c>
      <c r="AY452" s="17" t="s">
        <v>263</v>
      </c>
      <c r="BE452" s="245">
        <f>IF(N452="základní",J452,0)</f>
        <v>0</v>
      </c>
      <c r="BF452" s="245">
        <f>IF(N452="snížená",J452,0)</f>
        <v>0</v>
      </c>
      <c r="BG452" s="245">
        <f>IF(N452="zákl. přenesená",J452,0)</f>
        <v>0</v>
      </c>
      <c r="BH452" s="245">
        <f>IF(N452="sníž. přenesená",J452,0)</f>
        <v>0</v>
      </c>
      <c r="BI452" s="245">
        <f>IF(N452="nulová",J452,0)</f>
        <v>0</v>
      </c>
      <c r="BJ452" s="17" t="s">
        <v>90</v>
      </c>
      <c r="BK452" s="245">
        <f>ROUND(I452*H452,2)</f>
        <v>0</v>
      </c>
      <c r="BL452" s="17" t="s">
        <v>125</v>
      </c>
      <c r="BM452" s="244" t="s">
        <v>2698</v>
      </c>
    </row>
    <row r="453" s="11" customFormat="1" ht="25.92" customHeight="1">
      <c r="B453" s="217"/>
      <c r="C453" s="218"/>
      <c r="D453" s="219" t="s">
        <v>82</v>
      </c>
      <c r="E453" s="220" t="s">
        <v>5144</v>
      </c>
      <c r="F453" s="220" t="s">
        <v>5145</v>
      </c>
      <c r="G453" s="218"/>
      <c r="H453" s="218"/>
      <c r="I453" s="221"/>
      <c r="J453" s="222">
        <f>BK453</f>
        <v>0</v>
      </c>
      <c r="K453" s="218"/>
      <c r="L453" s="223"/>
      <c r="M453" s="224"/>
      <c r="N453" s="225"/>
      <c r="O453" s="225"/>
      <c r="P453" s="226">
        <f>SUM(P454:P462)</f>
        <v>0</v>
      </c>
      <c r="Q453" s="225"/>
      <c r="R453" s="226">
        <f>SUM(R454:R462)</f>
        <v>0</v>
      </c>
      <c r="S453" s="225"/>
      <c r="T453" s="227">
        <f>SUM(T454:T462)</f>
        <v>0</v>
      </c>
      <c r="AR453" s="228" t="s">
        <v>90</v>
      </c>
      <c r="AT453" s="229" t="s">
        <v>82</v>
      </c>
      <c r="AU453" s="229" t="s">
        <v>83</v>
      </c>
      <c r="AY453" s="228" t="s">
        <v>263</v>
      </c>
      <c r="BK453" s="230">
        <f>SUM(BK454:BK462)</f>
        <v>0</v>
      </c>
    </row>
    <row r="454" s="1" customFormat="1" ht="16.5" customHeight="1">
      <c r="B454" s="39"/>
      <c r="C454" s="233" t="s">
        <v>1701</v>
      </c>
      <c r="D454" s="233" t="s">
        <v>266</v>
      </c>
      <c r="E454" s="234" t="s">
        <v>5146</v>
      </c>
      <c r="F454" s="235" t="s">
        <v>4922</v>
      </c>
      <c r="G454" s="236" t="s">
        <v>1694</v>
      </c>
      <c r="H454" s="237">
        <v>244</v>
      </c>
      <c r="I454" s="238"/>
      <c r="J454" s="239">
        <f>ROUND(I454*H454,2)</f>
        <v>0</v>
      </c>
      <c r="K454" s="235" t="s">
        <v>413</v>
      </c>
      <c r="L454" s="44"/>
      <c r="M454" s="240" t="s">
        <v>1</v>
      </c>
      <c r="N454" s="241" t="s">
        <v>48</v>
      </c>
      <c r="O454" s="87"/>
      <c r="P454" s="242">
        <f>O454*H454</f>
        <v>0</v>
      </c>
      <c r="Q454" s="242">
        <v>0</v>
      </c>
      <c r="R454" s="242">
        <f>Q454*H454</f>
        <v>0</v>
      </c>
      <c r="S454" s="242">
        <v>0</v>
      </c>
      <c r="T454" s="243">
        <f>S454*H454</f>
        <v>0</v>
      </c>
      <c r="AR454" s="244" t="s">
        <v>125</v>
      </c>
      <c r="AT454" s="244" t="s">
        <v>266</v>
      </c>
      <c r="AU454" s="244" t="s">
        <v>90</v>
      </c>
      <c r="AY454" s="17" t="s">
        <v>263</v>
      </c>
      <c r="BE454" s="245">
        <f>IF(N454="základní",J454,0)</f>
        <v>0</v>
      </c>
      <c r="BF454" s="245">
        <f>IF(N454="snížená",J454,0)</f>
        <v>0</v>
      </c>
      <c r="BG454" s="245">
        <f>IF(N454="zákl. přenesená",J454,0)</f>
        <v>0</v>
      </c>
      <c r="BH454" s="245">
        <f>IF(N454="sníž. přenesená",J454,0)</f>
        <v>0</v>
      </c>
      <c r="BI454" s="245">
        <f>IF(N454="nulová",J454,0)</f>
        <v>0</v>
      </c>
      <c r="BJ454" s="17" t="s">
        <v>90</v>
      </c>
      <c r="BK454" s="245">
        <f>ROUND(I454*H454,2)</f>
        <v>0</v>
      </c>
      <c r="BL454" s="17" t="s">
        <v>125</v>
      </c>
      <c r="BM454" s="244" t="s">
        <v>2710</v>
      </c>
    </row>
    <row r="455" s="1" customFormat="1" ht="16.5" customHeight="1">
      <c r="B455" s="39"/>
      <c r="C455" s="233" t="s">
        <v>1705</v>
      </c>
      <c r="D455" s="233" t="s">
        <v>266</v>
      </c>
      <c r="E455" s="234" t="s">
        <v>5147</v>
      </c>
      <c r="F455" s="235" t="s">
        <v>4766</v>
      </c>
      <c r="G455" s="236" t="s">
        <v>1694</v>
      </c>
      <c r="H455" s="237">
        <v>244</v>
      </c>
      <c r="I455" s="238"/>
      <c r="J455" s="239">
        <f>ROUND(I455*H455,2)</f>
        <v>0</v>
      </c>
      <c r="K455" s="235" t="s">
        <v>413</v>
      </c>
      <c r="L455" s="44"/>
      <c r="M455" s="240" t="s">
        <v>1</v>
      </c>
      <c r="N455" s="241" t="s">
        <v>48</v>
      </c>
      <c r="O455" s="87"/>
      <c r="P455" s="242">
        <f>O455*H455</f>
        <v>0</v>
      </c>
      <c r="Q455" s="242">
        <v>0</v>
      </c>
      <c r="R455" s="242">
        <f>Q455*H455</f>
        <v>0</v>
      </c>
      <c r="S455" s="242">
        <v>0</v>
      </c>
      <c r="T455" s="243">
        <f>S455*H455</f>
        <v>0</v>
      </c>
      <c r="AR455" s="244" t="s">
        <v>125</v>
      </c>
      <c r="AT455" s="244" t="s">
        <v>266</v>
      </c>
      <c r="AU455" s="244" t="s">
        <v>90</v>
      </c>
      <c r="AY455" s="17" t="s">
        <v>263</v>
      </c>
      <c r="BE455" s="245">
        <f>IF(N455="základní",J455,0)</f>
        <v>0</v>
      </c>
      <c r="BF455" s="245">
        <f>IF(N455="snížená",J455,0)</f>
        <v>0</v>
      </c>
      <c r="BG455" s="245">
        <f>IF(N455="zákl. přenesená",J455,0)</f>
        <v>0</v>
      </c>
      <c r="BH455" s="245">
        <f>IF(N455="sníž. přenesená",J455,0)</f>
        <v>0</v>
      </c>
      <c r="BI455" s="245">
        <f>IF(N455="nulová",J455,0)</f>
        <v>0</v>
      </c>
      <c r="BJ455" s="17" t="s">
        <v>90</v>
      </c>
      <c r="BK455" s="245">
        <f>ROUND(I455*H455,2)</f>
        <v>0</v>
      </c>
      <c r="BL455" s="17" t="s">
        <v>125</v>
      </c>
      <c r="BM455" s="244" t="s">
        <v>2722</v>
      </c>
    </row>
    <row r="456" s="1" customFormat="1" ht="16.5" customHeight="1">
      <c r="B456" s="39"/>
      <c r="C456" s="233" t="s">
        <v>1709</v>
      </c>
      <c r="D456" s="233" t="s">
        <v>266</v>
      </c>
      <c r="E456" s="234" t="s">
        <v>5148</v>
      </c>
      <c r="F456" s="235" t="s">
        <v>4937</v>
      </c>
      <c r="G456" s="236" t="s">
        <v>1694</v>
      </c>
      <c r="H456" s="237">
        <v>26</v>
      </c>
      <c r="I456" s="238"/>
      <c r="J456" s="239">
        <f>ROUND(I456*H456,2)</f>
        <v>0</v>
      </c>
      <c r="K456" s="235" t="s">
        <v>413</v>
      </c>
      <c r="L456" s="44"/>
      <c r="M456" s="240" t="s">
        <v>1</v>
      </c>
      <c r="N456" s="241" t="s">
        <v>48</v>
      </c>
      <c r="O456" s="87"/>
      <c r="P456" s="242">
        <f>O456*H456</f>
        <v>0</v>
      </c>
      <c r="Q456" s="242">
        <v>0</v>
      </c>
      <c r="R456" s="242">
        <f>Q456*H456</f>
        <v>0</v>
      </c>
      <c r="S456" s="242">
        <v>0</v>
      </c>
      <c r="T456" s="243">
        <f>S456*H456</f>
        <v>0</v>
      </c>
      <c r="AR456" s="244" t="s">
        <v>125</v>
      </c>
      <c r="AT456" s="244" t="s">
        <v>266</v>
      </c>
      <c r="AU456" s="244" t="s">
        <v>90</v>
      </c>
      <c r="AY456" s="17" t="s">
        <v>263</v>
      </c>
      <c r="BE456" s="245">
        <f>IF(N456="základní",J456,0)</f>
        <v>0</v>
      </c>
      <c r="BF456" s="245">
        <f>IF(N456="snížená",J456,0)</f>
        <v>0</v>
      </c>
      <c r="BG456" s="245">
        <f>IF(N456="zákl. přenesená",J456,0)</f>
        <v>0</v>
      </c>
      <c r="BH456" s="245">
        <f>IF(N456="sníž. přenesená",J456,0)</f>
        <v>0</v>
      </c>
      <c r="BI456" s="245">
        <f>IF(N456="nulová",J456,0)</f>
        <v>0</v>
      </c>
      <c r="BJ456" s="17" t="s">
        <v>90</v>
      </c>
      <c r="BK456" s="245">
        <f>ROUND(I456*H456,2)</f>
        <v>0</v>
      </c>
      <c r="BL456" s="17" t="s">
        <v>125</v>
      </c>
      <c r="BM456" s="244" t="s">
        <v>2731</v>
      </c>
    </row>
    <row r="457" s="1" customFormat="1" ht="16.5" customHeight="1">
      <c r="B457" s="39"/>
      <c r="C457" s="233" t="s">
        <v>1713</v>
      </c>
      <c r="D457" s="233" t="s">
        <v>266</v>
      </c>
      <c r="E457" s="234" t="s">
        <v>5149</v>
      </c>
      <c r="F457" s="235" t="s">
        <v>4766</v>
      </c>
      <c r="G457" s="236" t="s">
        <v>1694</v>
      </c>
      <c r="H457" s="237">
        <v>26</v>
      </c>
      <c r="I457" s="238"/>
      <c r="J457" s="239">
        <f>ROUND(I457*H457,2)</f>
        <v>0</v>
      </c>
      <c r="K457" s="235" t="s">
        <v>413</v>
      </c>
      <c r="L457" s="44"/>
      <c r="M457" s="240" t="s">
        <v>1</v>
      </c>
      <c r="N457" s="241" t="s">
        <v>48</v>
      </c>
      <c r="O457" s="87"/>
      <c r="P457" s="242">
        <f>O457*H457</f>
        <v>0</v>
      </c>
      <c r="Q457" s="242">
        <v>0</v>
      </c>
      <c r="R457" s="242">
        <f>Q457*H457</f>
        <v>0</v>
      </c>
      <c r="S457" s="242">
        <v>0</v>
      </c>
      <c r="T457" s="243">
        <f>S457*H457</f>
        <v>0</v>
      </c>
      <c r="AR457" s="244" t="s">
        <v>125</v>
      </c>
      <c r="AT457" s="244" t="s">
        <v>266</v>
      </c>
      <c r="AU457" s="244" t="s">
        <v>90</v>
      </c>
      <c r="AY457" s="17" t="s">
        <v>263</v>
      </c>
      <c r="BE457" s="245">
        <f>IF(N457="základní",J457,0)</f>
        <v>0</v>
      </c>
      <c r="BF457" s="245">
        <f>IF(N457="snížená",J457,0)</f>
        <v>0</v>
      </c>
      <c r="BG457" s="245">
        <f>IF(N457="zákl. přenesená",J457,0)</f>
        <v>0</v>
      </c>
      <c r="BH457" s="245">
        <f>IF(N457="sníž. přenesená",J457,0)</f>
        <v>0</v>
      </c>
      <c r="BI457" s="245">
        <f>IF(N457="nulová",J457,0)</f>
        <v>0</v>
      </c>
      <c r="BJ457" s="17" t="s">
        <v>90</v>
      </c>
      <c r="BK457" s="245">
        <f>ROUND(I457*H457,2)</f>
        <v>0</v>
      </c>
      <c r="BL457" s="17" t="s">
        <v>125</v>
      </c>
      <c r="BM457" s="244" t="s">
        <v>2739</v>
      </c>
    </row>
    <row r="458" s="1" customFormat="1" ht="16.5" customHeight="1">
      <c r="B458" s="39"/>
      <c r="C458" s="233" t="s">
        <v>1717</v>
      </c>
      <c r="D458" s="233" t="s">
        <v>266</v>
      </c>
      <c r="E458" s="234" t="s">
        <v>5150</v>
      </c>
      <c r="F458" s="235" t="s">
        <v>5151</v>
      </c>
      <c r="G458" s="236" t="s">
        <v>1694</v>
      </c>
      <c r="H458" s="237">
        <v>12</v>
      </c>
      <c r="I458" s="238"/>
      <c r="J458" s="239">
        <f>ROUND(I458*H458,2)</f>
        <v>0</v>
      </c>
      <c r="K458" s="235" t="s">
        <v>413</v>
      </c>
      <c r="L458" s="44"/>
      <c r="M458" s="240" t="s">
        <v>1</v>
      </c>
      <c r="N458" s="241" t="s">
        <v>48</v>
      </c>
      <c r="O458" s="87"/>
      <c r="P458" s="242">
        <f>O458*H458</f>
        <v>0</v>
      </c>
      <c r="Q458" s="242">
        <v>0</v>
      </c>
      <c r="R458" s="242">
        <f>Q458*H458</f>
        <v>0</v>
      </c>
      <c r="S458" s="242">
        <v>0</v>
      </c>
      <c r="T458" s="243">
        <f>S458*H458</f>
        <v>0</v>
      </c>
      <c r="AR458" s="244" t="s">
        <v>125</v>
      </c>
      <c r="AT458" s="244" t="s">
        <v>266</v>
      </c>
      <c r="AU458" s="244" t="s">
        <v>90</v>
      </c>
      <c r="AY458" s="17" t="s">
        <v>263</v>
      </c>
      <c r="BE458" s="245">
        <f>IF(N458="základní",J458,0)</f>
        <v>0</v>
      </c>
      <c r="BF458" s="245">
        <f>IF(N458="snížená",J458,0)</f>
        <v>0</v>
      </c>
      <c r="BG458" s="245">
        <f>IF(N458="zákl. přenesená",J458,0)</f>
        <v>0</v>
      </c>
      <c r="BH458" s="245">
        <f>IF(N458="sníž. přenesená",J458,0)</f>
        <v>0</v>
      </c>
      <c r="BI458" s="245">
        <f>IF(N458="nulová",J458,0)</f>
        <v>0</v>
      </c>
      <c r="BJ458" s="17" t="s">
        <v>90</v>
      </c>
      <c r="BK458" s="245">
        <f>ROUND(I458*H458,2)</f>
        <v>0</v>
      </c>
      <c r="BL458" s="17" t="s">
        <v>125</v>
      </c>
      <c r="BM458" s="244" t="s">
        <v>2747</v>
      </c>
    </row>
    <row r="459" s="1" customFormat="1" ht="16.5" customHeight="1">
      <c r="B459" s="39"/>
      <c r="C459" s="233" t="s">
        <v>1721</v>
      </c>
      <c r="D459" s="233" t="s">
        <v>266</v>
      </c>
      <c r="E459" s="234" t="s">
        <v>5152</v>
      </c>
      <c r="F459" s="235" t="s">
        <v>4766</v>
      </c>
      <c r="G459" s="236" t="s">
        <v>1694</v>
      </c>
      <c r="H459" s="237">
        <v>12</v>
      </c>
      <c r="I459" s="238"/>
      <c r="J459" s="239">
        <f>ROUND(I459*H459,2)</f>
        <v>0</v>
      </c>
      <c r="K459" s="235" t="s">
        <v>413</v>
      </c>
      <c r="L459" s="44"/>
      <c r="M459" s="240" t="s">
        <v>1</v>
      </c>
      <c r="N459" s="241" t="s">
        <v>48</v>
      </c>
      <c r="O459" s="87"/>
      <c r="P459" s="242">
        <f>O459*H459</f>
        <v>0</v>
      </c>
      <c r="Q459" s="242">
        <v>0</v>
      </c>
      <c r="R459" s="242">
        <f>Q459*H459</f>
        <v>0</v>
      </c>
      <c r="S459" s="242">
        <v>0</v>
      </c>
      <c r="T459" s="243">
        <f>S459*H459</f>
        <v>0</v>
      </c>
      <c r="AR459" s="244" t="s">
        <v>125</v>
      </c>
      <c r="AT459" s="244" t="s">
        <v>266</v>
      </c>
      <c r="AU459" s="244" t="s">
        <v>90</v>
      </c>
      <c r="AY459" s="17" t="s">
        <v>263</v>
      </c>
      <c r="BE459" s="245">
        <f>IF(N459="základní",J459,0)</f>
        <v>0</v>
      </c>
      <c r="BF459" s="245">
        <f>IF(N459="snížená",J459,0)</f>
        <v>0</v>
      </c>
      <c r="BG459" s="245">
        <f>IF(N459="zákl. přenesená",J459,0)</f>
        <v>0</v>
      </c>
      <c r="BH459" s="245">
        <f>IF(N459="sníž. přenesená",J459,0)</f>
        <v>0</v>
      </c>
      <c r="BI459" s="245">
        <f>IF(N459="nulová",J459,0)</f>
        <v>0</v>
      </c>
      <c r="BJ459" s="17" t="s">
        <v>90</v>
      </c>
      <c r="BK459" s="245">
        <f>ROUND(I459*H459,2)</f>
        <v>0</v>
      </c>
      <c r="BL459" s="17" t="s">
        <v>125</v>
      </c>
      <c r="BM459" s="244" t="s">
        <v>2755</v>
      </c>
    </row>
    <row r="460" s="1" customFormat="1" ht="16.5" customHeight="1">
      <c r="B460" s="39"/>
      <c r="C460" s="233" t="s">
        <v>1725</v>
      </c>
      <c r="D460" s="233" t="s">
        <v>266</v>
      </c>
      <c r="E460" s="234" t="s">
        <v>5153</v>
      </c>
      <c r="F460" s="235" t="s">
        <v>4940</v>
      </c>
      <c r="G460" s="236" t="s">
        <v>407</v>
      </c>
      <c r="H460" s="237">
        <v>297</v>
      </c>
      <c r="I460" s="238"/>
      <c r="J460" s="239">
        <f>ROUND(I460*H460,2)</f>
        <v>0</v>
      </c>
      <c r="K460" s="235" t="s">
        <v>413</v>
      </c>
      <c r="L460" s="44"/>
      <c r="M460" s="240" t="s">
        <v>1</v>
      </c>
      <c r="N460" s="241" t="s">
        <v>48</v>
      </c>
      <c r="O460" s="87"/>
      <c r="P460" s="242">
        <f>O460*H460</f>
        <v>0</v>
      </c>
      <c r="Q460" s="242">
        <v>0</v>
      </c>
      <c r="R460" s="242">
        <f>Q460*H460</f>
        <v>0</v>
      </c>
      <c r="S460" s="242">
        <v>0</v>
      </c>
      <c r="T460" s="243">
        <f>S460*H460</f>
        <v>0</v>
      </c>
      <c r="AR460" s="244" t="s">
        <v>125</v>
      </c>
      <c r="AT460" s="244" t="s">
        <v>266</v>
      </c>
      <c r="AU460" s="244" t="s">
        <v>90</v>
      </c>
      <c r="AY460" s="17" t="s">
        <v>263</v>
      </c>
      <c r="BE460" s="245">
        <f>IF(N460="základní",J460,0)</f>
        <v>0</v>
      </c>
      <c r="BF460" s="245">
        <f>IF(N460="snížená",J460,0)</f>
        <v>0</v>
      </c>
      <c r="BG460" s="245">
        <f>IF(N460="zákl. přenesená",J460,0)</f>
        <v>0</v>
      </c>
      <c r="BH460" s="245">
        <f>IF(N460="sníž. přenesená",J460,0)</f>
        <v>0</v>
      </c>
      <c r="BI460" s="245">
        <f>IF(N460="nulová",J460,0)</f>
        <v>0</v>
      </c>
      <c r="BJ460" s="17" t="s">
        <v>90</v>
      </c>
      <c r="BK460" s="245">
        <f>ROUND(I460*H460,2)</f>
        <v>0</v>
      </c>
      <c r="BL460" s="17" t="s">
        <v>125</v>
      </c>
      <c r="BM460" s="244" t="s">
        <v>2763</v>
      </c>
    </row>
    <row r="461" s="1" customFormat="1" ht="16.5" customHeight="1">
      <c r="B461" s="39"/>
      <c r="C461" s="233" t="s">
        <v>1729</v>
      </c>
      <c r="D461" s="233" t="s">
        <v>266</v>
      </c>
      <c r="E461" s="234" t="s">
        <v>5154</v>
      </c>
      <c r="F461" s="235" t="s">
        <v>4942</v>
      </c>
      <c r="G461" s="236" t="s">
        <v>407</v>
      </c>
      <c r="H461" s="237">
        <v>251</v>
      </c>
      <c r="I461" s="238"/>
      <c r="J461" s="239">
        <f>ROUND(I461*H461,2)</f>
        <v>0</v>
      </c>
      <c r="K461" s="235" t="s">
        <v>413</v>
      </c>
      <c r="L461" s="44"/>
      <c r="M461" s="240" t="s">
        <v>1</v>
      </c>
      <c r="N461" s="241" t="s">
        <v>48</v>
      </c>
      <c r="O461" s="87"/>
      <c r="P461" s="242">
        <f>O461*H461</f>
        <v>0</v>
      </c>
      <c r="Q461" s="242">
        <v>0</v>
      </c>
      <c r="R461" s="242">
        <f>Q461*H461</f>
        <v>0</v>
      </c>
      <c r="S461" s="242">
        <v>0</v>
      </c>
      <c r="T461" s="243">
        <f>S461*H461</f>
        <v>0</v>
      </c>
      <c r="AR461" s="244" t="s">
        <v>125</v>
      </c>
      <c r="AT461" s="244" t="s">
        <v>266</v>
      </c>
      <c r="AU461" s="244" t="s">
        <v>90</v>
      </c>
      <c r="AY461" s="17" t="s">
        <v>263</v>
      </c>
      <c r="BE461" s="245">
        <f>IF(N461="základní",J461,0)</f>
        <v>0</v>
      </c>
      <c r="BF461" s="245">
        <f>IF(N461="snížená",J461,0)</f>
        <v>0</v>
      </c>
      <c r="BG461" s="245">
        <f>IF(N461="zákl. přenesená",J461,0)</f>
        <v>0</v>
      </c>
      <c r="BH461" s="245">
        <f>IF(N461="sníž. přenesená",J461,0)</f>
        <v>0</v>
      </c>
      <c r="BI461" s="245">
        <f>IF(N461="nulová",J461,0)</f>
        <v>0</v>
      </c>
      <c r="BJ461" s="17" t="s">
        <v>90</v>
      </c>
      <c r="BK461" s="245">
        <f>ROUND(I461*H461,2)</f>
        <v>0</v>
      </c>
      <c r="BL461" s="17" t="s">
        <v>125</v>
      </c>
      <c r="BM461" s="244" t="s">
        <v>2770</v>
      </c>
    </row>
    <row r="462" s="1" customFormat="1" ht="16.5" customHeight="1">
      <c r="B462" s="39"/>
      <c r="C462" s="233" t="s">
        <v>1733</v>
      </c>
      <c r="D462" s="233" t="s">
        <v>266</v>
      </c>
      <c r="E462" s="234" t="s">
        <v>5155</v>
      </c>
      <c r="F462" s="235" t="s">
        <v>5156</v>
      </c>
      <c r="G462" s="236" t="s">
        <v>407</v>
      </c>
      <c r="H462" s="237">
        <v>52</v>
      </c>
      <c r="I462" s="238"/>
      <c r="J462" s="239">
        <f>ROUND(I462*H462,2)</f>
        <v>0</v>
      </c>
      <c r="K462" s="235" t="s">
        <v>413</v>
      </c>
      <c r="L462" s="44"/>
      <c r="M462" s="240" t="s">
        <v>1</v>
      </c>
      <c r="N462" s="241" t="s">
        <v>48</v>
      </c>
      <c r="O462" s="87"/>
      <c r="P462" s="242">
        <f>O462*H462</f>
        <v>0</v>
      </c>
      <c r="Q462" s="242">
        <v>0</v>
      </c>
      <c r="R462" s="242">
        <f>Q462*H462</f>
        <v>0</v>
      </c>
      <c r="S462" s="242">
        <v>0</v>
      </c>
      <c r="T462" s="243">
        <f>S462*H462</f>
        <v>0</v>
      </c>
      <c r="AR462" s="244" t="s">
        <v>125</v>
      </c>
      <c r="AT462" s="244" t="s">
        <v>266</v>
      </c>
      <c r="AU462" s="244" t="s">
        <v>90</v>
      </c>
      <c r="AY462" s="17" t="s">
        <v>263</v>
      </c>
      <c r="BE462" s="245">
        <f>IF(N462="základní",J462,0)</f>
        <v>0</v>
      </c>
      <c r="BF462" s="245">
        <f>IF(N462="snížená",J462,0)</f>
        <v>0</v>
      </c>
      <c r="BG462" s="245">
        <f>IF(N462="zákl. přenesená",J462,0)</f>
        <v>0</v>
      </c>
      <c r="BH462" s="245">
        <f>IF(N462="sníž. přenesená",J462,0)</f>
        <v>0</v>
      </c>
      <c r="BI462" s="245">
        <f>IF(N462="nulová",J462,0)</f>
        <v>0</v>
      </c>
      <c r="BJ462" s="17" t="s">
        <v>90</v>
      </c>
      <c r="BK462" s="245">
        <f>ROUND(I462*H462,2)</f>
        <v>0</v>
      </c>
      <c r="BL462" s="17" t="s">
        <v>125</v>
      </c>
      <c r="BM462" s="244" t="s">
        <v>2778</v>
      </c>
    </row>
    <row r="463" s="11" customFormat="1" ht="25.92" customHeight="1">
      <c r="B463" s="217"/>
      <c r="C463" s="218"/>
      <c r="D463" s="219" t="s">
        <v>82</v>
      </c>
      <c r="E463" s="220" t="s">
        <v>5157</v>
      </c>
      <c r="F463" s="220" t="s">
        <v>5158</v>
      </c>
      <c r="G463" s="218"/>
      <c r="H463" s="218"/>
      <c r="I463" s="221"/>
      <c r="J463" s="222">
        <f>BK463</f>
        <v>0</v>
      </c>
      <c r="K463" s="218"/>
      <c r="L463" s="223"/>
      <c r="M463" s="224"/>
      <c r="N463" s="225"/>
      <c r="O463" s="225"/>
      <c r="P463" s="226">
        <f>SUM(P464:P466)</f>
        <v>0</v>
      </c>
      <c r="Q463" s="225"/>
      <c r="R463" s="226">
        <f>SUM(R464:R466)</f>
        <v>0</v>
      </c>
      <c r="S463" s="225"/>
      <c r="T463" s="227">
        <f>SUM(T464:T466)</f>
        <v>0</v>
      </c>
      <c r="AR463" s="228" t="s">
        <v>90</v>
      </c>
      <c r="AT463" s="229" t="s">
        <v>82</v>
      </c>
      <c r="AU463" s="229" t="s">
        <v>83</v>
      </c>
      <c r="AY463" s="228" t="s">
        <v>263</v>
      </c>
      <c r="BK463" s="230">
        <f>SUM(BK464:BK466)</f>
        <v>0</v>
      </c>
    </row>
    <row r="464" s="1" customFormat="1" ht="16.5" customHeight="1">
      <c r="B464" s="39"/>
      <c r="C464" s="233" t="s">
        <v>1737</v>
      </c>
      <c r="D464" s="233" t="s">
        <v>266</v>
      </c>
      <c r="E464" s="234" t="s">
        <v>5159</v>
      </c>
      <c r="F464" s="235" t="s">
        <v>5160</v>
      </c>
      <c r="G464" s="236" t="s">
        <v>1829</v>
      </c>
      <c r="H464" s="237">
        <v>2</v>
      </c>
      <c r="I464" s="238"/>
      <c r="J464" s="239">
        <f>ROUND(I464*H464,2)</f>
        <v>0</v>
      </c>
      <c r="K464" s="235" t="s">
        <v>413</v>
      </c>
      <c r="L464" s="44"/>
      <c r="M464" s="240" t="s">
        <v>1</v>
      </c>
      <c r="N464" s="241" t="s">
        <v>48</v>
      </c>
      <c r="O464" s="87"/>
      <c r="P464" s="242">
        <f>O464*H464</f>
        <v>0</v>
      </c>
      <c r="Q464" s="242">
        <v>0</v>
      </c>
      <c r="R464" s="242">
        <f>Q464*H464</f>
        <v>0</v>
      </c>
      <c r="S464" s="242">
        <v>0</v>
      </c>
      <c r="T464" s="243">
        <f>S464*H464</f>
        <v>0</v>
      </c>
      <c r="AR464" s="244" t="s">
        <v>125</v>
      </c>
      <c r="AT464" s="244" t="s">
        <v>266</v>
      </c>
      <c r="AU464" s="244" t="s">
        <v>90</v>
      </c>
      <c r="AY464" s="17" t="s">
        <v>263</v>
      </c>
      <c r="BE464" s="245">
        <f>IF(N464="základní",J464,0)</f>
        <v>0</v>
      </c>
      <c r="BF464" s="245">
        <f>IF(N464="snížená",J464,0)</f>
        <v>0</v>
      </c>
      <c r="BG464" s="245">
        <f>IF(N464="zákl. přenesená",J464,0)</f>
        <v>0</v>
      </c>
      <c r="BH464" s="245">
        <f>IF(N464="sníž. přenesená",J464,0)</f>
        <v>0</v>
      </c>
      <c r="BI464" s="245">
        <f>IF(N464="nulová",J464,0)</f>
        <v>0</v>
      </c>
      <c r="BJ464" s="17" t="s">
        <v>90</v>
      </c>
      <c r="BK464" s="245">
        <f>ROUND(I464*H464,2)</f>
        <v>0</v>
      </c>
      <c r="BL464" s="17" t="s">
        <v>125</v>
      </c>
      <c r="BM464" s="244" t="s">
        <v>2786</v>
      </c>
    </row>
    <row r="465" s="1" customFormat="1">
      <c r="B465" s="39"/>
      <c r="C465" s="40"/>
      <c r="D465" s="246" t="s">
        <v>273</v>
      </c>
      <c r="E465" s="40"/>
      <c r="F465" s="247" t="s">
        <v>5161</v>
      </c>
      <c r="G465" s="40"/>
      <c r="H465" s="40"/>
      <c r="I465" s="151"/>
      <c r="J465" s="40"/>
      <c r="K465" s="40"/>
      <c r="L465" s="44"/>
      <c r="M465" s="248"/>
      <c r="N465" s="87"/>
      <c r="O465" s="87"/>
      <c r="P465" s="87"/>
      <c r="Q465" s="87"/>
      <c r="R465" s="87"/>
      <c r="S465" s="87"/>
      <c r="T465" s="88"/>
      <c r="AT465" s="17" t="s">
        <v>273</v>
      </c>
      <c r="AU465" s="17" t="s">
        <v>90</v>
      </c>
    </row>
    <row r="466" s="1" customFormat="1" ht="16.5" customHeight="1">
      <c r="B466" s="39"/>
      <c r="C466" s="233" t="s">
        <v>1741</v>
      </c>
      <c r="D466" s="233" t="s">
        <v>266</v>
      </c>
      <c r="E466" s="234" t="s">
        <v>5162</v>
      </c>
      <c r="F466" s="235" t="s">
        <v>4745</v>
      </c>
      <c r="G466" s="236" t="s">
        <v>1829</v>
      </c>
      <c r="H466" s="237">
        <v>2</v>
      </c>
      <c r="I466" s="238"/>
      <c r="J466" s="239">
        <f>ROUND(I466*H466,2)</f>
        <v>0</v>
      </c>
      <c r="K466" s="235" t="s">
        <v>413</v>
      </c>
      <c r="L466" s="44"/>
      <c r="M466" s="240" t="s">
        <v>1</v>
      </c>
      <c r="N466" s="241" t="s">
        <v>48</v>
      </c>
      <c r="O466" s="87"/>
      <c r="P466" s="242">
        <f>O466*H466</f>
        <v>0</v>
      </c>
      <c r="Q466" s="242">
        <v>0</v>
      </c>
      <c r="R466" s="242">
        <f>Q466*H466</f>
        <v>0</v>
      </c>
      <c r="S466" s="242">
        <v>0</v>
      </c>
      <c r="T466" s="243">
        <f>S466*H466</f>
        <v>0</v>
      </c>
      <c r="AR466" s="244" t="s">
        <v>125</v>
      </c>
      <c r="AT466" s="244" t="s">
        <v>266</v>
      </c>
      <c r="AU466" s="244" t="s">
        <v>90</v>
      </c>
      <c r="AY466" s="17" t="s">
        <v>263</v>
      </c>
      <c r="BE466" s="245">
        <f>IF(N466="základní",J466,0)</f>
        <v>0</v>
      </c>
      <c r="BF466" s="245">
        <f>IF(N466="snížená",J466,0)</f>
        <v>0</v>
      </c>
      <c r="BG466" s="245">
        <f>IF(N466="zákl. přenesená",J466,0)</f>
        <v>0</v>
      </c>
      <c r="BH466" s="245">
        <f>IF(N466="sníž. přenesená",J466,0)</f>
        <v>0</v>
      </c>
      <c r="BI466" s="245">
        <f>IF(N466="nulová",J466,0)</f>
        <v>0</v>
      </c>
      <c r="BJ466" s="17" t="s">
        <v>90</v>
      </c>
      <c r="BK466" s="245">
        <f>ROUND(I466*H466,2)</f>
        <v>0</v>
      </c>
      <c r="BL466" s="17" t="s">
        <v>125</v>
      </c>
      <c r="BM466" s="244" t="s">
        <v>2794</v>
      </c>
    </row>
    <row r="467" s="11" customFormat="1" ht="25.92" customHeight="1">
      <c r="B467" s="217"/>
      <c r="C467" s="218"/>
      <c r="D467" s="219" t="s">
        <v>82</v>
      </c>
      <c r="E467" s="220" t="s">
        <v>5163</v>
      </c>
      <c r="F467" s="220" t="s">
        <v>5164</v>
      </c>
      <c r="G467" s="218"/>
      <c r="H467" s="218"/>
      <c r="I467" s="221"/>
      <c r="J467" s="222">
        <f>BK467</f>
        <v>0</v>
      </c>
      <c r="K467" s="218"/>
      <c r="L467" s="223"/>
      <c r="M467" s="224"/>
      <c r="N467" s="225"/>
      <c r="O467" s="225"/>
      <c r="P467" s="226">
        <f>SUM(P468:P496)</f>
        <v>0</v>
      </c>
      <c r="Q467" s="225"/>
      <c r="R467" s="226">
        <f>SUM(R468:R496)</f>
        <v>0</v>
      </c>
      <c r="S467" s="225"/>
      <c r="T467" s="227">
        <f>SUM(T468:T496)</f>
        <v>0</v>
      </c>
      <c r="AR467" s="228" t="s">
        <v>90</v>
      </c>
      <c r="AT467" s="229" t="s">
        <v>82</v>
      </c>
      <c r="AU467" s="229" t="s">
        <v>83</v>
      </c>
      <c r="AY467" s="228" t="s">
        <v>263</v>
      </c>
      <c r="BK467" s="230">
        <f>SUM(BK468:BK496)</f>
        <v>0</v>
      </c>
    </row>
    <row r="468" s="1" customFormat="1" ht="16.5" customHeight="1">
      <c r="B468" s="39"/>
      <c r="C468" s="233" t="s">
        <v>1745</v>
      </c>
      <c r="D468" s="233" t="s">
        <v>266</v>
      </c>
      <c r="E468" s="234" t="s">
        <v>5165</v>
      </c>
      <c r="F468" s="235" t="s">
        <v>4950</v>
      </c>
      <c r="G468" s="236" t="s">
        <v>1829</v>
      </c>
      <c r="H468" s="237">
        <v>1</v>
      </c>
      <c r="I468" s="238"/>
      <c r="J468" s="239">
        <f>ROUND(I468*H468,2)</f>
        <v>0</v>
      </c>
      <c r="K468" s="235" t="s">
        <v>413</v>
      </c>
      <c r="L468" s="44"/>
      <c r="M468" s="240" t="s">
        <v>1</v>
      </c>
      <c r="N468" s="241" t="s">
        <v>48</v>
      </c>
      <c r="O468" s="87"/>
      <c r="P468" s="242">
        <f>O468*H468</f>
        <v>0</v>
      </c>
      <c r="Q468" s="242">
        <v>0</v>
      </c>
      <c r="R468" s="242">
        <f>Q468*H468</f>
        <v>0</v>
      </c>
      <c r="S468" s="242">
        <v>0</v>
      </c>
      <c r="T468" s="243">
        <f>S468*H468</f>
        <v>0</v>
      </c>
      <c r="AR468" s="244" t="s">
        <v>125</v>
      </c>
      <c r="AT468" s="244" t="s">
        <v>266</v>
      </c>
      <c r="AU468" s="244" t="s">
        <v>90</v>
      </c>
      <c r="AY468" s="17" t="s">
        <v>263</v>
      </c>
      <c r="BE468" s="245">
        <f>IF(N468="základní",J468,0)</f>
        <v>0</v>
      </c>
      <c r="BF468" s="245">
        <f>IF(N468="snížená",J468,0)</f>
        <v>0</v>
      </c>
      <c r="BG468" s="245">
        <f>IF(N468="zákl. přenesená",J468,0)</f>
        <v>0</v>
      </c>
      <c r="BH468" s="245">
        <f>IF(N468="sníž. přenesená",J468,0)</f>
        <v>0</v>
      </c>
      <c r="BI468" s="245">
        <f>IF(N468="nulová",J468,0)</f>
        <v>0</v>
      </c>
      <c r="BJ468" s="17" t="s">
        <v>90</v>
      </c>
      <c r="BK468" s="245">
        <f>ROUND(I468*H468,2)</f>
        <v>0</v>
      </c>
      <c r="BL468" s="17" t="s">
        <v>125</v>
      </c>
      <c r="BM468" s="244" t="s">
        <v>2802</v>
      </c>
    </row>
    <row r="469" s="1" customFormat="1">
      <c r="B469" s="39"/>
      <c r="C469" s="40"/>
      <c r="D469" s="246" t="s">
        <v>273</v>
      </c>
      <c r="E469" s="40"/>
      <c r="F469" s="247" t="s">
        <v>5166</v>
      </c>
      <c r="G469" s="40"/>
      <c r="H469" s="40"/>
      <c r="I469" s="151"/>
      <c r="J469" s="40"/>
      <c r="K469" s="40"/>
      <c r="L469" s="44"/>
      <c r="M469" s="248"/>
      <c r="N469" s="87"/>
      <c r="O469" s="87"/>
      <c r="P469" s="87"/>
      <c r="Q469" s="87"/>
      <c r="R469" s="87"/>
      <c r="S469" s="87"/>
      <c r="T469" s="88"/>
      <c r="AT469" s="17" t="s">
        <v>273</v>
      </c>
      <c r="AU469" s="17" t="s">
        <v>90</v>
      </c>
    </row>
    <row r="470" s="1" customFormat="1" ht="16.5" customHeight="1">
      <c r="B470" s="39"/>
      <c r="C470" s="233" t="s">
        <v>1749</v>
      </c>
      <c r="D470" s="233" t="s">
        <v>266</v>
      </c>
      <c r="E470" s="234" t="s">
        <v>5167</v>
      </c>
      <c r="F470" s="235" t="s">
        <v>4745</v>
      </c>
      <c r="G470" s="236" t="s">
        <v>1829</v>
      </c>
      <c r="H470" s="237">
        <v>1</v>
      </c>
      <c r="I470" s="238"/>
      <c r="J470" s="239">
        <f>ROUND(I470*H470,2)</f>
        <v>0</v>
      </c>
      <c r="K470" s="235" t="s">
        <v>413</v>
      </c>
      <c r="L470" s="44"/>
      <c r="M470" s="240" t="s">
        <v>1</v>
      </c>
      <c r="N470" s="241" t="s">
        <v>48</v>
      </c>
      <c r="O470" s="87"/>
      <c r="P470" s="242">
        <f>O470*H470</f>
        <v>0</v>
      </c>
      <c r="Q470" s="242">
        <v>0</v>
      </c>
      <c r="R470" s="242">
        <f>Q470*H470</f>
        <v>0</v>
      </c>
      <c r="S470" s="242">
        <v>0</v>
      </c>
      <c r="T470" s="243">
        <f>S470*H470</f>
        <v>0</v>
      </c>
      <c r="AR470" s="244" t="s">
        <v>125</v>
      </c>
      <c r="AT470" s="244" t="s">
        <v>266</v>
      </c>
      <c r="AU470" s="244" t="s">
        <v>90</v>
      </c>
      <c r="AY470" s="17" t="s">
        <v>263</v>
      </c>
      <c r="BE470" s="245">
        <f>IF(N470="základní",J470,0)</f>
        <v>0</v>
      </c>
      <c r="BF470" s="245">
        <f>IF(N470="snížená",J470,0)</f>
        <v>0</v>
      </c>
      <c r="BG470" s="245">
        <f>IF(N470="zákl. přenesená",J470,0)</f>
        <v>0</v>
      </c>
      <c r="BH470" s="245">
        <f>IF(N470="sníž. přenesená",J470,0)</f>
        <v>0</v>
      </c>
      <c r="BI470" s="245">
        <f>IF(N470="nulová",J470,0)</f>
        <v>0</v>
      </c>
      <c r="BJ470" s="17" t="s">
        <v>90</v>
      </c>
      <c r="BK470" s="245">
        <f>ROUND(I470*H470,2)</f>
        <v>0</v>
      </c>
      <c r="BL470" s="17" t="s">
        <v>125</v>
      </c>
      <c r="BM470" s="244" t="s">
        <v>2810</v>
      </c>
    </row>
    <row r="471" s="1" customFormat="1" ht="16.5" customHeight="1">
      <c r="B471" s="39"/>
      <c r="C471" s="233" t="s">
        <v>1753</v>
      </c>
      <c r="D471" s="233" t="s">
        <v>266</v>
      </c>
      <c r="E471" s="234" t="s">
        <v>5168</v>
      </c>
      <c r="F471" s="235" t="s">
        <v>4804</v>
      </c>
      <c r="G471" s="236" t="s">
        <v>1829</v>
      </c>
      <c r="H471" s="237">
        <v>1</v>
      </c>
      <c r="I471" s="238"/>
      <c r="J471" s="239">
        <f>ROUND(I471*H471,2)</f>
        <v>0</v>
      </c>
      <c r="K471" s="235" t="s">
        <v>413</v>
      </c>
      <c r="L471" s="44"/>
      <c r="M471" s="240" t="s">
        <v>1</v>
      </c>
      <c r="N471" s="241" t="s">
        <v>48</v>
      </c>
      <c r="O471" s="87"/>
      <c r="P471" s="242">
        <f>O471*H471</f>
        <v>0</v>
      </c>
      <c r="Q471" s="242">
        <v>0</v>
      </c>
      <c r="R471" s="242">
        <f>Q471*H471</f>
        <v>0</v>
      </c>
      <c r="S471" s="242">
        <v>0</v>
      </c>
      <c r="T471" s="243">
        <f>S471*H471</f>
        <v>0</v>
      </c>
      <c r="AR471" s="244" t="s">
        <v>125</v>
      </c>
      <c r="AT471" s="244" t="s">
        <v>266</v>
      </c>
      <c r="AU471" s="244" t="s">
        <v>90</v>
      </c>
      <c r="AY471" s="17" t="s">
        <v>263</v>
      </c>
      <c r="BE471" s="245">
        <f>IF(N471="základní",J471,0)</f>
        <v>0</v>
      </c>
      <c r="BF471" s="245">
        <f>IF(N471="snížená",J471,0)</f>
        <v>0</v>
      </c>
      <c r="BG471" s="245">
        <f>IF(N471="zákl. přenesená",J471,0)</f>
        <v>0</v>
      </c>
      <c r="BH471" s="245">
        <f>IF(N471="sníž. přenesená",J471,0)</f>
        <v>0</v>
      </c>
      <c r="BI471" s="245">
        <f>IF(N471="nulová",J471,0)</f>
        <v>0</v>
      </c>
      <c r="BJ471" s="17" t="s">
        <v>90</v>
      </c>
      <c r="BK471" s="245">
        <f>ROUND(I471*H471,2)</f>
        <v>0</v>
      </c>
      <c r="BL471" s="17" t="s">
        <v>125</v>
      </c>
      <c r="BM471" s="244" t="s">
        <v>2818</v>
      </c>
    </row>
    <row r="472" s="1" customFormat="1">
      <c r="B472" s="39"/>
      <c r="C472" s="40"/>
      <c r="D472" s="246" t="s">
        <v>273</v>
      </c>
      <c r="E472" s="40"/>
      <c r="F472" s="247" t="s">
        <v>5112</v>
      </c>
      <c r="G472" s="40"/>
      <c r="H472" s="40"/>
      <c r="I472" s="151"/>
      <c r="J472" s="40"/>
      <c r="K472" s="40"/>
      <c r="L472" s="44"/>
      <c r="M472" s="248"/>
      <c r="N472" s="87"/>
      <c r="O472" s="87"/>
      <c r="P472" s="87"/>
      <c r="Q472" s="87"/>
      <c r="R472" s="87"/>
      <c r="S472" s="87"/>
      <c r="T472" s="88"/>
      <c r="AT472" s="17" t="s">
        <v>273</v>
      </c>
      <c r="AU472" s="17" t="s">
        <v>90</v>
      </c>
    </row>
    <row r="473" s="1" customFormat="1" ht="16.5" customHeight="1">
      <c r="B473" s="39"/>
      <c r="C473" s="233" t="s">
        <v>1757</v>
      </c>
      <c r="D473" s="233" t="s">
        <v>266</v>
      </c>
      <c r="E473" s="234" t="s">
        <v>5169</v>
      </c>
      <c r="F473" s="235" t="s">
        <v>4807</v>
      </c>
      <c r="G473" s="236" t="s">
        <v>1829</v>
      </c>
      <c r="H473" s="237">
        <v>1</v>
      </c>
      <c r="I473" s="238"/>
      <c r="J473" s="239">
        <f>ROUND(I473*H473,2)</f>
        <v>0</v>
      </c>
      <c r="K473" s="235" t="s">
        <v>413</v>
      </c>
      <c r="L473" s="44"/>
      <c r="M473" s="240" t="s">
        <v>1</v>
      </c>
      <c r="N473" s="241" t="s">
        <v>48</v>
      </c>
      <c r="O473" s="87"/>
      <c r="P473" s="242">
        <f>O473*H473</f>
        <v>0</v>
      </c>
      <c r="Q473" s="242">
        <v>0</v>
      </c>
      <c r="R473" s="242">
        <f>Q473*H473</f>
        <v>0</v>
      </c>
      <c r="S473" s="242">
        <v>0</v>
      </c>
      <c r="T473" s="243">
        <f>S473*H473</f>
        <v>0</v>
      </c>
      <c r="AR473" s="244" t="s">
        <v>125</v>
      </c>
      <c r="AT473" s="244" t="s">
        <v>266</v>
      </c>
      <c r="AU473" s="244" t="s">
        <v>90</v>
      </c>
      <c r="AY473" s="17" t="s">
        <v>263</v>
      </c>
      <c r="BE473" s="245">
        <f>IF(N473="základní",J473,0)</f>
        <v>0</v>
      </c>
      <c r="BF473" s="245">
        <f>IF(N473="snížená",J473,0)</f>
        <v>0</v>
      </c>
      <c r="BG473" s="245">
        <f>IF(N473="zákl. přenesená",J473,0)</f>
        <v>0</v>
      </c>
      <c r="BH473" s="245">
        <f>IF(N473="sníž. přenesená",J473,0)</f>
        <v>0</v>
      </c>
      <c r="BI473" s="245">
        <f>IF(N473="nulová",J473,0)</f>
        <v>0</v>
      </c>
      <c r="BJ473" s="17" t="s">
        <v>90</v>
      </c>
      <c r="BK473" s="245">
        <f>ROUND(I473*H473,2)</f>
        <v>0</v>
      </c>
      <c r="BL473" s="17" t="s">
        <v>125</v>
      </c>
      <c r="BM473" s="244" t="s">
        <v>2827</v>
      </c>
    </row>
    <row r="474" s="1" customFormat="1" ht="16.5" customHeight="1">
      <c r="B474" s="39"/>
      <c r="C474" s="233" t="s">
        <v>1761</v>
      </c>
      <c r="D474" s="233" t="s">
        <v>266</v>
      </c>
      <c r="E474" s="234" t="s">
        <v>5170</v>
      </c>
      <c r="F474" s="235" t="s">
        <v>4809</v>
      </c>
      <c r="G474" s="236" t="s">
        <v>1829</v>
      </c>
      <c r="H474" s="237">
        <v>1</v>
      </c>
      <c r="I474" s="238"/>
      <c r="J474" s="239">
        <f>ROUND(I474*H474,2)</f>
        <v>0</v>
      </c>
      <c r="K474" s="235" t="s">
        <v>413</v>
      </c>
      <c r="L474" s="44"/>
      <c r="M474" s="240" t="s">
        <v>1</v>
      </c>
      <c r="N474" s="241" t="s">
        <v>48</v>
      </c>
      <c r="O474" s="87"/>
      <c r="P474" s="242">
        <f>O474*H474</f>
        <v>0</v>
      </c>
      <c r="Q474" s="242">
        <v>0</v>
      </c>
      <c r="R474" s="242">
        <f>Q474*H474</f>
        <v>0</v>
      </c>
      <c r="S474" s="242">
        <v>0</v>
      </c>
      <c r="T474" s="243">
        <f>S474*H474</f>
        <v>0</v>
      </c>
      <c r="AR474" s="244" t="s">
        <v>125</v>
      </c>
      <c r="AT474" s="244" t="s">
        <v>266</v>
      </c>
      <c r="AU474" s="244" t="s">
        <v>90</v>
      </c>
      <c r="AY474" s="17" t="s">
        <v>263</v>
      </c>
      <c r="BE474" s="245">
        <f>IF(N474="základní",J474,0)</f>
        <v>0</v>
      </c>
      <c r="BF474" s="245">
        <f>IF(N474="snížená",J474,0)</f>
        <v>0</v>
      </c>
      <c r="BG474" s="245">
        <f>IF(N474="zákl. přenesená",J474,0)</f>
        <v>0</v>
      </c>
      <c r="BH474" s="245">
        <f>IF(N474="sníž. přenesená",J474,0)</f>
        <v>0</v>
      </c>
      <c r="BI474" s="245">
        <f>IF(N474="nulová",J474,0)</f>
        <v>0</v>
      </c>
      <c r="BJ474" s="17" t="s">
        <v>90</v>
      </c>
      <c r="BK474" s="245">
        <f>ROUND(I474*H474,2)</f>
        <v>0</v>
      </c>
      <c r="BL474" s="17" t="s">
        <v>125</v>
      </c>
      <c r="BM474" s="244" t="s">
        <v>2835</v>
      </c>
    </row>
    <row r="475" s="1" customFormat="1" ht="16.5" customHeight="1">
      <c r="B475" s="39"/>
      <c r="C475" s="233" t="s">
        <v>1765</v>
      </c>
      <c r="D475" s="233" t="s">
        <v>266</v>
      </c>
      <c r="E475" s="234" t="s">
        <v>5171</v>
      </c>
      <c r="F475" s="235" t="s">
        <v>4811</v>
      </c>
      <c r="G475" s="236" t="s">
        <v>1829</v>
      </c>
      <c r="H475" s="237">
        <v>1</v>
      </c>
      <c r="I475" s="238"/>
      <c r="J475" s="239">
        <f>ROUND(I475*H475,2)</f>
        <v>0</v>
      </c>
      <c r="K475" s="235" t="s">
        <v>413</v>
      </c>
      <c r="L475" s="44"/>
      <c r="M475" s="240" t="s">
        <v>1</v>
      </c>
      <c r="N475" s="241" t="s">
        <v>48</v>
      </c>
      <c r="O475" s="87"/>
      <c r="P475" s="242">
        <f>O475*H475</f>
        <v>0</v>
      </c>
      <c r="Q475" s="242">
        <v>0</v>
      </c>
      <c r="R475" s="242">
        <f>Q475*H475</f>
        <v>0</v>
      </c>
      <c r="S475" s="242">
        <v>0</v>
      </c>
      <c r="T475" s="243">
        <f>S475*H475</f>
        <v>0</v>
      </c>
      <c r="AR475" s="244" t="s">
        <v>125</v>
      </c>
      <c r="AT475" s="244" t="s">
        <v>266</v>
      </c>
      <c r="AU475" s="244" t="s">
        <v>90</v>
      </c>
      <c r="AY475" s="17" t="s">
        <v>263</v>
      </c>
      <c r="BE475" s="245">
        <f>IF(N475="základní",J475,0)</f>
        <v>0</v>
      </c>
      <c r="BF475" s="245">
        <f>IF(N475="snížená",J475,0)</f>
        <v>0</v>
      </c>
      <c r="BG475" s="245">
        <f>IF(N475="zákl. přenesená",J475,0)</f>
        <v>0</v>
      </c>
      <c r="BH475" s="245">
        <f>IF(N475="sníž. přenesená",J475,0)</f>
        <v>0</v>
      </c>
      <c r="BI475" s="245">
        <f>IF(N475="nulová",J475,0)</f>
        <v>0</v>
      </c>
      <c r="BJ475" s="17" t="s">
        <v>90</v>
      </c>
      <c r="BK475" s="245">
        <f>ROUND(I475*H475,2)</f>
        <v>0</v>
      </c>
      <c r="BL475" s="17" t="s">
        <v>125</v>
      </c>
      <c r="BM475" s="244" t="s">
        <v>2843</v>
      </c>
    </row>
    <row r="476" s="1" customFormat="1" ht="16.5" customHeight="1">
      <c r="B476" s="39"/>
      <c r="C476" s="233" t="s">
        <v>1769</v>
      </c>
      <c r="D476" s="233" t="s">
        <v>266</v>
      </c>
      <c r="E476" s="234" t="s">
        <v>5172</v>
      </c>
      <c r="F476" s="235" t="s">
        <v>4958</v>
      </c>
      <c r="G476" s="236" t="s">
        <v>1694</v>
      </c>
      <c r="H476" s="237">
        <v>40</v>
      </c>
      <c r="I476" s="238"/>
      <c r="J476" s="239">
        <f>ROUND(I476*H476,2)</f>
        <v>0</v>
      </c>
      <c r="K476" s="235" t="s">
        <v>413</v>
      </c>
      <c r="L476" s="44"/>
      <c r="M476" s="240" t="s">
        <v>1</v>
      </c>
      <c r="N476" s="241" t="s">
        <v>48</v>
      </c>
      <c r="O476" s="87"/>
      <c r="P476" s="242">
        <f>O476*H476</f>
        <v>0</v>
      </c>
      <c r="Q476" s="242">
        <v>0</v>
      </c>
      <c r="R476" s="242">
        <f>Q476*H476</f>
        <v>0</v>
      </c>
      <c r="S476" s="242">
        <v>0</v>
      </c>
      <c r="T476" s="243">
        <f>S476*H476</f>
        <v>0</v>
      </c>
      <c r="AR476" s="244" t="s">
        <v>125</v>
      </c>
      <c r="AT476" s="244" t="s">
        <v>266</v>
      </c>
      <c r="AU476" s="244" t="s">
        <v>90</v>
      </c>
      <c r="AY476" s="17" t="s">
        <v>263</v>
      </c>
      <c r="BE476" s="245">
        <f>IF(N476="základní",J476,0)</f>
        <v>0</v>
      </c>
      <c r="BF476" s="245">
        <f>IF(N476="snížená",J476,0)</f>
        <v>0</v>
      </c>
      <c r="BG476" s="245">
        <f>IF(N476="zákl. přenesená",J476,0)</f>
        <v>0</v>
      </c>
      <c r="BH476" s="245">
        <f>IF(N476="sníž. přenesená",J476,0)</f>
        <v>0</v>
      </c>
      <c r="BI476" s="245">
        <f>IF(N476="nulová",J476,0)</f>
        <v>0</v>
      </c>
      <c r="BJ476" s="17" t="s">
        <v>90</v>
      </c>
      <c r="BK476" s="245">
        <f>ROUND(I476*H476,2)</f>
        <v>0</v>
      </c>
      <c r="BL476" s="17" t="s">
        <v>125</v>
      </c>
      <c r="BM476" s="244" t="s">
        <v>2851</v>
      </c>
    </row>
    <row r="477" s="1" customFormat="1" ht="16.5" customHeight="1">
      <c r="B477" s="39"/>
      <c r="C477" s="233" t="s">
        <v>1773</v>
      </c>
      <c r="D477" s="233" t="s">
        <v>266</v>
      </c>
      <c r="E477" s="234" t="s">
        <v>5173</v>
      </c>
      <c r="F477" s="235" t="s">
        <v>4745</v>
      </c>
      <c r="G477" s="236" t="s">
        <v>1829</v>
      </c>
      <c r="H477" s="237">
        <v>1</v>
      </c>
      <c r="I477" s="238"/>
      <c r="J477" s="239">
        <f>ROUND(I477*H477,2)</f>
        <v>0</v>
      </c>
      <c r="K477" s="235" t="s">
        <v>413</v>
      </c>
      <c r="L477" s="44"/>
      <c r="M477" s="240" t="s">
        <v>1</v>
      </c>
      <c r="N477" s="241" t="s">
        <v>48</v>
      </c>
      <c r="O477" s="87"/>
      <c r="P477" s="242">
        <f>O477*H477</f>
        <v>0</v>
      </c>
      <c r="Q477" s="242">
        <v>0</v>
      </c>
      <c r="R477" s="242">
        <f>Q477*H477</f>
        <v>0</v>
      </c>
      <c r="S477" s="242">
        <v>0</v>
      </c>
      <c r="T477" s="243">
        <f>S477*H477</f>
        <v>0</v>
      </c>
      <c r="AR477" s="244" t="s">
        <v>125</v>
      </c>
      <c r="AT477" s="244" t="s">
        <v>266</v>
      </c>
      <c r="AU477" s="244" t="s">
        <v>90</v>
      </c>
      <c r="AY477" s="17" t="s">
        <v>263</v>
      </c>
      <c r="BE477" s="245">
        <f>IF(N477="základní",J477,0)</f>
        <v>0</v>
      </c>
      <c r="BF477" s="245">
        <f>IF(N477="snížená",J477,0)</f>
        <v>0</v>
      </c>
      <c r="BG477" s="245">
        <f>IF(N477="zákl. přenesená",J477,0)</f>
        <v>0</v>
      </c>
      <c r="BH477" s="245">
        <f>IF(N477="sníž. přenesená",J477,0)</f>
        <v>0</v>
      </c>
      <c r="BI477" s="245">
        <f>IF(N477="nulová",J477,0)</f>
        <v>0</v>
      </c>
      <c r="BJ477" s="17" t="s">
        <v>90</v>
      </c>
      <c r="BK477" s="245">
        <f>ROUND(I477*H477,2)</f>
        <v>0</v>
      </c>
      <c r="BL477" s="17" t="s">
        <v>125</v>
      </c>
      <c r="BM477" s="244" t="s">
        <v>2859</v>
      </c>
    </row>
    <row r="478" s="1" customFormat="1" ht="16.5" customHeight="1">
      <c r="B478" s="39"/>
      <c r="C478" s="233" t="s">
        <v>1777</v>
      </c>
      <c r="D478" s="233" t="s">
        <v>266</v>
      </c>
      <c r="E478" s="234" t="s">
        <v>5174</v>
      </c>
      <c r="F478" s="235" t="s">
        <v>5017</v>
      </c>
      <c r="G478" s="236" t="s">
        <v>1829</v>
      </c>
      <c r="H478" s="237">
        <v>2</v>
      </c>
      <c r="I478" s="238"/>
      <c r="J478" s="239">
        <f>ROUND(I478*H478,2)</f>
        <v>0</v>
      </c>
      <c r="K478" s="235" t="s">
        <v>413</v>
      </c>
      <c r="L478" s="44"/>
      <c r="M478" s="240" t="s">
        <v>1</v>
      </c>
      <c r="N478" s="241" t="s">
        <v>48</v>
      </c>
      <c r="O478" s="87"/>
      <c r="P478" s="242">
        <f>O478*H478</f>
        <v>0</v>
      </c>
      <c r="Q478" s="242">
        <v>0</v>
      </c>
      <c r="R478" s="242">
        <f>Q478*H478</f>
        <v>0</v>
      </c>
      <c r="S478" s="242">
        <v>0</v>
      </c>
      <c r="T478" s="243">
        <f>S478*H478</f>
        <v>0</v>
      </c>
      <c r="AR478" s="244" t="s">
        <v>125</v>
      </c>
      <c r="AT478" s="244" t="s">
        <v>266</v>
      </c>
      <c r="AU478" s="244" t="s">
        <v>90</v>
      </c>
      <c r="AY478" s="17" t="s">
        <v>263</v>
      </c>
      <c r="BE478" s="245">
        <f>IF(N478="základní",J478,0)</f>
        <v>0</v>
      </c>
      <c r="BF478" s="245">
        <f>IF(N478="snížená",J478,0)</f>
        <v>0</v>
      </c>
      <c r="BG478" s="245">
        <f>IF(N478="zákl. přenesená",J478,0)</f>
        <v>0</v>
      </c>
      <c r="BH478" s="245">
        <f>IF(N478="sníž. přenesená",J478,0)</f>
        <v>0</v>
      </c>
      <c r="BI478" s="245">
        <f>IF(N478="nulová",J478,0)</f>
        <v>0</v>
      </c>
      <c r="BJ478" s="17" t="s">
        <v>90</v>
      </c>
      <c r="BK478" s="245">
        <f>ROUND(I478*H478,2)</f>
        <v>0</v>
      </c>
      <c r="BL478" s="17" t="s">
        <v>125</v>
      </c>
      <c r="BM478" s="244" t="s">
        <v>2867</v>
      </c>
    </row>
    <row r="479" s="1" customFormat="1">
      <c r="B479" s="39"/>
      <c r="C479" s="40"/>
      <c r="D479" s="246" t="s">
        <v>273</v>
      </c>
      <c r="E479" s="40"/>
      <c r="F479" s="247" t="s">
        <v>5175</v>
      </c>
      <c r="G479" s="40"/>
      <c r="H479" s="40"/>
      <c r="I479" s="151"/>
      <c r="J479" s="40"/>
      <c r="K479" s="40"/>
      <c r="L479" s="44"/>
      <c r="M479" s="248"/>
      <c r="N479" s="87"/>
      <c r="O479" s="87"/>
      <c r="P479" s="87"/>
      <c r="Q479" s="87"/>
      <c r="R479" s="87"/>
      <c r="S479" s="87"/>
      <c r="T479" s="88"/>
      <c r="AT479" s="17" t="s">
        <v>273</v>
      </c>
      <c r="AU479" s="17" t="s">
        <v>90</v>
      </c>
    </row>
    <row r="480" s="1" customFormat="1" ht="16.5" customHeight="1">
      <c r="B480" s="39"/>
      <c r="C480" s="233" t="s">
        <v>1781</v>
      </c>
      <c r="D480" s="233" t="s">
        <v>266</v>
      </c>
      <c r="E480" s="234" t="s">
        <v>5176</v>
      </c>
      <c r="F480" s="235" t="s">
        <v>4745</v>
      </c>
      <c r="G480" s="236" t="s">
        <v>1829</v>
      </c>
      <c r="H480" s="237">
        <v>1</v>
      </c>
      <c r="I480" s="238"/>
      <c r="J480" s="239">
        <f>ROUND(I480*H480,2)</f>
        <v>0</v>
      </c>
      <c r="K480" s="235" t="s">
        <v>413</v>
      </c>
      <c r="L480" s="44"/>
      <c r="M480" s="240" t="s">
        <v>1</v>
      </c>
      <c r="N480" s="241" t="s">
        <v>48</v>
      </c>
      <c r="O480" s="87"/>
      <c r="P480" s="242">
        <f>O480*H480</f>
        <v>0</v>
      </c>
      <c r="Q480" s="242">
        <v>0</v>
      </c>
      <c r="R480" s="242">
        <f>Q480*H480</f>
        <v>0</v>
      </c>
      <c r="S480" s="242">
        <v>0</v>
      </c>
      <c r="T480" s="243">
        <f>S480*H480</f>
        <v>0</v>
      </c>
      <c r="AR480" s="244" t="s">
        <v>125</v>
      </c>
      <c r="AT480" s="244" t="s">
        <v>266</v>
      </c>
      <c r="AU480" s="244" t="s">
        <v>90</v>
      </c>
      <c r="AY480" s="17" t="s">
        <v>263</v>
      </c>
      <c r="BE480" s="245">
        <f>IF(N480="základní",J480,0)</f>
        <v>0</v>
      </c>
      <c r="BF480" s="245">
        <f>IF(N480="snížená",J480,0)</f>
        <v>0</v>
      </c>
      <c r="BG480" s="245">
        <f>IF(N480="zákl. přenesená",J480,0)</f>
        <v>0</v>
      </c>
      <c r="BH480" s="245">
        <f>IF(N480="sníž. přenesená",J480,0)</f>
        <v>0</v>
      </c>
      <c r="BI480" s="245">
        <f>IF(N480="nulová",J480,0)</f>
        <v>0</v>
      </c>
      <c r="BJ480" s="17" t="s">
        <v>90</v>
      </c>
      <c r="BK480" s="245">
        <f>ROUND(I480*H480,2)</f>
        <v>0</v>
      </c>
      <c r="BL480" s="17" t="s">
        <v>125</v>
      </c>
      <c r="BM480" s="244" t="s">
        <v>2875</v>
      </c>
    </row>
    <row r="481" s="1" customFormat="1" ht="16.5" customHeight="1">
      <c r="B481" s="39"/>
      <c r="C481" s="233" t="s">
        <v>1785</v>
      </c>
      <c r="D481" s="233" t="s">
        <v>266</v>
      </c>
      <c r="E481" s="234" t="s">
        <v>5177</v>
      </c>
      <c r="F481" s="235" t="s">
        <v>5178</v>
      </c>
      <c r="G481" s="236" t="s">
        <v>1829</v>
      </c>
      <c r="H481" s="237">
        <v>3</v>
      </c>
      <c r="I481" s="238"/>
      <c r="J481" s="239">
        <f>ROUND(I481*H481,2)</f>
        <v>0</v>
      </c>
      <c r="K481" s="235" t="s">
        <v>413</v>
      </c>
      <c r="L481" s="44"/>
      <c r="M481" s="240" t="s">
        <v>1</v>
      </c>
      <c r="N481" s="241" t="s">
        <v>48</v>
      </c>
      <c r="O481" s="87"/>
      <c r="P481" s="242">
        <f>O481*H481</f>
        <v>0</v>
      </c>
      <c r="Q481" s="242">
        <v>0</v>
      </c>
      <c r="R481" s="242">
        <f>Q481*H481</f>
        <v>0</v>
      </c>
      <c r="S481" s="242">
        <v>0</v>
      </c>
      <c r="T481" s="243">
        <f>S481*H481</f>
        <v>0</v>
      </c>
      <c r="AR481" s="244" t="s">
        <v>125</v>
      </c>
      <c r="AT481" s="244" t="s">
        <v>266</v>
      </c>
      <c r="AU481" s="244" t="s">
        <v>90</v>
      </c>
      <c r="AY481" s="17" t="s">
        <v>263</v>
      </c>
      <c r="BE481" s="245">
        <f>IF(N481="základní",J481,0)</f>
        <v>0</v>
      </c>
      <c r="BF481" s="245">
        <f>IF(N481="snížená",J481,0)</f>
        <v>0</v>
      </c>
      <c r="BG481" s="245">
        <f>IF(N481="zákl. přenesená",J481,0)</f>
        <v>0</v>
      </c>
      <c r="BH481" s="245">
        <f>IF(N481="sníž. přenesená",J481,0)</f>
        <v>0</v>
      </c>
      <c r="BI481" s="245">
        <f>IF(N481="nulová",J481,0)</f>
        <v>0</v>
      </c>
      <c r="BJ481" s="17" t="s">
        <v>90</v>
      </c>
      <c r="BK481" s="245">
        <f>ROUND(I481*H481,2)</f>
        <v>0</v>
      </c>
      <c r="BL481" s="17" t="s">
        <v>125</v>
      </c>
      <c r="BM481" s="244" t="s">
        <v>2883</v>
      </c>
    </row>
    <row r="482" s="1" customFormat="1">
      <c r="B482" s="39"/>
      <c r="C482" s="40"/>
      <c r="D482" s="246" t="s">
        <v>273</v>
      </c>
      <c r="E482" s="40"/>
      <c r="F482" s="247" t="s">
        <v>5179</v>
      </c>
      <c r="G482" s="40"/>
      <c r="H482" s="40"/>
      <c r="I482" s="151"/>
      <c r="J482" s="40"/>
      <c r="K482" s="40"/>
      <c r="L482" s="44"/>
      <c r="M482" s="248"/>
      <c r="N482" s="87"/>
      <c r="O482" s="87"/>
      <c r="P482" s="87"/>
      <c r="Q482" s="87"/>
      <c r="R482" s="87"/>
      <c r="S482" s="87"/>
      <c r="T482" s="88"/>
      <c r="AT482" s="17" t="s">
        <v>273</v>
      </c>
      <c r="AU482" s="17" t="s">
        <v>90</v>
      </c>
    </row>
    <row r="483" s="1" customFormat="1" ht="16.5" customHeight="1">
      <c r="B483" s="39"/>
      <c r="C483" s="233" t="s">
        <v>1789</v>
      </c>
      <c r="D483" s="233" t="s">
        <v>266</v>
      </c>
      <c r="E483" s="234" t="s">
        <v>5180</v>
      </c>
      <c r="F483" s="235" t="s">
        <v>5178</v>
      </c>
      <c r="G483" s="236" t="s">
        <v>1829</v>
      </c>
      <c r="H483" s="237">
        <v>3</v>
      </c>
      <c r="I483" s="238"/>
      <c r="J483" s="239">
        <f>ROUND(I483*H483,2)</f>
        <v>0</v>
      </c>
      <c r="K483" s="235" t="s">
        <v>413</v>
      </c>
      <c r="L483" s="44"/>
      <c r="M483" s="240" t="s">
        <v>1</v>
      </c>
      <c r="N483" s="241" t="s">
        <v>48</v>
      </c>
      <c r="O483" s="87"/>
      <c r="P483" s="242">
        <f>O483*H483</f>
        <v>0</v>
      </c>
      <c r="Q483" s="242">
        <v>0</v>
      </c>
      <c r="R483" s="242">
        <f>Q483*H483</f>
        <v>0</v>
      </c>
      <c r="S483" s="242">
        <v>0</v>
      </c>
      <c r="T483" s="243">
        <f>S483*H483</f>
        <v>0</v>
      </c>
      <c r="AR483" s="244" t="s">
        <v>125</v>
      </c>
      <c r="AT483" s="244" t="s">
        <v>266</v>
      </c>
      <c r="AU483" s="244" t="s">
        <v>90</v>
      </c>
      <c r="AY483" s="17" t="s">
        <v>263</v>
      </c>
      <c r="BE483" s="245">
        <f>IF(N483="základní",J483,0)</f>
        <v>0</v>
      </c>
      <c r="BF483" s="245">
        <f>IF(N483="snížená",J483,0)</f>
        <v>0</v>
      </c>
      <c r="BG483" s="245">
        <f>IF(N483="zákl. přenesená",J483,0)</f>
        <v>0</v>
      </c>
      <c r="BH483" s="245">
        <f>IF(N483="sníž. přenesená",J483,0)</f>
        <v>0</v>
      </c>
      <c r="BI483" s="245">
        <f>IF(N483="nulová",J483,0)</f>
        <v>0</v>
      </c>
      <c r="BJ483" s="17" t="s">
        <v>90</v>
      </c>
      <c r="BK483" s="245">
        <f>ROUND(I483*H483,2)</f>
        <v>0</v>
      </c>
      <c r="BL483" s="17" t="s">
        <v>125</v>
      </c>
      <c r="BM483" s="244" t="s">
        <v>2891</v>
      </c>
    </row>
    <row r="484" s="1" customFormat="1">
      <c r="B484" s="39"/>
      <c r="C484" s="40"/>
      <c r="D484" s="246" t="s">
        <v>273</v>
      </c>
      <c r="E484" s="40"/>
      <c r="F484" s="247" t="s">
        <v>5181</v>
      </c>
      <c r="G484" s="40"/>
      <c r="H484" s="40"/>
      <c r="I484" s="151"/>
      <c r="J484" s="40"/>
      <c r="K484" s="40"/>
      <c r="L484" s="44"/>
      <c r="M484" s="248"/>
      <c r="N484" s="87"/>
      <c r="O484" s="87"/>
      <c r="P484" s="87"/>
      <c r="Q484" s="87"/>
      <c r="R484" s="87"/>
      <c r="S484" s="87"/>
      <c r="T484" s="88"/>
      <c r="AT484" s="17" t="s">
        <v>273</v>
      </c>
      <c r="AU484" s="17" t="s">
        <v>90</v>
      </c>
    </row>
    <row r="485" s="1" customFormat="1" ht="16.5" customHeight="1">
      <c r="B485" s="39"/>
      <c r="C485" s="233" t="s">
        <v>1793</v>
      </c>
      <c r="D485" s="233" t="s">
        <v>266</v>
      </c>
      <c r="E485" s="234" t="s">
        <v>5182</v>
      </c>
      <c r="F485" s="235" t="s">
        <v>5183</v>
      </c>
      <c r="G485" s="236" t="s">
        <v>1829</v>
      </c>
      <c r="H485" s="237">
        <v>6</v>
      </c>
      <c r="I485" s="238"/>
      <c r="J485" s="239">
        <f>ROUND(I485*H485,2)</f>
        <v>0</v>
      </c>
      <c r="K485" s="235" t="s">
        <v>413</v>
      </c>
      <c r="L485" s="44"/>
      <c r="M485" s="240" t="s">
        <v>1</v>
      </c>
      <c r="N485" s="241" t="s">
        <v>48</v>
      </c>
      <c r="O485" s="87"/>
      <c r="P485" s="242">
        <f>O485*H485</f>
        <v>0</v>
      </c>
      <c r="Q485" s="242">
        <v>0</v>
      </c>
      <c r="R485" s="242">
        <f>Q485*H485</f>
        <v>0</v>
      </c>
      <c r="S485" s="242">
        <v>0</v>
      </c>
      <c r="T485" s="243">
        <f>S485*H485</f>
        <v>0</v>
      </c>
      <c r="AR485" s="244" t="s">
        <v>125</v>
      </c>
      <c r="AT485" s="244" t="s">
        <v>266</v>
      </c>
      <c r="AU485" s="244" t="s">
        <v>90</v>
      </c>
      <c r="AY485" s="17" t="s">
        <v>263</v>
      </c>
      <c r="BE485" s="245">
        <f>IF(N485="základní",J485,0)</f>
        <v>0</v>
      </c>
      <c r="BF485" s="245">
        <f>IF(N485="snížená",J485,0)</f>
        <v>0</v>
      </c>
      <c r="BG485" s="245">
        <f>IF(N485="zákl. přenesená",J485,0)</f>
        <v>0</v>
      </c>
      <c r="BH485" s="245">
        <f>IF(N485="sníž. přenesená",J485,0)</f>
        <v>0</v>
      </c>
      <c r="BI485" s="245">
        <f>IF(N485="nulová",J485,0)</f>
        <v>0</v>
      </c>
      <c r="BJ485" s="17" t="s">
        <v>90</v>
      </c>
      <c r="BK485" s="245">
        <f>ROUND(I485*H485,2)</f>
        <v>0</v>
      </c>
      <c r="BL485" s="17" t="s">
        <v>125</v>
      </c>
      <c r="BM485" s="244" t="s">
        <v>2899</v>
      </c>
    </row>
    <row r="486" s="1" customFormat="1" ht="16.5" customHeight="1">
      <c r="B486" s="39"/>
      <c r="C486" s="233" t="s">
        <v>1797</v>
      </c>
      <c r="D486" s="233" t="s">
        <v>266</v>
      </c>
      <c r="E486" s="234" t="s">
        <v>5184</v>
      </c>
      <c r="F486" s="235" t="s">
        <v>5185</v>
      </c>
      <c r="G486" s="236" t="s">
        <v>1694</v>
      </c>
      <c r="H486" s="237">
        <v>6</v>
      </c>
      <c r="I486" s="238"/>
      <c r="J486" s="239">
        <f>ROUND(I486*H486,2)</f>
        <v>0</v>
      </c>
      <c r="K486" s="235" t="s">
        <v>413</v>
      </c>
      <c r="L486" s="44"/>
      <c r="M486" s="240" t="s">
        <v>1</v>
      </c>
      <c r="N486" s="241" t="s">
        <v>48</v>
      </c>
      <c r="O486" s="87"/>
      <c r="P486" s="242">
        <f>O486*H486</f>
        <v>0</v>
      </c>
      <c r="Q486" s="242">
        <v>0</v>
      </c>
      <c r="R486" s="242">
        <f>Q486*H486</f>
        <v>0</v>
      </c>
      <c r="S486" s="242">
        <v>0</v>
      </c>
      <c r="T486" s="243">
        <f>S486*H486</f>
        <v>0</v>
      </c>
      <c r="AR486" s="244" t="s">
        <v>125</v>
      </c>
      <c r="AT486" s="244" t="s">
        <v>266</v>
      </c>
      <c r="AU486" s="244" t="s">
        <v>90</v>
      </c>
      <c r="AY486" s="17" t="s">
        <v>263</v>
      </c>
      <c r="BE486" s="245">
        <f>IF(N486="základní",J486,0)</f>
        <v>0</v>
      </c>
      <c r="BF486" s="245">
        <f>IF(N486="snížená",J486,0)</f>
        <v>0</v>
      </c>
      <c r="BG486" s="245">
        <f>IF(N486="zákl. přenesená",J486,0)</f>
        <v>0</v>
      </c>
      <c r="BH486" s="245">
        <f>IF(N486="sníž. přenesená",J486,0)</f>
        <v>0</v>
      </c>
      <c r="BI486" s="245">
        <f>IF(N486="nulová",J486,0)</f>
        <v>0</v>
      </c>
      <c r="BJ486" s="17" t="s">
        <v>90</v>
      </c>
      <c r="BK486" s="245">
        <f>ROUND(I486*H486,2)</f>
        <v>0</v>
      </c>
      <c r="BL486" s="17" t="s">
        <v>125</v>
      </c>
      <c r="BM486" s="244" t="s">
        <v>2907</v>
      </c>
    </row>
    <row r="487" s="1" customFormat="1">
      <c r="B487" s="39"/>
      <c r="C487" s="40"/>
      <c r="D487" s="246" t="s">
        <v>273</v>
      </c>
      <c r="E487" s="40"/>
      <c r="F487" s="247" t="s">
        <v>5186</v>
      </c>
      <c r="G487" s="40"/>
      <c r="H487" s="40"/>
      <c r="I487" s="151"/>
      <c r="J487" s="40"/>
      <c r="K487" s="40"/>
      <c r="L487" s="44"/>
      <c r="M487" s="248"/>
      <c r="N487" s="87"/>
      <c r="O487" s="87"/>
      <c r="P487" s="87"/>
      <c r="Q487" s="87"/>
      <c r="R487" s="87"/>
      <c r="S487" s="87"/>
      <c r="T487" s="88"/>
      <c r="AT487" s="17" t="s">
        <v>273</v>
      </c>
      <c r="AU487" s="17" t="s">
        <v>90</v>
      </c>
    </row>
    <row r="488" s="1" customFormat="1" ht="16.5" customHeight="1">
      <c r="B488" s="39"/>
      <c r="C488" s="233" t="s">
        <v>1801</v>
      </c>
      <c r="D488" s="233" t="s">
        <v>266</v>
      </c>
      <c r="E488" s="234" t="s">
        <v>5187</v>
      </c>
      <c r="F488" s="235" t="s">
        <v>5188</v>
      </c>
      <c r="G488" s="236" t="s">
        <v>1829</v>
      </c>
      <c r="H488" s="237">
        <v>1</v>
      </c>
      <c r="I488" s="238"/>
      <c r="J488" s="239">
        <f>ROUND(I488*H488,2)</f>
        <v>0</v>
      </c>
      <c r="K488" s="235" t="s">
        <v>413</v>
      </c>
      <c r="L488" s="44"/>
      <c r="M488" s="240" t="s">
        <v>1</v>
      </c>
      <c r="N488" s="241" t="s">
        <v>48</v>
      </c>
      <c r="O488" s="87"/>
      <c r="P488" s="242">
        <f>O488*H488</f>
        <v>0</v>
      </c>
      <c r="Q488" s="242">
        <v>0</v>
      </c>
      <c r="R488" s="242">
        <f>Q488*H488</f>
        <v>0</v>
      </c>
      <c r="S488" s="242">
        <v>0</v>
      </c>
      <c r="T488" s="243">
        <f>S488*H488</f>
        <v>0</v>
      </c>
      <c r="AR488" s="244" t="s">
        <v>125</v>
      </c>
      <c r="AT488" s="244" t="s">
        <v>266</v>
      </c>
      <c r="AU488" s="244" t="s">
        <v>90</v>
      </c>
      <c r="AY488" s="17" t="s">
        <v>263</v>
      </c>
      <c r="BE488" s="245">
        <f>IF(N488="základní",J488,0)</f>
        <v>0</v>
      </c>
      <c r="BF488" s="245">
        <f>IF(N488="snížená",J488,0)</f>
        <v>0</v>
      </c>
      <c r="BG488" s="245">
        <f>IF(N488="zákl. přenesená",J488,0)</f>
        <v>0</v>
      </c>
      <c r="BH488" s="245">
        <f>IF(N488="sníž. přenesená",J488,0)</f>
        <v>0</v>
      </c>
      <c r="BI488" s="245">
        <f>IF(N488="nulová",J488,0)</f>
        <v>0</v>
      </c>
      <c r="BJ488" s="17" t="s">
        <v>90</v>
      </c>
      <c r="BK488" s="245">
        <f>ROUND(I488*H488,2)</f>
        <v>0</v>
      </c>
      <c r="BL488" s="17" t="s">
        <v>125</v>
      </c>
      <c r="BM488" s="244" t="s">
        <v>2701</v>
      </c>
    </row>
    <row r="489" s="1" customFormat="1" ht="16.5" customHeight="1">
      <c r="B489" s="39"/>
      <c r="C489" s="233" t="s">
        <v>1805</v>
      </c>
      <c r="D489" s="233" t="s">
        <v>266</v>
      </c>
      <c r="E489" s="234" t="s">
        <v>5189</v>
      </c>
      <c r="F489" s="235" t="s">
        <v>5190</v>
      </c>
      <c r="G489" s="236" t="s">
        <v>1829</v>
      </c>
      <c r="H489" s="237">
        <v>1</v>
      </c>
      <c r="I489" s="238"/>
      <c r="J489" s="239">
        <f>ROUND(I489*H489,2)</f>
        <v>0</v>
      </c>
      <c r="K489" s="235" t="s">
        <v>413</v>
      </c>
      <c r="L489" s="44"/>
      <c r="M489" s="240" t="s">
        <v>1</v>
      </c>
      <c r="N489" s="241" t="s">
        <v>48</v>
      </c>
      <c r="O489" s="87"/>
      <c r="P489" s="242">
        <f>O489*H489</f>
        <v>0</v>
      </c>
      <c r="Q489" s="242">
        <v>0</v>
      </c>
      <c r="R489" s="242">
        <f>Q489*H489</f>
        <v>0</v>
      </c>
      <c r="S489" s="242">
        <v>0</v>
      </c>
      <c r="T489" s="243">
        <f>S489*H489</f>
        <v>0</v>
      </c>
      <c r="AR489" s="244" t="s">
        <v>125</v>
      </c>
      <c r="AT489" s="244" t="s">
        <v>266</v>
      </c>
      <c r="AU489" s="244" t="s">
        <v>90</v>
      </c>
      <c r="AY489" s="17" t="s">
        <v>263</v>
      </c>
      <c r="BE489" s="245">
        <f>IF(N489="základní",J489,0)</f>
        <v>0</v>
      </c>
      <c r="BF489" s="245">
        <f>IF(N489="snížená",J489,0)</f>
        <v>0</v>
      </c>
      <c r="BG489" s="245">
        <f>IF(N489="zákl. přenesená",J489,0)</f>
        <v>0</v>
      </c>
      <c r="BH489" s="245">
        <f>IF(N489="sníž. přenesená",J489,0)</f>
        <v>0</v>
      </c>
      <c r="BI489" s="245">
        <f>IF(N489="nulová",J489,0)</f>
        <v>0</v>
      </c>
      <c r="BJ489" s="17" t="s">
        <v>90</v>
      </c>
      <c r="BK489" s="245">
        <f>ROUND(I489*H489,2)</f>
        <v>0</v>
      </c>
      <c r="BL489" s="17" t="s">
        <v>125</v>
      </c>
      <c r="BM489" s="244" t="s">
        <v>2922</v>
      </c>
    </row>
    <row r="490" s="1" customFormat="1" ht="16.5" customHeight="1">
      <c r="B490" s="39"/>
      <c r="C490" s="233" t="s">
        <v>1808</v>
      </c>
      <c r="D490" s="233" t="s">
        <v>266</v>
      </c>
      <c r="E490" s="234" t="s">
        <v>5191</v>
      </c>
      <c r="F490" s="235" t="s">
        <v>5192</v>
      </c>
      <c r="G490" s="236" t="s">
        <v>1829</v>
      </c>
      <c r="H490" s="237">
        <v>2</v>
      </c>
      <c r="I490" s="238"/>
      <c r="J490" s="239">
        <f>ROUND(I490*H490,2)</f>
        <v>0</v>
      </c>
      <c r="K490" s="235" t="s">
        <v>413</v>
      </c>
      <c r="L490" s="44"/>
      <c r="M490" s="240" t="s">
        <v>1</v>
      </c>
      <c r="N490" s="241" t="s">
        <v>48</v>
      </c>
      <c r="O490" s="87"/>
      <c r="P490" s="242">
        <f>O490*H490</f>
        <v>0</v>
      </c>
      <c r="Q490" s="242">
        <v>0</v>
      </c>
      <c r="R490" s="242">
        <f>Q490*H490</f>
        <v>0</v>
      </c>
      <c r="S490" s="242">
        <v>0</v>
      </c>
      <c r="T490" s="243">
        <f>S490*H490</f>
        <v>0</v>
      </c>
      <c r="AR490" s="244" t="s">
        <v>125</v>
      </c>
      <c r="AT490" s="244" t="s">
        <v>266</v>
      </c>
      <c r="AU490" s="244" t="s">
        <v>90</v>
      </c>
      <c r="AY490" s="17" t="s">
        <v>263</v>
      </c>
      <c r="BE490" s="245">
        <f>IF(N490="základní",J490,0)</f>
        <v>0</v>
      </c>
      <c r="BF490" s="245">
        <f>IF(N490="snížená",J490,0)</f>
        <v>0</v>
      </c>
      <c r="BG490" s="245">
        <f>IF(N490="zákl. přenesená",J490,0)</f>
        <v>0</v>
      </c>
      <c r="BH490" s="245">
        <f>IF(N490="sníž. přenesená",J490,0)</f>
        <v>0</v>
      </c>
      <c r="BI490" s="245">
        <f>IF(N490="nulová",J490,0)</f>
        <v>0</v>
      </c>
      <c r="BJ490" s="17" t="s">
        <v>90</v>
      </c>
      <c r="BK490" s="245">
        <f>ROUND(I490*H490,2)</f>
        <v>0</v>
      </c>
      <c r="BL490" s="17" t="s">
        <v>125</v>
      </c>
      <c r="BM490" s="244" t="s">
        <v>2930</v>
      </c>
    </row>
    <row r="491" s="1" customFormat="1" ht="16.5" customHeight="1">
      <c r="B491" s="39"/>
      <c r="C491" s="233" t="s">
        <v>1812</v>
      </c>
      <c r="D491" s="233" t="s">
        <v>266</v>
      </c>
      <c r="E491" s="234" t="s">
        <v>5193</v>
      </c>
      <c r="F491" s="235" t="s">
        <v>4745</v>
      </c>
      <c r="G491" s="236" t="s">
        <v>1829</v>
      </c>
      <c r="H491" s="237">
        <v>1</v>
      </c>
      <c r="I491" s="238"/>
      <c r="J491" s="239">
        <f>ROUND(I491*H491,2)</f>
        <v>0</v>
      </c>
      <c r="K491" s="235" t="s">
        <v>413</v>
      </c>
      <c r="L491" s="44"/>
      <c r="M491" s="240" t="s">
        <v>1</v>
      </c>
      <c r="N491" s="241" t="s">
        <v>48</v>
      </c>
      <c r="O491" s="87"/>
      <c r="P491" s="242">
        <f>O491*H491</f>
        <v>0</v>
      </c>
      <c r="Q491" s="242">
        <v>0</v>
      </c>
      <c r="R491" s="242">
        <f>Q491*H491</f>
        <v>0</v>
      </c>
      <c r="S491" s="242">
        <v>0</v>
      </c>
      <c r="T491" s="243">
        <f>S491*H491</f>
        <v>0</v>
      </c>
      <c r="AR491" s="244" t="s">
        <v>125</v>
      </c>
      <c r="AT491" s="244" t="s">
        <v>266</v>
      </c>
      <c r="AU491" s="244" t="s">
        <v>90</v>
      </c>
      <c r="AY491" s="17" t="s">
        <v>263</v>
      </c>
      <c r="BE491" s="245">
        <f>IF(N491="základní",J491,0)</f>
        <v>0</v>
      </c>
      <c r="BF491" s="245">
        <f>IF(N491="snížená",J491,0)</f>
        <v>0</v>
      </c>
      <c r="BG491" s="245">
        <f>IF(N491="zákl. přenesená",J491,0)</f>
        <v>0</v>
      </c>
      <c r="BH491" s="245">
        <f>IF(N491="sníž. přenesená",J491,0)</f>
        <v>0</v>
      </c>
      <c r="BI491" s="245">
        <f>IF(N491="nulová",J491,0)</f>
        <v>0</v>
      </c>
      <c r="BJ491" s="17" t="s">
        <v>90</v>
      </c>
      <c r="BK491" s="245">
        <f>ROUND(I491*H491,2)</f>
        <v>0</v>
      </c>
      <c r="BL491" s="17" t="s">
        <v>125</v>
      </c>
      <c r="BM491" s="244" t="s">
        <v>2942</v>
      </c>
    </row>
    <row r="492" s="1" customFormat="1" ht="24" customHeight="1">
      <c r="B492" s="39"/>
      <c r="C492" s="233" t="s">
        <v>1816</v>
      </c>
      <c r="D492" s="233" t="s">
        <v>266</v>
      </c>
      <c r="E492" s="234" t="s">
        <v>5194</v>
      </c>
      <c r="F492" s="235" t="s">
        <v>5056</v>
      </c>
      <c r="G492" s="236" t="s">
        <v>1829</v>
      </c>
      <c r="H492" s="237">
        <v>2</v>
      </c>
      <c r="I492" s="238"/>
      <c r="J492" s="239">
        <f>ROUND(I492*H492,2)</f>
        <v>0</v>
      </c>
      <c r="K492" s="235" t="s">
        <v>413</v>
      </c>
      <c r="L492" s="44"/>
      <c r="M492" s="240" t="s">
        <v>1</v>
      </c>
      <c r="N492" s="241" t="s">
        <v>48</v>
      </c>
      <c r="O492" s="87"/>
      <c r="P492" s="242">
        <f>O492*H492</f>
        <v>0</v>
      </c>
      <c r="Q492" s="242">
        <v>0</v>
      </c>
      <c r="R492" s="242">
        <f>Q492*H492</f>
        <v>0</v>
      </c>
      <c r="S492" s="242">
        <v>0</v>
      </c>
      <c r="T492" s="243">
        <f>S492*H492</f>
        <v>0</v>
      </c>
      <c r="AR492" s="244" t="s">
        <v>125</v>
      </c>
      <c r="AT492" s="244" t="s">
        <v>266</v>
      </c>
      <c r="AU492" s="244" t="s">
        <v>90</v>
      </c>
      <c r="AY492" s="17" t="s">
        <v>263</v>
      </c>
      <c r="BE492" s="245">
        <f>IF(N492="základní",J492,0)</f>
        <v>0</v>
      </c>
      <c r="BF492" s="245">
        <f>IF(N492="snížená",J492,0)</f>
        <v>0</v>
      </c>
      <c r="BG492" s="245">
        <f>IF(N492="zákl. přenesená",J492,0)</f>
        <v>0</v>
      </c>
      <c r="BH492" s="245">
        <f>IF(N492="sníž. přenesená",J492,0)</f>
        <v>0</v>
      </c>
      <c r="BI492" s="245">
        <f>IF(N492="nulová",J492,0)</f>
        <v>0</v>
      </c>
      <c r="BJ492" s="17" t="s">
        <v>90</v>
      </c>
      <c r="BK492" s="245">
        <f>ROUND(I492*H492,2)</f>
        <v>0</v>
      </c>
      <c r="BL492" s="17" t="s">
        <v>125</v>
      </c>
      <c r="BM492" s="244" t="s">
        <v>2951</v>
      </c>
    </row>
    <row r="493" s="1" customFormat="1" ht="16.5" customHeight="1">
      <c r="B493" s="39"/>
      <c r="C493" s="233" t="s">
        <v>1820</v>
      </c>
      <c r="D493" s="233" t="s">
        <v>266</v>
      </c>
      <c r="E493" s="234" t="s">
        <v>5195</v>
      </c>
      <c r="F493" s="235" t="s">
        <v>4745</v>
      </c>
      <c r="G493" s="236" t="s">
        <v>1829</v>
      </c>
      <c r="H493" s="237">
        <v>1</v>
      </c>
      <c r="I493" s="238"/>
      <c r="J493" s="239">
        <f>ROUND(I493*H493,2)</f>
        <v>0</v>
      </c>
      <c r="K493" s="235" t="s">
        <v>413</v>
      </c>
      <c r="L493" s="44"/>
      <c r="M493" s="240" t="s">
        <v>1</v>
      </c>
      <c r="N493" s="241" t="s">
        <v>48</v>
      </c>
      <c r="O493" s="87"/>
      <c r="P493" s="242">
        <f>O493*H493</f>
        <v>0</v>
      </c>
      <c r="Q493" s="242">
        <v>0</v>
      </c>
      <c r="R493" s="242">
        <f>Q493*H493</f>
        <v>0</v>
      </c>
      <c r="S493" s="242">
        <v>0</v>
      </c>
      <c r="T493" s="243">
        <f>S493*H493</f>
        <v>0</v>
      </c>
      <c r="AR493" s="244" t="s">
        <v>125</v>
      </c>
      <c r="AT493" s="244" t="s">
        <v>266</v>
      </c>
      <c r="AU493" s="244" t="s">
        <v>90</v>
      </c>
      <c r="AY493" s="17" t="s">
        <v>263</v>
      </c>
      <c r="BE493" s="245">
        <f>IF(N493="základní",J493,0)</f>
        <v>0</v>
      </c>
      <c r="BF493" s="245">
        <f>IF(N493="snížená",J493,0)</f>
        <v>0</v>
      </c>
      <c r="BG493" s="245">
        <f>IF(N493="zákl. přenesená",J493,0)</f>
        <v>0</v>
      </c>
      <c r="BH493" s="245">
        <f>IF(N493="sníž. přenesená",J493,0)</f>
        <v>0</v>
      </c>
      <c r="BI493" s="245">
        <f>IF(N493="nulová",J493,0)</f>
        <v>0</v>
      </c>
      <c r="BJ493" s="17" t="s">
        <v>90</v>
      </c>
      <c r="BK493" s="245">
        <f>ROUND(I493*H493,2)</f>
        <v>0</v>
      </c>
      <c r="BL493" s="17" t="s">
        <v>125</v>
      </c>
      <c r="BM493" s="244" t="s">
        <v>2960</v>
      </c>
    </row>
    <row r="494" s="1" customFormat="1" ht="16.5" customHeight="1">
      <c r="B494" s="39"/>
      <c r="C494" s="233" t="s">
        <v>1826</v>
      </c>
      <c r="D494" s="233" t="s">
        <v>266</v>
      </c>
      <c r="E494" s="234" t="s">
        <v>5196</v>
      </c>
      <c r="F494" s="235" t="s">
        <v>5197</v>
      </c>
      <c r="G494" s="236" t="s">
        <v>1829</v>
      </c>
      <c r="H494" s="237">
        <v>2</v>
      </c>
      <c r="I494" s="238"/>
      <c r="J494" s="239">
        <f>ROUND(I494*H494,2)</f>
        <v>0</v>
      </c>
      <c r="K494" s="235" t="s">
        <v>413</v>
      </c>
      <c r="L494" s="44"/>
      <c r="M494" s="240" t="s">
        <v>1</v>
      </c>
      <c r="N494" s="241" t="s">
        <v>48</v>
      </c>
      <c r="O494" s="87"/>
      <c r="P494" s="242">
        <f>O494*H494</f>
        <v>0</v>
      </c>
      <c r="Q494" s="242">
        <v>0</v>
      </c>
      <c r="R494" s="242">
        <f>Q494*H494</f>
        <v>0</v>
      </c>
      <c r="S494" s="242">
        <v>0</v>
      </c>
      <c r="T494" s="243">
        <f>S494*H494</f>
        <v>0</v>
      </c>
      <c r="AR494" s="244" t="s">
        <v>125</v>
      </c>
      <c r="AT494" s="244" t="s">
        <v>266</v>
      </c>
      <c r="AU494" s="244" t="s">
        <v>90</v>
      </c>
      <c r="AY494" s="17" t="s">
        <v>263</v>
      </c>
      <c r="BE494" s="245">
        <f>IF(N494="základní",J494,0)</f>
        <v>0</v>
      </c>
      <c r="BF494" s="245">
        <f>IF(N494="snížená",J494,0)</f>
        <v>0</v>
      </c>
      <c r="BG494" s="245">
        <f>IF(N494="zákl. přenesená",J494,0)</f>
        <v>0</v>
      </c>
      <c r="BH494" s="245">
        <f>IF(N494="sníž. přenesená",J494,0)</f>
        <v>0</v>
      </c>
      <c r="BI494" s="245">
        <f>IF(N494="nulová",J494,0)</f>
        <v>0</v>
      </c>
      <c r="BJ494" s="17" t="s">
        <v>90</v>
      </c>
      <c r="BK494" s="245">
        <f>ROUND(I494*H494,2)</f>
        <v>0</v>
      </c>
      <c r="BL494" s="17" t="s">
        <v>125</v>
      </c>
      <c r="BM494" s="244" t="s">
        <v>2967</v>
      </c>
    </row>
    <row r="495" s="1" customFormat="1">
      <c r="B495" s="39"/>
      <c r="C495" s="40"/>
      <c r="D495" s="246" t="s">
        <v>273</v>
      </c>
      <c r="E495" s="40"/>
      <c r="F495" s="247" t="s">
        <v>5198</v>
      </c>
      <c r="G495" s="40"/>
      <c r="H495" s="40"/>
      <c r="I495" s="151"/>
      <c r="J495" s="40"/>
      <c r="K495" s="40"/>
      <c r="L495" s="44"/>
      <c r="M495" s="248"/>
      <c r="N495" s="87"/>
      <c r="O495" s="87"/>
      <c r="P495" s="87"/>
      <c r="Q495" s="87"/>
      <c r="R495" s="87"/>
      <c r="S495" s="87"/>
      <c r="T495" s="88"/>
      <c r="AT495" s="17" t="s">
        <v>273</v>
      </c>
      <c r="AU495" s="17" t="s">
        <v>90</v>
      </c>
    </row>
    <row r="496" s="1" customFormat="1" ht="16.5" customHeight="1">
      <c r="B496" s="39"/>
      <c r="C496" s="233" t="s">
        <v>1832</v>
      </c>
      <c r="D496" s="233" t="s">
        <v>266</v>
      </c>
      <c r="E496" s="234" t="s">
        <v>5199</v>
      </c>
      <c r="F496" s="235" t="s">
        <v>4745</v>
      </c>
      <c r="G496" s="236" t="s">
        <v>1829</v>
      </c>
      <c r="H496" s="237">
        <v>1</v>
      </c>
      <c r="I496" s="238"/>
      <c r="J496" s="239">
        <f>ROUND(I496*H496,2)</f>
        <v>0</v>
      </c>
      <c r="K496" s="235" t="s">
        <v>413</v>
      </c>
      <c r="L496" s="44"/>
      <c r="M496" s="240" t="s">
        <v>1</v>
      </c>
      <c r="N496" s="241" t="s">
        <v>48</v>
      </c>
      <c r="O496" s="87"/>
      <c r="P496" s="242">
        <f>O496*H496</f>
        <v>0</v>
      </c>
      <c r="Q496" s="242">
        <v>0</v>
      </c>
      <c r="R496" s="242">
        <f>Q496*H496</f>
        <v>0</v>
      </c>
      <c r="S496" s="242">
        <v>0</v>
      </c>
      <c r="T496" s="243">
        <f>S496*H496</f>
        <v>0</v>
      </c>
      <c r="AR496" s="244" t="s">
        <v>125</v>
      </c>
      <c r="AT496" s="244" t="s">
        <v>266</v>
      </c>
      <c r="AU496" s="244" t="s">
        <v>90</v>
      </c>
      <c r="AY496" s="17" t="s">
        <v>263</v>
      </c>
      <c r="BE496" s="245">
        <f>IF(N496="základní",J496,0)</f>
        <v>0</v>
      </c>
      <c r="BF496" s="245">
        <f>IF(N496="snížená",J496,0)</f>
        <v>0</v>
      </c>
      <c r="BG496" s="245">
        <f>IF(N496="zákl. přenesená",J496,0)</f>
        <v>0</v>
      </c>
      <c r="BH496" s="245">
        <f>IF(N496="sníž. přenesená",J496,0)</f>
        <v>0</v>
      </c>
      <c r="BI496" s="245">
        <f>IF(N496="nulová",J496,0)</f>
        <v>0</v>
      </c>
      <c r="BJ496" s="17" t="s">
        <v>90</v>
      </c>
      <c r="BK496" s="245">
        <f>ROUND(I496*H496,2)</f>
        <v>0</v>
      </c>
      <c r="BL496" s="17" t="s">
        <v>125</v>
      </c>
      <c r="BM496" s="244" t="s">
        <v>2975</v>
      </c>
    </row>
    <row r="497" s="11" customFormat="1" ht="25.92" customHeight="1">
      <c r="B497" s="217"/>
      <c r="C497" s="218"/>
      <c r="D497" s="219" t="s">
        <v>82</v>
      </c>
      <c r="E497" s="220" t="s">
        <v>5200</v>
      </c>
      <c r="F497" s="220" t="s">
        <v>5201</v>
      </c>
      <c r="G497" s="218"/>
      <c r="H497" s="218"/>
      <c r="I497" s="221"/>
      <c r="J497" s="222">
        <f>BK497</f>
        <v>0</v>
      </c>
      <c r="K497" s="218"/>
      <c r="L497" s="223"/>
      <c r="M497" s="224"/>
      <c r="N497" s="225"/>
      <c r="O497" s="225"/>
      <c r="P497" s="226">
        <f>SUM(P498:P510)</f>
        <v>0</v>
      </c>
      <c r="Q497" s="225"/>
      <c r="R497" s="226">
        <f>SUM(R498:R510)</f>
        <v>0</v>
      </c>
      <c r="S497" s="225"/>
      <c r="T497" s="227">
        <f>SUM(T498:T510)</f>
        <v>0</v>
      </c>
      <c r="AR497" s="228" t="s">
        <v>90</v>
      </c>
      <c r="AT497" s="229" t="s">
        <v>82</v>
      </c>
      <c r="AU497" s="229" t="s">
        <v>83</v>
      </c>
      <c r="AY497" s="228" t="s">
        <v>263</v>
      </c>
      <c r="BK497" s="230">
        <f>SUM(BK498:BK510)</f>
        <v>0</v>
      </c>
    </row>
    <row r="498" s="1" customFormat="1" ht="16.5" customHeight="1">
      <c r="B498" s="39"/>
      <c r="C498" s="233" t="s">
        <v>1836</v>
      </c>
      <c r="D498" s="233" t="s">
        <v>266</v>
      </c>
      <c r="E498" s="234" t="s">
        <v>5202</v>
      </c>
      <c r="F498" s="235" t="s">
        <v>4987</v>
      </c>
      <c r="G498" s="236" t="s">
        <v>1694</v>
      </c>
      <c r="H498" s="237">
        <v>56</v>
      </c>
      <c r="I498" s="238"/>
      <c r="J498" s="239">
        <f>ROUND(I498*H498,2)</f>
        <v>0</v>
      </c>
      <c r="K498" s="235" t="s">
        <v>413</v>
      </c>
      <c r="L498" s="44"/>
      <c r="M498" s="240" t="s">
        <v>1</v>
      </c>
      <c r="N498" s="241" t="s">
        <v>48</v>
      </c>
      <c r="O498" s="87"/>
      <c r="P498" s="242">
        <f>O498*H498</f>
        <v>0</v>
      </c>
      <c r="Q498" s="242">
        <v>0</v>
      </c>
      <c r="R498" s="242">
        <f>Q498*H498</f>
        <v>0</v>
      </c>
      <c r="S498" s="242">
        <v>0</v>
      </c>
      <c r="T498" s="243">
        <f>S498*H498</f>
        <v>0</v>
      </c>
      <c r="AR498" s="244" t="s">
        <v>125</v>
      </c>
      <c r="AT498" s="244" t="s">
        <v>266</v>
      </c>
      <c r="AU498" s="244" t="s">
        <v>90</v>
      </c>
      <c r="AY498" s="17" t="s">
        <v>263</v>
      </c>
      <c r="BE498" s="245">
        <f>IF(N498="základní",J498,0)</f>
        <v>0</v>
      </c>
      <c r="BF498" s="245">
        <f>IF(N498="snížená",J498,0)</f>
        <v>0</v>
      </c>
      <c r="BG498" s="245">
        <f>IF(N498="zákl. přenesená",J498,0)</f>
        <v>0</v>
      </c>
      <c r="BH498" s="245">
        <f>IF(N498="sníž. přenesená",J498,0)</f>
        <v>0</v>
      </c>
      <c r="BI498" s="245">
        <f>IF(N498="nulová",J498,0)</f>
        <v>0</v>
      </c>
      <c r="BJ498" s="17" t="s">
        <v>90</v>
      </c>
      <c r="BK498" s="245">
        <f>ROUND(I498*H498,2)</f>
        <v>0</v>
      </c>
      <c r="BL498" s="17" t="s">
        <v>125</v>
      </c>
      <c r="BM498" s="244" t="s">
        <v>2983</v>
      </c>
    </row>
    <row r="499" s="1" customFormat="1" ht="16.5" customHeight="1">
      <c r="B499" s="39"/>
      <c r="C499" s="233" t="s">
        <v>1840</v>
      </c>
      <c r="D499" s="233" t="s">
        <v>266</v>
      </c>
      <c r="E499" s="234" t="s">
        <v>5203</v>
      </c>
      <c r="F499" s="235" t="s">
        <v>4766</v>
      </c>
      <c r="G499" s="236" t="s">
        <v>1694</v>
      </c>
      <c r="H499" s="237">
        <v>56</v>
      </c>
      <c r="I499" s="238"/>
      <c r="J499" s="239">
        <f>ROUND(I499*H499,2)</f>
        <v>0</v>
      </c>
      <c r="K499" s="235" t="s">
        <v>413</v>
      </c>
      <c r="L499" s="44"/>
      <c r="M499" s="240" t="s">
        <v>1</v>
      </c>
      <c r="N499" s="241" t="s">
        <v>48</v>
      </c>
      <c r="O499" s="87"/>
      <c r="P499" s="242">
        <f>O499*H499</f>
        <v>0</v>
      </c>
      <c r="Q499" s="242">
        <v>0</v>
      </c>
      <c r="R499" s="242">
        <f>Q499*H499</f>
        <v>0</v>
      </c>
      <c r="S499" s="242">
        <v>0</v>
      </c>
      <c r="T499" s="243">
        <f>S499*H499</f>
        <v>0</v>
      </c>
      <c r="AR499" s="244" t="s">
        <v>125</v>
      </c>
      <c r="AT499" s="244" t="s">
        <v>266</v>
      </c>
      <c r="AU499" s="244" t="s">
        <v>90</v>
      </c>
      <c r="AY499" s="17" t="s">
        <v>263</v>
      </c>
      <c r="BE499" s="245">
        <f>IF(N499="základní",J499,0)</f>
        <v>0</v>
      </c>
      <c r="BF499" s="245">
        <f>IF(N499="snížená",J499,0)</f>
        <v>0</v>
      </c>
      <c r="BG499" s="245">
        <f>IF(N499="zákl. přenesená",J499,0)</f>
        <v>0</v>
      </c>
      <c r="BH499" s="245">
        <f>IF(N499="sníž. přenesená",J499,0)</f>
        <v>0</v>
      </c>
      <c r="BI499" s="245">
        <f>IF(N499="nulová",J499,0)</f>
        <v>0</v>
      </c>
      <c r="BJ499" s="17" t="s">
        <v>90</v>
      </c>
      <c r="BK499" s="245">
        <f>ROUND(I499*H499,2)</f>
        <v>0</v>
      </c>
      <c r="BL499" s="17" t="s">
        <v>125</v>
      </c>
      <c r="BM499" s="244" t="s">
        <v>2991</v>
      </c>
    </row>
    <row r="500" s="1" customFormat="1" ht="16.5" customHeight="1">
      <c r="B500" s="39"/>
      <c r="C500" s="233" t="s">
        <v>1844</v>
      </c>
      <c r="D500" s="233" t="s">
        <v>266</v>
      </c>
      <c r="E500" s="234" t="s">
        <v>5204</v>
      </c>
      <c r="F500" s="235" t="s">
        <v>4919</v>
      </c>
      <c r="G500" s="236" t="s">
        <v>1694</v>
      </c>
      <c r="H500" s="237">
        <v>53</v>
      </c>
      <c r="I500" s="238"/>
      <c r="J500" s="239">
        <f>ROUND(I500*H500,2)</f>
        <v>0</v>
      </c>
      <c r="K500" s="235" t="s">
        <v>413</v>
      </c>
      <c r="L500" s="44"/>
      <c r="M500" s="240" t="s">
        <v>1</v>
      </c>
      <c r="N500" s="241" t="s">
        <v>48</v>
      </c>
      <c r="O500" s="87"/>
      <c r="P500" s="242">
        <f>O500*H500</f>
        <v>0</v>
      </c>
      <c r="Q500" s="242">
        <v>0</v>
      </c>
      <c r="R500" s="242">
        <f>Q500*H500</f>
        <v>0</v>
      </c>
      <c r="S500" s="242">
        <v>0</v>
      </c>
      <c r="T500" s="243">
        <f>S500*H500</f>
        <v>0</v>
      </c>
      <c r="AR500" s="244" t="s">
        <v>125</v>
      </c>
      <c r="AT500" s="244" t="s">
        <v>266</v>
      </c>
      <c r="AU500" s="244" t="s">
        <v>90</v>
      </c>
      <c r="AY500" s="17" t="s">
        <v>263</v>
      </c>
      <c r="BE500" s="245">
        <f>IF(N500="základní",J500,0)</f>
        <v>0</v>
      </c>
      <c r="BF500" s="245">
        <f>IF(N500="snížená",J500,0)</f>
        <v>0</v>
      </c>
      <c r="BG500" s="245">
        <f>IF(N500="zákl. přenesená",J500,0)</f>
        <v>0</v>
      </c>
      <c r="BH500" s="245">
        <f>IF(N500="sníž. přenesená",J500,0)</f>
        <v>0</v>
      </c>
      <c r="BI500" s="245">
        <f>IF(N500="nulová",J500,0)</f>
        <v>0</v>
      </c>
      <c r="BJ500" s="17" t="s">
        <v>90</v>
      </c>
      <c r="BK500" s="245">
        <f>ROUND(I500*H500,2)</f>
        <v>0</v>
      </c>
      <c r="BL500" s="17" t="s">
        <v>125</v>
      </c>
      <c r="BM500" s="244" t="s">
        <v>2999</v>
      </c>
    </row>
    <row r="501" s="1" customFormat="1" ht="16.5" customHeight="1">
      <c r="B501" s="39"/>
      <c r="C501" s="233" t="s">
        <v>1848</v>
      </c>
      <c r="D501" s="233" t="s">
        <v>266</v>
      </c>
      <c r="E501" s="234" t="s">
        <v>5205</v>
      </c>
      <c r="F501" s="235" t="s">
        <v>4766</v>
      </c>
      <c r="G501" s="236" t="s">
        <v>1694</v>
      </c>
      <c r="H501" s="237">
        <v>53</v>
      </c>
      <c r="I501" s="238"/>
      <c r="J501" s="239">
        <f>ROUND(I501*H501,2)</f>
        <v>0</v>
      </c>
      <c r="K501" s="235" t="s">
        <v>413</v>
      </c>
      <c r="L501" s="44"/>
      <c r="M501" s="240" t="s">
        <v>1</v>
      </c>
      <c r="N501" s="241" t="s">
        <v>48</v>
      </c>
      <c r="O501" s="87"/>
      <c r="P501" s="242">
        <f>O501*H501</f>
        <v>0</v>
      </c>
      <c r="Q501" s="242">
        <v>0</v>
      </c>
      <c r="R501" s="242">
        <f>Q501*H501</f>
        <v>0</v>
      </c>
      <c r="S501" s="242">
        <v>0</v>
      </c>
      <c r="T501" s="243">
        <f>S501*H501</f>
        <v>0</v>
      </c>
      <c r="AR501" s="244" t="s">
        <v>125</v>
      </c>
      <c r="AT501" s="244" t="s">
        <v>266</v>
      </c>
      <c r="AU501" s="244" t="s">
        <v>90</v>
      </c>
      <c r="AY501" s="17" t="s">
        <v>263</v>
      </c>
      <c r="BE501" s="245">
        <f>IF(N501="základní",J501,0)</f>
        <v>0</v>
      </c>
      <c r="BF501" s="245">
        <f>IF(N501="snížená",J501,0)</f>
        <v>0</v>
      </c>
      <c r="BG501" s="245">
        <f>IF(N501="zákl. přenesená",J501,0)</f>
        <v>0</v>
      </c>
      <c r="BH501" s="245">
        <f>IF(N501="sníž. přenesená",J501,0)</f>
        <v>0</v>
      </c>
      <c r="BI501" s="245">
        <f>IF(N501="nulová",J501,0)</f>
        <v>0</v>
      </c>
      <c r="BJ501" s="17" t="s">
        <v>90</v>
      </c>
      <c r="BK501" s="245">
        <f>ROUND(I501*H501,2)</f>
        <v>0</v>
      </c>
      <c r="BL501" s="17" t="s">
        <v>125</v>
      </c>
      <c r="BM501" s="244" t="s">
        <v>3007</v>
      </c>
    </row>
    <row r="502" s="1" customFormat="1" ht="16.5" customHeight="1">
      <c r="B502" s="39"/>
      <c r="C502" s="233" t="s">
        <v>1852</v>
      </c>
      <c r="D502" s="233" t="s">
        <v>266</v>
      </c>
      <c r="E502" s="234" t="s">
        <v>5206</v>
      </c>
      <c r="F502" s="235" t="s">
        <v>4925</v>
      </c>
      <c r="G502" s="236" t="s">
        <v>1694</v>
      </c>
      <c r="H502" s="237">
        <v>6</v>
      </c>
      <c r="I502" s="238"/>
      <c r="J502" s="239">
        <f>ROUND(I502*H502,2)</f>
        <v>0</v>
      </c>
      <c r="K502" s="235" t="s">
        <v>413</v>
      </c>
      <c r="L502" s="44"/>
      <c r="M502" s="240" t="s">
        <v>1</v>
      </c>
      <c r="N502" s="241" t="s">
        <v>48</v>
      </c>
      <c r="O502" s="87"/>
      <c r="P502" s="242">
        <f>O502*H502</f>
        <v>0</v>
      </c>
      <c r="Q502" s="242">
        <v>0</v>
      </c>
      <c r="R502" s="242">
        <f>Q502*H502</f>
        <v>0</v>
      </c>
      <c r="S502" s="242">
        <v>0</v>
      </c>
      <c r="T502" s="243">
        <f>S502*H502</f>
        <v>0</v>
      </c>
      <c r="AR502" s="244" t="s">
        <v>125</v>
      </c>
      <c r="AT502" s="244" t="s">
        <v>266</v>
      </c>
      <c r="AU502" s="244" t="s">
        <v>90</v>
      </c>
      <c r="AY502" s="17" t="s">
        <v>263</v>
      </c>
      <c r="BE502" s="245">
        <f>IF(N502="základní",J502,0)</f>
        <v>0</v>
      </c>
      <c r="BF502" s="245">
        <f>IF(N502="snížená",J502,0)</f>
        <v>0</v>
      </c>
      <c r="BG502" s="245">
        <f>IF(N502="zákl. přenesená",J502,0)</f>
        <v>0</v>
      </c>
      <c r="BH502" s="245">
        <f>IF(N502="sníž. přenesená",J502,0)</f>
        <v>0</v>
      </c>
      <c r="BI502" s="245">
        <f>IF(N502="nulová",J502,0)</f>
        <v>0</v>
      </c>
      <c r="BJ502" s="17" t="s">
        <v>90</v>
      </c>
      <c r="BK502" s="245">
        <f>ROUND(I502*H502,2)</f>
        <v>0</v>
      </c>
      <c r="BL502" s="17" t="s">
        <v>125</v>
      </c>
      <c r="BM502" s="244" t="s">
        <v>3015</v>
      </c>
    </row>
    <row r="503" s="1" customFormat="1" ht="16.5" customHeight="1">
      <c r="B503" s="39"/>
      <c r="C503" s="233" t="s">
        <v>1856</v>
      </c>
      <c r="D503" s="233" t="s">
        <v>266</v>
      </c>
      <c r="E503" s="234" t="s">
        <v>5207</v>
      </c>
      <c r="F503" s="235" t="s">
        <v>4766</v>
      </c>
      <c r="G503" s="236" t="s">
        <v>1694</v>
      </c>
      <c r="H503" s="237">
        <v>6</v>
      </c>
      <c r="I503" s="238"/>
      <c r="J503" s="239">
        <f>ROUND(I503*H503,2)</f>
        <v>0</v>
      </c>
      <c r="K503" s="235" t="s">
        <v>413</v>
      </c>
      <c r="L503" s="44"/>
      <c r="M503" s="240" t="s">
        <v>1</v>
      </c>
      <c r="N503" s="241" t="s">
        <v>48</v>
      </c>
      <c r="O503" s="87"/>
      <c r="P503" s="242">
        <f>O503*H503</f>
        <v>0</v>
      </c>
      <c r="Q503" s="242">
        <v>0</v>
      </c>
      <c r="R503" s="242">
        <f>Q503*H503</f>
        <v>0</v>
      </c>
      <c r="S503" s="242">
        <v>0</v>
      </c>
      <c r="T503" s="243">
        <f>S503*H503</f>
        <v>0</v>
      </c>
      <c r="AR503" s="244" t="s">
        <v>125</v>
      </c>
      <c r="AT503" s="244" t="s">
        <v>266</v>
      </c>
      <c r="AU503" s="244" t="s">
        <v>90</v>
      </c>
      <c r="AY503" s="17" t="s">
        <v>263</v>
      </c>
      <c r="BE503" s="245">
        <f>IF(N503="základní",J503,0)</f>
        <v>0</v>
      </c>
      <c r="BF503" s="245">
        <f>IF(N503="snížená",J503,0)</f>
        <v>0</v>
      </c>
      <c r="BG503" s="245">
        <f>IF(N503="zákl. přenesená",J503,0)</f>
        <v>0</v>
      </c>
      <c r="BH503" s="245">
        <f>IF(N503="sníž. přenesená",J503,0)</f>
        <v>0</v>
      </c>
      <c r="BI503" s="245">
        <f>IF(N503="nulová",J503,0)</f>
        <v>0</v>
      </c>
      <c r="BJ503" s="17" t="s">
        <v>90</v>
      </c>
      <c r="BK503" s="245">
        <f>ROUND(I503*H503,2)</f>
        <v>0</v>
      </c>
      <c r="BL503" s="17" t="s">
        <v>125</v>
      </c>
      <c r="BM503" s="244" t="s">
        <v>3023</v>
      </c>
    </row>
    <row r="504" s="1" customFormat="1" ht="16.5" customHeight="1">
      <c r="B504" s="39"/>
      <c r="C504" s="233" t="s">
        <v>1860</v>
      </c>
      <c r="D504" s="233" t="s">
        <v>266</v>
      </c>
      <c r="E504" s="234" t="s">
        <v>5208</v>
      </c>
      <c r="F504" s="235" t="s">
        <v>4937</v>
      </c>
      <c r="G504" s="236" t="s">
        <v>1694</v>
      </c>
      <c r="H504" s="237">
        <v>8</v>
      </c>
      <c r="I504" s="238"/>
      <c r="J504" s="239">
        <f>ROUND(I504*H504,2)</f>
        <v>0</v>
      </c>
      <c r="K504" s="235" t="s">
        <v>413</v>
      </c>
      <c r="L504" s="44"/>
      <c r="M504" s="240" t="s">
        <v>1</v>
      </c>
      <c r="N504" s="241" t="s">
        <v>48</v>
      </c>
      <c r="O504" s="87"/>
      <c r="P504" s="242">
        <f>O504*H504</f>
        <v>0</v>
      </c>
      <c r="Q504" s="242">
        <v>0</v>
      </c>
      <c r="R504" s="242">
        <f>Q504*H504</f>
        <v>0</v>
      </c>
      <c r="S504" s="242">
        <v>0</v>
      </c>
      <c r="T504" s="243">
        <f>S504*H504</f>
        <v>0</v>
      </c>
      <c r="AR504" s="244" t="s">
        <v>125</v>
      </c>
      <c r="AT504" s="244" t="s">
        <v>266</v>
      </c>
      <c r="AU504" s="244" t="s">
        <v>90</v>
      </c>
      <c r="AY504" s="17" t="s">
        <v>263</v>
      </c>
      <c r="BE504" s="245">
        <f>IF(N504="základní",J504,0)</f>
        <v>0</v>
      </c>
      <c r="BF504" s="245">
        <f>IF(N504="snížená",J504,0)</f>
        <v>0</v>
      </c>
      <c r="BG504" s="245">
        <f>IF(N504="zákl. přenesená",J504,0)</f>
        <v>0</v>
      </c>
      <c r="BH504" s="245">
        <f>IF(N504="sníž. přenesená",J504,0)</f>
        <v>0</v>
      </c>
      <c r="BI504" s="245">
        <f>IF(N504="nulová",J504,0)</f>
        <v>0</v>
      </c>
      <c r="BJ504" s="17" t="s">
        <v>90</v>
      </c>
      <c r="BK504" s="245">
        <f>ROUND(I504*H504,2)</f>
        <v>0</v>
      </c>
      <c r="BL504" s="17" t="s">
        <v>125</v>
      </c>
      <c r="BM504" s="244" t="s">
        <v>3031</v>
      </c>
    </row>
    <row r="505" s="1" customFormat="1" ht="16.5" customHeight="1">
      <c r="B505" s="39"/>
      <c r="C505" s="233" t="s">
        <v>1864</v>
      </c>
      <c r="D505" s="233" t="s">
        <v>266</v>
      </c>
      <c r="E505" s="234" t="s">
        <v>5209</v>
      </c>
      <c r="F505" s="235" t="s">
        <v>4766</v>
      </c>
      <c r="G505" s="236" t="s">
        <v>1694</v>
      </c>
      <c r="H505" s="237">
        <v>8</v>
      </c>
      <c r="I505" s="238"/>
      <c r="J505" s="239">
        <f>ROUND(I505*H505,2)</f>
        <v>0</v>
      </c>
      <c r="K505" s="235" t="s">
        <v>413</v>
      </c>
      <c r="L505" s="44"/>
      <c r="M505" s="240" t="s">
        <v>1</v>
      </c>
      <c r="N505" s="241" t="s">
        <v>48</v>
      </c>
      <c r="O505" s="87"/>
      <c r="P505" s="242">
        <f>O505*H505</f>
        <v>0</v>
      </c>
      <c r="Q505" s="242">
        <v>0</v>
      </c>
      <c r="R505" s="242">
        <f>Q505*H505</f>
        <v>0</v>
      </c>
      <c r="S505" s="242">
        <v>0</v>
      </c>
      <c r="T505" s="243">
        <f>S505*H505</f>
        <v>0</v>
      </c>
      <c r="AR505" s="244" t="s">
        <v>125</v>
      </c>
      <c r="AT505" s="244" t="s">
        <v>266</v>
      </c>
      <c r="AU505" s="244" t="s">
        <v>90</v>
      </c>
      <c r="AY505" s="17" t="s">
        <v>263</v>
      </c>
      <c r="BE505" s="245">
        <f>IF(N505="základní",J505,0)</f>
        <v>0</v>
      </c>
      <c r="BF505" s="245">
        <f>IF(N505="snížená",J505,0)</f>
        <v>0</v>
      </c>
      <c r="BG505" s="245">
        <f>IF(N505="zákl. přenesená",J505,0)</f>
        <v>0</v>
      </c>
      <c r="BH505" s="245">
        <f>IF(N505="sníž. přenesená",J505,0)</f>
        <v>0</v>
      </c>
      <c r="BI505" s="245">
        <f>IF(N505="nulová",J505,0)</f>
        <v>0</v>
      </c>
      <c r="BJ505" s="17" t="s">
        <v>90</v>
      </c>
      <c r="BK505" s="245">
        <f>ROUND(I505*H505,2)</f>
        <v>0</v>
      </c>
      <c r="BL505" s="17" t="s">
        <v>125</v>
      </c>
      <c r="BM505" s="244" t="s">
        <v>3039</v>
      </c>
    </row>
    <row r="506" s="1" customFormat="1" ht="16.5" customHeight="1">
      <c r="B506" s="39"/>
      <c r="C506" s="233" t="s">
        <v>1868</v>
      </c>
      <c r="D506" s="233" t="s">
        <v>266</v>
      </c>
      <c r="E506" s="234" t="s">
        <v>5210</v>
      </c>
      <c r="F506" s="235" t="s">
        <v>5211</v>
      </c>
      <c r="G506" s="236" t="s">
        <v>1694</v>
      </c>
      <c r="H506" s="237">
        <v>7</v>
      </c>
      <c r="I506" s="238"/>
      <c r="J506" s="239">
        <f>ROUND(I506*H506,2)</f>
        <v>0</v>
      </c>
      <c r="K506" s="235" t="s">
        <v>413</v>
      </c>
      <c r="L506" s="44"/>
      <c r="M506" s="240" t="s">
        <v>1</v>
      </c>
      <c r="N506" s="241" t="s">
        <v>48</v>
      </c>
      <c r="O506" s="87"/>
      <c r="P506" s="242">
        <f>O506*H506</f>
        <v>0</v>
      </c>
      <c r="Q506" s="242">
        <v>0</v>
      </c>
      <c r="R506" s="242">
        <f>Q506*H506</f>
        <v>0</v>
      </c>
      <c r="S506" s="242">
        <v>0</v>
      </c>
      <c r="T506" s="243">
        <f>S506*H506</f>
        <v>0</v>
      </c>
      <c r="AR506" s="244" t="s">
        <v>125</v>
      </c>
      <c r="AT506" s="244" t="s">
        <v>266</v>
      </c>
      <c r="AU506" s="244" t="s">
        <v>90</v>
      </c>
      <c r="AY506" s="17" t="s">
        <v>263</v>
      </c>
      <c r="BE506" s="245">
        <f>IF(N506="základní",J506,0)</f>
        <v>0</v>
      </c>
      <c r="BF506" s="245">
        <f>IF(N506="snížená",J506,0)</f>
        <v>0</v>
      </c>
      <c r="BG506" s="245">
        <f>IF(N506="zákl. přenesená",J506,0)</f>
        <v>0</v>
      </c>
      <c r="BH506" s="245">
        <f>IF(N506="sníž. přenesená",J506,0)</f>
        <v>0</v>
      </c>
      <c r="BI506" s="245">
        <f>IF(N506="nulová",J506,0)</f>
        <v>0</v>
      </c>
      <c r="BJ506" s="17" t="s">
        <v>90</v>
      </c>
      <c r="BK506" s="245">
        <f>ROUND(I506*H506,2)</f>
        <v>0</v>
      </c>
      <c r="BL506" s="17" t="s">
        <v>125</v>
      </c>
      <c r="BM506" s="244" t="s">
        <v>3047</v>
      </c>
    </row>
    <row r="507" s="1" customFormat="1" ht="16.5" customHeight="1">
      <c r="B507" s="39"/>
      <c r="C507" s="233" t="s">
        <v>1872</v>
      </c>
      <c r="D507" s="233" t="s">
        <v>266</v>
      </c>
      <c r="E507" s="234" t="s">
        <v>5212</v>
      </c>
      <c r="F507" s="235" t="s">
        <v>4766</v>
      </c>
      <c r="G507" s="236" t="s">
        <v>1694</v>
      </c>
      <c r="H507" s="237">
        <v>7</v>
      </c>
      <c r="I507" s="238"/>
      <c r="J507" s="239">
        <f>ROUND(I507*H507,2)</f>
        <v>0</v>
      </c>
      <c r="K507" s="235" t="s">
        <v>413</v>
      </c>
      <c r="L507" s="44"/>
      <c r="M507" s="240" t="s">
        <v>1</v>
      </c>
      <c r="N507" s="241" t="s">
        <v>48</v>
      </c>
      <c r="O507" s="87"/>
      <c r="P507" s="242">
        <f>O507*H507</f>
        <v>0</v>
      </c>
      <c r="Q507" s="242">
        <v>0</v>
      </c>
      <c r="R507" s="242">
        <f>Q507*H507</f>
        <v>0</v>
      </c>
      <c r="S507" s="242">
        <v>0</v>
      </c>
      <c r="T507" s="243">
        <f>S507*H507</f>
        <v>0</v>
      </c>
      <c r="AR507" s="244" t="s">
        <v>125</v>
      </c>
      <c r="AT507" s="244" t="s">
        <v>266</v>
      </c>
      <c r="AU507" s="244" t="s">
        <v>90</v>
      </c>
      <c r="AY507" s="17" t="s">
        <v>263</v>
      </c>
      <c r="BE507" s="245">
        <f>IF(N507="základní",J507,0)</f>
        <v>0</v>
      </c>
      <c r="BF507" s="245">
        <f>IF(N507="snížená",J507,0)</f>
        <v>0</v>
      </c>
      <c r="BG507" s="245">
        <f>IF(N507="zákl. přenesená",J507,0)</f>
        <v>0</v>
      </c>
      <c r="BH507" s="245">
        <f>IF(N507="sníž. přenesená",J507,0)</f>
        <v>0</v>
      </c>
      <c r="BI507" s="245">
        <f>IF(N507="nulová",J507,0)</f>
        <v>0</v>
      </c>
      <c r="BJ507" s="17" t="s">
        <v>90</v>
      </c>
      <c r="BK507" s="245">
        <f>ROUND(I507*H507,2)</f>
        <v>0</v>
      </c>
      <c r="BL507" s="17" t="s">
        <v>125</v>
      </c>
      <c r="BM507" s="244" t="s">
        <v>3059</v>
      </c>
    </row>
    <row r="508" s="1" customFormat="1" ht="16.5" customHeight="1">
      <c r="B508" s="39"/>
      <c r="C508" s="233" t="s">
        <v>1876</v>
      </c>
      <c r="D508" s="233" t="s">
        <v>266</v>
      </c>
      <c r="E508" s="234" t="s">
        <v>5213</v>
      </c>
      <c r="F508" s="235" t="s">
        <v>4940</v>
      </c>
      <c r="G508" s="236" t="s">
        <v>407</v>
      </c>
      <c r="H508" s="237">
        <v>52</v>
      </c>
      <c r="I508" s="238"/>
      <c r="J508" s="239">
        <f>ROUND(I508*H508,2)</f>
        <v>0</v>
      </c>
      <c r="K508" s="235" t="s">
        <v>413</v>
      </c>
      <c r="L508" s="44"/>
      <c r="M508" s="240" t="s">
        <v>1</v>
      </c>
      <c r="N508" s="241" t="s">
        <v>48</v>
      </c>
      <c r="O508" s="87"/>
      <c r="P508" s="242">
        <f>O508*H508</f>
        <v>0</v>
      </c>
      <c r="Q508" s="242">
        <v>0</v>
      </c>
      <c r="R508" s="242">
        <f>Q508*H508</f>
        <v>0</v>
      </c>
      <c r="S508" s="242">
        <v>0</v>
      </c>
      <c r="T508" s="243">
        <f>S508*H508</f>
        <v>0</v>
      </c>
      <c r="AR508" s="244" t="s">
        <v>125</v>
      </c>
      <c r="AT508" s="244" t="s">
        <v>266</v>
      </c>
      <c r="AU508" s="244" t="s">
        <v>90</v>
      </c>
      <c r="AY508" s="17" t="s">
        <v>263</v>
      </c>
      <c r="BE508" s="245">
        <f>IF(N508="základní",J508,0)</f>
        <v>0</v>
      </c>
      <c r="BF508" s="245">
        <f>IF(N508="snížená",J508,0)</f>
        <v>0</v>
      </c>
      <c r="BG508" s="245">
        <f>IF(N508="zákl. přenesená",J508,0)</f>
        <v>0</v>
      </c>
      <c r="BH508" s="245">
        <f>IF(N508="sníž. přenesená",J508,0)</f>
        <v>0</v>
      </c>
      <c r="BI508" s="245">
        <f>IF(N508="nulová",J508,0)</f>
        <v>0</v>
      </c>
      <c r="BJ508" s="17" t="s">
        <v>90</v>
      </c>
      <c r="BK508" s="245">
        <f>ROUND(I508*H508,2)</f>
        <v>0</v>
      </c>
      <c r="BL508" s="17" t="s">
        <v>125</v>
      </c>
      <c r="BM508" s="244" t="s">
        <v>3071</v>
      </c>
    </row>
    <row r="509" s="1" customFormat="1" ht="16.5" customHeight="1">
      <c r="B509" s="39"/>
      <c r="C509" s="233" t="s">
        <v>1880</v>
      </c>
      <c r="D509" s="233" t="s">
        <v>266</v>
      </c>
      <c r="E509" s="234" t="s">
        <v>5214</v>
      </c>
      <c r="F509" s="235" t="s">
        <v>4942</v>
      </c>
      <c r="G509" s="236" t="s">
        <v>407</v>
      </c>
      <c r="H509" s="237">
        <v>95</v>
      </c>
      <c r="I509" s="238"/>
      <c r="J509" s="239">
        <f>ROUND(I509*H509,2)</f>
        <v>0</v>
      </c>
      <c r="K509" s="235" t="s">
        <v>413</v>
      </c>
      <c r="L509" s="44"/>
      <c r="M509" s="240" t="s">
        <v>1</v>
      </c>
      <c r="N509" s="241" t="s">
        <v>48</v>
      </c>
      <c r="O509" s="87"/>
      <c r="P509" s="242">
        <f>O509*H509</f>
        <v>0</v>
      </c>
      <c r="Q509" s="242">
        <v>0</v>
      </c>
      <c r="R509" s="242">
        <f>Q509*H509</f>
        <v>0</v>
      </c>
      <c r="S509" s="242">
        <v>0</v>
      </c>
      <c r="T509" s="243">
        <f>S509*H509</f>
        <v>0</v>
      </c>
      <c r="AR509" s="244" t="s">
        <v>125</v>
      </c>
      <c r="AT509" s="244" t="s">
        <v>266</v>
      </c>
      <c r="AU509" s="244" t="s">
        <v>90</v>
      </c>
      <c r="AY509" s="17" t="s">
        <v>263</v>
      </c>
      <c r="BE509" s="245">
        <f>IF(N509="základní",J509,0)</f>
        <v>0</v>
      </c>
      <c r="BF509" s="245">
        <f>IF(N509="snížená",J509,0)</f>
        <v>0</v>
      </c>
      <c r="BG509" s="245">
        <f>IF(N509="zákl. přenesená",J509,0)</f>
        <v>0</v>
      </c>
      <c r="BH509" s="245">
        <f>IF(N509="sníž. přenesená",J509,0)</f>
        <v>0</v>
      </c>
      <c r="BI509" s="245">
        <f>IF(N509="nulová",J509,0)</f>
        <v>0</v>
      </c>
      <c r="BJ509" s="17" t="s">
        <v>90</v>
      </c>
      <c r="BK509" s="245">
        <f>ROUND(I509*H509,2)</f>
        <v>0</v>
      </c>
      <c r="BL509" s="17" t="s">
        <v>125</v>
      </c>
      <c r="BM509" s="244" t="s">
        <v>3083</v>
      </c>
    </row>
    <row r="510" s="1" customFormat="1" ht="16.5" customHeight="1">
      <c r="B510" s="39"/>
      <c r="C510" s="233" t="s">
        <v>1884</v>
      </c>
      <c r="D510" s="233" t="s">
        <v>266</v>
      </c>
      <c r="E510" s="234" t="s">
        <v>5215</v>
      </c>
      <c r="F510" s="235" t="s">
        <v>5156</v>
      </c>
      <c r="G510" s="236" t="s">
        <v>407</v>
      </c>
      <c r="H510" s="237">
        <v>13</v>
      </c>
      <c r="I510" s="238"/>
      <c r="J510" s="239">
        <f>ROUND(I510*H510,2)</f>
        <v>0</v>
      </c>
      <c r="K510" s="235" t="s">
        <v>413</v>
      </c>
      <c r="L510" s="44"/>
      <c r="M510" s="240" t="s">
        <v>1</v>
      </c>
      <c r="N510" s="241" t="s">
        <v>48</v>
      </c>
      <c r="O510" s="87"/>
      <c r="P510" s="242">
        <f>O510*H510</f>
        <v>0</v>
      </c>
      <c r="Q510" s="242">
        <v>0</v>
      </c>
      <c r="R510" s="242">
        <f>Q510*H510</f>
        <v>0</v>
      </c>
      <c r="S510" s="242">
        <v>0</v>
      </c>
      <c r="T510" s="243">
        <f>S510*H510</f>
        <v>0</v>
      </c>
      <c r="AR510" s="244" t="s">
        <v>125</v>
      </c>
      <c r="AT510" s="244" t="s">
        <v>266</v>
      </c>
      <c r="AU510" s="244" t="s">
        <v>90</v>
      </c>
      <c r="AY510" s="17" t="s">
        <v>263</v>
      </c>
      <c r="BE510" s="245">
        <f>IF(N510="základní",J510,0)</f>
        <v>0</v>
      </c>
      <c r="BF510" s="245">
        <f>IF(N510="snížená",J510,0)</f>
        <v>0</v>
      </c>
      <c r="BG510" s="245">
        <f>IF(N510="zákl. přenesená",J510,0)</f>
        <v>0</v>
      </c>
      <c r="BH510" s="245">
        <f>IF(N510="sníž. přenesená",J510,0)</f>
        <v>0</v>
      </c>
      <c r="BI510" s="245">
        <f>IF(N510="nulová",J510,0)</f>
        <v>0</v>
      </c>
      <c r="BJ510" s="17" t="s">
        <v>90</v>
      </c>
      <c r="BK510" s="245">
        <f>ROUND(I510*H510,2)</f>
        <v>0</v>
      </c>
      <c r="BL510" s="17" t="s">
        <v>125</v>
      </c>
      <c r="BM510" s="244" t="s">
        <v>3097</v>
      </c>
    </row>
    <row r="511" s="11" customFormat="1" ht="25.92" customHeight="1">
      <c r="B511" s="217"/>
      <c r="C511" s="218"/>
      <c r="D511" s="219" t="s">
        <v>82</v>
      </c>
      <c r="E511" s="220" t="s">
        <v>5216</v>
      </c>
      <c r="F511" s="220" t="s">
        <v>5217</v>
      </c>
      <c r="G511" s="218"/>
      <c r="H511" s="218"/>
      <c r="I511" s="221"/>
      <c r="J511" s="222">
        <f>BK511</f>
        <v>0</v>
      </c>
      <c r="K511" s="218"/>
      <c r="L511" s="223"/>
      <c r="M511" s="224"/>
      <c r="N511" s="225"/>
      <c r="O511" s="225"/>
      <c r="P511" s="226">
        <f>SUM(P512:P547)</f>
        <v>0</v>
      </c>
      <c r="Q511" s="225"/>
      <c r="R511" s="226">
        <f>SUM(R512:R547)</f>
        <v>0</v>
      </c>
      <c r="S511" s="225"/>
      <c r="T511" s="227">
        <f>SUM(T512:T547)</f>
        <v>0</v>
      </c>
      <c r="AR511" s="228" t="s">
        <v>90</v>
      </c>
      <c r="AT511" s="229" t="s">
        <v>82</v>
      </c>
      <c r="AU511" s="229" t="s">
        <v>83</v>
      </c>
      <c r="AY511" s="228" t="s">
        <v>263</v>
      </c>
      <c r="BK511" s="230">
        <f>SUM(BK512:BK547)</f>
        <v>0</v>
      </c>
    </row>
    <row r="512" s="1" customFormat="1" ht="16.5" customHeight="1">
      <c r="B512" s="39"/>
      <c r="C512" s="233" t="s">
        <v>1888</v>
      </c>
      <c r="D512" s="233" t="s">
        <v>266</v>
      </c>
      <c r="E512" s="234" t="s">
        <v>5218</v>
      </c>
      <c r="F512" s="235" t="s">
        <v>4950</v>
      </c>
      <c r="G512" s="236" t="s">
        <v>1829</v>
      </c>
      <c r="H512" s="237">
        <v>1</v>
      </c>
      <c r="I512" s="238"/>
      <c r="J512" s="239">
        <f>ROUND(I512*H512,2)</f>
        <v>0</v>
      </c>
      <c r="K512" s="235" t="s">
        <v>413</v>
      </c>
      <c r="L512" s="44"/>
      <c r="M512" s="240" t="s">
        <v>1</v>
      </c>
      <c r="N512" s="241" t="s">
        <v>48</v>
      </c>
      <c r="O512" s="87"/>
      <c r="P512" s="242">
        <f>O512*H512</f>
        <v>0</v>
      </c>
      <c r="Q512" s="242">
        <v>0</v>
      </c>
      <c r="R512" s="242">
        <f>Q512*H512</f>
        <v>0</v>
      </c>
      <c r="S512" s="242">
        <v>0</v>
      </c>
      <c r="T512" s="243">
        <f>S512*H512</f>
        <v>0</v>
      </c>
      <c r="AR512" s="244" t="s">
        <v>125</v>
      </c>
      <c r="AT512" s="244" t="s">
        <v>266</v>
      </c>
      <c r="AU512" s="244" t="s">
        <v>90</v>
      </c>
      <c r="AY512" s="17" t="s">
        <v>263</v>
      </c>
      <c r="BE512" s="245">
        <f>IF(N512="základní",J512,0)</f>
        <v>0</v>
      </c>
      <c r="BF512" s="245">
        <f>IF(N512="snížená",J512,0)</f>
        <v>0</v>
      </c>
      <c r="BG512" s="245">
        <f>IF(N512="zákl. přenesená",J512,0)</f>
        <v>0</v>
      </c>
      <c r="BH512" s="245">
        <f>IF(N512="sníž. přenesená",J512,0)</f>
        <v>0</v>
      </c>
      <c r="BI512" s="245">
        <f>IF(N512="nulová",J512,0)</f>
        <v>0</v>
      </c>
      <c r="BJ512" s="17" t="s">
        <v>90</v>
      </c>
      <c r="BK512" s="245">
        <f>ROUND(I512*H512,2)</f>
        <v>0</v>
      </c>
      <c r="BL512" s="17" t="s">
        <v>125</v>
      </c>
      <c r="BM512" s="244" t="s">
        <v>3105</v>
      </c>
    </row>
    <row r="513" s="1" customFormat="1">
      <c r="B513" s="39"/>
      <c r="C513" s="40"/>
      <c r="D513" s="246" t="s">
        <v>273</v>
      </c>
      <c r="E513" s="40"/>
      <c r="F513" s="247" t="s">
        <v>5219</v>
      </c>
      <c r="G513" s="40"/>
      <c r="H513" s="40"/>
      <c r="I513" s="151"/>
      <c r="J513" s="40"/>
      <c r="K513" s="40"/>
      <c r="L513" s="44"/>
      <c r="M513" s="248"/>
      <c r="N513" s="87"/>
      <c r="O513" s="87"/>
      <c r="P513" s="87"/>
      <c r="Q513" s="87"/>
      <c r="R513" s="87"/>
      <c r="S513" s="87"/>
      <c r="T513" s="88"/>
      <c r="AT513" s="17" t="s">
        <v>273</v>
      </c>
      <c r="AU513" s="17" t="s">
        <v>90</v>
      </c>
    </row>
    <row r="514" s="1" customFormat="1" ht="16.5" customHeight="1">
      <c r="B514" s="39"/>
      <c r="C514" s="233" t="s">
        <v>1892</v>
      </c>
      <c r="D514" s="233" t="s">
        <v>266</v>
      </c>
      <c r="E514" s="234" t="s">
        <v>5220</v>
      </c>
      <c r="F514" s="235" t="s">
        <v>4745</v>
      </c>
      <c r="G514" s="236" t="s">
        <v>1829</v>
      </c>
      <c r="H514" s="237">
        <v>1</v>
      </c>
      <c r="I514" s="238"/>
      <c r="J514" s="239">
        <f>ROUND(I514*H514,2)</f>
        <v>0</v>
      </c>
      <c r="K514" s="235" t="s">
        <v>413</v>
      </c>
      <c r="L514" s="44"/>
      <c r="M514" s="240" t="s">
        <v>1</v>
      </c>
      <c r="N514" s="241" t="s">
        <v>48</v>
      </c>
      <c r="O514" s="87"/>
      <c r="P514" s="242">
        <f>O514*H514</f>
        <v>0</v>
      </c>
      <c r="Q514" s="242">
        <v>0</v>
      </c>
      <c r="R514" s="242">
        <f>Q514*H514</f>
        <v>0</v>
      </c>
      <c r="S514" s="242">
        <v>0</v>
      </c>
      <c r="T514" s="243">
        <f>S514*H514</f>
        <v>0</v>
      </c>
      <c r="AR514" s="244" t="s">
        <v>125</v>
      </c>
      <c r="AT514" s="244" t="s">
        <v>266</v>
      </c>
      <c r="AU514" s="244" t="s">
        <v>90</v>
      </c>
      <c r="AY514" s="17" t="s">
        <v>263</v>
      </c>
      <c r="BE514" s="245">
        <f>IF(N514="základní",J514,0)</f>
        <v>0</v>
      </c>
      <c r="BF514" s="245">
        <f>IF(N514="snížená",J514,0)</f>
        <v>0</v>
      </c>
      <c r="BG514" s="245">
        <f>IF(N514="zákl. přenesená",J514,0)</f>
        <v>0</v>
      </c>
      <c r="BH514" s="245">
        <f>IF(N514="sníž. přenesená",J514,0)</f>
        <v>0</v>
      </c>
      <c r="BI514" s="245">
        <f>IF(N514="nulová",J514,0)</f>
        <v>0</v>
      </c>
      <c r="BJ514" s="17" t="s">
        <v>90</v>
      </c>
      <c r="BK514" s="245">
        <f>ROUND(I514*H514,2)</f>
        <v>0</v>
      </c>
      <c r="BL514" s="17" t="s">
        <v>125</v>
      </c>
      <c r="BM514" s="244" t="s">
        <v>3113</v>
      </c>
    </row>
    <row r="515" s="1" customFormat="1" ht="24" customHeight="1">
      <c r="B515" s="39"/>
      <c r="C515" s="233" t="s">
        <v>1896</v>
      </c>
      <c r="D515" s="233" t="s">
        <v>266</v>
      </c>
      <c r="E515" s="234" t="s">
        <v>5221</v>
      </c>
      <c r="F515" s="235" t="s">
        <v>5222</v>
      </c>
      <c r="G515" s="236" t="s">
        <v>1829</v>
      </c>
      <c r="H515" s="237">
        <v>1</v>
      </c>
      <c r="I515" s="238"/>
      <c r="J515" s="239">
        <f>ROUND(I515*H515,2)</f>
        <v>0</v>
      </c>
      <c r="K515" s="235" t="s">
        <v>413</v>
      </c>
      <c r="L515" s="44"/>
      <c r="M515" s="240" t="s">
        <v>1</v>
      </c>
      <c r="N515" s="241" t="s">
        <v>48</v>
      </c>
      <c r="O515" s="87"/>
      <c r="P515" s="242">
        <f>O515*H515</f>
        <v>0</v>
      </c>
      <c r="Q515" s="242">
        <v>0</v>
      </c>
      <c r="R515" s="242">
        <f>Q515*H515</f>
        <v>0</v>
      </c>
      <c r="S515" s="242">
        <v>0</v>
      </c>
      <c r="T515" s="243">
        <f>S515*H515</f>
        <v>0</v>
      </c>
      <c r="AR515" s="244" t="s">
        <v>125</v>
      </c>
      <c r="AT515" s="244" t="s">
        <v>266</v>
      </c>
      <c r="AU515" s="244" t="s">
        <v>90</v>
      </c>
      <c r="AY515" s="17" t="s">
        <v>263</v>
      </c>
      <c r="BE515" s="245">
        <f>IF(N515="základní",J515,0)</f>
        <v>0</v>
      </c>
      <c r="BF515" s="245">
        <f>IF(N515="snížená",J515,0)</f>
        <v>0</v>
      </c>
      <c r="BG515" s="245">
        <f>IF(N515="zákl. přenesená",J515,0)</f>
        <v>0</v>
      </c>
      <c r="BH515" s="245">
        <f>IF(N515="sníž. přenesená",J515,0)</f>
        <v>0</v>
      </c>
      <c r="BI515" s="245">
        <f>IF(N515="nulová",J515,0)</f>
        <v>0</v>
      </c>
      <c r="BJ515" s="17" t="s">
        <v>90</v>
      </c>
      <c r="BK515" s="245">
        <f>ROUND(I515*H515,2)</f>
        <v>0</v>
      </c>
      <c r="BL515" s="17" t="s">
        <v>125</v>
      </c>
      <c r="BM515" s="244" t="s">
        <v>3121</v>
      </c>
    </row>
    <row r="516" s="1" customFormat="1">
      <c r="B516" s="39"/>
      <c r="C516" s="40"/>
      <c r="D516" s="246" t="s">
        <v>273</v>
      </c>
      <c r="E516" s="40"/>
      <c r="F516" s="247" t="s">
        <v>5097</v>
      </c>
      <c r="G516" s="40"/>
      <c r="H516" s="40"/>
      <c r="I516" s="151"/>
      <c r="J516" s="40"/>
      <c r="K516" s="40"/>
      <c r="L516" s="44"/>
      <c r="M516" s="248"/>
      <c r="N516" s="87"/>
      <c r="O516" s="87"/>
      <c r="P516" s="87"/>
      <c r="Q516" s="87"/>
      <c r="R516" s="87"/>
      <c r="S516" s="87"/>
      <c r="T516" s="88"/>
      <c r="AT516" s="17" t="s">
        <v>273</v>
      </c>
      <c r="AU516" s="17" t="s">
        <v>90</v>
      </c>
    </row>
    <row r="517" s="1" customFormat="1" ht="16.5" customHeight="1">
      <c r="B517" s="39"/>
      <c r="C517" s="233" t="s">
        <v>1900</v>
      </c>
      <c r="D517" s="233" t="s">
        <v>266</v>
      </c>
      <c r="E517" s="234" t="s">
        <v>5223</v>
      </c>
      <c r="F517" s="235" t="s">
        <v>4790</v>
      </c>
      <c r="G517" s="236" t="s">
        <v>1829</v>
      </c>
      <c r="H517" s="237">
        <v>1</v>
      </c>
      <c r="I517" s="238"/>
      <c r="J517" s="239">
        <f>ROUND(I517*H517,2)</f>
        <v>0</v>
      </c>
      <c r="K517" s="235" t="s">
        <v>413</v>
      </c>
      <c r="L517" s="44"/>
      <c r="M517" s="240" t="s">
        <v>1</v>
      </c>
      <c r="N517" s="241" t="s">
        <v>48</v>
      </c>
      <c r="O517" s="87"/>
      <c r="P517" s="242">
        <f>O517*H517</f>
        <v>0</v>
      </c>
      <c r="Q517" s="242">
        <v>0</v>
      </c>
      <c r="R517" s="242">
        <f>Q517*H517</f>
        <v>0</v>
      </c>
      <c r="S517" s="242">
        <v>0</v>
      </c>
      <c r="T517" s="243">
        <f>S517*H517</f>
        <v>0</v>
      </c>
      <c r="AR517" s="244" t="s">
        <v>125</v>
      </c>
      <c r="AT517" s="244" t="s">
        <v>266</v>
      </c>
      <c r="AU517" s="244" t="s">
        <v>90</v>
      </c>
      <c r="AY517" s="17" t="s">
        <v>263</v>
      </c>
      <c r="BE517" s="245">
        <f>IF(N517="základní",J517,0)</f>
        <v>0</v>
      </c>
      <c r="BF517" s="245">
        <f>IF(N517="snížená",J517,0)</f>
        <v>0</v>
      </c>
      <c r="BG517" s="245">
        <f>IF(N517="zákl. přenesená",J517,0)</f>
        <v>0</v>
      </c>
      <c r="BH517" s="245">
        <f>IF(N517="sníž. přenesená",J517,0)</f>
        <v>0</v>
      </c>
      <c r="BI517" s="245">
        <f>IF(N517="nulová",J517,0)</f>
        <v>0</v>
      </c>
      <c r="BJ517" s="17" t="s">
        <v>90</v>
      </c>
      <c r="BK517" s="245">
        <f>ROUND(I517*H517,2)</f>
        <v>0</v>
      </c>
      <c r="BL517" s="17" t="s">
        <v>125</v>
      </c>
      <c r="BM517" s="244" t="s">
        <v>3132</v>
      </c>
    </row>
    <row r="518" s="1" customFormat="1" ht="16.5" customHeight="1">
      <c r="B518" s="39"/>
      <c r="C518" s="233" t="s">
        <v>1904</v>
      </c>
      <c r="D518" s="233" t="s">
        <v>266</v>
      </c>
      <c r="E518" s="234" t="s">
        <v>5224</v>
      </c>
      <c r="F518" s="235" t="s">
        <v>5225</v>
      </c>
      <c r="G518" s="236" t="s">
        <v>1829</v>
      </c>
      <c r="H518" s="237">
        <v>1</v>
      </c>
      <c r="I518" s="238"/>
      <c r="J518" s="239">
        <f>ROUND(I518*H518,2)</f>
        <v>0</v>
      </c>
      <c r="K518" s="235" t="s">
        <v>413</v>
      </c>
      <c r="L518" s="44"/>
      <c r="M518" s="240" t="s">
        <v>1</v>
      </c>
      <c r="N518" s="241" t="s">
        <v>48</v>
      </c>
      <c r="O518" s="87"/>
      <c r="P518" s="242">
        <f>O518*H518</f>
        <v>0</v>
      </c>
      <c r="Q518" s="242">
        <v>0</v>
      </c>
      <c r="R518" s="242">
        <f>Q518*H518</f>
        <v>0</v>
      </c>
      <c r="S518" s="242">
        <v>0</v>
      </c>
      <c r="T518" s="243">
        <f>S518*H518</f>
        <v>0</v>
      </c>
      <c r="AR518" s="244" t="s">
        <v>125</v>
      </c>
      <c r="AT518" s="244" t="s">
        <v>266</v>
      </c>
      <c r="AU518" s="244" t="s">
        <v>90</v>
      </c>
      <c r="AY518" s="17" t="s">
        <v>263</v>
      </c>
      <c r="BE518" s="245">
        <f>IF(N518="základní",J518,0)</f>
        <v>0</v>
      </c>
      <c r="BF518" s="245">
        <f>IF(N518="snížená",J518,0)</f>
        <v>0</v>
      </c>
      <c r="BG518" s="245">
        <f>IF(N518="zákl. přenesená",J518,0)</f>
        <v>0</v>
      </c>
      <c r="BH518" s="245">
        <f>IF(N518="sníž. přenesená",J518,0)</f>
        <v>0</v>
      </c>
      <c r="BI518" s="245">
        <f>IF(N518="nulová",J518,0)</f>
        <v>0</v>
      </c>
      <c r="BJ518" s="17" t="s">
        <v>90</v>
      </c>
      <c r="BK518" s="245">
        <f>ROUND(I518*H518,2)</f>
        <v>0</v>
      </c>
      <c r="BL518" s="17" t="s">
        <v>125</v>
      </c>
      <c r="BM518" s="244" t="s">
        <v>3140</v>
      </c>
    </row>
    <row r="519" s="1" customFormat="1" ht="16.5" customHeight="1">
      <c r="B519" s="39"/>
      <c r="C519" s="233" t="s">
        <v>1908</v>
      </c>
      <c r="D519" s="233" t="s">
        <v>266</v>
      </c>
      <c r="E519" s="234" t="s">
        <v>5226</v>
      </c>
      <c r="F519" s="235" t="s">
        <v>5227</v>
      </c>
      <c r="G519" s="236" t="s">
        <v>1829</v>
      </c>
      <c r="H519" s="237">
        <v>1</v>
      </c>
      <c r="I519" s="238"/>
      <c r="J519" s="239">
        <f>ROUND(I519*H519,2)</f>
        <v>0</v>
      </c>
      <c r="K519" s="235" t="s">
        <v>413</v>
      </c>
      <c r="L519" s="44"/>
      <c r="M519" s="240" t="s">
        <v>1</v>
      </c>
      <c r="N519" s="241" t="s">
        <v>48</v>
      </c>
      <c r="O519" s="87"/>
      <c r="P519" s="242">
        <f>O519*H519</f>
        <v>0</v>
      </c>
      <c r="Q519" s="242">
        <v>0</v>
      </c>
      <c r="R519" s="242">
        <f>Q519*H519</f>
        <v>0</v>
      </c>
      <c r="S519" s="242">
        <v>0</v>
      </c>
      <c r="T519" s="243">
        <f>S519*H519</f>
        <v>0</v>
      </c>
      <c r="AR519" s="244" t="s">
        <v>125</v>
      </c>
      <c r="AT519" s="244" t="s">
        <v>266</v>
      </c>
      <c r="AU519" s="244" t="s">
        <v>90</v>
      </c>
      <c r="AY519" s="17" t="s">
        <v>263</v>
      </c>
      <c r="BE519" s="245">
        <f>IF(N519="základní",J519,0)</f>
        <v>0</v>
      </c>
      <c r="BF519" s="245">
        <f>IF(N519="snížená",J519,0)</f>
        <v>0</v>
      </c>
      <c r="BG519" s="245">
        <f>IF(N519="zákl. přenesená",J519,0)</f>
        <v>0</v>
      </c>
      <c r="BH519" s="245">
        <f>IF(N519="sníž. přenesená",J519,0)</f>
        <v>0</v>
      </c>
      <c r="BI519" s="245">
        <f>IF(N519="nulová",J519,0)</f>
        <v>0</v>
      </c>
      <c r="BJ519" s="17" t="s">
        <v>90</v>
      </c>
      <c r="BK519" s="245">
        <f>ROUND(I519*H519,2)</f>
        <v>0</v>
      </c>
      <c r="BL519" s="17" t="s">
        <v>125</v>
      </c>
      <c r="BM519" s="244" t="s">
        <v>3152</v>
      </c>
    </row>
    <row r="520" s="1" customFormat="1" ht="16.5" customHeight="1">
      <c r="B520" s="39"/>
      <c r="C520" s="233" t="s">
        <v>1912</v>
      </c>
      <c r="D520" s="233" t="s">
        <v>266</v>
      </c>
      <c r="E520" s="234" t="s">
        <v>5228</v>
      </c>
      <c r="F520" s="235" t="s">
        <v>5229</v>
      </c>
      <c r="G520" s="236" t="s">
        <v>1694</v>
      </c>
      <c r="H520" s="237">
        <v>3</v>
      </c>
      <c r="I520" s="238"/>
      <c r="J520" s="239">
        <f>ROUND(I520*H520,2)</f>
        <v>0</v>
      </c>
      <c r="K520" s="235" t="s">
        <v>413</v>
      </c>
      <c r="L520" s="44"/>
      <c r="M520" s="240" t="s">
        <v>1</v>
      </c>
      <c r="N520" s="241" t="s">
        <v>48</v>
      </c>
      <c r="O520" s="87"/>
      <c r="P520" s="242">
        <f>O520*H520</f>
        <v>0</v>
      </c>
      <c r="Q520" s="242">
        <v>0</v>
      </c>
      <c r="R520" s="242">
        <f>Q520*H520</f>
        <v>0</v>
      </c>
      <c r="S520" s="242">
        <v>0</v>
      </c>
      <c r="T520" s="243">
        <f>S520*H520</f>
        <v>0</v>
      </c>
      <c r="AR520" s="244" t="s">
        <v>125</v>
      </c>
      <c r="AT520" s="244" t="s">
        <v>266</v>
      </c>
      <c r="AU520" s="244" t="s">
        <v>90</v>
      </c>
      <c r="AY520" s="17" t="s">
        <v>263</v>
      </c>
      <c r="BE520" s="245">
        <f>IF(N520="základní",J520,0)</f>
        <v>0</v>
      </c>
      <c r="BF520" s="245">
        <f>IF(N520="snížená",J520,0)</f>
        <v>0</v>
      </c>
      <c r="BG520" s="245">
        <f>IF(N520="zákl. přenesená",J520,0)</f>
        <v>0</v>
      </c>
      <c r="BH520" s="245">
        <f>IF(N520="sníž. přenesená",J520,0)</f>
        <v>0</v>
      </c>
      <c r="BI520" s="245">
        <f>IF(N520="nulová",J520,0)</f>
        <v>0</v>
      </c>
      <c r="BJ520" s="17" t="s">
        <v>90</v>
      </c>
      <c r="BK520" s="245">
        <f>ROUND(I520*H520,2)</f>
        <v>0</v>
      </c>
      <c r="BL520" s="17" t="s">
        <v>125</v>
      </c>
      <c r="BM520" s="244" t="s">
        <v>3162</v>
      </c>
    </row>
    <row r="521" s="1" customFormat="1" ht="16.5" customHeight="1">
      <c r="B521" s="39"/>
      <c r="C521" s="233" t="s">
        <v>1916</v>
      </c>
      <c r="D521" s="233" t="s">
        <v>266</v>
      </c>
      <c r="E521" s="234" t="s">
        <v>5230</v>
      </c>
      <c r="F521" s="235" t="s">
        <v>4798</v>
      </c>
      <c r="G521" s="236" t="s">
        <v>1694</v>
      </c>
      <c r="H521" s="237">
        <v>3</v>
      </c>
      <c r="I521" s="238"/>
      <c r="J521" s="239">
        <f>ROUND(I521*H521,2)</f>
        <v>0</v>
      </c>
      <c r="K521" s="235" t="s">
        <v>413</v>
      </c>
      <c r="L521" s="44"/>
      <c r="M521" s="240" t="s">
        <v>1</v>
      </c>
      <c r="N521" s="241" t="s">
        <v>48</v>
      </c>
      <c r="O521" s="87"/>
      <c r="P521" s="242">
        <f>O521*H521</f>
        <v>0</v>
      </c>
      <c r="Q521" s="242">
        <v>0</v>
      </c>
      <c r="R521" s="242">
        <f>Q521*H521</f>
        <v>0</v>
      </c>
      <c r="S521" s="242">
        <v>0</v>
      </c>
      <c r="T521" s="243">
        <f>S521*H521</f>
        <v>0</v>
      </c>
      <c r="AR521" s="244" t="s">
        <v>125</v>
      </c>
      <c r="AT521" s="244" t="s">
        <v>266</v>
      </c>
      <c r="AU521" s="244" t="s">
        <v>90</v>
      </c>
      <c r="AY521" s="17" t="s">
        <v>263</v>
      </c>
      <c r="BE521" s="245">
        <f>IF(N521="základní",J521,0)</f>
        <v>0</v>
      </c>
      <c r="BF521" s="245">
        <f>IF(N521="snížená",J521,0)</f>
        <v>0</v>
      </c>
      <c r="BG521" s="245">
        <f>IF(N521="zákl. přenesená",J521,0)</f>
        <v>0</v>
      </c>
      <c r="BH521" s="245">
        <f>IF(N521="sníž. přenesená",J521,0)</f>
        <v>0</v>
      </c>
      <c r="BI521" s="245">
        <f>IF(N521="nulová",J521,0)</f>
        <v>0</v>
      </c>
      <c r="BJ521" s="17" t="s">
        <v>90</v>
      </c>
      <c r="BK521" s="245">
        <f>ROUND(I521*H521,2)</f>
        <v>0</v>
      </c>
      <c r="BL521" s="17" t="s">
        <v>125</v>
      </c>
      <c r="BM521" s="244" t="s">
        <v>5231</v>
      </c>
    </row>
    <row r="522" s="1" customFormat="1" ht="16.5" customHeight="1">
      <c r="B522" s="39"/>
      <c r="C522" s="233" t="s">
        <v>1920</v>
      </c>
      <c r="D522" s="233" t="s">
        <v>266</v>
      </c>
      <c r="E522" s="234" t="s">
        <v>5232</v>
      </c>
      <c r="F522" s="235" t="s">
        <v>5233</v>
      </c>
      <c r="G522" s="236" t="s">
        <v>1829</v>
      </c>
      <c r="H522" s="237">
        <v>1</v>
      </c>
      <c r="I522" s="238"/>
      <c r="J522" s="239">
        <f>ROUND(I522*H522,2)</f>
        <v>0</v>
      </c>
      <c r="K522" s="235" t="s">
        <v>413</v>
      </c>
      <c r="L522" s="44"/>
      <c r="M522" s="240" t="s">
        <v>1</v>
      </c>
      <c r="N522" s="241" t="s">
        <v>48</v>
      </c>
      <c r="O522" s="87"/>
      <c r="P522" s="242">
        <f>O522*H522</f>
        <v>0</v>
      </c>
      <c r="Q522" s="242">
        <v>0</v>
      </c>
      <c r="R522" s="242">
        <f>Q522*H522</f>
        <v>0</v>
      </c>
      <c r="S522" s="242">
        <v>0</v>
      </c>
      <c r="T522" s="243">
        <f>S522*H522</f>
        <v>0</v>
      </c>
      <c r="AR522" s="244" t="s">
        <v>125</v>
      </c>
      <c r="AT522" s="244" t="s">
        <v>266</v>
      </c>
      <c r="AU522" s="244" t="s">
        <v>90</v>
      </c>
      <c r="AY522" s="17" t="s">
        <v>263</v>
      </c>
      <c r="BE522" s="245">
        <f>IF(N522="základní",J522,0)</f>
        <v>0</v>
      </c>
      <c r="BF522" s="245">
        <f>IF(N522="snížená",J522,0)</f>
        <v>0</v>
      </c>
      <c r="BG522" s="245">
        <f>IF(N522="zákl. přenesená",J522,0)</f>
        <v>0</v>
      </c>
      <c r="BH522" s="245">
        <f>IF(N522="sníž. přenesená",J522,0)</f>
        <v>0</v>
      </c>
      <c r="BI522" s="245">
        <f>IF(N522="nulová",J522,0)</f>
        <v>0</v>
      </c>
      <c r="BJ522" s="17" t="s">
        <v>90</v>
      </c>
      <c r="BK522" s="245">
        <f>ROUND(I522*H522,2)</f>
        <v>0</v>
      </c>
      <c r="BL522" s="17" t="s">
        <v>125</v>
      </c>
      <c r="BM522" s="244" t="s">
        <v>5234</v>
      </c>
    </row>
    <row r="523" s="1" customFormat="1">
      <c r="B523" s="39"/>
      <c r="C523" s="40"/>
      <c r="D523" s="246" t="s">
        <v>273</v>
      </c>
      <c r="E523" s="40"/>
      <c r="F523" s="247" t="s">
        <v>4801</v>
      </c>
      <c r="G523" s="40"/>
      <c r="H523" s="40"/>
      <c r="I523" s="151"/>
      <c r="J523" s="40"/>
      <c r="K523" s="40"/>
      <c r="L523" s="44"/>
      <c r="M523" s="248"/>
      <c r="N523" s="87"/>
      <c r="O523" s="87"/>
      <c r="P523" s="87"/>
      <c r="Q523" s="87"/>
      <c r="R523" s="87"/>
      <c r="S523" s="87"/>
      <c r="T523" s="88"/>
      <c r="AT523" s="17" t="s">
        <v>273</v>
      </c>
      <c r="AU523" s="17" t="s">
        <v>90</v>
      </c>
    </row>
    <row r="524" s="1" customFormat="1" ht="16.5" customHeight="1">
      <c r="B524" s="39"/>
      <c r="C524" s="233" t="s">
        <v>1924</v>
      </c>
      <c r="D524" s="233" t="s">
        <v>266</v>
      </c>
      <c r="E524" s="234" t="s">
        <v>5235</v>
      </c>
      <c r="F524" s="235" t="s">
        <v>4745</v>
      </c>
      <c r="G524" s="236" t="s">
        <v>1829</v>
      </c>
      <c r="H524" s="237">
        <v>1</v>
      </c>
      <c r="I524" s="238"/>
      <c r="J524" s="239">
        <f>ROUND(I524*H524,2)</f>
        <v>0</v>
      </c>
      <c r="K524" s="235" t="s">
        <v>413</v>
      </c>
      <c r="L524" s="44"/>
      <c r="M524" s="240" t="s">
        <v>1</v>
      </c>
      <c r="N524" s="241" t="s">
        <v>48</v>
      </c>
      <c r="O524" s="87"/>
      <c r="P524" s="242">
        <f>O524*H524</f>
        <v>0</v>
      </c>
      <c r="Q524" s="242">
        <v>0</v>
      </c>
      <c r="R524" s="242">
        <f>Q524*H524</f>
        <v>0</v>
      </c>
      <c r="S524" s="242">
        <v>0</v>
      </c>
      <c r="T524" s="243">
        <f>S524*H524</f>
        <v>0</v>
      </c>
      <c r="AR524" s="244" t="s">
        <v>125</v>
      </c>
      <c r="AT524" s="244" t="s">
        <v>266</v>
      </c>
      <c r="AU524" s="244" t="s">
        <v>90</v>
      </c>
      <c r="AY524" s="17" t="s">
        <v>263</v>
      </c>
      <c r="BE524" s="245">
        <f>IF(N524="základní",J524,0)</f>
        <v>0</v>
      </c>
      <c r="BF524" s="245">
        <f>IF(N524="snížená",J524,0)</f>
        <v>0</v>
      </c>
      <c r="BG524" s="245">
        <f>IF(N524="zákl. přenesená",J524,0)</f>
        <v>0</v>
      </c>
      <c r="BH524" s="245">
        <f>IF(N524="sníž. přenesená",J524,0)</f>
        <v>0</v>
      </c>
      <c r="BI524" s="245">
        <f>IF(N524="nulová",J524,0)</f>
        <v>0</v>
      </c>
      <c r="BJ524" s="17" t="s">
        <v>90</v>
      </c>
      <c r="BK524" s="245">
        <f>ROUND(I524*H524,2)</f>
        <v>0</v>
      </c>
      <c r="BL524" s="17" t="s">
        <v>125</v>
      </c>
      <c r="BM524" s="244" t="s">
        <v>5236</v>
      </c>
    </row>
    <row r="525" s="1" customFormat="1" ht="16.5" customHeight="1">
      <c r="B525" s="39"/>
      <c r="C525" s="233" t="s">
        <v>1928</v>
      </c>
      <c r="D525" s="233" t="s">
        <v>266</v>
      </c>
      <c r="E525" s="234" t="s">
        <v>5237</v>
      </c>
      <c r="F525" s="235" t="s">
        <v>4804</v>
      </c>
      <c r="G525" s="236" t="s">
        <v>1829</v>
      </c>
      <c r="H525" s="237">
        <v>2</v>
      </c>
      <c r="I525" s="238"/>
      <c r="J525" s="239">
        <f>ROUND(I525*H525,2)</f>
        <v>0</v>
      </c>
      <c r="K525" s="235" t="s">
        <v>413</v>
      </c>
      <c r="L525" s="44"/>
      <c r="M525" s="240" t="s">
        <v>1</v>
      </c>
      <c r="N525" s="241" t="s">
        <v>48</v>
      </c>
      <c r="O525" s="87"/>
      <c r="P525" s="242">
        <f>O525*H525</f>
        <v>0</v>
      </c>
      <c r="Q525" s="242">
        <v>0</v>
      </c>
      <c r="R525" s="242">
        <f>Q525*H525</f>
        <v>0</v>
      </c>
      <c r="S525" s="242">
        <v>0</v>
      </c>
      <c r="T525" s="243">
        <f>S525*H525</f>
        <v>0</v>
      </c>
      <c r="AR525" s="244" t="s">
        <v>125</v>
      </c>
      <c r="AT525" s="244" t="s">
        <v>266</v>
      </c>
      <c r="AU525" s="244" t="s">
        <v>90</v>
      </c>
      <c r="AY525" s="17" t="s">
        <v>263</v>
      </c>
      <c r="BE525" s="245">
        <f>IF(N525="základní",J525,0)</f>
        <v>0</v>
      </c>
      <c r="BF525" s="245">
        <f>IF(N525="snížená",J525,0)</f>
        <v>0</v>
      </c>
      <c r="BG525" s="245">
        <f>IF(N525="zákl. přenesená",J525,0)</f>
        <v>0</v>
      </c>
      <c r="BH525" s="245">
        <f>IF(N525="sníž. přenesená",J525,0)</f>
        <v>0</v>
      </c>
      <c r="BI525" s="245">
        <f>IF(N525="nulová",J525,0)</f>
        <v>0</v>
      </c>
      <c r="BJ525" s="17" t="s">
        <v>90</v>
      </c>
      <c r="BK525" s="245">
        <f>ROUND(I525*H525,2)</f>
        <v>0</v>
      </c>
      <c r="BL525" s="17" t="s">
        <v>125</v>
      </c>
      <c r="BM525" s="244" t="s">
        <v>5238</v>
      </c>
    </row>
    <row r="526" s="1" customFormat="1">
      <c r="B526" s="39"/>
      <c r="C526" s="40"/>
      <c r="D526" s="246" t="s">
        <v>273</v>
      </c>
      <c r="E526" s="40"/>
      <c r="F526" s="247" t="s">
        <v>5112</v>
      </c>
      <c r="G526" s="40"/>
      <c r="H526" s="40"/>
      <c r="I526" s="151"/>
      <c r="J526" s="40"/>
      <c r="K526" s="40"/>
      <c r="L526" s="44"/>
      <c r="M526" s="248"/>
      <c r="N526" s="87"/>
      <c r="O526" s="87"/>
      <c r="P526" s="87"/>
      <c r="Q526" s="87"/>
      <c r="R526" s="87"/>
      <c r="S526" s="87"/>
      <c r="T526" s="88"/>
      <c r="AT526" s="17" t="s">
        <v>273</v>
      </c>
      <c r="AU526" s="17" t="s">
        <v>90</v>
      </c>
    </row>
    <row r="527" s="1" customFormat="1" ht="16.5" customHeight="1">
      <c r="B527" s="39"/>
      <c r="C527" s="233" t="s">
        <v>1932</v>
      </c>
      <c r="D527" s="233" t="s">
        <v>266</v>
      </c>
      <c r="E527" s="234" t="s">
        <v>5239</v>
      </c>
      <c r="F527" s="235" t="s">
        <v>4807</v>
      </c>
      <c r="G527" s="236" t="s">
        <v>1829</v>
      </c>
      <c r="H527" s="237">
        <v>2</v>
      </c>
      <c r="I527" s="238"/>
      <c r="J527" s="239">
        <f>ROUND(I527*H527,2)</f>
        <v>0</v>
      </c>
      <c r="K527" s="235" t="s">
        <v>413</v>
      </c>
      <c r="L527" s="44"/>
      <c r="M527" s="240" t="s">
        <v>1</v>
      </c>
      <c r="N527" s="241" t="s">
        <v>48</v>
      </c>
      <c r="O527" s="87"/>
      <c r="P527" s="242">
        <f>O527*H527</f>
        <v>0</v>
      </c>
      <c r="Q527" s="242">
        <v>0</v>
      </c>
      <c r="R527" s="242">
        <f>Q527*H527</f>
        <v>0</v>
      </c>
      <c r="S527" s="242">
        <v>0</v>
      </c>
      <c r="T527" s="243">
        <f>S527*H527</f>
        <v>0</v>
      </c>
      <c r="AR527" s="244" t="s">
        <v>125</v>
      </c>
      <c r="AT527" s="244" t="s">
        <v>266</v>
      </c>
      <c r="AU527" s="244" t="s">
        <v>90</v>
      </c>
      <c r="AY527" s="17" t="s">
        <v>263</v>
      </c>
      <c r="BE527" s="245">
        <f>IF(N527="základní",J527,0)</f>
        <v>0</v>
      </c>
      <c r="BF527" s="245">
        <f>IF(N527="snížená",J527,0)</f>
        <v>0</v>
      </c>
      <c r="BG527" s="245">
        <f>IF(N527="zákl. přenesená",J527,0)</f>
        <v>0</v>
      </c>
      <c r="BH527" s="245">
        <f>IF(N527="sníž. přenesená",J527,0)</f>
        <v>0</v>
      </c>
      <c r="BI527" s="245">
        <f>IF(N527="nulová",J527,0)</f>
        <v>0</v>
      </c>
      <c r="BJ527" s="17" t="s">
        <v>90</v>
      </c>
      <c r="BK527" s="245">
        <f>ROUND(I527*H527,2)</f>
        <v>0</v>
      </c>
      <c r="BL527" s="17" t="s">
        <v>125</v>
      </c>
      <c r="BM527" s="244" t="s">
        <v>5240</v>
      </c>
    </row>
    <row r="528" s="1" customFormat="1" ht="16.5" customHeight="1">
      <c r="B528" s="39"/>
      <c r="C528" s="233" t="s">
        <v>1936</v>
      </c>
      <c r="D528" s="233" t="s">
        <v>266</v>
      </c>
      <c r="E528" s="234" t="s">
        <v>5241</v>
      </c>
      <c r="F528" s="235" t="s">
        <v>4809</v>
      </c>
      <c r="G528" s="236" t="s">
        <v>1829</v>
      </c>
      <c r="H528" s="237">
        <v>2</v>
      </c>
      <c r="I528" s="238"/>
      <c r="J528" s="239">
        <f>ROUND(I528*H528,2)</f>
        <v>0</v>
      </c>
      <c r="K528" s="235" t="s">
        <v>413</v>
      </c>
      <c r="L528" s="44"/>
      <c r="M528" s="240" t="s">
        <v>1</v>
      </c>
      <c r="N528" s="241" t="s">
        <v>48</v>
      </c>
      <c r="O528" s="87"/>
      <c r="P528" s="242">
        <f>O528*H528</f>
        <v>0</v>
      </c>
      <c r="Q528" s="242">
        <v>0</v>
      </c>
      <c r="R528" s="242">
        <f>Q528*H528</f>
        <v>0</v>
      </c>
      <c r="S528" s="242">
        <v>0</v>
      </c>
      <c r="T528" s="243">
        <f>S528*H528</f>
        <v>0</v>
      </c>
      <c r="AR528" s="244" t="s">
        <v>125</v>
      </c>
      <c r="AT528" s="244" t="s">
        <v>266</v>
      </c>
      <c r="AU528" s="244" t="s">
        <v>90</v>
      </c>
      <c r="AY528" s="17" t="s">
        <v>263</v>
      </c>
      <c r="BE528" s="245">
        <f>IF(N528="základní",J528,0)</f>
        <v>0</v>
      </c>
      <c r="BF528" s="245">
        <f>IF(N528="snížená",J528,0)</f>
        <v>0</v>
      </c>
      <c r="BG528" s="245">
        <f>IF(N528="zákl. přenesená",J528,0)</f>
        <v>0</v>
      </c>
      <c r="BH528" s="245">
        <f>IF(N528="sníž. přenesená",J528,0)</f>
        <v>0</v>
      </c>
      <c r="BI528" s="245">
        <f>IF(N528="nulová",J528,0)</f>
        <v>0</v>
      </c>
      <c r="BJ528" s="17" t="s">
        <v>90</v>
      </c>
      <c r="BK528" s="245">
        <f>ROUND(I528*H528,2)</f>
        <v>0</v>
      </c>
      <c r="BL528" s="17" t="s">
        <v>125</v>
      </c>
      <c r="BM528" s="244" t="s">
        <v>5242</v>
      </c>
    </row>
    <row r="529" s="1" customFormat="1" ht="16.5" customHeight="1">
      <c r="B529" s="39"/>
      <c r="C529" s="233" t="s">
        <v>1940</v>
      </c>
      <c r="D529" s="233" t="s">
        <v>266</v>
      </c>
      <c r="E529" s="234" t="s">
        <v>5243</v>
      </c>
      <c r="F529" s="235" t="s">
        <v>4811</v>
      </c>
      <c r="G529" s="236" t="s">
        <v>1829</v>
      </c>
      <c r="H529" s="237">
        <v>2</v>
      </c>
      <c r="I529" s="238"/>
      <c r="J529" s="239">
        <f>ROUND(I529*H529,2)</f>
        <v>0</v>
      </c>
      <c r="K529" s="235" t="s">
        <v>413</v>
      </c>
      <c r="L529" s="44"/>
      <c r="M529" s="240" t="s">
        <v>1</v>
      </c>
      <c r="N529" s="241" t="s">
        <v>48</v>
      </c>
      <c r="O529" s="87"/>
      <c r="P529" s="242">
        <f>O529*H529</f>
        <v>0</v>
      </c>
      <c r="Q529" s="242">
        <v>0</v>
      </c>
      <c r="R529" s="242">
        <f>Q529*H529</f>
        <v>0</v>
      </c>
      <c r="S529" s="242">
        <v>0</v>
      </c>
      <c r="T529" s="243">
        <f>S529*H529</f>
        <v>0</v>
      </c>
      <c r="AR529" s="244" t="s">
        <v>125</v>
      </c>
      <c r="AT529" s="244" t="s">
        <v>266</v>
      </c>
      <c r="AU529" s="244" t="s">
        <v>90</v>
      </c>
      <c r="AY529" s="17" t="s">
        <v>263</v>
      </c>
      <c r="BE529" s="245">
        <f>IF(N529="základní",J529,0)</f>
        <v>0</v>
      </c>
      <c r="BF529" s="245">
        <f>IF(N529="snížená",J529,0)</f>
        <v>0</v>
      </c>
      <c r="BG529" s="245">
        <f>IF(N529="zákl. přenesená",J529,0)</f>
        <v>0</v>
      </c>
      <c r="BH529" s="245">
        <f>IF(N529="sníž. přenesená",J529,0)</f>
        <v>0</v>
      </c>
      <c r="BI529" s="245">
        <f>IF(N529="nulová",J529,0)</f>
        <v>0</v>
      </c>
      <c r="BJ529" s="17" t="s">
        <v>90</v>
      </c>
      <c r="BK529" s="245">
        <f>ROUND(I529*H529,2)</f>
        <v>0</v>
      </c>
      <c r="BL529" s="17" t="s">
        <v>125</v>
      </c>
      <c r="BM529" s="244" t="s">
        <v>5244</v>
      </c>
    </row>
    <row r="530" s="1" customFormat="1" ht="16.5" customHeight="1">
      <c r="B530" s="39"/>
      <c r="C530" s="233" t="s">
        <v>1944</v>
      </c>
      <c r="D530" s="233" t="s">
        <v>266</v>
      </c>
      <c r="E530" s="234" t="s">
        <v>5245</v>
      </c>
      <c r="F530" s="235" t="s">
        <v>4958</v>
      </c>
      <c r="G530" s="236" t="s">
        <v>1694</v>
      </c>
      <c r="H530" s="237">
        <v>80</v>
      </c>
      <c r="I530" s="238"/>
      <c r="J530" s="239">
        <f>ROUND(I530*H530,2)</f>
        <v>0</v>
      </c>
      <c r="K530" s="235" t="s">
        <v>413</v>
      </c>
      <c r="L530" s="44"/>
      <c r="M530" s="240" t="s">
        <v>1</v>
      </c>
      <c r="N530" s="241" t="s">
        <v>48</v>
      </c>
      <c r="O530" s="87"/>
      <c r="P530" s="242">
        <f>O530*H530</f>
        <v>0</v>
      </c>
      <c r="Q530" s="242">
        <v>0</v>
      </c>
      <c r="R530" s="242">
        <f>Q530*H530</f>
        <v>0</v>
      </c>
      <c r="S530" s="242">
        <v>0</v>
      </c>
      <c r="T530" s="243">
        <f>S530*H530</f>
        <v>0</v>
      </c>
      <c r="AR530" s="244" t="s">
        <v>125</v>
      </c>
      <c r="AT530" s="244" t="s">
        <v>266</v>
      </c>
      <c r="AU530" s="244" t="s">
        <v>90</v>
      </c>
      <c r="AY530" s="17" t="s">
        <v>263</v>
      </c>
      <c r="BE530" s="245">
        <f>IF(N530="základní",J530,0)</f>
        <v>0</v>
      </c>
      <c r="BF530" s="245">
        <f>IF(N530="snížená",J530,0)</f>
        <v>0</v>
      </c>
      <c r="BG530" s="245">
        <f>IF(N530="zákl. přenesená",J530,0)</f>
        <v>0</v>
      </c>
      <c r="BH530" s="245">
        <f>IF(N530="sníž. přenesená",J530,0)</f>
        <v>0</v>
      </c>
      <c r="BI530" s="245">
        <f>IF(N530="nulová",J530,0)</f>
        <v>0</v>
      </c>
      <c r="BJ530" s="17" t="s">
        <v>90</v>
      </c>
      <c r="BK530" s="245">
        <f>ROUND(I530*H530,2)</f>
        <v>0</v>
      </c>
      <c r="BL530" s="17" t="s">
        <v>125</v>
      </c>
      <c r="BM530" s="244" t="s">
        <v>5246</v>
      </c>
    </row>
    <row r="531" s="1" customFormat="1" ht="16.5" customHeight="1">
      <c r="B531" s="39"/>
      <c r="C531" s="233" t="s">
        <v>1948</v>
      </c>
      <c r="D531" s="233" t="s">
        <v>266</v>
      </c>
      <c r="E531" s="234" t="s">
        <v>5247</v>
      </c>
      <c r="F531" s="235" t="s">
        <v>4745</v>
      </c>
      <c r="G531" s="236" t="s">
        <v>1829</v>
      </c>
      <c r="H531" s="237">
        <v>1</v>
      </c>
      <c r="I531" s="238"/>
      <c r="J531" s="239">
        <f>ROUND(I531*H531,2)</f>
        <v>0</v>
      </c>
      <c r="K531" s="235" t="s">
        <v>413</v>
      </c>
      <c r="L531" s="44"/>
      <c r="M531" s="240" t="s">
        <v>1</v>
      </c>
      <c r="N531" s="241" t="s">
        <v>48</v>
      </c>
      <c r="O531" s="87"/>
      <c r="P531" s="242">
        <f>O531*H531</f>
        <v>0</v>
      </c>
      <c r="Q531" s="242">
        <v>0</v>
      </c>
      <c r="R531" s="242">
        <f>Q531*H531</f>
        <v>0</v>
      </c>
      <c r="S531" s="242">
        <v>0</v>
      </c>
      <c r="T531" s="243">
        <f>S531*H531</f>
        <v>0</v>
      </c>
      <c r="AR531" s="244" t="s">
        <v>125</v>
      </c>
      <c r="AT531" s="244" t="s">
        <v>266</v>
      </c>
      <c r="AU531" s="244" t="s">
        <v>90</v>
      </c>
      <c r="AY531" s="17" t="s">
        <v>263</v>
      </c>
      <c r="BE531" s="245">
        <f>IF(N531="základní",J531,0)</f>
        <v>0</v>
      </c>
      <c r="BF531" s="245">
        <f>IF(N531="snížená",J531,0)</f>
        <v>0</v>
      </c>
      <c r="BG531" s="245">
        <f>IF(N531="zákl. přenesená",J531,0)</f>
        <v>0</v>
      </c>
      <c r="BH531" s="245">
        <f>IF(N531="sníž. přenesená",J531,0)</f>
        <v>0</v>
      </c>
      <c r="BI531" s="245">
        <f>IF(N531="nulová",J531,0)</f>
        <v>0</v>
      </c>
      <c r="BJ531" s="17" t="s">
        <v>90</v>
      </c>
      <c r="BK531" s="245">
        <f>ROUND(I531*H531,2)</f>
        <v>0</v>
      </c>
      <c r="BL531" s="17" t="s">
        <v>125</v>
      </c>
      <c r="BM531" s="244" t="s">
        <v>5248</v>
      </c>
    </row>
    <row r="532" s="1" customFormat="1" ht="16.5" customHeight="1">
      <c r="B532" s="39"/>
      <c r="C532" s="233" t="s">
        <v>1952</v>
      </c>
      <c r="D532" s="233" t="s">
        <v>266</v>
      </c>
      <c r="E532" s="234" t="s">
        <v>5249</v>
      </c>
      <c r="F532" s="235" t="s">
        <v>5250</v>
      </c>
      <c r="G532" s="236" t="s">
        <v>1829</v>
      </c>
      <c r="H532" s="237">
        <v>4</v>
      </c>
      <c r="I532" s="238"/>
      <c r="J532" s="239">
        <f>ROUND(I532*H532,2)</f>
        <v>0</v>
      </c>
      <c r="K532" s="235" t="s">
        <v>413</v>
      </c>
      <c r="L532" s="44"/>
      <c r="M532" s="240" t="s">
        <v>1</v>
      </c>
      <c r="N532" s="241" t="s">
        <v>48</v>
      </c>
      <c r="O532" s="87"/>
      <c r="P532" s="242">
        <f>O532*H532</f>
        <v>0</v>
      </c>
      <c r="Q532" s="242">
        <v>0</v>
      </c>
      <c r="R532" s="242">
        <f>Q532*H532</f>
        <v>0</v>
      </c>
      <c r="S532" s="242">
        <v>0</v>
      </c>
      <c r="T532" s="243">
        <f>S532*H532</f>
        <v>0</v>
      </c>
      <c r="AR532" s="244" t="s">
        <v>125</v>
      </c>
      <c r="AT532" s="244" t="s">
        <v>266</v>
      </c>
      <c r="AU532" s="244" t="s">
        <v>90</v>
      </c>
      <c r="AY532" s="17" t="s">
        <v>263</v>
      </c>
      <c r="BE532" s="245">
        <f>IF(N532="základní",J532,0)</f>
        <v>0</v>
      </c>
      <c r="BF532" s="245">
        <f>IF(N532="snížená",J532,0)</f>
        <v>0</v>
      </c>
      <c r="BG532" s="245">
        <f>IF(N532="zákl. přenesená",J532,0)</f>
        <v>0</v>
      </c>
      <c r="BH532" s="245">
        <f>IF(N532="sníž. přenesená",J532,0)</f>
        <v>0</v>
      </c>
      <c r="BI532" s="245">
        <f>IF(N532="nulová",J532,0)</f>
        <v>0</v>
      </c>
      <c r="BJ532" s="17" t="s">
        <v>90</v>
      </c>
      <c r="BK532" s="245">
        <f>ROUND(I532*H532,2)</f>
        <v>0</v>
      </c>
      <c r="BL532" s="17" t="s">
        <v>125</v>
      </c>
      <c r="BM532" s="244" t="s">
        <v>5251</v>
      </c>
    </row>
    <row r="533" s="1" customFormat="1" ht="16.5" customHeight="1">
      <c r="B533" s="39"/>
      <c r="C533" s="233" t="s">
        <v>1956</v>
      </c>
      <c r="D533" s="233" t="s">
        <v>266</v>
      </c>
      <c r="E533" s="234" t="s">
        <v>5252</v>
      </c>
      <c r="F533" s="235" t="s">
        <v>5253</v>
      </c>
      <c r="G533" s="236" t="s">
        <v>1829</v>
      </c>
      <c r="H533" s="237">
        <v>2</v>
      </c>
      <c r="I533" s="238"/>
      <c r="J533" s="239">
        <f>ROUND(I533*H533,2)</f>
        <v>0</v>
      </c>
      <c r="K533" s="235" t="s">
        <v>413</v>
      </c>
      <c r="L533" s="44"/>
      <c r="M533" s="240" t="s">
        <v>1</v>
      </c>
      <c r="N533" s="241" t="s">
        <v>48</v>
      </c>
      <c r="O533" s="87"/>
      <c r="P533" s="242">
        <f>O533*H533</f>
        <v>0</v>
      </c>
      <c r="Q533" s="242">
        <v>0</v>
      </c>
      <c r="R533" s="242">
        <f>Q533*H533</f>
        <v>0</v>
      </c>
      <c r="S533" s="242">
        <v>0</v>
      </c>
      <c r="T533" s="243">
        <f>S533*H533</f>
        <v>0</v>
      </c>
      <c r="AR533" s="244" t="s">
        <v>125</v>
      </c>
      <c r="AT533" s="244" t="s">
        <v>266</v>
      </c>
      <c r="AU533" s="244" t="s">
        <v>90</v>
      </c>
      <c r="AY533" s="17" t="s">
        <v>263</v>
      </c>
      <c r="BE533" s="245">
        <f>IF(N533="základní",J533,0)</f>
        <v>0</v>
      </c>
      <c r="BF533" s="245">
        <f>IF(N533="snížená",J533,0)</f>
        <v>0</v>
      </c>
      <c r="BG533" s="245">
        <f>IF(N533="zákl. přenesená",J533,0)</f>
        <v>0</v>
      </c>
      <c r="BH533" s="245">
        <f>IF(N533="sníž. přenesená",J533,0)</f>
        <v>0</v>
      </c>
      <c r="BI533" s="245">
        <f>IF(N533="nulová",J533,0)</f>
        <v>0</v>
      </c>
      <c r="BJ533" s="17" t="s">
        <v>90</v>
      </c>
      <c r="BK533" s="245">
        <f>ROUND(I533*H533,2)</f>
        <v>0</v>
      </c>
      <c r="BL533" s="17" t="s">
        <v>125</v>
      </c>
      <c r="BM533" s="244" t="s">
        <v>5254</v>
      </c>
    </row>
    <row r="534" s="1" customFormat="1" ht="16.5" customHeight="1">
      <c r="B534" s="39"/>
      <c r="C534" s="233" t="s">
        <v>1960</v>
      </c>
      <c r="D534" s="233" t="s">
        <v>266</v>
      </c>
      <c r="E534" s="234" t="s">
        <v>5255</v>
      </c>
      <c r="F534" s="235" t="s">
        <v>4745</v>
      </c>
      <c r="G534" s="236" t="s">
        <v>1829</v>
      </c>
      <c r="H534" s="237">
        <v>1</v>
      </c>
      <c r="I534" s="238"/>
      <c r="J534" s="239">
        <f>ROUND(I534*H534,2)</f>
        <v>0</v>
      </c>
      <c r="K534" s="235" t="s">
        <v>413</v>
      </c>
      <c r="L534" s="44"/>
      <c r="M534" s="240" t="s">
        <v>1</v>
      </c>
      <c r="N534" s="241" t="s">
        <v>48</v>
      </c>
      <c r="O534" s="87"/>
      <c r="P534" s="242">
        <f>O534*H534</f>
        <v>0</v>
      </c>
      <c r="Q534" s="242">
        <v>0</v>
      </c>
      <c r="R534" s="242">
        <f>Q534*H534</f>
        <v>0</v>
      </c>
      <c r="S534" s="242">
        <v>0</v>
      </c>
      <c r="T534" s="243">
        <f>S534*H534</f>
        <v>0</v>
      </c>
      <c r="AR534" s="244" t="s">
        <v>125</v>
      </c>
      <c r="AT534" s="244" t="s">
        <v>266</v>
      </c>
      <c r="AU534" s="244" t="s">
        <v>90</v>
      </c>
      <c r="AY534" s="17" t="s">
        <v>263</v>
      </c>
      <c r="BE534" s="245">
        <f>IF(N534="základní",J534,0)</f>
        <v>0</v>
      </c>
      <c r="BF534" s="245">
        <f>IF(N534="snížená",J534,0)</f>
        <v>0</v>
      </c>
      <c r="BG534" s="245">
        <f>IF(N534="zákl. přenesená",J534,0)</f>
        <v>0</v>
      </c>
      <c r="BH534" s="245">
        <f>IF(N534="sníž. přenesená",J534,0)</f>
        <v>0</v>
      </c>
      <c r="BI534" s="245">
        <f>IF(N534="nulová",J534,0)</f>
        <v>0</v>
      </c>
      <c r="BJ534" s="17" t="s">
        <v>90</v>
      </c>
      <c r="BK534" s="245">
        <f>ROUND(I534*H534,2)</f>
        <v>0</v>
      </c>
      <c r="BL534" s="17" t="s">
        <v>125</v>
      </c>
      <c r="BM534" s="244" t="s">
        <v>5256</v>
      </c>
    </row>
    <row r="535" s="1" customFormat="1" ht="16.5" customHeight="1">
      <c r="B535" s="39"/>
      <c r="C535" s="233" t="s">
        <v>1964</v>
      </c>
      <c r="D535" s="233" t="s">
        <v>266</v>
      </c>
      <c r="E535" s="234" t="s">
        <v>5257</v>
      </c>
      <c r="F535" s="235" t="s">
        <v>5031</v>
      </c>
      <c r="G535" s="236" t="s">
        <v>1829</v>
      </c>
      <c r="H535" s="237">
        <v>5</v>
      </c>
      <c r="I535" s="238"/>
      <c r="J535" s="239">
        <f>ROUND(I535*H535,2)</f>
        <v>0</v>
      </c>
      <c r="K535" s="235" t="s">
        <v>413</v>
      </c>
      <c r="L535" s="44"/>
      <c r="M535" s="240" t="s">
        <v>1</v>
      </c>
      <c r="N535" s="241" t="s">
        <v>48</v>
      </c>
      <c r="O535" s="87"/>
      <c r="P535" s="242">
        <f>O535*H535</f>
        <v>0</v>
      </c>
      <c r="Q535" s="242">
        <v>0</v>
      </c>
      <c r="R535" s="242">
        <f>Q535*H535</f>
        <v>0</v>
      </c>
      <c r="S535" s="242">
        <v>0</v>
      </c>
      <c r="T535" s="243">
        <f>S535*H535</f>
        <v>0</v>
      </c>
      <c r="AR535" s="244" t="s">
        <v>125</v>
      </c>
      <c r="AT535" s="244" t="s">
        <v>266</v>
      </c>
      <c r="AU535" s="244" t="s">
        <v>90</v>
      </c>
      <c r="AY535" s="17" t="s">
        <v>263</v>
      </c>
      <c r="BE535" s="245">
        <f>IF(N535="základní",J535,0)</f>
        <v>0</v>
      </c>
      <c r="BF535" s="245">
        <f>IF(N535="snížená",J535,0)</f>
        <v>0</v>
      </c>
      <c r="BG535" s="245">
        <f>IF(N535="zákl. přenesená",J535,0)</f>
        <v>0</v>
      </c>
      <c r="BH535" s="245">
        <f>IF(N535="sníž. přenesená",J535,0)</f>
        <v>0</v>
      </c>
      <c r="BI535" s="245">
        <f>IF(N535="nulová",J535,0)</f>
        <v>0</v>
      </c>
      <c r="BJ535" s="17" t="s">
        <v>90</v>
      </c>
      <c r="BK535" s="245">
        <f>ROUND(I535*H535,2)</f>
        <v>0</v>
      </c>
      <c r="BL535" s="17" t="s">
        <v>125</v>
      </c>
      <c r="BM535" s="244" t="s">
        <v>5258</v>
      </c>
    </row>
    <row r="536" s="1" customFormat="1" ht="16.5" customHeight="1">
      <c r="B536" s="39"/>
      <c r="C536" s="233" t="s">
        <v>1968</v>
      </c>
      <c r="D536" s="233" t="s">
        <v>266</v>
      </c>
      <c r="E536" s="234" t="s">
        <v>5259</v>
      </c>
      <c r="F536" s="235" t="s">
        <v>5260</v>
      </c>
      <c r="G536" s="236" t="s">
        <v>1829</v>
      </c>
      <c r="H536" s="237">
        <v>6</v>
      </c>
      <c r="I536" s="238"/>
      <c r="J536" s="239">
        <f>ROUND(I536*H536,2)</f>
        <v>0</v>
      </c>
      <c r="K536" s="235" t="s">
        <v>413</v>
      </c>
      <c r="L536" s="44"/>
      <c r="M536" s="240" t="s">
        <v>1</v>
      </c>
      <c r="N536" s="241" t="s">
        <v>48</v>
      </c>
      <c r="O536" s="87"/>
      <c r="P536" s="242">
        <f>O536*H536</f>
        <v>0</v>
      </c>
      <c r="Q536" s="242">
        <v>0</v>
      </c>
      <c r="R536" s="242">
        <f>Q536*H536</f>
        <v>0</v>
      </c>
      <c r="S536" s="242">
        <v>0</v>
      </c>
      <c r="T536" s="243">
        <f>S536*H536</f>
        <v>0</v>
      </c>
      <c r="AR536" s="244" t="s">
        <v>125</v>
      </c>
      <c r="AT536" s="244" t="s">
        <v>266</v>
      </c>
      <c r="AU536" s="244" t="s">
        <v>90</v>
      </c>
      <c r="AY536" s="17" t="s">
        <v>263</v>
      </c>
      <c r="BE536" s="245">
        <f>IF(N536="základní",J536,0)</f>
        <v>0</v>
      </c>
      <c r="BF536" s="245">
        <f>IF(N536="snížená",J536,0)</f>
        <v>0</v>
      </c>
      <c r="BG536" s="245">
        <f>IF(N536="zákl. přenesená",J536,0)</f>
        <v>0</v>
      </c>
      <c r="BH536" s="245">
        <f>IF(N536="sníž. přenesená",J536,0)</f>
        <v>0</v>
      </c>
      <c r="BI536" s="245">
        <f>IF(N536="nulová",J536,0)</f>
        <v>0</v>
      </c>
      <c r="BJ536" s="17" t="s">
        <v>90</v>
      </c>
      <c r="BK536" s="245">
        <f>ROUND(I536*H536,2)</f>
        <v>0</v>
      </c>
      <c r="BL536" s="17" t="s">
        <v>125</v>
      </c>
      <c r="BM536" s="244" t="s">
        <v>5261</v>
      </c>
    </row>
    <row r="537" s="1" customFormat="1" ht="16.5" customHeight="1">
      <c r="B537" s="39"/>
      <c r="C537" s="233" t="s">
        <v>1972</v>
      </c>
      <c r="D537" s="233" t="s">
        <v>266</v>
      </c>
      <c r="E537" s="234" t="s">
        <v>5262</v>
      </c>
      <c r="F537" s="235" t="s">
        <v>5263</v>
      </c>
      <c r="G537" s="236" t="s">
        <v>1829</v>
      </c>
      <c r="H537" s="237">
        <v>1</v>
      </c>
      <c r="I537" s="238"/>
      <c r="J537" s="239">
        <f>ROUND(I537*H537,2)</f>
        <v>0</v>
      </c>
      <c r="K537" s="235" t="s">
        <v>413</v>
      </c>
      <c r="L537" s="44"/>
      <c r="M537" s="240" t="s">
        <v>1</v>
      </c>
      <c r="N537" s="241" t="s">
        <v>48</v>
      </c>
      <c r="O537" s="87"/>
      <c r="P537" s="242">
        <f>O537*H537</f>
        <v>0</v>
      </c>
      <c r="Q537" s="242">
        <v>0</v>
      </c>
      <c r="R537" s="242">
        <f>Q537*H537</f>
        <v>0</v>
      </c>
      <c r="S537" s="242">
        <v>0</v>
      </c>
      <c r="T537" s="243">
        <f>S537*H537</f>
        <v>0</v>
      </c>
      <c r="AR537" s="244" t="s">
        <v>125</v>
      </c>
      <c r="AT537" s="244" t="s">
        <v>266</v>
      </c>
      <c r="AU537" s="244" t="s">
        <v>90</v>
      </c>
      <c r="AY537" s="17" t="s">
        <v>263</v>
      </c>
      <c r="BE537" s="245">
        <f>IF(N537="základní",J537,0)</f>
        <v>0</v>
      </c>
      <c r="BF537" s="245">
        <f>IF(N537="snížená",J537,0)</f>
        <v>0</v>
      </c>
      <c r="BG537" s="245">
        <f>IF(N537="zákl. přenesená",J537,0)</f>
        <v>0</v>
      </c>
      <c r="BH537" s="245">
        <f>IF(N537="sníž. přenesená",J537,0)</f>
        <v>0</v>
      </c>
      <c r="BI537" s="245">
        <f>IF(N537="nulová",J537,0)</f>
        <v>0</v>
      </c>
      <c r="BJ537" s="17" t="s">
        <v>90</v>
      </c>
      <c r="BK537" s="245">
        <f>ROUND(I537*H537,2)</f>
        <v>0</v>
      </c>
      <c r="BL537" s="17" t="s">
        <v>125</v>
      </c>
      <c r="BM537" s="244" t="s">
        <v>5264</v>
      </c>
    </row>
    <row r="538" s="1" customFormat="1" ht="16.5" customHeight="1">
      <c r="B538" s="39"/>
      <c r="C538" s="233" t="s">
        <v>1976</v>
      </c>
      <c r="D538" s="233" t="s">
        <v>266</v>
      </c>
      <c r="E538" s="234" t="s">
        <v>5265</v>
      </c>
      <c r="F538" s="235" t="s">
        <v>5266</v>
      </c>
      <c r="G538" s="236" t="s">
        <v>1829</v>
      </c>
      <c r="H538" s="237">
        <v>1</v>
      </c>
      <c r="I538" s="238"/>
      <c r="J538" s="239">
        <f>ROUND(I538*H538,2)</f>
        <v>0</v>
      </c>
      <c r="K538" s="235" t="s">
        <v>413</v>
      </c>
      <c r="L538" s="44"/>
      <c r="M538" s="240" t="s">
        <v>1</v>
      </c>
      <c r="N538" s="241" t="s">
        <v>48</v>
      </c>
      <c r="O538" s="87"/>
      <c r="P538" s="242">
        <f>O538*H538</f>
        <v>0</v>
      </c>
      <c r="Q538" s="242">
        <v>0</v>
      </c>
      <c r="R538" s="242">
        <f>Q538*H538</f>
        <v>0</v>
      </c>
      <c r="S538" s="242">
        <v>0</v>
      </c>
      <c r="T538" s="243">
        <f>S538*H538</f>
        <v>0</v>
      </c>
      <c r="AR538" s="244" t="s">
        <v>125</v>
      </c>
      <c r="AT538" s="244" t="s">
        <v>266</v>
      </c>
      <c r="AU538" s="244" t="s">
        <v>90</v>
      </c>
      <c r="AY538" s="17" t="s">
        <v>263</v>
      </c>
      <c r="BE538" s="245">
        <f>IF(N538="základní",J538,0)</f>
        <v>0</v>
      </c>
      <c r="BF538" s="245">
        <f>IF(N538="snížená",J538,0)</f>
        <v>0</v>
      </c>
      <c r="BG538" s="245">
        <f>IF(N538="zákl. přenesená",J538,0)</f>
        <v>0</v>
      </c>
      <c r="BH538" s="245">
        <f>IF(N538="sníž. přenesená",J538,0)</f>
        <v>0</v>
      </c>
      <c r="BI538" s="245">
        <f>IF(N538="nulová",J538,0)</f>
        <v>0</v>
      </c>
      <c r="BJ538" s="17" t="s">
        <v>90</v>
      </c>
      <c r="BK538" s="245">
        <f>ROUND(I538*H538,2)</f>
        <v>0</v>
      </c>
      <c r="BL538" s="17" t="s">
        <v>125</v>
      </c>
      <c r="BM538" s="244" t="s">
        <v>5267</v>
      </c>
    </row>
    <row r="539" s="1" customFormat="1" ht="16.5" customHeight="1">
      <c r="B539" s="39"/>
      <c r="C539" s="233" t="s">
        <v>1980</v>
      </c>
      <c r="D539" s="233" t="s">
        <v>266</v>
      </c>
      <c r="E539" s="234" t="s">
        <v>5268</v>
      </c>
      <c r="F539" s="235" t="s">
        <v>4970</v>
      </c>
      <c r="G539" s="236" t="s">
        <v>1829</v>
      </c>
      <c r="H539" s="237">
        <v>1</v>
      </c>
      <c r="I539" s="238"/>
      <c r="J539" s="239">
        <f>ROUND(I539*H539,2)</f>
        <v>0</v>
      </c>
      <c r="K539" s="235" t="s">
        <v>413</v>
      </c>
      <c r="L539" s="44"/>
      <c r="M539" s="240" t="s">
        <v>1</v>
      </c>
      <c r="N539" s="241" t="s">
        <v>48</v>
      </c>
      <c r="O539" s="87"/>
      <c r="P539" s="242">
        <f>O539*H539</f>
        <v>0</v>
      </c>
      <c r="Q539" s="242">
        <v>0</v>
      </c>
      <c r="R539" s="242">
        <f>Q539*H539</f>
        <v>0</v>
      </c>
      <c r="S539" s="242">
        <v>0</v>
      </c>
      <c r="T539" s="243">
        <f>S539*H539</f>
        <v>0</v>
      </c>
      <c r="AR539" s="244" t="s">
        <v>125</v>
      </c>
      <c r="AT539" s="244" t="s">
        <v>266</v>
      </c>
      <c r="AU539" s="244" t="s">
        <v>90</v>
      </c>
      <c r="AY539" s="17" t="s">
        <v>263</v>
      </c>
      <c r="BE539" s="245">
        <f>IF(N539="základní",J539,0)</f>
        <v>0</v>
      </c>
      <c r="BF539" s="245">
        <f>IF(N539="snížená",J539,0)</f>
        <v>0</v>
      </c>
      <c r="BG539" s="245">
        <f>IF(N539="zákl. přenesená",J539,0)</f>
        <v>0</v>
      </c>
      <c r="BH539" s="245">
        <f>IF(N539="sníž. přenesená",J539,0)</f>
        <v>0</v>
      </c>
      <c r="BI539" s="245">
        <f>IF(N539="nulová",J539,0)</f>
        <v>0</v>
      </c>
      <c r="BJ539" s="17" t="s">
        <v>90</v>
      </c>
      <c r="BK539" s="245">
        <f>ROUND(I539*H539,2)</f>
        <v>0</v>
      </c>
      <c r="BL539" s="17" t="s">
        <v>125</v>
      </c>
      <c r="BM539" s="244" t="s">
        <v>5269</v>
      </c>
    </row>
    <row r="540" s="1" customFormat="1" ht="16.5" customHeight="1">
      <c r="B540" s="39"/>
      <c r="C540" s="233" t="s">
        <v>1984</v>
      </c>
      <c r="D540" s="233" t="s">
        <v>266</v>
      </c>
      <c r="E540" s="234" t="s">
        <v>5270</v>
      </c>
      <c r="F540" s="235" t="s">
        <v>4972</v>
      </c>
      <c r="G540" s="236" t="s">
        <v>1829</v>
      </c>
      <c r="H540" s="237">
        <v>1</v>
      </c>
      <c r="I540" s="238"/>
      <c r="J540" s="239">
        <f>ROUND(I540*H540,2)</f>
        <v>0</v>
      </c>
      <c r="K540" s="235" t="s">
        <v>413</v>
      </c>
      <c r="L540" s="44"/>
      <c r="M540" s="240" t="s">
        <v>1</v>
      </c>
      <c r="N540" s="241" t="s">
        <v>48</v>
      </c>
      <c r="O540" s="87"/>
      <c r="P540" s="242">
        <f>O540*H540</f>
        <v>0</v>
      </c>
      <c r="Q540" s="242">
        <v>0</v>
      </c>
      <c r="R540" s="242">
        <f>Q540*H540</f>
        <v>0</v>
      </c>
      <c r="S540" s="242">
        <v>0</v>
      </c>
      <c r="T540" s="243">
        <f>S540*H540</f>
        <v>0</v>
      </c>
      <c r="AR540" s="244" t="s">
        <v>125</v>
      </c>
      <c r="AT540" s="244" t="s">
        <v>266</v>
      </c>
      <c r="AU540" s="244" t="s">
        <v>90</v>
      </c>
      <c r="AY540" s="17" t="s">
        <v>263</v>
      </c>
      <c r="BE540" s="245">
        <f>IF(N540="základní",J540,0)</f>
        <v>0</v>
      </c>
      <c r="BF540" s="245">
        <f>IF(N540="snížená",J540,0)</f>
        <v>0</v>
      </c>
      <c r="BG540" s="245">
        <f>IF(N540="zákl. přenesená",J540,0)</f>
        <v>0</v>
      </c>
      <c r="BH540" s="245">
        <f>IF(N540="sníž. přenesená",J540,0)</f>
        <v>0</v>
      </c>
      <c r="BI540" s="245">
        <f>IF(N540="nulová",J540,0)</f>
        <v>0</v>
      </c>
      <c r="BJ540" s="17" t="s">
        <v>90</v>
      </c>
      <c r="BK540" s="245">
        <f>ROUND(I540*H540,2)</f>
        <v>0</v>
      </c>
      <c r="BL540" s="17" t="s">
        <v>125</v>
      </c>
      <c r="BM540" s="244" t="s">
        <v>5271</v>
      </c>
    </row>
    <row r="541" s="1" customFormat="1" ht="16.5" customHeight="1">
      <c r="B541" s="39"/>
      <c r="C541" s="233" t="s">
        <v>1988</v>
      </c>
      <c r="D541" s="233" t="s">
        <v>266</v>
      </c>
      <c r="E541" s="234" t="s">
        <v>5272</v>
      </c>
      <c r="F541" s="235" t="s">
        <v>4745</v>
      </c>
      <c r="G541" s="236" t="s">
        <v>1829</v>
      </c>
      <c r="H541" s="237">
        <v>1</v>
      </c>
      <c r="I541" s="238"/>
      <c r="J541" s="239">
        <f>ROUND(I541*H541,2)</f>
        <v>0</v>
      </c>
      <c r="K541" s="235" t="s">
        <v>413</v>
      </c>
      <c r="L541" s="44"/>
      <c r="M541" s="240" t="s">
        <v>1</v>
      </c>
      <c r="N541" s="241" t="s">
        <v>48</v>
      </c>
      <c r="O541" s="87"/>
      <c r="P541" s="242">
        <f>O541*H541</f>
        <v>0</v>
      </c>
      <c r="Q541" s="242">
        <v>0</v>
      </c>
      <c r="R541" s="242">
        <f>Q541*H541</f>
        <v>0</v>
      </c>
      <c r="S541" s="242">
        <v>0</v>
      </c>
      <c r="T541" s="243">
        <f>S541*H541</f>
        <v>0</v>
      </c>
      <c r="AR541" s="244" t="s">
        <v>125</v>
      </c>
      <c r="AT541" s="244" t="s">
        <v>266</v>
      </c>
      <c r="AU541" s="244" t="s">
        <v>90</v>
      </c>
      <c r="AY541" s="17" t="s">
        <v>263</v>
      </c>
      <c r="BE541" s="245">
        <f>IF(N541="základní",J541,0)</f>
        <v>0</v>
      </c>
      <c r="BF541" s="245">
        <f>IF(N541="snížená",J541,0)</f>
        <v>0</v>
      </c>
      <c r="BG541" s="245">
        <f>IF(N541="zákl. přenesená",J541,0)</f>
        <v>0</v>
      </c>
      <c r="BH541" s="245">
        <f>IF(N541="sníž. přenesená",J541,0)</f>
        <v>0</v>
      </c>
      <c r="BI541" s="245">
        <f>IF(N541="nulová",J541,0)</f>
        <v>0</v>
      </c>
      <c r="BJ541" s="17" t="s">
        <v>90</v>
      </c>
      <c r="BK541" s="245">
        <f>ROUND(I541*H541,2)</f>
        <v>0</v>
      </c>
      <c r="BL541" s="17" t="s">
        <v>125</v>
      </c>
      <c r="BM541" s="244" t="s">
        <v>5273</v>
      </c>
    </row>
    <row r="542" s="1" customFormat="1" ht="16.5" customHeight="1">
      <c r="B542" s="39"/>
      <c r="C542" s="233" t="s">
        <v>1992</v>
      </c>
      <c r="D542" s="233" t="s">
        <v>266</v>
      </c>
      <c r="E542" s="234" t="s">
        <v>5274</v>
      </c>
      <c r="F542" s="235" t="s">
        <v>4895</v>
      </c>
      <c r="G542" s="236" t="s">
        <v>1829</v>
      </c>
      <c r="H542" s="237">
        <v>2</v>
      </c>
      <c r="I542" s="238"/>
      <c r="J542" s="239">
        <f>ROUND(I542*H542,2)</f>
        <v>0</v>
      </c>
      <c r="K542" s="235" t="s">
        <v>413</v>
      </c>
      <c r="L542" s="44"/>
      <c r="M542" s="240" t="s">
        <v>1</v>
      </c>
      <c r="N542" s="241" t="s">
        <v>48</v>
      </c>
      <c r="O542" s="87"/>
      <c r="P542" s="242">
        <f>O542*H542</f>
        <v>0</v>
      </c>
      <c r="Q542" s="242">
        <v>0</v>
      </c>
      <c r="R542" s="242">
        <f>Q542*H542</f>
        <v>0</v>
      </c>
      <c r="S542" s="242">
        <v>0</v>
      </c>
      <c r="T542" s="243">
        <f>S542*H542</f>
        <v>0</v>
      </c>
      <c r="AR542" s="244" t="s">
        <v>125</v>
      </c>
      <c r="AT542" s="244" t="s">
        <v>266</v>
      </c>
      <c r="AU542" s="244" t="s">
        <v>90</v>
      </c>
      <c r="AY542" s="17" t="s">
        <v>263</v>
      </c>
      <c r="BE542" s="245">
        <f>IF(N542="základní",J542,0)</f>
        <v>0</v>
      </c>
      <c r="BF542" s="245">
        <f>IF(N542="snížená",J542,0)</f>
        <v>0</v>
      </c>
      <c r="BG542" s="245">
        <f>IF(N542="zákl. přenesená",J542,0)</f>
        <v>0</v>
      </c>
      <c r="BH542" s="245">
        <f>IF(N542="sníž. přenesená",J542,0)</f>
        <v>0</v>
      </c>
      <c r="BI542" s="245">
        <f>IF(N542="nulová",J542,0)</f>
        <v>0</v>
      </c>
      <c r="BJ542" s="17" t="s">
        <v>90</v>
      </c>
      <c r="BK542" s="245">
        <f>ROUND(I542*H542,2)</f>
        <v>0</v>
      </c>
      <c r="BL542" s="17" t="s">
        <v>125</v>
      </c>
      <c r="BM542" s="244" t="s">
        <v>5275</v>
      </c>
    </row>
    <row r="543" s="1" customFormat="1" ht="16.5" customHeight="1">
      <c r="B543" s="39"/>
      <c r="C543" s="233" t="s">
        <v>1996</v>
      </c>
      <c r="D543" s="233" t="s">
        <v>266</v>
      </c>
      <c r="E543" s="234" t="s">
        <v>5276</v>
      </c>
      <c r="F543" s="235" t="s">
        <v>4893</v>
      </c>
      <c r="G543" s="236" t="s">
        <v>1829</v>
      </c>
      <c r="H543" s="237">
        <v>2</v>
      </c>
      <c r="I543" s="238"/>
      <c r="J543" s="239">
        <f>ROUND(I543*H543,2)</f>
        <v>0</v>
      </c>
      <c r="K543" s="235" t="s">
        <v>413</v>
      </c>
      <c r="L543" s="44"/>
      <c r="M543" s="240" t="s">
        <v>1</v>
      </c>
      <c r="N543" s="241" t="s">
        <v>48</v>
      </c>
      <c r="O543" s="87"/>
      <c r="P543" s="242">
        <f>O543*H543</f>
        <v>0</v>
      </c>
      <c r="Q543" s="242">
        <v>0</v>
      </c>
      <c r="R543" s="242">
        <f>Q543*H543</f>
        <v>0</v>
      </c>
      <c r="S543" s="242">
        <v>0</v>
      </c>
      <c r="T543" s="243">
        <f>S543*H543</f>
        <v>0</v>
      </c>
      <c r="AR543" s="244" t="s">
        <v>125</v>
      </c>
      <c r="AT543" s="244" t="s">
        <v>266</v>
      </c>
      <c r="AU543" s="244" t="s">
        <v>90</v>
      </c>
      <c r="AY543" s="17" t="s">
        <v>263</v>
      </c>
      <c r="BE543" s="245">
        <f>IF(N543="základní",J543,0)</f>
        <v>0</v>
      </c>
      <c r="BF543" s="245">
        <f>IF(N543="snížená",J543,0)</f>
        <v>0</v>
      </c>
      <c r="BG543" s="245">
        <f>IF(N543="zákl. přenesená",J543,0)</f>
        <v>0</v>
      </c>
      <c r="BH543" s="245">
        <f>IF(N543="sníž. přenesená",J543,0)</f>
        <v>0</v>
      </c>
      <c r="BI543" s="245">
        <f>IF(N543="nulová",J543,0)</f>
        <v>0</v>
      </c>
      <c r="BJ543" s="17" t="s">
        <v>90</v>
      </c>
      <c r="BK543" s="245">
        <f>ROUND(I543*H543,2)</f>
        <v>0</v>
      </c>
      <c r="BL543" s="17" t="s">
        <v>125</v>
      </c>
      <c r="BM543" s="244" t="s">
        <v>5277</v>
      </c>
    </row>
    <row r="544" s="1" customFormat="1" ht="16.5" customHeight="1">
      <c r="B544" s="39"/>
      <c r="C544" s="233" t="s">
        <v>2000</v>
      </c>
      <c r="D544" s="233" t="s">
        <v>266</v>
      </c>
      <c r="E544" s="234" t="s">
        <v>5278</v>
      </c>
      <c r="F544" s="235" t="s">
        <v>4745</v>
      </c>
      <c r="G544" s="236" t="s">
        <v>1829</v>
      </c>
      <c r="H544" s="237">
        <v>1</v>
      </c>
      <c r="I544" s="238"/>
      <c r="J544" s="239">
        <f>ROUND(I544*H544,2)</f>
        <v>0</v>
      </c>
      <c r="K544" s="235" t="s">
        <v>413</v>
      </c>
      <c r="L544" s="44"/>
      <c r="M544" s="240" t="s">
        <v>1</v>
      </c>
      <c r="N544" s="241" t="s">
        <v>48</v>
      </c>
      <c r="O544" s="87"/>
      <c r="P544" s="242">
        <f>O544*H544</f>
        <v>0</v>
      </c>
      <c r="Q544" s="242">
        <v>0</v>
      </c>
      <c r="R544" s="242">
        <f>Q544*H544</f>
        <v>0</v>
      </c>
      <c r="S544" s="242">
        <v>0</v>
      </c>
      <c r="T544" s="243">
        <f>S544*H544</f>
        <v>0</v>
      </c>
      <c r="AR544" s="244" t="s">
        <v>125</v>
      </c>
      <c r="AT544" s="244" t="s">
        <v>266</v>
      </c>
      <c r="AU544" s="244" t="s">
        <v>90</v>
      </c>
      <c r="AY544" s="17" t="s">
        <v>263</v>
      </c>
      <c r="BE544" s="245">
        <f>IF(N544="základní",J544,0)</f>
        <v>0</v>
      </c>
      <c r="BF544" s="245">
        <f>IF(N544="snížená",J544,0)</f>
        <v>0</v>
      </c>
      <c r="BG544" s="245">
        <f>IF(N544="zákl. přenesená",J544,0)</f>
        <v>0</v>
      </c>
      <c r="BH544" s="245">
        <f>IF(N544="sníž. přenesená",J544,0)</f>
        <v>0</v>
      </c>
      <c r="BI544" s="245">
        <f>IF(N544="nulová",J544,0)</f>
        <v>0</v>
      </c>
      <c r="BJ544" s="17" t="s">
        <v>90</v>
      </c>
      <c r="BK544" s="245">
        <f>ROUND(I544*H544,2)</f>
        <v>0</v>
      </c>
      <c r="BL544" s="17" t="s">
        <v>125</v>
      </c>
      <c r="BM544" s="244" t="s">
        <v>5279</v>
      </c>
    </row>
    <row r="545" s="1" customFormat="1" ht="24" customHeight="1">
      <c r="B545" s="39"/>
      <c r="C545" s="233" t="s">
        <v>2004</v>
      </c>
      <c r="D545" s="233" t="s">
        <v>266</v>
      </c>
      <c r="E545" s="234" t="s">
        <v>5280</v>
      </c>
      <c r="F545" s="235" t="s">
        <v>5281</v>
      </c>
      <c r="G545" s="236" t="s">
        <v>1829</v>
      </c>
      <c r="H545" s="237">
        <v>8</v>
      </c>
      <c r="I545" s="238"/>
      <c r="J545" s="239">
        <f>ROUND(I545*H545,2)</f>
        <v>0</v>
      </c>
      <c r="K545" s="235" t="s">
        <v>413</v>
      </c>
      <c r="L545" s="44"/>
      <c r="M545" s="240" t="s">
        <v>1</v>
      </c>
      <c r="N545" s="241" t="s">
        <v>48</v>
      </c>
      <c r="O545" s="87"/>
      <c r="P545" s="242">
        <f>O545*H545</f>
        <v>0</v>
      </c>
      <c r="Q545" s="242">
        <v>0</v>
      </c>
      <c r="R545" s="242">
        <f>Q545*H545</f>
        <v>0</v>
      </c>
      <c r="S545" s="242">
        <v>0</v>
      </c>
      <c r="T545" s="243">
        <f>S545*H545</f>
        <v>0</v>
      </c>
      <c r="AR545" s="244" t="s">
        <v>125</v>
      </c>
      <c r="AT545" s="244" t="s">
        <v>266</v>
      </c>
      <c r="AU545" s="244" t="s">
        <v>90</v>
      </c>
      <c r="AY545" s="17" t="s">
        <v>263</v>
      </c>
      <c r="BE545" s="245">
        <f>IF(N545="základní",J545,0)</f>
        <v>0</v>
      </c>
      <c r="BF545" s="245">
        <f>IF(N545="snížená",J545,0)</f>
        <v>0</v>
      </c>
      <c r="BG545" s="245">
        <f>IF(N545="zákl. přenesená",J545,0)</f>
        <v>0</v>
      </c>
      <c r="BH545" s="245">
        <f>IF(N545="sníž. přenesená",J545,0)</f>
        <v>0</v>
      </c>
      <c r="BI545" s="245">
        <f>IF(N545="nulová",J545,0)</f>
        <v>0</v>
      </c>
      <c r="BJ545" s="17" t="s">
        <v>90</v>
      </c>
      <c r="BK545" s="245">
        <f>ROUND(I545*H545,2)</f>
        <v>0</v>
      </c>
      <c r="BL545" s="17" t="s">
        <v>125</v>
      </c>
      <c r="BM545" s="244" t="s">
        <v>5282</v>
      </c>
    </row>
    <row r="546" s="1" customFormat="1" ht="24" customHeight="1">
      <c r="B546" s="39"/>
      <c r="C546" s="233" t="s">
        <v>2008</v>
      </c>
      <c r="D546" s="233" t="s">
        <v>266</v>
      </c>
      <c r="E546" s="234" t="s">
        <v>5283</v>
      </c>
      <c r="F546" s="235" t="s">
        <v>5284</v>
      </c>
      <c r="G546" s="236" t="s">
        <v>1829</v>
      </c>
      <c r="H546" s="237">
        <v>2</v>
      </c>
      <c r="I546" s="238"/>
      <c r="J546" s="239">
        <f>ROUND(I546*H546,2)</f>
        <v>0</v>
      </c>
      <c r="K546" s="235" t="s">
        <v>413</v>
      </c>
      <c r="L546" s="44"/>
      <c r="M546" s="240" t="s">
        <v>1</v>
      </c>
      <c r="N546" s="241" t="s">
        <v>48</v>
      </c>
      <c r="O546" s="87"/>
      <c r="P546" s="242">
        <f>O546*H546</f>
        <v>0</v>
      </c>
      <c r="Q546" s="242">
        <v>0</v>
      </c>
      <c r="R546" s="242">
        <f>Q546*H546</f>
        <v>0</v>
      </c>
      <c r="S546" s="242">
        <v>0</v>
      </c>
      <c r="T546" s="243">
        <f>S546*H546</f>
        <v>0</v>
      </c>
      <c r="AR546" s="244" t="s">
        <v>125</v>
      </c>
      <c r="AT546" s="244" t="s">
        <v>266</v>
      </c>
      <c r="AU546" s="244" t="s">
        <v>90</v>
      </c>
      <c r="AY546" s="17" t="s">
        <v>263</v>
      </c>
      <c r="BE546" s="245">
        <f>IF(N546="základní",J546,0)</f>
        <v>0</v>
      </c>
      <c r="BF546" s="245">
        <f>IF(N546="snížená",J546,0)</f>
        <v>0</v>
      </c>
      <c r="BG546" s="245">
        <f>IF(N546="zákl. přenesená",J546,0)</f>
        <v>0</v>
      </c>
      <c r="BH546" s="245">
        <f>IF(N546="sníž. přenesená",J546,0)</f>
        <v>0</v>
      </c>
      <c r="BI546" s="245">
        <f>IF(N546="nulová",J546,0)</f>
        <v>0</v>
      </c>
      <c r="BJ546" s="17" t="s">
        <v>90</v>
      </c>
      <c r="BK546" s="245">
        <f>ROUND(I546*H546,2)</f>
        <v>0</v>
      </c>
      <c r="BL546" s="17" t="s">
        <v>125</v>
      </c>
      <c r="BM546" s="244" t="s">
        <v>5285</v>
      </c>
    </row>
    <row r="547" s="1" customFormat="1" ht="16.5" customHeight="1">
      <c r="B547" s="39"/>
      <c r="C547" s="233" t="s">
        <v>2012</v>
      </c>
      <c r="D547" s="233" t="s">
        <v>266</v>
      </c>
      <c r="E547" s="234" t="s">
        <v>5286</v>
      </c>
      <c r="F547" s="235" t="s">
        <v>4745</v>
      </c>
      <c r="G547" s="236" t="s">
        <v>1829</v>
      </c>
      <c r="H547" s="237">
        <v>1</v>
      </c>
      <c r="I547" s="238"/>
      <c r="J547" s="239">
        <f>ROUND(I547*H547,2)</f>
        <v>0</v>
      </c>
      <c r="K547" s="235" t="s">
        <v>413</v>
      </c>
      <c r="L547" s="44"/>
      <c r="M547" s="240" t="s">
        <v>1</v>
      </c>
      <c r="N547" s="241" t="s">
        <v>48</v>
      </c>
      <c r="O547" s="87"/>
      <c r="P547" s="242">
        <f>O547*H547</f>
        <v>0</v>
      </c>
      <c r="Q547" s="242">
        <v>0</v>
      </c>
      <c r="R547" s="242">
        <f>Q547*H547</f>
        <v>0</v>
      </c>
      <c r="S547" s="242">
        <v>0</v>
      </c>
      <c r="T547" s="243">
        <f>S547*H547</f>
        <v>0</v>
      </c>
      <c r="AR547" s="244" t="s">
        <v>125</v>
      </c>
      <c r="AT547" s="244" t="s">
        <v>266</v>
      </c>
      <c r="AU547" s="244" t="s">
        <v>90</v>
      </c>
      <c r="AY547" s="17" t="s">
        <v>263</v>
      </c>
      <c r="BE547" s="245">
        <f>IF(N547="základní",J547,0)</f>
        <v>0</v>
      </c>
      <c r="BF547" s="245">
        <f>IF(N547="snížená",J547,0)</f>
        <v>0</v>
      </c>
      <c r="BG547" s="245">
        <f>IF(N547="zákl. přenesená",J547,0)</f>
        <v>0</v>
      </c>
      <c r="BH547" s="245">
        <f>IF(N547="sníž. přenesená",J547,0)</f>
        <v>0</v>
      </c>
      <c r="BI547" s="245">
        <f>IF(N547="nulová",J547,0)</f>
        <v>0</v>
      </c>
      <c r="BJ547" s="17" t="s">
        <v>90</v>
      </c>
      <c r="BK547" s="245">
        <f>ROUND(I547*H547,2)</f>
        <v>0</v>
      </c>
      <c r="BL547" s="17" t="s">
        <v>125</v>
      </c>
      <c r="BM547" s="244" t="s">
        <v>5287</v>
      </c>
    </row>
    <row r="548" s="11" customFormat="1" ht="25.92" customHeight="1">
      <c r="B548" s="217"/>
      <c r="C548" s="218"/>
      <c r="D548" s="219" t="s">
        <v>82</v>
      </c>
      <c r="E548" s="220" t="s">
        <v>5288</v>
      </c>
      <c r="F548" s="220" t="s">
        <v>5289</v>
      </c>
      <c r="G548" s="218"/>
      <c r="H548" s="218"/>
      <c r="I548" s="221"/>
      <c r="J548" s="222">
        <f>BK548</f>
        <v>0</v>
      </c>
      <c r="K548" s="218"/>
      <c r="L548" s="223"/>
      <c r="M548" s="224"/>
      <c r="N548" s="225"/>
      <c r="O548" s="225"/>
      <c r="P548" s="226">
        <f>SUM(P549:P561)</f>
        <v>0</v>
      </c>
      <c r="Q548" s="225"/>
      <c r="R548" s="226">
        <f>SUM(R549:R561)</f>
        <v>0</v>
      </c>
      <c r="S548" s="225"/>
      <c r="T548" s="227">
        <f>SUM(T549:T561)</f>
        <v>0</v>
      </c>
      <c r="AR548" s="228" t="s">
        <v>90</v>
      </c>
      <c r="AT548" s="229" t="s">
        <v>82</v>
      </c>
      <c r="AU548" s="229" t="s">
        <v>83</v>
      </c>
      <c r="AY548" s="228" t="s">
        <v>263</v>
      </c>
      <c r="BK548" s="230">
        <f>SUM(BK549:BK561)</f>
        <v>0</v>
      </c>
    </row>
    <row r="549" s="1" customFormat="1" ht="16.5" customHeight="1">
      <c r="B549" s="39"/>
      <c r="C549" s="233" t="s">
        <v>2016</v>
      </c>
      <c r="D549" s="233" t="s">
        <v>266</v>
      </c>
      <c r="E549" s="234" t="s">
        <v>5290</v>
      </c>
      <c r="F549" s="235" t="s">
        <v>4987</v>
      </c>
      <c r="G549" s="236" t="s">
        <v>1694</v>
      </c>
      <c r="H549" s="237">
        <v>42</v>
      </c>
      <c r="I549" s="238"/>
      <c r="J549" s="239">
        <f>ROUND(I549*H549,2)</f>
        <v>0</v>
      </c>
      <c r="K549" s="235" t="s">
        <v>413</v>
      </c>
      <c r="L549" s="44"/>
      <c r="M549" s="240" t="s">
        <v>1</v>
      </c>
      <c r="N549" s="241" t="s">
        <v>48</v>
      </c>
      <c r="O549" s="87"/>
      <c r="P549" s="242">
        <f>O549*H549</f>
        <v>0</v>
      </c>
      <c r="Q549" s="242">
        <v>0</v>
      </c>
      <c r="R549" s="242">
        <f>Q549*H549</f>
        <v>0</v>
      </c>
      <c r="S549" s="242">
        <v>0</v>
      </c>
      <c r="T549" s="243">
        <f>S549*H549</f>
        <v>0</v>
      </c>
      <c r="AR549" s="244" t="s">
        <v>125</v>
      </c>
      <c r="AT549" s="244" t="s">
        <v>266</v>
      </c>
      <c r="AU549" s="244" t="s">
        <v>90</v>
      </c>
      <c r="AY549" s="17" t="s">
        <v>263</v>
      </c>
      <c r="BE549" s="245">
        <f>IF(N549="základní",J549,0)</f>
        <v>0</v>
      </c>
      <c r="BF549" s="245">
        <f>IF(N549="snížená",J549,0)</f>
        <v>0</v>
      </c>
      <c r="BG549" s="245">
        <f>IF(N549="zákl. přenesená",J549,0)</f>
        <v>0</v>
      </c>
      <c r="BH549" s="245">
        <f>IF(N549="sníž. přenesená",J549,0)</f>
        <v>0</v>
      </c>
      <c r="BI549" s="245">
        <f>IF(N549="nulová",J549,0)</f>
        <v>0</v>
      </c>
      <c r="BJ549" s="17" t="s">
        <v>90</v>
      </c>
      <c r="BK549" s="245">
        <f>ROUND(I549*H549,2)</f>
        <v>0</v>
      </c>
      <c r="BL549" s="17" t="s">
        <v>125</v>
      </c>
      <c r="BM549" s="244" t="s">
        <v>5291</v>
      </c>
    </row>
    <row r="550" s="1" customFormat="1" ht="16.5" customHeight="1">
      <c r="B550" s="39"/>
      <c r="C550" s="233" t="s">
        <v>2020</v>
      </c>
      <c r="D550" s="233" t="s">
        <v>266</v>
      </c>
      <c r="E550" s="234" t="s">
        <v>5292</v>
      </c>
      <c r="F550" s="235" t="s">
        <v>4766</v>
      </c>
      <c r="G550" s="236" t="s">
        <v>1694</v>
      </c>
      <c r="H550" s="237">
        <v>42</v>
      </c>
      <c r="I550" s="238"/>
      <c r="J550" s="239">
        <f>ROUND(I550*H550,2)</f>
        <v>0</v>
      </c>
      <c r="K550" s="235" t="s">
        <v>413</v>
      </c>
      <c r="L550" s="44"/>
      <c r="M550" s="240" t="s">
        <v>1</v>
      </c>
      <c r="N550" s="241" t="s">
        <v>48</v>
      </c>
      <c r="O550" s="87"/>
      <c r="P550" s="242">
        <f>O550*H550</f>
        <v>0</v>
      </c>
      <c r="Q550" s="242">
        <v>0</v>
      </c>
      <c r="R550" s="242">
        <f>Q550*H550</f>
        <v>0</v>
      </c>
      <c r="S550" s="242">
        <v>0</v>
      </c>
      <c r="T550" s="243">
        <f>S550*H550</f>
        <v>0</v>
      </c>
      <c r="AR550" s="244" t="s">
        <v>125</v>
      </c>
      <c r="AT550" s="244" t="s">
        <v>266</v>
      </c>
      <c r="AU550" s="244" t="s">
        <v>90</v>
      </c>
      <c r="AY550" s="17" t="s">
        <v>263</v>
      </c>
      <c r="BE550" s="245">
        <f>IF(N550="základní",J550,0)</f>
        <v>0</v>
      </c>
      <c r="BF550" s="245">
        <f>IF(N550="snížená",J550,0)</f>
        <v>0</v>
      </c>
      <c r="BG550" s="245">
        <f>IF(N550="zákl. přenesená",J550,0)</f>
        <v>0</v>
      </c>
      <c r="BH550" s="245">
        <f>IF(N550="sníž. přenesená",J550,0)</f>
        <v>0</v>
      </c>
      <c r="BI550" s="245">
        <f>IF(N550="nulová",J550,0)</f>
        <v>0</v>
      </c>
      <c r="BJ550" s="17" t="s">
        <v>90</v>
      </c>
      <c r="BK550" s="245">
        <f>ROUND(I550*H550,2)</f>
        <v>0</v>
      </c>
      <c r="BL550" s="17" t="s">
        <v>125</v>
      </c>
      <c r="BM550" s="244" t="s">
        <v>5293</v>
      </c>
    </row>
    <row r="551" s="1" customFormat="1" ht="16.5" customHeight="1">
      <c r="B551" s="39"/>
      <c r="C551" s="233" t="s">
        <v>2024</v>
      </c>
      <c r="D551" s="233" t="s">
        <v>266</v>
      </c>
      <c r="E551" s="234" t="s">
        <v>5294</v>
      </c>
      <c r="F551" s="235" t="s">
        <v>4919</v>
      </c>
      <c r="G551" s="236" t="s">
        <v>1694</v>
      </c>
      <c r="H551" s="237">
        <v>21</v>
      </c>
      <c r="I551" s="238"/>
      <c r="J551" s="239">
        <f>ROUND(I551*H551,2)</f>
        <v>0</v>
      </c>
      <c r="K551" s="235" t="s">
        <v>413</v>
      </c>
      <c r="L551" s="44"/>
      <c r="M551" s="240" t="s">
        <v>1</v>
      </c>
      <c r="N551" s="241" t="s">
        <v>48</v>
      </c>
      <c r="O551" s="87"/>
      <c r="P551" s="242">
        <f>O551*H551</f>
        <v>0</v>
      </c>
      <c r="Q551" s="242">
        <v>0</v>
      </c>
      <c r="R551" s="242">
        <f>Q551*H551</f>
        <v>0</v>
      </c>
      <c r="S551" s="242">
        <v>0</v>
      </c>
      <c r="T551" s="243">
        <f>S551*H551</f>
        <v>0</v>
      </c>
      <c r="AR551" s="244" t="s">
        <v>125</v>
      </c>
      <c r="AT551" s="244" t="s">
        <v>266</v>
      </c>
      <c r="AU551" s="244" t="s">
        <v>90</v>
      </c>
      <c r="AY551" s="17" t="s">
        <v>263</v>
      </c>
      <c r="BE551" s="245">
        <f>IF(N551="základní",J551,0)</f>
        <v>0</v>
      </c>
      <c r="BF551" s="245">
        <f>IF(N551="snížená",J551,0)</f>
        <v>0</v>
      </c>
      <c r="BG551" s="245">
        <f>IF(N551="zákl. přenesená",J551,0)</f>
        <v>0</v>
      </c>
      <c r="BH551" s="245">
        <f>IF(N551="sníž. přenesená",J551,0)</f>
        <v>0</v>
      </c>
      <c r="BI551" s="245">
        <f>IF(N551="nulová",J551,0)</f>
        <v>0</v>
      </c>
      <c r="BJ551" s="17" t="s">
        <v>90</v>
      </c>
      <c r="BK551" s="245">
        <f>ROUND(I551*H551,2)</f>
        <v>0</v>
      </c>
      <c r="BL551" s="17" t="s">
        <v>125</v>
      </c>
      <c r="BM551" s="244" t="s">
        <v>5295</v>
      </c>
    </row>
    <row r="552" s="1" customFormat="1" ht="16.5" customHeight="1">
      <c r="B552" s="39"/>
      <c r="C552" s="233" t="s">
        <v>2028</v>
      </c>
      <c r="D552" s="233" t="s">
        <v>266</v>
      </c>
      <c r="E552" s="234" t="s">
        <v>5296</v>
      </c>
      <c r="F552" s="235" t="s">
        <v>4766</v>
      </c>
      <c r="G552" s="236" t="s">
        <v>1694</v>
      </c>
      <c r="H552" s="237">
        <v>21</v>
      </c>
      <c r="I552" s="238"/>
      <c r="J552" s="239">
        <f>ROUND(I552*H552,2)</f>
        <v>0</v>
      </c>
      <c r="K552" s="235" t="s">
        <v>413</v>
      </c>
      <c r="L552" s="44"/>
      <c r="M552" s="240" t="s">
        <v>1</v>
      </c>
      <c r="N552" s="241" t="s">
        <v>48</v>
      </c>
      <c r="O552" s="87"/>
      <c r="P552" s="242">
        <f>O552*H552</f>
        <v>0</v>
      </c>
      <c r="Q552" s="242">
        <v>0</v>
      </c>
      <c r="R552" s="242">
        <f>Q552*H552</f>
        <v>0</v>
      </c>
      <c r="S552" s="242">
        <v>0</v>
      </c>
      <c r="T552" s="243">
        <f>S552*H552</f>
        <v>0</v>
      </c>
      <c r="AR552" s="244" t="s">
        <v>125</v>
      </c>
      <c r="AT552" s="244" t="s">
        <v>266</v>
      </c>
      <c r="AU552" s="244" t="s">
        <v>90</v>
      </c>
      <c r="AY552" s="17" t="s">
        <v>263</v>
      </c>
      <c r="BE552" s="245">
        <f>IF(N552="základní",J552,0)</f>
        <v>0</v>
      </c>
      <c r="BF552" s="245">
        <f>IF(N552="snížená",J552,0)</f>
        <v>0</v>
      </c>
      <c r="BG552" s="245">
        <f>IF(N552="zákl. přenesená",J552,0)</f>
        <v>0</v>
      </c>
      <c r="BH552" s="245">
        <f>IF(N552="sníž. přenesená",J552,0)</f>
        <v>0</v>
      </c>
      <c r="BI552" s="245">
        <f>IF(N552="nulová",J552,0)</f>
        <v>0</v>
      </c>
      <c r="BJ552" s="17" t="s">
        <v>90</v>
      </c>
      <c r="BK552" s="245">
        <f>ROUND(I552*H552,2)</f>
        <v>0</v>
      </c>
      <c r="BL552" s="17" t="s">
        <v>125</v>
      </c>
      <c r="BM552" s="244" t="s">
        <v>5297</v>
      </c>
    </row>
    <row r="553" s="1" customFormat="1" ht="16.5" customHeight="1">
      <c r="B553" s="39"/>
      <c r="C553" s="233" t="s">
        <v>2032</v>
      </c>
      <c r="D553" s="233" t="s">
        <v>266</v>
      </c>
      <c r="E553" s="234" t="s">
        <v>5298</v>
      </c>
      <c r="F553" s="235" t="s">
        <v>4992</v>
      </c>
      <c r="G553" s="236" t="s">
        <v>1694</v>
      </c>
      <c r="H553" s="237">
        <v>27</v>
      </c>
      <c r="I553" s="238"/>
      <c r="J553" s="239">
        <f>ROUND(I553*H553,2)</f>
        <v>0</v>
      </c>
      <c r="K553" s="235" t="s">
        <v>413</v>
      </c>
      <c r="L553" s="44"/>
      <c r="M553" s="240" t="s">
        <v>1</v>
      </c>
      <c r="N553" s="241" t="s">
        <v>48</v>
      </c>
      <c r="O553" s="87"/>
      <c r="P553" s="242">
        <f>O553*H553</f>
        <v>0</v>
      </c>
      <c r="Q553" s="242">
        <v>0</v>
      </c>
      <c r="R553" s="242">
        <f>Q553*H553</f>
        <v>0</v>
      </c>
      <c r="S553" s="242">
        <v>0</v>
      </c>
      <c r="T553" s="243">
        <f>S553*H553</f>
        <v>0</v>
      </c>
      <c r="AR553" s="244" t="s">
        <v>125</v>
      </c>
      <c r="AT553" s="244" t="s">
        <v>266</v>
      </c>
      <c r="AU553" s="244" t="s">
        <v>90</v>
      </c>
      <c r="AY553" s="17" t="s">
        <v>263</v>
      </c>
      <c r="BE553" s="245">
        <f>IF(N553="základní",J553,0)</f>
        <v>0</v>
      </c>
      <c r="BF553" s="245">
        <f>IF(N553="snížená",J553,0)</f>
        <v>0</v>
      </c>
      <c r="BG553" s="245">
        <f>IF(N553="zákl. přenesená",J553,0)</f>
        <v>0</v>
      </c>
      <c r="BH553" s="245">
        <f>IF(N553="sníž. přenesená",J553,0)</f>
        <v>0</v>
      </c>
      <c r="BI553" s="245">
        <f>IF(N553="nulová",J553,0)</f>
        <v>0</v>
      </c>
      <c r="BJ553" s="17" t="s">
        <v>90</v>
      </c>
      <c r="BK553" s="245">
        <f>ROUND(I553*H553,2)</f>
        <v>0</v>
      </c>
      <c r="BL553" s="17" t="s">
        <v>125</v>
      </c>
      <c r="BM553" s="244" t="s">
        <v>5299</v>
      </c>
    </row>
    <row r="554" s="1" customFormat="1" ht="16.5" customHeight="1">
      <c r="B554" s="39"/>
      <c r="C554" s="233" t="s">
        <v>2036</v>
      </c>
      <c r="D554" s="233" t="s">
        <v>266</v>
      </c>
      <c r="E554" s="234" t="s">
        <v>5300</v>
      </c>
      <c r="F554" s="235" t="s">
        <v>4766</v>
      </c>
      <c r="G554" s="236" t="s">
        <v>1694</v>
      </c>
      <c r="H554" s="237">
        <v>27</v>
      </c>
      <c r="I554" s="238"/>
      <c r="J554" s="239">
        <f>ROUND(I554*H554,2)</f>
        <v>0</v>
      </c>
      <c r="K554" s="235" t="s">
        <v>413</v>
      </c>
      <c r="L554" s="44"/>
      <c r="M554" s="240" t="s">
        <v>1</v>
      </c>
      <c r="N554" s="241" t="s">
        <v>48</v>
      </c>
      <c r="O554" s="87"/>
      <c r="P554" s="242">
        <f>O554*H554</f>
        <v>0</v>
      </c>
      <c r="Q554" s="242">
        <v>0</v>
      </c>
      <c r="R554" s="242">
        <f>Q554*H554</f>
        <v>0</v>
      </c>
      <c r="S554" s="242">
        <v>0</v>
      </c>
      <c r="T554" s="243">
        <f>S554*H554</f>
        <v>0</v>
      </c>
      <c r="AR554" s="244" t="s">
        <v>125</v>
      </c>
      <c r="AT554" s="244" t="s">
        <v>266</v>
      </c>
      <c r="AU554" s="244" t="s">
        <v>90</v>
      </c>
      <c r="AY554" s="17" t="s">
        <v>263</v>
      </c>
      <c r="BE554" s="245">
        <f>IF(N554="základní",J554,0)</f>
        <v>0</v>
      </c>
      <c r="BF554" s="245">
        <f>IF(N554="snížená",J554,0)</f>
        <v>0</v>
      </c>
      <c r="BG554" s="245">
        <f>IF(N554="zákl. přenesená",J554,0)</f>
        <v>0</v>
      </c>
      <c r="BH554" s="245">
        <f>IF(N554="sníž. přenesená",J554,0)</f>
        <v>0</v>
      </c>
      <c r="BI554" s="245">
        <f>IF(N554="nulová",J554,0)</f>
        <v>0</v>
      </c>
      <c r="BJ554" s="17" t="s">
        <v>90</v>
      </c>
      <c r="BK554" s="245">
        <f>ROUND(I554*H554,2)</f>
        <v>0</v>
      </c>
      <c r="BL554" s="17" t="s">
        <v>125</v>
      </c>
      <c r="BM554" s="244" t="s">
        <v>5301</v>
      </c>
    </row>
    <row r="555" s="1" customFormat="1" ht="16.5" customHeight="1">
      <c r="B555" s="39"/>
      <c r="C555" s="233" t="s">
        <v>2040</v>
      </c>
      <c r="D555" s="233" t="s">
        <v>266</v>
      </c>
      <c r="E555" s="234" t="s">
        <v>5302</v>
      </c>
      <c r="F555" s="235" t="s">
        <v>4922</v>
      </c>
      <c r="G555" s="236" t="s">
        <v>1694</v>
      </c>
      <c r="H555" s="237">
        <v>174</v>
      </c>
      <c r="I555" s="238"/>
      <c r="J555" s="239">
        <f>ROUND(I555*H555,2)</f>
        <v>0</v>
      </c>
      <c r="K555" s="235" t="s">
        <v>413</v>
      </c>
      <c r="L555" s="44"/>
      <c r="M555" s="240" t="s">
        <v>1</v>
      </c>
      <c r="N555" s="241" t="s">
        <v>48</v>
      </c>
      <c r="O555" s="87"/>
      <c r="P555" s="242">
        <f>O555*H555</f>
        <v>0</v>
      </c>
      <c r="Q555" s="242">
        <v>0</v>
      </c>
      <c r="R555" s="242">
        <f>Q555*H555</f>
        <v>0</v>
      </c>
      <c r="S555" s="242">
        <v>0</v>
      </c>
      <c r="T555" s="243">
        <f>S555*H555</f>
        <v>0</v>
      </c>
      <c r="AR555" s="244" t="s">
        <v>125</v>
      </c>
      <c r="AT555" s="244" t="s">
        <v>266</v>
      </c>
      <c r="AU555" s="244" t="s">
        <v>90</v>
      </c>
      <c r="AY555" s="17" t="s">
        <v>263</v>
      </c>
      <c r="BE555" s="245">
        <f>IF(N555="základní",J555,0)</f>
        <v>0</v>
      </c>
      <c r="BF555" s="245">
        <f>IF(N555="snížená",J555,0)</f>
        <v>0</v>
      </c>
      <c r="BG555" s="245">
        <f>IF(N555="zákl. přenesená",J555,0)</f>
        <v>0</v>
      </c>
      <c r="BH555" s="245">
        <f>IF(N555="sníž. přenesená",J555,0)</f>
        <v>0</v>
      </c>
      <c r="BI555" s="245">
        <f>IF(N555="nulová",J555,0)</f>
        <v>0</v>
      </c>
      <c r="BJ555" s="17" t="s">
        <v>90</v>
      </c>
      <c r="BK555" s="245">
        <f>ROUND(I555*H555,2)</f>
        <v>0</v>
      </c>
      <c r="BL555" s="17" t="s">
        <v>125</v>
      </c>
      <c r="BM555" s="244" t="s">
        <v>5303</v>
      </c>
    </row>
    <row r="556" s="1" customFormat="1" ht="16.5" customHeight="1">
      <c r="B556" s="39"/>
      <c r="C556" s="233" t="s">
        <v>2044</v>
      </c>
      <c r="D556" s="233" t="s">
        <v>266</v>
      </c>
      <c r="E556" s="234" t="s">
        <v>5304</v>
      </c>
      <c r="F556" s="235" t="s">
        <v>4766</v>
      </c>
      <c r="G556" s="236" t="s">
        <v>1694</v>
      </c>
      <c r="H556" s="237">
        <v>174</v>
      </c>
      <c r="I556" s="238"/>
      <c r="J556" s="239">
        <f>ROUND(I556*H556,2)</f>
        <v>0</v>
      </c>
      <c r="K556" s="235" t="s">
        <v>413</v>
      </c>
      <c r="L556" s="44"/>
      <c r="M556" s="240" t="s">
        <v>1</v>
      </c>
      <c r="N556" s="241" t="s">
        <v>48</v>
      </c>
      <c r="O556" s="87"/>
      <c r="P556" s="242">
        <f>O556*H556</f>
        <v>0</v>
      </c>
      <c r="Q556" s="242">
        <v>0</v>
      </c>
      <c r="R556" s="242">
        <f>Q556*H556</f>
        <v>0</v>
      </c>
      <c r="S556" s="242">
        <v>0</v>
      </c>
      <c r="T556" s="243">
        <f>S556*H556</f>
        <v>0</v>
      </c>
      <c r="AR556" s="244" t="s">
        <v>125</v>
      </c>
      <c r="AT556" s="244" t="s">
        <v>266</v>
      </c>
      <c r="AU556" s="244" t="s">
        <v>90</v>
      </c>
      <c r="AY556" s="17" t="s">
        <v>263</v>
      </c>
      <c r="BE556" s="245">
        <f>IF(N556="základní",J556,0)</f>
        <v>0</v>
      </c>
      <c r="BF556" s="245">
        <f>IF(N556="snížená",J556,0)</f>
        <v>0</v>
      </c>
      <c r="BG556" s="245">
        <f>IF(N556="zákl. přenesená",J556,0)</f>
        <v>0</v>
      </c>
      <c r="BH556" s="245">
        <f>IF(N556="sníž. přenesená",J556,0)</f>
        <v>0</v>
      </c>
      <c r="BI556" s="245">
        <f>IF(N556="nulová",J556,0)</f>
        <v>0</v>
      </c>
      <c r="BJ556" s="17" t="s">
        <v>90</v>
      </c>
      <c r="BK556" s="245">
        <f>ROUND(I556*H556,2)</f>
        <v>0</v>
      </c>
      <c r="BL556" s="17" t="s">
        <v>125</v>
      </c>
      <c r="BM556" s="244" t="s">
        <v>5305</v>
      </c>
    </row>
    <row r="557" s="1" customFormat="1" ht="16.5" customHeight="1">
      <c r="B557" s="39"/>
      <c r="C557" s="233" t="s">
        <v>2048</v>
      </c>
      <c r="D557" s="233" t="s">
        <v>266</v>
      </c>
      <c r="E557" s="234" t="s">
        <v>5306</v>
      </c>
      <c r="F557" s="235" t="s">
        <v>4937</v>
      </c>
      <c r="G557" s="236" t="s">
        <v>1694</v>
      </c>
      <c r="H557" s="237">
        <v>11</v>
      </c>
      <c r="I557" s="238"/>
      <c r="J557" s="239">
        <f>ROUND(I557*H557,2)</f>
        <v>0</v>
      </c>
      <c r="K557" s="235" t="s">
        <v>413</v>
      </c>
      <c r="L557" s="44"/>
      <c r="M557" s="240" t="s">
        <v>1</v>
      </c>
      <c r="N557" s="241" t="s">
        <v>48</v>
      </c>
      <c r="O557" s="87"/>
      <c r="P557" s="242">
        <f>O557*H557</f>
        <v>0</v>
      </c>
      <c r="Q557" s="242">
        <v>0</v>
      </c>
      <c r="R557" s="242">
        <f>Q557*H557</f>
        <v>0</v>
      </c>
      <c r="S557" s="242">
        <v>0</v>
      </c>
      <c r="T557" s="243">
        <f>S557*H557</f>
        <v>0</v>
      </c>
      <c r="AR557" s="244" t="s">
        <v>125</v>
      </c>
      <c r="AT557" s="244" t="s">
        <v>266</v>
      </c>
      <c r="AU557" s="244" t="s">
        <v>90</v>
      </c>
      <c r="AY557" s="17" t="s">
        <v>263</v>
      </c>
      <c r="BE557" s="245">
        <f>IF(N557="základní",J557,0)</f>
        <v>0</v>
      </c>
      <c r="BF557" s="245">
        <f>IF(N557="snížená",J557,0)</f>
        <v>0</v>
      </c>
      <c r="BG557" s="245">
        <f>IF(N557="zákl. přenesená",J557,0)</f>
        <v>0</v>
      </c>
      <c r="BH557" s="245">
        <f>IF(N557="sníž. přenesená",J557,0)</f>
        <v>0</v>
      </c>
      <c r="BI557" s="245">
        <f>IF(N557="nulová",J557,0)</f>
        <v>0</v>
      </c>
      <c r="BJ557" s="17" t="s">
        <v>90</v>
      </c>
      <c r="BK557" s="245">
        <f>ROUND(I557*H557,2)</f>
        <v>0</v>
      </c>
      <c r="BL557" s="17" t="s">
        <v>125</v>
      </c>
      <c r="BM557" s="244" t="s">
        <v>5307</v>
      </c>
    </row>
    <row r="558" s="1" customFormat="1" ht="16.5" customHeight="1">
      <c r="B558" s="39"/>
      <c r="C558" s="233" t="s">
        <v>2052</v>
      </c>
      <c r="D558" s="233" t="s">
        <v>266</v>
      </c>
      <c r="E558" s="234" t="s">
        <v>5308</v>
      </c>
      <c r="F558" s="235" t="s">
        <v>4766</v>
      </c>
      <c r="G558" s="236" t="s">
        <v>1694</v>
      </c>
      <c r="H558" s="237">
        <v>11</v>
      </c>
      <c r="I558" s="238"/>
      <c r="J558" s="239">
        <f>ROUND(I558*H558,2)</f>
        <v>0</v>
      </c>
      <c r="K558" s="235" t="s">
        <v>413</v>
      </c>
      <c r="L558" s="44"/>
      <c r="M558" s="240" t="s">
        <v>1</v>
      </c>
      <c r="N558" s="241" t="s">
        <v>48</v>
      </c>
      <c r="O558" s="87"/>
      <c r="P558" s="242">
        <f>O558*H558</f>
        <v>0</v>
      </c>
      <c r="Q558" s="242">
        <v>0</v>
      </c>
      <c r="R558" s="242">
        <f>Q558*H558</f>
        <v>0</v>
      </c>
      <c r="S558" s="242">
        <v>0</v>
      </c>
      <c r="T558" s="243">
        <f>S558*H558</f>
        <v>0</v>
      </c>
      <c r="AR558" s="244" t="s">
        <v>125</v>
      </c>
      <c r="AT558" s="244" t="s">
        <v>266</v>
      </c>
      <c r="AU558" s="244" t="s">
        <v>90</v>
      </c>
      <c r="AY558" s="17" t="s">
        <v>263</v>
      </c>
      <c r="BE558" s="245">
        <f>IF(N558="základní",J558,0)</f>
        <v>0</v>
      </c>
      <c r="BF558" s="245">
        <f>IF(N558="snížená",J558,0)</f>
        <v>0</v>
      </c>
      <c r="BG558" s="245">
        <f>IF(N558="zákl. přenesená",J558,0)</f>
        <v>0</v>
      </c>
      <c r="BH558" s="245">
        <f>IF(N558="sníž. přenesená",J558,0)</f>
        <v>0</v>
      </c>
      <c r="BI558" s="245">
        <f>IF(N558="nulová",J558,0)</f>
        <v>0</v>
      </c>
      <c r="BJ558" s="17" t="s">
        <v>90</v>
      </c>
      <c r="BK558" s="245">
        <f>ROUND(I558*H558,2)</f>
        <v>0</v>
      </c>
      <c r="BL558" s="17" t="s">
        <v>125</v>
      </c>
      <c r="BM558" s="244" t="s">
        <v>5309</v>
      </c>
    </row>
    <row r="559" s="1" customFormat="1" ht="16.5" customHeight="1">
      <c r="B559" s="39"/>
      <c r="C559" s="233" t="s">
        <v>2058</v>
      </c>
      <c r="D559" s="233" t="s">
        <v>266</v>
      </c>
      <c r="E559" s="234" t="s">
        <v>5310</v>
      </c>
      <c r="F559" s="235" t="s">
        <v>4940</v>
      </c>
      <c r="G559" s="236" t="s">
        <v>407</v>
      </c>
      <c r="H559" s="237">
        <v>115</v>
      </c>
      <c r="I559" s="238"/>
      <c r="J559" s="239">
        <f>ROUND(I559*H559,2)</f>
        <v>0</v>
      </c>
      <c r="K559" s="235" t="s">
        <v>413</v>
      </c>
      <c r="L559" s="44"/>
      <c r="M559" s="240" t="s">
        <v>1</v>
      </c>
      <c r="N559" s="241" t="s">
        <v>48</v>
      </c>
      <c r="O559" s="87"/>
      <c r="P559" s="242">
        <f>O559*H559</f>
        <v>0</v>
      </c>
      <c r="Q559" s="242">
        <v>0</v>
      </c>
      <c r="R559" s="242">
        <f>Q559*H559</f>
        <v>0</v>
      </c>
      <c r="S559" s="242">
        <v>0</v>
      </c>
      <c r="T559" s="243">
        <f>S559*H559</f>
        <v>0</v>
      </c>
      <c r="AR559" s="244" t="s">
        <v>125</v>
      </c>
      <c r="AT559" s="244" t="s">
        <v>266</v>
      </c>
      <c r="AU559" s="244" t="s">
        <v>90</v>
      </c>
      <c r="AY559" s="17" t="s">
        <v>263</v>
      </c>
      <c r="BE559" s="245">
        <f>IF(N559="základní",J559,0)</f>
        <v>0</v>
      </c>
      <c r="BF559" s="245">
        <f>IF(N559="snížená",J559,0)</f>
        <v>0</v>
      </c>
      <c r="BG559" s="245">
        <f>IF(N559="zákl. přenesená",J559,0)</f>
        <v>0</v>
      </c>
      <c r="BH559" s="245">
        <f>IF(N559="sníž. přenesená",J559,0)</f>
        <v>0</v>
      </c>
      <c r="BI559" s="245">
        <f>IF(N559="nulová",J559,0)</f>
        <v>0</v>
      </c>
      <c r="BJ559" s="17" t="s">
        <v>90</v>
      </c>
      <c r="BK559" s="245">
        <f>ROUND(I559*H559,2)</f>
        <v>0</v>
      </c>
      <c r="BL559" s="17" t="s">
        <v>125</v>
      </c>
      <c r="BM559" s="244" t="s">
        <v>5311</v>
      </c>
    </row>
    <row r="560" s="1" customFormat="1" ht="16.5" customHeight="1">
      <c r="B560" s="39"/>
      <c r="C560" s="233" t="s">
        <v>2069</v>
      </c>
      <c r="D560" s="233" t="s">
        <v>266</v>
      </c>
      <c r="E560" s="234" t="s">
        <v>5312</v>
      </c>
      <c r="F560" s="235" t="s">
        <v>4942</v>
      </c>
      <c r="G560" s="236" t="s">
        <v>407</v>
      </c>
      <c r="H560" s="237">
        <v>236</v>
      </c>
      <c r="I560" s="238"/>
      <c r="J560" s="239">
        <f>ROUND(I560*H560,2)</f>
        <v>0</v>
      </c>
      <c r="K560" s="235" t="s">
        <v>413</v>
      </c>
      <c r="L560" s="44"/>
      <c r="M560" s="240" t="s">
        <v>1</v>
      </c>
      <c r="N560" s="241" t="s">
        <v>48</v>
      </c>
      <c r="O560" s="87"/>
      <c r="P560" s="242">
        <f>O560*H560</f>
        <v>0</v>
      </c>
      <c r="Q560" s="242">
        <v>0</v>
      </c>
      <c r="R560" s="242">
        <f>Q560*H560</f>
        <v>0</v>
      </c>
      <c r="S560" s="242">
        <v>0</v>
      </c>
      <c r="T560" s="243">
        <f>S560*H560</f>
        <v>0</v>
      </c>
      <c r="AR560" s="244" t="s">
        <v>125</v>
      </c>
      <c r="AT560" s="244" t="s">
        <v>266</v>
      </c>
      <c r="AU560" s="244" t="s">
        <v>90</v>
      </c>
      <c r="AY560" s="17" t="s">
        <v>263</v>
      </c>
      <c r="BE560" s="245">
        <f>IF(N560="základní",J560,0)</f>
        <v>0</v>
      </c>
      <c r="BF560" s="245">
        <f>IF(N560="snížená",J560,0)</f>
        <v>0</v>
      </c>
      <c r="BG560" s="245">
        <f>IF(N560="zákl. přenesená",J560,0)</f>
        <v>0</v>
      </c>
      <c r="BH560" s="245">
        <f>IF(N560="sníž. přenesená",J560,0)</f>
        <v>0</v>
      </c>
      <c r="BI560" s="245">
        <f>IF(N560="nulová",J560,0)</f>
        <v>0</v>
      </c>
      <c r="BJ560" s="17" t="s">
        <v>90</v>
      </c>
      <c r="BK560" s="245">
        <f>ROUND(I560*H560,2)</f>
        <v>0</v>
      </c>
      <c r="BL560" s="17" t="s">
        <v>125</v>
      </c>
      <c r="BM560" s="244" t="s">
        <v>5313</v>
      </c>
    </row>
    <row r="561" s="1" customFormat="1" ht="16.5" customHeight="1">
      <c r="B561" s="39"/>
      <c r="C561" s="233" t="s">
        <v>2075</v>
      </c>
      <c r="D561" s="233" t="s">
        <v>266</v>
      </c>
      <c r="E561" s="234" t="s">
        <v>5314</v>
      </c>
      <c r="F561" s="235" t="s">
        <v>5156</v>
      </c>
      <c r="G561" s="236" t="s">
        <v>407</v>
      </c>
      <c r="H561" s="237">
        <v>13</v>
      </c>
      <c r="I561" s="238"/>
      <c r="J561" s="239">
        <f>ROUND(I561*H561,2)</f>
        <v>0</v>
      </c>
      <c r="K561" s="235" t="s">
        <v>413</v>
      </c>
      <c r="L561" s="44"/>
      <c r="M561" s="240" t="s">
        <v>1</v>
      </c>
      <c r="N561" s="241" t="s">
        <v>48</v>
      </c>
      <c r="O561" s="87"/>
      <c r="P561" s="242">
        <f>O561*H561</f>
        <v>0</v>
      </c>
      <c r="Q561" s="242">
        <v>0</v>
      </c>
      <c r="R561" s="242">
        <f>Q561*H561</f>
        <v>0</v>
      </c>
      <c r="S561" s="242">
        <v>0</v>
      </c>
      <c r="T561" s="243">
        <f>S561*H561</f>
        <v>0</v>
      </c>
      <c r="AR561" s="244" t="s">
        <v>125</v>
      </c>
      <c r="AT561" s="244" t="s">
        <v>266</v>
      </c>
      <c r="AU561" s="244" t="s">
        <v>90</v>
      </c>
      <c r="AY561" s="17" t="s">
        <v>263</v>
      </c>
      <c r="BE561" s="245">
        <f>IF(N561="základní",J561,0)</f>
        <v>0</v>
      </c>
      <c r="BF561" s="245">
        <f>IF(N561="snížená",J561,0)</f>
        <v>0</v>
      </c>
      <c r="BG561" s="245">
        <f>IF(N561="zákl. přenesená",J561,0)</f>
        <v>0</v>
      </c>
      <c r="BH561" s="245">
        <f>IF(N561="sníž. přenesená",J561,0)</f>
        <v>0</v>
      </c>
      <c r="BI561" s="245">
        <f>IF(N561="nulová",J561,0)</f>
        <v>0</v>
      </c>
      <c r="BJ561" s="17" t="s">
        <v>90</v>
      </c>
      <c r="BK561" s="245">
        <f>ROUND(I561*H561,2)</f>
        <v>0</v>
      </c>
      <c r="BL561" s="17" t="s">
        <v>125</v>
      </c>
      <c r="BM561" s="244" t="s">
        <v>5315</v>
      </c>
    </row>
    <row r="562" s="11" customFormat="1" ht="25.92" customHeight="1">
      <c r="B562" s="217"/>
      <c r="C562" s="218"/>
      <c r="D562" s="219" t="s">
        <v>82</v>
      </c>
      <c r="E562" s="220" t="s">
        <v>5316</v>
      </c>
      <c r="F562" s="220" t="s">
        <v>5317</v>
      </c>
      <c r="G562" s="218"/>
      <c r="H562" s="218"/>
      <c r="I562" s="221"/>
      <c r="J562" s="222">
        <f>BK562</f>
        <v>0</v>
      </c>
      <c r="K562" s="218"/>
      <c r="L562" s="223"/>
      <c r="M562" s="224"/>
      <c r="N562" s="225"/>
      <c r="O562" s="225"/>
      <c r="P562" s="226">
        <f>SUM(P563:P596)</f>
        <v>0</v>
      </c>
      <c r="Q562" s="225"/>
      <c r="R562" s="226">
        <f>SUM(R563:R596)</f>
        <v>0</v>
      </c>
      <c r="S562" s="225"/>
      <c r="T562" s="227">
        <f>SUM(T563:T596)</f>
        <v>0</v>
      </c>
      <c r="AR562" s="228" t="s">
        <v>90</v>
      </c>
      <c r="AT562" s="229" t="s">
        <v>82</v>
      </c>
      <c r="AU562" s="229" t="s">
        <v>83</v>
      </c>
      <c r="AY562" s="228" t="s">
        <v>263</v>
      </c>
      <c r="BK562" s="230">
        <f>SUM(BK563:BK596)</f>
        <v>0</v>
      </c>
    </row>
    <row r="563" s="1" customFormat="1" ht="16.5" customHeight="1">
      <c r="B563" s="39"/>
      <c r="C563" s="233" t="s">
        <v>2080</v>
      </c>
      <c r="D563" s="233" t="s">
        <v>266</v>
      </c>
      <c r="E563" s="234" t="s">
        <v>5318</v>
      </c>
      <c r="F563" s="235" t="s">
        <v>4950</v>
      </c>
      <c r="G563" s="236" t="s">
        <v>1829</v>
      </c>
      <c r="H563" s="237">
        <v>1</v>
      </c>
      <c r="I563" s="238"/>
      <c r="J563" s="239">
        <f>ROUND(I563*H563,2)</f>
        <v>0</v>
      </c>
      <c r="K563" s="235" t="s">
        <v>413</v>
      </c>
      <c r="L563" s="44"/>
      <c r="M563" s="240" t="s">
        <v>1</v>
      </c>
      <c r="N563" s="241" t="s">
        <v>48</v>
      </c>
      <c r="O563" s="87"/>
      <c r="P563" s="242">
        <f>O563*H563</f>
        <v>0</v>
      </c>
      <c r="Q563" s="242">
        <v>0</v>
      </c>
      <c r="R563" s="242">
        <f>Q563*H563</f>
        <v>0</v>
      </c>
      <c r="S563" s="242">
        <v>0</v>
      </c>
      <c r="T563" s="243">
        <f>S563*H563</f>
        <v>0</v>
      </c>
      <c r="AR563" s="244" t="s">
        <v>125</v>
      </c>
      <c r="AT563" s="244" t="s">
        <v>266</v>
      </c>
      <c r="AU563" s="244" t="s">
        <v>90</v>
      </c>
      <c r="AY563" s="17" t="s">
        <v>263</v>
      </c>
      <c r="BE563" s="245">
        <f>IF(N563="základní",J563,0)</f>
        <v>0</v>
      </c>
      <c r="BF563" s="245">
        <f>IF(N563="snížená",J563,0)</f>
        <v>0</v>
      </c>
      <c r="BG563" s="245">
        <f>IF(N563="zákl. přenesená",J563,0)</f>
        <v>0</v>
      </c>
      <c r="BH563" s="245">
        <f>IF(N563="sníž. přenesená",J563,0)</f>
        <v>0</v>
      </c>
      <c r="BI563" s="245">
        <f>IF(N563="nulová",J563,0)</f>
        <v>0</v>
      </c>
      <c r="BJ563" s="17" t="s">
        <v>90</v>
      </c>
      <c r="BK563" s="245">
        <f>ROUND(I563*H563,2)</f>
        <v>0</v>
      </c>
      <c r="BL563" s="17" t="s">
        <v>125</v>
      </c>
      <c r="BM563" s="244" t="s">
        <v>5319</v>
      </c>
    </row>
    <row r="564" s="1" customFormat="1">
      <c r="B564" s="39"/>
      <c r="C564" s="40"/>
      <c r="D564" s="246" t="s">
        <v>273</v>
      </c>
      <c r="E564" s="40"/>
      <c r="F564" s="247" t="s">
        <v>5320</v>
      </c>
      <c r="G564" s="40"/>
      <c r="H564" s="40"/>
      <c r="I564" s="151"/>
      <c r="J564" s="40"/>
      <c r="K564" s="40"/>
      <c r="L564" s="44"/>
      <c r="M564" s="248"/>
      <c r="N564" s="87"/>
      <c r="O564" s="87"/>
      <c r="P564" s="87"/>
      <c r="Q564" s="87"/>
      <c r="R564" s="87"/>
      <c r="S564" s="87"/>
      <c r="T564" s="88"/>
      <c r="AT564" s="17" t="s">
        <v>273</v>
      </c>
      <c r="AU564" s="17" t="s">
        <v>90</v>
      </c>
    </row>
    <row r="565" s="1" customFormat="1" ht="16.5" customHeight="1">
      <c r="B565" s="39"/>
      <c r="C565" s="233" t="s">
        <v>2084</v>
      </c>
      <c r="D565" s="233" t="s">
        <v>266</v>
      </c>
      <c r="E565" s="234" t="s">
        <v>5321</v>
      </c>
      <c r="F565" s="235" t="s">
        <v>4745</v>
      </c>
      <c r="G565" s="236" t="s">
        <v>1829</v>
      </c>
      <c r="H565" s="237">
        <v>1</v>
      </c>
      <c r="I565" s="238"/>
      <c r="J565" s="239">
        <f>ROUND(I565*H565,2)</f>
        <v>0</v>
      </c>
      <c r="K565" s="235" t="s">
        <v>413</v>
      </c>
      <c r="L565" s="44"/>
      <c r="M565" s="240" t="s">
        <v>1</v>
      </c>
      <c r="N565" s="241" t="s">
        <v>48</v>
      </c>
      <c r="O565" s="87"/>
      <c r="P565" s="242">
        <f>O565*H565</f>
        <v>0</v>
      </c>
      <c r="Q565" s="242">
        <v>0</v>
      </c>
      <c r="R565" s="242">
        <f>Q565*H565</f>
        <v>0</v>
      </c>
      <c r="S565" s="242">
        <v>0</v>
      </c>
      <c r="T565" s="243">
        <f>S565*H565</f>
        <v>0</v>
      </c>
      <c r="AR565" s="244" t="s">
        <v>125</v>
      </c>
      <c r="AT565" s="244" t="s">
        <v>266</v>
      </c>
      <c r="AU565" s="244" t="s">
        <v>90</v>
      </c>
      <c r="AY565" s="17" t="s">
        <v>263</v>
      </c>
      <c r="BE565" s="245">
        <f>IF(N565="základní",J565,0)</f>
        <v>0</v>
      </c>
      <c r="BF565" s="245">
        <f>IF(N565="snížená",J565,0)</f>
        <v>0</v>
      </c>
      <c r="BG565" s="245">
        <f>IF(N565="zákl. přenesená",J565,0)</f>
        <v>0</v>
      </c>
      <c r="BH565" s="245">
        <f>IF(N565="sníž. přenesená",J565,0)</f>
        <v>0</v>
      </c>
      <c r="BI565" s="245">
        <f>IF(N565="nulová",J565,0)</f>
        <v>0</v>
      </c>
      <c r="BJ565" s="17" t="s">
        <v>90</v>
      </c>
      <c r="BK565" s="245">
        <f>ROUND(I565*H565,2)</f>
        <v>0</v>
      </c>
      <c r="BL565" s="17" t="s">
        <v>125</v>
      </c>
      <c r="BM565" s="244" t="s">
        <v>5322</v>
      </c>
    </row>
    <row r="566" s="1" customFormat="1" ht="16.5" customHeight="1">
      <c r="B566" s="39"/>
      <c r="C566" s="233" t="s">
        <v>2088</v>
      </c>
      <c r="D566" s="233" t="s">
        <v>266</v>
      </c>
      <c r="E566" s="234" t="s">
        <v>5323</v>
      </c>
      <c r="F566" s="235" t="s">
        <v>4804</v>
      </c>
      <c r="G566" s="236" t="s">
        <v>1829</v>
      </c>
      <c r="H566" s="237">
        <v>1</v>
      </c>
      <c r="I566" s="238"/>
      <c r="J566" s="239">
        <f>ROUND(I566*H566,2)</f>
        <v>0</v>
      </c>
      <c r="K566" s="235" t="s">
        <v>413</v>
      </c>
      <c r="L566" s="44"/>
      <c r="M566" s="240" t="s">
        <v>1</v>
      </c>
      <c r="N566" s="241" t="s">
        <v>48</v>
      </c>
      <c r="O566" s="87"/>
      <c r="P566" s="242">
        <f>O566*H566</f>
        <v>0</v>
      </c>
      <c r="Q566" s="242">
        <v>0</v>
      </c>
      <c r="R566" s="242">
        <f>Q566*H566</f>
        <v>0</v>
      </c>
      <c r="S566" s="242">
        <v>0</v>
      </c>
      <c r="T566" s="243">
        <f>S566*H566</f>
        <v>0</v>
      </c>
      <c r="AR566" s="244" t="s">
        <v>125</v>
      </c>
      <c r="AT566" s="244" t="s">
        <v>266</v>
      </c>
      <c r="AU566" s="244" t="s">
        <v>90</v>
      </c>
      <c r="AY566" s="17" t="s">
        <v>263</v>
      </c>
      <c r="BE566" s="245">
        <f>IF(N566="základní",J566,0)</f>
        <v>0</v>
      </c>
      <c r="BF566" s="245">
        <f>IF(N566="snížená",J566,0)</f>
        <v>0</v>
      </c>
      <c r="BG566" s="245">
        <f>IF(N566="zákl. přenesená",J566,0)</f>
        <v>0</v>
      </c>
      <c r="BH566" s="245">
        <f>IF(N566="sníž. přenesená",J566,0)</f>
        <v>0</v>
      </c>
      <c r="BI566" s="245">
        <f>IF(N566="nulová",J566,0)</f>
        <v>0</v>
      </c>
      <c r="BJ566" s="17" t="s">
        <v>90</v>
      </c>
      <c r="BK566" s="245">
        <f>ROUND(I566*H566,2)</f>
        <v>0</v>
      </c>
      <c r="BL566" s="17" t="s">
        <v>125</v>
      </c>
      <c r="BM566" s="244" t="s">
        <v>5324</v>
      </c>
    </row>
    <row r="567" s="1" customFormat="1">
      <c r="B567" s="39"/>
      <c r="C567" s="40"/>
      <c r="D567" s="246" t="s">
        <v>273</v>
      </c>
      <c r="E567" s="40"/>
      <c r="F567" s="247" t="s">
        <v>5112</v>
      </c>
      <c r="G567" s="40"/>
      <c r="H567" s="40"/>
      <c r="I567" s="151"/>
      <c r="J567" s="40"/>
      <c r="K567" s="40"/>
      <c r="L567" s="44"/>
      <c r="M567" s="248"/>
      <c r="N567" s="87"/>
      <c r="O567" s="87"/>
      <c r="P567" s="87"/>
      <c r="Q567" s="87"/>
      <c r="R567" s="87"/>
      <c r="S567" s="87"/>
      <c r="T567" s="88"/>
      <c r="AT567" s="17" t="s">
        <v>273</v>
      </c>
      <c r="AU567" s="17" t="s">
        <v>90</v>
      </c>
    </row>
    <row r="568" s="1" customFormat="1" ht="16.5" customHeight="1">
      <c r="B568" s="39"/>
      <c r="C568" s="233" t="s">
        <v>2092</v>
      </c>
      <c r="D568" s="233" t="s">
        <v>266</v>
      </c>
      <c r="E568" s="234" t="s">
        <v>5325</v>
      </c>
      <c r="F568" s="235" t="s">
        <v>4807</v>
      </c>
      <c r="G568" s="236" t="s">
        <v>1829</v>
      </c>
      <c r="H568" s="237">
        <v>1</v>
      </c>
      <c r="I568" s="238"/>
      <c r="J568" s="239">
        <f>ROUND(I568*H568,2)</f>
        <v>0</v>
      </c>
      <c r="K568" s="235" t="s">
        <v>413</v>
      </c>
      <c r="L568" s="44"/>
      <c r="M568" s="240" t="s">
        <v>1</v>
      </c>
      <c r="N568" s="241" t="s">
        <v>48</v>
      </c>
      <c r="O568" s="87"/>
      <c r="P568" s="242">
        <f>O568*H568</f>
        <v>0</v>
      </c>
      <c r="Q568" s="242">
        <v>0</v>
      </c>
      <c r="R568" s="242">
        <f>Q568*H568</f>
        <v>0</v>
      </c>
      <c r="S568" s="242">
        <v>0</v>
      </c>
      <c r="T568" s="243">
        <f>S568*H568</f>
        <v>0</v>
      </c>
      <c r="AR568" s="244" t="s">
        <v>125</v>
      </c>
      <c r="AT568" s="244" t="s">
        <v>266</v>
      </c>
      <c r="AU568" s="244" t="s">
        <v>90</v>
      </c>
      <c r="AY568" s="17" t="s">
        <v>263</v>
      </c>
      <c r="BE568" s="245">
        <f>IF(N568="základní",J568,0)</f>
        <v>0</v>
      </c>
      <c r="BF568" s="245">
        <f>IF(N568="snížená",J568,0)</f>
        <v>0</v>
      </c>
      <c r="BG568" s="245">
        <f>IF(N568="zákl. přenesená",J568,0)</f>
        <v>0</v>
      </c>
      <c r="BH568" s="245">
        <f>IF(N568="sníž. přenesená",J568,0)</f>
        <v>0</v>
      </c>
      <c r="BI568" s="245">
        <f>IF(N568="nulová",J568,0)</f>
        <v>0</v>
      </c>
      <c r="BJ568" s="17" t="s">
        <v>90</v>
      </c>
      <c r="BK568" s="245">
        <f>ROUND(I568*H568,2)</f>
        <v>0</v>
      </c>
      <c r="BL568" s="17" t="s">
        <v>125</v>
      </c>
      <c r="BM568" s="244" t="s">
        <v>5326</v>
      </c>
    </row>
    <row r="569" s="1" customFormat="1" ht="16.5" customHeight="1">
      <c r="B569" s="39"/>
      <c r="C569" s="233" t="s">
        <v>2097</v>
      </c>
      <c r="D569" s="233" t="s">
        <v>266</v>
      </c>
      <c r="E569" s="234" t="s">
        <v>5327</v>
      </c>
      <c r="F569" s="235" t="s">
        <v>4809</v>
      </c>
      <c r="G569" s="236" t="s">
        <v>1829</v>
      </c>
      <c r="H569" s="237">
        <v>1</v>
      </c>
      <c r="I569" s="238"/>
      <c r="J569" s="239">
        <f>ROUND(I569*H569,2)</f>
        <v>0</v>
      </c>
      <c r="K569" s="235" t="s">
        <v>413</v>
      </c>
      <c r="L569" s="44"/>
      <c r="M569" s="240" t="s">
        <v>1</v>
      </c>
      <c r="N569" s="241" t="s">
        <v>48</v>
      </c>
      <c r="O569" s="87"/>
      <c r="P569" s="242">
        <f>O569*H569</f>
        <v>0</v>
      </c>
      <c r="Q569" s="242">
        <v>0</v>
      </c>
      <c r="R569" s="242">
        <f>Q569*H569</f>
        <v>0</v>
      </c>
      <c r="S569" s="242">
        <v>0</v>
      </c>
      <c r="T569" s="243">
        <f>S569*H569</f>
        <v>0</v>
      </c>
      <c r="AR569" s="244" t="s">
        <v>125</v>
      </c>
      <c r="AT569" s="244" t="s">
        <v>266</v>
      </c>
      <c r="AU569" s="244" t="s">
        <v>90</v>
      </c>
      <c r="AY569" s="17" t="s">
        <v>263</v>
      </c>
      <c r="BE569" s="245">
        <f>IF(N569="základní",J569,0)</f>
        <v>0</v>
      </c>
      <c r="BF569" s="245">
        <f>IF(N569="snížená",J569,0)</f>
        <v>0</v>
      </c>
      <c r="BG569" s="245">
        <f>IF(N569="zákl. přenesená",J569,0)</f>
        <v>0</v>
      </c>
      <c r="BH569" s="245">
        <f>IF(N569="sníž. přenesená",J569,0)</f>
        <v>0</v>
      </c>
      <c r="BI569" s="245">
        <f>IF(N569="nulová",J569,0)</f>
        <v>0</v>
      </c>
      <c r="BJ569" s="17" t="s">
        <v>90</v>
      </c>
      <c r="BK569" s="245">
        <f>ROUND(I569*H569,2)</f>
        <v>0</v>
      </c>
      <c r="BL569" s="17" t="s">
        <v>125</v>
      </c>
      <c r="BM569" s="244" t="s">
        <v>5328</v>
      </c>
    </row>
    <row r="570" s="1" customFormat="1" ht="16.5" customHeight="1">
      <c r="B570" s="39"/>
      <c r="C570" s="233" t="s">
        <v>2101</v>
      </c>
      <c r="D570" s="233" t="s">
        <v>266</v>
      </c>
      <c r="E570" s="234" t="s">
        <v>5329</v>
      </c>
      <c r="F570" s="235" t="s">
        <v>4811</v>
      </c>
      <c r="G570" s="236" t="s">
        <v>1829</v>
      </c>
      <c r="H570" s="237">
        <v>1</v>
      </c>
      <c r="I570" s="238"/>
      <c r="J570" s="239">
        <f>ROUND(I570*H570,2)</f>
        <v>0</v>
      </c>
      <c r="K570" s="235" t="s">
        <v>413</v>
      </c>
      <c r="L570" s="44"/>
      <c r="M570" s="240" t="s">
        <v>1</v>
      </c>
      <c r="N570" s="241" t="s">
        <v>48</v>
      </c>
      <c r="O570" s="87"/>
      <c r="P570" s="242">
        <f>O570*H570</f>
        <v>0</v>
      </c>
      <c r="Q570" s="242">
        <v>0</v>
      </c>
      <c r="R570" s="242">
        <f>Q570*H570</f>
        <v>0</v>
      </c>
      <c r="S570" s="242">
        <v>0</v>
      </c>
      <c r="T570" s="243">
        <f>S570*H570</f>
        <v>0</v>
      </c>
      <c r="AR570" s="244" t="s">
        <v>125</v>
      </c>
      <c r="AT570" s="244" t="s">
        <v>266</v>
      </c>
      <c r="AU570" s="244" t="s">
        <v>90</v>
      </c>
      <c r="AY570" s="17" t="s">
        <v>263</v>
      </c>
      <c r="BE570" s="245">
        <f>IF(N570="základní",J570,0)</f>
        <v>0</v>
      </c>
      <c r="BF570" s="245">
        <f>IF(N570="snížená",J570,0)</f>
        <v>0</v>
      </c>
      <c r="BG570" s="245">
        <f>IF(N570="zákl. přenesená",J570,0)</f>
        <v>0</v>
      </c>
      <c r="BH570" s="245">
        <f>IF(N570="sníž. přenesená",J570,0)</f>
        <v>0</v>
      </c>
      <c r="BI570" s="245">
        <f>IF(N570="nulová",J570,0)</f>
        <v>0</v>
      </c>
      <c r="BJ570" s="17" t="s">
        <v>90</v>
      </c>
      <c r="BK570" s="245">
        <f>ROUND(I570*H570,2)</f>
        <v>0</v>
      </c>
      <c r="BL570" s="17" t="s">
        <v>125</v>
      </c>
      <c r="BM570" s="244" t="s">
        <v>5330</v>
      </c>
    </row>
    <row r="571" s="1" customFormat="1" ht="16.5" customHeight="1">
      <c r="B571" s="39"/>
      <c r="C571" s="233" t="s">
        <v>2105</v>
      </c>
      <c r="D571" s="233" t="s">
        <v>266</v>
      </c>
      <c r="E571" s="234" t="s">
        <v>5331</v>
      </c>
      <c r="F571" s="235" t="s">
        <v>4958</v>
      </c>
      <c r="G571" s="236" t="s">
        <v>1694</v>
      </c>
      <c r="H571" s="237">
        <v>30</v>
      </c>
      <c r="I571" s="238"/>
      <c r="J571" s="239">
        <f>ROUND(I571*H571,2)</f>
        <v>0</v>
      </c>
      <c r="K571" s="235" t="s">
        <v>413</v>
      </c>
      <c r="L571" s="44"/>
      <c r="M571" s="240" t="s">
        <v>1</v>
      </c>
      <c r="N571" s="241" t="s">
        <v>48</v>
      </c>
      <c r="O571" s="87"/>
      <c r="P571" s="242">
        <f>O571*H571</f>
        <v>0</v>
      </c>
      <c r="Q571" s="242">
        <v>0</v>
      </c>
      <c r="R571" s="242">
        <f>Q571*H571</f>
        <v>0</v>
      </c>
      <c r="S571" s="242">
        <v>0</v>
      </c>
      <c r="T571" s="243">
        <f>S571*H571</f>
        <v>0</v>
      </c>
      <c r="AR571" s="244" t="s">
        <v>125</v>
      </c>
      <c r="AT571" s="244" t="s">
        <v>266</v>
      </c>
      <c r="AU571" s="244" t="s">
        <v>90</v>
      </c>
      <c r="AY571" s="17" t="s">
        <v>263</v>
      </c>
      <c r="BE571" s="245">
        <f>IF(N571="základní",J571,0)</f>
        <v>0</v>
      </c>
      <c r="BF571" s="245">
        <f>IF(N571="snížená",J571,0)</f>
        <v>0</v>
      </c>
      <c r="BG571" s="245">
        <f>IF(N571="zákl. přenesená",J571,0)</f>
        <v>0</v>
      </c>
      <c r="BH571" s="245">
        <f>IF(N571="sníž. přenesená",J571,0)</f>
        <v>0</v>
      </c>
      <c r="BI571" s="245">
        <f>IF(N571="nulová",J571,0)</f>
        <v>0</v>
      </c>
      <c r="BJ571" s="17" t="s">
        <v>90</v>
      </c>
      <c r="BK571" s="245">
        <f>ROUND(I571*H571,2)</f>
        <v>0</v>
      </c>
      <c r="BL571" s="17" t="s">
        <v>125</v>
      </c>
      <c r="BM571" s="244" t="s">
        <v>5332</v>
      </c>
    </row>
    <row r="572" s="1" customFormat="1" ht="16.5" customHeight="1">
      <c r="B572" s="39"/>
      <c r="C572" s="233" t="s">
        <v>2109</v>
      </c>
      <c r="D572" s="233" t="s">
        <v>266</v>
      </c>
      <c r="E572" s="234" t="s">
        <v>5333</v>
      </c>
      <c r="F572" s="235" t="s">
        <v>4745</v>
      </c>
      <c r="G572" s="236" t="s">
        <v>1829</v>
      </c>
      <c r="H572" s="237">
        <v>1</v>
      </c>
      <c r="I572" s="238"/>
      <c r="J572" s="239">
        <f>ROUND(I572*H572,2)</f>
        <v>0</v>
      </c>
      <c r="K572" s="235" t="s">
        <v>413</v>
      </c>
      <c r="L572" s="44"/>
      <c r="M572" s="240" t="s">
        <v>1</v>
      </c>
      <c r="N572" s="241" t="s">
        <v>48</v>
      </c>
      <c r="O572" s="87"/>
      <c r="P572" s="242">
        <f>O572*H572</f>
        <v>0</v>
      </c>
      <c r="Q572" s="242">
        <v>0</v>
      </c>
      <c r="R572" s="242">
        <f>Q572*H572</f>
        <v>0</v>
      </c>
      <c r="S572" s="242">
        <v>0</v>
      </c>
      <c r="T572" s="243">
        <f>S572*H572</f>
        <v>0</v>
      </c>
      <c r="AR572" s="244" t="s">
        <v>125</v>
      </c>
      <c r="AT572" s="244" t="s">
        <v>266</v>
      </c>
      <c r="AU572" s="244" t="s">
        <v>90</v>
      </c>
      <c r="AY572" s="17" t="s">
        <v>263</v>
      </c>
      <c r="BE572" s="245">
        <f>IF(N572="základní",J572,0)</f>
        <v>0</v>
      </c>
      <c r="BF572" s="245">
        <f>IF(N572="snížená",J572,0)</f>
        <v>0</v>
      </c>
      <c r="BG572" s="245">
        <f>IF(N572="zákl. přenesená",J572,0)</f>
        <v>0</v>
      </c>
      <c r="BH572" s="245">
        <f>IF(N572="sníž. přenesená",J572,0)</f>
        <v>0</v>
      </c>
      <c r="BI572" s="245">
        <f>IF(N572="nulová",J572,0)</f>
        <v>0</v>
      </c>
      <c r="BJ572" s="17" t="s">
        <v>90</v>
      </c>
      <c r="BK572" s="245">
        <f>ROUND(I572*H572,2)</f>
        <v>0</v>
      </c>
      <c r="BL572" s="17" t="s">
        <v>125</v>
      </c>
      <c r="BM572" s="244" t="s">
        <v>5334</v>
      </c>
    </row>
    <row r="573" s="1" customFormat="1" ht="16.5" customHeight="1">
      <c r="B573" s="39"/>
      <c r="C573" s="233" t="s">
        <v>2113</v>
      </c>
      <c r="D573" s="233" t="s">
        <v>266</v>
      </c>
      <c r="E573" s="234" t="s">
        <v>5335</v>
      </c>
      <c r="F573" s="235" t="s">
        <v>5017</v>
      </c>
      <c r="G573" s="236" t="s">
        <v>1829</v>
      </c>
      <c r="H573" s="237">
        <v>2</v>
      </c>
      <c r="I573" s="238"/>
      <c r="J573" s="239">
        <f>ROUND(I573*H573,2)</f>
        <v>0</v>
      </c>
      <c r="K573" s="235" t="s">
        <v>413</v>
      </c>
      <c r="L573" s="44"/>
      <c r="M573" s="240" t="s">
        <v>1</v>
      </c>
      <c r="N573" s="241" t="s">
        <v>48</v>
      </c>
      <c r="O573" s="87"/>
      <c r="P573" s="242">
        <f>O573*H573</f>
        <v>0</v>
      </c>
      <c r="Q573" s="242">
        <v>0</v>
      </c>
      <c r="R573" s="242">
        <f>Q573*H573</f>
        <v>0</v>
      </c>
      <c r="S573" s="242">
        <v>0</v>
      </c>
      <c r="T573" s="243">
        <f>S573*H573</f>
        <v>0</v>
      </c>
      <c r="AR573" s="244" t="s">
        <v>125</v>
      </c>
      <c r="AT573" s="244" t="s">
        <v>266</v>
      </c>
      <c r="AU573" s="244" t="s">
        <v>90</v>
      </c>
      <c r="AY573" s="17" t="s">
        <v>263</v>
      </c>
      <c r="BE573" s="245">
        <f>IF(N573="základní",J573,0)</f>
        <v>0</v>
      </c>
      <c r="BF573" s="245">
        <f>IF(N573="snížená",J573,0)</f>
        <v>0</v>
      </c>
      <c r="BG573" s="245">
        <f>IF(N573="zákl. přenesená",J573,0)</f>
        <v>0</v>
      </c>
      <c r="BH573" s="245">
        <f>IF(N573="sníž. přenesená",J573,0)</f>
        <v>0</v>
      </c>
      <c r="BI573" s="245">
        <f>IF(N573="nulová",J573,0)</f>
        <v>0</v>
      </c>
      <c r="BJ573" s="17" t="s">
        <v>90</v>
      </c>
      <c r="BK573" s="245">
        <f>ROUND(I573*H573,2)</f>
        <v>0</v>
      </c>
      <c r="BL573" s="17" t="s">
        <v>125</v>
      </c>
      <c r="BM573" s="244" t="s">
        <v>5336</v>
      </c>
    </row>
    <row r="574" s="1" customFormat="1">
      <c r="B574" s="39"/>
      <c r="C574" s="40"/>
      <c r="D574" s="246" t="s">
        <v>273</v>
      </c>
      <c r="E574" s="40"/>
      <c r="F574" s="247" t="s">
        <v>5337</v>
      </c>
      <c r="G574" s="40"/>
      <c r="H574" s="40"/>
      <c r="I574" s="151"/>
      <c r="J574" s="40"/>
      <c r="K574" s="40"/>
      <c r="L574" s="44"/>
      <c r="M574" s="248"/>
      <c r="N574" s="87"/>
      <c r="O574" s="87"/>
      <c r="P574" s="87"/>
      <c r="Q574" s="87"/>
      <c r="R574" s="87"/>
      <c r="S574" s="87"/>
      <c r="T574" s="88"/>
      <c r="AT574" s="17" t="s">
        <v>273</v>
      </c>
      <c r="AU574" s="17" t="s">
        <v>90</v>
      </c>
    </row>
    <row r="575" s="1" customFormat="1" ht="16.5" customHeight="1">
      <c r="B575" s="39"/>
      <c r="C575" s="233" t="s">
        <v>2117</v>
      </c>
      <c r="D575" s="233" t="s">
        <v>266</v>
      </c>
      <c r="E575" s="234" t="s">
        <v>5338</v>
      </c>
      <c r="F575" s="235" t="s">
        <v>5339</v>
      </c>
      <c r="G575" s="236" t="s">
        <v>1829</v>
      </c>
      <c r="H575" s="237">
        <v>4</v>
      </c>
      <c r="I575" s="238"/>
      <c r="J575" s="239">
        <f>ROUND(I575*H575,2)</f>
        <v>0</v>
      </c>
      <c r="K575" s="235" t="s">
        <v>413</v>
      </c>
      <c r="L575" s="44"/>
      <c r="M575" s="240" t="s">
        <v>1</v>
      </c>
      <c r="N575" s="241" t="s">
        <v>48</v>
      </c>
      <c r="O575" s="87"/>
      <c r="P575" s="242">
        <f>O575*H575</f>
        <v>0</v>
      </c>
      <c r="Q575" s="242">
        <v>0</v>
      </c>
      <c r="R575" s="242">
        <f>Q575*H575</f>
        <v>0</v>
      </c>
      <c r="S575" s="242">
        <v>0</v>
      </c>
      <c r="T575" s="243">
        <f>S575*H575</f>
        <v>0</v>
      </c>
      <c r="AR575" s="244" t="s">
        <v>125</v>
      </c>
      <c r="AT575" s="244" t="s">
        <v>266</v>
      </c>
      <c r="AU575" s="244" t="s">
        <v>90</v>
      </c>
      <c r="AY575" s="17" t="s">
        <v>263</v>
      </c>
      <c r="BE575" s="245">
        <f>IF(N575="základní",J575,0)</f>
        <v>0</v>
      </c>
      <c r="BF575" s="245">
        <f>IF(N575="snížená",J575,0)</f>
        <v>0</v>
      </c>
      <c r="BG575" s="245">
        <f>IF(N575="zákl. přenesená",J575,0)</f>
        <v>0</v>
      </c>
      <c r="BH575" s="245">
        <f>IF(N575="sníž. přenesená",J575,0)</f>
        <v>0</v>
      </c>
      <c r="BI575" s="245">
        <f>IF(N575="nulová",J575,0)</f>
        <v>0</v>
      </c>
      <c r="BJ575" s="17" t="s">
        <v>90</v>
      </c>
      <c r="BK575" s="245">
        <f>ROUND(I575*H575,2)</f>
        <v>0</v>
      </c>
      <c r="BL575" s="17" t="s">
        <v>125</v>
      </c>
      <c r="BM575" s="244" t="s">
        <v>5340</v>
      </c>
    </row>
    <row r="576" s="1" customFormat="1" ht="16.5" customHeight="1">
      <c r="B576" s="39"/>
      <c r="C576" s="233" t="s">
        <v>2121</v>
      </c>
      <c r="D576" s="233" t="s">
        <v>266</v>
      </c>
      <c r="E576" s="234" t="s">
        <v>5341</v>
      </c>
      <c r="F576" s="235" t="s">
        <v>5342</v>
      </c>
      <c r="G576" s="236" t="s">
        <v>1829</v>
      </c>
      <c r="H576" s="237">
        <v>18</v>
      </c>
      <c r="I576" s="238"/>
      <c r="J576" s="239">
        <f>ROUND(I576*H576,2)</f>
        <v>0</v>
      </c>
      <c r="K576" s="235" t="s">
        <v>413</v>
      </c>
      <c r="L576" s="44"/>
      <c r="M576" s="240" t="s">
        <v>1</v>
      </c>
      <c r="N576" s="241" t="s">
        <v>48</v>
      </c>
      <c r="O576" s="87"/>
      <c r="P576" s="242">
        <f>O576*H576</f>
        <v>0</v>
      </c>
      <c r="Q576" s="242">
        <v>0</v>
      </c>
      <c r="R576" s="242">
        <f>Q576*H576</f>
        <v>0</v>
      </c>
      <c r="S576" s="242">
        <v>0</v>
      </c>
      <c r="T576" s="243">
        <f>S576*H576</f>
        <v>0</v>
      </c>
      <c r="AR576" s="244" t="s">
        <v>125</v>
      </c>
      <c r="AT576" s="244" t="s">
        <v>266</v>
      </c>
      <c r="AU576" s="244" t="s">
        <v>90</v>
      </c>
      <c r="AY576" s="17" t="s">
        <v>263</v>
      </c>
      <c r="BE576" s="245">
        <f>IF(N576="základní",J576,0)</f>
        <v>0</v>
      </c>
      <c r="BF576" s="245">
        <f>IF(N576="snížená",J576,0)</f>
        <v>0</v>
      </c>
      <c r="BG576" s="245">
        <f>IF(N576="zákl. přenesená",J576,0)</f>
        <v>0</v>
      </c>
      <c r="BH576" s="245">
        <f>IF(N576="sníž. přenesená",J576,0)</f>
        <v>0</v>
      </c>
      <c r="BI576" s="245">
        <f>IF(N576="nulová",J576,0)</f>
        <v>0</v>
      </c>
      <c r="BJ576" s="17" t="s">
        <v>90</v>
      </c>
      <c r="BK576" s="245">
        <f>ROUND(I576*H576,2)</f>
        <v>0</v>
      </c>
      <c r="BL576" s="17" t="s">
        <v>125</v>
      </c>
      <c r="BM576" s="244" t="s">
        <v>5343</v>
      </c>
    </row>
    <row r="577" s="1" customFormat="1" ht="16.5" customHeight="1">
      <c r="B577" s="39"/>
      <c r="C577" s="233" t="s">
        <v>2125</v>
      </c>
      <c r="D577" s="233" t="s">
        <v>266</v>
      </c>
      <c r="E577" s="234" t="s">
        <v>5344</v>
      </c>
      <c r="F577" s="235" t="s">
        <v>4745</v>
      </c>
      <c r="G577" s="236" t="s">
        <v>1829</v>
      </c>
      <c r="H577" s="237">
        <v>1</v>
      </c>
      <c r="I577" s="238"/>
      <c r="J577" s="239">
        <f>ROUND(I577*H577,2)</f>
        <v>0</v>
      </c>
      <c r="K577" s="235" t="s">
        <v>413</v>
      </c>
      <c r="L577" s="44"/>
      <c r="M577" s="240" t="s">
        <v>1</v>
      </c>
      <c r="N577" s="241" t="s">
        <v>48</v>
      </c>
      <c r="O577" s="87"/>
      <c r="P577" s="242">
        <f>O577*H577</f>
        <v>0</v>
      </c>
      <c r="Q577" s="242">
        <v>0</v>
      </c>
      <c r="R577" s="242">
        <f>Q577*H577</f>
        <v>0</v>
      </c>
      <c r="S577" s="242">
        <v>0</v>
      </c>
      <c r="T577" s="243">
        <f>S577*H577</f>
        <v>0</v>
      </c>
      <c r="AR577" s="244" t="s">
        <v>125</v>
      </c>
      <c r="AT577" s="244" t="s">
        <v>266</v>
      </c>
      <c r="AU577" s="244" t="s">
        <v>90</v>
      </c>
      <c r="AY577" s="17" t="s">
        <v>263</v>
      </c>
      <c r="BE577" s="245">
        <f>IF(N577="základní",J577,0)</f>
        <v>0</v>
      </c>
      <c r="BF577" s="245">
        <f>IF(N577="snížená",J577,0)</f>
        <v>0</v>
      </c>
      <c r="BG577" s="245">
        <f>IF(N577="zákl. přenesená",J577,0)</f>
        <v>0</v>
      </c>
      <c r="BH577" s="245">
        <f>IF(N577="sníž. přenesená",J577,0)</f>
        <v>0</v>
      </c>
      <c r="BI577" s="245">
        <f>IF(N577="nulová",J577,0)</f>
        <v>0</v>
      </c>
      <c r="BJ577" s="17" t="s">
        <v>90</v>
      </c>
      <c r="BK577" s="245">
        <f>ROUND(I577*H577,2)</f>
        <v>0</v>
      </c>
      <c r="BL577" s="17" t="s">
        <v>125</v>
      </c>
      <c r="BM577" s="244" t="s">
        <v>5345</v>
      </c>
    </row>
    <row r="578" s="1" customFormat="1" ht="16.5" customHeight="1">
      <c r="B578" s="39"/>
      <c r="C578" s="233" t="s">
        <v>2129</v>
      </c>
      <c r="D578" s="233" t="s">
        <v>266</v>
      </c>
      <c r="E578" s="234" t="s">
        <v>5346</v>
      </c>
      <c r="F578" s="235" t="s">
        <v>5347</v>
      </c>
      <c r="G578" s="236" t="s">
        <v>1829</v>
      </c>
      <c r="H578" s="237">
        <v>10</v>
      </c>
      <c r="I578" s="238"/>
      <c r="J578" s="239">
        <f>ROUND(I578*H578,2)</f>
        <v>0</v>
      </c>
      <c r="K578" s="235" t="s">
        <v>413</v>
      </c>
      <c r="L578" s="44"/>
      <c r="M578" s="240" t="s">
        <v>1</v>
      </c>
      <c r="N578" s="241" t="s">
        <v>48</v>
      </c>
      <c r="O578" s="87"/>
      <c r="P578" s="242">
        <f>O578*H578</f>
        <v>0</v>
      </c>
      <c r="Q578" s="242">
        <v>0</v>
      </c>
      <c r="R578" s="242">
        <f>Q578*H578</f>
        <v>0</v>
      </c>
      <c r="S578" s="242">
        <v>0</v>
      </c>
      <c r="T578" s="243">
        <f>S578*H578</f>
        <v>0</v>
      </c>
      <c r="AR578" s="244" t="s">
        <v>125</v>
      </c>
      <c r="AT578" s="244" t="s">
        <v>266</v>
      </c>
      <c r="AU578" s="244" t="s">
        <v>90</v>
      </c>
      <c r="AY578" s="17" t="s">
        <v>263</v>
      </c>
      <c r="BE578" s="245">
        <f>IF(N578="základní",J578,0)</f>
        <v>0</v>
      </c>
      <c r="BF578" s="245">
        <f>IF(N578="snížená",J578,0)</f>
        <v>0</v>
      </c>
      <c r="BG578" s="245">
        <f>IF(N578="zákl. přenesená",J578,0)</f>
        <v>0</v>
      </c>
      <c r="BH578" s="245">
        <f>IF(N578="sníž. přenesená",J578,0)</f>
        <v>0</v>
      </c>
      <c r="BI578" s="245">
        <f>IF(N578="nulová",J578,0)</f>
        <v>0</v>
      </c>
      <c r="BJ578" s="17" t="s">
        <v>90</v>
      </c>
      <c r="BK578" s="245">
        <f>ROUND(I578*H578,2)</f>
        <v>0</v>
      </c>
      <c r="BL578" s="17" t="s">
        <v>125</v>
      </c>
      <c r="BM578" s="244" t="s">
        <v>5348</v>
      </c>
    </row>
    <row r="579" s="1" customFormat="1">
      <c r="B579" s="39"/>
      <c r="C579" s="40"/>
      <c r="D579" s="246" t="s">
        <v>273</v>
      </c>
      <c r="E579" s="40"/>
      <c r="F579" s="247" t="s">
        <v>5349</v>
      </c>
      <c r="G579" s="40"/>
      <c r="H579" s="40"/>
      <c r="I579" s="151"/>
      <c r="J579" s="40"/>
      <c r="K579" s="40"/>
      <c r="L579" s="44"/>
      <c r="M579" s="248"/>
      <c r="N579" s="87"/>
      <c r="O579" s="87"/>
      <c r="P579" s="87"/>
      <c r="Q579" s="87"/>
      <c r="R579" s="87"/>
      <c r="S579" s="87"/>
      <c r="T579" s="88"/>
      <c r="AT579" s="17" t="s">
        <v>273</v>
      </c>
      <c r="AU579" s="17" t="s">
        <v>90</v>
      </c>
    </row>
    <row r="580" s="1" customFormat="1" ht="16.5" customHeight="1">
      <c r="B580" s="39"/>
      <c r="C580" s="233" t="s">
        <v>2133</v>
      </c>
      <c r="D580" s="233" t="s">
        <v>266</v>
      </c>
      <c r="E580" s="234" t="s">
        <v>5350</v>
      </c>
      <c r="F580" s="235" t="s">
        <v>5351</v>
      </c>
      <c r="G580" s="236" t="s">
        <v>1829</v>
      </c>
      <c r="H580" s="237">
        <v>10</v>
      </c>
      <c r="I580" s="238"/>
      <c r="J580" s="239">
        <f>ROUND(I580*H580,2)</f>
        <v>0</v>
      </c>
      <c r="K580" s="235" t="s">
        <v>413</v>
      </c>
      <c r="L580" s="44"/>
      <c r="M580" s="240" t="s">
        <v>1</v>
      </c>
      <c r="N580" s="241" t="s">
        <v>48</v>
      </c>
      <c r="O580" s="87"/>
      <c r="P580" s="242">
        <f>O580*H580</f>
        <v>0</v>
      </c>
      <c r="Q580" s="242">
        <v>0</v>
      </c>
      <c r="R580" s="242">
        <f>Q580*H580</f>
        <v>0</v>
      </c>
      <c r="S580" s="242">
        <v>0</v>
      </c>
      <c r="T580" s="243">
        <f>S580*H580</f>
        <v>0</v>
      </c>
      <c r="AR580" s="244" t="s">
        <v>125</v>
      </c>
      <c r="AT580" s="244" t="s">
        <v>266</v>
      </c>
      <c r="AU580" s="244" t="s">
        <v>90</v>
      </c>
      <c r="AY580" s="17" t="s">
        <v>263</v>
      </c>
      <c r="BE580" s="245">
        <f>IF(N580="základní",J580,0)</f>
        <v>0</v>
      </c>
      <c r="BF580" s="245">
        <f>IF(N580="snížená",J580,0)</f>
        <v>0</v>
      </c>
      <c r="BG580" s="245">
        <f>IF(N580="zákl. přenesená",J580,0)</f>
        <v>0</v>
      </c>
      <c r="BH580" s="245">
        <f>IF(N580="sníž. přenesená",J580,0)</f>
        <v>0</v>
      </c>
      <c r="BI580" s="245">
        <f>IF(N580="nulová",J580,0)</f>
        <v>0</v>
      </c>
      <c r="BJ580" s="17" t="s">
        <v>90</v>
      </c>
      <c r="BK580" s="245">
        <f>ROUND(I580*H580,2)</f>
        <v>0</v>
      </c>
      <c r="BL580" s="17" t="s">
        <v>125</v>
      </c>
      <c r="BM580" s="244" t="s">
        <v>5352</v>
      </c>
    </row>
    <row r="581" s="1" customFormat="1">
      <c r="B581" s="39"/>
      <c r="C581" s="40"/>
      <c r="D581" s="246" t="s">
        <v>273</v>
      </c>
      <c r="E581" s="40"/>
      <c r="F581" s="247" t="s">
        <v>5349</v>
      </c>
      <c r="G581" s="40"/>
      <c r="H581" s="40"/>
      <c r="I581" s="151"/>
      <c r="J581" s="40"/>
      <c r="K581" s="40"/>
      <c r="L581" s="44"/>
      <c r="M581" s="248"/>
      <c r="N581" s="87"/>
      <c r="O581" s="87"/>
      <c r="P581" s="87"/>
      <c r="Q581" s="87"/>
      <c r="R581" s="87"/>
      <c r="S581" s="87"/>
      <c r="T581" s="88"/>
      <c r="AT581" s="17" t="s">
        <v>273</v>
      </c>
      <c r="AU581" s="17" t="s">
        <v>90</v>
      </c>
    </row>
    <row r="582" s="1" customFormat="1" ht="16.5" customHeight="1">
      <c r="B582" s="39"/>
      <c r="C582" s="233" t="s">
        <v>2137</v>
      </c>
      <c r="D582" s="233" t="s">
        <v>266</v>
      </c>
      <c r="E582" s="234" t="s">
        <v>5353</v>
      </c>
      <c r="F582" s="235" t="s">
        <v>5354</v>
      </c>
      <c r="G582" s="236" t="s">
        <v>1829</v>
      </c>
      <c r="H582" s="237">
        <v>2</v>
      </c>
      <c r="I582" s="238"/>
      <c r="J582" s="239">
        <f>ROUND(I582*H582,2)</f>
        <v>0</v>
      </c>
      <c r="K582" s="235" t="s">
        <v>413</v>
      </c>
      <c r="L582" s="44"/>
      <c r="M582" s="240" t="s">
        <v>1</v>
      </c>
      <c r="N582" s="241" t="s">
        <v>48</v>
      </c>
      <c r="O582" s="87"/>
      <c r="P582" s="242">
        <f>O582*H582</f>
        <v>0</v>
      </c>
      <c r="Q582" s="242">
        <v>0</v>
      </c>
      <c r="R582" s="242">
        <f>Q582*H582</f>
        <v>0</v>
      </c>
      <c r="S582" s="242">
        <v>0</v>
      </c>
      <c r="T582" s="243">
        <f>S582*H582</f>
        <v>0</v>
      </c>
      <c r="AR582" s="244" t="s">
        <v>125</v>
      </c>
      <c r="AT582" s="244" t="s">
        <v>266</v>
      </c>
      <c r="AU582" s="244" t="s">
        <v>90</v>
      </c>
      <c r="AY582" s="17" t="s">
        <v>263</v>
      </c>
      <c r="BE582" s="245">
        <f>IF(N582="základní",J582,0)</f>
        <v>0</v>
      </c>
      <c r="BF582" s="245">
        <f>IF(N582="snížená",J582,0)</f>
        <v>0</v>
      </c>
      <c r="BG582" s="245">
        <f>IF(N582="zákl. přenesená",J582,0)</f>
        <v>0</v>
      </c>
      <c r="BH582" s="245">
        <f>IF(N582="sníž. přenesená",J582,0)</f>
        <v>0</v>
      </c>
      <c r="BI582" s="245">
        <f>IF(N582="nulová",J582,0)</f>
        <v>0</v>
      </c>
      <c r="BJ582" s="17" t="s">
        <v>90</v>
      </c>
      <c r="BK582" s="245">
        <f>ROUND(I582*H582,2)</f>
        <v>0</v>
      </c>
      <c r="BL582" s="17" t="s">
        <v>125</v>
      </c>
      <c r="BM582" s="244" t="s">
        <v>5355</v>
      </c>
    </row>
    <row r="583" s="1" customFormat="1">
      <c r="B583" s="39"/>
      <c r="C583" s="40"/>
      <c r="D583" s="246" t="s">
        <v>273</v>
      </c>
      <c r="E583" s="40"/>
      <c r="F583" s="247" t="s">
        <v>5356</v>
      </c>
      <c r="G583" s="40"/>
      <c r="H583" s="40"/>
      <c r="I583" s="151"/>
      <c r="J583" s="40"/>
      <c r="K583" s="40"/>
      <c r="L583" s="44"/>
      <c r="M583" s="248"/>
      <c r="N583" s="87"/>
      <c r="O583" s="87"/>
      <c r="P583" s="87"/>
      <c r="Q583" s="87"/>
      <c r="R583" s="87"/>
      <c r="S583" s="87"/>
      <c r="T583" s="88"/>
      <c r="AT583" s="17" t="s">
        <v>273</v>
      </c>
      <c r="AU583" s="17" t="s">
        <v>90</v>
      </c>
    </row>
    <row r="584" s="1" customFormat="1" ht="16.5" customHeight="1">
      <c r="B584" s="39"/>
      <c r="C584" s="233" t="s">
        <v>2141</v>
      </c>
      <c r="D584" s="233" t="s">
        <v>266</v>
      </c>
      <c r="E584" s="234" t="s">
        <v>5357</v>
      </c>
      <c r="F584" s="235" t="s">
        <v>4745</v>
      </c>
      <c r="G584" s="236" t="s">
        <v>1829</v>
      </c>
      <c r="H584" s="237">
        <v>1</v>
      </c>
      <c r="I584" s="238"/>
      <c r="J584" s="239">
        <f>ROUND(I584*H584,2)</f>
        <v>0</v>
      </c>
      <c r="K584" s="235" t="s">
        <v>413</v>
      </c>
      <c r="L584" s="44"/>
      <c r="M584" s="240" t="s">
        <v>1</v>
      </c>
      <c r="N584" s="241" t="s">
        <v>48</v>
      </c>
      <c r="O584" s="87"/>
      <c r="P584" s="242">
        <f>O584*H584</f>
        <v>0</v>
      </c>
      <c r="Q584" s="242">
        <v>0</v>
      </c>
      <c r="R584" s="242">
        <f>Q584*H584</f>
        <v>0</v>
      </c>
      <c r="S584" s="242">
        <v>0</v>
      </c>
      <c r="T584" s="243">
        <f>S584*H584</f>
        <v>0</v>
      </c>
      <c r="AR584" s="244" t="s">
        <v>125</v>
      </c>
      <c r="AT584" s="244" t="s">
        <v>266</v>
      </c>
      <c r="AU584" s="244" t="s">
        <v>90</v>
      </c>
      <c r="AY584" s="17" t="s">
        <v>263</v>
      </c>
      <c r="BE584" s="245">
        <f>IF(N584="základní",J584,0)</f>
        <v>0</v>
      </c>
      <c r="BF584" s="245">
        <f>IF(N584="snížená",J584,0)</f>
        <v>0</v>
      </c>
      <c r="BG584" s="245">
        <f>IF(N584="zákl. přenesená",J584,0)</f>
        <v>0</v>
      </c>
      <c r="BH584" s="245">
        <f>IF(N584="sníž. přenesená",J584,0)</f>
        <v>0</v>
      </c>
      <c r="BI584" s="245">
        <f>IF(N584="nulová",J584,0)</f>
        <v>0</v>
      </c>
      <c r="BJ584" s="17" t="s">
        <v>90</v>
      </c>
      <c r="BK584" s="245">
        <f>ROUND(I584*H584,2)</f>
        <v>0</v>
      </c>
      <c r="BL584" s="17" t="s">
        <v>125</v>
      </c>
      <c r="BM584" s="244" t="s">
        <v>5358</v>
      </c>
    </row>
    <row r="585" s="1" customFormat="1" ht="24" customHeight="1">
      <c r="B585" s="39"/>
      <c r="C585" s="233" t="s">
        <v>2145</v>
      </c>
      <c r="D585" s="233" t="s">
        <v>266</v>
      </c>
      <c r="E585" s="234" t="s">
        <v>5359</v>
      </c>
      <c r="F585" s="235" t="s">
        <v>5360</v>
      </c>
      <c r="G585" s="236" t="s">
        <v>1829</v>
      </c>
      <c r="H585" s="237">
        <v>36</v>
      </c>
      <c r="I585" s="238"/>
      <c r="J585" s="239">
        <f>ROUND(I585*H585,2)</f>
        <v>0</v>
      </c>
      <c r="K585" s="235" t="s">
        <v>413</v>
      </c>
      <c r="L585" s="44"/>
      <c r="M585" s="240" t="s">
        <v>1</v>
      </c>
      <c r="N585" s="241" t="s">
        <v>48</v>
      </c>
      <c r="O585" s="87"/>
      <c r="P585" s="242">
        <f>O585*H585</f>
        <v>0</v>
      </c>
      <c r="Q585" s="242">
        <v>0</v>
      </c>
      <c r="R585" s="242">
        <f>Q585*H585</f>
        <v>0</v>
      </c>
      <c r="S585" s="242">
        <v>0</v>
      </c>
      <c r="T585" s="243">
        <f>S585*H585</f>
        <v>0</v>
      </c>
      <c r="AR585" s="244" t="s">
        <v>125</v>
      </c>
      <c r="AT585" s="244" t="s">
        <v>266</v>
      </c>
      <c r="AU585" s="244" t="s">
        <v>90</v>
      </c>
      <c r="AY585" s="17" t="s">
        <v>263</v>
      </c>
      <c r="BE585" s="245">
        <f>IF(N585="základní",J585,0)</f>
        <v>0</v>
      </c>
      <c r="BF585" s="245">
        <f>IF(N585="snížená",J585,0)</f>
        <v>0</v>
      </c>
      <c r="BG585" s="245">
        <f>IF(N585="zákl. přenesená",J585,0)</f>
        <v>0</v>
      </c>
      <c r="BH585" s="245">
        <f>IF(N585="sníž. přenesená",J585,0)</f>
        <v>0</v>
      </c>
      <c r="BI585" s="245">
        <f>IF(N585="nulová",J585,0)</f>
        <v>0</v>
      </c>
      <c r="BJ585" s="17" t="s">
        <v>90</v>
      </c>
      <c r="BK585" s="245">
        <f>ROUND(I585*H585,2)</f>
        <v>0</v>
      </c>
      <c r="BL585" s="17" t="s">
        <v>125</v>
      </c>
      <c r="BM585" s="244" t="s">
        <v>5361</v>
      </c>
    </row>
    <row r="586" s="1" customFormat="1">
      <c r="B586" s="39"/>
      <c r="C586" s="40"/>
      <c r="D586" s="246" t="s">
        <v>273</v>
      </c>
      <c r="E586" s="40"/>
      <c r="F586" s="247" t="s">
        <v>5045</v>
      </c>
      <c r="G586" s="40"/>
      <c r="H586" s="40"/>
      <c r="I586" s="151"/>
      <c r="J586" s="40"/>
      <c r="K586" s="40"/>
      <c r="L586" s="44"/>
      <c r="M586" s="248"/>
      <c r="N586" s="87"/>
      <c r="O586" s="87"/>
      <c r="P586" s="87"/>
      <c r="Q586" s="87"/>
      <c r="R586" s="87"/>
      <c r="S586" s="87"/>
      <c r="T586" s="88"/>
      <c r="AT586" s="17" t="s">
        <v>273</v>
      </c>
      <c r="AU586" s="17" t="s">
        <v>90</v>
      </c>
    </row>
    <row r="587" s="1" customFormat="1" ht="16.5" customHeight="1">
      <c r="B587" s="39"/>
      <c r="C587" s="233" t="s">
        <v>2149</v>
      </c>
      <c r="D587" s="233" t="s">
        <v>266</v>
      </c>
      <c r="E587" s="234" t="s">
        <v>5362</v>
      </c>
      <c r="F587" s="235" t="s">
        <v>4900</v>
      </c>
      <c r="G587" s="236" t="s">
        <v>1694</v>
      </c>
      <c r="H587" s="237">
        <v>36</v>
      </c>
      <c r="I587" s="238"/>
      <c r="J587" s="239">
        <f>ROUND(I587*H587,2)</f>
        <v>0</v>
      </c>
      <c r="K587" s="235" t="s">
        <v>413</v>
      </c>
      <c r="L587" s="44"/>
      <c r="M587" s="240" t="s">
        <v>1</v>
      </c>
      <c r="N587" s="241" t="s">
        <v>48</v>
      </c>
      <c r="O587" s="87"/>
      <c r="P587" s="242">
        <f>O587*H587</f>
        <v>0</v>
      </c>
      <c r="Q587" s="242">
        <v>0</v>
      </c>
      <c r="R587" s="242">
        <f>Q587*H587</f>
        <v>0</v>
      </c>
      <c r="S587" s="242">
        <v>0</v>
      </c>
      <c r="T587" s="243">
        <f>S587*H587</f>
        <v>0</v>
      </c>
      <c r="AR587" s="244" t="s">
        <v>125</v>
      </c>
      <c r="AT587" s="244" t="s">
        <v>266</v>
      </c>
      <c r="AU587" s="244" t="s">
        <v>90</v>
      </c>
      <c r="AY587" s="17" t="s">
        <v>263</v>
      </c>
      <c r="BE587" s="245">
        <f>IF(N587="základní",J587,0)</f>
        <v>0</v>
      </c>
      <c r="BF587" s="245">
        <f>IF(N587="snížená",J587,0)</f>
        <v>0</v>
      </c>
      <c r="BG587" s="245">
        <f>IF(N587="zákl. přenesená",J587,0)</f>
        <v>0</v>
      </c>
      <c r="BH587" s="245">
        <f>IF(N587="sníž. přenesená",J587,0)</f>
        <v>0</v>
      </c>
      <c r="BI587" s="245">
        <f>IF(N587="nulová",J587,0)</f>
        <v>0</v>
      </c>
      <c r="BJ587" s="17" t="s">
        <v>90</v>
      </c>
      <c r="BK587" s="245">
        <f>ROUND(I587*H587,2)</f>
        <v>0</v>
      </c>
      <c r="BL587" s="17" t="s">
        <v>125</v>
      </c>
      <c r="BM587" s="244" t="s">
        <v>5363</v>
      </c>
    </row>
    <row r="588" s="1" customFormat="1" ht="16.5" customHeight="1">
      <c r="B588" s="39"/>
      <c r="C588" s="233" t="s">
        <v>2153</v>
      </c>
      <c r="D588" s="233" t="s">
        <v>266</v>
      </c>
      <c r="E588" s="234" t="s">
        <v>5364</v>
      </c>
      <c r="F588" s="235" t="s">
        <v>4745</v>
      </c>
      <c r="G588" s="236" t="s">
        <v>1829</v>
      </c>
      <c r="H588" s="237">
        <v>1</v>
      </c>
      <c r="I588" s="238"/>
      <c r="J588" s="239">
        <f>ROUND(I588*H588,2)</f>
        <v>0</v>
      </c>
      <c r="K588" s="235" t="s">
        <v>413</v>
      </c>
      <c r="L588" s="44"/>
      <c r="M588" s="240" t="s">
        <v>1</v>
      </c>
      <c r="N588" s="241" t="s">
        <v>48</v>
      </c>
      <c r="O588" s="87"/>
      <c r="P588" s="242">
        <f>O588*H588</f>
        <v>0</v>
      </c>
      <c r="Q588" s="242">
        <v>0</v>
      </c>
      <c r="R588" s="242">
        <f>Q588*H588</f>
        <v>0</v>
      </c>
      <c r="S588" s="242">
        <v>0</v>
      </c>
      <c r="T588" s="243">
        <f>S588*H588</f>
        <v>0</v>
      </c>
      <c r="AR588" s="244" t="s">
        <v>125</v>
      </c>
      <c r="AT588" s="244" t="s">
        <v>266</v>
      </c>
      <c r="AU588" s="244" t="s">
        <v>90</v>
      </c>
      <c r="AY588" s="17" t="s">
        <v>263</v>
      </c>
      <c r="BE588" s="245">
        <f>IF(N588="základní",J588,0)</f>
        <v>0</v>
      </c>
      <c r="BF588" s="245">
        <f>IF(N588="snížená",J588,0)</f>
        <v>0</v>
      </c>
      <c r="BG588" s="245">
        <f>IF(N588="zákl. přenesená",J588,0)</f>
        <v>0</v>
      </c>
      <c r="BH588" s="245">
        <f>IF(N588="sníž. přenesená",J588,0)</f>
        <v>0</v>
      </c>
      <c r="BI588" s="245">
        <f>IF(N588="nulová",J588,0)</f>
        <v>0</v>
      </c>
      <c r="BJ588" s="17" t="s">
        <v>90</v>
      </c>
      <c r="BK588" s="245">
        <f>ROUND(I588*H588,2)</f>
        <v>0</v>
      </c>
      <c r="BL588" s="17" t="s">
        <v>125</v>
      </c>
      <c r="BM588" s="244" t="s">
        <v>5365</v>
      </c>
    </row>
    <row r="589" s="1" customFormat="1" ht="24" customHeight="1">
      <c r="B589" s="39"/>
      <c r="C589" s="233" t="s">
        <v>2157</v>
      </c>
      <c r="D589" s="233" t="s">
        <v>266</v>
      </c>
      <c r="E589" s="234" t="s">
        <v>5366</v>
      </c>
      <c r="F589" s="235" t="s">
        <v>5367</v>
      </c>
      <c r="G589" s="236" t="s">
        <v>1829</v>
      </c>
      <c r="H589" s="237">
        <v>2</v>
      </c>
      <c r="I589" s="238"/>
      <c r="J589" s="239">
        <f>ROUND(I589*H589,2)</f>
        <v>0</v>
      </c>
      <c r="K589" s="235" t="s">
        <v>413</v>
      </c>
      <c r="L589" s="44"/>
      <c r="M589" s="240" t="s">
        <v>1</v>
      </c>
      <c r="N589" s="241" t="s">
        <v>48</v>
      </c>
      <c r="O589" s="87"/>
      <c r="P589" s="242">
        <f>O589*H589</f>
        <v>0</v>
      </c>
      <c r="Q589" s="242">
        <v>0</v>
      </c>
      <c r="R589" s="242">
        <f>Q589*H589</f>
        <v>0</v>
      </c>
      <c r="S589" s="242">
        <v>0</v>
      </c>
      <c r="T589" s="243">
        <f>S589*H589</f>
        <v>0</v>
      </c>
      <c r="AR589" s="244" t="s">
        <v>125</v>
      </c>
      <c r="AT589" s="244" t="s">
        <v>266</v>
      </c>
      <c r="AU589" s="244" t="s">
        <v>90</v>
      </c>
      <c r="AY589" s="17" t="s">
        <v>263</v>
      </c>
      <c r="BE589" s="245">
        <f>IF(N589="základní",J589,0)</f>
        <v>0</v>
      </c>
      <c r="BF589" s="245">
        <f>IF(N589="snížená",J589,0)</f>
        <v>0</v>
      </c>
      <c r="BG589" s="245">
        <f>IF(N589="zákl. přenesená",J589,0)</f>
        <v>0</v>
      </c>
      <c r="BH589" s="245">
        <f>IF(N589="sníž. přenesená",J589,0)</f>
        <v>0</v>
      </c>
      <c r="BI589" s="245">
        <f>IF(N589="nulová",J589,0)</f>
        <v>0</v>
      </c>
      <c r="BJ589" s="17" t="s">
        <v>90</v>
      </c>
      <c r="BK589" s="245">
        <f>ROUND(I589*H589,2)</f>
        <v>0</v>
      </c>
      <c r="BL589" s="17" t="s">
        <v>125</v>
      </c>
      <c r="BM589" s="244" t="s">
        <v>5368</v>
      </c>
    </row>
    <row r="590" s="1" customFormat="1" ht="24" customHeight="1">
      <c r="B590" s="39"/>
      <c r="C590" s="233" t="s">
        <v>2161</v>
      </c>
      <c r="D590" s="233" t="s">
        <v>266</v>
      </c>
      <c r="E590" s="234" t="s">
        <v>5369</v>
      </c>
      <c r="F590" s="235" t="s">
        <v>5056</v>
      </c>
      <c r="G590" s="236" t="s">
        <v>1829</v>
      </c>
      <c r="H590" s="237">
        <v>8</v>
      </c>
      <c r="I590" s="238"/>
      <c r="J590" s="239">
        <f>ROUND(I590*H590,2)</f>
        <v>0</v>
      </c>
      <c r="K590" s="235" t="s">
        <v>413</v>
      </c>
      <c r="L590" s="44"/>
      <c r="M590" s="240" t="s">
        <v>1</v>
      </c>
      <c r="N590" s="241" t="s">
        <v>48</v>
      </c>
      <c r="O590" s="87"/>
      <c r="P590" s="242">
        <f>O590*H590</f>
        <v>0</v>
      </c>
      <c r="Q590" s="242">
        <v>0</v>
      </c>
      <c r="R590" s="242">
        <f>Q590*H590</f>
        <v>0</v>
      </c>
      <c r="S590" s="242">
        <v>0</v>
      </c>
      <c r="T590" s="243">
        <f>S590*H590</f>
        <v>0</v>
      </c>
      <c r="AR590" s="244" t="s">
        <v>125</v>
      </c>
      <c r="AT590" s="244" t="s">
        <v>266</v>
      </c>
      <c r="AU590" s="244" t="s">
        <v>90</v>
      </c>
      <c r="AY590" s="17" t="s">
        <v>263</v>
      </c>
      <c r="BE590" s="245">
        <f>IF(N590="základní",J590,0)</f>
        <v>0</v>
      </c>
      <c r="BF590" s="245">
        <f>IF(N590="snížená",J590,0)</f>
        <v>0</v>
      </c>
      <c r="BG590" s="245">
        <f>IF(N590="zákl. přenesená",J590,0)</f>
        <v>0</v>
      </c>
      <c r="BH590" s="245">
        <f>IF(N590="sníž. přenesená",J590,0)</f>
        <v>0</v>
      </c>
      <c r="BI590" s="245">
        <f>IF(N590="nulová",J590,0)</f>
        <v>0</v>
      </c>
      <c r="BJ590" s="17" t="s">
        <v>90</v>
      </c>
      <c r="BK590" s="245">
        <f>ROUND(I590*H590,2)</f>
        <v>0</v>
      </c>
      <c r="BL590" s="17" t="s">
        <v>125</v>
      </c>
      <c r="BM590" s="244" t="s">
        <v>5370</v>
      </c>
    </row>
    <row r="591" s="1" customFormat="1" ht="24" customHeight="1">
      <c r="B591" s="39"/>
      <c r="C591" s="233" t="s">
        <v>2165</v>
      </c>
      <c r="D591" s="233" t="s">
        <v>266</v>
      </c>
      <c r="E591" s="234" t="s">
        <v>5371</v>
      </c>
      <c r="F591" s="235" t="s">
        <v>5372</v>
      </c>
      <c r="G591" s="236" t="s">
        <v>1829</v>
      </c>
      <c r="H591" s="237">
        <v>2</v>
      </c>
      <c r="I591" s="238"/>
      <c r="J591" s="239">
        <f>ROUND(I591*H591,2)</f>
        <v>0</v>
      </c>
      <c r="K591" s="235" t="s">
        <v>413</v>
      </c>
      <c r="L591" s="44"/>
      <c r="M591" s="240" t="s">
        <v>1</v>
      </c>
      <c r="N591" s="241" t="s">
        <v>48</v>
      </c>
      <c r="O591" s="87"/>
      <c r="P591" s="242">
        <f>O591*H591</f>
        <v>0</v>
      </c>
      <c r="Q591" s="242">
        <v>0</v>
      </c>
      <c r="R591" s="242">
        <f>Q591*H591</f>
        <v>0</v>
      </c>
      <c r="S591" s="242">
        <v>0</v>
      </c>
      <c r="T591" s="243">
        <f>S591*H591</f>
        <v>0</v>
      </c>
      <c r="AR591" s="244" t="s">
        <v>125</v>
      </c>
      <c r="AT591" s="244" t="s">
        <v>266</v>
      </c>
      <c r="AU591" s="244" t="s">
        <v>90</v>
      </c>
      <c r="AY591" s="17" t="s">
        <v>263</v>
      </c>
      <c r="BE591" s="245">
        <f>IF(N591="základní",J591,0)</f>
        <v>0</v>
      </c>
      <c r="BF591" s="245">
        <f>IF(N591="snížená",J591,0)</f>
        <v>0</v>
      </c>
      <c r="BG591" s="245">
        <f>IF(N591="zákl. přenesená",J591,0)</f>
        <v>0</v>
      </c>
      <c r="BH591" s="245">
        <f>IF(N591="sníž. přenesená",J591,0)</f>
        <v>0</v>
      </c>
      <c r="BI591" s="245">
        <f>IF(N591="nulová",J591,0)</f>
        <v>0</v>
      </c>
      <c r="BJ591" s="17" t="s">
        <v>90</v>
      </c>
      <c r="BK591" s="245">
        <f>ROUND(I591*H591,2)</f>
        <v>0</v>
      </c>
      <c r="BL591" s="17" t="s">
        <v>125</v>
      </c>
      <c r="BM591" s="244" t="s">
        <v>5373</v>
      </c>
    </row>
    <row r="592" s="1" customFormat="1" ht="24" customHeight="1">
      <c r="B592" s="39"/>
      <c r="C592" s="233" t="s">
        <v>2169</v>
      </c>
      <c r="D592" s="233" t="s">
        <v>266</v>
      </c>
      <c r="E592" s="234" t="s">
        <v>5374</v>
      </c>
      <c r="F592" s="235" t="s">
        <v>5284</v>
      </c>
      <c r="G592" s="236" t="s">
        <v>1829</v>
      </c>
      <c r="H592" s="237">
        <v>4</v>
      </c>
      <c r="I592" s="238"/>
      <c r="J592" s="239">
        <f>ROUND(I592*H592,2)</f>
        <v>0</v>
      </c>
      <c r="K592" s="235" t="s">
        <v>413</v>
      </c>
      <c r="L592" s="44"/>
      <c r="M592" s="240" t="s">
        <v>1</v>
      </c>
      <c r="N592" s="241" t="s">
        <v>48</v>
      </c>
      <c r="O592" s="87"/>
      <c r="P592" s="242">
        <f>O592*H592</f>
        <v>0</v>
      </c>
      <c r="Q592" s="242">
        <v>0</v>
      </c>
      <c r="R592" s="242">
        <f>Q592*H592</f>
        <v>0</v>
      </c>
      <c r="S592" s="242">
        <v>0</v>
      </c>
      <c r="T592" s="243">
        <f>S592*H592</f>
        <v>0</v>
      </c>
      <c r="AR592" s="244" t="s">
        <v>125</v>
      </c>
      <c r="AT592" s="244" t="s">
        <v>266</v>
      </c>
      <c r="AU592" s="244" t="s">
        <v>90</v>
      </c>
      <c r="AY592" s="17" t="s">
        <v>263</v>
      </c>
      <c r="BE592" s="245">
        <f>IF(N592="základní",J592,0)</f>
        <v>0</v>
      </c>
      <c r="BF592" s="245">
        <f>IF(N592="snížená",J592,0)</f>
        <v>0</v>
      </c>
      <c r="BG592" s="245">
        <f>IF(N592="zákl. přenesená",J592,0)</f>
        <v>0</v>
      </c>
      <c r="BH592" s="245">
        <f>IF(N592="sníž. přenesená",J592,0)</f>
        <v>0</v>
      </c>
      <c r="BI592" s="245">
        <f>IF(N592="nulová",J592,0)</f>
        <v>0</v>
      </c>
      <c r="BJ592" s="17" t="s">
        <v>90</v>
      </c>
      <c r="BK592" s="245">
        <f>ROUND(I592*H592,2)</f>
        <v>0</v>
      </c>
      <c r="BL592" s="17" t="s">
        <v>125</v>
      </c>
      <c r="BM592" s="244" t="s">
        <v>5375</v>
      </c>
    </row>
    <row r="593" s="1" customFormat="1" ht="24" customHeight="1">
      <c r="B593" s="39"/>
      <c r="C593" s="233" t="s">
        <v>2173</v>
      </c>
      <c r="D593" s="233" t="s">
        <v>266</v>
      </c>
      <c r="E593" s="234" t="s">
        <v>5376</v>
      </c>
      <c r="F593" s="235" t="s">
        <v>5377</v>
      </c>
      <c r="G593" s="236" t="s">
        <v>1829</v>
      </c>
      <c r="H593" s="237">
        <v>2</v>
      </c>
      <c r="I593" s="238"/>
      <c r="J593" s="239">
        <f>ROUND(I593*H593,2)</f>
        <v>0</v>
      </c>
      <c r="K593" s="235" t="s">
        <v>413</v>
      </c>
      <c r="L593" s="44"/>
      <c r="M593" s="240" t="s">
        <v>1</v>
      </c>
      <c r="N593" s="241" t="s">
        <v>48</v>
      </c>
      <c r="O593" s="87"/>
      <c r="P593" s="242">
        <f>O593*H593</f>
        <v>0</v>
      </c>
      <c r="Q593" s="242">
        <v>0</v>
      </c>
      <c r="R593" s="242">
        <f>Q593*H593</f>
        <v>0</v>
      </c>
      <c r="S593" s="242">
        <v>0</v>
      </c>
      <c r="T593" s="243">
        <f>S593*H593</f>
        <v>0</v>
      </c>
      <c r="AR593" s="244" t="s">
        <v>125</v>
      </c>
      <c r="AT593" s="244" t="s">
        <v>266</v>
      </c>
      <c r="AU593" s="244" t="s">
        <v>90</v>
      </c>
      <c r="AY593" s="17" t="s">
        <v>263</v>
      </c>
      <c r="BE593" s="245">
        <f>IF(N593="základní",J593,0)</f>
        <v>0</v>
      </c>
      <c r="BF593" s="245">
        <f>IF(N593="snížená",J593,0)</f>
        <v>0</v>
      </c>
      <c r="BG593" s="245">
        <f>IF(N593="zákl. přenesená",J593,0)</f>
        <v>0</v>
      </c>
      <c r="BH593" s="245">
        <f>IF(N593="sníž. přenesená",J593,0)</f>
        <v>0</v>
      </c>
      <c r="BI593" s="245">
        <f>IF(N593="nulová",J593,0)</f>
        <v>0</v>
      </c>
      <c r="BJ593" s="17" t="s">
        <v>90</v>
      </c>
      <c r="BK593" s="245">
        <f>ROUND(I593*H593,2)</f>
        <v>0</v>
      </c>
      <c r="BL593" s="17" t="s">
        <v>125</v>
      </c>
      <c r="BM593" s="244" t="s">
        <v>5378</v>
      </c>
    </row>
    <row r="594" s="1" customFormat="1" ht="16.5" customHeight="1">
      <c r="B594" s="39"/>
      <c r="C594" s="233" t="s">
        <v>2177</v>
      </c>
      <c r="D594" s="233" t="s">
        <v>266</v>
      </c>
      <c r="E594" s="234" t="s">
        <v>5379</v>
      </c>
      <c r="F594" s="235" t="s">
        <v>5380</v>
      </c>
      <c r="G594" s="236" t="s">
        <v>1694</v>
      </c>
      <c r="H594" s="237">
        <v>6</v>
      </c>
      <c r="I594" s="238"/>
      <c r="J594" s="239">
        <f>ROUND(I594*H594,2)</f>
        <v>0</v>
      </c>
      <c r="K594" s="235" t="s">
        <v>413</v>
      </c>
      <c r="L594" s="44"/>
      <c r="M594" s="240" t="s">
        <v>1</v>
      </c>
      <c r="N594" s="241" t="s">
        <v>48</v>
      </c>
      <c r="O594" s="87"/>
      <c r="P594" s="242">
        <f>O594*H594</f>
        <v>0</v>
      </c>
      <c r="Q594" s="242">
        <v>0</v>
      </c>
      <c r="R594" s="242">
        <f>Q594*H594</f>
        <v>0</v>
      </c>
      <c r="S594" s="242">
        <v>0</v>
      </c>
      <c r="T594" s="243">
        <f>S594*H594</f>
        <v>0</v>
      </c>
      <c r="AR594" s="244" t="s">
        <v>125</v>
      </c>
      <c r="AT594" s="244" t="s">
        <v>266</v>
      </c>
      <c r="AU594" s="244" t="s">
        <v>90</v>
      </c>
      <c r="AY594" s="17" t="s">
        <v>263</v>
      </c>
      <c r="BE594" s="245">
        <f>IF(N594="základní",J594,0)</f>
        <v>0</v>
      </c>
      <c r="BF594" s="245">
        <f>IF(N594="snížená",J594,0)</f>
        <v>0</v>
      </c>
      <c r="BG594" s="245">
        <f>IF(N594="zákl. přenesená",J594,0)</f>
        <v>0</v>
      </c>
      <c r="BH594" s="245">
        <f>IF(N594="sníž. přenesená",J594,0)</f>
        <v>0</v>
      </c>
      <c r="BI594" s="245">
        <f>IF(N594="nulová",J594,0)</f>
        <v>0</v>
      </c>
      <c r="BJ594" s="17" t="s">
        <v>90</v>
      </c>
      <c r="BK594" s="245">
        <f>ROUND(I594*H594,2)</f>
        <v>0</v>
      </c>
      <c r="BL594" s="17" t="s">
        <v>125</v>
      </c>
      <c r="BM594" s="244" t="s">
        <v>5381</v>
      </c>
    </row>
    <row r="595" s="1" customFormat="1" ht="16.5" customHeight="1">
      <c r="B595" s="39"/>
      <c r="C595" s="233" t="s">
        <v>2181</v>
      </c>
      <c r="D595" s="233" t="s">
        <v>266</v>
      </c>
      <c r="E595" s="234" t="s">
        <v>5382</v>
      </c>
      <c r="F595" s="235" t="s">
        <v>5383</v>
      </c>
      <c r="G595" s="236" t="s">
        <v>1694</v>
      </c>
      <c r="H595" s="237">
        <v>1</v>
      </c>
      <c r="I595" s="238"/>
      <c r="J595" s="239">
        <f>ROUND(I595*H595,2)</f>
        <v>0</v>
      </c>
      <c r="K595" s="235" t="s">
        <v>413</v>
      </c>
      <c r="L595" s="44"/>
      <c r="M595" s="240" t="s">
        <v>1</v>
      </c>
      <c r="N595" s="241" t="s">
        <v>48</v>
      </c>
      <c r="O595" s="87"/>
      <c r="P595" s="242">
        <f>O595*H595</f>
        <v>0</v>
      </c>
      <c r="Q595" s="242">
        <v>0</v>
      </c>
      <c r="R595" s="242">
        <f>Q595*H595</f>
        <v>0</v>
      </c>
      <c r="S595" s="242">
        <v>0</v>
      </c>
      <c r="T595" s="243">
        <f>S595*H595</f>
        <v>0</v>
      </c>
      <c r="AR595" s="244" t="s">
        <v>125</v>
      </c>
      <c r="AT595" s="244" t="s">
        <v>266</v>
      </c>
      <c r="AU595" s="244" t="s">
        <v>90</v>
      </c>
      <c r="AY595" s="17" t="s">
        <v>263</v>
      </c>
      <c r="BE595" s="245">
        <f>IF(N595="základní",J595,0)</f>
        <v>0</v>
      </c>
      <c r="BF595" s="245">
        <f>IF(N595="snížená",J595,0)</f>
        <v>0</v>
      </c>
      <c r="BG595" s="245">
        <f>IF(N595="zákl. přenesená",J595,0)</f>
        <v>0</v>
      </c>
      <c r="BH595" s="245">
        <f>IF(N595="sníž. přenesená",J595,0)</f>
        <v>0</v>
      </c>
      <c r="BI595" s="245">
        <f>IF(N595="nulová",J595,0)</f>
        <v>0</v>
      </c>
      <c r="BJ595" s="17" t="s">
        <v>90</v>
      </c>
      <c r="BK595" s="245">
        <f>ROUND(I595*H595,2)</f>
        <v>0</v>
      </c>
      <c r="BL595" s="17" t="s">
        <v>125</v>
      </c>
      <c r="BM595" s="244" t="s">
        <v>5384</v>
      </c>
    </row>
    <row r="596" s="1" customFormat="1" ht="16.5" customHeight="1">
      <c r="B596" s="39"/>
      <c r="C596" s="233" t="s">
        <v>2185</v>
      </c>
      <c r="D596" s="233" t="s">
        <v>266</v>
      </c>
      <c r="E596" s="234" t="s">
        <v>5385</v>
      </c>
      <c r="F596" s="235" t="s">
        <v>4745</v>
      </c>
      <c r="G596" s="236" t="s">
        <v>1829</v>
      </c>
      <c r="H596" s="237">
        <v>1</v>
      </c>
      <c r="I596" s="238"/>
      <c r="J596" s="239">
        <f>ROUND(I596*H596,2)</f>
        <v>0</v>
      </c>
      <c r="K596" s="235" t="s">
        <v>413</v>
      </c>
      <c r="L596" s="44"/>
      <c r="M596" s="240" t="s">
        <v>1</v>
      </c>
      <c r="N596" s="241" t="s">
        <v>48</v>
      </c>
      <c r="O596" s="87"/>
      <c r="P596" s="242">
        <f>O596*H596</f>
        <v>0</v>
      </c>
      <c r="Q596" s="242">
        <v>0</v>
      </c>
      <c r="R596" s="242">
        <f>Q596*H596</f>
        <v>0</v>
      </c>
      <c r="S596" s="242">
        <v>0</v>
      </c>
      <c r="T596" s="243">
        <f>S596*H596</f>
        <v>0</v>
      </c>
      <c r="AR596" s="244" t="s">
        <v>125</v>
      </c>
      <c r="AT596" s="244" t="s">
        <v>266</v>
      </c>
      <c r="AU596" s="244" t="s">
        <v>90</v>
      </c>
      <c r="AY596" s="17" t="s">
        <v>263</v>
      </c>
      <c r="BE596" s="245">
        <f>IF(N596="základní",J596,0)</f>
        <v>0</v>
      </c>
      <c r="BF596" s="245">
        <f>IF(N596="snížená",J596,0)</f>
        <v>0</v>
      </c>
      <c r="BG596" s="245">
        <f>IF(N596="zákl. přenesená",J596,0)</f>
        <v>0</v>
      </c>
      <c r="BH596" s="245">
        <f>IF(N596="sníž. přenesená",J596,0)</f>
        <v>0</v>
      </c>
      <c r="BI596" s="245">
        <f>IF(N596="nulová",J596,0)</f>
        <v>0</v>
      </c>
      <c r="BJ596" s="17" t="s">
        <v>90</v>
      </c>
      <c r="BK596" s="245">
        <f>ROUND(I596*H596,2)</f>
        <v>0</v>
      </c>
      <c r="BL596" s="17" t="s">
        <v>125</v>
      </c>
      <c r="BM596" s="244" t="s">
        <v>5386</v>
      </c>
    </row>
    <row r="597" s="11" customFormat="1" ht="25.92" customHeight="1">
      <c r="B597" s="217"/>
      <c r="C597" s="218"/>
      <c r="D597" s="219" t="s">
        <v>82</v>
      </c>
      <c r="E597" s="220" t="s">
        <v>5387</v>
      </c>
      <c r="F597" s="220" t="s">
        <v>5388</v>
      </c>
      <c r="G597" s="218"/>
      <c r="H597" s="218"/>
      <c r="I597" s="221"/>
      <c r="J597" s="222">
        <f>BK597</f>
        <v>0</v>
      </c>
      <c r="K597" s="218"/>
      <c r="L597" s="223"/>
      <c r="M597" s="224"/>
      <c r="N597" s="225"/>
      <c r="O597" s="225"/>
      <c r="P597" s="226">
        <f>SUM(P598:P616)</f>
        <v>0</v>
      </c>
      <c r="Q597" s="225"/>
      <c r="R597" s="226">
        <f>SUM(R598:R616)</f>
        <v>0</v>
      </c>
      <c r="S597" s="225"/>
      <c r="T597" s="227">
        <f>SUM(T598:T616)</f>
        <v>0</v>
      </c>
      <c r="AR597" s="228" t="s">
        <v>90</v>
      </c>
      <c r="AT597" s="229" t="s">
        <v>82</v>
      </c>
      <c r="AU597" s="229" t="s">
        <v>83</v>
      </c>
      <c r="AY597" s="228" t="s">
        <v>263</v>
      </c>
      <c r="BK597" s="230">
        <f>SUM(BK598:BK616)</f>
        <v>0</v>
      </c>
    </row>
    <row r="598" s="1" customFormat="1" ht="16.5" customHeight="1">
      <c r="B598" s="39"/>
      <c r="C598" s="233" t="s">
        <v>2189</v>
      </c>
      <c r="D598" s="233" t="s">
        <v>266</v>
      </c>
      <c r="E598" s="234" t="s">
        <v>5389</v>
      </c>
      <c r="F598" s="235" t="s">
        <v>5390</v>
      </c>
      <c r="G598" s="236" t="s">
        <v>1694</v>
      </c>
      <c r="H598" s="237">
        <v>25</v>
      </c>
      <c r="I598" s="238"/>
      <c r="J598" s="239">
        <f>ROUND(I598*H598,2)</f>
        <v>0</v>
      </c>
      <c r="K598" s="235" t="s">
        <v>413</v>
      </c>
      <c r="L598" s="44"/>
      <c r="M598" s="240" t="s">
        <v>1</v>
      </c>
      <c r="N598" s="241" t="s">
        <v>48</v>
      </c>
      <c r="O598" s="87"/>
      <c r="P598" s="242">
        <f>O598*H598</f>
        <v>0</v>
      </c>
      <c r="Q598" s="242">
        <v>0</v>
      </c>
      <c r="R598" s="242">
        <f>Q598*H598</f>
        <v>0</v>
      </c>
      <c r="S598" s="242">
        <v>0</v>
      </c>
      <c r="T598" s="243">
        <f>S598*H598</f>
        <v>0</v>
      </c>
      <c r="AR598" s="244" t="s">
        <v>125</v>
      </c>
      <c r="AT598" s="244" t="s">
        <v>266</v>
      </c>
      <c r="AU598" s="244" t="s">
        <v>90</v>
      </c>
      <c r="AY598" s="17" t="s">
        <v>263</v>
      </c>
      <c r="BE598" s="245">
        <f>IF(N598="základní",J598,0)</f>
        <v>0</v>
      </c>
      <c r="BF598" s="245">
        <f>IF(N598="snížená",J598,0)</f>
        <v>0</v>
      </c>
      <c r="BG598" s="245">
        <f>IF(N598="zákl. přenesená",J598,0)</f>
        <v>0</v>
      </c>
      <c r="BH598" s="245">
        <f>IF(N598="sníž. přenesená",J598,0)</f>
        <v>0</v>
      </c>
      <c r="BI598" s="245">
        <f>IF(N598="nulová",J598,0)</f>
        <v>0</v>
      </c>
      <c r="BJ598" s="17" t="s">
        <v>90</v>
      </c>
      <c r="BK598" s="245">
        <f>ROUND(I598*H598,2)</f>
        <v>0</v>
      </c>
      <c r="BL598" s="17" t="s">
        <v>125</v>
      </c>
      <c r="BM598" s="244" t="s">
        <v>5391</v>
      </c>
    </row>
    <row r="599" s="1" customFormat="1" ht="16.5" customHeight="1">
      <c r="B599" s="39"/>
      <c r="C599" s="233" t="s">
        <v>2193</v>
      </c>
      <c r="D599" s="233" t="s">
        <v>266</v>
      </c>
      <c r="E599" s="234" t="s">
        <v>5392</v>
      </c>
      <c r="F599" s="235" t="s">
        <v>4766</v>
      </c>
      <c r="G599" s="236" t="s">
        <v>1694</v>
      </c>
      <c r="H599" s="237">
        <v>25</v>
      </c>
      <c r="I599" s="238"/>
      <c r="J599" s="239">
        <f>ROUND(I599*H599,2)</f>
        <v>0</v>
      </c>
      <c r="K599" s="235" t="s">
        <v>413</v>
      </c>
      <c r="L599" s="44"/>
      <c r="M599" s="240" t="s">
        <v>1</v>
      </c>
      <c r="N599" s="241" t="s">
        <v>48</v>
      </c>
      <c r="O599" s="87"/>
      <c r="P599" s="242">
        <f>O599*H599</f>
        <v>0</v>
      </c>
      <c r="Q599" s="242">
        <v>0</v>
      </c>
      <c r="R599" s="242">
        <f>Q599*H599</f>
        <v>0</v>
      </c>
      <c r="S599" s="242">
        <v>0</v>
      </c>
      <c r="T599" s="243">
        <f>S599*H599</f>
        <v>0</v>
      </c>
      <c r="AR599" s="244" t="s">
        <v>125</v>
      </c>
      <c r="AT599" s="244" t="s">
        <v>266</v>
      </c>
      <c r="AU599" s="244" t="s">
        <v>90</v>
      </c>
      <c r="AY599" s="17" t="s">
        <v>263</v>
      </c>
      <c r="BE599" s="245">
        <f>IF(N599="základní",J599,0)</f>
        <v>0</v>
      </c>
      <c r="BF599" s="245">
        <f>IF(N599="snížená",J599,0)</f>
        <v>0</v>
      </c>
      <c r="BG599" s="245">
        <f>IF(N599="zákl. přenesená",J599,0)</f>
        <v>0</v>
      </c>
      <c r="BH599" s="245">
        <f>IF(N599="sníž. přenesená",J599,0)</f>
        <v>0</v>
      </c>
      <c r="BI599" s="245">
        <f>IF(N599="nulová",J599,0)</f>
        <v>0</v>
      </c>
      <c r="BJ599" s="17" t="s">
        <v>90</v>
      </c>
      <c r="BK599" s="245">
        <f>ROUND(I599*H599,2)</f>
        <v>0</v>
      </c>
      <c r="BL599" s="17" t="s">
        <v>125</v>
      </c>
      <c r="BM599" s="244" t="s">
        <v>5393</v>
      </c>
    </row>
    <row r="600" s="1" customFormat="1" ht="16.5" customHeight="1">
      <c r="B600" s="39"/>
      <c r="C600" s="233" t="s">
        <v>2197</v>
      </c>
      <c r="D600" s="233" t="s">
        <v>266</v>
      </c>
      <c r="E600" s="234" t="s">
        <v>5394</v>
      </c>
      <c r="F600" s="235" t="s">
        <v>4987</v>
      </c>
      <c r="G600" s="236" t="s">
        <v>1694</v>
      </c>
      <c r="H600" s="237">
        <v>27</v>
      </c>
      <c r="I600" s="238"/>
      <c r="J600" s="239">
        <f>ROUND(I600*H600,2)</f>
        <v>0</v>
      </c>
      <c r="K600" s="235" t="s">
        <v>413</v>
      </c>
      <c r="L600" s="44"/>
      <c r="M600" s="240" t="s">
        <v>1</v>
      </c>
      <c r="N600" s="241" t="s">
        <v>48</v>
      </c>
      <c r="O600" s="87"/>
      <c r="P600" s="242">
        <f>O600*H600</f>
        <v>0</v>
      </c>
      <c r="Q600" s="242">
        <v>0</v>
      </c>
      <c r="R600" s="242">
        <f>Q600*H600</f>
        <v>0</v>
      </c>
      <c r="S600" s="242">
        <v>0</v>
      </c>
      <c r="T600" s="243">
        <f>S600*H600</f>
        <v>0</v>
      </c>
      <c r="AR600" s="244" t="s">
        <v>125</v>
      </c>
      <c r="AT600" s="244" t="s">
        <v>266</v>
      </c>
      <c r="AU600" s="244" t="s">
        <v>90</v>
      </c>
      <c r="AY600" s="17" t="s">
        <v>263</v>
      </c>
      <c r="BE600" s="245">
        <f>IF(N600="základní",J600,0)</f>
        <v>0</v>
      </c>
      <c r="BF600" s="245">
        <f>IF(N600="snížená",J600,0)</f>
        <v>0</v>
      </c>
      <c r="BG600" s="245">
        <f>IF(N600="zákl. přenesená",J600,0)</f>
        <v>0</v>
      </c>
      <c r="BH600" s="245">
        <f>IF(N600="sníž. přenesená",J600,0)</f>
        <v>0</v>
      </c>
      <c r="BI600" s="245">
        <f>IF(N600="nulová",J600,0)</f>
        <v>0</v>
      </c>
      <c r="BJ600" s="17" t="s">
        <v>90</v>
      </c>
      <c r="BK600" s="245">
        <f>ROUND(I600*H600,2)</f>
        <v>0</v>
      </c>
      <c r="BL600" s="17" t="s">
        <v>125</v>
      </c>
      <c r="BM600" s="244" t="s">
        <v>5395</v>
      </c>
    </row>
    <row r="601" s="1" customFormat="1" ht="16.5" customHeight="1">
      <c r="B601" s="39"/>
      <c r="C601" s="233" t="s">
        <v>2201</v>
      </c>
      <c r="D601" s="233" t="s">
        <v>266</v>
      </c>
      <c r="E601" s="234" t="s">
        <v>5396</v>
      </c>
      <c r="F601" s="235" t="s">
        <v>4766</v>
      </c>
      <c r="G601" s="236" t="s">
        <v>1694</v>
      </c>
      <c r="H601" s="237">
        <v>27</v>
      </c>
      <c r="I601" s="238"/>
      <c r="J601" s="239">
        <f>ROUND(I601*H601,2)</f>
        <v>0</v>
      </c>
      <c r="K601" s="235" t="s">
        <v>413</v>
      </c>
      <c r="L601" s="44"/>
      <c r="M601" s="240" t="s">
        <v>1</v>
      </c>
      <c r="N601" s="241" t="s">
        <v>48</v>
      </c>
      <c r="O601" s="87"/>
      <c r="P601" s="242">
        <f>O601*H601</f>
        <v>0</v>
      </c>
      <c r="Q601" s="242">
        <v>0</v>
      </c>
      <c r="R601" s="242">
        <f>Q601*H601</f>
        <v>0</v>
      </c>
      <c r="S601" s="242">
        <v>0</v>
      </c>
      <c r="T601" s="243">
        <f>S601*H601</f>
        <v>0</v>
      </c>
      <c r="AR601" s="244" t="s">
        <v>125</v>
      </c>
      <c r="AT601" s="244" t="s">
        <v>266</v>
      </c>
      <c r="AU601" s="244" t="s">
        <v>90</v>
      </c>
      <c r="AY601" s="17" t="s">
        <v>263</v>
      </c>
      <c r="BE601" s="245">
        <f>IF(N601="základní",J601,0)</f>
        <v>0</v>
      </c>
      <c r="BF601" s="245">
        <f>IF(N601="snížená",J601,0)</f>
        <v>0</v>
      </c>
      <c r="BG601" s="245">
        <f>IF(N601="zákl. přenesená",J601,0)</f>
        <v>0</v>
      </c>
      <c r="BH601" s="245">
        <f>IF(N601="sníž. přenesená",J601,0)</f>
        <v>0</v>
      </c>
      <c r="BI601" s="245">
        <f>IF(N601="nulová",J601,0)</f>
        <v>0</v>
      </c>
      <c r="BJ601" s="17" t="s">
        <v>90</v>
      </c>
      <c r="BK601" s="245">
        <f>ROUND(I601*H601,2)</f>
        <v>0</v>
      </c>
      <c r="BL601" s="17" t="s">
        <v>125</v>
      </c>
      <c r="BM601" s="244" t="s">
        <v>5397</v>
      </c>
    </row>
    <row r="602" s="1" customFormat="1" ht="16.5" customHeight="1">
      <c r="B602" s="39"/>
      <c r="C602" s="233" t="s">
        <v>2205</v>
      </c>
      <c r="D602" s="233" t="s">
        <v>266</v>
      </c>
      <c r="E602" s="234" t="s">
        <v>5398</v>
      </c>
      <c r="F602" s="235" t="s">
        <v>4919</v>
      </c>
      <c r="G602" s="236" t="s">
        <v>1694</v>
      </c>
      <c r="H602" s="237">
        <v>21</v>
      </c>
      <c r="I602" s="238"/>
      <c r="J602" s="239">
        <f>ROUND(I602*H602,2)</f>
        <v>0</v>
      </c>
      <c r="K602" s="235" t="s">
        <v>413</v>
      </c>
      <c r="L602" s="44"/>
      <c r="M602" s="240" t="s">
        <v>1</v>
      </c>
      <c r="N602" s="241" t="s">
        <v>48</v>
      </c>
      <c r="O602" s="87"/>
      <c r="P602" s="242">
        <f>O602*H602</f>
        <v>0</v>
      </c>
      <c r="Q602" s="242">
        <v>0</v>
      </c>
      <c r="R602" s="242">
        <f>Q602*H602</f>
        <v>0</v>
      </c>
      <c r="S602" s="242">
        <v>0</v>
      </c>
      <c r="T602" s="243">
        <f>S602*H602</f>
        <v>0</v>
      </c>
      <c r="AR602" s="244" t="s">
        <v>125</v>
      </c>
      <c r="AT602" s="244" t="s">
        <v>266</v>
      </c>
      <c r="AU602" s="244" t="s">
        <v>90</v>
      </c>
      <c r="AY602" s="17" t="s">
        <v>263</v>
      </c>
      <c r="BE602" s="245">
        <f>IF(N602="základní",J602,0)</f>
        <v>0</v>
      </c>
      <c r="BF602" s="245">
        <f>IF(N602="snížená",J602,0)</f>
        <v>0</v>
      </c>
      <c r="BG602" s="245">
        <f>IF(N602="zákl. přenesená",J602,0)</f>
        <v>0</v>
      </c>
      <c r="BH602" s="245">
        <f>IF(N602="sníž. přenesená",J602,0)</f>
        <v>0</v>
      </c>
      <c r="BI602" s="245">
        <f>IF(N602="nulová",J602,0)</f>
        <v>0</v>
      </c>
      <c r="BJ602" s="17" t="s">
        <v>90</v>
      </c>
      <c r="BK602" s="245">
        <f>ROUND(I602*H602,2)</f>
        <v>0</v>
      </c>
      <c r="BL602" s="17" t="s">
        <v>125</v>
      </c>
      <c r="BM602" s="244" t="s">
        <v>5399</v>
      </c>
    </row>
    <row r="603" s="1" customFormat="1" ht="16.5" customHeight="1">
      <c r="B603" s="39"/>
      <c r="C603" s="233" t="s">
        <v>2209</v>
      </c>
      <c r="D603" s="233" t="s">
        <v>266</v>
      </c>
      <c r="E603" s="234" t="s">
        <v>5400</v>
      </c>
      <c r="F603" s="235" t="s">
        <v>4766</v>
      </c>
      <c r="G603" s="236" t="s">
        <v>1694</v>
      </c>
      <c r="H603" s="237">
        <v>21</v>
      </c>
      <c r="I603" s="238"/>
      <c r="J603" s="239">
        <f>ROUND(I603*H603,2)</f>
        <v>0</v>
      </c>
      <c r="K603" s="235" t="s">
        <v>413</v>
      </c>
      <c r="L603" s="44"/>
      <c r="M603" s="240" t="s">
        <v>1</v>
      </c>
      <c r="N603" s="241" t="s">
        <v>48</v>
      </c>
      <c r="O603" s="87"/>
      <c r="P603" s="242">
        <f>O603*H603</f>
        <v>0</v>
      </c>
      <c r="Q603" s="242">
        <v>0</v>
      </c>
      <c r="R603" s="242">
        <f>Q603*H603</f>
        <v>0</v>
      </c>
      <c r="S603" s="242">
        <v>0</v>
      </c>
      <c r="T603" s="243">
        <f>S603*H603</f>
        <v>0</v>
      </c>
      <c r="AR603" s="244" t="s">
        <v>125</v>
      </c>
      <c r="AT603" s="244" t="s">
        <v>266</v>
      </c>
      <c r="AU603" s="244" t="s">
        <v>90</v>
      </c>
      <c r="AY603" s="17" t="s">
        <v>263</v>
      </c>
      <c r="BE603" s="245">
        <f>IF(N603="základní",J603,0)</f>
        <v>0</v>
      </c>
      <c r="BF603" s="245">
        <f>IF(N603="snížená",J603,0)</f>
        <v>0</v>
      </c>
      <c r="BG603" s="245">
        <f>IF(N603="zákl. přenesená",J603,0)</f>
        <v>0</v>
      </c>
      <c r="BH603" s="245">
        <f>IF(N603="sníž. přenesená",J603,0)</f>
        <v>0</v>
      </c>
      <c r="BI603" s="245">
        <f>IF(N603="nulová",J603,0)</f>
        <v>0</v>
      </c>
      <c r="BJ603" s="17" t="s">
        <v>90</v>
      </c>
      <c r="BK603" s="245">
        <f>ROUND(I603*H603,2)</f>
        <v>0</v>
      </c>
      <c r="BL603" s="17" t="s">
        <v>125</v>
      </c>
      <c r="BM603" s="244" t="s">
        <v>5401</v>
      </c>
    </row>
    <row r="604" s="1" customFormat="1" ht="16.5" customHeight="1">
      <c r="B604" s="39"/>
      <c r="C604" s="233" t="s">
        <v>2213</v>
      </c>
      <c r="D604" s="233" t="s">
        <v>266</v>
      </c>
      <c r="E604" s="234" t="s">
        <v>5402</v>
      </c>
      <c r="F604" s="235" t="s">
        <v>4992</v>
      </c>
      <c r="G604" s="236" t="s">
        <v>1694</v>
      </c>
      <c r="H604" s="237">
        <v>218</v>
      </c>
      <c r="I604" s="238"/>
      <c r="J604" s="239">
        <f>ROUND(I604*H604,2)</f>
        <v>0</v>
      </c>
      <c r="K604" s="235" t="s">
        <v>413</v>
      </c>
      <c r="L604" s="44"/>
      <c r="M604" s="240" t="s">
        <v>1</v>
      </c>
      <c r="N604" s="241" t="s">
        <v>48</v>
      </c>
      <c r="O604" s="87"/>
      <c r="P604" s="242">
        <f>O604*H604</f>
        <v>0</v>
      </c>
      <c r="Q604" s="242">
        <v>0</v>
      </c>
      <c r="R604" s="242">
        <f>Q604*H604</f>
        <v>0</v>
      </c>
      <c r="S604" s="242">
        <v>0</v>
      </c>
      <c r="T604" s="243">
        <f>S604*H604</f>
        <v>0</v>
      </c>
      <c r="AR604" s="244" t="s">
        <v>125</v>
      </c>
      <c r="AT604" s="244" t="s">
        <v>266</v>
      </c>
      <c r="AU604" s="244" t="s">
        <v>90</v>
      </c>
      <c r="AY604" s="17" t="s">
        <v>263</v>
      </c>
      <c r="BE604" s="245">
        <f>IF(N604="základní",J604,0)</f>
        <v>0</v>
      </c>
      <c r="BF604" s="245">
        <f>IF(N604="snížená",J604,0)</f>
        <v>0</v>
      </c>
      <c r="BG604" s="245">
        <f>IF(N604="zákl. přenesená",J604,0)</f>
        <v>0</v>
      </c>
      <c r="BH604" s="245">
        <f>IF(N604="sníž. přenesená",J604,0)</f>
        <v>0</v>
      </c>
      <c r="BI604" s="245">
        <f>IF(N604="nulová",J604,0)</f>
        <v>0</v>
      </c>
      <c r="BJ604" s="17" t="s">
        <v>90</v>
      </c>
      <c r="BK604" s="245">
        <f>ROUND(I604*H604,2)</f>
        <v>0</v>
      </c>
      <c r="BL604" s="17" t="s">
        <v>125</v>
      </c>
      <c r="BM604" s="244" t="s">
        <v>5403</v>
      </c>
    </row>
    <row r="605" s="1" customFormat="1" ht="16.5" customHeight="1">
      <c r="B605" s="39"/>
      <c r="C605" s="233" t="s">
        <v>2218</v>
      </c>
      <c r="D605" s="233" t="s">
        <v>266</v>
      </c>
      <c r="E605" s="234" t="s">
        <v>5404</v>
      </c>
      <c r="F605" s="235" t="s">
        <v>4766</v>
      </c>
      <c r="G605" s="236" t="s">
        <v>1694</v>
      </c>
      <c r="H605" s="237">
        <v>218</v>
      </c>
      <c r="I605" s="238"/>
      <c r="J605" s="239">
        <f>ROUND(I605*H605,2)</f>
        <v>0</v>
      </c>
      <c r="K605" s="235" t="s">
        <v>413</v>
      </c>
      <c r="L605" s="44"/>
      <c r="M605" s="240" t="s">
        <v>1</v>
      </c>
      <c r="N605" s="241" t="s">
        <v>48</v>
      </c>
      <c r="O605" s="87"/>
      <c r="P605" s="242">
        <f>O605*H605</f>
        <v>0</v>
      </c>
      <c r="Q605" s="242">
        <v>0</v>
      </c>
      <c r="R605" s="242">
        <f>Q605*H605</f>
        <v>0</v>
      </c>
      <c r="S605" s="242">
        <v>0</v>
      </c>
      <c r="T605" s="243">
        <f>S605*H605</f>
        <v>0</v>
      </c>
      <c r="AR605" s="244" t="s">
        <v>125</v>
      </c>
      <c r="AT605" s="244" t="s">
        <v>266</v>
      </c>
      <c r="AU605" s="244" t="s">
        <v>90</v>
      </c>
      <c r="AY605" s="17" t="s">
        <v>263</v>
      </c>
      <c r="BE605" s="245">
        <f>IF(N605="základní",J605,0)</f>
        <v>0</v>
      </c>
      <c r="BF605" s="245">
        <f>IF(N605="snížená",J605,0)</f>
        <v>0</v>
      </c>
      <c r="BG605" s="245">
        <f>IF(N605="zákl. přenesená",J605,0)</f>
        <v>0</v>
      </c>
      <c r="BH605" s="245">
        <f>IF(N605="sníž. přenesená",J605,0)</f>
        <v>0</v>
      </c>
      <c r="BI605" s="245">
        <f>IF(N605="nulová",J605,0)</f>
        <v>0</v>
      </c>
      <c r="BJ605" s="17" t="s">
        <v>90</v>
      </c>
      <c r="BK605" s="245">
        <f>ROUND(I605*H605,2)</f>
        <v>0</v>
      </c>
      <c r="BL605" s="17" t="s">
        <v>125</v>
      </c>
      <c r="BM605" s="244" t="s">
        <v>1157</v>
      </c>
    </row>
    <row r="606" s="1" customFormat="1" ht="16.5" customHeight="1">
      <c r="B606" s="39"/>
      <c r="C606" s="233" t="s">
        <v>2222</v>
      </c>
      <c r="D606" s="233" t="s">
        <v>266</v>
      </c>
      <c r="E606" s="234" t="s">
        <v>5405</v>
      </c>
      <c r="F606" s="235" t="s">
        <v>4925</v>
      </c>
      <c r="G606" s="236" t="s">
        <v>1694</v>
      </c>
      <c r="H606" s="237">
        <v>6</v>
      </c>
      <c r="I606" s="238"/>
      <c r="J606" s="239">
        <f>ROUND(I606*H606,2)</f>
        <v>0</v>
      </c>
      <c r="K606" s="235" t="s">
        <v>413</v>
      </c>
      <c r="L606" s="44"/>
      <c r="M606" s="240" t="s">
        <v>1</v>
      </c>
      <c r="N606" s="241" t="s">
        <v>48</v>
      </c>
      <c r="O606" s="87"/>
      <c r="P606" s="242">
        <f>O606*H606</f>
        <v>0</v>
      </c>
      <c r="Q606" s="242">
        <v>0</v>
      </c>
      <c r="R606" s="242">
        <f>Q606*H606</f>
        <v>0</v>
      </c>
      <c r="S606" s="242">
        <v>0</v>
      </c>
      <c r="T606" s="243">
        <f>S606*H606</f>
        <v>0</v>
      </c>
      <c r="AR606" s="244" t="s">
        <v>125</v>
      </c>
      <c r="AT606" s="244" t="s">
        <v>266</v>
      </c>
      <c r="AU606" s="244" t="s">
        <v>90</v>
      </c>
      <c r="AY606" s="17" t="s">
        <v>263</v>
      </c>
      <c r="BE606" s="245">
        <f>IF(N606="základní",J606,0)</f>
        <v>0</v>
      </c>
      <c r="BF606" s="245">
        <f>IF(N606="snížená",J606,0)</f>
        <v>0</v>
      </c>
      <c r="BG606" s="245">
        <f>IF(N606="zákl. přenesená",J606,0)</f>
        <v>0</v>
      </c>
      <c r="BH606" s="245">
        <f>IF(N606="sníž. přenesená",J606,0)</f>
        <v>0</v>
      </c>
      <c r="BI606" s="245">
        <f>IF(N606="nulová",J606,0)</f>
        <v>0</v>
      </c>
      <c r="BJ606" s="17" t="s">
        <v>90</v>
      </c>
      <c r="BK606" s="245">
        <f>ROUND(I606*H606,2)</f>
        <v>0</v>
      </c>
      <c r="BL606" s="17" t="s">
        <v>125</v>
      </c>
      <c r="BM606" s="244" t="s">
        <v>3375</v>
      </c>
    </row>
    <row r="607" s="1" customFormat="1" ht="16.5" customHeight="1">
      <c r="B607" s="39"/>
      <c r="C607" s="233" t="s">
        <v>2226</v>
      </c>
      <c r="D607" s="233" t="s">
        <v>266</v>
      </c>
      <c r="E607" s="234" t="s">
        <v>5406</v>
      </c>
      <c r="F607" s="235" t="s">
        <v>4766</v>
      </c>
      <c r="G607" s="236" t="s">
        <v>1694</v>
      </c>
      <c r="H607" s="237">
        <v>6</v>
      </c>
      <c r="I607" s="238"/>
      <c r="J607" s="239">
        <f>ROUND(I607*H607,2)</f>
        <v>0</v>
      </c>
      <c r="K607" s="235" t="s">
        <v>413</v>
      </c>
      <c r="L607" s="44"/>
      <c r="M607" s="240" t="s">
        <v>1</v>
      </c>
      <c r="N607" s="241" t="s">
        <v>48</v>
      </c>
      <c r="O607" s="87"/>
      <c r="P607" s="242">
        <f>O607*H607</f>
        <v>0</v>
      </c>
      <c r="Q607" s="242">
        <v>0</v>
      </c>
      <c r="R607" s="242">
        <f>Q607*H607</f>
        <v>0</v>
      </c>
      <c r="S607" s="242">
        <v>0</v>
      </c>
      <c r="T607" s="243">
        <f>S607*H607</f>
        <v>0</v>
      </c>
      <c r="AR607" s="244" t="s">
        <v>125</v>
      </c>
      <c r="AT607" s="244" t="s">
        <v>266</v>
      </c>
      <c r="AU607" s="244" t="s">
        <v>90</v>
      </c>
      <c r="AY607" s="17" t="s">
        <v>263</v>
      </c>
      <c r="BE607" s="245">
        <f>IF(N607="základní",J607,0)</f>
        <v>0</v>
      </c>
      <c r="BF607" s="245">
        <f>IF(N607="snížená",J607,0)</f>
        <v>0</v>
      </c>
      <c r="BG607" s="245">
        <f>IF(N607="zákl. přenesená",J607,0)</f>
        <v>0</v>
      </c>
      <c r="BH607" s="245">
        <f>IF(N607="sníž. přenesená",J607,0)</f>
        <v>0</v>
      </c>
      <c r="BI607" s="245">
        <f>IF(N607="nulová",J607,0)</f>
        <v>0</v>
      </c>
      <c r="BJ607" s="17" t="s">
        <v>90</v>
      </c>
      <c r="BK607" s="245">
        <f>ROUND(I607*H607,2)</f>
        <v>0</v>
      </c>
      <c r="BL607" s="17" t="s">
        <v>125</v>
      </c>
      <c r="BM607" s="244" t="s">
        <v>5407</v>
      </c>
    </row>
    <row r="608" s="1" customFormat="1" ht="16.5" customHeight="1">
      <c r="B608" s="39"/>
      <c r="C608" s="233" t="s">
        <v>2230</v>
      </c>
      <c r="D608" s="233" t="s">
        <v>266</v>
      </c>
      <c r="E608" s="234" t="s">
        <v>5408</v>
      </c>
      <c r="F608" s="235" t="s">
        <v>4934</v>
      </c>
      <c r="G608" s="236" t="s">
        <v>1694</v>
      </c>
      <c r="H608" s="237">
        <v>96</v>
      </c>
      <c r="I608" s="238"/>
      <c r="J608" s="239">
        <f>ROUND(I608*H608,2)</f>
        <v>0</v>
      </c>
      <c r="K608" s="235" t="s">
        <v>413</v>
      </c>
      <c r="L608" s="44"/>
      <c r="M608" s="240" t="s">
        <v>1</v>
      </c>
      <c r="N608" s="241" t="s">
        <v>48</v>
      </c>
      <c r="O608" s="87"/>
      <c r="P608" s="242">
        <f>O608*H608</f>
        <v>0</v>
      </c>
      <c r="Q608" s="242">
        <v>0</v>
      </c>
      <c r="R608" s="242">
        <f>Q608*H608</f>
        <v>0</v>
      </c>
      <c r="S608" s="242">
        <v>0</v>
      </c>
      <c r="T608" s="243">
        <f>S608*H608</f>
        <v>0</v>
      </c>
      <c r="AR608" s="244" t="s">
        <v>125</v>
      </c>
      <c r="AT608" s="244" t="s">
        <v>266</v>
      </c>
      <c r="AU608" s="244" t="s">
        <v>90</v>
      </c>
      <c r="AY608" s="17" t="s">
        <v>263</v>
      </c>
      <c r="BE608" s="245">
        <f>IF(N608="základní",J608,0)</f>
        <v>0</v>
      </c>
      <c r="BF608" s="245">
        <f>IF(N608="snížená",J608,0)</f>
        <v>0</v>
      </c>
      <c r="BG608" s="245">
        <f>IF(N608="zákl. přenesená",J608,0)</f>
        <v>0</v>
      </c>
      <c r="BH608" s="245">
        <f>IF(N608="sníž. přenesená",J608,0)</f>
        <v>0</v>
      </c>
      <c r="BI608" s="245">
        <f>IF(N608="nulová",J608,0)</f>
        <v>0</v>
      </c>
      <c r="BJ608" s="17" t="s">
        <v>90</v>
      </c>
      <c r="BK608" s="245">
        <f>ROUND(I608*H608,2)</f>
        <v>0</v>
      </c>
      <c r="BL608" s="17" t="s">
        <v>125</v>
      </c>
      <c r="BM608" s="244" t="s">
        <v>5409</v>
      </c>
    </row>
    <row r="609" s="1" customFormat="1" ht="16.5" customHeight="1">
      <c r="B609" s="39"/>
      <c r="C609" s="233" t="s">
        <v>2234</v>
      </c>
      <c r="D609" s="233" t="s">
        <v>266</v>
      </c>
      <c r="E609" s="234" t="s">
        <v>5410</v>
      </c>
      <c r="F609" s="235" t="s">
        <v>4766</v>
      </c>
      <c r="G609" s="236" t="s">
        <v>1694</v>
      </c>
      <c r="H609" s="237">
        <v>96</v>
      </c>
      <c r="I609" s="238"/>
      <c r="J609" s="239">
        <f>ROUND(I609*H609,2)</f>
        <v>0</v>
      </c>
      <c r="K609" s="235" t="s">
        <v>413</v>
      </c>
      <c r="L609" s="44"/>
      <c r="M609" s="240" t="s">
        <v>1</v>
      </c>
      <c r="N609" s="241" t="s">
        <v>48</v>
      </c>
      <c r="O609" s="87"/>
      <c r="P609" s="242">
        <f>O609*H609</f>
        <v>0</v>
      </c>
      <c r="Q609" s="242">
        <v>0</v>
      </c>
      <c r="R609" s="242">
        <f>Q609*H609</f>
        <v>0</v>
      </c>
      <c r="S609" s="242">
        <v>0</v>
      </c>
      <c r="T609" s="243">
        <f>S609*H609</f>
        <v>0</v>
      </c>
      <c r="AR609" s="244" t="s">
        <v>125</v>
      </c>
      <c r="AT609" s="244" t="s">
        <v>266</v>
      </c>
      <c r="AU609" s="244" t="s">
        <v>90</v>
      </c>
      <c r="AY609" s="17" t="s">
        <v>263</v>
      </c>
      <c r="BE609" s="245">
        <f>IF(N609="základní",J609,0)</f>
        <v>0</v>
      </c>
      <c r="BF609" s="245">
        <f>IF(N609="snížená",J609,0)</f>
        <v>0</v>
      </c>
      <c r="BG609" s="245">
        <f>IF(N609="zákl. přenesená",J609,0)</f>
        <v>0</v>
      </c>
      <c r="BH609" s="245">
        <f>IF(N609="sníž. přenesená",J609,0)</f>
        <v>0</v>
      </c>
      <c r="BI609" s="245">
        <f>IF(N609="nulová",J609,0)</f>
        <v>0</v>
      </c>
      <c r="BJ609" s="17" t="s">
        <v>90</v>
      </c>
      <c r="BK609" s="245">
        <f>ROUND(I609*H609,2)</f>
        <v>0</v>
      </c>
      <c r="BL609" s="17" t="s">
        <v>125</v>
      </c>
      <c r="BM609" s="244" t="s">
        <v>5411</v>
      </c>
    </row>
    <row r="610" s="1" customFormat="1" ht="16.5" customHeight="1">
      <c r="B610" s="39"/>
      <c r="C610" s="233" t="s">
        <v>2238</v>
      </c>
      <c r="D610" s="233" t="s">
        <v>266</v>
      </c>
      <c r="E610" s="234" t="s">
        <v>5412</v>
      </c>
      <c r="F610" s="235" t="s">
        <v>4937</v>
      </c>
      <c r="G610" s="236" t="s">
        <v>1694</v>
      </c>
      <c r="H610" s="237">
        <v>185</v>
      </c>
      <c r="I610" s="238"/>
      <c r="J610" s="239">
        <f>ROUND(I610*H610,2)</f>
        <v>0</v>
      </c>
      <c r="K610" s="235" t="s">
        <v>413</v>
      </c>
      <c r="L610" s="44"/>
      <c r="M610" s="240" t="s">
        <v>1</v>
      </c>
      <c r="N610" s="241" t="s">
        <v>48</v>
      </c>
      <c r="O610" s="87"/>
      <c r="P610" s="242">
        <f>O610*H610</f>
        <v>0</v>
      </c>
      <c r="Q610" s="242">
        <v>0</v>
      </c>
      <c r="R610" s="242">
        <f>Q610*H610</f>
        <v>0</v>
      </c>
      <c r="S610" s="242">
        <v>0</v>
      </c>
      <c r="T610" s="243">
        <f>S610*H610</f>
        <v>0</v>
      </c>
      <c r="AR610" s="244" t="s">
        <v>125</v>
      </c>
      <c r="AT610" s="244" t="s">
        <v>266</v>
      </c>
      <c r="AU610" s="244" t="s">
        <v>90</v>
      </c>
      <c r="AY610" s="17" t="s">
        <v>263</v>
      </c>
      <c r="BE610" s="245">
        <f>IF(N610="základní",J610,0)</f>
        <v>0</v>
      </c>
      <c r="BF610" s="245">
        <f>IF(N610="snížená",J610,0)</f>
        <v>0</v>
      </c>
      <c r="BG610" s="245">
        <f>IF(N610="zákl. přenesená",J610,0)</f>
        <v>0</v>
      </c>
      <c r="BH610" s="245">
        <f>IF(N610="sníž. přenesená",J610,0)</f>
        <v>0</v>
      </c>
      <c r="BI610" s="245">
        <f>IF(N610="nulová",J610,0)</f>
        <v>0</v>
      </c>
      <c r="BJ610" s="17" t="s">
        <v>90</v>
      </c>
      <c r="BK610" s="245">
        <f>ROUND(I610*H610,2)</f>
        <v>0</v>
      </c>
      <c r="BL610" s="17" t="s">
        <v>125</v>
      </c>
      <c r="BM610" s="244" t="s">
        <v>3979</v>
      </c>
    </row>
    <row r="611" s="1" customFormat="1" ht="16.5" customHeight="1">
      <c r="B611" s="39"/>
      <c r="C611" s="233" t="s">
        <v>2242</v>
      </c>
      <c r="D611" s="233" t="s">
        <v>266</v>
      </c>
      <c r="E611" s="234" t="s">
        <v>5413</v>
      </c>
      <c r="F611" s="235" t="s">
        <v>4766</v>
      </c>
      <c r="G611" s="236" t="s">
        <v>1694</v>
      </c>
      <c r="H611" s="237">
        <v>185</v>
      </c>
      <c r="I611" s="238"/>
      <c r="J611" s="239">
        <f>ROUND(I611*H611,2)</f>
        <v>0</v>
      </c>
      <c r="K611" s="235" t="s">
        <v>413</v>
      </c>
      <c r="L611" s="44"/>
      <c r="M611" s="240" t="s">
        <v>1</v>
      </c>
      <c r="N611" s="241" t="s">
        <v>48</v>
      </c>
      <c r="O611" s="87"/>
      <c r="P611" s="242">
        <f>O611*H611</f>
        <v>0</v>
      </c>
      <c r="Q611" s="242">
        <v>0</v>
      </c>
      <c r="R611" s="242">
        <f>Q611*H611</f>
        <v>0</v>
      </c>
      <c r="S611" s="242">
        <v>0</v>
      </c>
      <c r="T611" s="243">
        <f>S611*H611</f>
        <v>0</v>
      </c>
      <c r="AR611" s="244" t="s">
        <v>125</v>
      </c>
      <c r="AT611" s="244" t="s">
        <v>266</v>
      </c>
      <c r="AU611" s="244" t="s">
        <v>90</v>
      </c>
      <c r="AY611" s="17" t="s">
        <v>263</v>
      </c>
      <c r="BE611" s="245">
        <f>IF(N611="základní",J611,0)</f>
        <v>0</v>
      </c>
      <c r="BF611" s="245">
        <f>IF(N611="snížená",J611,0)</f>
        <v>0</v>
      </c>
      <c r="BG611" s="245">
        <f>IF(N611="zákl. přenesená",J611,0)</f>
        <v>0</v>
      </c>
      <c r="BH611" s="245">
        <f>IF(N611="sníž. přenesená",J611,0)</f>
        <v>0</v>
      </c>
      <c r="BI611" s="245">
        <f>IF(N611="nulová",J611,0)</f>
        <v>0</v>
      </c>
      <c r="BJ611" s="17" t="s">
        <v>90</v>
      </c>
      <c r="BK611" s="245">
        <f>ROUND(I611*H611,2)</f>
        <v>0</v>
      </c>
      <c r="BL611" s="17" t="s">
        <v>125</v>
      </c>
      <c r="BM611" s="244" t="s">
        <v>4364</v>
      </c>
    </row>
    <row r="612" s="1" customFormat="1" ht="16.5" customHeight="1">
      <c r="B612" s="39"/>
      <c r="C612" s="233" t="s">
        <v>2246</v>
      </c>
      <c r="D612" s="233" t="s">
        <v>266</v>
      </c>
      <c r="E612" s="234" t="s">
        <v>5414</v>
      </c>
      <c r="F612" s="235" t="s">
        <v>5211</v>
      </c>
      <c r="G612" s="236" t="s">
        <v>1694</v>
      </c>
      <c r="H612" s="237">
        <v>35</v>
      </c>
      <c r="I612" s="238"/>
      <c r="J612" s="239">
        <f>ROUND(I612*H612,2)</f>
        <v>0</v>
      </c>
      <c r="K612" s="235" t="s">
        <v>413</v>
      </c>
      <c r="L612" s="44"/>
      <c r="M612" s="240" t="s">
        <v>1</v>
      </c>
      <c r="N612" s="241" t="s">
        <v>48</v>
      </c>
      <c r="O612" s="87"/>
      <c r="P612" s="242">
        <f>O612*H612</f>
        <v>0</v>
      </c>
      <c r="Q612" s="242">
        <v>0</v>
      </c>
      <c r="R612" s="242">
        <f>Q612*H612</f>
        <v>0</v>
      </c>
      <c r="S612" s="242">
        <v>0</v>
      </c>
      <c r="T612" s="243">
        <f>S612*H612</f>
        <v>0</v>
      </c>
      <c r="AR612" s="244" t="s">
        <v>125</v>
      </c>
      <c r="AT612" s="244" t="s">
        <v>266</v>
      </c>
      <c r="AU612" s="244" t="s">
        <v>90</v>
      </c>
      <c r="AY612" s="17" t="s">
        <v>263</v>
      </c>
      <c r="BE612" s="245">
        <f>IF(N612="základní",J612,0)</f>
        <v>0</v>
      </c>
      <c r="BF612" s="245">
        <f>IF(N612="snížená",J612,0)</f>
        <v>0</v>
      </c>
      <c r="BG612" s="245">
        <f>IF(N612="zákl. přenesená",J612,0)</f>
        <v>0</v>
      </c>
      <c r="BH612" s="245">
        <f>IF(N612="sníž. přenesená",J612,0)</f>
        <v>0</v>
      </c>
      <c r="BI612" s="245">
        <f>IF(N612="nulová",J612,0)</f>
        <v>0</v>
      </c>
      <c r="BJ612" s="17" t="s">
        <v>90</v>
      </c>
      <c r="BK612" s="245">
        <f>ROUND(I612*H612,2)</f>
        <v>0</v>
      </c>
      <c r="BL612" s="17" t="s">
        <v>125</v>
      </c>
      <c r="BM612" s="244" t="s">
        <v>4588</v>
      </c>
    </row>
    <row r="613" s="1" customFormat="1" ht="16.5" customHeight="1">
      <c r="B613" s="39"/>
      <c r="C613" s="233" t="s">
        <v>2250</v>
      </c>
      <c r="D613" s="233" t="s">
        <v>266</v>
      </c>
      <c r="E613" s="234" t="s">
        <v>5415</v>
      </c>
      <c r="F613" s="235" t="s">
        <v>4766</v>
      </c>
      <c r="G613" s="236" t="s">
        <v>1694</v>
      </c>
      <c r="H613" s="237">
        <v>35</v>
      </c>
      <c r="I613" s="238"/>
      <c r="J613" s="239">
        <f>ROUND(I613*H613,2)</f>
        <v>0</v>
      </c>
      <c r="K613" s="235" t="s">
        <v>413</v>
      </c>
      <c r="L613" s="44"/>
      <c r="M613" s="240" t="s">
        <v>1</v>
      </c>
      <c r="N613" s="241" t="s">
        <v>48</v>
      </c>
      <c r="O613" s="87"/>
      <c r="P613" s="242">
        <f>O613*H613</f>
        <v>0</v>
      </c>
      <c r="Q613" s="242">
        <v>0</v>
      </c>
      <c r="R613" s="242">
        <f>Q613*H613</f>
        <v>0</v>
      </c>
      <c r="S613" s="242">
        <v>0</v>
      </c>
      <c r="T613" s="243">
        <f>S613*H613</f>
        <v>0</v>
      </c>
      <c r="AR613" s="244" t="s">
        <v>125</v>
      </c>
      <c r="AT613" s="244" t="s">
        <v>266</v>
      </c>
      <c r="AU613" s="244" t="s">
        <v>90</v>
      </c>
      <c r="AY613" s="17" t="s">
        <v>263</v>
      </c>
      <c r="BE613" s="245">
        <f>IF(N613="základní",J613,0)</f>
        <v>0</v>
      </c>
      <c r="BF613" s="245">
        <f>IF(N613="snížená",J613,0)</f>
        <v>0</v>
      </c>
      <c r="BG613" s="245">
        <f>IF(N613="zákl. přenesená",J613,0)</f>
        <v>0</v>
      </c>
      <c r="BH613" s="245">
        <f>IF(N613="sníž. přenesená",J613,0)</f>
        <v>0</v>
      </c>
      <c r="BI613" s="245">
        <f>IF(N613="nulová",J613,0)</f>
        <v>0</v>
      </c>
      <c r="BJ613" s="17" t="s">
        <v>90</v>
      </c>
      <c r="BK613" s="245">
        <f>ROUND(I613*H613,2)</f>
        <v>0</v>
      </c>
      <c r="BL613" s="17" t="s">
        <v>125</v>
      </c>
      <c r="BM613" s="244" t="s">
        <v>5416</v>
      </c>
    </row>
    <row r="614" s="1" customFormat="1" ht="16.5" customHeight="1">
      <c r="B614" s="39"/>
      <c r="C614" s="233" t="s">
        <v>2254</v>
      </c>
      <c r="D614" s="233" t="s">
        <v>266</v>
      </c>
      <c r="E614" s="234" t="s">
        <v>5417</v>
      </c>
      <c r="F614" s="235" t="s">
        <v>4940</v>
      </c>
      <c r="G614" s="236" t="s">
        <v>407</v>
      </c>
      <c r="H614" s="237">
        <v>276</v>
      </c>
      <c r="I614" s="238"/>
      <c r="J614" s="239">
        <f>ROUND(I614*H614,2)</f>
        <v>0</v>
      </c>
      <c r="K614" s="235" t="s">
        <v>413</v>
      </c>
      <c r="L614" s="44"/>
      <c r="M614" s="240" t="s">
        <v>1</v>
      </c>
      <c r="N614" s="241" t="s">
        <v>48</v>
      </c>
      <c r="O614" s="87"/>
      <c r="P614" s="242">
        <f>O614*H614</f>
        <v>0</v>
      </c>
      <c r="Q614" s="242">
        <v>0</v>
      </c>
      <c r="R614" s="242">
        <f>Q614*H614</f>
        <v>0</v>
      </c>
      <c r="S614" s="242">
        <v>0</v>
      </c>
      <c r="T614" s="243">
        <f>S614*H614</f>
        <v>0</v>
      </c>
      <c r="AR614" s="244" t="s">
        <v>125</v>
      </c>
      <c r="AT614" s="244" t="s">
        <v>266</v>
      </c>
      <c r="AU614" s="244" t="s">
        <v>90</v>
      </c>
      <c r="AY614" s="17" t="s">
        <v>263</v>
      </c>
      <c r="BE614" s="245">
        <f>IF(N614="základní",J614,0)</f>
        <v>0</v>
      </c>
      <c r="BF614" s="245">
        <f>IF(N614="snížená",J614,0)</f>
        <v>0</v>
      </c>
      <c r="BG614" s="245">
        <f>IF(N614="zákl. přenesená",J614,0)</f>
        <v>0</v>
      </c>
      <c r="BH614" s="245">
        <f>IF(N614="sníž. přenesená",J614,0)</f>
        <v>0</v>
      </c>
      <c r="BI614" s="245">
        <f>IF(N614="nulová",J614,0)</f>
        <v>0</v>
      </c>
      <c r="BJ614" s="17" t="s">
        <v>90</v>
      </c>
      <c r="BK614" s="245">
        <f>ROUND(I614*H614,2)</f>
        <v>0</v>
      </c>
      <c r="BL614" s="17" t="s">
        <v>125</v>
      </c>
      <c r="BM614" s="244" t="s">
        <v>5418</v>
      </c>
    </row>
    <row r="615" s="1" customFormat="1" ht="16.5" customHeight="1">
      <c r="B615" s="39"/>
      <c r="C615" s="233" t="s">
        <v>2258</v>
      </c>
      <c r="D615" s="233" t="s">
        <v>266</v>
      </c>
      <c r="E615" s="234" t="s">
        <v>5419</v>
      </c>
      <c r="F615" s="235" t="s">
        <v>4942</v>
      </c>
      <c r="G615" s="236" t="s">
        <v>407</v>
      </c>
      <c r="H615" s="237">
        <v>155</v>
      </c>
      <c r="I615" s="238"/>
      <c r="J615" s="239">
        <f>ROUND(I615*H615,2)</f>
        <v>0</v>
      </c>
      <c r="K615" s="235" t="s">
        <v>413</v>
      </c>
      <c r="L615" s="44"/>
      <c r="M615" s="240" t="s">
        <v>1</v>
      </c>
      <c r="N615" s="241" t="s">
        <v>48</v>
      </c>
      <c r="O615" s="87"/>
      <c r="P615" s="242">
        <f>O615*H615</f>
        <v>0</v>
      </c>
      <c r="Q615" s="242">
        <v>0</v>
      </c>
      <c r="R615" s="242">
        <f>Q615*H615</f>
        <v>0</v>
      </c>
      <c r="S615" s="242">
        <v>0</v>
      </c>
      <c r="T615" s="243">
        <f>S615*H615</f>
        <v>0</v>
      </c>
      <c r="AR615" s="244" t="s">
        <v>125</v>
      </c>
      <c r="AT615" s="244" t="s">
        <v>266</v>
      </c>
      <c r="AU615" s="244" t="s">
        <v>90</v>
      </c>
      <c r="AY615" s="17" t="s">
        <v>263</v>
      </c>
      <c r="BE615" s="245">
        <f>IF(N615="základní",J615,0)</f>
        <v>0</v>
      </c>
      <c r="BF615" s="245">
        <f>IF(N615="snížená",J615,0)</f>
        <v>0</v>
      </c>
      <c r="BG615" s="245">
        <f>IF(N615="zákl. přenesená",J615,0)</f>
        <v>0</v>
      </c>
      <c r="BH615" s="245">
        <f>IF(N615="sníž. přenesená",J615,0)</f>
        <v>0</v>
      </c>
      <c r="BI615" s="245">
        <f>IF(N615="nulová",J615,0)</f>
        <v>0</v>
      </c>
      <c r="BJ615" s="17" t="s">
        <v>90</v>
      </c>
      <c r="BK615" s="245">
        <f>ROUND(I615*H615,2)</f>
        <v>0</v>
      </c>
      <c r="BL615" s="17" t="s">
        <v>125</v>
      </c>
      <c r="BM615" s="244" t="s">
        <v>5420</v>
      </c>
    </row>
    <row r="616" s="1" customFormat="1" ht="16.5" customHeight="1">
      <c r="B616" s="39"/>
      <c r="C616" s="233" t="s">
        <v>2262</v>
      </c>
      <c r="D616" s="233" t="s">
        <v>266</v>
      </c>
      <c r="E616" s="234" t="s">
        <v>5421</v>
      </c>
      <c r="F616" s="235" t="s">
        <v>5156</v>
      </c>
      <c r="G616" s="236" t="s">
        <v>407</v>
      </c>
      <c r="H616" s="237">
        <v>35</v>
      </c>
      <c r="I616" s="238"/>
      <c r="J616" s="239">
        <f>ROUND(I616*H616,2)</f>
        <v>0</v>
      </c>
      <c r="K616" s="235" t="s">
        <v>413</v>
      </c>
      <c r="L616" s="44"/>
      <c r="M616" s="240" t="s">
        <v>1</v>
      </c>
      <c r="N616" s="241" t="s">
        <v>48</v>
      </c>
      <c r="O616" s="87"/>
      <c r="P616" s="242">
        <f>O616*H616</f>
        <v>0</v>
      </c>
      <c r="Q616" s="242">
        <v>0</v>
      </c>
      <c r="R616" s="242">
        <f>Q616*H616</f>
        <v>0</v>
      </c>
      <c r="S616" s="242">
        <v>0</v>
      </c>
      <c r="T616" s="243">
        <f>S616*H616</f>
        <v>0</v>
      </c>
      <c r="AR616" s="244" t="s">
        <v>125</v>
      </c>
      <c r="AT616" s="244" t="s">
        <v>266</v>
      </c>
      <c r="AU616" s="244" t="s">
        <v>90</v>
      </c>
      <c r="AY616" s="17" t="s">
        <v>263</v>
      </c>
      <c r="BE616" s="245">
        <f>IF(N616="základní",J616,0)</f>
        <v>0</v>
      </c>
      <c r="BF616" s="245">
        <f>IF(N616="snížená",J616,0)</f>
        <v>0</v>
      </c>
      <c r="BG616" s="245">
        <f>IF(N616="zákl. přenesená",J616,0)</f>
        <v>0</v>
      </c>
      <c r="BH616" s="245">
        <f>IF(N616="sníž. přenesená",J616,0)</f>
        <v>0</v>
      </c>
      <c r="BI616" s="245">
        <f>IF(N616="nulová",J616,0)</f>
        <v>0</v>
      </c>
      <c r="BJ616" s="17" t="s">
        <v>90</v>
      </c>
      <c r="BK616" s="245">
        <f>ROUND(I616*H616,2)</f>
        <v>0</v>
      </c>
      <c r="BL616" s="17" t="s">
        <v>125</v>
      </c>
      <c r="BM616" s="244" t="s">
        <v>5422</v>
      </c>
    </row>
    <row r="617" s="11" customFormat="1" ht="25.92" customHeight="1">
      <c r="B617" s="217"/>
      <c r="C617" s="218"/>
      <c r="D617" s="219" t="s">
        <v>82</v>
      </c>
      <c r="E617" s="220" t="s">
        <v>5423</v>
      </c>
      <c r="F617" s="220" t="s">
        <v>5424</v>
      </c>
      <c r="G617" s="218"/>
      <c r="H617" s="218"/>
      <c r="I617" s="221"/>
      <c r="J617" s="222">
        <f>BK617</f>
        <v>0</v>
      </c>
      <c r="K617" s="218"/>
      <c r="L617" s="223"/>
      <c r="M617" s="224"/>
      <c r="N617" s="225"/>
      <c r="O617" s="225"/>
      <c r="P617" s="226">
        <f>SUM(P618:P660)</f>
        <v>0</v>
      </c>
      <c r="Q617" s="225"/>
      <c r="R617" s="226">
        <f>SUM(R618:R660)</f>
        <v>0</v>
      </c>
      <c r="S617" s="225"/>
      <c r="T617" s="227">
        <f>SUM(T618:T660)</f>
        <v>0</v>
      </c>
      <c r="AR617" s="228" t="s">
        <v>90</v>
      </c>
      <c r="AT617" s="229" t="s">
        <v>82</v>
      </c>
      <c r="AU617" s="229" t="s">
        <v>83</v>
      </c>
      <c r="AY617" s="228" t="s">
        <v>263</v>
      </c>
      <c r="BK617" s="230">
        <f>SUM(BK618:BK660)</f>
        <v>0</v>
      </c>
    </row>
    <row r="618" s="1" customFormat="1" ht="16.5" customHeight="1">
      <c r="B618" s="39"/>
      <c r="C618" s="233" t="s">
        <v>2266</v>
      </c>
      <c r="D618" s="233" t="s">
        <v>266</v>
      </c>
      <c r="E618" s="234" t="s">
        <v>5425</v>
      </c>
      <c r="F618" s="235" t="s">
        <v>4783</v>
      </c>
      <c r="G618" s="236" t="s">
        <v>1829</v>
      </c>
      <c r="H618" s="237">
        <v>1</v>
      </c>
      <c r="I618" s="238"/>
      <c r="J618" s="239">
        <f>ROUND(I618*H618,2)</f>
        <v>0</v>
      </c>
      <c r="K618" s="235" t="s">
        <v>413</v>
      </c>
      <c r="L618" s="44"/>
      <c r="M618" s="240" t="s">
        <v>1</v>
      </c>
      <c r="N618" s="241" t="s">
        <v>48</v>
      </c>
      <c r="O618" s="87"/>
      <c r="P618" s="242">
        <f>O618*H618</f>
        <v>0</v>
      </c>
      <c r="Q618" s="242">
        <v>0</v>
      </c>
      <c r="R618" s="242">
        <f>Q618*H618</f>
        <v>0</v>
      </c>
      <c r="S618" s="242">
        <v>0</v>
      </c>
      <c r="T618" s="243">
        <f>S618*H618</f>
        <v>0</v>
      </c>
      <c r="AR618" s="244" t="s">
        <v>125</v>
      </c>
      <c r="AT618" s="244" t="s">
        <v>266</v>
      </c>
      <c r="AU618" s="244" t="s">
        <v>90</v>
      </c>
      <c r="AY618" s="17" t="s">
        <v>263</v>
      </c>
      <c r="BE618" s="245">
        <f>IF(N618="základní",J618,0)</f>
        <v>0</v>
      </c>
      <c r="BF618" s="245">
        <f>IF(N618="snížená",J618,0)</f>
        <v>0</v>
      </c>
      <c r="BG618" s="245">
        <f>IF(N618="zákl. přenesená",J618,0)</f>
        <v>0</v>
      </c>
      <c r="BH618" s="245">
        <f>IF(N618="sníž. přenesená",J618,0)</f>
        <v>0</v>
      </c>
      <c r="BI618" s="245">
        <f>IF(N618="nulová",J618,0)</f>
        <v>0</v>
      </c>
      <c r="BJ618" s="17" t="s">
        <v>90</v>
      </c>
      <c r="BK618" s="245">
        <f>ROUND(I618*H618,2)</f>
        <v>0</v>
      </c>
      <c r="BL618" s="17" t="s">
        <v>125</v>
      </c>
      <c r="BM618" s="244" t="s">
        <v>5426</v>
      </c>
    </row>
    <row r="619" s="1" customFormat="1">
      <c r="B619" s="39"/>
      <c r="C619" s="40"/>
      <c r="D619" s="246" t="s">
        <v>273</v>
      </c>
      <c r="E619" s="40"/>
      <c r="F619" s="247" t="s">
        <v>5320</v>
      </c>
      <c r="G619" s="40"/>
      <c r="H619" s="40"/>
      <c r="I619" s="151"/>
      <c r="J619" s="40"/>
      <c r="K619" s="40"/>
      <c r="L619" s="44"/>
      <c r="M619" s="248"/>
      <c r="N619" s="87"/>
      <c r="O619" s="87"/>
      <c r="P619" s="87"/>
      <c r="Q619" s="87"/>
      <c r="R619" s="87"/>
      <c r="S619" s="87"/>
      <c r="T619" s="88"/>
      <c r="AT619" s="17" t="s">
        <v>273</v>
      </c>
      <c r="AU619" s="17" t="s">
        <v>90</v>
      </c>
    </row>
    <row r="620" s="1" customFormat="1" ht="16.5" customHeight="1">
      <c r="B620" s="39"/>
      <c r="C620" s="233" t="s">
        <v>2270</v>
      </c>
      <c r="D620" s="233" t="s">
        <v>266</v>
      </c>
      <c r="E620" s="234" t="s">
        <v>5427</v>
      </c>
      <c r="F620" s="235" t="s">
        <v>4745</v>
      </c>
      <c r="G620" s="236" t="s">
        <v>1829</v>
      </c>
      <c r="H620" s="237">
        <v>1</v>
      </c>
      <c r="I620" s="238"/>
      <c r="J620" s="239">
        <f>ROUND(I620*H620,2)</f>
        <v>0</v>
      </c>
      <c r="K620" s="235" t="s">
        <v>413</v>
      </c>
      <c r="L620" s="44"/>
      <c r="M620" s="240" t="s">
        <v>1</v>
      </c>
      <c r="N620" s="241" t="s">
        <v>48</v>
      </c>
      <c r="O620" s="87"/>
      <c r="P620" s="242">
        <f>O620*H620</f>
        <v>0</v>
      </c>
      <c r="Q620" s="242">
        <v>0</v>
      </c>
      <c r="R620" s="242">
        <f>Q620*H620</f>
        <v>0</v>
      </c>
      <c r="S620" s="242">
        <v>0</v>
      </c>
      <c r="T620" s="243">
        <f>S620*H620</f>
        <v>0</v>
      </c>
      <c r="AR620" s="244" t="s">
        <v>125</v>
      </c>
      <c r="AT620" s="244" t="s">
        <v>266</v>
      </c>
      <c r="AU620" s="244" t="s">
        <v>90</v>
      </c>
      <c r="AY620" s="17" t="s">
        <v>263</v>
      </c>
      <c r="BE620" s="245">
        <f>IF(N620="základní",J620,0)</f>
        <v>0</v>
      </c>
      <c r="BF620" s="245">
        <f>IF(N620="snížená",J620,0)</f>
        <v>0</v>
      </c>
      <c r="BG620" s="245">
        <f>IF(N620="zákl. přenesená",J620,0)</f>
        <v>0</v>
      </c>
      <c r="BH620" s="245">
        <f>IF(N620="sníž. přenesená",J620,0)</f>
        <v>0</v>
      </c>
      <c r="BI620" s="245">
        <f>IF(N620="nulová",J620,0)</f>
        <v>0</v>
      </c>
      <c r="BJ620" s="17" t="s">
        <v>90</v>
      </c>
      <c r="BK620" s="245">
        <f>ROUND(I620*H620,2)</f>
        <v>0</v>
      </c>
      <c r="BL620" s="17" t="s">
        <v>125</v>
      </c>
      <c r="BM620" s="244" t="s">
        <v>5428</v>
      </c>
    </row>
    <row r="621" s="1" customFormat="1" ht="16.5" customHeight="1">
      <c r="B621" s="39"/>
      <c r="C621" s="233" t="s">
        <v>2274</v>
      </c>
      <c r="D621" s="233" t="s">
        <v>266</v>
      </c>
      <c r="E621" s="234" t="s">
        <v>5429</v>
      </c>
      <c r="F621" s="235" t="s">
        <v>4804</v>
      </c>
      <c r="G621" s="236" t="s">
        <v>1829</v>
      </c>
      <c r="H621" s="237">
        <v>2</v>
      </c>
      <c r="I621" s="238"/>
      <c r="J621" s="239">
        <f>ROUND(I621*H621,2)</f>
        <v>0</v>
      </c>
      <c r="K621" s="235" t="s">
        <v>413</v>
      </c>
      <c r="L621" s="44"/>
      <c r="M621" s="240" t="s">
        <v>1</v>
      </c>
      <c r="N621" s="241" t="s">
        <v>48</v>
      </c>
      <c r="O621" s="87"/>
      <c r="P621" s="242">
        <f>O621*H621</f>
        <v>0</v>
      </c>
      <c r="Q621" s="242">
        <v>0</v>
      </c>
      <c r="R621" s="242">
        <f>Q621*H621</f>
        <v>0</v>
      </c>
      <c r="S621" s="242">
        <v>0</v>
      </c>
      <c r="T621" s="243">
        <f>S621*H621</f>
        <v>0</v>
      </c>
      <c r="AR621" s="244" t="s">
        <v>125</v>
      </c>
      <c r="AT621" s="244" t="s">
        <v>266</v>
      </c>
      <c r="AU621" s="244" t="s">
        <v>90</v>
      </c>
      <c r="AY621" s="17" t="s">
        <v>263</v>
      </c>
      <c r="BE621" s="245">
        <f>IF(N621="základní",J621,0)</f>
        <v>0</v>
      </c>
      <c r="BF621" s="245">
        <f>IF(N621="snížená",J621,0)</f>
        <v>0</v>
      </c>
      <c r="BG621" s="245">
        <f>IF(N621="zákl. přenesená",J621,0)</f>
        <v>0</v>
      </c>
      <c r="BH621" s="245">
        <f>IF(N621="sníž. přenesená",J621,0)</f>
        <v>0</v>
      </c>
      <c r="BI621" s="245">
        <f>IF(N621="nulová",J621,0)</f>
        <v>0</v>
      </c>
      <c r="BJ621" s="17" t="s">
        <v>90</v>
      </c>
      <c r="BK621" s="245">
        <f>ROUND(I621*H621,2)</f>
        <v>0</v>
      </c>
      <c r="BL621" s="17" t="s">
        <v>125</v>
      </c>
      <c r="BM621" s="244" t="s">
        <v>5430</v>
      </c>
    </row>
    <row r="622" s="1" customFormat="1">
      <c r="B622" s="39"/>
      <c r="C622" s="40"/>
      <c r="D622" s="246" t="s">
        <v>273</v>
      </c>
      <c r="E622" s="40"/>
      <c r="F622" s="247" t="s">
        <v>5112</v>
      </c>
      <c r="G622" s="40"/>
      <c r="H622" s="40"/>
      <c r="I622" s="151"/>
      <c r="J622" s="40"/>
      <c r="K622" s="40"/>
      <c r="L622" s="44"/>
      <c r="M622" s="248"/>
      <c r="N622" s="87"/>
      <c r="O622" s="87"/>
      <c r="P622" s="87"/>
      <c r="Q622" s="87"/>
      <c r="R622" s="87"/>
      <c r="S622" s="87"/>
      <c r="T622" s="88"/>
      <c r="AT622" s="17" t="s">
        <v>273</v>
      </c>
      <c r="AU622" s="17" t="s">
        <v>90</v>
      </c>
    </row>
    <row r="623" s="1" customFormat="1" ht="16.5" customHeight="1">
      <c r="B623" s="39"/>
      <c r="C623" s="233" t="s">
        <v>2278</v>
      </c>
      <c r="D623" s="233" t="s">
        <v>266</v>
      </c>
      <c r="E623" s="234" t="s">
        <v>5431</v>
      </c>
      <c r="F623" s="235" t="s">
        <v>4807</v>
      </c>
      <c r="G623" s="236" t="s">
        <v>1829</v>
      </c>
      <c r="H623" s="237">
        <v>2</v>
      </c>
      <c r="I623" s="238"/>
      <c r="J623" s="239">
        <f>ROUND(I623*H623,2)</f>
        <v>0</v>
      </c>
      <c r="K623" s="235" t="s">
        <v>413</v>
      </c>
      <c r="L623" s="44"/>
      <c r="M623" s="240" t="s">
        <v>1</v>
      </c>
      <c r="N623" s="241" t="s">
        <v>48</v>
      </c>
      <c r="O623" s="87"/>
      <c r="P623" s="242">
        <f>O623*H623</f>
        <v>0</v>
      </c>
      <c r="Q623" s="242">
        <v>0</v>
      </c>
      <c r="R623" s="242">
        <f>Q623*H623</f>
        <v>0</v>
      </c>
      <c r="S623" s="242">
        <v>0</v>
      </c>
      <c r="T623" s="243">
        <f>S623*H623</f>
        <v>0</v>
      </c>
      <c r="AR623" s="244" t="s">
        <v>125</v>
      </c>
      <c r="AT623" s="244" t="s">
        <v>266</v>
      </c>
      <c r="AU623" s="244" t="s">
        <v>90</v>
      </c>
      <c r="AY623" s="17" t="s">
        <v>263</v>
      </c>
      <c r="BE623" s="245">
        <f>IF(N623="základní",J623,0)</f>
        <v>0</v>
      </c>
      <c r="BF623" s="245">
        <f>IF(N623="snížená",J623,0)</f>
        <v>0</v>
      </c>
      <c r="BG623" s="245">
        <f>IF(N623="zákl. přenesená",J623,0)</f>
        <v>0</v>
      </c>
      <c r="BH623" s="245">
        <f>IF(N623="sníž. přenesená",J623,0)</f>
        <v>0</v>
      </c>
      <c r="BI623" s="245">
        <f>IF(N623="nulová",J623,0)</f>
        <v>0</v>
      </c>
      <c r="BJ623" s="17" t="s">
        <v>90</v>
      </c>
      <c r="BK623" s="245">
        <f>ROUND(I623*H623,2)</f>
        <v>0</v>
      </c>
      <c r="BL623" s="17" t="s">
        <v>125</v>
      </c>
      <c r="BM623" s="244" t="s">
        <v>5432</v>
      </c>
    </row>
    <row r="624" s="1" customFormat="1" ht="16.5" customHeight="1">
      <c r="B624" s="39"/>
      <c r="C624" s="233" t="s">
        <v>2282</v>
      </c>
      <c r="D624" s="233" t="s">
        <v>266</v>
      </c>
      <c r="E624" s="234" t="s">
        <v>5433</v>
      </c>
      <c r="F624" s="235" t="s">
        <v>4809</v>
      </c>
      <c r="G624" s="236" t="s">
        <v>1829</v>
      </c>
      <c r="H624" s="237">
        <v>2</v>
      </c>
      <c r="I624" s="238"/>
      <c r="J624" s="239">
        <f>ROUND(I624*H624,2)</f>
        <v>0</v>
      </c>
      <c r="K624" s="235" t="s">
        <v>413</v>
      </c>
      <c r="L624" s="44"/>
      <c r="M624" s="240" t="s">
        <v>1</v>
      </c>
      <c r="N624" s="241" t="s">
        <v>48</v>
      </c>
      <c r="O624" s="87"/>
      <c r="P624" s="242">
        <f>O624*H624</f>
        <v>0</v>
      </c>
      <c r="Q624" s="242">
        <v>0</v>
      </c>
      <c r="R624" s="242">
        <f>Q624*H624</f>
        <v>0</v>
      </c>
      <c r="S624" s="242">
        <v>0</v>
      </c>
      <c r="T624" s="243">
        <f>S624*H624</f>
        <v>0</v>
      </c>
      <c r="AR624" s="244" t="s">
        <v>125</v>
      </c>
      <c r="AT624" s="244" t="s">
        <v>266</v>
      </c>
      <c r="AU624" s="244" t="s">
        <v>90</v>
      </c>
      <c r="AY624" s="17" t="s">
        <v>263</v>
      </c>
      <c r="BE624" s="245">
        <f>IF(N624="základní",J624,0)</f>
        <v>0</v>
      </c>
      <c r="BF624" s="245">
        <f>IF(N624="snížená",J624,0)</f>
        <v>0</v>
      </c>
      <c r="BG624" s="245">
        <f>IF(N624="zákl. přenesená",J624,0)</f>
        <v>0</v>
      </c>
      <c r="BH624" s="245">
        <f>IF(N624="sníž. přenesená",J624,0)</f>
        <v>0</v>
      </c>
      <c r="BI624" s="245">
        <f>IF(N624="nulová",J624,0)</f>
        <v>0</v>
      </c>
      <c r="BJ624" s="17" t="s">
        <v>90</v>
      </c>
      <c r="BK624" s="245">
        <f>ROUND(I624*H624,2)</f>
        <v>0</v>
      </c>
      <c r="BL624" s="17" t="s">
        <v>125</v>
      </c>
      <c r="BM624" s="244" t="s">
        <v>5434</v>
      </c>
    </row>
    <row r="625" s="1" customFormat="1" ht="16.5" customHeight="1">
      <c r="B625" s="39"/>
      <c r="C625" s="233" t="s">
        <v>2286</v>
      </c>
      <c r="D625" s="233" t="s">
        <v>266</v>
      </c>
      <c r="E625" s="234" t="s">
        <v>5435</v>
      </c>
      <c r="F625" s="235" t="s">
        <v>4811</v>
      </c>
      <c r="G625" s="236" t="s">
        <v>1829</v>
      </c>
      <c r="H625" s="237">
        <v>2</v>
      </c>
      <c r="I625" s="238"/>
      <c r="J625" s="239">
        <f>ROUND(I625*H625,2)</f>
        <v>0</v>
      </c>
      <c r="K625" s="235" t="s">
        <v>413</v>
      </c>
      <c r="L625" s="44"/>
      <c r="M625" s="240" t="s">
        <v>1</v>
      </c>
      <c r="N625" s="241" t="s">
        <v>48</v>
      </c>
      <c r="O625" s="87"/>
      <c r="P625" s="242">
        <f>O625*H625</f>
        <v>0</v>
      </c>
      <c r="Q625" s="242">
        <v>0</v>
      </c>
      <c r="R625" s="242">
        <f>Q625*H625</f>
        <v>0</v>
      </c>
      <c r="S625" s="242">
        <v>0</v>
      </c>
      <c r="T625" s="243">
        <f>S625*H625</f>
        <v>0</v>
      </c>
      <c r="AR625" s="244" t="s">
        <v>125</v>
      </c>
      <c r="AT625" s="244" t="s">
        <v>266</v>
      </c>
      <c r="AU625" s="244" t="s">
        <v>90</v>
      </c>
      <c r="AY625" s="17" t="s">
        <v>263</v>
      </c>
      <c r="BE625" s="245">
        <f>IF(N625="základní",J625,0)</f>
        <v>0</v>
      </c>
      <c r="BF625" s="245">
        <f>IF(N625="snížená",J625,0)</f>
        <v>0</v>
      </c>
      <c r="BG625" s="245">
        <f>IF(N625="zákl. přenesená",J625,0)</f>
        <v>0</v>
      </c>
      <c r="BH625" s="245">
        <f>IF(N625="sníž. přenesená",J625,0)</f>
        <v>0</v>
      </c>
      <c r="BI625" s="245">
        <f>IF(N625="nulová",J625,0)</f>
        <v>0</v>
      </c>
      <c r="BJ625" s="17" t="s">
        <v>90</v>
      </c>
      <c r="BK625" s="245">
        <f>ROUND(I625*H625,2)</f>
        <v>0</v>
      </c>
      <c r="BL625" s="17" t="s">
        <v>125</v>
      </c>
      <c r="BM625" s="244" t="s">
        <v>5436</v>
      </c>
    </row>
    <row r="626" s="1" customFormat="1" ht="16.5" customHeight="1">
      <c r="B626" s="39"/>
      <c r="C626" s="233" t="s">
        <v>2290</v>
      </c>
      <c r="D626" s="233" t="s">
        <v>266</v>
      </c>
      <c r="E626" s="234" t="s">
        <v>5437</v>
      </c>
      <c r="F626" s="235" t="s">
        <v>4958</v>
      </c>
      <c r="G626" s="236" t="s">
        <v>1694</v>
      </c>
      <c r="H626" s="237">
        <v>60</v>
      </c>
      <c r="I626" s="238"/>
      <c r="J626" s="239">
        <f>ROUND(I626*H626,2)</f>
        <v>0</v>
      </c>
      <c r="K626" s="235" t="s">
        <v>413</v>
      </c>
      <c r="L626" s="44"/>
      <c r="M626" s="240" t="s">
        <v>1</v>
      </c>
      <c r="N626" s="241" t="s">
        <v>48</v>
      </c>
      <c r="O626" s="87"/>
      <c r="P626" s="242">
        <f>O626*H626</f>
        <v>0</v>
      </c>
      <c r="Q626" s="242">
        <v>0</v>
      </c>
      <c r="R626" s="242">
        <f>Q626*H626</f>
        <v>0</v>
      </c>
      <c r="S626" s="242">
        <v>0</v>
      </c>
      <c r="T626" s="243">
        <f>S626*H626</f>
        <v>0</v>
      </c>
      <c r="AR626" s="244" t="s">
        <v>125</v>
      </c>
      <c r="AT626" s="244" t="s">
        <v>266</v>
      </c>
      <c r="AU626" s="244" t="s">
        <v>90</v>
      </c>
      <c r="AY626" s="17" t="s">
        <v>263</v>
      </c>
      <c r="BE626" s="245">
        <f>IF(N626="základní",J626,0)</f>
        <v>0</v>
      </c>
      <c r="BF626" s="245">
        <f>IF(N626="snížená",J626,0)</f>
        <v>0</v>
      </c>
      <c r="BG626" s="245">
        <f>IF(N626="zákl. přenesená",J626,0)</f>
        <v>0</v>
      </c>
      <c r="BH626" s="245">
        <f>IF(N626="sníž. přenesená",J626,0)</f>
        <v>0</v>
      </c>
      <c r="BI626" s="245">
        <f>IF(N626="nulová",J626,0)</f>
        <v>0</v>
      </c>
      <c r="BJ626" s="17" t="s">
        <v>90</v>
      </c>
      <c r="BK626" s="245">
        <f>ROUND(I626*H626,2)</f>
        <v>0</v>
      </c>
      <c r="BL626" s="17" t="s">
        <v>125</v>
      </c>
      <c r="BM626" s="244" t="s">
        <v>5438</v>
      </c>
    </row>
    <row r="627" s="1" customFormat="1">
      <c r="B627" s="39"/>
      <c r="C627" s="40"/>
      <c r="D627" s="246" t="s">
        <v>273</v>
      </c>
      <c r="E627" s="40"/>
      <c r="F627" s="247" t="s">
        <v>4825</v>
      </c>
      <c r="G627" s="40"/>
      <c r="H627" s="40"/>
      <c r="I627" s="151"/>
      <c r="J627" s="40"/>
      <c r="K627" s="40"/>
      <c r="L627" s="44"/>
      <c r="M627" s="248"/>
      <c r="N627" s="87"/>
      <c r="O627" s="87"/>
      <c r="P627" s="87"/>
      <c r="Q627" s="87"/>
      <c r="R627" s="87"/>
      <c r="S627" s="87"/>
      <c r="T627" s="88"/>
      <c r="AT627" s="17" t="s">
        <v>273</v>
      </c>
      <c r="AU627" s="17" t="s">
        <v>90</v>
      </c>
    </row>
    <row r="628" s="1" customFormat="1" ht="16.5" customHeight="1">
      <c r="B628" s="39"/>
      <c r="C628" s="233" t="s">
        <v>2294</v>
      </c>
      <c r="D628" s="233" t="s">
        <v>266</v>
      </c>
      <c r="E628" s="234" t="s">
        <v>5439</v>
      </c>
      <c r="F628" s="235" t="s">
        <v>4745</v>
      </c>
      <c r="G628" s="236" t="s">
        <v>1829</v>
      </c>
      <c r="H628" s="237">
        <v>1</v>
      </c>
      <c r="I628" s="238"/>
      <c r="J628" s="239">
        <f>ROUND(I628*H628,2)</f>
        <v>0</v>
      </c>
      <c r="K628" s="235" t="s">
        <v>413</v>
      </c>
      <c r="L628" s="44"/>
      <c r="M628" s="240" t="s">
        <v>1</v>
      </c>
      <c r="N628" s="241" t="s">
        <v>48</v>
      </c>
      <c r="O628" s="87"/>
      <c r="P628" s="242">
        <f>O628*H628</f>
        <v>0</v>
      </c>
      <c r="Q628" s="242">
        <v>0</v>
      </c>
      <c r="R628" s="242">
        <f>Q628*H628</f>
        <v>0</v>
      </c>
      <c r="S628" s="242">
        <v>0</v>
      </c>
      <c r="T628" s="243">
        <f>S628*H628</f>
        <v>0</v>
      </c>
      <c r="AR628" s="244" t="s">
        <v>125</v>
      </c>
      <c r="AT628" s="244" t="s">
        <v>266</v>
      </c>
      <c r="AU628" s="244" t="s">
        <v>90</v>
      </c>
      <c r="AY628" s="17" t="s">
        <v>263</v>
      </c>
      <c r="BE628" s="245">
        <f>IF(N628="základní",J628,0)</f>
        <v>0</v>
      </c>
      <c r="BF628" s="245">
        <f>IF(N628="snížená",J628,0)</f>
        <v>0</v>
      </c>
      <c r="BG628" s="245">
        <f>IF(N628="zákl. přenesená",J628,0)</f>
        <v>0</v>
      </c>
      <c r="BH628" s="245">
        <f>IF(N628="sníž. přenesená",J628,0)</f>
        <v>0</v>
      </c>
      <c r="BI628" s="245">
        <f>IF(N628="nulová",J628,0)</f>
        <v>0</v>
      </c>
      <c r="BJ628" s="17" t="s">
        <v>90</v>
      </c>
      <c r="BK628" s="245">
        <f>ROUND(I628*H628,2)</f>
        <v>0</v>
      </c>
      <c r="BL628" s="17" t="s">
        <v>125</v>
      </c>
      <c r="BM628" s="244" t="s">
        <v>5440</v>
      </c>
    </row>
    <row r="629" s="1" customFormat="1" ht="16.5" customHeight="1">
      <c r="B629" s="39"/>
      <c r="C629" s="233" t="s">
        <v>2298</v>
      </c>
      <c r="D629" s="233" t="s">
        <v>266</v>
      </c>
      <c r="E629" s="234" t="s">
        <v>5441</v>
      </c>
      <c r="F629" s="235" t="s">
        <v>5017</v>
      </c>
      <c r="G629" s="236" t="s">
        <v>1829</v>
      </c>
      <c r="H629" s="237">
        <v>2</v>
      </c>
      <c r="I629" s="238"/>
      <c r="J629" s="239">
        <f>ROUND(I629*H629,2)</f>
        <v>0</v>
      </c>
      <c r="K629" s="235" t="s">
        <v>413</v>
      </c>
      <c r="L629" s="44"/>
      <c r="M629" s="240" t="s">
        <v>1</v>
      </c>
      <c r="N629" s="241" t="s">
        <v>48</v>
      </c>
      <c r="O629" s="87"/>
      <c r="P629" s="242">
        <f>O629*H629</f>
        <v>0</v>
      </c>
      <c r="Q629" s="242">
        <v>0</v>
      </c>
      <c r="R629" s="242">
        <f>Q629*H629</f>
        <v>0</v>
      </c>
      <c r="S629" s="242">
        <v>0</v>
      </c>
      <c r="T629" s="243">
        <f>S629*H629</f>
        <v>0</v>
      </c>
      <c r="AR629" s="244" t="s">
        <v>125</v>
      </c>
      <c r="AT629" s="244" t="s">
        <v>266</v>
      </c>
      <c r="AU629" s="244" t="s">
        <v>90</v>
      </c>
      <c r="AY629" s="17" t="s">
        <v>263</v>
      </c>
      <c r="BE629" s="245">
        <f>IF(N629="základní",J629,0)</f>
        <v>0</v>
      </c>
      <c r="BF629" s="245">
        <f>IF(N629="snížená",J629,0)</f>
        <v>0</v>
      </c>
      <c r="BG629" s="245">
        <f>IF(N629="zákl. přenesená",J629,0)</f>
        <v>0</v>
      </c>
      <c r="BH629" s="245">
        <f>IF(N629="sníž. přenesená",J629,0)</f>
        <v>0</v>
      </c>
      <c r="BI629" s="245">
        <f>IF(N629="nulová",J629,0)</f>
        <v>0</v>
      </c>
      <c r="BJ629" s="17" t="s">
        <v>90</v>
      </c>
      <c r="BK629" s="245">
        <f>ROUND(I629*H629,2)</f>
        <v>0</v>
      </c>
      <c r="BL629" s="17" t="s">
        <v>125</v>
      </c>
      <c r="BM629" s="244" t="s">
        <v>5442</v>
      </c>
    </row>
    <row r="630" s="1" customFormat="1">
      <c r="B630" s="39"/>
      <c r="C630" s="40"/>
      <c r="D630" s="246" t="s">
        <v>273</v>
      </c>
      <c r="E630" s="40"/>
      <c r="F630" s="247" t="s">
        <v>5443</v>
      </c>
      <c r="G630" s="40"/>
      <c r="H630" s="40"/>
      <c r="I630" s="151"/>
      <c r="J630" s="40"/>
      <c r="K630" s="40"/>
      <c r="L630" s="44"/>
      <c r="M630" s="248"/>
      <c r="N630" s="87"/>
      <c r="O630" s="87"/>
      <c r="P630" s="87"/>
      <c r="Q630" s="87"/>
      <c r="R630" s="87"/>
      <c r="S630" s="87"/>
      <c r="T630" s="88"/>
      <c r="AT630" s="17" t="s">
        <v>273</v>
      </c>
      <c r="AU630" s="17" t="s">
        <v>90</v>
      </c>
    </row>
    <row r="631" s="1" customFormat="1" ht="16.5" customHeight="1">
      <c r="B631" s="39"/>
      <c r="C631" s="233" t="s">
        <v>2303</v>
      </c>
      <c r="D631" s="233" t="s">
        <v>266</v>
      </c>
      <c r="E631" s="234" t="s">
        <v>5444</v>
      </c>
      <c r="F631" s="235" t="s">
        <v>5445</v>
      </c>
      <c r="G631" s="236" t="s">
        <v>1829</v>
      </c>
      <c r="H631" s="237">
        <v>24</v>
      </c>
      <c r="I631" s="238"/>
      <c r="J631" s="239">
        <f>ROUND(I631*H631,2)</f>
        <v>0</v>
      </c>
      <c r="K631" s="235" t="s">
        <v>413</v>
      </c>
      <c r="L631" s="44"/>
      <c r="M631" s="240" t="s">
        <v>1</v>
      </c>
      <c r="N631" s="241" t="s">
        <v>48</v>
      </c>
      <c r="O631" s="87"/>
      <c r="P631" s="242">
        <f>O631*H631</f>
        <v>0</v>
      </c>
      <c r="Q631" s="242">
        <v>0</v>
      </c>
      <c r="R631" s="242">
        <f>Q631*H631</f>
        <v>0</v>
      </c>
      <c r="S631" s="242">
        <v>0</v>
      </c>
      <c r="T631" s="243">
        <f>S631*H631</f>
        <v>0</v>
      </c>
      <c r="AR631" s="244" t="s">
        <v>125</v>
      </c>
      <c r="AT631" s="244" t="s">
        <v>266</v>
      </c>
      <c r="AU631" s="244" t="s">
        <v>90</v>
      </c>
      <c r="AY631" s="17" t="s">
        <v>263</v>
      </c>
      <c r="BE631" s="245">
        <f>IF(N631="základní",J631,0)</f>
        <v>0</v>
      </c>
      <c r="BF631" s="245">
        <f>IF(N631="snížená",J631,0)</f>
        <v>0</v>
      </c>
      <c r="BG631" s="245">
        <f>IF(N631="zákl. přenesená",J631,0)</f>
        <v>0</v>
      </c>
      <c r="BH631" s="245">
        <f>IF(N631="sníž. přenesená",J631,0)</f>
        <v>0</v>
      </c>
      <c r="BI631" s="245">
        <f>IF(N631="nulová",J631,0)</f>
        <v>0</v>
      </c>
      <c r="BJ631" s="17" t="s">
        <v>90</v>
      </c>
      <c r="BK631" s="245">
        <f>ROUND(I631*H631,2)</f>
        <v>0</v>
      </c>
      <c r="BL631" s="17" t="s">
        <v>125</v>
      </c>
      <c r="BM631" s="244" t="s">
        <v>5446</v>
      </c>
    </row>
    <row r="632" s="1" customFormat="1" ht="16.5" customHeight="1">
      <c r="B632" s="39"/>
      <c r="C632" s="233" t="s">
        <v>2307</v>
      </c>
      <c r="D632" s="233" t="s">
        <v>266</v>
      </c>
      <c r="E632" s="234" t="s">
        <v>5447</v>
      </c>
      <c r="F632" s="235" t="s">
        <v>5448</v>
      </c>
      <c r="G632" s="236" t="s">
        <v>1829</v>
      </c>
      <c r="H632" s="237">
        <v>6</v>
      </c>
      <c r="I632" s="238"/>
      <c r="J632" s="239">
        <f>ROUND(I632*H632,2)</f>
        <v>0</v>
      </c>
      <c r="K632" s="235" t="s">
        <v>413</v>
      </c>
      <c r="L632" s="44"/>
      <c r="M632" s="240" t="s">
        <v>1</v>
      </c>
      <c r="N632" s="241" t="s">
        <v>48</v>
      </c>
      <c r="O632" s="87"/>
      <c r="P632" s="242">
        <f>O632*H632</f>
        <v>0</v>
      </c>
      <c r="Q632" s="242">
        <v>0</v>
      </c>
      <c r="R632" s="242">
        <f>Q632*H632</f>
        <v>0</v>
      </c>
      <c r="S632" s="242">
        <v>0</v>
      </c>
      <c r="T632" s="243">
        <f>S632*H632</f>
        <v>0</v>
      </c>
      <c r="AR632" s="244" t="s">
        <v>125</v>
      </c>
      <c r="AT632" s="244" t="s">
        <v>266</v>
      </c>
      <c r="AU632" s="244" t="s">
        <v>90</v>
      </c>
      <c r="AY632" s="17" t="s">
        <v>263</v>
      </c>
      <c r="BE632" s="245">
        <f>IF(N632="základní",J632,0)</f>
        <v>0</v>
      </c>
      <c r="BF632" s="245">
        <f>IF(N632="snížená",J632,0)</f>
        <v>0</v>
      </c>
      <c r="BG632" s="245">
        <f>IF(N632="zákl. přenesená",J632,0)</f>
        <v>0</v>
      </c>
      <c r="BH632" s="245">
        <f>IF(N632="sníž. přenesená",J632,0)</f>
        <v>0</v>
      </c>
      <c r="BI632" s="245">
        <f>IF(N632="nulová",J632,0)</f>
        <v>0</v>
      </c>
      <c r="BJ632" s="17" t="s">
        <v>90</v>
      </c>
      <c r="BK632" s="245">
        <f>ROUND(I632*H632,2)</f>
        <v>0</v>
      </c>
      <c r="BL632" s="17" t="s">
        <v>125</v>
      </c>
      <c r="BM632" s="244" t="s">
        <v>5449</v>
      </c>
    </row>
    <row r="633" s="1" customFormat="1" ht="16.5" customHeight="1">
      <c r="B633" s="39"/>
      <c r="C633" s="233" t="s">
        <v>2311</v>
      </c>
      <c r="D633" s="233" t="s">
        <v>266</v>
      </c>
      <c r="E633" s="234" t="s">
        <v>5450</v>
      </c>
      <c r="F633" s="235" t="s">
        <v>5451</v>
      </c>
      <c r="G633" s="236" t="s">
        <v>1694</v>
      </c>
      <c r="H633" s="237">
        <v>16</v>
      </c>
      <c r="I633" s="238"/>
      <c r="J633" s="239">
        <f>ROUND(I633*H633,2)</f>
        <v>0</v>
      </c>
      <c r="K633" s="235" t="s">
        <v>413</v>
      </c>
      <c r="L633" s="44"/>
      <c r="M633" s="240" t="s">
        <v>1</v>
      </c>
      <c r="N633" s="241" t="s">
        <v>48</v>
      </c>
      <c r="O633" s="87"/>
      <c r="P633" s="242">
        <f>O633*H633</f>
        <v>0</v>
      </c>
      <c r="Q633" s="242">
        <v>0</v>
      </c>
      <c r="R633" s="242">
        <f>Q633*H633</f>
        <v>0</v>
      </c>
      <c r="S633" s="242">
        <v>0</v>
      </c>
      <c r="T633" s="243">
        <f>S633*H633</f>
        <v>0</v>
      </c>
      <c r="AR633" s="244" t="s">
        <v>125</v>
      </c>
      <c r="AT633" s="244" t="s">
        <v>266</v>
      </c>
      <c r="AU633" s="244" t="s">
        <v>90</v>
      </c>
      <c r="AY633" s="17" t="s">
        <v>263</v>
      </c>
      <c r="BE633" s="245">
        <f>IF(N633="základní",J633,0)</f>
        <v>0</v>
      </c>
      <c r="BF633" s="245">
        <f>IF(N633="snížená",J633,0)</f>
        <v>0</v>
      </c>
      <c r="BG633" s="245">
        <f>IF(N633="zákl. přenesená",J633,0)</f>
        <v>0</v>
      </c>
      <c r="BH633" s="245">
        <f>IF(N633="sníž. přenesená",J633,0)</f>
        <v>0</v>
      </c>
      <c r="BI633" s="245">
        <f>IF(N633="nulová",J633,0)</f>
        <v>0</v>
      </c>
      <c r="BJ633" s="17" t="s">
        <v>90</v>
      </c>
      <c r="BK633" s="245">
        <f>ROUND(I633*H633,2)</f>
        <v>0</v>
      </c>
      <c r="BL633" s="17" t="s">
        <v>125</v>
      </c>
      <c r="BM633" s="244" t="s">
        <v>5452</v>
      </c>
    </row>
    <row r="634" s="1" customFormat="1" ht="16.5" customHeight="1">
      <c r="B634" s="39"/>
      <c r="C634" s="233" t="s">
        <v>2315</v>
      </c>
      <c r="D634" s="233" t="s">
        <v>266</v>
      </c>
      <c r="E634" s="234" t="s">
        <v>5453</v>
      </c>
      <c r="F634" s="235" t="s">
        <v>4745</v>
      </c>
      <c r="G634" s="236" t="s">
        <v>1829</v>
      </c>
      <c r="H634" s="237">
        <v>1</v>
      </c>
      <c r="I634" s="238"/>
      <c r="J634" s="239">
        <f>ROUND(I634*H634,2)</f>
        <v>0</v>
      </c>
      <c r="K634" s="235" t="s">
        <v>413</v>
      </c>
      <c r="L634" s="44"/>
      <c r="M634" s="240" t="s">
        <v>1</v>
      </c>
      <c r="N634" s="241" t="s">
        <v>48</v>
      </c>
      <c r="O634" s="87"/>
      <c r="P634" s="242">
        <f>O634*H634</f>
        <v>0</v>
      </c>
      <c r="Q634" s="242">
        <v>0</v>
      </c>
      <c r="R634" s="242">
        <f>Q634*H634</f>
        <v>0</v>
      </c>
      <c r="S634" s="242">
        <v>0</v>
      </c>
      <c r="T634" s="243">
        <f>S634*H634</f>
        <v>0</v>
      </c>
      <c r="AR634" s="244" t="s">
        <v>125</v>
      </c>
      <c r="AT634" s="244" t="s">
        <v>266</v>
      </c>
      <c r="AU634" s="244" t="s">
        <v>90</v>
      </c>
      <c r="AY634" s="17" t="s">
        <v>263</v>
      </c>
      <c r="BE634" s="245">
        <f>IF(N634="základní",J634,0)</f>
        <v>0</v>
      </c>
      <c r="BF634" s="245">
        <f>IF(N634="snížená",J634,0)</f>
        <v>0</v>
      </c>
      <c r="BG634" s="245">
        <f>IF(N634="zákl. přenesená",J634,0)</f>
        <v>0</v>
      </c>
      <c r="BH634" s="245">
        <f>IF(N634="sníž. přenesená",J634,0)</f>
        <v>0</v>
      </c>
      <c r="BI634" s="245">
        <f>IF(N634="nulová",J634,0)</f>
        <v>0</v>
      </c>
      <c r="BJ634" s="17" t="s">
        <v>90</v>
      </c>
      <c r="BK634" s="245">
        <f>ROUND(I634*H634,2)</f>
        <v>0</v>
      </c>
      <c r="BL634" s="17" t="s">
        <v>125</v>
      </c>
      <c r="BM634" s="244" t="s">
        <v>1392</v>
      </c>
    </row>
    <row r="635" s="1" customFormat="1" ht="16.5" customHeight="1">
      <c r="B635" s="39"/>
      <c r="C635" s="233" t="s">
        <v>2319</v>
      </c>
      <c r="D635" s="233" t="s">
        <v>266</v>
      </c>
      <c r="E635" s="234" t="s">
        <v>5454</v>
      </c>
      <c r="F635" s="235" t="s">
        <v>5347</v>
      </c>
      <c r="G635" s="236" t="s">
        <v>1829</v>
      </c>
      <c r="H635" s="237">
        <v>3</v>
      </c>
      <c r="I635" s="238"/>
      <c r="J635" s="239">
        <f>ROUND(I635*H635,2)</f>
        <v>0</v>
      </c>
      <c r="K635" s="235" t="s">
        <v>413</v>
      </c>
      <c r="L635" s="44"/>
      <c r="M635" s="240" t="s">
        <v>1</v>
      </c>
      <c r="N635" s="241" t="s">
        <v>48</v>
      </c>
      <c r="O635" s="87"/>
      <c r="P635" s="242">
        <f>O635*H635</f>
        <v>0</v>
      </c>
      <c r="Q635" s="242">
        <v>0</v>
      </c>
      <c r="R635" s="242">
        <f>Q635*H635</f>
        <v>0</v>
      </c>
      <c r="S635" s="242">
        <v>0</v>
      </c>
      <c r="T635" s="243">
        <f>S635*H635</f>
        <v>0</v>
      </c>
      <c r="AR635" s="244" t="s">
        <v>125</v>
      </c>
      <c r="AT635" s="244" t="s">
        <v>266</v>
      </c>
      <c r="AU635" s="244" t="s">
        <v>90</v>
      </c>
      <c r="AY635" s="17" t="s">
        <v>263</v>
      </c>
      <c r="BE635" s="245">
        <f>IF(N635="základní",J635,0)</f>
        <v>0</v>
      </c>
      <c r="BF635" s="245">
        <f>IF(N635="snížená",J635,0)</f>
        <v>0</v>
      </c>
      <c r="BG635" s="245">
        <f>IF(N635="zákl. přenesená",J635,0)</f>
        <v>0</v>
      </c>
      <c r="BH635" s="245">
        <f>IF(N635="sníž. přenesená",J635,0)</f>
        <v>0</v>
      </c>
      <c r="BI635" s="245">
        <f>IF(N635="nulová",J635,0)</f>
        <v>0</v>
      </c>
      <c r="BJ635" s="17" t="s">
        <v>90</v>
      </c>
      <c r="BK635" s="245">
        <f>ROUND(I635*H635,2)</f>
        <v>0</v>
      </c>
      <c r="BL635" s="17" t="s">
        <v>125</v>
      </c>
      <c r="BM635" s="244" t="s">
        <v>1689</v>
      </c>
    </row>
    <row r="636" s="1" customFormat="1">
      <c r="B636" s="39"/>
      <c r="C636" s="40"/>
      <c r="D636" s="246" t="s">
        <v>273</v>
      </c>
      <c r="E636" s="40"/>
      <c r="F636" s="247" t="s">
        <v>5455</v>
      </c>
      <c r="G636" s="40"/>
      <c r="H636" s="40"/>
      <c r="I636" s="151"/>
      <c r="J636" s="40"/>
      <c r="K636" s="40"/>
      <c r="L636" s="44"/>
      <c r="M636" s="248"/>
      <c r="N636" s="87"/>
      <c r="O636" s="87"/>
      <c r="P636" s="87"/>
      <c r="Q636" s="87"/>
      <c r="R636" s="87"/>
      <c r="S636" s="87"/>
      <c r="T636" s="88"/>
      <c r="AT636" s="17" t="s">
        <v>273</v>
      </c>
      <c r="AU636" s="17" t="s">
        <v>90</v>
      </c>
    </row>
    <row r="637" s="1" customFormat="1" ht="16.5" customHeight="1">
      <c r="B637" s="39"/>
      <c r="C637" s="233" t="s">
        <v>2323</v>
      </c>
      <c r="D637" s="233" t="s">
        <v>266</v>
      </c>
      <c r="E637" s="234" t="s">
        <v>5456</v>
      </c>
      <c r="F637" s="235" t="s">
        <v>5351</v>
      </c>
      <c r="G637" s="236" t="s">
        <v>1829</v>
      </c>
      <c r="H637" s="237">
        <v>20</v>
      </c>
      <c r="I637" s="238"/>
      <c r="J637" s="239">
        <f>ROUND(I637*H637,2)</f>
        <v>0</v>
      </c>
      <c r="K637" s="235" t="s">
        <v>413</v>
      </c>
      <c r="L637" s="44"/>
      <c r="M637" s="240" t="s">
        <v>1</v>
      </c>
      <c r="N637" s="241" t="s">
        <v>48</v>
      </c>
      <c r="O637" s="87"/>
      <c r="P637" s="242">
        <f>O637*H637</f>
        <v>0</v>
      </c>
      <c r="Q637" s="242">
        <v>0</v>
      </c>
      <c r="R637" s="242">
        <f>Q637*H637</f>
        <v>0</v>
      </c>
      <c r="S637" s="242">
        <v>0</v>
      </c>
      <c r="T637" s="243">
        <f>S637*H637</f>
        <v>0</v>
      </c>
      <c r="AR637" s="244" t="s">
        <v>125</v>
      </c>
      <c r="AT637" s="244" t="s">
        <v>266</v>
      </c>
      <c r="AU637" s="244" t="s">
        <v>90</v>
      </c>
      <c r="AY637" s="17" t="s">
        <v>263</v>
      </c>
      <c r="BE637" s="245">
        <f>IF(N637="základní",J637,0)</f>
        <v>0</v>
      </c>
      <c r="BF637" s="245">
        <f>IF(N637="snížená",J637,0)</f>
        <v>0</v>
      </c>
      <c r="BG637" s="245">
        <f>IF(N637="zákl. přenesená",J637,0)</f>
        <v>0</v>
      </c>
      <c r="BH637" s="245">
        <f>IF(N637="sníž. přenesená",J637,0)</f>
        <v>0</v>
      </c>
      <c r="BI637" s="245">
        <f>IF(N637="nulová",J637,0)</f>
        <v>0</v>
      </c>
      <c r="BJ637" s="17" t="s">
        <v>90</v>
      </c>
      <c r="BK637" s="245">
        <f>ROUND(I637*H637,2)</f>
        <v>0</v>
      </c>
      <c r="BL637" s="17" t="s">
        <v>125</v>
      </c>
      <c r="BM637" s="244" t="s">
        <v>1824</v>
      </c>
    </row>
    <row r="638" s="1" customFormat="1">
      <c r="B638" s="39"/>
      <c r="C638" s="40"/>
      <c r="D638" s="246" t="s">
        <v>273</v>
      </c>
      <c r="E638" s="40"/>
      <c r="F638" s="247" t="s">
        <v>5455</v>
      </c>
      <c r="G638" s="40"/>
      <c r="H638" s="40"/>
      <c r="I638" s="151"/>
      <c r="J638" s="40"/>
      <c r="K638" s="40"/>
      <c r="L638" s="44"/>
      <c r="M638" s="248"/>
      <c r="N638" s="87"/>
      <c r="O638" s="87"/>
      <c r="P638" s="87"/>
      <c r="Q638" s="87"/>
      <c r="R638" s="87"/>
      <c r="S638" s="87"/>
      <c r="T638" s="88"/>
      <c r="AT638" s="17" t="s">
        <v>273</v>
      </c>
      <c r="AU638" s="17" t="s">
        <v>90</v>
      </c>
    </row>
    <row r="639" s="1" customFormat="1" ht="16.5" customHeight="1">
      <c r="B639" s="39"/>
      <c r="C639" s="233" t="s">
        <v>2327</v>
      </c>
      <c r="D639" s="233" t="s">
        <v>266</v>
      </c>
      <c r="E639" s="234" t="s">
        <v>5457</v>
      </c>
      <c r="F639" s="235" t="s">
        <v>5354</v>
      </c>
      <c r="G639" s="236" t="s">
        <v>1829</v>
      </c>
      <c r="H639" s="237">
        <v>4</v>
      </c>
      <c r="I639" s="238"/>
      <c r="J639" s="239">
        <f>ROUND(I639*H639,2)</f>
        <v>0</v>
      </c>
      <c r="K639" s="235" t="s">
        <v>413</v>
      </c>
      <c r="L639" s="44"/>
      <c r="M639" s="240" t="s">
        <v>1</v>
      </c>
      <c r="N639" s="241" t="s">
        <v>48</v>
      </c>
      <c r="O639" s="87"/>
      <c r="P639" s="242">
        <f>O639*H639</f>
        <v>0</v>
      </c>
      <c r="Q639" s="242">
        <v>0</v>
      </c>
      <c r="R639" s="242">
        <f>Q639*H639</f>
        <v>0</v>
      </c>
      <c r="S639" s="242">
        <v>0</v>
      </c>
      <c r="T639" s="243">
        <f>S639*H639</f>
        <v>0</v>
      </c>
      <c r="AR639" s="244" t="s">
        <v>125</v>
      </c>
      <c r="AT639" s="244" t="s">
        <v>266</v>
      </c>
      <c r="AU639" s="244" t="s">
        <v>90</v>
      </c>
      <c r="AY639" s="17" t="s">
        <v>263</v>
      </c>
      <c r="BE639" s="245">
        <f>IF(N639="základní",J639,0)</f>
        <v>0</v>
      </c>
      <c r="BF639" s="245">
        <f>IF(N639="snížená",J639,0)</f>
        <v>0</v>
      </c>
      <c r="BG639" s="245">
        <f>IF(N639="zákl. přenesená",J639,0)</f>
        <v>0</v>
      </c>
      <c r="BH639" s="245">
        <f>IF(N639="sníž. přenesená",J639,0)</f>
        <v>0</v>
      </c>
      <c r="BI639" s="245">
        <f>IF(N639="nulová",J639,0)</f>
        <v>0</v>
      </c>
      <c r="BJ639" s="17" t="s">
        <v>90</v>
      </c>
      <c r="BK639" s="245">
        <f>ROUND(I639*H639,2)</f>
        <v>0</v>
      </c>
      <c r="BL639" s="17" t="s">
        <v>125</v>
      </c>
      <c r="BM639" s="244" t="s">
        <v>5458</v>
      </c>
    </row>
    <row r="640" s="1" customFormat="1">
      <c r="B640" s="39"/>
      <c r="C640" s="40"/>
      <c r="D640" s="246" t="s">
        <v>273</v>
      </c>
      <c r="E640" s="40"/>
      <c r="F640" s="247" t="s">
        <v>5455</v>
      </c>
      <c r="G640" s="40"/>
      <c r="H640" s="40"/>
      <c r="I640" s="151"/>
      <c r="J640" s="40"/>
      <c r="K640" s="40"/>
      <c r="L640" s="44"/>
      <c r="M640" s="248"/>
      <c r="N640" s="87"/>
      <c r="O640" s="87"/>
      <c r="P640" s="87"/>
      <c r="Q640" s="87"/>
      <c r="R640" s="87"/>
      <c r="S640" s="87"/>
      <c r="T640" s="88"/>
      <c r="AT640" s="17" t="s">
        <v>273</v>
      </c>
      <c r="AU640" s="17" t="s">
        <v>90</v>
      </c>
    </row>
    <row r="641" s="1" customFormat="1" ht="16.5" customHeight="1">
      <c r="B641" s="39"/>
      <c r="C641" s="233" t="s">
        <v>2331</v>
      </c>
      <c r="D641" s="233" t="s">
        <v>266</v>
      </c>
      <c r="E641" s="234" t="s">
        <v>5459</v>
      </c>
      <c r="F641" s="235" t="s">
        <v>5460</v>
      </c>
      <c r="G641" s="236" t="s">
        <v>1829</v>
      </c>
      <c r="H641" s="237">
        <v>4</v>
      </c>
      <c r="I641" s="238"/>
      <c r="J641" s="239">
        <f>ROUND(I641*H641,2)</f>
        <v>0</v>
      </c>
      <c r="K641" s="235" t="s">
        <v>413</v>
      </c>
      <c r="L641" s="44"/>
      <c r="M641" s="240" t="s">
        <v>1</v>
      </c>
      <c r="N641" s="241" t="s">
        <v>48</v>
      </c>
      <c r="O641" s="87"/>
      <c r="P641" s="242">
        <f>O641*H641</f>
        <v>0</v>
      </c>
      <c r="Q641" s="242">
        <v>0</v>
      </c>
      <c r="R641" s="242">
        <f>Q641*H641</f>
        <v>0</v>
      </c>
      <c r="S641" s="242">
        <v>0</v>
      </c>
      <c r="T641" s="243">
        <f>S641*H641</f>
        <v>0</v>
      </c>
      <c r="AR641" s="244" t="s">
        <v>125</v>
      </c>
      <c r="AT641" s="244" t="s">
        <v>266</v>
      </c>
      <c r="AU641" s="244" t="s">
        <v>90</v>
      </c>
      <c r="AY641" s="17" t="s">
        <v>263</v>
      </c>
      <c r="BE641" s="245">
        <f>IF(N641="základní",J641,0)</f>
        <v>0</v>
      </c>
      <c r="BF641" s="245">
        <f>IF(N641="snížená",J641,0)</f>
        <v>0</v>
      </c>
      <c r="BG641" s="245">
        <f>IF(N641="zákl. přenesená",J641,0)</f>
        <v>0</v>
      </c>
      <c r="BH641" s="245">
        <f>IF(N641="sníž. přenesená",J641,0)</f>
        <v>0</v>
      </c>
      <c r="BI641" s="245">
        <f>IF(N641="nulová",J641,0)</f>
        <v>0</v>
      </c>
      <c r="BJ641" s="17" t="s">
        <v>90</v>
      </c>
      <c r="BK641" s="245">
        <f>ROUND(I641*H641,2)</f>
        <v>0</v>
      </c>
      <c r="BL641" s="17" t="s">
        <v>125</v>
      </c>
      <c r="BM641" s="244" t="s">
        <v>5461</v>
      </c>
    </row>
    <row r="642" s="1" customFormat="1">
      <c r="B642" s="39"/>
      <c r="C642" s="40"/>
      <c r="D642" s="246" t="s">
        <v>273</v>
      </c>
      <c r="E642" s="40"/>
      <c r="F642" s="247" t="s">
        <v>5455</v>
      </c>
      <c r="G642" s="40"/>
      <c r="H642" s="40"/>
      <c r="I642" s="151"/>
      <c r="J642" s="40"/>
      <c r="K642" s="40"/>
      <c r="L642" s="44"/>
      <c r="M642" s="248"/>
      <c r="N642" s="87"/>
      <c r="O642" s="87"/>
      <c r="P642" s="87"/>
      <c r="Q642" s="87"/>
      <c r="R642" s="87"/>
      <c r="S642" s="87"/>
      <c r="T642" s="88"/>
      <c r="AT642" s="17" t="s">
        <v>273</v>
      </c>
      <c r="AU642" s="17" t="s">
        <v>90</v>
      </c>
    </row>
    <row r="643" s="1" customFormat="1" ht="16.5" customHeight="1">
      <c r="B643" s="39"/>
      <c r="C643" s="233" t="s">
        <v>2335</v>
      </c>
      <c r="D643" s="233" t="s">
        <v>266</v>
      </c>
      <c r="E643" s="234" t="s">
        <v>5462</v>
      </c>
      <c r="F643" s="235" t="s">
        <v>5463</v>
      </c>
      <c r="G643" s="236" t="s">
        <v>1829</v>
      </c>
      <c r="H643" s="237">
        <v>3</v>
      </c>
      <c r="I643" s="238"/>
      <c r="J643" s="239">
        <f>ROUND(I643*H643,2)</f>
        <v>0</v>
      </c>
      <c r="K643" s="235" t="s">
        <v>413</v>
      </c>
      <c r="L643" s="44"/>
      <c r="M643" s="240" t="s">
        <v>1</v>
      </c>
      <c r="N643" s="241" t="s">
        <v>48</v>
      </c>
      <c r="O643" s="87"/>
      <c r="P643" s="242">
        <f>O643*H643</f>
        <v>0</v>
      </c>
      <c r="Q643" s="242">
        <v>0</v>
      </c>
      <c r="R643" s="242">
        <f>Q643*H643</f>
        <v>0</v>
      </c>
      <c r="S643" s="242">
        <v>0</v>
      </c>
      <c r="T643" s="243">
        <f>S643*H643</f>
        <v>0</v>
      </c>
      <c r="AR643" s="244" t="s">
        <v>125</v>
      </c>
      <c r="AT643" s="244" t="s">
        <v>266</v>
      </c>
      <c r="AU643" s="244" t="s">
        <v>90</v>
      </c>
      <c r="AY643" s="17" t="s">
        <v>263</v>
      </c>
      <c r="BE643" s="245">
        <f>IF(N643="základní",J643,0)</f>
        <v>0</v>
      </c>
      <c r="BF643" s="245">
        <f>IF(N643="snížená",J643,0)</f>
        <v>0</v>
      </c>
      <c r="BG643" s="245">
        <f>IF(N643="zákl. přenesená",J643,0)</f>
        <v>0</v>
      </c>
      <c r="BH643" s="245">
        <f>IF(N643="sníž. přenesená",J643,0)</f>
        <v>0</v>
      </c>
      <c r="BI643" s="245">
        <f>IF(N643="nulová",J643,0)</f>
        <v>0</v>
      </c>
      <c r="BJ643" s="17" t="s">
        <v>90</v>
      </c>
      <c r="BK643" s="245">
        <f>ROUND(I643*H643,2)</f>
        <v>0</v>
      </c>
      <c r="BL643" s="17" t="s">
        <v>125</v>
      </c>
      <c r="BM643" s="244" t="s">
        <v>5464</v>
      </c>
    </row>
    <row r="644" s="1" customFormat="1">
      <c r="B644" s="39"/>
      <c r="C644" s="40"/>
      <c r="D644" s="246" t="s">
        <v>273</v>
      </c>
      <c r="E644" s="40"/>
      <c r="F644" s="247" t="s">
        <v>5356</v>
      </c>
      <c r="G644" s="40"/>
      <c r="H644" s="40"/>
      <c r="I644" s="151"/>
      <c r="J644" s="40"/>
      <c r="K644" s="40"/>
      <c r="L644" s="44"/>
      <c r="M644" s="248"/>
      <c r="N644" s="87"/>
      <c r="O644" s="87"/>
      <c r="P644" s="87"/>
      <c r="Q644" s="87"/>
      <c r="R644" s="87"/>
      <c r="S644" s="87"/>
      <c r="T644" s="88"/>
      <c r="AT644" s="17" t="s">
        <v>273</v>
      </c>
      <c r="AU644" s="17" t="s">
        <v>90</v>
      </c>
    </row>
    <row r="645" s="1" customFormat="1" ht="16.5" customHeight="1">
      <c r="B645" s="39"/>
      <c r="C645" s="233" t="s">
        <v>2339</v>
      </c>
      <c r="D645" s="233" t="s">
        <v>266</v>
      </c>
      <c r="E645" s="234" t="s">
        <v>5465</v>
      </c>
      <c r="F645" s="235" t="s">
        <v>4745</v>
      </c>
      <c r="G645" s="236" t="s">
        <v>1829</v>
      </c>
      <c r="H645" s="237">
        <v>1</v>
      </c>
      <c r="I645" s="238"/>
      <c r="J645" s="239">
        <f>ROUND(I645*H645,2)</f>
        <v>0</v>
      </c>
      <c r="K645" s="235" t="s">
        <v>413</v>
      </c>
      <c r="L645" s="44"/>
      <c r="M645" s="240" t="s">
        <v>1</v>
      </c>
      <c r="N645" s="241" t="s">
        <v>48</v>
      </c>
      <c r="O645" s="87"/>
      <c r="P645" s="242">
        <f>O645*H645</f>
        <v>0</v>
      </c>
      <c r="Q645" s="242">
        <v>0</v>
      </c>
      <c r="R645" s="242">
        <f>Q645*H645</f>
        <v>0</v>
      </c>
      <c r="S645" s="242">
        <v>0</v>
      </c>
      <c r="T645" s="243">
        <f>S645*H645</f>
        <v>0</v>
      </c>
      <c r="AR645" s="244" t="s">
        <v>125</v>
      </c>
      <c r="AT645" s="244" t="s">
        <v>266</v>
      </c>
      <c r="AU645" s="244" t="s">
        <v>90</v>
      </c>
      <c r="AY645" s="17" t="s">
        <v>263</v>
      </c>
      <c r="BE645" s="245">
        <f>IF(N645="základní",J645,0)</f>
        <v>0</v>
      </c>
      <c r="BF645" s="245">
        <f>IF(N645="snížená",J645,0)</f>
        <v>0</v>
      </c>
      <c r="BG645" s="245">
        <f>IF(N645="zákl. přenesená",J645,0)</f>
        <v>0</v>
      </c>
      <c r="BH645" s="245">
        <f>IF(N645="sníž. přenesená",J645,0)</f>
        <v>0</v>
      </c>
      <c r="BI645" s="245">
        <f>IF(N645="nulová",J645,0)</f>
        <v>0</v>
      </c>
      <c r="BJ645" s="17" t="s">
        <v>90</v>
      </c>
      <c r="BK645" s="245">
        <f>ROUND(I645*H645,2)</f>
        <v>0</v>
      </c>
      <c r="BL645" s="17" t="s">
        <v>125</v>
      </c>
      <c r="BM645" s="244" t="s">
        <v>5466</v>
      </c>
    </row>
    <row r="646" s="1" customFormat="1" ht="24" customHeight="1">
      <c r="B646" s="39"/>
      <c r="C646" s="233" t="s">
        <v>2343</v>
      </c>
      <c r="D646" s="233" t="s">
        <v>266</v>
      </c>
      <c r="E646" s="234" t="s">
        <v>5467</v>
      </c>
      <c r="F646" s="235" t="s">
        <v>5360</v>
      </c>
      <c r="G646" s="236" t="s">
        <v>1829</v>
      </c>
      <c r="H646" s="237">
        <v>68</v>
      </c>
      <c r="I646" s="238"/>
      <c r="J646" s="239">
        <f>ROUND(I646*H646,2)</f>
        <v>0</v>
      </c>
      <c r="K646" s="235" t="s">
        <v>413</v>
      </c>
      <c r="L646" s="44"/>
      <c r="M646" s="240" t="s">
        <v>1</v>
      </c>
      <c r="N646" s="241" t="s">
        <v>48</v>
      </c>
      <c r="O646" s="87"/>
      <c r="P646" s="242">
        <f>O646*H646</f>
        <v>0</v>
      </c>
      <c r="Q646" s="242">
        <v>0</v>
      </c>
      <c r="R646" s="242">
        <f>Q646*H646</f>
        <v>0</v>
      </c>
      <c r="S646" s="242">
        <v>0</v>
      </c>
      <c r="T646" s="243">
        <f>S646*H646</f>
        <v>0</v>
      </c>
      <c r="AR646" s="244" t="s">
        <v>125</v>
      </c>
      <c r="AT646" s="244" t="s">
        <v>266</v>
      </c>
      <c r="AU646" s="244" t="s">
        <v>90</v>
      </c>
      <c r="AY646" s="17" t="s">
        <v>263</v>
      </c>
      <c r="BE646" s="245">
        <f>IF(N646="základní",J646,0)</f>
        <v>0</v>
      </c>
      <c r="BF646" s="245">
        <f>IF(N646="snížená",J646,0)</f>
        <v>0</v>
      </c>
      <c r="BG646" s="245">
        <f>IF(N646="zákl. přenesená",J646,0)</f>
        <v>0</v>
      </c>
      <c r="BH646" s="245">
        <f>IF(N646="sníž. přenesená",J646,0)</f>
        <v>0</v>
      </c>
      <c r="BI646" s="245">
        <f>IF(N646="nulová",J646,0)</f>
        <v>0</v>
      </c>
      <c r="BJ646" s="17" t="s">
        <v>90</v>
      </c>
      <c r="BK646" s="245">
        <f>ROUND(I646*H646,2)</f>
        <v>0</v>
      </c>
      <c r="BL646" s="17" t="s">
        <v>125</v>
      </c>
      <c r="BM646" s="244" t="s">
        <v>2547</v>
      </c>
    </row>
    <row r="647" s="1" customFormat="1">
      <c r="B647" s="39"/>
      <c r="C647" s="40"/>
      <c r="D647" s="246" t="s">
        <v>273</v>
      </c>
      <c r="E647" s="40"/>
      <c r="F647" s="247" t="s">
        <v>5045</v>
      </c>
      <c r="G647" s="40"/>
      <c r="H647" s="40"/>
      <c r="I647" s="151"/>
      <c r="J647" s="40"/>
      <c r="K647" s="40"/>
      <c r="L647" s="44"/>
      <c r="M647" s="248"/>
      <c r="N647" s="87"/>
      <c r="O647" s="87"/>
      <c r="P647" s="87"/>
      <c r="Q647" s="87"/>
      <c r="R647" s="87"/>
      <c r="S647" s="87"/>
      <c r="T647" s="88"/>
      <c r="AT647" s="17" t="s">
        <v>273</v>
      </c>
      <c r="AU647" s="17" t="s">
        <v>90</v>
      </c>
    </row>
    <row r="648" s="1" customFormat="1" ht="16.5" customHeight="1">
      <c r="B648" s="39"/>
      <c r="C648" s="233" t="s">
        <v>2347</v>
      </c>
      <c r="D648" s="233" t="s">
        <v>266</v>
      </c>
      <c r="E648" s="234" t="s">
        <v>5468</v>
      </c>
      <c r="F648" s="235" t="s">
        <v>4900</v>
      </c>
      <c r="G648" s="236" t="s">
        <v>1694</v>
      </c>
      <c r="H648" s="237">
        <v>68</v>
      </c>
      <c r="I648" s="238"/>
      <c r="J648" s="239">
        <f>ROUND(I648*H648,2)</f>
        <v>0</v>
      </c>
      <c r="K648" s="235" t="s">
        <v>413</v>
      </c>
      <c r="L648" s="44"/>
      <c r="M648" s="240" t="s">
        <v>1</v>
      </c>
      <c r="N648" s="241" t="s">
        <v>48</v>
      </c>
      <c r="O648" s="87"/>
      <c r="P648" s="242">
        <f>O648*H648</f>
        <v>0</v>
      </c>
      <c r="Q648" s="242">
        <v>0</v>
      </c>
      <c r="R648" s="242">
        <f>Q648*H648</f>
        <v>0</v>
      </c>
      <c r="S648" s="242">
        <v>0</v>
      </c>
      <c r="T648" s="243">
        <f>S648*H648</f>
        <v>0</v>
      </c>
      <c r="AR648" s="244" t="s">
        <v>125</v>
      </c>
      <c r="AT648" s="244" t="s">
        <v>266</v>
      </c>
      <c r="AU648" s="244" t="s">
        <v>90</v>
      </c>
      <c r="AY648" s="17" t="s">
        <v>263</v>
      </c>
      <c r="BE648" s="245">
        <f>IF(N648="základní",J648,0)</f>
        <v>0</v>
      </c>
      <c r="BF648" s="245">
        <f>IF(N648="snížená",J648,0)</f>
        <v>0</v>
      </c>
      <c r="BG648" s="245">
        <f>IF(N648="zákl. přenesená",J648,0)</f>
        <v>0</v>
      </c>
      <c r="BH648" s="245">
        <f>IF(N648="sníž. přenesená",J648,0)</f>
        <v>0</v>
      </c>
      <c r="BI648" s="245">
        <f>IF(N648="nulová",J648,0)</f>
        <v>0</v>
      </c>
      <c r="BJ648" s="17" t="s">
        <v>90</v>
      </c>
      <c r="BK648" s="245">
        <f>ROUND(I648*H648,2)</f>
        <v>0</v>
      </c>
      <c r="BL648" s="17" t="s">
        <v>125</v>
      </c>
      <c r="BM648" s="244" t="s">
        <v>5469</v>
      </c>
    </row>
    <row r="649" s="1" customFormat="1" ht="16.5" customHeight="1">
      <c r="B649" s="39"/>
      <c r="C649" s="233" t="s">
        <v>2351</v>
      </c>
      <c r="D649" s="233" t="s">
        <v>266</v>
      </c>
      <c r="E649" s="234" t="s">
        <v>5470</v>
      </c>
      <c r="F649" s="235" t="s">
        <v>5471</v>
      </c>
      <c r="G649" s="236" t="s">
        <v>1829</v>
      </c>
      <c r="H649" s="237">
        <v>1</v>
      </c>
      <c r="I649" s="238"/>
      <c r="J649" s="239">
        <f>ROUND(I649*H649,2)</f>
        <v>0</v>
      </c>
      <c r="K649" s="235" t="s">
        <v>413</v>
      </c>
      <c r="L649" s="44"/>
      <c r="M649" s="240" t="s">
        <v>1</v>
      </c>
      <c r="N649" s="241" t="s">
        <v>48</v>
      </c>
      <c r="O649" s="87"/>
      <c r="P649" s="242">
        <f>O649*H649</f>
        <v>0</v>
      </c>
      <c r="Q649" s="242">
        <v>0</v>
      </c>
      <c r="R649" s="242">
        <f>Q649*H649</f>
        <v>0</v>
      </c>
      <c r="S649" s="242">
        <v>0</v>
      </c>
      <c r="T649" s="243">
        <f>S649*H649</f>
        <v>0</v>
      </c>
      <c r="AR649" s="244" t="s">
        <v>125</v>
      </c>
      <c r="AT649" s="244" t="s">
        <v>266</v>
      </c>
      <c r="AU649" s="244" t="s">
        <v>90</v>
      </c>
      <c r="AY649" s="17" t="s">
        <v>263</v>
      </c>
      <c r="BE649" s="245">
        <f>IF(N649="základní",J649,0)</f>
        <v>0</v>
      </c>
      <c r="BF649" s="245">
        <f>IF(N649="snížená",J649,0)</f>
        <v>0</v>
      </c>
      <c r="BG649" s="245">
        <f>IF(N649="zákl. přenesená",J649,0)</f>
        <v>0</v>
      </c>
      <c r="BH649" s="245">
        <f>IF(N649="sníž. přenesená",J649,0)</f>
        <v>0</v>
      </c>
      <c r="BI649" s="245">
        <f>IF(N649="nulová",J649,0)</f>
        <v>0</v>
      </c>
      <c r="BJ649" s="17" t="s">
        <v>90</v>
      </c>
      <c r="BK649" s="245">
        <f>ROUND(I649*H649,2)</f>
        <v>0</v>
      </c>
      <c r="BL649" s="17" t="s">
        <v>125</v>
      </c>
      <c r="BM649" s="244" t="s">
        <v>5472</v>
      </c>
    </row>
    <row r="650" s="1" customFormat="1" ht="16.5" customHeight="1">
      <c r="B650" s="39"/>
      <c r="C650" s="233" t="s">
        <v>2355</v>
      </c>
      <c r="D650" s="233" t="s">
        <v>266</v>
      </c>
      <c r="E650" s="234" t="s">
        <v>5473</v>
      </c>
      <c r="F650" s="235" t="s">
        <v>5474</v>
      </c>
      <c r="G650" s="236" t="s">
        <v>1829</v>
      </c>
      <c r="H650" s="237">
        <v>2</v>
      </c>
      <c r="I650" s="238"/>
      <c r="J650" s="239">
        <f>ROUND(I650*H650,2)</f>
        <v>0</v>
      </c>
      <c r="K650" s="235" t="s">
        <v>413</v>
      </c>
      <c r="L650" s="44"/>
      <c r="M650" s="240" t="s">
        <v>1</v>
      </c>
      <c r="N650" s="241" t="s">
        <v>48</v>
      </c>
      <c r="O650" s="87"/>
      <c r="P650" s="242">
        <f>O650*H650</f>
        <v>0</v>
      </c>
      <c r="Q650" s="242">
        <v>0</v>
      </c>
      <c r="R650" s="242">
        <f>Q650*H650</f>
        <v>0</v>
      </c>
      <c r="S650" s="242">
        <v>0</v>
      </c>
      <c r="T650" s="243">
        <f>S650*H650</f>
        <v>0</v>
      </c>
      <c r="AR650" s="244" t="s">
        <v>125</v>
      </c>
      <c r="AT650" s="244" t="s">
        <v>266</v>
      </c>
      <c r="AU650" s="244" t="s">
        <v>90</v>
      </c>
      <c r="AY650" s="17" t="s">
        <v>263</v>
      </c>
      <c r="BE650" s="245">
        <f>IF(N650="základní",J650,0)</f>
        <v>0</v>
      </c>
      <c r="BF650" s="245">
        <f>IF(N650="snížená",J650,0)</f>
        <v>0</v>
      </c>
      <c r="BG650" s="245">
        <f>IF(N650="zákl. přenesená",J650,0)</f>
        <v>0</v>
      </c>
      <c r="BH650" s="245">
        <f>IF(N650="sníž. přenesená",J650,0)</f>
        <v>0</v>
      </c>
      <c r="BI650" s="245">
        <f>IF(N650="nulová",J650,0)</f>
        <v>0</v>
      </c>
      <c r="BJ650" s="17" t="s">
        <v>90</v>
      </c>
      <c r="BK650" s="245">
        <f>ROUND(I650*H650,2)</f>
        <v>0</v>
      </c>
      <c r="BL650" s="17" t="s">
        <v>125</v>
      </c>
      <c r="BM650" s="244" t="s">
        <v>5475</v>
      </c>
    </row>
    <row r="651" s="1" customFormat="1" ht="16.5" customHeight="1">
      <c r="B651" s="39"/>
      <c r="C651" s="233" t="s">
        <v>2359</v>
      </c>
      <c r="D651" s="233" t="s">
        <v>266</v>
      </c>
      <c r="E651" s="234" t="s">
        <v>5476</v>
      </c>
      <c r="F651" s="235" t="s">
        <v>5477</v>
      </c>
      <c r="G651" s="236" t="s">
        <v>1829</v>
      </c>
      <c r="H651" s="237">
        <v>1</v>
      </c>
      <c r="I651" s="238"/>
      <c r="J651" s="239">
        <f>ROUND(I651*H651,2)</f>
        <v>0</v>
      </c>
      <c r="K651" s="235" t="s">
        <v>413</v>
      </c>
      <c r="L651" s="44"/>
      <c r="M651" s="240" t="s">
        <v>1</v>
      </c>
      <c r="N651" s="241" t="s">
        <v>48</v>
      </c>
      <c r="O651" s="87"/>
      <c r="P651" s="242">
        <f>O651*H651</f>
        <v>0</v>
      </c>
      <c r="Q651" s="242">
        <v>0</v>
      </c>
      <c r="R651" s="242">
        <f>Q651*H651</f>
        <v>0</v>
      </c>
      <c r="S651" s="242">
        <v>0</v>
      </c>
      <c r="T651" s="243">
        <f>S651*H651</f>
        <v>0</v>
      </c>
      <c r="AR651" s="244" t="s">
        <v>125</v>
      </c>
      <c r="AT651" s="244" t="s">
        <v>266</v>
      </c>
      <c r="AU651" s="244" t="s">
        <v>90</v>
      </c>
      <c r="AY651" s="17" t="s">
        <v>263</v>
      </c>
      <c r="BE651" s="245">
        <f>IF(N651="základní",J651,0)</f>
        <v>0</v>
      </c>
      <c r="BF651" s="245">
        <f>IF(N651="snížená",J651,0)</f>
        <v>0</v>
      </c>
      <c r="BG651" s="245">
        <f>IF(N651="zákl. přenesená",J651,0)</f>
        <v>0</v>
      </c>
      <c r="BH651" s="245">
        <f>IF(N651="sníž. přenesená",J651,0)</f>
        <v>0</v>
      </c>
      <c r="BI651" s="245">
        <f>IF(N651="nulová",J651,0)</f>
        <v>0</v>
      </c>
      <c r="BJ651" s="17" t="s">
        <v>90</v>
      </c>
      <c r="BK651" s="245">
        <f>ROUND(I651*H651,2)</f>
        <v>0</v>
      </c>
      <c r="BL651" s="17" t="s">
        <v>125</v>
      </c>
      <c r="BM651" s="244" t="s">
        <v>2681</v>
      </c>
    </row>
    <row r="652" s="1" customFormat="1" ht="16.5" customHeight="1">
      <c r="B652" s="39"/>
      <c r="C652" s="233" t="s">
        <v>2363</v>
      </c>
      <c r="D652" s="233" t="s">
        <v>266</v>
      </c>
      <c r="E652" s="234" t="s">
        <v>5478</v>
      </c>
      <c r="F652" s="235" t="s">
        <v>4745</v>
      </c>
      <c r="G652" s="236" t="s">
        <v>1829</v>
      </c>
      <c r="H652" s="237">
        <v>1</v>
      </c>
      <c r="I652" s="238"/>
      <c r="J652" s="239">
        <f>ROUND(I652*H652,2)</f>
        <v>0</v>
      </c>
      <c r="K652" s="235" t="s">
        <v>413</v>
      </c>
      <c r="L652" s="44"/>
      <c r="M652" s="240" t="s">
        <v>1</v>
      </c>
      <c r="N652" s="241" t="s">
        <v>48</v>
      </c>
      <c r="O652" s="87"/>
      <c r="P652" s="242">
        <f>O652*H652</f>
        <v>0</v>
      </c>
      <c r="Q652" s="242">
        <v>0</v>
      </c>
      <c r="R652" s="242">
        <f>Q652*H652</f>
        <v>0</v>
      </c>
      <c r="S652" s="242">
        <v>0</v>
      </c>
      <c r="T652" s="243">
        <f>S652*H652</f>
        <v>0</v>
      </c>
      <c r="AR652" s="244" t="s">
        <v>125</v>
      </c>
      <c r="AT652" s="244" t="s">
        <v>266</v>
      </c>
      <c r="AU652" s="244" t="s">
        <v>90</v>
      </c>
      <c r="AY652" s="17" t="s">
        <v>263</v>
      </c>
      <c r="BE652" s="245">
        <f>IF(N652="základní",J652,0)</f>
        <v>0</v>
      </c>
      <c r="BF652" s="245">
        <f>IF(N652="snížená",J652,0)</f>
        <v>0</v>
      </c>
      <c r="BG652" s="245">
        <f>IF(N652="zákl. přenesená",J652,0)</f>
        <v>0</v>
      </c>
      <c r="BH652" s="245">
        <f>IF(N652="sníž. přenesená",J652,0)</f>
        <v>0</v>
      </c>
      <c r="BI652" s="245">
        <f>IF(N652="nulová",J652,0)</f>
        <v>0</v>
      </c>
      <c r="BJ652" s="17" t="s">
        <v>90</v>
      </c>
      <c r="BK652" s="245">
        <f>ROUND(I652*H652,2)</f>
        <v>0</v>
      </c>
      <c r="BL652" s="17" t="s">
        <v>125</v>
      </c>
      <c r="BM652" s="244" t="s">
        <v>5479</v>
      </c>
    </row>
    <row r="653" s="1" customFormat="1" ht="24" customHeight="1">
      <c r="B653" s="39"/>
      <c r="C653" s="233" t="s">
        <v>2367</v>
      </c>
      <c r="D653" s="233" t="s">
        <v>266</v>
      </c>
      <c r="E653" s="234" t="s">
        <v>5480</v>
      </c>
      <c r="F653" s="235" t="s">
        <v>5481</v>
      </c>
      <c r="G653" s="236" t="s">
        <v>1829</v>
      </c>
      <c r="H653" s="237">
        <v>2</v>
      </c>
      <c r="I653" s="238"/>
      <c r="J653" s="239">
        <f>ROUND(I653*H653,2)</f>
        <v>0</v>
      </c>
      <c r="K653" s="235" t="s">
        <v>413</v>
      </c>
      <c r="L653" s="44"/>
      <c r="M653" s="240" t="s">
        <v>1</v>
      </c>
      <c r="N653" s="241" t="s">
        <v>48</v>
      </c>
      <c r="O653" s="87"/>
      <c r="P653" s="242">
        <f>O653*H653</f>
        <v>0</v>
      </c>
      <c r="Q653" s="242">
        <v>0</v>
      </c>
      <c r="R653" s="242">
        <f>Q653*H653</f>
        <v>0</v>
      </c>
      <c r="S653" s="242">
        <v>0</v>
      </c>
      <c r="T653" s="243">
        <f>S653*H653</f>
        <v>0</v>
      </c>
      <c r="AR653" s="244" t="s">
        <v>125</v>
      </c>
      <c r="AT653" s="244" t="s">
        <v>266</v>
      </c>
      <c r="AU653" s="244" t="s">
        <v>90</v>
      </c>
      <c r="AY653" s="17" t="s">
        <v>263</v>
      </c>
      <c r="BE653" s="245">
        <f>IF(N653="základní",J653,0)</f>
        <v>0</v>
      </c>
      <c r="BF653" s="245">
        <f>IF(N653="snížená",J653,0)</f>
        <v>0</v>
      </c>
      <c r="BG653" s="245">
        <f>IF(N653="zákl. přenesená",J653,0)</f>
        <v>0</v>
      </c>
      <c r="BH653" s="245">
        <f>IF(N653="sníž. přenesená",J653,0)</f>
        <v>0</v>
      </c>
      <c r="BI653" s="245">
        <f>IF(N653="nulová",J653,0)</f>
        <v>0</v>
      </c>
      <c r="BJ653" s="17" t="s">
        <v>90</v>
      </c>
      <c r="BK653" s="245">
        <f>ROUND(I653*H653,2)</f>
        <v>0</v>
      </c>
      <c r="BL653" s="17" t="s">
        <v>125</v>
      </c>
      <c r="BM653" s="244" t="s">
        <v>5482</v>
      </c>
    </row>
    <row r="654" s="1" customFormat="1" ht="24" customHeight="1">
      <c r="B654" s="39"/>
      <c r="C654" s="233" t="s">
        <v>2371</v>
      </c>
      <c r="D654" s="233" t="s">
        <v>266</v>
      </c>
      <c r="E654" s="234" t="s">
        <v>5483</v>
      </c>
      <c r="F654" s="235" t="s">
        <v>5484</v>
      </c>
      <c r="G654" s="236" t="s">
        <v>1829</v>
      </c>
      <c r="H654" s="237">
        <v>4</v>
      </c>
      <c r="I654" s="238"/>
      <c r="J654" s="239">
        <f>ROUND(I654*H654,2)</f>
        <v>0</v>
      </c>
      <c r="K654" s="235" t="s">
        <v>413</v>
      </c>
      <c r="L654" s="44"/>
      <c r="M654" s="240" t="s">
        <v>1</v>
      </c>
      <c r="N654" s="241" t="s">
        <v>48</v>
      </c>
      <c r="O654" s="87"/>
      <c r="P654" s="242">
        <f>O654*H654</f>
        <v>0</v>
      </c>
      <c r="Q654" s="242">
        <v>0</v>
      </c>
      <c r="R654" s="242">
        <f>Q654*H654</f>
        <v>0</v>
      </c>
      <c r="S654" s="242">
        <v>0</v>
      </c>
      <c r="T654" s="243">
        <f>S654*H654</f>
        <v>0</v>
      </c>
      <c r="AR654" s="244" t="s">
        <v>125</v>
      </c>
      <c r="AT654" s="244" t="s">
        <v>266</v>
      </c>
      <c r="AU654" s="244" t="s">
        <v>90</v>
      </c>
      <c r="AY654" s="17" t="s">
        <v>263</v>
      </c>
      <c r="BE654" s="245">
        <f>IF(N654="základní",J654,0)</f>
        <v>0</v>
      </c>
      <c r="BF654" s="245">
        <f>IF(N654="snížená",J654,0)</f>
        <v>0</v>
      </c>
      <c r="BG654" s="245">
        <f>IF(N654="zákl. přenesená",J654,0)</f>
        <v>0</v>
      </c>
      <c r="BH654" s="245">
        <f>IF(N654="sníž. přenesená",J654,0)</f>
        <v>0</v>
      </c>
      <c r="BI654" s="245">
        <f>IF(N654="nulová",J654,0)</f>
        <v>0</v>
      </c>
      <c r="BJ654" s="17" t="s">
        <v>90</v>
      </c>
      <c r="BK654" s="245">
        <f>ROUND(I654*H654,2)</f>
        <v>0</v>
      </c>
      <c r="BL654" s="17" t="s">
        <v>125</v>
      </c>
      <c r="BM654" s="244" t="s">
        <v>5485</v>
      </c>
    </row>
    <row r="655" s="1" customFormat="1" ht="24" customHeight="1">
      <c r="B655" s="39"/>
      <c r="C655" s="233" t="s">
        <v>2375</v>
      </c>
      <c r="D655" s="233" t="s">
        <v>266</v>
      </c>
      <c r="E655" s="234" t="s">
        <v>5486</v>
      </c>
      <c r="F655" s="235" t="s">
        <v>5487</v>
      </c>
      <c r="G655" s="236" t="s">
        <v>1829</v>
      </c>
      <c r="H655" s="237">
        <v>4</v>
      </c>
      <c r="I655" s="238"/>
      <c r="J655" s="239">
        <f>ROUND(I655*H655,2)</f>
        <v>0</v>
      </c>
      <c r="K655" s="235" t="s">
        <v>413</v>
      </c>
      <c r="L655" s="44"/>
      <c r="M655" s="240" t="s">
        <v>1</v>
      </c>
      <c r="N655" s="241" t="s">
        <v>48</v>
      </c>
      <c r="O655" s="87"/>
      <c r="P655" s="242">
        <f>O655*H655</f>
        <v>0</v>
      </c>
      <c r="Q655" s="242">
        <v>0</v>
      </c>
      <c r="R655" s="242">
        <f>Q655*H655</f>
        <v>0</v>
      </c>
      <c r="S655" s="242">
        <v>0</v>
      </c>
      <c r="T655" s="243">
        <f>S655*H655</f>
        <v>0</v>
      </c>
      <c r="AR655" s="244" t="s">
        <v>125</v>
      </c>
      <c r="AT655" s="244" t="s">
        <v>266</v>
      </c>
      <c r="AU655" s="244" t="s">
        <v>90</v>
      </c>
      <c r="AY655" s="17" t="s">
        <v>263</v>
      </c>
      <c r="BE655" s="245">
        <f>IF(N655="základní",J655,0)</f>
        <v>0</v>
      </c>
      <c r="BF655" s="245">
        <f>IF(N655="snížená",J655,0)</f>
        <v>0</v>
      </c>
      <c r="BG655" s="245">
        <f>IF(N655="zákl. přenesená",J655,0)</f>
        <v>0</v>
      </c>
      <c r="BH655" s="245">
        <f>IF(N655="sníž. přenesená",J655,0)</f>
        <v>0</v>
      </c>
      <c r="BI655" s="245">
        <f>IF(N655="nulová",J655,0)</f>
        <v>0</v>
      </c>
      <c r="BJ655" s="17" t="s">
        <v>90</v>
      </c>
      <c r="BK655" s="245">
        <f>ROUND(I655*H655,2)</f>
        <v>0</v>
      </c>
      <c r="BL655" s="17" t="s">
        <v>125</v>
      </c>
      <c r="BM655" s="244" t="s">
        <v>5488</v>
      </c>
    </row>
    <row r="656" s="1" customFormat="1" ht="24" customHeight="1">
      <c r="B656" s="39"/>
      <c r="C656" s="233" t="s">
        <v>2379</v>
      </c>
      <c r="D656" s="233" t="s">
        <v>266</v>
      </c>
      <c r="E656" s="234" t="s">
        <v>5489</v>
      </c>
      <c r="F656" s="235" t="s">
        <v>5142</v>
      </c>
      <c r="G656" s="236" t="s">
        <v>1829</v>
      </c>
      <c r="H656" s="237">
        <v>2</v>
      </c>
      <c r="I656" s="238"/>
      <c r="J656" s="239">
        <f>ROUND(I656*H656,2)</f>
        <v>0</v>
      </c>
      <c r="K656" s="235" t="s">
        <v>413</v>
      </c>
      <c r="L656" s="44"/>
      <c r="M656" s="240" t="s">
        <v>1</v>
      </c>
      <c r="N656" s="241" t="s">
        <v>48</v>
      </c>
      <c r="O656" s="87"/>
      <c r="P656" s="242">
        <f>O656*H656</f>
        <v>0</v>
      </c>
      <c r="Q656" s="242">
        <v>0</v>
      </c>
      <c r="R656" s="242">
        <f>Q656*H656</f>
        <v>0</v>
      </c>
      <c r="S656" s="242">
        <v>0</v>
      </c>
      <c r="T656" s="243">
        <f>S656*H656</f>
        <v>0</v>
      </c>
      <c r="AR656" s="244" t="s">
        <v>125</v>
      </c>
      <c r="AT656" s="244" t="s">
        <v>266</v>
      </c>
      <c r="AU656" s="244" t="s">
        <v>90</v>
      </c>
      <c r="AY656" s="17" t="s">
        <v>263</v>
      </c>
      <c r="BE656" s="245">
        <f>IF(N656="základní",J656,0)</f>
        <v>0</v>
      </c>
      <c r="BF656" s="245">
        <f>IF(N656="snížená",J656,0)</f>
        <v>0</v>
      </c>
      <c r="BG656" s="245">
        <f>IF(N656="zákl. přenesená",J656,0)</f>
        <v>0</v>
      </c>
      <c r="BH656" s="245">
        <f>IF(N656="sníž. přenesená",J656,0)</f>
        <v>0</v>
      </c>
      <c r="BI656" s="245">
        <f>IF(N656="nulová",J656,0)</f>
        <v>0</v>
      </c>
      <c r="BJ656" s="17" t="s">
        <v>90</v>
      </c>
      <c r="BK656" s="245">
        <f>ROUND(I656*H656,2)</f>
        <v>0</v>
      </c>
      <c r="BL656" s="17" t="s">
        <v>125</v>
      </c>
      <c r="BM656" s="244" t="s">
        <v>5490</v>
      </c>
    </row>
    <row r="657" s="1" customFormat="1" ht="24" customHeight="1">
      <c r="B657" s="39"/>
      <c r="C657" s="233" t="s">
        <v>2383</v>
      </c>
      <c r="D657" s="233" t="s">
        <v>266</v>
      </c>
      <c r="E657" s="234" t="s">
        <v>5491</v>
      </c>
      <c r="F657" s="235" t="s">
        <v>5284</v>
      </c>
      <c r="G657" s="236" t="s">
        <v>1829</v>
      </c>
      <c r="H657" s="237">
        <v>16</v>
      </c>
      <c r="I657" s="238"/>
      <c r="J657" s="239">
        <f>ROUND(I657*H657,2)</f>
        <v>0</v>
      </c>
      <c r="K657" s="235" t="s">
        <v>413</v>
      </c>
      <c r="L657" s="44"/>
      <c r="M657" s="240" t="s">
        <v>1</v>
      </c>
      <c r="N657" s="241" t="s">
        <v>48</v>
      </c>
      <c r="O657" s="87"/>
      <c r="P657" s="242">
        <f>O657*H657</f>
        <v>0</v>
      </c>
      <c r="Q657" s="242">
        <v>0</v>
      </c>
      <c r="R657" s="242">
        <f>Q657*H657</f>
        <v>0</v>
      </c>
      <c r="S657" s="242">
        <v>0</v>
      </c>
      <c r="T657" s="243">
        <f>S657*H657</f>
        <v>0</v>
      </c>
      <c r="AR657" s="244" t="s">
        <v>125</v>
      </c>
      <c r="AT657" s="244" t="s">
        <v>266</v>
      </c>
      <c r="AU657" s="244" t="s">
        <v>90</v>
      </c>
      <c r="AY657" s="17" t="s">
        <v>263</v>
      </c>
      <c r="BE657" s="245">
        <f>IF(N657="základní",J657,0)</f>
        <v>0</v>
      </c>
      <c r="BF657" s="245">
        <f>IF(N657="snížená",J657,0)</f>
        <v>0</v>
      </c>
      <c r="BG657" s="245">
        <f>IF(N657="zákl. přenesená",J657,0)</f>
        <v>0</v>
      </c>
      <c r="BH657" s="245">
        <f>IF(N657="sníž. přenesená",J657,0)</f>
        <v>0</v>
      </c>
      <c r="BI657" s="245">
        <f>IF(N657="nulová",J657,0)</f>
        <v>0</v>
      </c>
      <c r="BJ657" s="17" t="s">
        <v>90</v>
      </c>
      <c r="BK657" s="245">
        <f>ROUND(I657*H657,2)</f>
        <v>0</v>
      </c>
      <c r="BL657" s="17" t="s">
        <v>125</v>
      </c>
      <c r="BM657" s="244" t="s">
        <v>5492</v>
      </c>
    </row>
    <row r="658" s="1" customFormat="1" ht="24" customHeight="1">
      <c r="B658" s="39"/>
      <c r="C658" s="233" t="s">
        <v>2387</v>
      </c>
      <c r="D658" s="233" t="s">
        <v>266</v>
      </c>
      <c r="E658" s="234" t="s">
        <v>5493</v>
      </c>
      <c r="F658" s="235" t="s">
        <v>5377</v>
      </c>
      <c r="G658" s="236" t="s">
        <v>1829</v>
      </c>
      <c r="H658" s="237">
        <v>4</v>
      </c>
      <c r="I658" s="238"/>
      <c r="J658" s="239">
        <f>ROUND(I658*H658,2)</f>
        <v>0</v>
      </c>
      <c r="K658" s="235" t="s">
        <v>413</v>
      </c>
      <c r="L658" s="44"/>
      <c r="M658" s="240" t="s">
        <v>1</v>
      </c>
      <c r="N658" s="241" t="s">
        <v>48</v>
      </c>
      <c r="O658" s="87"/>
      <c r="P658" s="242">
        <f>O658*H658</f>
        <v>0</v>
      </c>
      <c r="Q658" s="242">
        <v>0</v>
      </c>
      <c r="R658" s="242">
        <f>Q658*H658</f>
        <v>0</v>
      </c>
      <c r="S658" s="242">
        <v>0</v>
      </c>
      <c r="T658" s="243">
        <f>S658*H658</f>
        <v>0</v>
      </c>
      <c r="AR658" s="244" t="s">
        <v>125</v>
      </c>
      <c r="AT658" s="244" t="s">
        <v>266</v>
      </c>
      <c r="AU658" s="244" t="s">
        <v>90</v>
      </c>
      <c r="AY658" s="17" t="s">
        <v>263</v>
      </c>
      <c r="BE658" s="245">
        <f>IF(N658="základní",J658,0)</f>
        <v>0</v>
      </c>
      <c r="BF658" s="245">
        <f>IF(N658="snížená",J658,0)</f>
        <v>0</v>
      </c>
      <c r="BG658" s="245">
        <f>IF(N658="zákl. přenesená",J658,0)</f>
        <v>0</v>
      </c>
      <c r="BH658" s="245">
        <f>IF(N658="sníž. přenesená",J658,0)</f>
        <v>0</v>
      </c>
      <c r="BI658" s="245">
        <f>IF(N658="nulová",J658,0)</f>
        <v>0</v>
      </c>
      <c r="BJ658" s="17" t="s">
        <v>90</v>
      </c>
      <c r="BK658" s="245">
        <f>ROUND(I658*H658,2)</f>
        <v>0</v>
      </c>
      <c r="BL658" s="17" t="s">
        <v>125</v>
      </c>
      <c r="BM658" s="244" t="s">
        <v>5494</v>
      </c>
    </row>
    <row r="659" s="1" customFormat="1" ht="16.5" customHeight="1">
      <c r="B659" s="39"/>
      <c r="C659" s="233" t="s">
        <v>2391</v>
      </c>
      <c r="D659" s="233" t="s">
        <v>266</v>
      </c>
      <c r="E659" s="234" t="s">
        <v>5495</v>
      </c>
      <c r="F659" s="235" t="s">
        <v>5062</v>
      </c>
      <c r="G659" s="236" t="s">
        <v>1829</v>
      </c>
      <c r="H659" s="237">
        <v>1</v>
      </c>
      <c r="I659" s="238"/>
      <c r="J659" s="239">
        <f>ROUND(I659*H659,2)</f>
        <v>0</v>
      </c>
      <c r="K659" s="235" t="s">
        <v>413</v>
      </c>
      <c r="L659" s="44"/>
      <c r="M659" s="240" t="s">
        <v>1</v>
      </c>
      <c r="N659" s="241" t="s">
        <v>48</v>
      </c>
      <c r="O659" s="87"/>
      <c r="P659" s="242">
        <f>O659*H659</f>
        <v>0</v>
      </c>
      <c r="Q659" s="242">
        <v>0</v>
      </c>
      <c r="R659" s="242">
        <f>Q659*H659</f>
        <v>0</v>
      </c>
      <c r="S659" s="242">
        <v>0</v>
      </c>
      <c r="T659" s="243">
        <f>S659*H659</f>
        <v>0</v>
      </c>
      <c r="AR659" s="244" t="s">
        <v>125</v>
      </c>
      <c r="AT659" s="244" t="s">
        <v>266</v>
      </c>
      <c r="AU659" s="244" t="s">
        <v>90</v>
      </c>
      <c r="AY659" s="17" t="s">
        <v>263</v>
      </c>
      <c r="BE659" s="245">
        <f>IF(N659="základní",J659,0)</f>
        <v>0</v>
      </c>
      <c r="BF659" s="245">
        <f>IF(N659="snížená",J659,0)</f>
        <v>0</v>
      </c>
      <c r="BG659" s="245">
        <f>IF(N659="zákl. přenesená",J659,0)</f>
        <v>0</v>
      </c>
      <c r="BH659" s="245">
        <f>IF(N659="sníž. přenesená",J659,0)</f>
        <v>0</v>
      </c>
      <c r="BI659" s="245">
        <f>IF(N659="nulová",J659,0)</f>
        <v>0</v>
      </c>
      <c r="BJ659" s="17" t="s">
        <v>90</v>
      </c>
      <c r="BK659" s="245">
        <f>ROUND(I659*H659,2)</f>
        <v>0</v>
      </c>
      <c r="BL659" s="17" t="s">
        <v>125</v>
      </c>
      <c r="BM659" s="244" t="s">
        <v>5496</v>
      </c>
    </row>
    <row r="660" s="1" customFormat="1" ht="16.5" customHeight="1">
      <c r="B660" s="39"/>
      <c r="C660" s="233" t="s">
        <v>2395</v>
      </c>
      <c r="D660" s="233" t="s">
        <v>266</v>
      </c>
      <c r="E660" s="234" t="s">
        <v>5497</v>
      </c>
      <c r="F660" s="235" t="s">
        <v>4745</v>
      </c>
      <c r="G660" s="236" t="s">
        <v>1829</v>
      </c>
      <c r="H660" s="237">
        <v>1</v>
      </c>
      <c r="I660" s="238"/>
      <c r="J660" s="239">
        <f>ROUND(I660*H660,2)</f>
        <v>0</v>
      </c>
      <c r="K660" s="235" t="s">
        <v>413</v>
      </c>
      <c r="L660" s="44"/>
      <c r="M660" s="240" t="s">
        <v>1</v>
      </c>
      <c r="N660" s="241" t="s">
        <v>48</v>
      </c>
      <c r="O660" s="87"/>
      <c r="P660" s="242">
        <f>O660*H660</f>
        <v>0</v>
      </c>
      <c r="Q660" s="242">
        <v>0</v>
      </c>
      <c r="R660" s="242">
        <f>Q660*H660</f>
        <v>0</v>
      </c>
      <c r="S660" s="242">
        <v>0</v>
      </c>
      <c r="T660" s="243">
        <f>S660*H660</f>
        <v>0</v>
      </c>
      <c r="AR660" s="244" t="s">
        <v>125</v>
      </c>
      <c r="AT660" s="244" t="s">
        <v>266</v>
      </c>
      <c r="AU660" s="244" t="s">
        <v>90</v>
      </c>
      <c r="AY660" s="17" t="s">
        <v>263</v>
      </c>
      <c r="BE660" s="245">
        <f>IF(N660="základní",J660,0)</f>
        <v>0</v>
      </c>
      <c r="BF660" s="245">
        <f>IF(N660="snížená",J660,0)</f>
        <v>0</v>
      </c>
      <c r="BG660" s="245">
        <f>IF(N660="zákl. přenesená",J660,0)</f>
        <v>0</v>
      </c>
      <c r="BH660" s="245">
        <f>IF(N660="sníž. přenesená",J660,0)</f>
        <v>0</v>
      </c>
      <c r="BI660" s="245">
        <f>IF(N660="nulová",J660,0)</f>
        <v>0</v>
      </c>
      <c r="BJ660" s="17" t="s">
        <v>90</v>
      </c>
      <c r="BK660" s="245">
        <f>ROUND(I660*H660,2)</f>
        <v>0</v>
      </c>
      <c r="BL660" s="17" t="s">
        <v>125</v>
      </c>
      <c r="BM660" s="244" t="s">
        <v>5498</v>
      </c>
    </row>
    <row r="661" s="11" customFormat="1" ht="25.92" customHeight="1">
      <c r="B661" s="217"/>
      <c r="C661" s="218"/>
      <c r="D661" s="219" t="s">
        <v>82</v>
      </c>
      <c r="E661" s="220" t="s">
        <v>5499</v>
      </c>
      <c r="F661" s="220" t="s">
        <v>5500</v>
      </c>
      <c r="G661" s="218"/>
      <c r="H661" s="218"/>
      <c r="I661" s="221"/>
      <c r="J661" s="222">
        <f>BK661</f>
        <v>0</v>
      </c>
      <c r="K661" s="218"/>
      <c r="L661" s="223"/>
      <c r="M661" s="224"/>
      <c r="N661" s="225"/>
      <c r="O661" s="225"/>
      <c r="P661" s="226">
        <f>SUM(P662:P682)</f>
        <v>0</v>
      </c>
      <c r="Q661" s="225"/>
      <c r="R661" s="226">
        <f>SUM(R662:R682)</f>
        <v>0</v>
      </c>
      <c r="S661" s="225"/>
      <c r="T661" s="227">
        <f>SUM(T662:T682)</f>
        <v>0</v>
      </c>
      <c r="AR661" s="228" t="s">
        <v>90</v>
      </c>
      <c r="AT661" s="229" t="s">
        <v>82</v>
      </c>
      <c r="AU661" s="229" t="s">
        <v>83</v>
      </c>
      <c r="AY661" s="228" t="s">
        <v>263</v>
      </c>
      <c r="BK661" s="230">
        <f>SUM(BK662:BK682)</f>
        <v>0</v>
      </c>
    </row>
    <row r="662" s="1" customFormat="1" ht="16.5" customHeight="1">
      <c r="B662" s="39"/>
      <c r="C662" s="233" t="s">
        <v>2399</v>
      </c>
      <c r="D662" s="233" t="s">
        <v>266</v>
      </c>
      <c r="E662" s="234" t="s">
        <v>5501</v>
      </c>
      <c r="F662" s="235" t="s">
        <v>5390</v>
      </c>
      <c r="G662" s="236" t="s">
        <v>1694</v>
      </c>
      <c r="H662" s="237">
        <v>35</v>
      </c>
      <c r="I662" s="238"/>
      <c r="J662" s="239">
        <f>ROUND(I662*H662,2)</f>
        <v>0</v>
      </c>
      <c r="K662" s="235" t="s">
        <v>413</v>
      </c>
      <c r="L662" s="44"/>
      <c r="M662" s="240" t="s">
        <v>1</v>
      </c>
      <c r="N662" s="241" t="s">
        <v>48</v>
      </c>
      <c r="O662" s="87"/>
      <c r="P662" s="242">
        <f>O662*H662</f>
        <v>0</v>
      </c>
      <c r="Q662" s="242">
        <v>0</v>
      </c>
      <c r="R662" s="242">
        <f>Q662*H662</f>
        <v>0</v>
      </c>
      <c r="S662" s="242">
        <v>0</v>
      </c>
      <c r="T662" s="243">
        <f>S662*H662</f>
        <v>0</v>
      </c>
      <c r="AR662" s="244" t="s">
        <v>125</v>
      </c>
      <c r="AT662" s="244" t="s">
        <v>266</v>
      </c>
      <c r="AU662" s="244" t="s">
        <v>90</v>
      </c>
      <c r="AY662" s="17" t="s">
        <v>263</v>
      </c>
      <c r="BE662" s="245">
        <f>IF(N662="základní",J662,0)</f>
        <v>0</v>
      </c>
      <c r="BF662" s="245">
        <f>IF(N662="snížená",J662,0)</f>
        <v>0</v>
      </c>
      <c r="BG662" s="245">
        <f>IF(N662="zákl. přenesená",J662,0)</f>
        <v>0</v>
      </c>
      <c r="BH662" s="245">
        <f>IF(N662="sníž. přenesená",J662,0)</f>
        <v>0</v>
      </c>
      <c r="BI662" s="245">
        <f>IF(N662="nulová",J662,0)</f>
        <v>0</v>
      </c>
      <c r="BJ662" s="17" t="s">
        <v>90</v>
      </c>
      <c r="BK662" s="245">
        <f>ROUND(I662*H662,2)</f>
        <v>0</v>
      </c>
      <c r="BL662" s="17" t="s">
        <v>125</v>
      </c>
      <c r="BM662" s="244" t="s">
        <v>5502</v>
      </c>
    </row>
    <row r="663" s="1" customFormat="1" ht="16.5" customHeight="1">
      <c r="B663" s="39"/>
      <c r="C663" s="233" t="s">
        <v>2403</v>
      </c>
      <c r="D663" s="233" t="s">
        <v>266</v>
      </c>
      <c r="E663" s="234" t="s">
        <v>5503</v>
      </c>
      <c r="F663" s="235" t="s">
        <v>4766</v>
      </c>
      <c r="G663" s="236" t="s">
        <v>1694</v>
      </c>
      <c r="H663" s="237">
        <v>35</v>
      </c>
      <c r="I663" s="238"/>
      <c r="J663" s="239">
        <f>ROUND(I663*H663,2)</f>
        <v>0</v>
      </c>
      <c r="K663" s="235" t="s">
        <v>413</v>
      </c>
      <c r="L663" s="44"/>
      <c r="M663" s="240" t="s">
        <v>1</v>
      </c>
      <c r="N663" s="241" t="s">
        <v>48</v>
      </c>
      <c r="O663" s="87"/>
      <c r="P663" s="242">
        <f>O663*H663</f>
        <v>0</v>
      </c>
      <c r="Q663" s="242">
        <v>0</v>
      </c>
      <c r="R663" s="242">
        <f>Q663*H663</f>
        <v>0</v>
      </c>
      <c r="S663" s="242">
        <v>0</v>
      </c>
      <c r="T663" s="243">
        <f>S663*H663</f>
        <v>0</v>
      </c>
      <c r="AR663" s="244" t="s">
        <v>125</v>
      </c>
      <c r="AT663" s="244" t="s">
        <v>266</v>
      </c>
      <c r="AU663" s="244" t="s">
        <v>90</v>
      </c>
      <c r="AY663" s="17" t="s">
        <v>263</v>
      </c>
      <c r="BE663" s="245">
        <f>IF(N663="základní",J663,0)</f>
        <v>0</v>
      </c>
      <c r="BF663" s="245">
        <f>IF(N663="snížená",J663,0)</f>
        <v>0</v>
      </c>
      <c r="BG663" s="245">
        <f>IF(N663="zákl. přenesená",J663,0)</f>
        <v>0</v>
      </c>
      <c r="BH663" s="245">
        <f>IF(N663="sníž. přenesená",J663,0)</f>
        <v>0</v>
      </c>
      <c r="BI663" s="245">
        <f>IF(N663="nulová",J663,0)</f>
        <v>0</v>
      </c>
      <c r="BJ663" s="17" t="s">
        <v>90</v>
      </c>
      <c r="BK663" s="245">
        <f>ROUND(I663*H663,2)</f>
        <v>0</v>
      </c>
      <c r="BL663" s="17" t="s">
        <v>125</v>
      </c>
      <c r="BM663" s="244" t="s">
        <v>5504</v>
      </c>
    </row>
    <row r="664" s="1" customFormat="1" ht="16.5" customHeight="1">
      <c r="B664" s="39"/>
      <c r="C664" s="233" t="s">
        <v>2407</v>
      </c>
      <c r="D664" s="233" t="s">
        <v>266</v>
      </c>
      <c r="E664" s="234" t="s">
        <v>5505</v>
      </c>
      <c r="F664" s="235" t="s">
        <v>4987</v>
      </c>
      <c r="G664" s="236" t="s">
        <v>1694</v>
      </c>
      <c r="H664" s="237">
        <v>29</v>
      </c>
      <c r="I664" s="238"/>
      <c r="J664" s="239">
        <f>ROUND(I664*H664,2)</f>
        <v>0</v>
      </c>
      <c r="K664" s="235" t="s">
        <v>413</v>
      </c>
      <c r="L664" s="44"/>
      <c r="M664" s="240" t="s">
        <v>1</v>
      </c>
      <c r="N664" s="241" t="s">
        <v>48</v>
      </c>
      <c r="O664" s="87"/>
      <c r="P664" s="242">
        <f>O664*H664</f>
        <v>0</v>
      </c>
      <c r="Q664" s="242">
        <v>0</v>
      </c>
      <c r="R664" s="242">
        <f>Q664*H664</f>
        <v>0</v>
      </c>
      <c r="S664" s="242">
        <v>0</v>
      </c>
      <c r="T664" s="243">
        <f>S664*H664</f>
        <v>0</v>
      </c>
      <c r="AR664" s="244" t="s">
        <v>125</v>
      </c>
      <c r="AT664" s="244" t="s">
        <v>266</v>
      </c>
      <c r="AU664" s="244" t="s">
        <v>90</v>
      </c>
      <c r="AY664" s="17" t="s">
        <v>263</v>
      </c>
      <c r="BE664" s="245">
        <f>IF(N664="základní",J664,0)</f>
        <v>0</v>
      </c>
      <c r="BF664" s="245">
        <f>IF(N664="snížená",J664,0)</f>
        <v>0</v>
      </c>
      <c r="BG664" s="245">
        <f>IF(N664="zákl. přenesená",J664,0)</f>
        <v>0</v>
      </c>
      <c r="BH664" s="245">
        <f>IF(N664="sníž. přenesená",J664,0)</f>
        <v>0</v>
      </c>
      <c r="BI664" s="245">
        <f>IF(N664="nulová",J664,0)</f>
        <v>0</v>
      </c>
      <c r="BJ664" s="17" t="s">
        <v>90</v>
      </c>
      <c r="BK664" s="245">
        <f>ROUND(I664*H664,2)</f>
        <v>0</v>
      </c>
      <c r="BL664" s="17" t="s">
        <v>125</v>
      </c>
      <c r="BM664" s="244" t="s">
        <v>5506</v>
      </c>
    </row>
    <row r="665" s="1" customFormat="1" ht="16.5" customHeight="1">
      <c r="B665" s="39"/>
      <c r="C665" s="233" t="s">
        <v>2411</v>
      </c>
      <c r="D665" s="233" t="s">
        <v>266</v>
      </c>
      <c r="E665" s="234" t="s">
        <v>5507</v>
      </c>
      <c r="F665" s="235" t="s">
        <v>4766</v>
      </c>
      <c r="G665" s="236" t="s">
        <v>1694</v>
      </c>
      <c r="H665" s="237">
        <v>29</v>
      </c>
      <c r="I665" s="238"/>
      <c r="J665" s="239">
        <f>ROUND(I665*H665,2)</f>
        <v>0</v>
      </c>
      <c r="K665" s="235" t="s">
        <v>413</v>
      </c>
      <c r="L665" s="44"/>
      <c r="M665" s="240" t="s">
        <v>1</v>
      </c>
      <c r="N665" s="241" t="s">
        <v>48</v>
      </c>
      <c r="O665" s="87"/>
      <c r="P665" s="242">
        <f>O665*H665</f>
        <v>0</v>
      </c>
      <c r="Q665" s="242">
        <v>0</v>
      </c>
      <c r="R665" s="242">
        <f>Q665*H665</f>
        <v>0</v>
      </c>
      <c r="S665" s="242">
        <v>0</v>
      </c>
      <c r="T665" s="243">
        <f>S665*H665</f>
        <v>0</v>
      </c>
      <c r="AR665" s="244" t="s">
        <v>125</v>
      </c>
      <c r="AT665" s="244" t="s">
        <v>266</v>
      </c>
      <c r="AU665" s="244" t="s">
        <v>90</v>
      </c>
      <c r="AY665" s="17" t="s">
        <v>263</v>
      </c>
      <c r="BE665" s="245">
        <f>IF(N665="základní",J665,0)</f>
        <v>0</v>
      </c>
      <c r="BF665" s="245">
        <f>IF(N665="snížená",J665,0)</f>
        <v>0</v>
      </c>
      <c r="BG665" s="245">
        <f>IF(N665="zákl. přenesená",J665,0)</f>
        <v>0</v>
      </c>
      <c r="BH665" s="245">
        <f>IF(N665="sníž. přenesená",J665,0)</f>
        <v>0</v>
      </c>
      <c r="BI665" s="245">
        <f>IF(N665="nulová",J665,0)</f>
        <v>0</v>
      </c>
      <c r="BJ665" s="17" t="s">
        <v>90</v>
      </c>
      <c r="BK665" s="245">
        <f>ROUND(I665*H665,2)</f>
        <v>0</v>
      </c>
      <c r="BL665" s="17" t="s">
        <v>125</v>
      </c>
      <c r="BM665" s="244" t="s">
        <v>5508</v>
      </c>
    </row>
    <row r="666" s="1" customFormat="1" ht="16.5" customHeight="1">
      <c r="B666" s="39"/>
      <c r="C666" s="233" t="s">
        <v>2415</v>
      </c>
      <c r="D666" s="233" t="s">
        <v>266</v>
      </c>
      <c r="E666" s="234" t="s">
        <v>5509</v>
      </c>
      <c r="F666" s="235" t="s">
        <v>4919</v>
      </c>
      <c r="G666" s="236" t="s">
        <v>1694</v>
      </c>
      <c r="H666" s="237">
        <v>112</v>
      </c>
      <c r="I666" s="238"/>
      <c r="J666" s="239">
        <f>ROUND(I666*H666,2)</f>
        <v>0</v>
      </c>
      <c r="K666" s="235" t="s">
        <v>413</v>
      </c>
      <c r="L666" s="44"/>
      <c r="M666" s="240" t="s">
        <v>1</v>
      </c>
      <c r="N666" s="241" t="s">
        <v>48</v>
      </c>
      <c r="O666" s="87"/>
      <c r="P666" s="242">
        <f>O666*H666</f>
        <v>0</v>
      </c>
      <c r="Q666" s="242">
        <v>0</v>
      </c>
      <c r="R666" s="242">
        <f>Q666*H666</f>
        <v>0</v>
      </c>
      <c r="S666" s="242">
        <v>0</v>
      </c>
      <c r="T666" s="243">
        <f>S666*H666</f>
        <v>0</v>
      </c>
      <c r="AR666" s="244" t="s">
        <v>125</v>
      </c>
      <c r="AT666" s="244" t="s">
        <v>266</v>
      </c>
      <c r="AU666" s="244" t="s">
        <v>90</v>
      </c>
      <c r="AY666" s="17" t="s">
        <v>263</v>
      </c>
      <c r="BE666" s="245">
        <f>IF(N666="základní",J666,0)</f>
        <v>0</v>
      </c>
      <c r="BF666" s="245">
        <f>IF(N666="snížená",J666,0)</f>
        <v>0</v>
      </c>
      <c r="BG666" s="245">
        <f>IF(N666="zákl. přenesená",J666,0)</f>
        <v>0</v>
      </c>
      <c r="BH666" s="245">
        <f>IF(N666="sníž. přenesená",J666,0)</f>
        <v>0</v>
      </c>
      <c r="BI666" s="245">
        <f>IF(N666="nulová",J666,0)</f>
        <v>0</v>
      </c>
      <c r="BJ666" s="17" t="s">
        <v>90</v>
      </c>
      <c r="BK666" s="245">
        <f>ROUND(I666*H666,2)</f>
        <v>0</v>
      </c>
      <c r="BL666" s="17" t="s">
        <v>125</v>
      </c>
      <c r="BM666" s="244" t="s">
        <v>5510</v>
      </c>
    </row>
    <row r="667" s="1" customFormat="1" ht="16.5" customHeight="1">
      <c r="B667" s="39"/>
      <c r="C667" s="233" t="s">
        <v>2419</v>
      </c>
      <c r="D667" s="233" t="s">
        <v>266</v>
      </c>
      <c r="E667" s="234" t="s">
        <v>5511</v>
      </c>
      <c r="F667" s="235" t="s">
        <v>4766</v>
      </c>
      <c r="G667" s="236" t="s">
        <v>1694</v>
      </c>
      <c r="H667" s="237">
        <v>112</v>
      </c>
      <c r="I667" s="238"/>
      <c r="J667" s="239">
        <f>ROUND(I667*H667,2)</f>
        <v>0</v>
      </c>
      <c r="K667" s="235" t="s">
        <v>413</v>
      </c>
      <c r="L667" s="44"/>
      <c r="M667" s="240" t="s">
        <v>1</v>
      </c>
      <c r="N667" s="241" t="s">
        <v>48</v>
      </c>
      <c r="O667" s="87"/>
      <c r="P667" s="242">
        <f>O667*H667</f>
        <v>0</v>
      </c>
      <c r="Q667" s="242">
        <v>0</v>
      </c>
      <c r="R667" s="242">
        <f>Q667*H667</f>
        <v>0</v>
      </c>
      <c r="S667" s="242">
        <v>0</v>
      </c>
      <c r="T667" s="243">
        <f>S667*H667</f>
        <v>0</v>
      </c>
      <c r="AR667" s="244" t="s">
        <v>125</v>
      </c>
      <c r="AT667" s="244" t="s">
        <v>266</v>
      </c>
      <c r="AU667" s="244" t="s">
        <v>90</v>
      </c>
      <c r="AY667" s="17" t="s">
        <v>263</v>
      </c>
      <c r="BE667" s="245">
        <f>IF(N667="základní",J667,0)</f>
        <v>0</v>
      </c>
      <c r="BF667" s="245">
        <f>IF(N667="snížená",J667,0)</f>
        <v>0</v>
      </c>
      <c r="BG667" s="245">
        <f>IF(N667="zákl. přenesená",J667,0)</f>
        <v>0</v>
      </c>
      <c r="BH667" s="245">
        <f>IF(N667="sníž. přenesená",J667,0)</f>
        <v>0</v>
      </c>
      <c r="BI667" s="245">
        <f>IF(N667="nulová",J667,0)</f>
        <v>0</v>
      </c>
      <c r="BJ667" s="17" t="s">
        <v>90</v>
      </c>
      <c r="BK667" s="245">
        <f>ROUND(I667*H667,2)</f>
        <v>0</v>
      </c>
      <c r="BL667" s="17" t="s">
        <v>125</v>
      </c>
      <c r="BM667" s="244" t="s">
        <v>5512</v>
      </c>
    </row>
    <row r="668" s="1" customFormat="1" ht="16.5" customHeight="1">
      <c r="B668" s="39"/>
      <c r="C668" s="233" t="s">
        <v>2423</v>
      </c>
      <c r="D668" s="233" t="s">
        <v>266</v>
      </c>
      <c r="E668" s="234" t="s">
        <v>5513</v>
      </c>
      <c r="F668" s="235" t="s">
        <v>4922</v>
      </c>
      <c r="G668" s="236" t="s">
        <v>1694</v>
      </c>
      <c r="H668" s="237">
        <v>138</v>
      </c>
      <c r="I668" s="238"/>
      <c r="J668" s="239">
        <f>ROUND(I668*H668,2)</f>
        <v>0</v>
      </c>
      <c r="K668" s="235" t="s">
        <v>413</v>
      </c>
      <c r="L668" s="44"/>
      <c r="M668" s="240" t="s">
        <v>1</v>
      </c>
      <c r="N668" s="241" t="s">
        <v>48</v>
      </c>
      <c r="O668" s="87"/>
      <c r="P668" s="242">
        <f>O668*H668</f>
        <v>0</v>
      </c>
      <c r="Q668" s="242">
        <v>0</v>
      </c>
      <c r="R668" s="242">
        <f>Q668*H668</f>
        <v>0</v>
      </c>
      <c r="S668" s="242">
        <v>0</v>
      </c>
      <c r="T668" s="243">
        <f>S668*H668</f>
        <v>0</v>
      </c>
      <c r="AR668" s="244" t="s">
        <v>125</v>
      </c>
      <c r="AT668" s="244" t="s">
        <v>266</v>
      </c>
      <c r="AU668" s="244" t="s">
        <v>90</v>
      </c>
      <c r="AY668" s="17" t="s">
        <v>263</v>
      </c>
      <c r="BE668" s="245">
        <f>IF(N668="základní",J668,0)</f>
        <v>0</v>
      </c>
      <c r="BF668" s="245">
        <f>IF(N668="snížená",J668,0)</f>
        <v>0</v>
      </c>
      <c r="BG668" s="245">
        <f>IF(N668="zákl. přenesená",J668,0)</f>
        <v>0</v>
      </c>
      <c r="BH668" s="245">
        <f>IF(N668="sníž. přenesená",J668,0)</f>
        <v>0</v>
      </c>
      <c r="BI668" s="245">
        <f>IF(N668="nulová",J668,0)</f>
        <v>0</v>
      </c>
      <c r="BJ668" s="17" t="s">
        <v>90</v>
      </c>
      <c r="BK668" s="245">
        <f>ROUND(I668*H668,2)</f>
        <v>0</v>
      </c>
      <c r="BL668" s="17" t="s">
        <v>125</v>
      </c>
      <c r="BM668" s="244" t="s">
        <v>5514</v>
      </c>
    </row>
    <row r="669" s="1" customFormat="1" ht="16.5" customHeight="1">
      <c r="B669" s="39"/>
      <c r="C669" s="233" t="s">
        <v>2428</v>
      </c>
      <c r="D669" s="233" t="s">
        <v>266</v>
      </c>
      <c r="E669" s="234" t="s">
        <v>5515</v>
      </c>
      <c r="F669" s="235" t="s">
        <v>4766</v>
      </c>
      <c r="G669" s="236" t="s">
        <v>1694</v>
      </c>
      <c r="H669" s="237">
        <v>138</v>
      </c>
      <c r="I669" s="238"/>
      <c r="J669" s="239">
        <f>ROUND(I669*H669,2)</f>
        <v>0</v>
      </c>
      <c r="K669" s="235" t="s">
        <v>413</v>
      </c>
      <c r="L669" s="44"/>
      <c r="M669" s="240" t="s">
        <v>1</v>
      </c>
      <c r="N669" s="241" t="s">
        <v>48</v>
      </c>
      <c r="O669" s="87"/>
      <c r="P669" s="242">
        <f>O669*H669</f>
        <v>0</v>
      </c>
      <c r="Q669" s="242">
        <v>0</v>
      </c>
      <c r="R669" s="242">
        <f>Q669*H669</f>
        <v>0</v>
      </c>
      <c r="S669" s="242">
        <v>0</v>
      </c>
      <c r="T669" s="243">
        <f>S669*H669</f>
        <v>0</v>
      </c>
      <c r="AR669" s="244" t="s">
        <v>125</v>
      </c>
      <c r="AT669" s="244" t="s">
        <v>266</v>
      </c>
      <c r="AU669" s="244" t="s">
        <v>90</v>
      </c>
      <c r="AY669" s="17" t="s">
        <v>263</v>
      </c>
      <c r="BE669" s="245">
        <f>IF(N669="základní",J669,0)</f>
        <v>0</v>
      </c>
      <c r="BF669" s="245">
        <f>IF(N669="snížená",J669,0)</f>
        <v>0</v>
      </c>
      <c r="BG669" s="245">
        <f>IF(N669="zákl. přenesená",J669,0)</f>
        <v>0</v>
      </c>
      <c r="BH669" s="245">
        <f>IF(N669="sníž. přenesená",J669,0)</f>
        <v>0</v>
      </c>
      <c r="BI669" s="245">
        <f>IF(N669="nulová",J669,0)</f>
        <v>0</v>
      </c>
      <c r="BJ669" s="17" t="s">
        <v>90</v>
      </c>
      <c r="BK669" s="245">
        <f>ROUND(I669*H669,2)</f>
        <v>0</v>
      </c>
      <c r="BL669" s="17" t="s">
        <v>125</v>
      </c>
      <c r="BM669" s="244" t="s">
        <v>5516</v>
      </c>
    </row>
    <row r="670" s="1" customFormat="1" ht="16.5" customHeight="1">
      <c r="B670" s="39"/>
      <c r="C670" s="233" t="s">
        <v>2432</v>
      </c>
      <c r="D670" s="233" t="s">
        <v>266</v>
      </c>
      <c r="E670" s="234" t="s">
        <v>5517</v>
      </c>
      <c r="F670" s="235" t="s">
        <v>4925</v>
      </c>
      <c r="G670" s="236" t="s">
        <v>1694</v>
      </c>
      <c r="H670" s="237">
        <v>6</v>
      </c>
      <c r="I670" s="238"/>
      <c r="J670" s="239">
        <f>ROUND(I670*H670,2)</f>
        <v>0</v>
      </c>
      <c r="K670" s="235" t="s">
        <v>413</v>
      </c>
      <c r="L670" s="44"/>
      <c r="M670" s="240" t="s">
        <v>1</v>
      </c>
      <c r="N670" s="241" t="s">
        <v>48</v>
      </c>
      <c r="O670" s="87"/>
      <c r="P670" s="242">
        <f>O670*H670</f>
        <v>0</v>
      </c>
      <c r="Q670" s="242">
        <v>0</v>
      </c>
      <c r="R670" s="242">
        <f>Q670*H670</f>
        <v>0</v>
      </c>
      <c r="S670" s="242">
        <v>0</v>
      </c>
      <c r="T670" s="243">
        <f>S670*H670</f>
        <v>0</v>
      </c>
      <c r="AR670" s="244" t="s">
        <v>125</v>
      </c>
      <c r="AT670" s="244" t="s">
        <v>266</v>
      </c>
      <c r="AU670" s="244" t="s">
        <v>90</v>
      </c>
      <c r="AY670" s="17" t="s">
        <v>263</v>
      </c>
      <c r="BE670" s="245">
        <f>IF(N670="základní",J670,0)</f>
        <v>0</v>
      </c>
      <c r="BF670" s="245">
        <f>IF(N670="snížená",J670,0)</f>
        <v>0</v>
      </c>
      <c r="BG670" s="245">
        <f>IF(N670="zákl. přenesená",J670,0)</f>
        <v>0</v>
      </c>
      <c r="BH670" s="245">
        <f>IF(N670="sníž. přenesená",J670,0)</f>
        <v>0</v>
      </c>
      <c r="BI670" s="245">
        <f>IF(N670="nulová",J670,0)</f>
        <v>0</v>
      </c>
      <c r="BJ670" s="17" t="s">
        <v>90</v>
      </c>
      <c r="BK670" s="245">
        <f>ROUND(I670*H670,2)</f>
        <v>0</v>
      </c>
      <c r="BL670" s="17" t="s">
        <v>125</v>
      </c>
      <c r="BM670" s="244" t="s">
        <v>5518</v>
      </c>
    </row>
    <row r="671" s="1" customFormat="1" ht="16.5" customHeight="1">
      <c r="B671" s="39"/>
      <c r="C671" s="233" t="s">
        <v>2436</v>
      </c>
      <c r="D671" s="233" t="s">
        <v>266</v>
      </c>
      <c r="E671" s="234" t="s">
        <v>5519</v>
      </c>
      <c r="F671" s="235" t="s">
        <v>4766</v>
      </c>
      <c r="G671" s="236" t="s">
        <v>1694</v>
      </c>
      <c r="H671" s="237">
        <v>6</v>
      </c>
      <c r="I671" s="238"/>
      <c r="J671" s="239">
        <f>ROUND(I671*H671,2)</f>
        <v>0</v>
      </c>
      <c r="K671" s="235" t="s">
        <v>413</v>
      </c>
      <c r="L671" s="44"/>
      <c r="M671" s="240" t="s">
        <v>1</v>
      </c>
      <c r="N671" s="241" t="s">
        <v>48</v>
      </c>
      <c r="O671" s="87"/>
      <c r="P671" s="242">
        <f>O671*H671</f>
        <v>0</v>
      </c>
      <c r="Q671" s="242">
        <v>0</v>
      </c>
      <c r="R671" s="242">
        <f>Q671*H671</f>
        <v>0</v>
      </c>
      <c r="S671" s="242">
        <v>0</v>
      </c>
      <c r="T671" s="243">
        <f>S671*H671</f>
        <v>0</v>
      </c>
      <c r="AR671" s="244" t="s">
        <v>125</v>
      </c>
      <c r="AT671" s="244" t="s">
        <v>266</v>
      </c>
      <c r="AU671" s="244" t="s">
        <v>90</v>
      </c>
      <c r="AY671" s="17" t="s">
        <v>263</v>
      </c>
      <c r="BE671" s="245">
        <f>IF(N671="základní",J671,0)</f>
        <v>0</v>
      </c>
      <c r="BF671" s="245">
        <f>IF(N671="snížená",J671,0)</f>
        <v>0</v>
      </c>
      <c r="BG671" s="245">
        <f>IF(N671="zákl. přenesená",J671,0)</f>
        <v>0</v>
      </c>
      <c r="BH671" s="245">
        <f>IF(N671="sníž. přenesená",J671,0)</f>
        <v>0</v>
      </c>
      <c r="BI671" s="245">
        <f>IF(N671="nulová",J671,0)</f>
        <v>0</v>
      </c>
      <c r="BJ671" s="17" t="s">
        <v>90</v>
      </c>
      <c r="BK671" s="245">
        <f>ROUND(I671*H671,2)</f>
        <v>0</v>
      </c>
      <c r="BL671" s="17" t="s">
        <v>125</v>
      </c>
      <c r="BM671" s="244" t="s">
        <v>5520</v>
      </c>
    </row>
    <row r="672" s="1" customFormat="1" ht="16.5" customHeight="1">
      <c r="B672" s="39"/>
      <c r="C672" s="233" t="s">
        <v>2440</v>
      </c>
      <c r="D672" s="233" t="s">
        <v>266</v>
      </c>
      <c r="E672" s="234" t="s">
        <v>5521</v>
      </c>
      <c r="F672" s="235" t="s">
        <v>5081</v>
      </c>
      <c r="G672" s="236" t="s">
        <v>1694</v>
      </c>
      <c r="H672" s="237">
        <v>2</v>
      </c>
      <c r="I672" s="238"/>
      <c r="J672" s="239">
        <f>ROUND(I672*H672,2)</f>
        <v>0</v>
      </c>
      <c r="K672" s="235" t="s">
        <v>413</v>
      </c>
      <c r="L672" s="44"/>
      <c r="M672" s="240" t="s">
        <v>1</v>
      </c>
      <c r="N672" s="241" t="s">
        <v>48</v>
      </c>
      <c r="O672" s="87"/>
      <c r="P672" s="242">
        <f>O672*H672</f>
        <v>0</v>
      </c>
      <c r="Q672" s="242">
        <v>0</v>
      </c>
      <c r="R672" s="242">
        <f>Q672*H672</f>
        <v>0</v>
      </c>
      <c r="S672" s="242">
        <v>0</v>
      </c>
      <c r="T672" s="243">
        <f>S672*H672</f>
        <v>0</v>
      </c>
      <c r="AR672" s="244" t="s">
        <v>125</v>
      </c>
      <c r="AT672" s="244" t="s">
        <v>266</v>
      </c>
      <c r="AU672" s="244" t="s">
        <v>90</v>
      </c>
      <c r="AY672" s="17" t="s">
        <v>263</v>
      </c>
      <c r="BE672" s="245">
        <f>IF(N672="základní",J672,0)</f>
        <v>0</v>
      </c>
      <c r="BF672" s="245">
        <f>IF(N672="snížená",J672,0)</f>
        <v>0</v>
      </c>
      <c r="BG672" s="245">
        <f>IF(N672="zákl. přenesená",J672,0)</f>
        <v>0</v>
      </c>
      <c r="BH672" s="245">
        <f>IF(N672="sníž. přenesená",J672,0)</f>
        <v>0</v>
      </c>
      <c r="BI672" s="245">
        <f>IF(N672="nulová",J672,0)</f>
        <v>0</v>
      </c>
      <c r="BJ672" s="17" t="s">
        <v>90</v>
      </c>
      <c r="BK672" s="245">
        <f>ROUND(I672*H672,2)</f>
        <v>0</v>
      </c>
      <c r="BL672" s="17" t="s">
        <v>125</v>
      </c>
      <c r="BM672" s="244" t="s">
        <v>5522</v>
      </c>
    </row>
    <row r="673" s="1" customFormat="1" ht="16.5" customHeight="1">
      <c r="B673" s="39"/>
      <c r="C673" s="233" t="s">
        <v>2444</v>
      </c>
      <c r="D673" s="233" t="s">
        <v>266</v>
      </c>
      <c r="E673" s="234" t="s">
        <v>5523</v>
      </c>
      <c r="F673" s="235" t="s">
        <v>4766</v>
      </c>
      <c r="G673" s="236" t="s">
        <v>1694</v>
      </c>
      <c r="H673" s="237">
        <v>2</v>
      </c>
      <c r="I673" s="238"/>
      <c r="J673" s="239">
        <f>ROUND(I673*H673,2)</f>
        <v>0</v>
      </c>
      <c r="K673" s="235" t="s">
        <v>413</v>
      </c>
      <c r="L673" s="44"/>
      <c r="M673" s="240" t="s">
        <v>1</v>
      </c>
      <c r="N673" s="241" t="s">
        <v>48</v>
      </c>
      <c r="O673" s="87"/>
      <c r="P673" s="242">
        <f>O673*H673</f>
        <v>0</v>
      </c>
      <c r="Q673" s="242">
        <v>0</v>
      </c>
      <c r="R673" s="242">
        <f>Q673*H673</f>
        <v>0</v>
      </c>
      <c r="S673" s="242">
        <v>0</v>
      </c>
      <c r="T673" s="243">
        <f>S673*H673</f>
        <v>0</v>
      </c>
      <c r="AR673" s="244" t="s">
        <v>125</v>
      </c>
      <c r="AT673" s="244" t="s">
        <v>266</v>
      </c>
      <c r="AU673" s="244" t="s">
        <v>90</v>
      </c>
      <c r="AY673" s="17" t="s">
        <v>263</v>
      </c>
      <c r="BE673" s="245">
        <f>IF(N673="základní",J673,0)</f>
        <v>0</v>
      </c>
      <c r="BF673" s="245">
        <f>IF(N673="snížená",J673,0)</f>
        <v>0</v>
      </c>
      <c r="BG673" s="245">
        <f>IF(N673="zákl. přenesená",J673,0)</f>
        <v>0</v>
      </c>
      <c r="BH673" s="245">
        <f>IF(N673="sníž. přenesená",J673,0)</f>
        <v>0</v>
      </c>
      <c r="BI673" s="245">
        <f>IF(N673="nulová",J673,0)</f>
        <v>0</v>
      </c>
      <c r="BJ673" s="17" t="s">
        <v>90</v>
      </c>
      <c r="BK673" s="245">
        <f>ROUND(I673*H673,2)</f>
        <v>0</v>
      </c>
      <c r="BL673" s="17" t="s">
        <v>125</v>
      </c>
      <c r="BM673" s="244" t="s">
        <v>5524</v>
      </c>
    </row>
    <row r="674" s="1" customFormat="1" ht="16.5" customHeight="1">
      <c r="B674" s="39"/>
      <c r="C674" s="233" t="s">
        <v>2448</v>
      </c>
      <c r="D674" s="233" t="s">
        <v>266</v>
      </c>
      <c r="E674" s="234" t="s">
        <v>5525</v>
      </c>
      <c r="F674" s="235" t="s">
        <v>4934</v>
      </c>
      <c r="G674" s="236" t="s">
        <v>1694</v>
      </c>
      <c r="H674" s="237">
        <v>240</v>
      </c>
      <c r="I674" s="238"/>
      <c r="J674" s="239">
        <f>ROUND(I674*H674,2)</f>
        <v>0</v>
      </c>
      <c r="K674" s="235" t="s">
        <v>413</v>
      </c>
      <c r="L674" s="44"/>
      <c r="M674" s="240" t="s">
        <v>1</v>
      </c>
      <c r="N674" s="241" t="s">
        <v>48</v>
      </c>
      <c r="O674" s="87"/>
      <c r="P674" s="242">
        <f>O674*H674</f>
        <v>0</v>
      </c>
      <c r="Q674" s="242">
        <v>0</v>
      </c>
      <c r="R674" s="242">
        <f>Q674*H674</f>
        <v>0</v>
      </c>
      <c r="S674" s="242">
        <v>0</v>
      </c>
      <c r="T674" s="243">
        <f>S674*H674</f>
        <v>0</v>
      </c>
      <c r="AR674" s="244" t="s">
        <v>125</v>
      </c>
      <c r="AT674" s="244" t="s">
        <v>266</v>
      </c>
      <c r="AU674" s="244" t="s">
        <v>90</v>
      </c>
      <c r="AY674" s="17" t="s">
        <v>263</v>
      </c>
      <c r="BE674" s="245">
        <f>IF(N674="základní",J674,0)</f>
        <v>0</v>
      </c>
      <c r="BF674" s="245">
        <f>IF(N674="snížená",J674,0)</f>
        <v>0</v>
      </c>
      <c r="BG674" s="245">
        <f>IF(N674="zákl. přenesená",J674,0)</f>
        <v>0</v>
      </c>
      <c r="BH674" s="245">
        <f>IF(N674="sníž. přenesená",J674,0)</f>
        <v>0</v>
      </c>
      <c r="BI674" s="245">
        <f>IF(N674="nulová",J674,0)</f>
        <v>0</v>
      </c>
      <c r="BJ674" s="17" t="s">
        <v>90</v>
      </c>
      <c r="BK674" s="245">
        <f>ROUND(I674*H674,2)</f>
        <v>0</v>
      </c>
      <c r="BL674" s="17" t="s">
        <v>125</v>
      </c>
      <c r="BM674" s="244" t="s">
        <v>5526</v>
      </c>
    </row>
    <row r="675" s="1" customFormat="1" ht="16.5" customHeight="1">
      <c r="B675" s="39"/>
      <c r="C675" s="233" t="s">
        <v>2452</v>
      </c>
      <c r="D675" s="233" t="s">
        <v>266</v>
      </c>
      <c r="E675" s="234" t="s">
        <v>5527</v>
      </c>
      <c r="F675" s="235" t="s">
        <v>4766</v>
      </c>
      <c r="G675" s="236" t="s">
        <v>1694</v>
      </c>
      <c r="H675" s="237">
        <v>240</v>
      </c>
      <c r="I675" s="238"/>
      <c r="J675" s="239">
        <f>ROUND(I675*H675,2)</f>
        <v>0</v>
      </c>
      <c r="K675" s="235" t="s">
        <v>413</v>
      </c>
      <c r="L675" s="44"/>
      <c r="M675" s="240" t="s">
        <v>1</v>
      </c>
      <c r="N675" s="241" t="s">
        <v>48</v>
      </c>
      <c r="O675" s="87"/>
      <c r="P675" s="242">
        <f>O675*H675</f>
        <v>0</v>
      </c>
      <c r="Q675" s="242">
        <v>0</v>
      </c>
      <c r="R675" s="242">
        <f>Q675*H675</f>
        <v>0</v>
      </c>
      <c r="S675" s="242">
        <v>0</v>
      </c>
      <c r="T675" s="243">
        <f>S675*H675</f>
        <v>0</v>
      </c>
      <c r="AR675" s="244" t="s">
        <v>125</v>
      </c>
      <c r="AT675" s="244" t="s">
        <v>266</v>
      </c>
      <c r="AU675" s="244" t="s">
        <v>90</v>
      </c>
      <c r="AY675" s="17" t="s">
        <v>263</v>
      </c>
      <c r="BE675" s="245">
        <f>IF(N675="základní",J675,0)</f>
        <v>0</v>
      </c>
      <c r="BF675" s="245">
        <f>IF(N675="snížená",J675,0)</f>
        <v>0</v>
      </c>
      <c r="BG675" s="245">
        <f>IF(N675="zákl. přenesená",J675,0)</f>
        <v>0</v>
      </c>
      <c r="BH675" s="245">
        <f>IF(N675="sníž. přenesená",J675,0)</f>
        <v>0</v>
      </c>
      <c r="BI675" s="245">
        <f>IF(N675="nulová",J675,0)</f>
        <v>0</v>
      </c>
      <c r="BJ675" s="17" t="s">
        <v>90</v>
      </c>
      <c r="BK675" s="245">
        <f>ROUND(I675*H675,2)</f>
        <v>0</v>
      </c>
      <c r="BL675" s="17" t="s">
        <v>125</v>
      </c>
      <c r="BM675" s="244" t="s">
        <v>5528</v>
      </c>
    </row>
    <row r="676" s="1" customFormat="1" ht="16.5" customHeight="1">
      <c r="B676" s="39"/>
      <c r="C676" s="233" t="s">
        <v>2456</v>
      </c>
      <c r="D676" s="233" t="s">
        <v>266</v>
      </c>
      <c r="E676" s="234" t="s">
        <v>5529</v>
      </c>
      <c r="F676" s="235" t="s">
        <v>4937</v>
      </c>
      <c r="G676" s="236" t="s">
        <v>1694</v>
      </c>
      <c r="H676" s="237">
        <v>187</v>
      </c>
      <c r="I676" s="238"/>
      <c r="J676" s="239">
        <f>ROUND(I676*H676,2)</f>
        <v>0</v>
      </c>
      <c r="K676" s="235" t="s">
        <v>413</v>
      </c>
      <c r="L676" s="44"/>
      <c r="M676" s="240" t="s">
        <v>1</v>
      </c>
      <c r="N676" s="241" t="s">
        <v>48</v>
      </c>
      <c r="O676" s="87"/>
      <c r="P676" s="242">
        <f>O676*H676</f>
        <v>0</v>
      </c>
      <c r="Q676" s="242">
        <v>0</v>
      </c>
      <c r="R676" s="242">
        <f>Q676*H676</f>
        <v>0</v>
      </c>
      <c r="S676" s="242">
        <v>0</v>
      </c>
      <c r="T676" s="243">
        <f>S676*H676</f>
        <v>0</v>
      </c>
      <c r="AR676" s="244" t="s">
        <v>125</v>
      </c>
      <c r="AT676" s="244" t="s">
        <v>266</v>
      </c>
      <c r="AU676" s="244" t="s">
        <v>90</v>
      </c>
      <c r="AY676" s="17" t="s">
        <v>263</v>
      </c>
      <c r="BE676" s="245">
        <f>IF(N676="základní",J676,0)</f>
        <v>0</v>
      </c>
      <c r="BF676" s="245">
        <f>IF(N676="snížená",J676,0)</f>
        <v>0</v>
      </c>
      <c r="BG676" s="245">
        <f>IF(N676="zákl. přenesená",J676,0)</f>
        <v>0</v>
      </c>
      <c r="BH676" s="245">
        <f>IF(N676="sníž. přenesená",J676,0)</f>
        <v>0</v>
      </c>
      <c r="BI676" s="245">
        <f>IF(N676="nulová",J676,0)</f>
        <v>0</v>
      </c>
      <c r="BJ676" s="17" t="s">
        <v>90</v>
      </c>
      <c r="BK676" s="245">
        <f>ROUND(I676*H676,2)</f>
        <v>0</v>
      </c>
      <c r="BL676" s="17" t="s">
        <v>125</v>
      </c>
      <c r="BM676" s="244" t="s">
        <v>5530</v>
      </c>
    </row>
    <row r="677" s="1" customFormat="1" ht="16.5" customHeight="1">
      <c r="B677" s="39"/>
      <c r="C677" s="233" t="s">
        <v>2460</v>
      </c>
      <c r="D677" s="233" t="s">
        <v>266</v>
      </c>
      <c r="E677" s="234" t="s">
        <v>5531</v>
      </c>
      <c r="F677" s="235" t="s">
        <v>4766</v>
      </c>
      <c r="G677" s="236" t="s">
        <v>1694</v>
      </c>
      <c r="H677" s="237">
        <v>187</v>
      </c>
      <c r="I677" s="238"/>
      <c r="J677" s="239">
        <f>ROUND(I677*H677,2)</f>
        <v>0</v>
      </c>
      <c r="K677" s="235" t="s">
        <v>413</v>
      </c>
      <c r="L677" s="44"/>
      <c r="M677" s="240" t="s">
        <v>1</v>
      </c>
      <c r="N677" s="241" t="s">
        <v>48</v>
      </c>
      <c r="O677" s="87"/>
      <c r="P677" s="242">
        <f>O677*H677</f>
        <v>0</v>
      </c>
      <c r="Q677" s="242">
        <v>0</v>
      </c>
      <c r="R677" s="242">
        <f>Q677*H677</f>
        <v>0</v>
      </c>
      <c r="S677" s="242">
        <v>0</v>
      </c>
      <c r="T677" s="243">
        <f>S677*H677</f>
        <v>0</v>
      </c>
      <c r="AR677" s="244" t="s">
        <v>125</v>
      </c>
      <c r="AT677" s="244" t="s">
        <v>266</v>
      </c>
      <c r="AU677" s="244" t="s">
        <v>90</v>
      </c>
      <c r="AY677" s="17" t="s">
        <v>263</v>
      </c>
      <c r="BE677" s="245">
        <f>IF(N677="základní",J677,0)</f>
        <v>0</v>
      </c>
      <c r="BF677" s="245">
        <f>IF(N677="snížená",J677,0)</f>
        <v>0</v>
      </c>
      <c r="BG677" s="245">
        <f>IF(N677="zákl. přenesená",J677,0)</f>
        <v>0</v>
      </c>
      <c r="BH677" s="245">
        <f>IF(N677="sníž. přenesená",J677,0)</f>
        <v>0</v>
      </c>
      <c r="BI677" s="245">
        <f>IF(N677="nulová",J677,0)</f>
        <v>0</v>
      </c>
      <c r="BJ677" s="17" t="s">
        <v>90</v>
      </c>
      <c r="BK677" s="245">
        <f>ROUND(I677*H677,2)</f>
        <v>0</v>
      </c>
      <c r="BL677" s="17" t="s">
        <v>125</v>
      </c>
      <c r="BM677" s="244" t="s">
        <v>5532</v>
      </c>
    </row>
    <row r="678" s="1" customFormat="1" ht="16.5" customHeight="1">
      <c r="B678" s="39"/>
      <c r="C678" s="233" t="s">
        <v>2464</v>
      </c>
      <c r="D678" s="233" t="s">
        <v>266</v>
      </c>
      <c r="E678" s="234" t="s">
        <v>5533</v>
      </c>
      <c r="F678" s="235" t="s">
        <v>5211</v>
      </c>
      <c r="G678" s="236" t="s">
        <v>1694</v>
      </c>
      <c r="H678" s="237">
        <v>65</v>
      </c>
      <c r="I678" s="238"/>
      <c r="J678" s="239">
        <f>ROUND(I678*H678,2)</f>
        <v>0</v>
      </c>
      <c r="K678" s="235" t="s">
        <v>413</v>
      </c>
      <c r="L678" s="44"/>
      <c r="M678" s="240" t="s">
        <v>1</v>
      </c>
      <c r="N678" s="241" t="s">
        <v>48</v>
      </c>
      <c r="O678" s="87"/>
      <c r="P678" s="242">
        <f>O678*H678</f>
        <v>0</v>
      </c>
      <c r="Q678" s="242">
        <v>0</v>
      </c>
      <c r="R678" s="242">
        <f>Q678*H678</f>
        <v>0</v>
      </c>
      <c r="S678" s="242">
        <v>0</v>
      </c>
      <c r="T678" s="243">
        <f>S678*H678</f>
        <v>0</v>
      </c>
      <c r="AR678" s="244" t="s">
        <v>125</v>
      </c>
      <c r="AT678" s="244" t="s">
        <v>266</v>
      </c>
      <c r="AU678" s="244" t="s">
        <v>90</v>
      </c>
      <c r="AY678" s="17" t="s">
        <v>263</v>
      </c>
      <c r="BE678" s="245">
        <f>IF(N678="základní",J678,0)</f>
        <v>0</v>
      </c>
      <c r="BF678" s="245">
        <f>IF(N678="snížená",J678,0)</f>
        <v>0</v>
      </c>
      <c r="BG678" s="245">
        <f>IF(N678="zákl. přenesená",J678,0)</f>
        <v>0</v>
      </c>
      <c r="BH678" s="245">
        <f>IF(N678="sníž. přenesená",J678,0)</f>
        <v>0</v>
      </c>
      <c r="BI678" s="245">
        <f>IF(N678="nulová",J678,0)</f>
        <v>0</v>
      </c>
      <c r="BJ678" s="17" t="s">
        <v>90</v>
      </c>
      <c r="BK678" s="245">
        <f>ROUND(I678*H678,2)</f>
        <v>0</v>
      </c>
      <c r="BL678" s="17" t="s">
        <v>125</v>
      </c>
      <c r="BM678" s="244" t="s">
        <v>5534</v>
      </c>
    </row>
    <row r="679" s="1" customFormat="1" ht="16.5" customHeight="1">
      <c r="B679" s="39"/>
      <c r="C679" s="233" t="s">
        <v>2468</v>
      </c>
      <c r="D679" s="233" t="s">
        <v>266</v>
      </c>
      <c r="E679" s="234" t="s">
        <v>5535</v>
      </c>
      <c r="F679" s="235" t="s">
        <v>4766</v>
      </c>
      <c r="G679" s="236" t="s">
        <v>1694</v>
      </c>
      <c r="H679" s="237">
        <v>65</v>
      </c>
      <c r="I679" s="238"/>
      <c r="J679" s="239">
        <f>ROUND(I679*H679,2)</f>
        <v>0</v>
      </c>
      <c r="K679" s="235" t="s">
        <v>413</v>
      </c>
      <c r="L679" s="44"/>
      <c r="M679" s="240" t="s">
        <v>1</v>
      </c>
      <c r="N679" s="241" t="s">
        <v>48</v>
      </c>
      <c r="O679" s="87"/>
      <c r="P679" s="242">
        <f>O679*H679</f>
        <v>0</v>
      </c>
      <c r="Q679" s="242">
        <v>0</v>
      </c>
      <c r="R679" s="242">
        <f>Q679*H679</f>
        <v>0</v>
      </c>
      <c r="S679" s="242">
        <v>0</v>
      </c>
      <c r="T679" s="243">
        <f>S679*H679</f>
        <v>0</v>
      </c>
      <c r="AR679" s="244" t="s">
        <v>125</v>
      </c>
      <c r="AT679" s="244" t="s">
        <v>266</v>
      </c>
      <c r="AU679" s="244" t="s">
        <v>90</v>
      </c>
      <c r="AY679" s="17" t="s">
        <v>263</v>
      </c>
      <c r="BE679" s="245">
        <f>IF(N679="základní",J679,0)</f>
        <v>0</v>
      </c>
      <c r="BF679" s="245">
        <f>IF(N679="snížená",J679,0)</f>
        <v>0</v>
      </c>
      <c r="BG679" s="245">
        <f>IF(N679="zákl. přenesená",J679,0)</f>
        <v>0</v>
      </c>
      <c r="BH679" s="245">
        <f>IF(N679="sníž. přenesená",J679,0)</f>
        <v>0</v>
      </c>
      <c r="BI679" s="245">
        <f>IF(N679="nulová",J679,0)</f>
        <v>0</v>
      </c>
      <c r="BJ679" s="17" t="s">
        <v>90</v>
      </c>
      <c r="BK679" s="245">
        <f>ROUND(I679*H679,2)</f>
        <v>0</v>
      </c>
      <c r="BL679" s="17" t="s">
        <v>125</v>
      </c>
      <c r="BM679" s="244" t="s">
        <v>5536</v>
      </c>
    </row>
    <row r="680" s="1" customFormat="1" ht="16.5" customHeight="1">
      <c r="B680" s="39"/>
      <c r="C680" s="233" t="s">
        <v>2473</v>
      </c>
      <c r="D680" s="233" t="s">
        <v>266</v>
      </c>
      <c r="E680" s="234" t="s">
        <v>5537</v>
      </c>
      <c r="F680" s="235" t="s">
        <v>4940</v>
      </c>
      <c r="G680" s="236" t="s">
        <v>407</v>
      </c>
      <c r="H680" s="237">
        <v>308</v>
      </c>
      <c r="I680" s="238"/>
      <c r="J680" s="239">
        <f>ROUND(I680*H680,2)</f>
        <v>0</v>
      </c>
      <c r="K680" s="235" t="s">
        <v>413</v>
      </c>
      <c r="L680" s="44"/>
      <c r="M680" s="240" t="s">
        <v>1</v>
      </c>
      <c r="N680" s="241" t="s">
        <v>48</v>
      </c>
      <c r="O680" s="87"/>
      <c r="P680" s="242">
        <f>O680*H680</f>
        <v>0</v>
      </c>
      <c r="Q680" s="242">
        <v>0</v>
      </c>
      <c r="R680" s="242">
        <f>Q680*H680</f>
        <v>0</v>
      </c>
      <c r="S680" s="242">
        <v>0</v>
      </c>
      <c r="T680" s="243">
        <f>S680*H680</f>
        <v>0</v>
      </c>
      <c r="AR680" s="244" t="s">
        <v>125</v>
      </c>
      <c r="AT680" s="244" t="s">
        <v>266</v>
      </c>
      <c r="AU680" s="244" t="s">
        <v>90</v>
      </c>
      <c r="AY680" s="17" t="s">
        <v>263</v>
      </c>
      <c r="BE680" s="245">
        <f>IF(N680="základní",J680,0)</f>
        <v>0</v>
      </c>
      <c r="BF680" s="245">
        <f>IF(N680="snížená",J680,0)</f>
        <v>0</v>
      </c>
      <c r="BG680" s="245">
        <f>IF(N680="zákl. přenesená",J680,0)</f>
        <v>0</v>
      </c>
      <c r="BH680" s="245">
        <f>IF(N680="sníž. přenesená",J680,0)</f>
        <v>0</v>
      </c>
      <c r="BI680" s="245">
        <f>IF(N680="nulová",J680,0)</f>
        <v>0</v>
      </c>
      <c r="BJ680" s="17" t="s">
        <v>90</v>
      </c>
      <c r="BK680" s="245">
        <f>ROUND(I680*H680,2)</f>
        <v>0</v>
      </c>
      <c r="BL680" s="17" t="s">
        <v>125</v>
      </c>
      <c r="BM680" s="244" t="s">
        <v>5538</v>
      </c>
    </row>
    <row r="681" s="1" customFormat="1" ht="16.5" customHeight="1">
      <c r="B681" s="39"/>
      <c r="C681" s="233" t="s">
        <v>2477</v>
      </c>
      <c r="D681" s="233" t="s">
        <v>266</v>
      </c>
      <c r="E681" s="234" t="s">
        <v>5539</v>
      </c>
      <c r="F681" s="235" t="s">
        <v>4942</v>
      </c>
      <c r="G681" s="236" t="s">
        <v>407</v>
      </c>
      <c r="H681" s="237">
        <v>161</v>
      </c>
      <c r="I681" s="238"/>
      <c r="J681" s="239">
        <f>ROUND(I681*H681,2)</f>
        <v>0</v>
      </c>
      <c r="K681" s="235" t="s">
        <v>413</v>
      </c>
      <c r="L681" s="44"/>
      <c r="M681" s="240" t="s">
        <v>1</v>
      </c>
      <c r="N681" s="241" t="s">
        <v>48</v>
      </c>
      <c r="O681" s="87"/>
      <c r="P681" s="242">
        <f>O681*H681</f>
        <v>0</v>
      </c>
      <c r="Q681" s="242">
        <v>0</v>
      </c>
      <c r="R681" s="242">
        <f>Q681*H681</f>
        <v>0</v>
      </c>
      <c r="S681" s="242">
        <v>0</v>
      </c>
      <c r="T681" s="243">
        <f>S681*H681</f>
        <v>0</v>
      </c>
      <c r="AR681" s="244" t="s">
        <v>125</v>
      </c>
      <c r="AT681" s="244" t="s">
        <v>266</v>
      </c>
      <c r="AU681" s="244" t="s">
        <v>90</v>
      </c>
      <c r="AY681" s="17" t="s">
        <v>263</v>
      </c>
      <c r="BE681" s="245">
        <f>IF(N681="základní",J681,0)</f>
        <v>0</v>
      </c>
      <c r="BF681" s="245">
        <f>IF(N681="snížená",J681,0)</f>
        <v>0</v>
      </c>
      <c r="BG681" s="245">
        <f>IF(N681="zákl. přenesená",J681,0)</f>
        <v>0</v>
      </c>
      <c r="BH681" s="245">
        <f>IF(N681="sníž. přenesená",J681,0)</f>
        <v>0</v>
      </c>
      <c r="BI681" s="245">
        <f>IF(N681="nulová",J681,0)</f>
        <v>0</v>
      </c>
      <c r="BJ681" s="17" t="s">
        <v>90</v>
      </c>
      <c r="BK681" s="245">
        <f>ROUND(I681*H681,2)</f>
        <v>0</v>
      </c>
      <c r="BL681" s="17" t="s">
        <v>125</v>
      </c>
      <c r="BM681" s="244" t="s">
        <v>5540</v>
      </c>
    </row>
    <row r="682" s="1" customFormat="1" ht="16.5" customHeight="1">
      <c r="B682" s="39"/>
      <c r="C682" s="233" t="s">
        <v>2482</v>
      </c>
      <c r="D682" s="233" t="s">
        <v>266</v>
      </c>
      <c r="E682" s="234" t="s">
        <v>5541</v>
      </c>
      <c r="F682" s="235" t="s">
        <v>5156</v>
      </c>
      <c r="G682" s="236" t="s">
        <v>407</v>
      </c>
      <c r="H682" s="237">
        <v>22</v>
      </c>
      <c r="I682" s="238"/>
      <c r="J682" s="239">
        <f>ROUND(I682*H682,2)</f>
        <v>0</v>
      </c>
      <c r="K682" s="235" t="s">
        <v>413</v>
      </c>
      <c r="L682" s="44"/>
      <c r="M682" s="240" t="s">
        <v>1</v>
      </c>
      <c r="N682" s="241" t="s">
        <v>48</v>
      </c>
      <c r="O682" s="87"/>
      <c r="P682" s="242">
        <f>O682*H682</f>
        <v>0</v>
      </c>
      <c r="Q682" s="242">
        <v>0</v>
      </c>
      <c r="R682" s="242">
        <f>Q682*H682</f>
        <v>0</v>
      </c>
      <c r="S682" s="242">
        <v>0</v>
      </c>
      <c r="T682" s="243">
        <f>S682*H682</f>
        <v>0</v>
      </c>
      <c r="AR682" s="244" t="s">
        <v>125</v>
      </c>
      <c r="AT682" s="244" t="s">
        <v>266</v>
      </c>
      <c r="AU682" s="244" t="s">
        <v>90</v>
      </c>
      <c r="AY682" s="17" t="s">
        <v>263</v>
      </c>
      <c r="BE682" s="245">
        <f>IF(N682="základní",J682,0)</f>
        <v>0</v>
      </c>
      <c r="BF682" s="245">
        <f>IF(N682="snížená",J682,0)</f>
        <v>0</v>
      </c>
      <c r="BG682" s="245">
        <f>IF(N682="zákl. přenesená",J682,0)</f>
        <v>0</v>
      </c>
      <c r="BH682" s="245">
        <f>IF(N682="sníž. přenesená",J682,0)</f>
        <v>0</v>
      </c>
      <c r="BI682" s="245">
        <f>IF(N682="nulová",J682,0)</f>
        <v>0</v>
      </c>
      <c r="BJ682" s="17" t="s">
        <v>90</v>
      </c>
      <c r="BK682" s="245">
        <f>ROUND(I682*H682,2)</f>
        <v>0</v>
      </c>
      <c r="BL682" s="17" t="s">
        <v>125</v>
      </c>
      <c r="BM682" s="244" t="s">
        <v>5542</v>
      </c>
    </row>
    <row r="683" s="11" customFormat="1" ht="25.92" customHeight="1">
      <c r="B683" s="217"/>
      <c r="C683" s="218"/>
      <c r="D683" s="219" t="s">
        <v>82</v>
      </c>
      <c r="E683" s="220" t="s">
        <v>5543</v>
      </c>
      <c r="F683" s="220" t="s">
        <v>5544</v>
      </c>
      <c r="G683" s="218"/>
      <c r="H683" s="218"/>
      <c r="I683" s="221"/>
      <c r="J683" s="222">
        <f>BK683</f>
        <v>0</v>
      </c>
      <c r="K683" s="218"/>
      <c r="L683" s="223"/>
      <c r="M683" s="224"/>
      <c r="N683" s="225"/>
      <c r="O683" s="225"/>
      <c r="P683" s="226">
        <f>SUM(P684:P721)</f>
        <v>0</v>
      </c>
      <c r="Q683" s="225"/>
      <c r="R683" s="226">
        <f>SUM(R684:R721)</f>
        <v>0</v>
      </c>
      <c r="S683" s="225"/>
      <c r="T683" s="227">
        <f>SUM(T684:T721)</f>
        <v>0</v>
      </c>
      <c r="AR683" s="228" t="s">
        <v>90</v>
      </c>
      <c r="AT683" s="229" t="s">
        <v>82</v>
      </c>
      <c r="AU683" s="229" t="s">
        <v>83</v>
      </c>
      <c r="AY683" s="228" t="s">
        <v>263</v>
      </c>
      <c r="BK683" s="230">
        <f>SUM(BK684:BK721)</f>
        <v>0</v>
      </c>
    </row>
    <row r="684" s="1" customFormat="1" ht="16.5" customHeight="1">
      <c r="B684" s="39"/>
      <c r="C684" s="233" t="s">
        <v>2490</v>
      </c>
      <c r="D684" s="233" t="s">
        <v>266</v>
      </c>
      <c r="E684" s="234" t="s">
        <v>5545</v>
      </c>
      <c r="F684" s="235" t="s">
        <v>4950</v>
      </c>
      <c r="G684" s="236" t="s">
        <v>1829</v>
      </c>
      <c r="H684" s="237">
        <v>1</v>
      </c>
      <c r="I684" s="238"/>
      <c r="J684" s="239">
        <f>ROUND(I684*H684,2)</f>
        <v>0</v>
      </c>
      <c r="K684" s="235" t="s">
        <v>413</v>
      </c>
      <c r="L684" s="44"/>
      <c r="M684" s="240" t="s">
        <v>1</v>
      </c>
      <c r="N684" s="241" t="s">
        <v>48</v>
      </c>
      <c r="O684" s="87"/>
      <c r="P684" s="242">
        <f>O684*H684</f>
        <v>0</v>
      </c>
      <c r="Q684" s="242">
        <v>0</v>
      </c>
      <c r="R684" s="242">
        <f>Q684*H684</f>
        <v>0</v>
      </c>
      <c r="S684" s="242">
        <v>0</v>
      </c>
      <c r="T684" s="243">
        <f>S684*H684</f>
        <v>0</v>
      </c>
      <c r="AR684" s="244" t="s">
        <v>125</v>
      </c>
      <c r="AT684" s="244" t="s">
        <v>266</v>
      </c>
      <c r="AU684" s="244" t="s">
        <v>90</v>
      </c>
      <c r="AY684" s="17" t="s">
        <v>263</v>
      </c>
      <c r="BE684" s="245">
        <f>IF(N684="základní",J684,0)</f>
        <v>0</v>
      </c>
      <c r="BF684" s="245">
        <f>IF(N684="snížená",J684,0)</f>
        <v>0</v>
      </c>
      <c r="BG684" s="245">
        <f>IF(N684="zákl. přenesená",J684,0)</f>
        <v>0</v>
      </c>
      <c r="BH684" s="245">
        <f>IF(N684="sníž. přenesená",J684,0)</f>
        <v>0</v>
      </c>
      <c r="BI684" s="245">
        <f>IF(N684="nulová",J684,0)</f>
        <v>0</v>
      </c>
      <c r="BJ684" s="17" t="s">
        <v>90</v>
      </c>
      <c r="BK684" s="245">
        <f>ROUND(I684*H684,2)</f>
        <v>0</v>
      </c>
      <c r="BL684" s="17" t="s">
        <v>125</v>
      </c>
      <c r="BM684" s="244" t="s">
        <v>5546</v>
      </c>
    </row>
    <row r="685" s="1" customFormat="1">
      <c r="B685" s="39"/>
      <c r="C685" s="40"/>
      <c r="D685" s="246" t="s">
        <v>273</v>
      </c>
      <c r="E685" s="40"/>
      <c r="F685" s="247" t="s">
        <v>5320</v>
      </c>
      <c r="G685" s="40"/>
      <c r="H685" s="40"/>
      <c r="I685" s="151"/>
      <c r="J685" s="40"/>
      <c r="K685" s="40"/>
      <c r="L685" s="44"/>
      <c r="M685" s="248"/>
      <c r="N685" s="87"/>
      <c r="O685" s="87"/>
      <c r="P685" s="87"/>
      <c r="Q685" s="87"/>
      <c r="R685" s="87"/>
      <c r="S685" s="87"/>
      <c r="T685" s="88"/>
      <c r="AT685" s="17" t="s">
        <v>273</v>
      </c>
      <c r="AU685" s="17" t="s">
        <v>90</v>
      </c>
    </row>
    <row r="686" s="1" customFormat="1" ht="16.5" customHeight="1">
      <c r="B686" s="39"/>
      <c r="C686" s="233" t="s">
        <v>2496</v>
      </c>
      <c r="D686" s="233" t="s">
        <v>266</v>
      </c>
      <c r="E686" s="234" t="s">
        <v>5547</v>
      </c>
      <c r="F686" s="235" t="s">
        <v>4745</v>
      </c>
      <c r="G686" s="236" t="s">
        <v>1829</v>
      </c>
      <c r="H686" s="237">
        <v>1</v>
      </c>
      <c r="I686" s="238"/>
      <c r="J686" s="239">
        <f>ROUND(I686*H686,2)</f>
        <v>0</v>
      </c>
      <c r="K686" s="235" t="s">
        <v>413</v>
      </c>
      <c r="L686" s="44"/>
      <c r="M686" s="240" t="s">
        <v>1</v>
      </c>
      <c r="N686" s="241" t="s">
        <v>48</v>
      </c>
      <c r="O686" s="87"/>
      <c r="P686" s="242">
        <f>O686*H686</f>
        <v>0</v>
      </c>
      <c r="Q686" s="242">
        <v>0</v>
      </c>
      <c r="R686" s="242">
        <f>Q686*H686</f>
        <v>0</v>
      </c>
      <c r="S686" s="242">
        <v>0</v>
      </c>
      <c r="T686" s="243">
        <f>S686*H686</f>
        <v>0</v>
      </c>
      <c r="AR686" s="244" t="s">
        <v>125</v>
      </c>
      <c r="AT686" s="244" t="s">
        <v>266</v>
      </c>
      <c r="AU686" s="244" t="s">
        <v>90</v>
      </c>
      <c r="AY686" s="17" t="s">
        <v>263</v>
      </c>
      <c r="BE686" s="245">
        <f>IF(N686="základní",J686,0)</f>
        <v>0</v>
      </c>
      <c r="BF686" s="245">
        <f>IF(N686="snížená",J686,0)</f>
        <v>0</v>
      </c>
      <c r="BG686" s="245">
        <f>IF(N686="zákl. přenesená",J686,0)</f>
        <v>0</v>
      </c>
      <c r="BH686" s="245">
        <f>IF(N686="sníž. přenesená",J686,0)</f>
        <v>0</v>
      </c>
      <c r="BI686" s="245">
        <f>IF(N686="nulová",J686,0)</f>
        <v>0</v>
      </c>
      <c r="BJ686" s="17" t="s">
        <v>90</v>
      </c>
      <c r="BK686" s="245">
        <f>ROUND(I686*H686,2)</f>
        <v>0</v>
      </c>
      <c r="BL686" s="17" t="s">
        <v>125</v>
      </c>
      <c r="BM686" s="244" t="s">
        <v>5548</v>
      </c>
    </row>
    <row r="687" s="1" customFormat="1" ht="16.5" customHeight="1">
      <c r="B687" s="39"/>
      <c r="C687" s="233" t="s">
        <v>2501</v>
      </c>
      <c r="D687" s="233" t="s">
        <v>266</v>
      </c>
      <c r="E687" s="234" t="s">
        <v>5549</v>
      </c>
      <c r="F687" s="235" t="s">
        <v>4804</v>
      </c>
      <c r="G687" s="236" t="s">
        <v>1829</v>
      </c>
      <c r="H687" s="237">
        <v>1</v>
      </c>
      <c r="I687" s="238"/>
      <c r="J687" s="239">
        <f>ROUND(I687*H687,2)</f>
        <v>0</v>
      </c>
      <c r="K687" s="235" t="s">
        <v>413</v>
      </c>
      <c r="L687" s="44"/>
      <c r="M687" s="240" t="s">
        <v>1</v>
      </c>
      <c r="N687" s="241" t="s">
        <v>48</v>
      </c>
      <c r="O687" s="87"/>
      <c r="P687" s="242">
        <f>O687*H687</f>
        <v>0</v>
      </c>
      <c r="Q687" s="242">
        <v>0</v>
      </c>
      <c r="R687" s="242">
        <f>Q687*H687</f>
        <v>0</v>
      </c>
      <c r="S687" s="242">
        <v>0</v>
      </c>
      <c r="T687" s="243">
        <f>S687*H687</f>
        <v>0</v>
      </c>
      <c r="AR687" s="244" t="s">
        <v>125</v>
      </c>
      <c r="AT687" s="244" t="s">
        <v>266</v>
      </c>
      <c r="AU687" s="244" t="s">
        <v>90</v>
      </c>
      <c r="AY687" s="17" t="s">
        <v>263</v>
      </c>
      <c r="BE687" s="245">
        <f>IF(N687="základní",J687,0)</f>
        <v>0</v>
      </c>
      <c r="BF687" s="245">
        <f>IF(N687="snížená",J687,0)</f>
        <v>0</v>
      </c>
      <c r="BG687" s="245">
        <f>IF(N687="zákl. přenesená",J687,0)</f>
        <v>0</v>
      </c>
      <c r="BH687" s="245">
        <f>IF(N687="sníž. přenesená",J687,0)</f>
        <v>0</v>
      </c>
      <c r="BI687" s="245">
        <f>IF(N687="nulová",J687,0)</f>
        <v>0</v>
      </c>
      <c r="BJ687" s="17" t="s">
        <v>90</v>
      </c>
      <c r="BK687" s="245">
        <f>ROUND(I687*H687,2)</f>
        <v>0</v>
      </c>
      <c r="BL687" s="17" t="s">
        <v>125</v>
      </c>
      <c r="BM687" s="244" t="s">
        <v>5550</v>
      </c>
    </row>
    <row r="688" s="1" customFormat="1">
      <c r="B688" s="39"/>
      <c r="C688" s="40"/>
      <c r="D688" s="246" t="s">
        <v>273</v>
      </c>
      <c r="E688" s="40"/>
      <c r="F688" s="247" t="s">
        <v>5112</v>
      </c>
      <c r="G688" s="40"/>
      <c r="H688" s="40"/>
      <c r="I688" s="151"/>
      <c r="J688" s="40"/>
      <c r="K688" s="40"/>
      <c r="L688" s="44"/>
      <c r="M688" s="248"/>
      <c r="N688" s="87"/>
      <c r="O688" s="87"/>
      <c r="P688" s="87"/>
      <c r="Q688" s="87"/>
      <c r="R688" s="87"/>
      <c r="S688" s="87"/>
      <c r="T688" s="88"/>
      <c r="AT688" s="17" t="s">
        <v>273</v>
      </c>
      <c r="AU688" s="17" t="s">
        <v>90</v>
      </c>
    </row>
    <row r="689" s="1" customFormat="1" ht="16.5" customHeight="1">
      <c r="B689" s="39"/>
      <c r="C689" s="233" t="s">
        <v>2506</v>
      </c>
      <c r="D689" s="233" t="s">
        <v>266</v>
      </c>
      <c r="E689" s="234" t="s">
        <v>5551</v>
      </c>
      <c r="F689" s="235" t="s">
        <v>4807</v>
      </c>
      <c r="G689" s="236" t="s">
        <v>1829</v>
      </c>
      <c r="H689" s="237">
        <v>1</v>
      </c>
      <c r="I689" s="238"/>
      <c r="J689" s="239">
        <f>ROUND(I689*H689,2)</f>
        <v>0</v>
      </c>
      <c r="K689" s="235" t="s">
        <v>413</v>
      </c>
      <c r="L689" s="44"/>
      <c r="M689" s="240" t="s">
        <v>1</v>
      </c>
      <c r="N689" s="241" t="s">
        <v>48</v>
      </c>
      <c r="O689" s="87"/>
      <c r="P689" s="242">
        <f>O689*H689</f>
        <v>0</v>
      </c>
      <c r="Q689" s="242">
        <v>0</v>
      </c>
      <c r="R689" s="242">
        <f>Q689*H689</f>
        <v>0</v>
      </c>
      <c r="S689" s="242">
        <v>0</v>
      </c>
      <c r="T689" s="243">
        <f>S689*H689</f>
        <v>0</v>
      </c>
      <c r="AR689" s="244" t="s">
        <v>125</v>
      </c>
      <c r="AT689" s="244" t="s">
        <v>266</v>
      </c>
      <c r="AU689" s="244" t="s">
        <v>90</v>
      </c>
      <c r="AY689" s="17" t="s">
        <v>263</v>
      </c>
      <c r="BE689" s="245">
        <f>IF(N689="základní",J689,0)</f>
        <v>0</v>
      </c>
      <c r="BF689" s="245">
        <f>IF(N689="snížená",J689,0)</f>
        <v>0</v>
      </c>
      <c r="BG689" s="245">
        <f>IF(N689="zákl. přenesená",J689,0)</f>
        <v>0</v>
      </c>
      <c r="BH689" s="245">
        <f>IF(N689="sníž. přenesená",J689,0)</f>
        <v>0</v>
      </c>
      <c r="BI689" s="245">
        <f>IF(N689="nulová",J689,0)</f>
        <v>0</v>
      </c>
      <c r="BJ689" s="17" t="s">
        <v>90</v>
      </c>
      <c r="BK689" s="245">
        <f>ROUND(I689*H689,2)</f>
        <v>0</v>
      </c>
      <c r="BL689" s="17" t="s">
        <v>125</v>
      </c>
      <c r="BM689" s="244" t="s">
        <v>5552</v>
      </c>
    </row>
    <row r="690" s="1" customFormat="1" ht="16.5" customHeight="1">
      <c r="B690" s="39"/>
      <c r="C690" s="233" t="s">
        <v>2511</v>
      </c>
      <c r="D690" s="233" t="s">
        <v>266</v>
      </c>
      <c r="E690" s="234" t="s">
        <v>5553</v>
      </c>
      <c r="F690" s="235" t="s">
        <v>4809</v>
      </c>
      <c r="G690" s="236" t="s">
        <v>1829</v>
      </c>
      <c r="H690" s="237">
        <v>1</v>
      </c>
      <c r="I690" s="238"/>
      <c r="J690" s="239">
        <f>ROUND(I690*H690,2)</f>
        <v>0</v>
      </c>
      <c r="K690" s="235" t="s">
        <v>413</v>
      </c>
      <c r="L690" s="44"/>
      <c r="M690" s="240" t="s">
        <v>1</v>
      </c>
      <c r="N690" s="241" t="s">
        <v>48</v>
      </c>
      <c r="O690" s="87"/>
      <c r="P690" s="242">
        <f>O690*H690</f>
        <v>0</v>
      </c>
      <c r="Q690" s="242">
        <v>0</v>
      </c>
      <c r="R690" s="242">
        <f>Q690*H690</f>
        <v>0</v>
      </c>
      <c r="S690" s="242">
        <v>0</v>
      </c>
      <c r="T690" s="243">
        <f>S690*H690</f>
        <v>0</v>
      </c>
      <c r="AR690" s="244" t="s">
        <v>125</v>
      </c>
      <c r="AT690" s="244" t="s">
        <v>266</v>
      </c>
      <c r="AU690" s="244" t="s">
        <v>90</v>
      </c>
      <c r="AY690" s="17" t="s">
        <v>263</v>
      </c>
      <c r="BE690" s="245">
        <f>IF(N690="základní",J690,0)</f>
        <v>0</v>
      </c>
      <c r="BF690" s="245">
        <f>IF(N690="snížená",J690,0)</f>
        <v>0</v>
      </c>
      <c r="BG690" s="245">
        <f>IF(N690="zákl. přenesená",J690,0)</f>
        <v>0</v>
      </c>
      <c r="BH690" s="245">
        <f>IF(N690="sníž. přenesená",J690,0)</f>
        <v>0</v>
      </c>
      <c r="BI690" s="245">
        <f>IF(N690="nulová",J690,0)</f>
        <v>0</v>
      </c>
      <c r="BJ690" s="17" t="s">
        <v>90</v>
      </c>
      <c r="BK690" s="245">
        <f>ROUND(I690*H690,2)</f>
        <v>0</v>
      </c>
      <c r="BL690" s="17" t="s">
        <v>125</v>
      </c>
      <c r="BM690" s="244" t="s">
        <v>5554</v>
      </c>
    </row>
    <row r="691" s="1" customFormat="1" ht="16.5" customHeight="1">
      <c r="B691" s="39"/>
      <c r="C691" s="233" t="s">
        <v>2517</v>
      </c>
      <c r="D691" s="233" t="s">
        <v>266</v>
      </c>
      <c r="E691" s="234" t="s">
        <v>5555</v>
      </c>
      <c r="F691" s="235" t="s">
        <v>4811</v>
      </c>
      <c r="G691" s="236" t="s">
        <v>1829</v>
      </c>
      <c r="H691" s="237">
        <v>1</v>
      </c>
      <c r="I691" s="238"/>
      <c r="J691" s="239">
        <f>ROUND(I691*H691,2)</f>
        <v>0</v>
      </c>
      <c r="K691" s="235" t="s">
        <v>413</v>
      </c>
      <c r="L691" s="44"/>
      <c r="M691" s="240" t="s">
        <v>1</v>
      </c>
      <c r="N691" s="241" t="s">
        <v>48</v>
      </c>
      <c r="O691" s="87"/>
      <c r="P691" s="242">
        <f>O691*H691</f>
        <v>0</v>
      </c>
      <c r="Q691" s="242">
        <v>0</v>
      </c>
      <c r="R691" s="242">
        <f>Q691*H691</f>
        <v>0</v>
      </c>
      <c r="S691" s="242">
        <v>0</v>
      </c>
      <c r="T691" s="243">
        <f>S691*H691</f>
        <v>0</v>
      </c>
      <c r="AR691" s="244" t="s">
        <v>125</v>
      </c>
      <c r="AT691" s="244" t="s">
        <v>266</v>
      </c>
      <c r="AU691" s="244" t="s">
        <v>90</v>
      </c>
      <c r="AY691" s="17" t="s">
        <v>263</v>
      </c>
      <c r="BE691" s="245">
        <f>IF(N691="základní",J691,0)</f>
        <v>0</v>
      </c>
      <c r="BF691" s="245">
        <f>IF(N691="snížená",J691,0)</f>
        <v>0</v>
      </c>
      <c r="BG691" s="245">
        <f>IF(N691="zákl. přenesená",J691,0)</f>
        <v>0</v>
      </c>
      <c r="BH691" s="245">
        <f>IF(N691="sníž. přenesená",J691,0)</f>
        <v>0</v>
      </c>
      <c r="BI691" s="245">
        <f>IF(N691="nulová",J691,0)</f>
        <v>0</v>
      </c>
      <c r="BJ691" s="17" t="s">
        <v>90</v>
      </c>
      <c r="BK691" s="245">
        <f>ROUND(I691*H691,2)</f>
        <v>0</v>
      </c>
      <c r="BL691" s="17" t="s">
        <v>125</v>
      </c>
      <c r="BM691" s="244" t="s">
        <v>5556</v>
      </c>
    </row>
    <row r="692" s="1" customFormat="1" ht="16.5" customHeight="1">
      <c r="B692" s="39"/>
      <c r="C692" s="233" t="s">
        <v>2524</v>
      </c>
      <c r="D692" s="233" t="s">
        <v>266</v>
      </c>
      <c r="E692" s="234" t="s">
        <v>5557</v>
      </c>
      <c r="F692" s="235" t="s">
        <v>4958</v>
      </c>
      <c r="G692" s="236" t="s">
        <v>1694</v>
      </c>
      <c r="H692" s="237">
        <v>30</v>
      </c>
      <c r="I692" s="238"/>
      <c r="J692" s="239">
        <f>ROUND(I692*H692,2)</f>
        <v>0</v>
      </c>
      <c r="K692" s="235" t="s">
        <v>413</v>
      </c>
      <c r="L692" s="44"/>
      <c r="M692" s="240" t="s">
        <v>1</v>
      </c>
      <c r="N692" s="241" t="s">
        <v>48</v>
      </c>
      <c r="O692" s="87"/>
      <c r="P692" s="242">
        <f>O692*H692</f>
        <v>0</v>
      </c>
      <c r="Q692" s="242">
        <v>0</v>
      </c>
      <c r="R692" s="242">
        <f>Q692*H692</f>
        <v>0</v>
      </c>
      <c r="S692" s="242">
        <v>0</v>
      </c>
      <c r="T692" s="243">
        <f>S692*H692</f>
        <v>0</v>
      </c>
      <c r="AR692" s="244" t="s">
        <v>125</v>
      </c>
      <c r="AT692" s="244" t="s">
        <v>266</v>
      </c>
      <c r="AU692" s="244" t="s">
        <v>90</v>
      </c>
      <c r="AY692" s="17" t="s">
        <v>263</v>
      </c>
      <c r="BE692" s="245">
        <f>IF(N692="základní",J692,0)</f>
        <v>0</v>
      </c>
      <c r="BF692" s="245">
        <f>IF(N692="snížená",J692,0)</f>
        <v>0</v>
      </c>
      <c r="BG692" s="245">
        <f>IF(N692="zákl. přenesená",J692,0)</f>
        <v>0</v>
      </c>
      <c r="BH692" s="245">
        <f>IF(N692="sníž. přenesená",J692,0)</f>
        <v>0</v>
      </c>
      <c r="BI692" s="245">
        <f>IF(N692="nulová",J692,0)</f>
        <v>0</v>
      </c>
      <c r="BJ692" s="17" t="s">
        <v>90</v>
      </c>
      <c r="BK692" s="245">
        <f>ROUND(I692*H692,2)</f>
        <v>0</v>
      </c>
      <c r="BL692" s="17" t="s">
        <v>125</v>
      </c>
      <c r="BM692" s="244" t="s">
        <v>5558</v>
      </c>
    </row>
    <row r="693" s="1" customFormat="1">
      <c r="B693" s="39"/>
      <c r="C693" s="40"/>
      <c r="D693" s="246" t="s">
        <v>273</v>
      </c>
      <c r="E693" s="40"/>
      <c r="F693" s="247" t="s">
        <v>4825</v>
      </c>
      <c r="G693" s="40"/>
      <c r="H693" s="40"/>
      <c r="I693" s="151"/>
      <c r="J693" s="40"/>
      <c r="K693" s="40"/>
      <c r="L693" s="44"/>
      <c r="M693" s="248"/>
      <c r="N693" s="87"/>
      <c r="O693" s="87"/>
      <c r="P693" s="87"/>
      <c r="Q693" s="87"/>
      <c r="R693" s="87"/>
      <c r="S693" s="87"/>
      <c r="T693" s="88"/>
      <c r="AT693" s="17" t="s">
        <v>273</v>
      </c>
      <c r="AU693" s="17" t="s">
        <v>90</v>
      </c>
    </row>
    <row r="694" s="1" customFormat="1" ht="16.5" customHeight="1">
      <c r="B694" s="39"/>
      <c r="C694" s="233" t="s">
        <v>2530</v>
      </c>
      <c r="D694" s="233" t="s">
        <v>266</v>
      </c>
      <c r="E694" s="234" t="s">
        <v>5559</v>
      </c>
      <c r="F694" s="235" t="s">
        <v>4745</v>
      </c>
      <c r="G694" s="236" t="s">
        <v>1829</v>
      </c>
      <c r="H694" s="237">
        <v>1</v>
      </c>
      <c r="I694" s="238"/>
      <c r="J694" s="239">
        <f>ROUND(I694*H694,2)</f>
        <v>0</v>
      </c>
      <c r="K694" s="235" t="s">
        <v>413</v>
      </c>
      <c r="L694" s="44"/>
      <c r="M694" s="240" t="s">
        <v>1</v>
      </c>
      <c r="N694" s="241" t="s">
        <v>48</v>
      </c>
      <c r="O694" s="87"/>
      <c r="P694" s="242">
        <f>O694*H694</f>
        <v>0</v>
      </c>
      <c r="Q694" s="242">
        <v>0</v>
      </c>
      <c r="R694" s="242">
        <f>Q694*H694</f>
        <v>0</v>
      </c>
      <c r="S694" s="242">
        <v>0</v>
      </c>
      <c r="T694" s="243">
        <f>S694*H694</f>
        <v>0</v>
      </c>
      <c r="AR694" s="244" t="s">
        <v>125</v>
      </c>
      <c r="AT694" s="244" t="s">
        <v>266</v>
      </c>
      <c r="AU694" s="244" t="s">
        <v>90</v>
      </c>
      <c r="AY694" s="17" t="s">
        <v>263</v>
      </c>
      <c r="BE694" s="245">
        <f>IF(N694="základní",J694,0)</f>
        <v>0</v>
      </c>
      <c r="BF694" s="245">
        <f>IF(N694="snížená",J694,0)</f>
        <v>0</v>
      </c>
      <c r="BG694" s="245">
        <f>IF(N694="zákl. přenesená",J694,0)</f>
        <v>0</v>
      </c>
      <c r="BH694" s="245">
        <f>IF(N694="sníž. přenesená",J694,0)</f>
        <v>0</v>
      </c>
      <c r="BI694" s="245">
        <f>IF(N694="nulová",J694,0)</f>
        <v>0</v>
      </c>
      <c r="BJ694" s="17" t="s">
        <v>90</v>
      </c>
      <c r="BK694" s="245">
        <f>ROUND(I694*H694,2)</f>
        <v>0</v>
      </c>
      <c r="BL694" s="17" t="s">
        <v>125</v>
      </c>
      <c r="BM694" s="244" t="s">
        <v>5560</v>
      </c>
    </row>
    <row r="695" s="1" customFormat="1" ht="16.5" customHeight="1">
      <c r="B695" s="39"/>
      <c r="C695" s="233" t="s">
        <v>2534</v>
      </c>
      <c r="D695" s="233" t="s">
        <v>266</v>
      </c>
      <c r="E695" s="234" t="s">
        <v>5561</v>
      </c>
      <c r="F695" s="235" t="s">
        <v>5562</v>
      </c>
      <c r="G695" s="236" t="s">
        <v>1829</v>
      </c>
      <c r="H695" s="237">
        <v>2</v>
      </c>
      <c r="I695" s="238"/>
      <c r="J695" s="239">
        <f>ROUND(I695*H695,2)</f>
        <v>0</v>
      </c>
      <c r="K695" s="235" t="s">
        <v>413</v>
      </c>
      <c r="L695" s="44"/>
      <c r="M695" s="240" t="s">
        <v>1</v>
      </c>
      <c r="N695" s="241" t="s">
        <v>48</v>
      </c>
      <c r="O695" s="87"/>
      <c r="P695" s="242">
        <f>O695*H695</f>
        <v>0</v>
      </c>
      <c r="Q695" s="242">
        <v>0</v>
      </c>
      <c r="R695" s="242">
        <f>Q695*H695</f>
        <v>0</v>
      </c>
      <c r="S695" s="242">
        <v>0</v>
      </c>
      <c r="T695" s="243">
        <f>S695*H695</f>
        <v>0</v>
      </c>
      <c r="AR695" s="244" t="s">
        <v>125</v>
      </c>
      <c r="AT695" s="244" t="s">
        <v>266</v>
      </c>
      <c r="AU695" s="244" t="s">
        <v>90</v>
      </c>
      <c r="AY695" s="17" t="s">
        <v>263</v>
      </c>
      <c r="BE695" s="245">
        <f>IF(N695="základní",J695,0)</f>
        <v>0</v>
      </c>
      <c r="BF695" s="245">
        <f>IF(N695="snížená",J695,0)</f>
        <v>0</v>
      </c>
      <c r="BG695" s="245">
        <f>IF(N695="zákl. přenesená",J695,0)</f>
        <v>0</v>
      </c>
      <c r="BH695" s="245">
        <f>IF(N695="sníž. přenesená",J695,0)</f>
        <v>0</v>
      </c>
      <c r="BI695" s="245">
        <f>IF(N695="nulová",J695,0)</f>
        <v>0</v>
      </c>
      <c r="BJ695" s="17" t="s">
        <v>90</v>
      </c>
      <c r="BK695" s="245">
        <f>ROUND(I695*H695,2)</f>
        <v>0</v>
      </c>
      <c r="BL695" s="17" t="s">
        <v>125</v>
      </c>
      <c r="BM695" s="244" t="s">
        <v>5563</v>
      </c>
    </row>
    <row r="696" s="1" customFormat="1">
      <c r="B696" s="39"/>
      <c r="C696" s="40"/>
      <c r="D696" s="246" t="s">
        <v>273</v>
      </c>
      <c r="E696" s="40"/>
      <c r="F696" s="247" t="s">
        <v>5337</v>
      </c>
      <c r="G696" s="40"/>
      <c r="H696" s="40"/>
      <c r="I696" s="151"/>
      <c r="J696" s="40"/>
      <c r="K696" s="40"/>
      <c r="L696" s="44"/>
      <c r="M696" s="248"/>
      <c r="N696" s="87"/>
      <c r="O696" s="87"/>
      <c r="P696" s="87"/>
      <c r="Q696" s="87"/>
      <c r="R696" s="87"/>
      <c r="S696" s="87"/>
      <c r="T696" s="88"/>
      <c r="AT696" s="17" t="s">
        <v>273</v>
      </c>
      <c r="AU696" s="17" t="s">
        <v>90</v>
      </c>
    </row>
    <row r="697" s="1" customFormat="1" ht="16.5" customHeight="1">
      <c r="B697" s="39"/>
      <c r="C697" s="233" t="s">
        <v>2539</v>
      </c>
      <c r="D697" s="233" t="s">
        <v>266</v>
      </c>
      <c r="E697" s="234" t="s">
        <v>5564</v>
      </c>
      <c r="F697" s="235" t="s">
        <v>5339</v>
      </c>
      <c r="G697" s="236" t="s">
        <v>1829</v>
      </c>
      <c r="H697" s="237">
        <v>24</v>
      </c>
      <c r="I697" s="238"/>
      <c r="J697" s="239">
        <f>ROUND(I697*H697,2)</f>
        <v>0</v>
      </c>
      <c r="K697" s="235" t="s">
        <v>413</v>
      </c>
      <c r="L697" s="44"/>
      <c r="M697" s="240" t="s">
        <v>1</v>
      </c>
      <c r="N697" s="241" t="s">
        <v>48</v>
      </c>
      <c r="O697" s="87"/>
      <c r="P697" s="242">
        <f>O697*H697</f>
        <v>0</v>
      </c>
      <c r="Q697" s="242">
        <v>0</v>
      </c>
      <c r="R697" s="242">
        <f>Q697*H697</f>
        <v>0</v>
      </c>
      <c r="S697" s="242">
        <v>0</v>
      </c>
      <c r="T697" s="243">
        <f>S697*H697</f>
        <v>0</v>
      </c>
      <c r="AR697" s="244" t="s">
        <v>125</v>
      </c>
      <c r="AT697" s="244" t="s">
        <v>266</v>
      </c>
      <c r="AU697" s="244" t="s">
        <v>90</v>
      </c>
      <c r="AY697" s="17" t="s">
        <v>263</v>
      </c>
      <c r="BE697" s="245">
        <f>IF(N697="základní",J697,0)</f>
        <v>0</v>
      </c>
      <c r="BF697" s="245">
        <f>IF(N697="snížená",J697,0)</f>
        <v>0</v>
      </c>
      <c r="BG697" s="245">
        <f>IF(N697="zákl. přenesená",J697,0)</f>
        <v>0</v>
      </c>
      <c r="BH697" s="245">
        <f>IF(N697="sníž. přenesená",J697,0)</f>
        <v>0</v>
      </c>
      <c r="BI697" s="245">
        <f>IF(N697="nulová",J697,0)</f>
        <v>0</v>
      </c>
      <c r="BJ697" s="17" t="s">
        <v>90</v>
      </c>
      <c r="BK697" s="245">
        <f>ROUND(I697*H697,2)</f>
        <v>0</v>
      </c>
      <c r="BL697" s="17" t="s">
        <v>125</v>
      </c>
      <c r="BM697" s="244" t="s">
        <v>5565</v>
      </c>
    </row>
    <row r="698" s="1" customFormat="1" ht="16.5" customHeight="1">
      <c r="B698" s="39"/>
      <c r="C698" s="233" t="s">
        <v>2543</v>
      </c>
      <c r="D698" s="233" t="s">
        <v>266</v>
      </c>
      <c r="E698" s="234" t="s">
        <v>5566</v>
      </c>
      <c r="F698" s="235" t="s">
        <v>5567</v>
      </c>
      <c r="G698" s="236" t="s">
        <v>1694</v>
      </c>
      <c r="H698" s="237">
        <v>18</v>
      </c>
      <c r="I698" s="238"/>
      <c r="J698" s="239">
        <f>ROUND(I698*H698,2)</f>
        <v>0</v>
      </c>
      <c r="K698" s="235" t="s">
        <v>413</v>
      </c>
      <c r="L698" s="44"/>
      <c r="M698" s="240" t="s">
        <v>1</v>
      </c>
      <c r="N698" s="241" t="s">
        <v>48</v>
      </c>
      <c r="O698" s="87"/>
      <c r="P698" s="242">
        <f>O698*H698</f>
        <v>0</v>
      </c>
      <c r="Q698" s="242">
        <v>0</v>
      </c>
      <c r="R698" s="242">
        <f>Q698*H698</f>
        <v>0</v>
      </c>
      <c r="S698" s="242">
        <v>0</v>
      </c>
      <c r="T698" s="243">
        <f>S698*H698</f>
        <v>0</v>
      </c>
      <c r="AR698" s="244" t="s">
        <v>125</v>
      </c>
      <c r="AT698" s="244" t="s">
        <v>266</v>
      </c>
      <c r="AU698" s="244" t="s">
        <v>90</v>
      </c>
      <c r="AY698" s="17" t="s">
        <v>263</v>
      </c>
      <c r="BE698" s="245">
        <f>IF(N698="základní",J698,0)</f>
        <v>0</v>
      </c>
      <c r="BF698" s="245">
        <f>IF(N698="snížená",J698,0)</f>
        <v>0</v>
      </c>
      <c r="BG698" s="245">
        <f>IF(N698="zákl. přenesená",J698,0)</f>
        <v>0</v>
      </c>
      <c r="BH698" s="245">
        <f>IF(N698="sníž. přenesená",J698,0)</f>
        <v>0</v>
      </c>
      <c r="BI698" s="245">
        <f>IF(N698="nulová",J698,0)</f>
        <v>0</v>
      </c>
      <c r="BJ698" s="17" t="s">
        <v>90</v>
      </c>
      <c r="BK698" s="245">
        <f>ROUND(I698*H698,2)</f>
        <v>0</v>
      </c>
      <c r="BL698" s="17" t="s">
        <v>125</v>
      </c>
      <c r="BM698" s="244" t="s">
        <v>5568</v>
      </c>
    </row>
    <row r="699" s="1" customFormat="1" ht="16.5" customHeight="1">
      <c r="B699" s="39"/>
      <c r="C699" s="233" t="s">
        <v>2549</v>
      </c>
      <c r="D699" s="233" t="s">
        <v>266</v>
      </c>
      <c r="E699" s="234" t="s">
        <v>5569</v>
      </c>
      <c r="F699" s="235" t="s">
        <v>4745</v>
      </c>
      <c r="G699" s="236" t="s">
        <v>1829</v>
      </c>
      <c r="H699" s="237">
        <v>1</v>
      </c>
      <c r="I699" s="238"/>
      <c r="J699" s="239">
        <f>ROUND(I699*H699,2)</f>
        <v>0</v>
      </c>
      <c r="K699" s="235" t="s">
        <v>413</v>
      </c>
      <c r="L699" s="44"/>
      <c r="M699" s="240" t="s">
        <v>1</v>
      </c>
      <c r="N699" s="241" t="s">
        <v>48</v>
      </c>
      <c r="O699" s="87"/>
      <c r="P699" s="242">
        <f>O699*H699</f>
        <v>0</v>
      </c>
      <c r="Q699" s="242">
        <v>0</v>
      </c>
      <c r="R699" s="242">
        <f>Q699*H699</f>
        <v>0</v>
      </c>
      <c r="S699" s="242">
        <v>0</v>
      </c>
      <c r="T699" s="243">
        <f>S699*H699</f>
        <v>0</v>
      </c>
      <c r="AR699" s="244" t="s">
        <v>125</v>
      </c>
      <c r="AT699" s="244" t="s">
        <v>266</v>
      </c>
      <c r="AU699" s="244" t="s">
        <v>90</v>
      </c>
      <c r="AY699" s="17" t="s">
        <v>263</v>
      </c>
      <c r="BE699" s="245">
        <f>IF(N699="základní",J699,0)</f>
        <v>0</v>
      </c>
      <c r="BF699" s="245">
        <f>IF(N699="snížená",J699,0)</f>
        <v>0</v>
      </c>
      <c r="BG699" s="245">
        <f>IF(N699="zákl. přenesená",J699,0)</f>
        <v>0</v>
      </c>
      <c r="BH699" s="245">
        <f>IF(N699="sníž. přenesená",J699,0)</f>
        <v>0</v>
      </c>
      <c r="BI699" s="245">
        <f>IF(N699="nulová",J699,0)</f>
        <v>0</v>
      </c>
      <c r="BJ699" s="17" t="s">
        <v>90</v>
      </c>
      <c r="BK699" s="245">
        <f>ROUND(I699*H699,2)</f>
        <v>0</v>
      </c>
      <c r="BL699" s="17" t="s">
        <v>125</v>
      </c>
      <c r="BM699" s="244" t="s">
        <v>5570</v>
      </c>
    </row>
    <row r="700" s="1" customFormat="1" ht="16.5" customHeight="1">
      <c r="B700" s="39"/>
      <c r="C700" s="233" t="s">
        <v>2555</v>
      </c>
      <c r="D700" s="233" t="s">
        <v>266</v>
      </c>
      <c r="E700" s="234" t="s">
        <v>5571</v>
      </c>
      <c r="F700" s="235" t="s">
        <v>5351</v>
      </c>
      <c r="G700" s="236" t="s">
        <v>1829</v>
      </c>
      <c r="H700" s="237">
        <v>18</v>
      </c>
      <c r="I700" s="238"/>
      <c r="J700" s="239">
        <f>ROUND(I700*H700,2)</f>
        <v>0</v>
      </c>
      <c r="K700" s="235" t="s">
        <v>413</v>
      </c>
      <c r="L700" s="44"/>
      <c r="M700" s="240" t="s">
        <v>1</v>
      </c>
      <c r="N700" s="241" t="s">
        <v>48</v>
      </c>
      <c r="O700" s="87"/>
      <c r="P700" s="242">
        <f>O700*H700</f>
        <v>0</v>
      </c>
      <c r="Q700" s="242">
        <v>0</v>
      </c>
      <c r="R700" s="242">
        <f>Q700*H700</f>
        <v>0</v>
      </c>
      <c r="S700" s="242">
        <v>0</v>
      </c>
      <c r="T700" s="243">
        <f>S700*H700</f>
        <v>0</v>
      </c>
      <c r="AR700" s="244" t="s">
        <v>125</v>
      </c>
      <c r="AT700" s="244" t="s">
        <v>266</v>
      </c>
      <c r="AU700" s="244" t="s">
        <v>90</v>
      </c>
      <c r="AY700" s="17" t="s">
        <v>263</v>
      </c>
      <c r="BE700" s="245">
        <f>IF(N700="základní",J700,0)</f>
        <v>0</v>
      </c>
      <c r="BF700" s="245">
        <f>IF(N700="snížená",J700,0)</f>
        <v>0</v>
      </c>
      <c r="BG700" s="245">
        <f>IF(N700="zákl. přenesená",J700,0)</f>
        <v>0</v>
      </c>
      <c r="BH700" s="245">
        <f>IF(N700="sníž. přenesená",J700,0)</f>
        <v>0</v>
      </c>
      <c r="BI700" s="245">
        <f>IF(N700="nulová",J700,0)</f>
        <v>0</v>
      </c>
      <c r="BJ700" s="17" t="s">
        <v>90</v>
      </c>
      <c r="BK700" s="245">
        <f>ROUND(I700*H700,2)</f>
        <v>0</v>
      </c>
      <c r="BL700" s="17" t="s">
        <v>125</v>
      </c>
      <c r="BM700" s="244" t="s">
        <v>5572</v>
      </c>
    </row>
    <row r="701" s="1" customFormat="1">
      <c r="B701" s="39"/>
      <c r="C701" s="40"/>
      <c r="D701" s="246" t="s">
        <v>273</v>
      </c>
      <c r="E701" s="40"/>
      <c r="F701" s="247" t="s">
        <v>5455</v>
      </c>
      <c r="G701" s="40"/>
      <c r="H701" s="40"/>
      <c r="I701" s="151"/>
      <c r="J701" s="40"/>
      <c r="K701" s="40"/>
      <c r="L701" s="44"/>
      <c r="M701" s="248"/>
      <c r="N701" s="87"/>
      <c r="O701" s="87"/>
      <c r="P701" s="87"/>
      <c r="Q701" s="87"/>
      <c r="R701" s="87"/>
      <c r="S701" s="87"/>
      <c r="T701" s="88"/>
      <c r="AT701" s="17" t="s">
        <v>273</v>
      </c>
      <c r="AU701" s="17" t="s">
        <v>90</v>
      </c>
    </row>
    <row r="702" s="1" customFormat="1" ht="16.5" customHeight="1">
      <c r="B702" s="39"/>
      <c r="C702" s="233" t="s">
        <v>2559</v>
      </c>
      <c r="D702" s="233" t="s">
        <v>266</v>
      </c>
      <c r="E702" s="234" t="s">
        <v>5573</v>
      </c>
      <c r="F702" s="235" t="s">
        <v>5354</v>
      </c>
      <c r="G702" s="236" t="s">
        <v>1829</v>
      </c>
      <c r="H702" s="237">
        <v>6</v>
      </c>
      <c r="I702" s="238"/>
      <c r="J702" s="239">
        <f>ROUND(I702*H702,2)</f>
        <v>0</v>
      </c>
      <c r="K702" s="235" t="s">
        <v>413</v>
      </c>
      <c r="L702" s="44"/>
      <c r="M702" s="240" t="s">
        <v>1</v>
      </c>
      <c r="N702" s="241" t="s">
        <v>48</v>
      </c>
      <c r="O702" s="87"/>
      <c r="P702" s="242">
        <f>O702*H702</f>
        <v>0</v>
      </c>
      <c r="Q702" s="242">
        <v>0</v>
      </c>
      <c r="R702" s="242">
        <f>Q702*H702</f>
        <v>0</v>
      </c>
      <c r="S702" s="242">
        <v>0</v>
      </c>
      <c r="T702" s="243">
        <f>S702*H702</f>
        <v>0</v>
      </c>
      <c r="AR702" s="244" t="s">
        <v>125</v>
      </c>
      <c r="AT702" s="244" t="s">
        <v>266</v>
      </c>
      <c r="AU702" s="244" t="s">
        <v>90</v>
      </c>
      <c r="AY702" s="17" t="s">
        <v>263</v>
      </c>
      <c r="BE702" s="245">
        <f>IF(N702="základní",J702,0)</f>
        <v>0</v>
      </c>
      <c r="BF702" s="245">
        <f>IF(N702="snížená",J702,0)</f>
        <v>0</v>
      </c>
      <c r="BG702" s="245">
        <f>IF(N702="zákl. přenesená",J702,0)</f>
        <v>0</v>
      </c>
      <c r="BH702" s="245">
        <f>IF(N702="sníž. přenesená",J702,0)</f>
        <v>0</v>
      </c>
      <c r="BI702" s="245">
        <f>IF(N702="nulová",J702,0)</f>
        <v>0</v>
      </c>
      <c r="BJ702" s="17" t="s">
        <v>90</v>
      </c>
      <c r="BK702" s="245">
        <f>ROUND(I702*H702,2)</f>
        <v>0</v>
      </c>
      <c r="BL702" s="17" t="s">
        <v>125</v>
      </c>
      <c r="BM702" s="244" t="s">
        <v>5574</v>
      </c>
    </row>
    <row r="703" s="1" customFormat="1">
      <c r="B703" s="39"/>
      <c r="C703" s="40"/>
      <c r="D703" s="246" t="s">
        <v>273</v>
      </c>
      <c r="E703" s="40"/>
      <c r="F703" s="247" t="s">
        <v>5455</v>
      </c>
      <c r="G703" s="40"/>
      <c r="H703" s="40"/>
      <c r="I703" s="151"/>
      <c r="J703" s="40"/>
      <c r="K703" s="40"/>
      <c r="L703" s="44"/>
      <c r="M703" s="248"/>
      <c r="N703" s="87"/>
      <c r="O703" s="87"/>
      <c r="P703" s="87"/>
      <c r="Q703" s="87"/>
      <c r="R703" s="87"/>
      <c r="S703" s="87"/>
      <c r="T703" s="88"/>
      <c r="AT703" s="17" t="s">
        <v>273</v>
      </c>
      <c r="AU703" s="17" t="s">
        <v>90</v>
      </c>
    </row>
    <row r="704" s="1" customFormat="1" ht="16.5" customHeight="1">
      <c r="B704" s="39"/>
      <c r="C704" s="233" t="s">
        <v>2563</v>
      </c>
      <c r="D704" s="233" t="s">
        <v>266</v>
      </c>
      <c r="E704" s="234" t="s">
        <v>5575</v>
      </c>
      <c r="F704" s="235" t="s">
        <v>5463</v>
      </c>
      <c r="G704" s="236" t="s">
        <v>1829</v>
      </c>
      <c r="H704" s="237">
        <v>2</v>
      </c>
      <c r="I704" s="238"/>
      <c r="J704" s="239">
        <f>ROUND(I704*H704,2)</f>
        <v>0</v>
      </c>
      <c r="K704" s="235" t="s">
        <v>413</v>
      </c>
      <c r="L704" s="44"/>
      <c r="M704" s="240" t="s">
        <v>1</v>
      </c>
      <c r="N704" s="241" t="s">
        <v>48</v>
      </c>
      <c r="O704" s="87"/>
      <c r="P704" s="242">
        <f>O704*H704</f>
        <v>0</v>
      </c>
      <c r="Q704" s="242">
        <v>0</v>
      </c>
      <c r="R704" s="242">
        <f>Q704*H704</f>
        <v>0</v>
      </c>
      <c r="S704" s="242">
        <v>0</v>
      </c>
      <c r="T704" s="243">
        <f>S704*H704</f>
        <v>0</v>
      </c>
      <c r="AR704" s="244" t="s">
        <v>125</v>
      </c>
      <c r="AT704" s="244" t="s">
        <v>266</v>
      </c>
      <c r="AU704" s="244" t="s">
        <v>90</v>
      </c>
      <c r="AY704" s="17" t="s">
        <v>263</v>
      </c>
      <c r="BE704" s="245">
        <f>IF(N704="základní",J704,0)</f>
        <v>0</v>
      </c>
      <c r="BF704" s="245">
        <f>IF(N704="snížená",J704,0)</f>
        <v>0</v>
      </c>
      <c r="BG704" s="245">
        <f>IF(N704="zákl. přenesená",J704,0)</f>
        <v>0</v>
      </c>
      <c r="BH704" s="245">
        <f>IF(N704="sníž. přenesená",J704,0)</f>
        <v>0</v>
      </c>
      <c r="BI704" s="245">
        <f>IF(N704="nulová",J704,0)</f>
        <v>0</v>
      </c>
      <c r="BJ704" s="17" t="s">
        <v>90</v>
      </c>
      <c r="BK704" s="245">
        <f>ROUND(I704*H704,2)</f>
        <v>0</v>
      </c>
      <c r="BL704" s="17" t="s">
        <v>125</v>
      </c>
      <c r="BM704" s="244" t="s">
        <v>5576</v>
      </c>
    </row>
    <row r="705" s="1" customFormat="1">
      <c r="B705" s="39"/>
      <c r="C705" s="40"/>
      <c r="D705" s="246" t="s">
        <v>273</v>
      </c>
      <c r="E705" s="40"/>
      <c r="F705" s="247" t="s">
        <v>5455</v>
      </c>
      <c r="G705" s="40"/>
      <c r="H705" s="40"/>
      <c r="I705" s="151"/>
      <c r="J705" s="40"/>
      <c r="K705" s="40"/>
      <c r="L705" s="44"/>
      <c r="M705" s="248"/>
      <c r="N705" s="87"/>
      <c r="O705" s="87"/>
      <c r="P705" s="87"/>
      <c r="Q705" s="87"/>
      <c r="R705" s="87"/>
      <c r="S705" s="87"/>
      <c r="T705" s="88"/>
      <c r="AT705" s="17" t="s">
        <v>273</v>
      </c>
      <c r="AU705" s="17" t="s">
        <v>90</v>
      </c>
    </row>
    <row r="706" s="1" customFormat="1" ht="16.5" customHeight="1">
      <c r="B706" s="39"/>
      <c r="C706" s="233" t="s">
        <v>2569</v>
      </c>
      <c r="D706" s="233" t="s">
        <v>266</v>
      </c>
      <c r="E706" s="234" t="s">
        <v>5577</v>
      </c>
      <c r="F706" s="235" t="s">
        <v>5347</v>
      </c>
      <c r="G706" s="236" t="s">
        <v>1829</v>
      </c>
      <c r="H706" s="237">
        <v>1</v>
      </c>
      <c r="I706" s="238"/>
      <c r="J706" s="239">
        <f>ROUND(I706*H706,2)</f>
        <v>0</v>
      </c>
      <c r="K706" s="235" t="s">
        <v>413</v>
      </c>
      <c r="L706" s="44"/>
      <c r="M706" s="240" t="s">
        <v>1</v>
      </c>
      <c r="N706" s="241" t="s">
        <v>48</v>
      </c>
      <c r="O706" s="87"/>
      <c r="P706" s="242">
        <f>O706*H706</f>
        <v>0</v>
      </c>
      <c r="Q706" s="242">
        <v>0</v>
      </c>
      <c r="R706" s="242">
        <f>Q706*H706</f>
        <v>0</v>
      </c>
      <c r="S706" s="242">
        <v>0</v>
      </c>
      <c r="T706" s="243">
        <f>S706*H706</f>
        <v>0</v>
      </c>
      <c r="AR706" s="244" t="s">
        <v>125</v>
      </c>
      <c r="AT706" s="244" t="s">
        <v>266</v>
      </c>
      <c r="AU706" s="244" t="s">
        <v>90</v>
      </c>
      <c r="AY706" s="17" t="s">
        <v>263</v>
      </c>
      <c r="BE706" s="245">
        <f>IF(N706="základní",J706,0)</f>
        <v>0</v>
      </c>
      <c r="BF706" s="245">
        <f>IF(N706="snížená",J706,0)</f>
        <v>0</v>
      </c>
      <c r="BG706" s="245">
        <f>IF(N706="zákl. přenesená",J706,0)</f>
        <v>0</v>
      </c>
      <c r="BH706" s="245">
        <f>IF(N706="sníž. přenesená",J706,0)</f>
        <v>0</v>
      </c>
      <c r="BI706" s="245">
        <f>IF(N706="nulová",J706,0)</f>
        <v>0</v>
      </c>
      <c r="BJ706" s="17" t="s">
        <v>90</v>
      </c>
      <c r="BK706" s="245">
        <f>ROUND(I706*H706,2)</f>
        <v>0</v>
      </c>
      <c r="BL706" s="17" t="s">
        <v>125</v>
      </c>
      <c r="BM706" s="244" t="s">
        <v>5578</v>
      </c>
    </row>
    <row r="707" s="1" customFormat="1">
      <c r="B707" s="39"/>
      <c r="C707" s="40"/>
      <c r="D707" s="246" t="s">
        <v>273</v>
      </c>
      <c r="E707" s="40"/>
      <c r="F707" s="247" t="s">
        <v>5356</v>
      </c>
      <c r="G707" s="40"/>
      <c r="H707" s="40"/>
      <c r="I707" s="151"/>
      <c r="J707" s="40"/>
      <c r="K707" s="40"/>
      <c r="L707" s="44"/>
      <c r="M707" s="248"/>
      <c r="N707" s="87"/>
      <c r="O707" s="87"/>
      <c r="P707" s="87"/>
      <c r="Q707" s="87"/>
      <c r="R707" s="87"/>
      <c r="S707" s="87"/>
      <c r="T707" s="88"/>
      <c r="AT707" s="17" t="s">
        <v>273</v>
      </c>
      <c r="AU707" s="17" t="s">
        <v>90</v>
      </c>
    </row>
    <row r="708" s="1" customFormat="1" ht="16.5" customHeight="1">
      <c r="B708" s="39"/>
      <c r="C708" s="233" t="s">
        <v>2575</v>
      </c>
      <c r="D708" s="233" t="s">
        <v>266</v>
      </c>
      <c r="E708" s="234" t="s">
        <v>5579</v>
      </c>
      <c r="F708" s="235" t="s">
        <v>4745</v>
      </c>
      <c r="G708" s="236" t="s">
        <v>1829</v>
      </c>
      <c r="H708" s="237">
        <v>1</v>
      </c>
      <c r="I708" s="238"/>
      <c r="J708" s="239">
        <f>ROUND(I708*H708,2)</f>
        <v>0</v>
      </c>
      <c r="K708" s="235" t="s">
        <v>413</v>
      </c>
      <c r="L708" s="44"/>
      <c r="M708" s="240" t="s">
        <v>1</v>
      </c>
      <c r="N708" s="241" t="s">
        <v>48</v>
      </c>
      <c r="O708" s="87"/>
      <c r="P708" s="242">
        <f>O708*H708</f>
        <v>0</v>
      </c>
      <c r="Q708" s="242">
        <v>0</v>
      </c>
      <c r="R708" s="242">
        <f>Q708*H708</f>
        <v>0</v>
      </c>
      <c r="S708" s="242">
        <v>0</v>
      </c>
      <c r="T708" s="243">
        <f>S708*H708</f>
        <v>0</v>
      </c>
      <c r="AR708" s="244" t="s">
        <v>125</v>
      </c>
      <c r="AT708" s="244" t="s">
        <v>266</v>
      </c>
      <c r="AU708" s="244" t="s">
        <v>90</v>
      </c>
      <c r="AY708" s="17" t="s">
        <v>263</v>
      </c>
      <c r="BE708" s="245">
        <f>IF(N708="základní",J708,0)</f>
        <v>0</v>
      </c>
      <c r="BF708" s="245">
        <f>IF(N708="snížená",J708,0)</f>
        <v>0</v>
      </c>
      <c r="BG708" s="245">
        <f>IF(N708="zákl. přenesená",J708,0)</f>
        <v>0</v>
      </c>
      <c r="BH708" s="245">
        <f>IF(N708="sníž. přenesená",J708,0)</f>
        <v>0</v>
      </c>
      <c r="BI708" s="245">
        <f>IF(N708="nulová",J708,0)</f>
        <v>0</v>
      </c>
      <c r="BJ708" s="17" t="s">
        <v>90</v>
      </c>
      <c r="BK708" s="245">
        <f>ROUND(I708*H708,2)</f>
        <v>0</v>
      </c>
      <c r="BL708" s="17" t="s">
        <v>125</v>
      </c>
      <c r="BM708" s="244" t="s">
        <v>5580</v>
      </c>
    </row>
    <row r="709" s="1" customFormat="1" ht="24" customHeight="1">
      <c r="B709" s="39"/>
      <c r="C709" s="233" t="s">
        <v>2582</v>
      </c>
      <c r="D709" s="233" t="s">
        <v>266</v>
      </c>
      <c r="E709" s="234" t="s">
        <v>5581</v>
      </c>
      <c r="F709" s="235" t="s">
        <v>5582</v>
      </c>
      <c r="G709" s="236" t="s">
        <v>1829</v>
      </c>
      <c r="H709" s="237">
        <v>58</v>
      </c>
      <c r="I709" s="238"/>
      <c r="J709" s="239">
        <f>ROUND(I709*H709,2)</f>
        <v>0</v>
      </c>
      <c r="K709" s="235" t="s">
        <v>413</v>
      </c>
      <c r="L709" s="44"/>
      <c r="M709" s="240" t="s">
        <v>1</v>
      </c>
      <c r="N709" s="241" t="s">
        <v>48</v>
      </c>
      <c r="O709" s="87"/>
      <c r="P709" s="242">
        <f>O709*H709</f>
        <v>0</v>
      </c>
      <c r="Q709" s="242">
        <v>0</v>
      </c>
      <c r="R709" s="242">
        <f>Q709*H709</f>
        <v>0</v>
      </c>
      <c r="S709" s="242">
        <v>0</v>
      </c>
      <c r="T709" s="243">
        <f>S709*H709</f>
        <v>0</v>
      </c>
      <c r="AR709" s="244" t="s">
        <v>125</v>
      </c>
      <c r="AT709" s="244" t="s">
        <v>266</v>
      </c>
      <c r="AU709" s="244" t="s">
        <v>90</v>
      </c>
      <c r="AY709" s="17" t="s">
        <v>263</v>
      </c>
      <c r="BE709" s="245">
        <f>IF(N709="základní",J709,0)</f>
        <v>0</v>
      </c>
      <c r="BF709" s="245">
        <f>IF(N709="snížená",J709,0)</f>
        <v>0</v>
      </c>
      <c r="BG709" s="245">
        <f>IF(N709="zákl. přenesená",J709,0)</f>
        <v>0</v>
      </c>
      <c r="BH709" s="245">
        <f>IF(N709="sníž. přenesená",J709,0)</f>
        <v>0</v>
      </c>
      <c r="BI709" s="245">
        <f>IF(N709="nulová",J709,0)</f>
        <v>0</v>
      </c>
      <c r="BJ709" s="17" t="s">
        <v>90</v>
      </c>
      <c r="BK709" s="245">
        <f>ROUND(I709*H709,2)</f>
        <v>0</v>
      </c>
      <c r="BL709" s="17" t="s">
        <v>125</v>
      </c>
      <c r="BM709" s="244" t="s">
        <v>5583</v>
      </c>
    </row>
    <row r="710" s="1" customFormat="1">
      <c r="B710" s="39"/>
      <c r="C710" s="40"/>
      <c r="D710" s="246" t="s">
        <v>273</v>
      </c>
      <c r="E710" s="40"/>
      <c r="F710" s="247" t="s">
        <v>5045</v>
      </c>
      <c r="G710" s="40"/>
      <c r="H710" s="40"/>
      <c r="I710" s="151"/>
      <c r="J710" s="40"/>
      <c r="K710" s="40"/>
      <c r="L710" s="44"/>
      <c r="M710" s="248"/>
      <c r="N710" s="87"/>
      <c r="O710" s="87"/>
      <c r="P710" s="87"/>
      <c r="Q710" s="87"/>
      <c r="R710" s="87"/>
      <c r="S710" s="87"/>
      <c r="T710" s="88"/>
      <c r="AT710" s="17" t="s">
        <v>273</v>
      </c>
      <c r="AU710" s="17" t="s">
        <v>90</v>
      </c>
    </row>
    <row r="711" s="1" customFormat="1" ht="16.5" customHeight="1">
      <c r="B711" s="39"/>
      <c r="C711" s="233" t="s">
        <v>2588</v>
      </c>
      <c r="D711" s="233" t="s">
        <v>266</v>
      </c>
      <c r="E711" s="234" t="s">
        <v>5584</v>
      </c>
      <c r="F711" s="235" t="s">
        <v>4900</v>
      </c>
      <c r="G711" s="236" t="s">
        <v>1694</v>
      </c>
      <c r="H711" s="237">
        <v>58</v>
      </c>
      <c r="I711" s="238"/>
      <c r="J711" s="239">
        <f>ROUND(I711*H711,2)</f>
        <v>0</v>
      </c>
      <c r="K711" s="235" t="s">
        <v>413</v>
      </c>
      <c r="L711" s="44"/>
      <c r="M711" s="240" t="s">
        <v>1</v>
      </c>
      <c r="N711" s="241" t="s">
        <v>48</v>
      </c>
      <c r="O711" s="87"/>
      <c r="P711" s="242">
        <f>O711*H711</f>
        <v>0</v>
      </c>
      <c r="Q711" s="242">
        <v>0</v>
      </c>
      <c r="R711" s="242">
        <f>Q711*H711</f>
        <v>0</v>
      </c>
      <c r="S711" s="242">
        <v>0</v>
      </c>
      <c r="T711" s="243">
        <f>S711*H711</f>
        <v>0</v>
      </c>
      <c r="AR711" s="244" t="s">
        <v>125</v>
      </c>
      <c r="AT711" s="244" t="s">
        <v>266</v>
      </c>
      <c r="AU711" s="244" t="s">
        <v>90</v>
      </c>
      <c r="AY711" s="17" t="s">
        <v>263</v>
      </c>
      <c r="BE711" s="245">
        <f>IF(N711="základní",J711,0)</f>
        <v>0</v>
      </c>
      <c r="BF711" s="245">
        <f>IF(N711="snížená",J711,0)</f>
        <v>0</v>
      </c>
      <c r="BG711" s="245">
        <f>IF(N711="zákl. přenesená",J711,0)</f>
        <v>0</v>
      </c>
      <c r="BH711" s="245">
        <f>IF(N711="sníž. přenesená",J711,0)</f>
        <v>0</v>
      </c>
      <c r="BI711" s="245">
        <f>IF(N711="nulová",J711,0)</f>
        <v>0</v>
      </c>
      <c r="BJ711" s="17" t="s">
        <v>90</v>
      </c>
      <c r="BK711" s="245">
        <f>ROUND(I711*H711,2)</f>
        <v>0</v>
      </c>
      <c r="BL711" s="17" t="s">
        <v>125</v>
      </c>
      <c r="BM711" s="244" t="s">
        <v>5585</v>
      </c>
    </row>
    <row r="712" s="1" customFormat="1" ht="16.5" customHeight="1">
      <c r="B712" s="39"/>
      <c r="C712" s="233" t="s">
        <v>2594</v>
      </c>
      <c r="D712" s="233" t="s">
        <v>266</v>
      </c>
      <c r="E712" s="234" t="s">
        <v>5586</v>
      </c>
      <c r="F712" s="235" t="s">
        <v>5587</v>
      </c>
      <c r="G712" s="236" t="s">
        <v>1829</v>
      </c>
      <c r="H712" s="237">
        <v>2</v>
      </c>
      <c r="I712" s="238"/>
      <c r="J712" s="239">
        <f>ROUND(I712*H712,2)</f>
        <v>0</v>
      </c>
      <c r="K712" s="235" t="s">
        <v>413</v>
      </c>
      <c r="L712" s="44"/>
      <c r="M712" s="240" t="s">
        <v>1</v>
      </c>
      <c r="N712" s="241" t="s">
        <v>48</v>
      </c>
      <c r="O712" s="87"/>
      <c r="P712" s="242">
        <f>O712*H712</f>
        <v>0</v>
      </c>
      <c r="Q712" s="242">
        <v>0</v>
      </c>
      <c r="R712" s="242">
        <f>Q712*H712</f>
        <v>0</v>
      </c>
      <c r="S712" s="242">
        <v>0</v>
      </c>
      <c r="T712" s="243">
        <f>S712*H712</f>
        <v>0</v>
      </c>
      <c r="AR712" s="244" t="s">
        <v>125</v>
      </c>
      <c r="AT712" s="244" t="s">
        <v>266</v>
      </c>
      <c r="AU712" s="244" t="s">
        <v>90</v>
      </c>
      <c r="AY712" s="17" t="s">
        <v>263</v>
      </c>
      <c r="BE712" s="245">
        <f>IF(N712="základní",J712,0)</f>
        <v>0</v>
      </c>
      <c r="BF712" s="245">
        <f>IF(N712="snížená",J712,0)</f>
        <v>0</v>
      </c>
      <c r="BG712" s="245">
        <f>IF(N712="zákl. přenesená",J712,0)</f>
        <v>0</v>
      </c>
      <c r="BH712" s="245">
        <f>IF(N712="sníž. přenesená",J712,0)</f>
        <v>0</v>
      </c>
      <c r="BI712" s="245">
        <f>IF(N712="nulová",J712,0)</f>
        <v>0</v>
      </c>
      <c r="BJ712" s="17" t="s">
        <v>90</v>
      </c>
      <c r="BK712" s="245">
        <f>ROUND(I712*H712,2)</f>
        <v>0</v>
      </c>
      <c r="BL712" s="17" t="s">
        <v>125</v>
      </c>
      <c r="BM712" s="244" t="s">
        <v>5588</v>
      </c>
    </row>
    <row r="713" s="1" customFormat="1" ht="16.5" customHeight="1">
      <c r="B713" s="39"/>
      <c r="C713" s="233" t="s">
        <v>2601</v>
      </c>
      <c r="D713" s="233" t="s">
        <v>266</v>
      </c>
      <c r="E713" s="234" t="s">
        <v>5589</v>
      </c>
      <c r="F713" s="235" t="s">
        <v>4898</v>
      </c>
      <c r="G713" s="236" t="s">
        <v>1694</v>
      </c>
      <c r="H713" s="237">
        <v>2</v>
      </c>
      <c r="I713" s="238"/>
      <c r="J713" s="239">
        <f>ROUND(I713*H713,2)</f>
        <v>0</v>
      </c>
      <c r="K713" s="235" t="s">
        <v>413</v>
      </c>
      <c r="L713" s="44"/>
      <c r="M713" s="240" t="s">
        <v>1</v>
      </c>
      <c r="N713" s="241" t="s">
        <v>48</v>
      </c>
      <c r="O713" s="87"/>
      <c r="P713" s="242">
        <f>O713*H713</f>
        <v>0</v>
      </c>
      <c r="Q713" s="242">
        <v>0</v>
      </c>
      <c r="R713" s="242">
        <f>Q713*H713</f>
        <v>0</v>
      </c>
      <c r="S713" s="242">
        <v>0</v>
      </c>
      <c r="T713" s="243">
        <f>S713*H713</f>
        <v>0</v>
      </c>
      <c r="AR713" s="244" t="s">
        <v>125</v>
      </c>
      <c r="AT713" s="244" t="s">
        <v>266</v>
      </c>
      <c r="AU713" s="244" t="s">
        <v>90</v>
      </c>
      <c r="AY713" s="17" t="s">
        <v>263</v>
      </c>
      <c r="BE713" s="245">
        <f>IF(N713="základní",J713,0)</f>
        <v>0</v>
      </c>
      <c r="BF713" s="245">
        <f>IF(N713="snížená",J713,0)</f>
        <v>0</v>
      </c>
      <c r="BG713" s="245">
        <f>IF(N713="zákl. přenesená",J713,0)</f>
        <v>0</v>
      </c>
      <c r="BH713" s="245">
        <f>IF(N713="sníž. přenesená",J713,0)</f>
        <v>0</v>
      </c>
      <c r="BI713" s="245">
        <f>IF(N713="nulová",J713,0)</f>
        <v>0</v>
      </c>
      <c r="BJ713" s="17" t="s">
        <v>90</v>
      </c>
      <c r="BK713" s="245">
        <f>ROUND(I713*H713,2)</f>
        <v>0</v>
      </c>
      <c r="BL713" s="17" t="s">
        <v>125</v>
      </c>
      <c r="BM713" s="244" t="s">
        <v>5590</v>
      </c>
    </row>
    <row r="714" s="1" customFormat="1" ht="16.5" customHeight="1">
      <c r="B714" s="39"/>
      <c r="C714" s="233" t="s">
        <v>2605</v>
      </c>
      <c r="D714" s="233" t="s">
        <v>266</v>
      </c>
      <c r="E714" s="234" t="s">
        <v>5591</v>
      </c>
      <c r="F714" s="235" t="s">
        <v>5477</v>
      </c>
      <c r="G714" s="236" t="s">
        <v>1829</v>
      </c>
      <c r="H714" s="237">
        <v>1</v>
      </c>
      <c r="I714" s="238"/>
      <c r="J714" s="239">
        <f>ROUND(I714*H714,2)</f>
        <v>0</v>
      </c>
      <c r="K714" s="235" t="s">
        <v>413</v>
      </c>
      <c r="L714" s="44"/>
      <c r="M714" s="240" t="s">
        <v>1</v>
      </c>
      <c r="N714" s="241" t="s">
        <v>48</v>
      </c>
      <c r="O714" s="87"/>
      <c r="P714" s="242">
        <f>O714*H714</f>
        <v>0</v>
      </c>
      <c r="Q714" s="242">
        <v>0</v>
      </c>
      <c r="R714" s="242">
        <f>Q714*H714</f>
        <v>0</v>
      </c>
      <c r="S714" s="242">
        <v>0</v>
      </c>
      <c r="T714" s="243">
        <f>S714*H714</f>
        <v>0</v>
      </c>
      <c r="AR714" s="244" t="s">
        <v>125</v>
      </c>
      <c r="AT714" s="244" t="s">
        <v>266</v>
      </c>
      <c r="AU714" s="244" t="s">
        <v>90</v>
      </c>
      <c r="AY714" s="17" t="s">
        <v>263</v>
      </c>
      <c r="BE714" s="245">
        <f>IF(N714="základní",J714,0)</f>
        <v>0</v>
      </c>
      <c r="BF714" s="245">
        <f>IF(N714="snížená",J714,0)</f>
        <v>0</v>
      </c>
      <c r="BG714" s="245">
        <f>IF(N714="zákl. přenesená",J714,0)</f>
        <v>0</v>
      </c>
      <c r="BH714" s="245">
        <f>IF(N714="sníž. přenesená",J714,0)</f>
        <v>0</v>
      </c>
      <c r="BI714" s="245">
        <f>IF(N714="nulová",J714,0)</f>
        <v>0</v>
      </c>
      <c r="BJ714" s="17" t="s">
        <v>90</v>
      </c>
      <c r="BK714" s="245">
        <f>ROUND(I714*H714,2)</f>
        <v>0</v>
      </c>
      <c r="BL714" s="17" t="s">
        <v>125</v>
      </c>
      <c r="BM714" s="244" t="s">
        <v>5592</v>
      </c>
    </row>
    <row r="715" s="1" customFormat="1" ht="16.5" customHeight="1">
      <c r="B715" s="39"/>
      <c r="C715" s="233" t="s">
        <v>2610</v>
      </c>
      <c r="D715" s="233" t="s">
        <v>266</v>
      </c>
      <c r="E715" s="234" t="s">
        <v>5593</v>
      </c>
      <c r="F715" s="235" t="s">
        <v>4745</v>
      </c>
      <c r="G715" s="236" t="s">
        <v>1829</v>
      </c>
      <c r="H715" s="237">
        <v>1</v>
      </c>
      <c r="I715" s="238"/>
      <c r="J715" s="239">
        <f>ROUND(I715*H715,2)</f>
        <v>0</v>
      </c>
      <c r="K715" s="235" t="s">
        <v>413</v>
      </c>
      <c r="L715" s="44"/>
      <c r="M715" s="240" t="s">
        <v>1</v>
      </c>
      <c r="N715" s="241" t="s">
        <v>48</v>
      </c>
      <c r="O715" s="87"/>
      <c r="P715" s="242">
        <f>O715*H715</f>
        <v>0</v>
      </c>
      <c r="Q715" s="242">
        <v>0</v>
      </c>
      <c r="R715" s="242">
        <f>Q715*H715</f>
        <v>0</v>
      </c>
      <c r="S715" s="242">
        <v>0</v>
      </c>
      <c r="T715" s="243">
        <f>S715*H715</f>
        <v>0</v>
      </c>
      <c r="AR715" s="244" t="s">
        <v>125</v>
      </c>
      <c r="AT715" s="244" t="s">
        <v>266</v>
      </c>
      <c r="AU715" s="244" t="s">
        <v>90</v>
      </c>
      <c r="AY715" s="17" t="s">
        <v>263</v>
      </c>
      <c r="BE715" s="245">
        <f>IF(N715="základní",J715,0)</f>
        <v>0</v>
      </c>
      <c r="BF715" s="245">
        <f>IF(N715="snížená",J715,0)</f>
        <v>0</v>
      </c>
      <c r="BG715" s="245">
        <f>IF(N715="zákl. přenesená",J715,0)</f>
        <v>0</v>
      </c>
      <c r="BH715" s="245">
        <f>IF(N715="sníž. přenesená",J715,0)</f>
        <v>0</v>
      </c>
      <c r="BI715" s="245">
        <f>IF(N715="nulová",J715,0)</f>
        <v>0</v>
      </c>
      <c r="BJ715" s="17" t="s">
        <v>90</v>
      </c>
      <c r="BK715" s="245">
        <f>ROUND(I715*H715,2)</f>
        <v>0</v>
      </c>
      <c r="BL715" s="17" t="s">
        <v>125</v>
      </c>
      <c r="BM715" s="244" t="s">
        <v>5594</v>
      </c>
    </row>
    <row r="716" s="1" customFormat="1" ht="24" customHeight="1">
      <c r="B716" s="39"/>
      <c r="C716" s="233" t="s">
        <v>2615</v>
      </c>
      <c r="D716" s="233" t="s">
        <v>266</v>
      </c>
      <c r="E716" s="234" t="s">
        <v>5595</v>
      </c>
      <c r="F716" s="235" t="s">
        <v>5056</v>
      </c>
      <c r="G716" s="236" t="s">
        <v>1829</v>
      </c>
      <c r="H716" s="237">
        <v>4</v>
      </c>
      <c r="I716" s="238"/>
      <c r="J716" s="239">
        <f>ROUND(I716*H716,2)</f>
        <v>0</v>
      </c>
      <c r="K716" s="235" t="s">
        <v>413</v>
      </c>
      <c r="L716" s="44"/>
      <c r="M716" s="240" t="s">
        <v>1</v>
      </c>
      <c r="N716" s="241" t="s">
        <v>48</v>
      </c>
      <c r="O716" s="87"/>
      <c r="P716" s="242">
        <f>O716*H716</f>
        <v>0</v>
      </c>
      <c r="Q716" s="242">
        <v>0</v>
      </c>
      <c r="R716" s="242">
        <f>Q716*H716</f>
        <v>0</v>
      </c>
      <c r="S716" s="242">
        <v>0</v>
      </c>
      <c r="T716" s="243">
        <f>S716*H716</f>
        <v>0</v>
      </c>
      <c r="AR716" s="244" t="s">
        <v>125</v>
      </c>
      <c r="AT716" s="244" t="s">
        <v>266</v>
      </c>
      <c r="AU716" s="244" t="s">
        <v>90</v>
      </c>
      <c r="AY716" s="17" t="s">
        <v>263</v>
      </c>
      <c r="BE716" s="245">
        <f>IF(N716="základní",J716,0)</f>
        <v>0</v>
      </c>
      <c r="BF716" s="245">
        <f>IF(N716="snížená",J716,0)</f>
        <v>0</v>
      </c>
      <c r="BG716" s="245">
        <f>IF(N716="zákl. přenesená",J716,0)</f>
        <v>0</v>
      </c>
      <c r="BH716" s="245">
        <f>IF(N716="sníž. přenesená",J716,0)</f>
        <v>0</v>
      </c>
      <c r="BI716" s="245">
        <f>IF(N716="nulová",J716,0)</f>
        <v>0</v>
      </c>
      <c r="BJ716" s="17" t="s">
        <v>90</v>
      </c>
      <c r="BK716" s="245">
        <f>ROUND(I716*H716,2)</f>
        <v>0</v>
      </c>
      <c r="BL716" s="17" t="s">
        <v>125</v>
      </c>
      <c r="BM716" s="244" t="s">
        <v>5596</v>
      </c>
    </row>
    <row r="717" s="1" customFormat="1" ht="24" customHeight="1">
      <c r="B717" s="39"/>
      <c r="C717" s="233" t="s">
        <v>2621</v>
      </c>
      <c r="D717" s="233" t="s">
        <v>266</v>
      </c>
      <c r="E717" s="234" t="s">
        <v>5597</v>
      </c>
      <c r="F717" s="235" t="s">
        <v>5058</v>
      </c>
      <c r="G717" s="236" t="s">
        <v>1829</v>
      </c>
      <c r="H717" s="237">
        <v>4</v>
      </c>
      <c r="I717" s="238"/>
      <c r="J717" s="239">
        <f>ROUND(I717*H717,2)</f>
        <v>0</v>
      </c>
      <c r="K717" s="235" t="s">
        <v>413</v>
      </c>
      <c r="L717" s="44"/>
      <c r="M717" s="240" t="s">
        <v>1</v>
      </c>
      <c r="N717" s="241" t="s">
        <v>48</v>
      </c>
      <c r="O717" s="87"/>
      <c r="P717" s="242">
        <f>O717*H717</f>
        <v>0</v>
      </c>
      <c r="Q717" s="242">
        <v>0</v>
      </c>
      <c r="R717" s="242">
        <f>Q717*H717</f>
        <v>0</v>
      </c>
      <c r="S717" s="242">
        <v>0</v>
      </c>
      <c r="T717" s="243">
        <f>S717*H717</f>
        <v>0</v>
      </c>
      <c r="AR717" s="244" t="s">
        <v>125</v>
      </c>
      <c r="AT717" s="244" t="s">
        <v>266</v>
      </c>
      <c r="AU717" s="244" t="s">
        <v>90</v>
      </c>
      <c r="AY717" s="17" t="s">
        <v>263</v>
      </c>
      <c r="BE717" s="245">
        <f>IF(N717="základní",J717,0)</f>
        <v>0</v>
      </c>
      <c r="BF717" s="245">
        <f>IF(N717="snížená",J717,0)</f>
        <v>0</v>
      </c>
      <c r="BG717" s="245">
        <f>IF(N717="zákl. přenesená",J717,0)</f>
        <v>0</v>
      </c>
      <c r="BH717" s="245">
        <f>IF(N717="sníž. přenesená",J717,0)</f>
        <v>0</v>
      </c>
      <c r="BI717" s="245">
        <f>IF(N717="nulová",J717,0)</f>
        <v>0</v>
      </c>
      <c r="BJ717" s="17" t="s">
        <v>90</v>
      </c>
      <c r="BK717" s="245">
        <f>ROUND(I717*H717,2)</f>
        <v>0</v>
      </c>
      <c r="BL717" s="17" t="s">
        <v>125</v>
      </c>
      <c r="BM717" s="244" t="s">
        <v>5598</v>
      </c>
    </row>
    <row r="718" s="1" customFormat="1" ht="24" customHeight="1">
      <c r="B718" s="39"/>
      <c r="C718" s="233" t="s">
        <v>2626</v>
      </c>
      <c r="D718" s="233" t="s">
        <v>266</v>
      </c>
      <c r="E718" s="234" t="s">
        <v>5599</v>
      </c>
      <c r="F718" s="235" t="s">
        <v>5372</v>
      </c>
      <c r="G718" s="236" t="s">
        <v>1829</v>
      </c>
      <c r="H718" s="237">
        <v>2</v>
      </c>
      <c r="I718" s="238"/>
      <c r="J718" s="239">
        <f>ROUND(I718*H718,2)</f>
        <v>0</v>
      </c>
      <c r="K718" s="235" t="s">
        <v>413</v>
      </c>
      <c r="L718" s="44"/>
      <c r="M718" s="240" t="s">
        <v>1</v>
      </c>
      <c r="N718" s="241" t="s">
        <v>48</v>
      </c>
      <c r="O718" s="87"/>
      <c r="P718" s="242">
        <f>O718*H718</f>
        <v>0</v>
      </c>
      <c r="Q718" s="242">
        <v>0</v>
      </c>
      <c r="R718" s="242">
        <f>Q718*H718</f>
        <v>0</v>
      </c>
      <c r="S718" s="242">
        <v>0</v>
      </c>
      <c r="T718" s="243">
        <f>S718*H718</f>
        <v>0</v>
      </c>
      <c r="AR718" s="244" t="s">
        <v>125</v>
      </c>
      <c r="AT718" s="244" t="s">
        <v>266</v>
      </c>
      <c r="AU718" s="244" t="s">
        <v>90</v>
      </c>
      <c r="AY718" s="17" t="s">
        <v>263</v>
      </c>
      <c r="BE718" s="245">
        <f>IF(N718="základní",J718,0)</f>
        <v>0</v>
      </c>
      <c r="BF718" s="245">
        <f>IF(N718="snížená",J718,0)</f>
        <v>0</v>
      </c>
      <c r="BG718" s="245">
        <f>IF(N718="zákl. přenesená",J718,0)</f>
        <v>0</v>
      </c>
      <c r="BH718" s="245">
        <f>IF(N718="sníž. přenesená",J718,0)</f>
        <v>0</v>
      </c>
      <c r="BI718" s="245">
        <f>IF(N718="nulová",J718,0)</f>
        <v>0</v>
      </c>
      <c r="BJ718" s="17" t="s">
        <v>90</v>
      </c>
      <c r="BK718" s="245">
        <f>ROUND(I718*H718,2)</f>
        <v>0</v>
      </c>
      <c r="BL718" s="17" t="s">
        <v>125</v>
      </c>
      <c r="BM718" s="244" t="s">
        <v>5600</v>
      </c>
    </row>
    <row r="719" s="1" customFormat="1" ht="24" customHeight="1">
      <c r="B719" s="39"/>
      <c r="C719" s="233" t="s">
        <v>2630</v>
      </c>
      <c r="D719" s="233" t="s">
        <v>266</v>
      </c>
      <c r="E719" s="234" t="s">
        <v>5601</v>
      </c>
      <c r="F719" s="235" t="s">
        <v>5284</v>
      </c>
      <c r="G719" s="236" t="s">
        <v>1829</v>
      </c>
      <c r="H719" s="237">
        <v>18</v>
      </c>
      <c r="I719" s="238"/>
      <c r="J719" s="239">
        <f>ROUND(I719*H719,2)</f>
        <v>0</v>
      </c>
      <c r="K719" s="235" t="s">
        <v>413</v>
      </c>
      <c r="L719" s="44"/>
      <c r="M719" s="240" t="s">
        <v>1</v>
      </c>
      <c r="N719" s="241" t="s">
        <v>48</v>
      </c>
      <c r="O719" s="87"/>
      <c r="P719" s="242">
        <f>O719*H719</f>
        <v>0</v>
      </c>
      <c r="Q719" s="242">
        <v>0</v>
      </c>
      <c r="R719" s="242">
        <f>Q719*H719</f>
        <v>0</v>
      </c>
      <c r="S719" s="242">
        <v>0</v>
      </c>
      <c r="T719" s="243">
        <f>S719*H719</f>
        <v>0</v>
      </c>
      <c r="AR719" s="244" t="s">
        <v>125</v>
      </c>
      <c r="AT719" s="244" t="s">
        <v>266</v>
      </c>
      <c r="AU719" s="244" t="s">
        <v>90</v>
      </c>
      <c r="AY719" s="17" t="s">
        <v>263</v>
      </c>
      <c r="BE719" s="245">
        <f>IF(N719="základní",J719,0)</f>
        <v>0</v>
      </c>
      <c r="BF719" s="245">
        <f>IF(N719="snížená",J719,0)</f>
        <v>0</v>
      </c>
      <c r="BG719" s="245">
        <f>IF(N719="zákl. přenesená",J719,0)</f>
        <v>0</v>
      </c>
      <c r="BH719" s="245">
        <f>IF(N719="sníž. přenesená",J719,0)</f>
        <v>0</v>
      </c>
      <c r="BI719" s="245">
        <f>IF(N719="nulová",J719,0)</f>
        <v>0</v>
      </c>
      <c r="BJ719" s="17" t="s">
        <v>90</v>
      </c>
      <c r="BK719" s="245">
        <f>ROUND(I719*H719,2)</f>
        <v>0</v>
      </c>
      <c r="BL719" s="17" t="s">
        <v>125</v>
      </c>
      <c r="BM719" s="244" t="s">
        <v>5602</v>
      </c>
    </row>
    <row r="720" s="1" customFormat="1" ht="24" customHeight="1">
      <c r="B720" s="39"/>
      <c r="C720" s="233" t="s">
        <v>2635</v>
      </c>
      <c r="D720" s="233" t="s">
        <v>266</v>
      </c>
      <c r="E720" s="234" t="s">
        <v>5603</v>
      </c>
      <c r="F720" s="235" t="s">
        <v>5377</v>
      </c>
      <c r="G720" s="236" t="s">
        <v>1829</v>
      </c>
      <c r="H720" s="237">
        <v>4</v>
      </c>
      <c r="I720" s="238"/>
      <c r="J720" s="239">
        <f>ROUND(I720*H720,2)</f>
        <v>0</v>
      </c>
      <c r="K720" s="235" t="s">
        <v>413</v>
      </c>
      <c r="L720" s="44"/>
      <c r="M720" s="240" t="s">
        <v>1</v>
      </c>
      <c r="N720" s="241" t="s">
        <v>48</v>
      </c>
      <c r="O720" s="87"/>
      <c r="P720" s="242">
        <f>O720*H720</f>
        <v>0</v>
      </c>
      <c r="Q720" s="242">
        <v>0</v>
      </c>
      <c r="R720" s="242">
        <f>Q720*H720</f>
        <v>0</v>
      </c>
      <c r="S720" s="242">
        <v>0</v>
      </c>
      <c r="T720" s="243">
        <f>S720*H720</f>
        <v>0</v>
      </c>
      <c r="AR720" s="244" t="s">
        <v>125</v>
      </c>
      <c r="AT720" s="244" t="s">
        <v>266</v>
      </c>
      <c r="AU720" s="244" t="s">
        <v>90</v>
      </c>
      <c r="AY720" s="17" t="s">
        <v>263</v>
      </c>
      <c r="BE720" s="245">
        <f>IF(N720="základní",J720,0)</f>
        <v>0</v>
      </c>
      <c r="BF720" s="245">
        <f>IF(N720="snížená",J720,0)</f>
        <v>0</v>
      </c>
      <c r="BG720" s="245">
        <f>IF(N720="zákl. přenesená",J720,0)</f>
        <v>0</v>
      </c>
      <c r="BH720" s="245">
        <f>IF(N720="sníž. přenesená",J720,0)</f>
        <v>0</v>
      </c>
      <c r="BI720" s="245">
        <f>IF(N720="nulová",J720,0)</f>
        <v>0</v>
      </c>
      <c r="BJ720" s="17" t="s">
        <v>90</v>
      </c>
      <c r="BK720" s="245">
        <f>ROUND(I720*H720,2)</f>
        <v>0</v>
      </c>
      <c r="BL720" s="17" t="s">
        <v>125</v>
      </c>
      <c r="BM720" s="244" t="s">
        <v>5604</v>
      </c>
    </row>
    <row r="721" s="1" customFormat="1" ht="16.5" customHeight="1">
      <c r="B721" s="39"/>
      <c r="C721" s="233" t="s">
        <v>2639</v>
      </c>
      <c r="D721" s="233" t="s">
        <v>266</v>
      </c>
      <c r="E721" s="234" t="s">
        <v>5605</v>
      </c>
      <c r="F721" s="235" t="s">
        <v>4745</v>
      </c>
      <c r="G721" s="236" t="s">
        <v>1829</v>
      </c>
      <c r="H721" s="237">
        <v>1</v>
      </c>
      <c r="I721" s="238"/>
      <c r="J721" s="239">
        <f>ROUND(I721*H721,2)</f>
        <v>0</v>
      </c>
      <c r="K721" s="235" t="s">
        <v>413</v>
      </c>
      <c r="L721" s="44"/>
      <c r="M721" s="240" t="s">
        <v>1</v>
      </c>
      <c r="N721" s="241" t="s">
        <v>48</v>
      </c>
      <c r="O721" s="87"/>
      <c r="P721" s="242">
        <f>O721*H721</f>
        <v>0</v>
      </c>
      <c r="Q721" s="242">
        <v>0</v>
      </c>
      <c r="R721" s="242">
        <f>Q721*H721</f>
        <v>0</v>
      </c>
      <c r="S721" s="242">
        <v>0</v>
      </c>
      <c r="T721" s="243">
        <f>S721*H721</f>
        <v>0</v>
      </c>
      <c r="AR721" s="244" t="s">
        <v>125</v>
      </c>
      <c r="AT721" s="244" t="s">
        <v>266</v>
      </c>
      <c r="AU721" s="244" t="s">
        <v>90</v>
      </c>
      <c r="AY721" s="17" t="s">
        <v>263</v>
      </c>
      <c r="BE721" s="245">
        <f>IF(N721="základní",J721,0)</f>
        <v>0</v>
      </c>
      <c r="BF721" s="245">
        <f>IF(N721="snížená",J721,0)</f>
        <v>0</v>
      </c>
      <c r="BG721" s="245">
        <f>IF(N721="zákl. přenesená",J721,0)</f>
        <v>0</v>
      </c>
      <c r="BH721" s="245">
        <f>IF(N721="sníž. přenesená",J721,0)</f>
        <v>0</v>
      </c>
      <c r="BI721" s="245">
        <f>IF(N721="nulová",J721,0)</f>
        <v>0</v>
      </c>
      <c r="BJ721" s="17" t="s">
        <v>90</v>
      </c>
      <c r="BK721" s="245">
        <f>ROUND(I721*H721,2)</f>
        <v>0</v>
      </c>
      <c r="BL721" s="17" t="s">
        <v>125</v>
      </c>
      <c r="BM721" s="244" t="s">
        <v>5606</v>
      </c>
    </row>
    <row r="722" s="11" customFormat="1" ht="25.92" customHeight="1">
      <c r="B722" s="217"/>
      <c r="C722" s="218"/>
      <c r="D722" s="219" t="s">
        <v>82</v>
      </c>
      <c r="E722" s="220" t="s">
        <v>5607</v>
      </c>
      <c r="F722" s="220" t="s">
        <v>5608</v>
      </c>
      <c r="G722" s="218"/>
      <c r="H722" s="218"/>
      <c r="I722" s="221"/>
      <c r="J722" s="222">
        <f>BK722</f>
        <v>0</v>
      </c>
      <c r="K722" s="218"/>
      <c r="L722" s="223"/>
      <c r="M722" s="224"/>
      <c r="N722" s="225"/>
      <c r="O722" s="225"/>
      <c r="P722" s="226">
        <f>SUM(P723:P739)</f>
        <v>0</v>
      </c>
      <c r="Q722" s="225"/>
      <c r="R722" s="226">
        <f>SUM(R723:R739)</f>
        <v>0</v>
      </c>
      <c r="S722" s="225"/>
      <c r="T722" s="227">
        <f>SUM(T723:T739)</f>
        <v>0</v>
      </c>
      <c r="AR722" s="228" t="s">
        <v>90</v>
      </c>
      <c r="AT722" s="229" t="s">
        <v>82</v>
      </c>
      <c r="AU722" s="229" t="s">
        <v>83</v>
      </c>
      <c r="AY722" s="228" t="s">
        <v>263</v>
      </c>
      <c r="BK722" s="230">
        <f>SUM(BK723:BK739)</f>
        <v>0</v>
      </c>
    </row>
    <row r="723" s="1" customFormat="1" ht="16.5" customHeight="1">
      <c r="B723" s="39"/>
      <c r="C723" s="233" t="s">
        <v>2649</v>
      </c>
      <c r="D723" s="233" t="s">
        <v>266</v>
      </c>
      <c r="E723" s="234" t="s">
        <v>5609</v>
      </c>
      <c r="F723" s="235" t="s">
        <v>4987</v>
      </c>
      <c r="G723" s="236" t="s">
        <v>1694</v>
      </c>
      <c r="H723" s="237">
        <v>45</v>
      </c>
      <c r="I723" s="238"/>
      <c r="J723" s="239">
        <f>ROUND(I723*H723,2)</f>
        <v>0</v>
      </c>
      <c r="K723" s="235" t="s">
        <v>413</v>
      </c>
      <c r="L723" s="44"/>
      <c r="M723" s="240" t="s">
        <v>1</v>
      </c>
      <c r="N723" s="241" t="s">
        <v>48</v>
      </c>
      <c r="O723" s="87"/>
      <c r="P723" s="242">
        <f>O723*H723</f>
        <v>0</v>
      </c>
      <c r="Q723" s="242">
        <v>0</v>
      </c>
      <c r="R723" s="242">
        <f>Q723*H723</f>
        <v>0</v>
      </c>
      <c r="S723" s="242">
        <v>0</v>
      </c>
      <c r="T723" s="243">
        <f>S723*H723</f>
        <v>0</v>
      </c>
      <c r="AR723" s="244" t="s">
        <v>125</v>
      </c>
      <c r="AT723" s="244" t="s">
        <v>266</v>
      </c>
      <c r="AU723" s="244" t="s">
        <v>90</v>
      </c>
      <c r="AY723" s="17" t="s">
        <v>263</v>
      </c>
      <c r="BE723" s="245">
        <f>IF(N723="základní",J723,0)</f>
        <v>0</v>
      </c>
      <c r="BF723" s="245">
        <f>IF(N723="snížená",J723,0)</f>
        <v>0</v>
      </c>
      <c r="BG723" s="245">
        <f>IF(N723="zákl. přenesená",J723,0)</f>
        <v>0</v>
      </c>
      <c r="BH723" s="245">
        <f>IF(N723="sníž. přenesená",J723,0)</f>
        <v>0</v>
      </c>
      <c r="BI723" s="245">
        <f>IF(N723="nulová",J723,0)</f>
        <v>0</v>
      </c>
      <c r="BJ723" s="17" t="s">
        <v>90</v>
      </c>
      <c r="BK723" s="245">
        <f>ROUND(I723*H723,2)</f>
        <v>0</v>
      </c>
      <c r="BL723" s="17" t="s">
        <v>125</v>
      </c>
      <c r="BM723" s="244" t="s">
        <v>5610</v>
      </c>
    </row>
    <row r="724" s="1" customFormat="1" ht="16.5" customHeight="1">
      <c r="B724" s="39"/>
      <c r="C724" s="233" t="s">
        <v>2653</v>
      </c>
      <c r="D724" s="233" t="s">
        <v>266</v>
      </c>
      <c r="E724" s="234" t="s">
        <v>5611</v>
      </c>
      <c r="F724" s="235" t="s">
        <v>4766</v>
      </c>
      <c r="G724" s="236" t="s">
        <v>1694</v>
      </c>
      <c r="H724" s="237">
        <v>45</v>
      </c>
      <c r="I724" s="238"/>
      <c r="J724" s="239">
        <f>ROUND(I724*H724,2)</f>
        <v>0</v>
      </c>
      <c r="K724" s="235" t="s">
        <v>413</v>
      </c>
      <c r="L724" s="44"/>
      <c r="M724" s="240" t="s">
        <v>1</v>
      </c>
      <c r="N724" s="241" t="s">
        <v>48</v>
      </c>
      <c r="O724" s="87"/>
      <c r="P724" s="242">
        <f>O724*H724</f>
        <v>0</v>
      </c>
      <c r="Q724" s="242">
        <v>0</v>
      </c>
      <c r="R724" s="242">
        <f>Q724*H724</f>
        <v>0</v>
      </c>
      <c r="S724" s="242">
        <v>0</v>
      </c>
      <c r="T724" s="243">
        <f>S724*H724</f>
        <v>0</v>
      </c>
      <c r="AR724" s="244" t="s">
        <v>125</v>
      </c>
      <c r="AT724" s="244" t="s">
        <v>266</v>
      </c>
      <c r="AU724" s="244" t="s">
        <v>90</v>
      </c>
      <c r="AY724" s="17" t="s">
        <v>263</v>
      </c>
      <c r="BE724" s="245">
        <f>IF(N724="základní",J724,0)</f>
        <v>0</v>
      </c>
      <c r="BF724" s="245">
        <f>IF(N724="snížená",J724,0)</f>
        <v>0</v>
      </c>
      <c r="BG724" s="245">
        <f>IF(N724="zákl. přenesená",J724,0)</f>
        <v>0</v>
      </c>
      <c r="BH724" s="245">
        <f>IF(N724="sníž. přenesená",J724,0)</f>
        <v>0</v>
      </c>
      <c r="BI724" s="245">
        <f>IF(N724="nulová",J724,0)</f>
        <v>0</v>
      </c>
      <c r="BJ724" s="17" t="s">
        <v>90</v>
      </c>
      <c r="BK724" s="245">
        <f>ROUND(I724*H724,2)</f>
        <v>0</v>
      </c>
      <c r="BL724" s="17" t="s">
        <v>125</v>
      </c>
      <c r="BM724" s="244" t="s">
        <v>5612</v>
      </c>
    </row>
    <row r="725" s="1" customFormat="1" ht="16.5" customHeight="1">
      <c r="B725" s="39"/>
      <c r="C725" s="233" t="s">
        <v>2657</v>
      </c>
      <c r="D725" s="233" t="s">
        <v>266</v>
      </c>
      <c r="E725" s="234" t="s">
        <v>5613</v>
      </c>
      <c r="F725" s="235" t="s">
        <v>4919</v>
      </c>
      <c r="G725" s="236" t="s">
        <v>1694</v>
      </c>
      <c r="H725" s="237">
        <v>96</v>
      </c>
      <c r="I725" s="238"/>
      <c r="J725" s="239">
        <f>ROUND(I725*H725,2)</f>
        <v>0</v>
      </c>
      <c r="K725" s="235" t="s">
        <v>413</v>
      </c>
      <c r="L725" s="44"/>
      <c r="M725" s="240" t="s">
        <v>1</v>
      </c>
      <c r="N725" s="241" t="s">
        <v>48</v>
      </c>
      <c r="O725" s="87"/>
      <c r="P725" s="242">
        <f>O725*H725</f>
        <v>0</v>
      </c>
      <c r="Q725" s="242">
        <v>0</v>
      </c>
      <c r="R725" s="242">
        <f>Q725*H725</f>
        <v>0</v>
      </c>
      <c r="S725" s="242">
        <v>0</v>
      </c>
      <c r="T725" s="243">
        <f>S725*H725</f>
        <v>0</v>
      </c>
      <c r="AR725" s="244" t="s">
        <v>125</v>
      </c>
      <c r="AT725" s="244" t="s">
        <v>266</v>
      </c>
      <c r="AU725" s="244" t="s">
        <v>90</v>
      </c>
      <c r="AY725" s="17" t="s">
        <v>263</v>
      </c>
      <c r="BE725" s="245">
        <f>IF(N725="základní",J725,0)</f>
        <v>0</v>
      </c>
      <c r="BF725" s="245">
        <f>IF(N725="snížená",J725,0)</f>
        <v>0</v>
      </c>
      <c r="BG725" s="245">
        <f>IF(N725="zákl. přenesená",J725,0)</f>
        <v>0</v>
      </c>
      <c r="BH725" s="245">
        <f>IF(N725="sníž. přenesená",J725,0)</f>
        <v>0</v>
      </c>
      <c r="BI725" s="245">
        <f>IF(N725="nulová",J725,0)</f>
        <v>0</v>
      </c>
      <c r="BJ725" s="17" t="s">
        <v>90</v>
      </c>
      <c r="BK725" s="245">
        <f>ROUND(I725*H725,2)</f>
        <v>0</v>
      </c>
      <c r="BL725" s="17" t="s">
        <v>125</v>
      </c>
      <c r="BM725" s="244" t="s">
        <v>5614</v>
      </c>
    </row>
    <row r="726" s="1" customFormat="1" ht="16.5" customHeight="1">
      <c r="B726" s="39"/>
      <c r="C726" s="233" t="s">
        <v>2661</v>
      </c>
      <c r="D726" s="233" t="s">
        <v>266</v>
      </c>
      <c r="E726" s="234" t="s">
        <v>5615</v>
      </c>
      <c r="F726" s="235" t="s">
        <v>4766</v>
      </c>
      <c r="G726" s="236" t="s">
        <v>1694</v>
      </c>
      <c r="H726" s="237">
        <v>96</v>
      </c>
      <c r="I726" s="238"/>
      <c r="J726" s="239">
        <f>ROUND(I726*H726,2)</f>
        <v>0</v>
      </c>
      <c r="K726" s="235" t="s">
        <v>413</v>
      </c>
      <c r="L726" s="44"/>
      <c r="M726" s="240" t="s">
        <v>1</v>
      </c>
      <c r="N726" s="241" t="s">
        <v>48</v>
      </c>
      <c r="O726" s="87"/>
      <c r="P726" s="242">
        <f>O726*H726</f>
        <v>0</v>
      </c>
      <c r="Q726" s="242">
        <v>0</v>
      </c>
      <c r="R726" s="242">
        <f>Q726*H726</f>
        <v>0</v>
      </c>
      <c r="S726" s="242">
        <v>0</v>
      </c>
      <c r="T726" s="243">
        <f>S726*H726</f>
        <v>0</v>
      </c>
      <c r="AR726" s="244" t="s">
        <v>125</v>
      </c>
      <c r="AT726" s="244" t="s">
        <v>266</v>
      </c>
      <c r="AU726" s="244" t="s">
        <v>90</v>
      </c>
      <c r="AY726" s="17" t="s">
        <v>263</v>
      </c>
      <c r="BE726" s="245">
        <f>IF(N726="základní",J726,0)</f>
        <v>0</v>
      </c>
      <c r="BF726" s="245">
        <f>IF(N726="snížená",J726,0)</f>
        <v>0</v>
      </c>
      <c r="BG726" s="245">
        <f>IF(N726="zákl. přenesená",J726,0)</f>
        <v>0</v>
      </c>
      <c r="BH726" s="245">
        <f>IF(N726="sníž. přenesená",J726,0)</f>
        <v>0</v>
      </c>
      <c r="BI726" s="245">
        <f>IF(N726="nulová",J726,0)</f>
        <v>0</v>
      </c>
      <c r="BJ726" s="17" t="s">
        <v>90</v>
      </c>
      <c r="BK726" s="245">
        <f>ROUND(I726*H726,2)</f>
        <v>0</v>
      </c>
      <c r="BL726" s="17" t="s">
        <v>125</v>
      </c>
      <c r="BM726" s="244" t="s">
        <v>5616</v>
      </c>
    </row>
    <row r="727" s="1" customFormat="1" ht="16.5" customHeight="1">
      <c r="B727" s="39"/>
      <c r="C727" s="233" t="s">
        <v>2666</v>
      </c>
      <c r="D727" s="233" t="s">
        <v>266</v>
      </c>
      <c r="E727" s="234" t="s">
        <v>5617</v>
      </c>
      <c r="F727" s="235" t="s">
        <v>4992</v>
      </c>
      <c r="G727" s="236" t="s">
        <v>1694</v>
      </c>
      <c r="H727" s="237">
        <v>112</v>
      </c>
      <c r="I727" s="238"/>
      <c r="J727" s="239">
        <f>ROUND(I727*H727,2)</f>
        <v>0</v>
      </c>
      <c r="K727" s="235" t="s">
        <v>413</v>
      </c>
      <c r="L727" s="44"/>
      <c r="M727" s="240" t="s">
        <v>1</v>
      </c>
      <c r="N727" s="241" t="s">
        <v>48</v>
      </c>
      <c r="O727" s="87"/>
      <c r="P727" s="242">
        <f>O727*H727</f>
        <v>0</v>
      </c>
      <c r="Q727" s="242">
        <v>0</v>
      </c>
      <c r="R727" s="242">
        <f>Q727*H727</f>
        <v>0</v>
      </c>
      <c r="S727" s="242">
        <v>0</v>
      </c>
      <c r="T727" s="243">
        <f>S727*H727</f>
        <v>0</v>
      </c>
      <c r="AR727" s="244" t="s">
        <v>125</v>
      </c>
      <c r="AT727" s="244" t="s">
        <v>266</v>
      </c>
      <c r="AU727" s="244" t="s">
        <v>90</v>
      </c>
      <c r="AY727" s="17" t="s">
        <v>263</v>
      </c>
      <c r="BE727" s="245">
        <f>IF(N727="základní",J727,0)</f>
        <v>0</v>
      </c>
      <c r="BF727" s="245">
        <f>IF(N727="snížená",J727,0)</f>
        <v>0</v>
      </c>
      <c r="BG727" s="245">
        <f>IF(N727="zákl. přenesená",J727,0)</f>
        <v>0</v>
      </c>
      <c r="BH727" s="245">
        <f>IF(N727="sníž. přenesená",J727,0)</f>
        <v>0</v>
      </c>
      <c r="BI727" s="245">
        <f>IF(N727="nulová",J727,0)</f>
        <v>0</v>
      </c>
      <c r="BJ727" s="17" t="s">
        <v>90</v>
      </c>
      <c r="BK727" s="245">
        <f>ROUND(I727*H727,2)</f>
        <v>0</v>
      </c>
      <c r="BL727" s="17" t="s">
        <v>125</v>
      </c>
      <c r="BM727" s="244" t="s">
        <v>5618</v>
      </c>
    </row>
    <row r="728" s="1" customFormat="1" ht="16.5" customHeight="1">
      <c r="B728" s="39"/>
      <c r="C728" s="233" t="s">
        <v>2671</v>
      </c>
      <c r="D728" s="233" t="s">
        <v>266</v>
      </c>
      <c r="E728" s="234" t="s">
        <v>5619</v>
      </c>
      <c r="F728" s="235" t="s">
        <v>4766</v>
      </c>
      <c r="G728" s="236" t="s">
        <v>1694</v>
      </c>
      <c r="H728" s="237">
        <v>112</v>
      </c>
      <c r="I728" s="238"/>
      <c r="J728" s="239">
        <f>ROUND(I728*H728,2)</f>
        <v>0</v>
      </c>
      <c r="K728" s="235" t="s">
        <v>413</v>
      </c>
      <c r="L728" s="44"/>
      <c r="M728" s="240" t="s">
        <v>1</v>
      </c>
      <c r="N728" s="241" t="s">
        <v>48</v>
      </c>
      <c r="O728" s="87"/>
      <c r="P728" s="242">
        <f>O728*H728</f>
        <v>0</v>
      </c>
      <c r="Q728" s="242">
        <v>0</v>
      </c>
      <c r="R728" s="242">
        <f>Q728*H728</f>
        <v>0</v>
      </c>
      <c r="S728" s="242">
        <v>0</v>
      </c>
      <c r="T728" s="243">
        <f>S728*H728</f>
        <v>0</v>
      </c>
      <c r="AR728" s="244" t="s">
        <v>125</v>
      </c>
      <c r="AT728" s="244" t="s">
        <v>266</v>
      </c>
      <c r="AU728" s="244" t="s">
        <v>90</v>
      </c>
      <c r="AY728" s="17" t="s">
        <v>263</v>
      </c>
      <c r="BE728" s="245">
        <f>IF(N728="základní",J728,0)</f>
        <v>0</v>
      </c>
      <c r="BF728" s="245">
        <f>IF(N728="snížená",J728,0)</f>
        <v>0</v>
      </c>
      <c r="BG728" s="245">
        <f>IF(N728="zákl. přenesená",J728,0)</f>
        <v>0</v>
      </c>
      <c r="BH728" s="245">
        <f>IF(N728="sníž. přenesená",J728,0)</f>
        <v>0</v>
      </c>
      <c r="BI728" s="245">
        <f>IF(N728="nulová",J728,0)</f>
        <v>0</v>
      </c>
      <c r="BJ728" s="17" t="s">
        <v>90</v>
      </c>
      <c r="BK728" s="245">
        <f>ROUND(I728*H728,2)</f>
        <v>0</v>
      </c>
      <c r="BL728" s="17" t="s">
        <v>125</v>
      </c>
      <c r="BM728" s="244" t="s">
        <v>5620</v>
      </c>
    </row>
    <row r="729" s="1" customFormat="1" ht="16.5" customHeight="1">
      <c r="B729" s="39"/>
      <c r="C729" s="233" t="s">
        <v>2676</v>
      </c>
      <c r="D729" s="233" t="s">
        <v>266</v>
      </c>
      <c r="E729" s="234" t="s">
        <v>5621</v>
      </c>
      <c r="F729" s="235" t="s">
        <v>4925</v>
      </c>
      <c r="G729" s="236" t="s">
        <v>1694</v>
      </c>
      <c r="H729" s="237">
        <v>7</v>
      </c>
      <c r="I729" s="238"/>
      <c r="J729" s="239">
        <f>ROUND(I729*H729,2)</f>
        <v>0</v>
      </c>
      <c r="K729" s="235" t="s">
        <v>413</v>
      </c>
      <c r="L729" s="44"/>
      <c r="M729" s="240" t="s">
        <v>1</v>
      </c>
      <c r="N729" s="241" t="s">
        <v>48</v>
      </c>
      <c r="O729" s="87"/>
      <c r="P729" s="242">
        <f>O729*H729</f>
        <v>0</v>
      </c>
      <c r="Q729" s="242">
        <v>0</v>
      </c>
      <c r="R729" s="242">
        <f>Q729*H729</f>
        <v>0</v>
      </c>
      <c r="S729" s="242">
        <v>0</v>
      </c>
      <c r="T729" s="243">
        <f>S729*H729</f>
        <v>0</v>
      </c>
      <c r="AR729" s="244" t="s">
        <v>125</v>
      </c>
      <c r="AT729" s="244" t="s">
        <v>266</v>
      </c>
      <c r="AU729" s="244" t="s">
        <v>90</v>
      </c>
      <c r="AY729" s="17" t="s">
        <v>263</v>
      </c>
      <c r="BE729" s="245">
        <f>IF(N729="základní",J729,0)</f>
        <v>0</v>
      </c>
      <c r="BF729" s="245">
        <f>IF(N729="snížená",J729,0)</f>
        <v>0</v>
      </c>
      <c r="BG729" s="245">
        <f>IF(N729="zákl. přenesená",J729,0)</f>
        <v>0</v>
      </c>
      <c r="BH729" s="245">
        <f>IF(N729="sníž. přenesená",J729,0)</f>
        <v>0</v>
      </c>
      <c r="BI729" s="245">
        <f>IF(N729="nulová",J729,0)</f>
        <v>0</v>
      </c>
      <c r="BJ729" s="17" t="s">
        <v>90</v>
      </c>
      <c r="BK729" s="245">
        <f>ROUND(I729*H729,2)</f>
        <v>0</v>
      </c>
      <c r="BL729" s="17" t="s">
        <v>125</v>
      </c>
      <c r="BM729" s="244" t="s">
        <v>5622</v>
      </c>
    </row>
    <row r="730" s="1" customFormat="1" ht="16.5" customHeight="1">
      <c r="B730" s="39"/>
      <c r="C730" s="233" t="s">
        <v>2683</v>
      </c>
      <c r="D730" s="233" t="s">
        <v>266</v>
      </c>
      <c r="E730" s="234" t="s">
        <v>5623</v>
      </c>
      <c r="F730" s="235" t="s">
        <v>4766</v>
      </c>
      <c r="G730" s="236" t="s">
        <v>1694</v>
      </c>
      <c r="H730" s="237">
        <v>7</v>
      </c>
      <c r="I730" s="238"/>
      <c r="J730" s="239">
        <f>ROUND(I730*H730,2)</f>
        <v>0</v>
      </c>
      <c r="K730" s="235" t="s">
        <v>413</v>
      </c>
      <c r="L730" s="44"/>
      <c r="M730" s="240" t="s">
        <v>1</v>
      </c>
      <c r="N730" s="241" t="s">
        <v>48</v>
      </c>
      <c r="O730" s="87"/>
      <c r="P730" s="242">
        <f>O730*H730</f>
        <v>0</v>
      </c>
      <c r="Q730" s="242">
        <v>0</v>
      </c>
      <c r="R730" s="242">
        <f>Q730*H730</f>
        <v>0</v>
      </c>
      <c r="S730" s="242">
        <v>0</v>
      </c>
      <c r="T730" s="243">
        <f>S730*H730</f>
        <v>0</v>
      </c>
      <c r="AR730" s="244" t="s">
        <v>125</v>
      </c>
      <c r="AT730" s="244" t="s">
        <v>266</v>
      </c>
      <c r="AU730" s="244" t="s">
        <v>90</v>
      </c>
      <c r="AY730" s="17" t="s">
        <v>263</v>
      </c>
      <c r="BE730" s="245">
        <f>IF(N730="základní",J730,0)</f>
        <v>0</v>
      </c>
      <c r="BF730" s="245">
        <f>IF(N730="snížená",J730,0)</f>
        <v>0</v>
      </c>
      <c r="BG730" s="245">
        <f>IF(N730="zákl. přenesená",J730,0)</f>
        <v>0</v>
      </c>
      <c r="BH730" s="245">
        <f>IF(N730="sníž. přenesená",J730,0)</f>
        <v>0</v>
      </c>
      <c r="BI730" s="245">
        <f>IF(N730="nulová",J730,0)</f>
        <v>0</v>
      </c>
      <c r="BJ730" s="17" t="s">
        <v>90</v>
      </c>
      <c r="BK730" s="245">
        <f>ROUND(I730*H730,2)</f>
        <v>0</v>
      </c>
      <c r="BL730" s="17" t="s">
        <v>125</v>
      </c>
      <c r="BM730" s="244" t="s">
        <v>5624</v>
      </c>
    </row>
    <row r="731" s="1" customFormat="1" ht="16.5" customHeight="1">
      <c r="B731" s="39"/>
      <c r="C731" s="233" t="s">
        <v>2687</v>
      </c>
      <c r="D731" s="233" t="s">
        <v>266</v>
      </c>
      <c r="E731" s="234" t="s">
        <v>5625</v>
      </c>
      <c r="F731" s="235" t="s">
        <v>4934</v>
      </c>
      <c r="G731" s="236" t="s">
        <v>1694</v>
      </c>
      <c r="H731" s="237">
        <v>360</v>
      </c>
      <c r="I731" s="238"/>
      <c r="J731" s="239">
        <f>ROUND(I731*H731,2)</f>
        <v>0</v>
      </c>
      <c r="K731" s="235" t="s">
        <v>413</v>
      </c>
      <c r="L731" s="44"/>
      <c r="M731" s="240" t="s">
        <v>1</v>
      </c>
      <c r="N731" s="241" t="s">
        <v>48</v>
      </c>
      <c r="O731" s="87"/>
      <c r="P731" s="242">
        <f>O731*H731</f>
        <v>0</v>
      </c>
      <c r="Q731" s="242">
        <v>0</v>
      </c>
      <c r="R731" s="242">
        <f>Q731*H731</f>
        <v>0</v>
      </c>
      <c r="S731" s="242">
        <v>0</v>
      </c>
      <c r="T731" s="243">
        <f>S731*H731</f>
        <v>0</v>
      </c>
      <c r="AR731" s="244" t="s">
        <v>125</v>
      </c>
      <c r="AT731" s="244" t="s">
        <v>266</v>
      </c>
      <c r="AU731" s="244" t="s">
        <v>90</v>
      </c>
      <c r="AY731" s="17" t="s">
        <v>263</v>
      </c>
      <c r="BE731" s="245">
        <f>IF(N731="základní",J731,0)</f>
        <v>0</v>
      </c>
      <c r="BF731" s="245">
        <f>IF(N731="snížená",J731,0)</f>
        <v>0</v>
      </c>
      <c r="BG731" s="245">
        <f>IF(N731="zákl. přenesená",J731,0)</f>
        <v>0</v>
      </c>
      <c r="BH731" s="245">
        <f>IF(N731="sníž. přenesená",J731,0)</f>
        <v>0</v>
      </c>
      <c r="BI731" s="245">
        <f>IF(N731="nulová",J731,0)</f>
        <v>0</v>
      </c>
      <c r="BJ731" s="17" t="s">
        <v>90</v>
      </c>
      <c r="BK731" s="245">
        <f>ROUND(I731*H731,2)</f>
        <v>0</v>
      </c>
      <c r="BL731" s="17" t="s">
        <v>125</v>
      </c>
      <c r="BM731" s="244" t="s">
        <v>5626</v>
      </c>
    </row>
    <row r="732" s="1" customFormat="1" ht="16.5" customHeight="1">
      <c r="B732" s="39"/>
      <c r="C732" s="233" t="s">
        <v>2691</v>
      </c>
      <c r="D732" s="233" t="s">
        <v>266</v>
      </c>
      <c r="E732" s="234" t="s">
        <v>5627</v>
      </c>
      <c r="F732" s="235" t="s">
        <v>4766</v>
      </c>
      <c r="G732" s="236" t="s">
        <v>1694</v>
      </c>
      <c r="H732" s="237">
        <v>360</v>
      </c>
      <c r="I732" s="238"/>
      <c r="J732" s="239">
        <f>ROUND(I732*H732,2)</f>
        <v>0</v>
      </c>
      <c r="K732" s="235" t="s">
        <v>413</v>
      </c>
      <c r="L732" s="44"/>
      <c r="M732" s="240" t="s">
        <v>1</v>
      </c>
      <c r="N732" s="241" t="s">
        <v>48</v>
      </c>
      <c r="O732" s="87"/>
      <c r="P732" s="242">
        <f>O732*H732</f>
        <v>0</v>
      </c>
      <c r="Q732" s="242">
        <v>0</v>
      </c>
      <c r="R732" s="242">
        <f>Q732*H732</f>
        <v>0</v>
      </c>
      <c r="S732" s="242">
        <v>0</v>
      </c>
      <c r="T732" s="243">
        <f>S732*H732</f>
        <v>0</v>
      </c>
      <c r="AR732" s="244" t="s">
        <v>125</v>
      </c>
      <c r="AT732" s="244" t="s">
        <v>266</v>
      </c>
      <c r="AU732" s="244" t="s">
        <v>90</v>
      </c>
      <c r="AY732" s="17" t="s">
        <v>263</v>
      </c>
      <c r="BE732" s="245">
        <f>IF(N732="základní",J732,0)</f>
        <v>0</v>
      </c>
      <c r="BF732" s="245">
        <f>IF(N732="snížená",J732,0)</f>
        <v>0</v>
      </c>
      <c r="BG732" s="245">
        <f>IF(N732="zákl. přenesená",J732,0)</f>
        <v>0</v>
      </c>
      <c r="BH732" s="245">
        <f>IF(N732="sníž. přenesená",J732,0)</f>
        <v>0</v>
      </c>
      <c r="BI732" s="245">
        <f>IF(N732="nulová",J732,0)</f>
        <v>0</v>
      </c>
      <c r="BJ732" s="17" t="s">
        <v>90</v>
      </c>
      <c r="BK732" s="245">
        <f>ROUND(I732*H732,2)</f>
        <v>0</v>
      </c>
      <c r="BL732" s="17" t="s">
        <v>125</v>
      </c>
      <c r="BM732" s="244" t="s">
        <v>5628</v>
      </c>
    </row>
    <row r="733" s="1" customFormat="1" ht="16.5" customHeight="1">
      <c r="B733" s="39"/>
      <c r="C733" s="233" t="s">
        <v>2698</v>
      </c>
      <c r="D733" s="233" t="s">
        <v>266</v>
      </c>
      <c r="E733" s="234" t="s">
        <v>5629</v>
      </c>
      <c r="F733" s="235" t="s">
        <v>4937</v>
      </c>
      <c r="G733" s="236" t="s">
        <v>1694</v>
      </c>
      <c r="H733" s="237">
        <v>145</v>
      </c>
      <c r="I733" s="238"/>
      <c r="J733" s="239">
        <f>ROUND(I733*H733,2)</f>
        <v>0</v>
      </c>
      <c r="K733" s="235" t="s">
        <v>413</v>
      </c>
      <c r="L733" s="44"/>
      <c r="M733" s="240" t="s">
        <v>1</v>
      </c>
      <c r="N733" s="241" t="s">
        <v>48</v>
      </c>
      <c r="O733" s="87"/>
      <c r="P733" s="242">
        <f>O733*H733</f>
        <v>0</v>
      </c>
      <c r="Q733" s="242">
        <v>0</v>
      </c>
      <c r="R733" s="242">
        <f>Q733*H733</f>
        <v>0</v>
      </c>
      <c r="S733" s="242">
        <v>0</v>
      </c>
      <c r="T733" s="243">
        <f>S733*H733</f>
        <v>0</v>
      </c>
      <c r="AR733" s="244" t="s">
        <v>125</v>
      </c>
      <c r="AT733" s="244" t="s">
        <v>266</v>
      </c>
      <c r="AU733" s="244" t="s">
        <v>90</v>
      </c>
      <c r="AY733" s="17" t="s">
        <v>263</v>
      </c>
      <c r="BE733" s="245">
        <f>IF(N733="základní",J733,0)</f>
        <v>0</v>
      </c>
      <c r="BF733" s="245">
        <f>IF(N733="snížená",J733,0)</f>
        <v>0</v>
      </c>
      <c r="BG733" s="245">
        <f>IF(N733="zákl. přenesená",J733,0)</f>
        <v>0</v>
      </c>
      <c r="BH733" s="245">
        <f>IF(N733="sníž. přenesená",J733,0)</f>
        <v>0</v>
      </c>
      <c r="BI733" s="245">
        <f>IF(N733="nulová",J733,0)</f>
        <v>0</v>
      </c>
      <c r="BJ733" s="17" t="s">
        <v>90</v>
      </c>
      <c r="BK733" s="245">
        <f>ROUND(I733*H733,2)</f>
        <v>0</v>
      </c>
      <c r="BL733" s="17" t="s">
        <v>125</v>
      </c>
      <c r="BM733" s="244" t="s">
        <v>5630</v>
      </c>
    </row>
    <row r="734" s="1" customFormat="1" ht="16.5" customHeight="1">
      <c r="B734" s="39"/>
      <c r="C734" s="233" t="s">
        <v>2705</v>
      </c>
      <c r="D734" s="233" t="s">
        <v>266</v>
      </c>
      <c r="E734" s="234" t="s">
        <v>5631</v>
      </c>
      <c r="F734" s="235" t="s">
        <v>4766</v>
      </c>
      <c r="G734" s="236" t="s">
        <v>1694</v>
      </c>
      <c r="H734" s="237">
        <v>145</v>
      </c>
      <c r="I734" s="238"/>
      <c r="J734" s="239">
        <f>ROUND(I734*H734,2)</f>
        <v>0</v>
      </c>
      <c r="K734" s="235" t="s">
        <v>413</v>
      </c>
      <c r="L734" s="44"/>
      <c r="M734" s="240" t="s">
        <v>1</v>
      </c>
      <c r="N734" s="241" t="s">
        <v>48</v>
      </c>
      <c r="O734" s="87"/>
      <c r="P734" s="242">
        <f>O734*H734</f>
        <v>0</v>
      </c>
      <c r="Q734" s="242">
        <v>0</v>
      </c>
      <c r="R734" s="242">
        <f>Q734*H734</f>
        <v>0</v>
      </c>
      <c r="S734" s="242">
        <v>0</v>
      </c>
      <c r="T734" s="243">
        <f>S734*H734</f>
        <v>0</v>
      </c>
      <c r="AR734" s="244" t="s">
        <v>125</v>
      </c>
      <c r="AT734" s="244" t="s">
        <v>266</v>
      </c>
      <c r="AU734" s="244" t="s">
        <v>90</v>
      </c>
      <c r="AY734" s="17" t="s">
        <v>263</v>
      </c>
      <c r="BE734" s="245">
        <f>IF(N734="základní",J734,0)</f>
        <v>0</v>
      </c>
      <c r="BF734" s="245">
        <f>IF(N734="snížená",J734,0)</f>
        <v>0</v>
      </c>
      <c r="BG734" s="245">
        <f>IF(N734="zákl. přenesená",J734,0)</f>
        <v>0</v>
      </c>
      <c r="BH734" s="245">
        <f>IF(N734="sníž. přenesená",J734,0)</f>
        <v>0</v>
      </c>
      <c r="BI734" s="245">
        <f>IF(N734="nulová",J734,0)</f>
        <v>0</v>
      </c>
      <c r="BJ734" s="17" t="s">
        <v>90</v>
      </c>
      <c r="BK734" s="245">
        <f>ROUND(I734*H734,2)</f>
        <v>0</v>
      </c>
      <c r="BL734" s="17" t="s">
        <v>125</v>
      </c>
      <c r="BM734" s="244" t="s">
        <v>5632</v>
      </c>
    </row>
    <row r="735" s="1" customFormat="1" ht="16.5" customHeight="1">
      <c r="B735" s="39"/>
      <c r="C735" s="233" t="s">
        <v>2710</v>
      </c>
      <c r="D735" s="233" t="s">
        <v>266</v>
      </c>
      <c r="E735" s="234" t="s">
        <v>5633</v>
      </c>
      <c r="F735" s="235" t="s">
        <v>5211</v>
      </c>
      <c r="G735" s="236" t="s">
        <v>1694</v>
      </c>
      <c r="H735" s="237">
        <v>56</v>
      </c>
      <c r="I735" s="238"/>
      <c r="J735" s="239">
        <f>ROUND(I735*H735,2)</f>
        <v>0</v>
      </c>
      <c r="K735" s="235" t="s">
        <v>413</v>
      </c>
      <c r="L735" s="44"/>
      <c r="M735" s="240" t="s">
        <v>1</v>
      </c>
      <c r="N735" s="241" t="s">
        <v>48</v>
      </c>
      <c r="O735" s="87"/>
      <c r="P735" s="242">
        <f>O735*H735</f>
        <v>0</v>
      </c>
      <c r="Q735" s="242">
        <v>0</v>
      </c>
      <c r="R735" s="242">
        <f>Q735*H735</f>
        <v>0</v>
      </c>
      <c r="S735" s="242">
        <v>0</v>
      </c>
      <c r="T735" s="243">
        <f>S735*H735</f>
        <v>0</v>
      </c>
      <c r="AR735" s="244" t="s">
        <v>125</v>
      </c>
      <c r="AT735" s="244" t="s">
        <v>266</v>
      </c>
      <c r="AU735" s="244" t="s">
        <v>90</v>
      </c>
      <c r="AY735" s="17" t="s">
        <v>263</v>
      </c>
      <c r="BE735" s="245">
        <f>IF(N735="základní",J735,0)</f>
        <v>0</v>
      </c>
      <c r="BF735" s="245">
        <f>IF(N735="snížená",J735,0)</f>
        <v>0</v>
      </c>
      <c r="BG735" s="245">
        <f>IF(N735="zákl. přenesená",J735,0)</f>
        <v>0</v>
      </c>
      <c r="BH735" s="245">
        <f>IF(N735="sníž. přenesená",J735,0)</f>
        <v>0</v>
      </c>
      <c r="BI735" s="245">
        <f>IF(N735="nulová",J735,0)</f>
        <v>0</v>
      </c>
      <c r="BJ735" s="17" t="s">
        <v>90</v>
      </c>
      <c r="BK735" s="245">
        <f>ROUND(I735*H735,2)</f>
        <v>0</v>
      </c>
      <c r="BL735" s="17" t="s">
        <v>125</v>
      </c>
      <c r="BM735" s="244" t="s">
        <v>5634</v>
      </c>
    </row>
    <row r="736" s="1" customFormat="1" ht="16.5" customHeight="1">
      <c r="B736" s="39"/>
      <c r="C736" s="233" t="s">
        <v>2715</v>
      </c>
      <c r="D736" s="233" t="s">
        <v>266</v>
      </c>
      <c r="E736" s="234" t="s">
        <v>5635</v>
      </c>
      <c r="F736" s="235" t="s">
        <v>4766</v>
      </c>
      <c r="G736" s="236" t="s">
        <v>1694</v>
      </c>
      <c r="H736" s="237">
        <v>56</v>
      </c>
      <c r="I736" s="238"/>
      <c r="J736" s="239">
        <f>ROUND(I736*H736,2)</f>
        <v>0</v>
      </c>
      <c r="K736" s="235" t="s">
        <v>413</v>
      </c>
      <c r="L736" s="44"/>
      <c r="M736" s="240" t="s">
        <v>1</v>
      </c>
      <c r="N736" s="241" t="s">
        <v>48</v>
      </c>
      <c r="O736" s="87"/>
      <c r="P736" s="242">
        <f>O736*H736</f>
        <v>0</v>
      </c>
      <c r="Q736" s="242">
        <v>0</v>
      </c>
      <c r="R736" s="242">
        <f>Q736*H736</f>
        <v>0</v>
      </c>
      <c r="S736" s="242">
        <v>0</v>
      </c>
      <c r="T736" s="243">
        <f>S736*H736</f>
        <v>0</v>
      </c>
      <c r="AR736" s="244" t="s">
        <v>125</v>
      </c>
      <c r="AT736" s="244" t="s">
        <v>266</v>
      </c>
      <c r="AU736" s="244" t="s">
        <v>90</v>
      </c>
      <c r="AY736" s="17" t="s">
        <v>263</v>
      </c>
      <c r="BE736" s="245">
        <f>IF(N736="základní",J736,0)</f>
        <v>0</v>
      </c>
      <c r="BF736" s="245">
        <f>IF(N736="snížená",J736,0)</f>
        <v>0</v>
      </c>
      <c r="BG736" s="245">
        <f>IF(N736="zákl. přenesená",J736,0)</f>
        <v>0</v>
      </c>
      <c r="BH736" s="245">
        <f>IF(N736="sníž. přenesená",J736,0)</f>
        <v>0</v>
      </c>
      <c r="BI736" s="245">
        <f>IF(N736="nulová",J736,0)</f>
        <v>0</v>
      </c>
      <c r="BJ736" s="17" t="s">
        <v>90</v>
      </c>
      <c r="BK736" s="245">
        <f>ROUND(I736*H736,2)</f>
        <v>0</v>
      </c>
      <c r="BL736" s="17" t="s">
        <v>125</v>
      </c>
      <c r="BM736" s="244" t="s">
        <v>5636</v>
      </c>
    </row>
    <row r="737" s="1" customFormat="1" ht="16.5" customHeight="1">
      <c r="B737" s="39"/>
      <c r="C737" s="233" t="s">
        <v>2722</v>
      </c>
      <c r="D737" s="233" t="s">
        <v>266</v>
      </c>
      <c r="E737" s="234" t="s">
        <v>5637</v>
      </c>
      <c r="F737" s="235" t="s">
        <v>4940</v>
      </c>
      <c r="G737" s="236" t="s">
        <v>407</v>
      </c>
      <c r="H737" s="237">
        <v>271</v>
      </c>
      <c r="I737" s="238"/>
      <c r="J737" s="239">
        <f>ROUND(I737*H737,2)</f>
        <v>0</v>
      </c>
      <c r="K737" s="235" t="s">
        <v>413</v>
      </c>
      <c r="L737" s="44"/>
      <c r="M737" s="240" t="s">
        <v>1</v>
      </c>
      <c r="N737" s="241" t="s">
        <v>48</v>
      </c>
      <c r="O737" s="87"/>
      <c r="P737" s="242">
        <f>O737*H737</f>
        <v>0</v>
      </c>
      <c r="Q737" s="242">
        <v>0</v>
      </c>
      <c r="R737" s="242">
        <f>Q737*H737</f>
        <v>0</v>
      </c>
      <c r="S737" s="242">
        <v>0</v>
      </c>
      <c r="T737" s="243">
        <f>S737*H737</f>
        <v>0</v>
      </c>
      <c r="AR737" s="244" t="s">
        <v>125</v>
      </c>
      <c r="AT737" s="244" t="s">
        <v>266</v>
      </c>
      <c r="AU737" s="244" t="s">
        <v>90</v>
      </c>
      <c r="AY737" s="17" t="s">
        <v>263</v>
      </c>
      <c r="BE737" s="245">
        <f>IF(N737="základní",J737,0)</f>
        <v>0</v>
      </c>
      <c r="BF737" s="245">
        <f>IF(N737="snížená",J737,0)</f>
        <v>0</v>
      </c>
      <c r="BG737" s="245">
        <f>IF(N737="zákl. přenesená",J737,0)</f>
        <v>0</v>
      </c>
      <c r="BH737" s="245">
        <f>IF(N737="sníž. přenesená",J737,0)</f>
        <v>0</v>
      </c>
      <c r="BI737" s="245">
        <f>IF(N737="nulová",J737,0)</f>
        <v>0</v>
      </c>
      <c r="BJ737" s="17" t="s">
        <v>90</v>
      </c>
      <c r="BK737" s="245">
        <f>ROUND(I737*H737,2)</f>
        <v>0</v>
      </c>
      <c r="BL737" s="17" t="s">
        <v>125</v>
      </c>
      <c r="BM737" s="244" t="s">
        <v>5638</v>
      </c>
    </row>
    <row r="738" s="1" customFormat="1" ht="16.5" customHeight="1">
      <c r="B738" s="39"/>
      <c r="C738" s="233" t="s">
        <v>2727</v>
      </c>
      <c r="D738" s="233" t="s">
        <v>266</v>
      </c>
      <c r="E738" s="234" t="s">
        <v>5639</v>
      </c>
      <c r="F738" s="235" t="s">
        <v>4942</v>
      </c>
      <c r="G738" s="236" t="s">
        <v>407</v>
      </c>
      <c r="H738" s="237">
        <v>138</v>
      </c>
      <c r="I738" s="238"/>
      <c r="J738" s="239">
        <f>ROUND(I738*H738,2)</f>
        <v>0</v>
      </c>
      <c r="K738" s="235" t="s">
        <v>413</v>
      </c>
      <c r="L738" s="44"/>
      <c r="M738" s="240" t="s">
        <v>1</v>
      </c>
      <c r="N738" s="241" t="s">
        <v>48</v>
      </c>
      <c r="O738" s="87"/>
      <c r="P738" s="242">
        <f>O738*H738</f>
        <v>0</v>
      </c>
      <c r="Q738" s="242">
        <v>0</v>
      </c>
      <c r="R738" s="242">
        <f>Q738*H738</f>
        <v>0</v>
      </c>
      <c r="S738" s="242">
        <v>0</v>
      </c>
      <c r="T738" s="243">
        <f>S738*H738</f>
        <v>0</v>
      </c>
      <c r="AR738" s="244" t="s">
        <v>125</v>
      </c>
      <c r="AT738" s="244" t="s">
        <v>266</v>
      </c>
      <c r="AU738" s="244" t="s">
        <v>90</v>
      </c>
      <c r="AY738" s="17" t="s">
        <v>263</v>
      </c>
      <c r="BE738" s="245">
        <f>IF(N738="základní",J738,0)</f>
        <v>0</v>
      </c>
      <c r="BF738" s="245">
        <f>IF(N738="snížená",J738,0)</f>
        <v>0</v>
      </c>
      <c r="BG738" s="245">
        <f>IF(N738="zákl. přenesená",J738,0)</f>
        <v>0</v>
      </c>
      <c r="BH738" s="245">
        <f>IF(N738="sníž. přenesená",J738,0)</f>
        <v>0</v>
      </c>
      <c r="BI738" s="245">
        <f>IF(N738="nulová",J738,0)</f>
        <v>0</v>
      </c>
      <c r="BJ738" s="17" t="s">
        <v>90</v>
      </c>
      <c r="BK738" s="245">
        <f>ROUND(I738*H738,2)</f>
        <v>0</v>
      </c>
      <c r="BL738" s="17" t="s">
        <v>125</v>
      </c>
      <c r="BM738" s="244" t="s">
        <v>5640</v>
      </c>
    </row>
    <row r="739" s="1" customFormat="1" ht="16.5" customHeight="1">
      <c r="B739" s="39"/>
      <c r="C739" s="233" t="s">
        <v>2731</v>
      </c>
      <c r="D739" s="233" t="s">
        <v>266</v>
      </c>
      <c r="E739" s="234" t="s">
        <v>5641</v>
      </c>
      <c r="F739" s="235" t="s">
        <v>5156</v>
      </c>
      <c r="G739" s="236" t="s">
        <v>407</v>
      </c>
      <c r="H739" s="237">
        <v>34</v>
      </c>
      <c r="I739" s="238"/>
      <c r="J739" s="239">
        <f>ROUND(I739*H739,2)</f>
        <v>0</v>
      </c>
      <c r="K739" s="235" t="s">
        <v>413</v>
      </c>
      <c r="L739" s="44"/>
      <c r="M739" s="240" t="s">
        <v>1</v>
      </c>
      <c r="N739" s="241" t="s">
        <v>48</v>
      </c>
      <c r="O739" s="87"/>
      <c r="P739" s="242">
        <f>O739*H739</f>
        <v>0</v>
      </c>
      <c r="Q739" s="242">
        <v>0</v>
      </c>
      <c r="R739" s="242">
        <f>Q739*H739</f>
        <v>0</v>
      </c>
      <c r="S739" s="242">
        <v>0</v>
      </c>
      <c r="T739" s="243">
        <f>S739*H739</f>
        <v>0</v>
      </c>
      <c r="AR739" s="244" t="s">
        <v>125</v>
      </c>
      <c r="AT739" s="244" t="s">
        <v>266</v>
      </c>
      <c r="AU739" s="244" t="s">
        <v>90</v>
      </c>
      <c r="AY739" s="17" t="s">
        <v>263</v>
      </c>
      <c r="BE739" s="245">
        <f>IF(N739="základní",J739,0)</f>
        <v>0</v>
      </c>
      <c r="BF739" s="245">
        <f>IF(N739="snížená",J739,0)</f>
        <v>0</v>
      </c>
      <c r="BG739" s="245">
        <f>IF(N739="zákl. přenesená",J739,0)</f>
        <v>0</v>
      </c>
      <c r="BH739" s="245">
        <f>IF(N739="sníž. přenesená",J739,0)</f>
        <v>0</v>
      </c>
      <c r="BI739" s="245">
        <f>IF(N739="nulová",J739,0)</f>
        <v>0</v>
      </c>
      <c r="BJ739" s="17" t="s">
        <v>90</v>
      </c>
      <c r="BK739" s="245">
        <f>ROUND(I739*H739,2)</f>
        <v>0</v>
      </c>
      <c r="BL739" s="17" t="s">
        <v>125</v>
      </c>
      <c r="BM739" s="244" t="s">
        <v>5642</v>
      </c>
    </row>
    <row r="740" s="11" customFormat="1" ht="25.92" customHeight="1">
      <c r="B740" s="217"/>
      <c r="C740" s="218"/>
      <c r="D740" s="219" t="s">
        <v>82</v>
      </c>
      <c r="E740" s="220" t="s">
        <v>5643</v>
      </c>
      <c r="F740" s="220" t="s">
        <v>5644</v>
      </c>
      <c r="G740" s="218"/>
      <c r="H740" s="218"/>
      <c r="I740" s="221"/>
      <c r="J740" s="222">
        <f>BK740</f>
        <v>0</v>
      </c>
      <c r="K740" s="218"/>
      <c r="L740" s="223"/>
      <c r="M740" s="224"/>
      <c r="N740" s="225"/>
      <c r="O740" s="225"/>
      <c r="P740" s="226">
        <f>SUM(P741:P775)</f>
        <v>0</v>
      </c>
      <c r="Q740" s="225"/>
      <c r="R740" s="226">
        <f>SUM(R741:R775)</f>
        <v>0</v>
      </c>
      <c r="S740" s="225"/>
      <c r="T740" s="227">
        <f>SUM(T741:T775)</f>
        <v>0</v>
      </c>
      <c r="AR740" s="228" t="s">
        <v>90</v>
      </c>
      <c r="AT740" s="229" t="s">
        <v>82</v>
      </c>
      <c r="AU740" s="229" t="s">
        <v>83</v>
      </c>
      <c r="AY740" s="228" t="s">
        <v>263</v>
      </c>
      <c r="BK740" s="230">
        <f>SUM(BK741:BK775)</f>
        <v>0</v>
      </c>
    </row>
    <row r="741" s="1" customFormat="1" ht="16.5" customHeight="1">
      <c r="B741" s="39"/>
      <c r="C741" s="233" t="s">
        <v>2735</v>
      </c>
      <c r="D741" s="233" t="s">
        <v>266</v>
      </c>
      <c r="E741" s="234" t="s">
        <v>5645</v>
      </c>
      <c r="F741" s="235" t="s">
        <v>4783</v>
      </c>
      <c r="G741" s="236" t="s">
        <v>1829</v>
      </c>
      <c r="H741" s="237">
        <v>1</v>
      </c>
      <c r="I741" s="238"/>
      <c r="J741" s="239">
        <f>ROUND(I741*H741,2)</f>
        <v>0</v>
      </c>
      <c r="K741" s="235" t="s">
        <v>413</v>
      </c>
      <c r="L741" s="44"/>
      <c r="M741" s="240" t="s">
        <v>1</v>
      </c>
      <c r="N741" s="241" t="s">
        <v>48</v>
      </c>
      <c r="O741" s="87"/>
      <c r="P741" s="242">
        <f>O741*H741</f>
        <v>0</v>
      </c>
      <c r="Q741" s="242">
        <v>0</v>
      </c>
      <c r="R741" s="242">
        <f>Q741*H741</f>
        <v>0</v>
      </c>
      <c r="S741" s="242">
        <v>0</v>
      </c>
      <c r="T741" s="243">
        <f>S741*H741</f>
        <v>0</v>
      </c>
      <c r="AR741" s="244" t="s">
        <v>125</v>
      </c>
      <c r="AT741" s="244" t="s">
        <v>266</v>
      </c>
      <c r="AU741" s="244" t="s">
        <v>90</v>
      </c>
      <c r="AY741" s="17" t="s">
        <v>263</v>
      </c>
      <c r="BE741" s="245">
        <f>IF(N741="základní",J741,0)</f>
        <v>0</v>
      </c>
      <c r="BF741" s="245">
        <f>IF(N741="snížená",J741,0)</f>
        <v>0</v>
      </c>
      <c r="BG741" s="245">
        <f>IF(N741="zákl. přenesená",J741,0)</f>
        <v>0</v>
      </c>
      <c r="BH741" s="245">
        <f>IF(N741="sníž. přenesená",J741,0)</f>
        <v>0</v>
      </c>
      <c r="BI741" s="245">
        <f>IF(N741="nulová",J741,0)</f>
        <v>0</v>
      </c>
      <c r="BJ741" s="17" t="s">
        <v>90</v>
      </c>
      <c r="BK741" s="245">
        <f>ROUND(I741*H741,2)</f>
        <v>0</v>
      </c>
      <c r="BL741" s="17" t="s">
        <v>125</v>
      </c>
      <c r="BM741" s="244" t="s">
        <v>5646</v>
      </c>
    </row>
    <row r="742" s="1" customFormat="1">
      <c r="B742" s="39"/>
      <c r="C742" s="40"/>
      <c r="D742" s="246" t="s">
        <v>273</v>
      </c>
      <c r="E742" s="40"/>
      <c r="F742" s="247" t="s">
        <v>5647</v>
      </c>
      <c r="G742" s="40"/>
      <c r="H742" s="40"/>
      <c r="I742" s="151"/>
      <c r="J742" s="40"/>
      <c r="K742" s="40"/>
      <c r="L742" s="44"/>
      <c r="M742" s="248"/>
      <c r="N742" s="87"/>
      <c r="O742" s="87"/>
      <c r="P742" s="87"/>
      <c r="Q742" s="87"/>
      <c r="R742" s="87"/>
      <c r="S742" s="87"/>
      <c r="T742" s="88"/>
      <c r="AT742" s="17" t="s">
        <v>273</v>
      </c>
      <c r="AU742" s="17" t="s">
        <v>90</v>
      </c>
    </row>
    <row r="743" s="1" customFormat="1" ht="16.5" customHeight="1">
      <c r="B743" s="39"/>
      <c r="C743" s="233" t="s">
        <v>2739</v>
      </c>
      <c r="D743" s="233" t="s">
        <v>266</v>
      </c>
      <c r="E743" s="234" t="s">
        <v>5648</v>
      </c>
      <c r="F743" s="235" t="s">
        <v>4745</v>
      </c>
      <c r="G743" s="236" t="s">
        <v>1829</v>
      </c>
      <c r="H743" s="237">
        <v>1</v>
      </c>
      <c r="I743" s="238"/>
      <c r="J743" s="239">
        <f>ROUND(I743*H743,2)</f>
        <v>0</v>
      </c>
      <c r="K743" s="235" t="s">
        <v>413</v>
      </c>
      <c r="L743" s="44"/>
      <c r="M743" s="240" t="s">
        <v>1</v>
      </c>
      <c r="N743" s="241" t="s">
        <v>48</v>
      </c>
      <c r="O743" s="87"/>
      <c r="P743" s="242">
        <f>O743*H743</f>
        <v>0</v>
      </c>
      <c r="Q743" s="242">
        <v>0</v>
      </c>
      <c r="R743" s="242">
        <f>Q743*H743</f>
        <v>0</v>
      </c>
      <c r="S743" s="242">
        <v>0</v>
      </c>
      <c r="T743" s="243">
        <f>S743*H743</f>
        <v>0</v>
      </c>
      <c r="AR743" s="244" t="s">
        <v>125</v>
      </c>
      <c r="AT743" s="244" t="s">
        <v>266</v>
      </c>
      <c r="AU743" s="244" t="s">
        <v>90</v>
      </c>
      <c r="AY743" s="17" t="s">
        <v>263</v>
      </c>
      <c r="BE743" s="245">
        <f>IF(N743="základní",J743,0)</f>
        <v>0</v>
      </c>
      <c r="BF743" s="245">
        <f>IF(N743="snížená",J743,0)</f>
        <v>0</v>
      </c>
      <c r="BG743" s="245">
        <f>IF(N743="zákl. přenesená",J743,0)</f>
        <v>0</v>
      </c>
      <c r="BH743" s="245">
        <f>IF(N743="sníž. přenesená",J743,0)</f>
        <v>0</v>
      </c>
      <c r="BI743" s="245">
        <f>IF(N743="nulová",J743,0)</f>
        <v>0</v>
      </c>
      <c r="BJ743" s="17" t="s">
        <v>90</v>
      </c>
      <c r="BK743" s="245">
        <f>ROUND(I743*H743,2)</f>
        <v>0</v>
      </c>
      <c r="BL743" s="17" t="s">
        <v>125</v>
      </c>
      <c r="BM743" s="244" t="s">
        <v>5649</v>
      </c>
    </row>
    <row r="744" s="1" customFormat="1" ht="16.5" customHeight="1">
      <c r="B744" s="39"/>
      <c r="C744" s="233" t="s">
        <v>2743</v>
      </c>
      <c r="D744" s="233" t="s">
        <v>266</v>
      </c>
      <c r="E744" s="234" t="s">
        <v>5650</v>
      </c>
      <c r="F744" s="235" t="s">
        <v>4804</v>
      </c>
      <c r="G744" s="236" t="s">
        <v>1829</v>
      </c>
      <c r="H744" s="237">
        <v>1</v>
      </c>
      <c r="I744" s="238"/>
      <c r="J744" s="239">
        <f>ROUND(I744*H744,2)</f>
        <v>0</v>
      </c>
      <c r="K744" s="235" t="s">
        <v>413</v>
      </c>
      <c r="L744" s="44"/>
      <c r="M744" s="240" t="s">
        <v>1</v>
      </c>
      <c r="N744" s="241" t="s">
        <v>48</v>
      </c>
      <c r="O744" s="87"/>
      <c r="P744" s="242">
        <f>O744*H744</f>
        <v>0</v>
      </c>
      <c r="Q744" s="242">
        <v>0</v>
      </c>
      <c r="R744" s="242">
        <f>Q744*H744</f>
        <v>0</v>
      </c>
      <c r="S744" s="242">
        <v>0</v>
      </c>
      <c r="T744" s="243">
        <f>S744*H744</f>
        <v>0</v>
      </c>
      <c r="AR744" s="244" t="s">
        <v>125</v>
      </c>
      <c r="AT744" s="244" t="s">
        <v>266</v>
      </c>
      <c r="AU744" s="244" t="s">
        <v>90</v>
      </c>
      <c r="AY744" s="17" t="s">
        <v>263</v>
      </c>
      <c r="BE744" s="245">
        <f>IF(N744="základní",J744,0)</f>
        <v>0</v>
      </c>
      <c r="BF744" s="245">
        <f>IF(N744="snížená",J744,0)</f>
        <v>0</v>
      </c>
      <c r="BG744" s="245">
        <f>IF(N744="zákl. přenesená",J744,0)</f>
        <v>0</v>
      </c>
      <c r="BH744" s="245">
        <f>IF(N744="sníž. přenesená",J744,0)</f>
        <v>0</v>
      </c>
      <c r="BI744" s="245">
        <f>IF(N744="nulová",J744,0)</f>
        <v>0</v>
      </c>
      <c r="BJ744" s="17" t="s">
        <v>90</v>
      </c>
      <c r="BK744" s="245">
        <f>ROUND(I744*H744,2)</f>
        <v>0</v>
      </c>
      <c r="BL744" s="17" t="s">
        <v>125</v>
      </c>
      <c r="BM744" s="244" t="s">
        <v>5651</v>
      </c>
    </row>
    <row r="745" s="1" customFormat="1">
      <c r="B745" s="39"/>
      <c r="C745" s="40"/>
      <c r="D745" s="246" t="s">
        <v>273</v>
      </c>
      <c r="E745" s="40"/>
      <c r="F745" s="247" t="s">
        <v>5112</v>
      </c>
      <c r="G745" s="40"/>
      <c r="H745" s="40"/>
      <c r="I745" s="151"/>
      <c r="J745" s="40"/>
      <c r="K745" s="40"/>
      <c r="L745" s="44"/>
      <c r="M745" s="248"/>
      <c r="N745" s="87"/>
      <c r="O745" s="87"/>
      <c r="P745" s="87"/>
      <c r="Q745" s="87"/>
      <c r="R745" s="87"/>
      <c r="S745" s="87"/>
      <c r="T745" s="88"/>
      <c r="AT745" s="17" t="s">
        <v>273</v>
      </c>
      <c r="AU745" s="17" t="s">
        <v>90</v>
      </c>
    </row>
    <row r="746" s="1" customFormat="1" ht="16.5" customHeight="1">
      <c r="B746" s="39"/>
      <c r="C746" s="233" t="s">
        <v>2747</v>
      </c>
      <c r="D746" s="233" t="s">
        <v>266</v>
      </c>
      <c r="E746" s="234" t="s">
        <v>5652</v>
      </c>
      <c r="F746" s="235" t="s">
        <v>4807</v>
      </c>
      <c r="G746" s="236" t="s">
        <v>1829</v>
      </c>
      <c r="H746" s="237">
        <v>1</v>
      </c>
      <c r="I746" s="238"/>
      <c r="J746" s="239">
        <f>ROUND(I746*H746,2)</f>
        <v>0</v>
      </c>
      <c r="K746" s="235" t="s">
        <v>413</v>
      </c>
      <c r="L746" s="44"/>
      <c r="M746" s="240" t="s">
        <v>1</v>
      </c>
      <c r="N746" s="241" t="s">
        <v>48</v>
      </c>
      <c r="O746" s="87"/>
      <c r="P746" s="242">
        <f>O746*H746</f>
        <v>0</v>
      </c>
      <c r="Q746" s="242">
        <v>0</v>
      </c>
      <c r="R746" s="242">
        <f>Q746*H746</f>
        <v>0</v>
      </c>
      <c r="S746" s="242">
        <v>0</v>
      </c>
      <c r="T746" s="243">
        <f>S746*H746</f>
        <v>0</v>
      </c>
      <c r="AR746" s="244" t="s">
        <v>125</v>
      </c>
      <c r="AT746" s="244" t="s">
        <v>266</v>
      </c>
      <c r="AU746" s="244" t="s">
        <v>90</v>
      </c>
      <c r="AY746" s="17" t="s">
        <v>263</v>
      </c>
      <c r="BE746" s="245">
        <f>IF(N746="základní",J746,0)</f>
        <v>0</v>
      </c>
      <c r="BF746" s="245">
        <f>IF(N746="snížená",J746,0)</f>
        <v>0</v>
      </c>
      <c r="BG746" s="245">
        <f>IF(N746="zákl. přenesená",J746,0)</f>
        <v>0</v>
      </c>
      <c r="BH746" s="245">
        <f>IF(N746="sníž. přenesená",J746,0)</f>
        <v>0</v>
      </c>
      <c r="BI746" s="245">
        <f>IF(N746="nulová",J746,0)</f>
        <v>0</v>
      </c>
      <c r="BJ746" s="17" t="s">
        <v>90</v>
      </c>
      <c r="BK746" s="245">
        <f>ROUND(I746*H746,2)</f>
        <v>0</v>
      </c>
      <c r="BL746" s="17" t="s">
        <v>125</v>
      </c>
      <c r="BM746" s="244" t="s">
        <v>5653</v>
      </c>
    </row>
    <row r="747" s="1" customFormat="1" ht="16.5" customHeight="1">
      <c r="B747" s="39"/>
      <c r="C747" s="233" t="s">
        <v>2751</v>
      </c>
      <c r="D747" s="233" t="s">
        <v>266</v>
      </c>
      <c r="E747" s="234" t="s">
        <v>5654</v>
      </c>
      <c r="F747" s="235" t="s">
        <v>4809</v>
      </c>
      <c r="G747" s="236" t="s">
        <v>1829</v>
      </c>
      <c r="H747" s="237">
        <v>1</v>
      </c>
      <c r="I747" s="238"/>
      <c r="J747" s="239">
        <f>ROUND(I747*H747,2)</f>
        <v>0</v>
      </c>
      <c r="K747" s="235" t="s">
        <v>413</v>
      </c>
      <c r="L747" s="44"/>
      <c r="M747" s="240" t="s">
        <v>1</v>
      </c>
      <c r="N747" s="241" t="s">
        <v>48</v>
      </c>
      <c r="O747" s="87"/>
      <c r="P747" s="242">
        <f>O747*H747</f>
        <v>0</v>
      </c>
      <c r="Q747" s="242">
        <v>0</v>
      </c>
      <c r="R747" s="242">
        <f>Q747*H747</f>
        <v>0</v>
      </c>
      <c r="S747" s="242">
        <v>0</v>
      </c>
      <c r="T747" s="243">
        <f>S747*H747</f>
        <v>0</v>
      </c>
      <c r="AR747" s="244" t="s">
        <v>125</v>
      </c>
      <c r="AT747" s="244" t="s">
        <v>266</v>
      </c>
      <c r="AU747" s="244" t="s">
        <v>90</v>
      </c>
      <c r="AY747" s="17" t="s">
        <v>263</v>
      </c>
      <c r="BE747" s="245">
        <f>IF(N747="základní",J747,0)</f>
        <v>0</v>
      </c>
      <c r="BF747" s="245">
        <f>IF(N747="snížená",J747,0)</f>
        <v>0</v>
      </c>
      <c r="BG747" s="245">
        <f>IF(N747="zákl. přenesená",J747,0)</f>
        <v>0</v>
      </c>
      <c r="BH747" s="245">
        <f>IF(N747="sníž. přenesená",J747,0)</f>
        <v>0</v>
      </c>
      <c r="BI747" s="245">
        <f>IF(N747="nulová",J747,0)</f>
        <v>0</v>
      </c>
      <c r="BJ747" s="17" t="s">
        <v>90</v>
      </c>
      <c r="BK747" s="245">
        <f>ROUND(I747*H747,2)</f>
        <v>0</v>
      </c>
      <c r="BL747" s="17" t="s">
        <v>125</v>
      </c>
      <c r="BM747" s="244" t="s">
        <v>5655</v>
      </c>
    </row>
    <row r="748" s="1" customFormat="1" ht="16.5" customHeight="1">
      <c r="B748" s="39"/>
      <c r="C748" s="233" t="s">
        <v>2755</v>
      </c>
      <c r="D748" s="233" t="s">
        <v>266</v>
      </c>
      <c r="E748" s="234" t="s">
        <v>5656</v>
      </c>
      <c r="F748" s="235" t="s">
        <v>4811</v>
      </c>
      <c r="G748" s="236" t="s">
        <v>1829</v>
      </c>
      <c r="H748" s="237">
        <v>1</v>
      </c>
      <c r="I748" s="238"/>
      <c r="J748" s="239">
        <f>ROUND(I748*H748,2)</f>
        <v>0</v>
      </c>
      <c r="K748" s="235" t="s">
        <v>413</v>
      </c>
      <c r="L748" s="44"/>
      <c r="M748" s="240" t="s">
        <v>1</v>
      </c>
      <c r="N748" s="241" t="s">
        <v>48</v>
      </c>
      <c r="O748" s="87"/>
      <c r="P748" s="242">
        <f>O748*H748</f>
        <v>0</v>
      </c>
      <c r="Q748" s="242">
        <v>0</v>
      </c>
      <c r="R748" s="242">
        <f>Q748*H748</f>
        <v>0</v>
      </c>
      <c r="S748" s="242">
        <v>0</v>
      </c>
      <c r="T748" s="243">
        <f>S748*H748</f>
        <v>0</v>
      </c>
      <c r="AR748" s="244" t="s">
        <v>125</v>
      </c>
      <c r="AT748" s="244" t="s">
        <v>266</v>
      </c>
      <c r="AU748" s="244" t="s">
        <v>90</v>
      </c>
      <c r="AY748" s="17" t="s">
        <v>263</v>
      </c>
      <c r="BE748" s="245">
        <f>IF(N748="základní",J748,0)</f>
        <v>0</v>
      </c>
      <c r="BF748" s="245">
        <f>IF(N748="snížená",J748,0)</f>
        <v>0</v>
      </c>
      <c r="BG748" s="245">
        <f>IF(N748="zákl. přenesená",J748,0)</f>
        <v>0</v>
      </c>
      <c r="BH748" s="245">
        <f>IF(N748="sníž. přenesená",J748,0)</f>
        <v>0</v>
      </c>
      <c r="BI748" s="245">
        <f>IF(N748="nulová",J748,0)</f>
        <v>0</v>
      </c>
      <c r="BJ748" s="17" t="s">
        <v>90</v>
      </c>
      <c r="BK748" s="245">
        <f>ROUND(I748*H748,2)</f>
        <v>0</v>
      </c>
      <c r="BL748" s="17" t="s">
        <v>125</v>
      </c>
      <c r="BM748" s="244" t="s">
        <v>5657</v>
      </c>
    </row>
    <row r="749" s="1" customFormat="1" ht="16.5" customHeight="1">
      <c r="B749" s="39"/>
      <c r="C749" s="233" t="s">
        <v>2759</v>
      </c>
      <c r="D749" s="233" t="s">
        <v>266</v>
      </c>
      <c r="E749" s="234" t="s">
        <v>5658</v>
      </c>
      <c r="F749" s="235" t="s">
        <v>4958</v>
      </c>
      <c r="G749" s="236" t="s">
        <v>1694</v>
      </c>
      <c r="H749" s="237">
        <v>30</v>
      </c>
      <c r="I749" s="238"/>
      <c r="J749" s="239">
        <f>ROUND(I749*H749,2)</f>
        <v>0</v>
      </c>
      <c r="K749" s="235" t="s">
        <v>413</v>
      </c>
      <c r="L749" s="44"/>
      <c r="M749" s="240" t="s">
        <v>1</v>
      </c>
      <c r="N749" s="241" t="s">
        <v>48</v>
      </c>
      <c r="O749" s="87"/>
      <c r="P749" s="242">
        <f>O749*H749</f>
        <v>0</v>
      </c>
      <c r="Q749" s="242">
        <v>0</v>
      </c>
      <c r="R749" s="242">
        <f>Q749*H749</f>
        <v>0</v>
      </c>
      <c r="S749" s="242">
        <v>0</v>
      </c>
      <c r="T749" s="243">
        <f>S749*H749</f>
        <v>0</v>
      </c>
      <c r="AR749" s="244" t="s">
        <v>125</v>
      </c>
      <c r="AT749" s="244" t="s">
        <v>266</v>
      </c>
      <c r="AU749" s="244" t="s">
        <v>90</v>
      </c>
      <c r="AY749" s="17" t="s">
        <v>263</v>
      </c>
      <c r="BE749" s="245">
        <f>IF(N749="základní",J749,0)</f>
        <v>0</v>
      </c>
      <c r="BF749" s="245">
        <f>IF(N749="snížená",J749,0)</f>
        <v>0</v>
      </c>
      <c r="BG749" s="245">
        <f>IF(N749="zákl. přenesená",J749,0)</f>
        <v>0</v>
      </c>
      <c r="BH749" s="245">
        <f>IF(N749="sníž. přenesená",J749,0)</f>
        <v>0</v>
      </c>
      <c r="BI749" s="245">
        <f>IF(N749="nulová",J749,0)</f>
        <v>0</v>
      </c>
      <c r="BJ749" s="17" t="s">
        <v>90</v>
      </c>
      <c r="BK749" s="245">
        <f>ROUND(I749*H749,2)</f>
        <v>0</v>
      </c>
      <c r="BL749" s="17" t="s">
        <v>125</v>
      </c>
      <c r="BM749" s="244" t="s">
        <v>5659</v>
      </c>
    </row>
    <row r="750" s="1" customFormat="1" ht="16.5" customHeight="1">
      <c r="B750" s="39"/>
      <c r="C750" s="233" t="s">
        <v>2763</v>
      </c>
      <c r="D750" s="233" t="s">
        <v>266</v>
      </c>
      <c r="E750" s="234" t="s">
        <v>5660</v>
      </c>
      <c r="F750" s="235" t="s">
        <v>4745</v>
      </c>
      <c r="G750" s="236" t="s">
        <v>1829</v>
      </c>
      <c r="H750" s="237">
        <v>1</v>
      </c>
      <c r="I750" s="238"/>
      <c r="J750" s="239">
        <f>ROUND(I750*H750,2)</f>
        <v>0</v>
      </c>
      <c r="K750" s="235" t="s">
        <v>413</v>
      </c>
      <c r="L750" s="44"/>
      <c r="M750" s="240" t="s">
        <v>1</v>
      </c>
      <c r="N750" s="241" t="s">
        <v>48</v>
      </c>
      <c r="O750" s="87"/>
      <c r="P750" s="242">
        <f>O750*H750</f>
        <v>0</v>
      </c>
      <c r="Q750" s="242">
        <v>0</v>
      </c>
      <c r="R750" s="242">
        <f>Q750*H750</f>
        <v>0</v>
      </c>
      <c r="S750" s="242">
        <v>0</v>
      </c>
      <c r="T750" s="243">
        <f>S750*H750</f>
        <v>0</v>
      </c>
      <c r="AR750" s="244" t="s">
        <v>125</v>
      </c>
      <c r="AT750" s="244" t="s">
        <v>266</v>
      </c>
      <c r="AU750" s="244" t="s">
        <v>90</v>
      </c>
      <c r="AY750" s="17" t="s">
        <v>263</v>
      </c>
      <c r="BE750" s="245">
        <f>IF(N750="základní",J750,0)</f>
        <v>0</v>
      </c>
      <c r="BF750" s="245">
        <f>IF(N750="snížená",J750,0)</f>
        <v>0</v>
      </c>
      <c r="BG750" s="245">
        <f>IF(N750="zákl. přenesená",J750,0)</f>
        <v>0</v>
      </c>
      <c r="BH750" s="245">
        <f>IF(N750="sníž. přenesená",J750,0)</f>
        <v>0</v>
      </c>
      <c r="BI750" s="245">
        <f>IF(N750="nulová",J750,0)</f>
        <v>0</v>
      </c>
      <c r="BJ750" s="17" t="s">
        <v>90</v>
      </c>
      <c r="BK750" s="245">
        <f>ROUND(I750*H750,2)</f>
        <v>0</v>
      </c>
      <c r="BL750" s="17" t="s">
        <v>125</v>
      </c>
      <c r="BM750" s="244" t="s">
        <v>5661</v>
      </c>
    </row>
    <row r="751" s="1" customFormat="1" ht="16.5" customHeight="1">
      <c r="B751" s="39"/>
      <c r="C751" s="233" t="s">
        <v>2767</v>
      </c>
      <c r="D751" s="233" t="s">
        <v>266</v>
      </c>
      <c r="E751" s="234" t="s">
        <v>5662</v>
      </c>
      <c r="F751" s="235" t="s">
        <v>5663</v>
      </c>
      <c r="G751" s="236" t="s">
        <v>1829</v>
      </c>
      <c r="H751" s="237">
        <v>2</v>
      </c>
      <c r="I751" s="238"/>
      <c r="J751" s="239">
        <f>ROUND(I751*H751,2)</f>
        <v>0</v>
      </c>
      <c r="K751" s="235" t="s">
        <v>413</v>
      </c>
      <c r="L751" s="44"/>
      <c r="M751" s="240" t="s">
        <v>1</v>
      </c>
      <c r="N751" s="241" t="s">
        <v>48</v>
      </c>
      <c r="O751" s="87"/>
      <c r="P751" s="242">
        <f>O751*H751</f>
        <v>0</v>
      </c>
      <c r="Q751" s="242">
        <v>0</v>
      </c>
      <c r="R751" s="242">
        <f>Q751*H751</f>
        <v>0</v>
      </c>
      <c r="S751" s="242">
        <v>0</v>
      </c>
      <c r="T751" s="243">
        <f>S751*H751</f>
        <v>0</v>
      </c>
      <c r="AR751" s="244" t="s">
        <v>125</v>
      </c>
      <c r="AT751" s="244" t="s">
        <v>266</v>
      </c>
      <c r="AU751" s="244" t="s">
        <v>90</v>
      </c>
      <c r="AY751" s="17" t="s">
        <v>263</v>
      </c>
      <c r="BE751" s="245">
        <f>IF(N751="základní",J751,0)</f>
        <v>0</v>
      </c>
      <c r="BF751" s="245">
        <f>IF(N751="snížená",J751,0)</f>
        <v>0</v>
      </c>
      <c r="BG751" s="245">
        <f>IF(N751="zákl. přenesená",J751,0)</f>
        <v>0</v>
      </c>
      <c r="BH751" s="245">
        <f>IF(N751="sníž. přenesená",J751,0)</f>
        <v>0</v>
      </c>
      <c r="BI751" s="245">
        <f>IF(N751="nulová",J751,0)</f>
        <v>0</v>
      </c>
      <c r="BJ751" s="17" t="s">
        <v>90</v>
      </c>
      <c r="BK751" s="245">
        <f>ROUND(I751*H751,2)</f>
        <v>0</v>
      </c>
      <c r="BL751" s="17" t="s">
        <v>125</v>
      </c>
      <c r="BM751" s="244" t="s">
        <v>5664</v>
      </c>
    </row>
    <row r="752" s="1" customFormat="1">
      <c r="B752" s="39"/>
      <c r="C752" s="40"/>
      <c r="D752" s="246" t="s">
        <v>273</v>
      </c>
      <c r="E752" s="40"/>
      <c r="F752" s="247" t="s">
        <v>5337</v>
      </c>
      <c r="G752" s="40"/>
      <c r="H752" s="40"/>
      <c r="I752" s="151"/>
      <c r="J752" s="40"/>
      <c r="K752" s="40"/>
      <c r="L752" s="44"/>
      <c r="M752" s="248"/>
      <c r="N752" s="87"/>
      <c r="O752" s="87"/>
      <c r="P752" s="87"/>
      <c r="Q752" s="87"/>
      <c r="R752" s="87"/>
      <c r="S752" s="87"/>
      <c r="T752" s="88"/>
      <c r="AT752" s="17" t="s">
        <v>273</v>
      </c>
      <c r="AU752" s="17" t="s">
        <v>90</v>
      </c>
    </row>
    <row r="753" s="1" customFormat="1" ht="16.5" customHeight="1">
      <c r="B753" s="39"/>
      <c r="C753" s="233" t="s">
        <v>2770</v>
      </c>
      <c r="D753" s="233" t="s">
        <v>266</v>
      </c>
      <c r="E753" s="234" t="s">
        <v>5665</v>
      </c>
      <c r="F753" s="235" t="s">
        <v>5666</v>
      </c>
      <c r="G753" s="236" t="s">
        <v>1829</v>
      </c>
      <c r="H753" s="237">
        <v>4</v>
      </c>
      <c r="I753" s="238"/>
      <c r="J753" s="239">
        <f>ROUND(I753*H753,2)</f>
        <v>0</v>
      </c>
      <c r="K753" s="235" t="s">
        <v>413</v>
      </c>
      <c r="L753" s="44"/>
      <c r="M753" s="240" t="s">
        <v>1</v>
      </c>
      <c r="N753" s="241" t="s">
        <v>48</v>
      </c>
      <c r="O753" s="87"/>
      <c r="P753" s="242">
        <f>O753*H753</f>
        <v>0</v>
      </c>
      <c r="Q753" s="242">
        <v>0</v>
      </c>
      <c r="R753" s="242">
        <f>Q753*H753</f>
        <v>0</v>
      </c>
      <c r="S753" s="242">
        <v>0</v>
      </c>
      <c r="T753" s="243">
        <f>S753*H753</f>
        <v>0</v>
      </c>
      <c r="AR753" s="244" t="s">
        <v>125</v>
      </c>
      <c r="AT753" s="244" t="s">
        <v>266</v>
      </c>
      <c r="AU753" s="244" t="s">
        <v>90</v>
      </c>
      <c r="AY753" s="17" t="s">
        <v>263</v>
      </c>
      <c r="BE753" s="245">
        <f>IF(N753="základní",J753,0)</f>
        <v>0</v>
      </c>
      <c r="BF753" s="245">
        <f>IF(N753="snížená",J753,0)</f>
        <v>0</v>
      </c>
      <c r="BG753" s="245">
        <f>IF(N753="zákl. přenesená",J753,0)</f>
        <v>0</v>
      </c>
      <c r="BH753" s="245">
        <f>IF(N753="sníž. přenesená",J753,0)</f>
        <v>0</v>
      </c>
      <c r="BI753" s="245">
        <f>IF(N753="nulová",J753,0)</f>
        <v>0</v>
      </c>
      <c r="BJ753" s="17" t="s">
        <v>90</v>
      </c>
      <c r="BK753" s="245">
        <f>ROUND(I753*H753,2)</f>
        <v>0</v>
      </c>
      <c r="BL753" s="17" t="s">
        <v>125</v>
      </c>
      <c r="BM753" s="244" t="s">
        <v>5667</v>
      </c>
    </row>
    <row r="754" s="1" customFormat="1" ht="16.5" customHeight="1">
      <c r="B754" s="39"/>
      <c r="C754" s="233" t="s">
        <v>2774</v>
      </c>
      <c r="D754" s="233" t="s">
        <v>266</v>
      </c>
      <c r="E754" s="234" t="s">
        <v>5668</v>
      </c>
      <c r="F754" s="235" t="s">
        <v>5669</v>
      </c>
      <c r="G754" s="236" t="s">
        <v>1829</v>
      </c>
      <c r="H754" s="237">
        <v>2</v>
      </c>
      <c r="I754" s="238"/>
      <c r="J754" s="239">
        <f>ROUND(I754*H754,2)</f>
        <v>0</v>
      </c>
      <c r="K754" s="235" t="s">
        <v>413</v>
      </c>
      <c r="L754" s="44"/>
      <c r="M754" s="240" t="s">
        <v>1</v>
      </c>
      <c r="N754" s="241" t="s">
        <v>48</v>
      </c>
      <c r="O754" s="87"/>
      <c r="P754" s="242">
        <f>O754*H754</f>
        <v>0</v>
      </c>
      <c r="Q754" s="242">
        <v>0</v>
      </c>
      <c r="R754" s="242">
        <f>Q754*H754</f>
        <v>0</v>
      </c>
      <c r="S754" s="242">
        <v>0</v>
      </c>
      <c r="T754" s="243">
        <f>S754*H754</f>
        <v>0</v>
      </c>
      <c r="AR754" s="244" t="s">
        <v>125</v>
      </c>
      <c r="AT754" s="244" t="s">
        <v>266</v>
      </c>
      <c r="AU754" s="244" t="s">
        <v>90</v>
      </c>
      <c r="AY754" s="17" t="s">
        <v>263</v>
      </c>
      <c r="BE754" s="245">
        <f>IF(N754="základní",J754,0)</f>
        <v>0</v>
      </c>
      <c r="BF754" s="245">
        <f>IF(N754="snížená",J754,0)</f>
        <v>0</v>
      </c>
      <c r="BG754" s="245">
        <f>IF(N754="zákl. přenesená",J754,0)</f>
        <v>0</v>
      </c>
      <c r="BH754" s="245">
        <f>IF(N754="sníž. přenesená",J754,0)</f>
        <v>0</v>
      </c>
      <c r="BI754" s="245">
        <f>IF(N754="nulová",J754,0)</f>
        <v>0</v>
      </c>
      <c r="BJ754" s="17" t="s">
        <v>90</v>
      </c>
      <c r="BK754" s="245">
        <f>ROUND(I754*H754,2)</f>
        <v>0</v>
      </c>
      <c r="BL754" s="17" t="s">
        <v>125</v>
      </c>
      <c r="BM754" s="244" t="s">
        <v>5670</v>
      </c>
    </row>
    <row r="755" s="1" customFormat="1" ht="16.5" customHeight="1">
      <c r="B755" s="39"/>
      <c r="C755" s="233" t="s">
        <v>2778</v>
      </c>
      <c r="D755" s="233" t="s">
        <v>266</v>
      </c>
      <c r="E755" s="234" t="s">
        <v>5671</v>
      </c>
      <c r="F755" s="235" t="s">
        <v>4745</v>
      </c>
      <c r="G755" s="236" t="s">
        <v>1829</v>
      </c>
      <c r="H755" s="237">
        <v>1</v>
      </c>
      <c r="I755" s="238"/>
      <c r="J755" s="239">
        <f>ROUND(I755*H755,2)</f>
        <v>0</v>
      </c>
      <c r="K755" s="235" t="s">
        <v>413</v>
      </c>
      <c r="L755" s="44"/>
      <c r="M755" s="240" t="s">
        <v>1</v>
      </c>
      <c r="N755" s="241" t="s">
        <v>48</v>
      </c>
      <c r="O755" s="87"/>
      <c r="P755" s="242">
        <f>O755*H755</f>
        <v>0</v>
      </c>
      <c r="Q755" s="242">
        <v>0</v>
      </c>
      <c r="R755" s="242">
        <f>Q755*H755</f>
        <v>0</v>
      </c>
      <c r="S755" s="242">
        <v>0</v>
      </c>
      <c r="T755" s="243">
        <f>S755*H755</f>
        <v>0</v>
      </c>
      <c r="AR755" s="244" t="s">
        <v>125</v>
      </c>
      <c r="AT755" s="244" t="s">
        <v>266</v>
      </c>
      <c r="AU755" s="244" t="s">
        <v>90</v>
      </c>
      <c r="AY755" s="17" t="s">
        <v>263</v>
      </c>
      <c r="BE755" s="245">
        <f>IF(N755="základní",J755,0)</f>
        <v>0</v>
      </c>
      <c r="BF755" s="245">
        <f>IF(N755="snížená",J755,0)</f>
        <v>0</v>
      </c>
      <c r="BG755" s="245">
        <f>IF(N755="zákl. přenesená",J755,0)</f>
        <v>0</v>
      </c>
      <c r="BH755" s="245">
        <f>IF(N755="sníž. přenesená",J755,0)</f>
        <v>0</v>
      </c>
      <c r="BI755" s="245">
        <f>IF(N755="nulová",J755,0)</f>
        <v>0</v>
      </c>
      <c r="BJ755" s="17" t="s">
        <v>90</v>
      </c>
      <c r="BK755" s="245">
        <f>ROUND(I755*H755,2)</f>
        <v>0</v>
      </c>
      <c r="BL755" s="17" t="s">
        <v>125</v>
      </c>
      <c r="BM755" s="244" t="s">
        <v>5672</v>
      </c>
    </row>
    <row r="756" s="1" customFormat="1" ht="16.5" customHeight="1">
      <c r="B756" s="39"/>
      <c r="C756" s="233" t="s">
        <v>2782</v>
      </c>
      <c r="D756" s="233" t="s">
        <v>266</v>
      </c>
      <c r="E756" s="234" t="s">
        <v>5673</v>
      </c>
      <c r="F756" s="235" t="s">
        <v>5674</v>
      </c>
      <c r="G756" s="236" t="s">
        <v>1829</v>
      </c>
      <c r="H756" s="237">
        <v>9</v>
      </c>
      <c r="I756" s="238"/>
      <c r="J756" s="239">
        <f>ROUND(I756*H756,2)</f>
        <v>0</v>
      </c>
      <c r="K756" s="235" t="s">
        <v>413</v>
      </c>
      <c r="L756" s="44"/>
      <c r="M756" s="240" t="s">
        <v>1</v>
      </c>
      <c r="N756" s="241" t="s">
        <v>48</v>
      </c>
      <c r="O756" s="87"/>
      <c r="P756" s="242">
        <f>O756*H756</f>
        <v>0</v>
      </c>
      <c r="Q756" s="242">
        <v>0</v>
      </c>
      <c r="R756" s="242">
        <f>Q756*H756</f>
        <v>0</v>
      </c>
      <c r="S756" s="242">
        <v>0</v>
      </c>
      <c r="T756" s="243">
        <f>S756*H756</f>
        <v>0</v>
      </c>
      <c r="AR756" s="244" t="s">
        <v>125</v>
      </c>
      <c r="AT756" s="244" t="s">
        <v>266</v>
      </c>
      <c r="AU756" s="244" t="s">
        <v>90</v>
      </c>
      <c r="AY756" s="17" t="s">
        <v>263</v>
      </c>
      <c r="BE756" s="245">
        <f>IF(N756="základní",J756,0)</f>
        <v>0</v>
      </c>
      <c r="BF756" s="245">
        <f>IF(N756="snížená",J756,0)</f>
        <v>0</v>
      </c>
      <c r="BG756" s="245">
        <f>IF(N756="zákl. přenesená",J756,0)</f>
        <v>0</v>
      </c>
      <c r="BH756" s="245">
        <f>IF(N756="sníž. přenesená",J756,0)</f>
        <v>0</v>
      </c>
      <c r="BI756" s="245">
        <f>IF(N756="nulová",J756,0)</f>
        <v>0</v>
      </c>
      <c r="BJ756" s="17" t="s">
        <v>90</v>
      </c>
      <c r="BK756" s="245">
        <f>ROUND(I756*H756,2)</f>
        <v>0</v>
      </c>
      <c r="BL756" s="17" t="s">
        <v>125</v>
      </c>
      <c r="BM756" s="244" t="s">
        <v>5675</v>
      </c>
    </row>
    <row r="757" s="1" customFormat="1">
      <c r="B757" s="39"/>
      <c r="C757" s="40"/>
      <c r="D757" s="246" t="s">
        <v>273</v>
      </c>
      <c r="E757" s="40"/>
      <c r="F757" s="247" t="s">
        <v>5676</v>
      </c>
      <c r="G757" s="40"/>
      <c r="H757" s="40"/>
      <c r="I757" s="151"/>
      <c r="J757" s="40"/>
      <c r="K757" s="40"/>
      <c r="L757" s="44"/>
      <c r="M757" s="248"/>
      <c r="N757" s="87"/>
      <c r="O757" s="87"/>
      <c r="P757" s="87"/>
      <c r="Q757" s="87"/>
      <c r="R757" s="87"/>
      <c r="S757" s="87"/>
      <c r="T757" s="88"/>
      <c r="AT757" s="17" t="s">
        <v>273</v>
      </c>
      <c r="AU757" s="17" t="s">
        <v>90</v>
      </c>
    </row>
    <row r="758" s="1" customFormat="1" ht="16.5" customHeight="1">
      <c r="B758" s="39"/>
      <c r="C758" s="233" t="s">
        <v>2786</v>
      </c>
      <c r="D758" s="233" t="s">
        <v>266</v>
      </c>
      <c r="E758" s="234" t="s">
        <v>5677</v>
      </c>
      <c r="F758" s="235" t="s">
        <v>5678</v>
      </c>
      <c r="G758" s="236" t="s">
        <v>1829</v>
      </c>
      <c r="H758" s="237">
        <v>1</v>
      </c>
      <c r="I758" s="238"/>
      <c r="J758" s="239">
        <f>ROUND(I758*H758,2)</f>
        <v>0</v>
      </c>
      <c r="K758" s="235" t="s">
        <v>413</v>
      </c>
      <c r="L758" s="44"/>
      <c r="M758" s="240" t="s">
        <v>1</v>
      </c>
      <c r="N758" s="241" t="s">
        <v>48</v>
      </c>
      <c r="O758" s="87"/>
      <c r="P758" s="242">
        <f>O758*H758</f>
        <v>0</v>
      </c>
      <c r="Q758" s="242">
        <v>0</v>
      </c>
      <c r="R758" s="242">
        <f>Q758*H758</f>
        <v>0</v>
      </c>
      <c r="S758" s="242">
        <v>0</v>
      </c>
      <c r="T758" s="243">
        <f>S758*H758</f>
        <v>0</v>
      </c>
      <c r="AR758" s="244" t="s">
        <v>125</v>
      </c>
      <c r="AT758" s="244" t="s">
        <v>266</v>
      </c>
      <c r="AU758" s="244" t="s">
        <v>90</v>
      </c>
      <c r="AY758" s="17" t="s">
        <v>263</v>
      </c>
      <c r="BE758" s="245">
        <f>IF(N758="základní",J758,0)</f>
        <v>0</v>
      </c>
      <c r="BF758" s="245">
        <f>IF(N758="snížená",J758,0)</f>
        <v>0</v>
      </c>
      <c r="BG758" s="245">
        <f>IF(N758="zákl. přenesená",J758,0)</f>
        <v>0</v>
      </c>
      <c r="BH758" s="245">
        <f>IF(N758="sníž. přenesená",J758,0)</f>
        <v>0</v>
      </c>
      <c r="BI758" s="245">
        <f>IF(N758="nulová",J758,0)</f>
        <v>0</v>
      </c>
      <c r="BJ758" s="17" t="s">
        <v>90</v>
      </c>
      <c r="BK758" s="245">
        <f>ROUND(I758*H758,2)</f>
        <v>0</v>
      </c>
      <c r="BL758" s="17" t="s">
        <v>125</v>
      </c>
      <c r="BM758" s="244" t="s">
        <v>5679</v>
      </c>
    </row>
    <row r="759" s="1" customFormat="1">
      <c r="B759" s="39"/>
      <c r="C759" s="40"/>
      <c r="D759" s="246" t="s">
        <v>273</v>
      </c>
      <c r="E759" s="40"/>
      <c r="F759" s="247" t="s">
        <v>5680</v>
      </c>
      <c r="G759" s="40"/>
      <c r="H759" s="40"/>
      <c r="I759" s="151"/>
      <c r="J759" s="40"/>
      <c r="K759" s="40"/>
      <c r="L759" s="44"/>
      <c r="M759" s="248"/>
      <c r="N759" s="87"/>
      <c r="O759" s="87"/>
      <c r="P759" s="87"/>
      <c r="Q759" s="87"/>
      <c r="R759" s="87"/>
      <c r="S759" s="87"/>
      <c r="T759" s="88"/>
      <c r="AT759" s="17" t="s">
        <v>273</v>
      </c>
      <c r="AU759" s="17" t="s">
        <v>90</v>
      </c>
    </row>
    <row r="760" s="1" customFormat="1" ht="16.5" customHeight="1">
      <c r="B760" s="39"/>
      <c r="C760" s="233" t="s">
        <v>2790</v>
      </c>
      <c r="D760" s="233" t="s">
        <v>266</v>
      </c>
      <c r="E760" s="234" t="s">
        <v>5681</v>
      </c>
      <c r="F760" s="235" t="s">
        <v>5682</v>
      </c>
      <c r="G760" s="236" t="s">
        <v>1829</v>
      </c>
      <c r="H760" s="237">
        <v>2</v>
      </c>
      <c r="I760" s="238"/>
      <c r="J760" s="239">
        <f>ROUND(I760*H760,2)</f>
        <v>0</v>
      </c>
      <c r="K760" s="235" t="s">
        <v>413</v>
      </c>
      <c r="L760" s="44"/>
      <c r="M760" s="240" t="s">
        <v>1</v>
      </c>
      <c r="N760" s="241" t="s">
        <v>48</v>
      </c>
      <c r="O760" s="87"/>
      <c r="P760" s="242">
        <f>O760*H760</f>
        <v>0</v>
      </c>
      <c r="Q760" s="242">
        <v>0</v>
      </c>
      <c r="R760" s="242">
        <f>Q760*H760</f>
        <v>0</v>
      </c>
      <c r="S760" s="242">
        <v>0</v>
      </c>
      <c r="T760" s="243">
        <f>S760*H760</f>
        <v>0</v>
      </c>
      <c r="AR760" s="244" t="s">
        <v>125</v>
      </c>
      <c r="AT760" s="244" t="s">
        <v>266</v>
      </c>
      <c r="AU760" s="244" t="s">
        <v>90</v>
      </c>
      <c r="AY760" s="17" t="s">
        <v>263</v>
      </c>
      <c r="BE760" s="245">
        <f>IF(N760="základní",J760,0)</f>
        <v>0</v>
      </c>
      <c r="BF760" s="245">
        <f>IF(N760="snížená",J760,0)</f>
        <v>0</v>
      </c>
      <c r="BG760" s="245">
        <f>IF(N760="zákl. přenesená",J760,0)</f>
        <v>0</v>
      </c>
      <c r="BH760" s="245">
        <f>IF(N760="sníž. přenesená",J760,0)</f>
        <v>0</v>
      </c>
      <c r="BI760" s="245">
        <f>IF(N760="nulová",J760,0)</f>
        <v>0</v>
      </c>
      <c r="BJ760" s="17" t="s">
        <v>90</v>
      </c>
      <c r="BK760" s="245">
        <f>ROUND(I760*H760,2)</f>
        <v>0</v>
      </c>
      <c r="BL760" s="17" t="s">
        <v>125</v>
      </c>
      <c r="BM760" s="244" t="s">
        <v>5683</v>
      </c>
    </row>
    <row r="761" s="1" customFormat="1" ht="16.5" customHeight="1">
      <c r="B761" s="39"/>
      <c r="C761" s="233" t="s">
        <v>2794</v>
      </c>
      <c r="D761" s="233" t="s">
        <v>266</v>
      </c>
      <c r="E761" s="234" t="s">
        <v>5684</v>
      </c>
      <c r="F761" s="235" t="s">
        <v>5685</v>
      </c>
      <c r="G761" s="236" t="s">
        <v>1829</v>
      </c>
      <c r="H761" s="237">
        <v>1</v>
      </c>
      <c r="I761" s="238"/>
      <c r="J761" s="239">
        <f>ROUND(I761*H761,2)</f>
        <v>0</v>
      </c>
      <c r="K761" s="235" t="s">
        <v>413</v>
      </c>
      <c r="L761" s="44"/>
      <c r="M761" s="240" t="s">
        <v>1</v>
      </c>
      <c r="N761" s="241" t="s">
        <v>48</v>
      </c>
      <c r="O761" s="87"/>
      <c r="P761" s="242">
        <f>O761*H761</f>
        <v>0</v>
      </c>
      <c r="Q761" s="242">
        <v>0</v>
      </c>
      <c r="R761" s="242">
        <f>Q761*H761</f>
        <v>0</v>
      </c>
      <c r="S761" s="242">
        <v>0</v>
      </c>
      <c r="T761" s="243">
        <f>S761*H761</f>
        <v>0</v>
      </c>
      <c r="AR761" s="244" t="s">
        <v>125</v>
      </c>
      <c r="AT761" s="244" t="s">
        <v>266</v>
      </c>
      <c r="AU761" s="244" t="s">
        <v>90</v>
      </c>
      <c r="AY761" s="17" t="s">
        <v>263</v>
      </c>
      <c r="BE761" s="245">
        <f>IF(N761="základní",J761,0)</f>
        <v>0</v>
      </c>
      <c r="BF761" s="245">
        <f>IF(N761="snížená",J761,0)</f>
        <v>0</v>
      </c>
      <c r="BG761" s="245">
        <f>IF(N761="zákl. přenesená",J761,0)</f>
        <v>0</v>
      </c>
      <c r="BH761" s="245">
        <f>IF(N761="sníž. přenesená",J761,0)</f>
        <v>0</v>
      </c>
      <c r="BI761" s="245">
        <f>IF(N761="nulová",J761,0)</f>
        <v>0</v>
      </c>
      <c r="BJ761" s="17" t="s">
        <v>90</v>
      </c>
      <c r="BK761" s="245">
        <f>ROUND(I761*H761,2)</f>
        <v>0</v>
      </c>
      <c r="BL761" s="17" t="s">
        <v>125</v>
      </c>
      <c r="BM761" s="244" t="s">
        <v>5686</v>
      </c>
    </row>
    <row r="762" s="1" customFormat="1" ht="16.5" customHeight="1">
      <c r="B762" s="39"/>
      <c r="C762" s="233" t="s">
        <v>2798</v>
      </c>
      <c r="D762" s="233" t="s">
        <v>266</v>
      </c>
      <c r="E762" s="234" t="s">
        <v>5687</v>
      </c>
      <c r="F762" s="235" t="s">
        <v>5263</v>
      </c>
      <c r="G762" s="236" t="s">
        <v>1829</v>
      </c>
      <c r="H762" s="237">
        <v>1</v>
      </c>
      <c r="I762" s="238"/>
      <c r="J762" s="239">
        <f>ROUND(I762*H762,2)</f>
        <v>0</v>
      </c>
      <c r="K762" s="235" t="s">
        <v>413</v>
      </c>
      <c r="L762" s="44"/>
      <c r="M762" s="240" t="s">
        <v>1</v>
      </c>
      <c r="N762" s="241" t="s">
        <v>48</v>
      </c>
      <c r="O762" s="87"/>
      <c r="P762" s="242">
        <f>O762*H762</f>
        <v>0</v>
      </c>
      <c r="Q762" s="242">
        <v>0</v>
      </c>
      <c r="R762" s="242">
        <f>Q762*H762</f>
        <v>0</v>
      </c>
      <c r="S762" s="242">
        <v>0</v>
      </c>
      <c r="T762" s="243">
        <f>S762*H762</f>
        <v>0</v>
      </c>
      <c r="AR762" s="244" t="s">
        <v>125</v>
      </c>
      <c r="AT762" s="244" t="s">
        <v>266</v>
      </c>
      <c r="AU762" s="244" t="s">
        <v>90</v>
      </c>
      <c r="AY762" s="17" t="s">
        <v>263</v>
      </c>
      <c r="BE762" s="245">
        <f>IF(N762="základní",J762,0)</f>
        <v>0</v>
      </c>
      <c r="BF762" s="245">
        <f>IF(N762="snížená",J762,0)</f>
        <v>0</v>
      </c>
      <c r="BG762" s="245">
        <f>IF(N762="zákl. přenesená",J762,0)</f>
        <v>0</v>
      </c>
      <c r="BH762" s="245">
        <f>IF(N762="sníž. přenesená",J762,0)</f>
        <v>0</v>
      </c>
      <c r="BI762" s="245">
        <f>IF(N762="nulová",J762,0)</f>
        <v>0</v>
      </c>
      <c r="BJ762" s="17" t="s">
        <v>90</v>
      </c>
      <c r="BK762" s="245">
        <f>ROUND(I762*H762,2)</f>
        <v>0</v>
      </c>
      <c r="BL762" s="17" t="s">
        <v>125</v>
      </c>
      <c r="BM762" s="244" t="s">
        <v>5688</v>
      </c>
    </row>
    <row r="763" s="1" customFormat="1" ht="16.5" customHeight="1">
      <c r="B763" s="39"/>
      <c r="C763" s="233" t="s">
        <v>2802</v>
      </c>
      <c r="D763" s="233" t="s">
        <v>266</v>
      </c>
      <c r="E763" s="234" t="s">
        <v>5689</v>
      </c>
      <c r="F763" s="235" t="s">
        <v>5266</v>
      </c>
      <c r="G763" s="236" t="s">
        <v>1829</v>
      </c>
      <c r="H763" s="237">
        <v>1</v>
      </c>
      <c r="I763" s="238"/>
      <c r="J763" s="239">
        <f>ROUND(I763*H763,2)</f>
        <v>0</v>
      </c>
      <c r="K763" s="235" t="s">
        <v>413</v>
      </c>
      <c r="L763" s="44"/>
      <c r="M763" s="240" t="s">
        <v>1</v>
      </c>
      <c r="N763" s="241" t="s">
        <v>48</v>
      </c>
      <c r="O763" s="87"/>
      <c r="P763" s="242">
        <f>O763*H763</f>
        <v>0</v>
      </c>
      <c r="Q763" s="242">
        <v>0</v>
      </c>
      <c r="R763" s="242">
        <f>Q763*H763</f>
        <v>0</v>
      </c>
      <c r="S763" s="242">
        <v>0</v>
      </c>
      <c r="T763" s="243">
        <f>S763*H763</f>
        <v>0</v>
      </c>
      <c r="AR763" s="244" t="s">
        <v>125</v>
      </c>
      <c r="AT763" s="244" t="s">
        <v>266</v>
      </c>
      <c r="AU763" s="244" t="s">
        <v>90</v>
      </c>
      <c r="AY763" s="17" t="s">
        <v>263</v>
      </c>
      <c r="BE763" s="245">
        <f>IF(N763="základní",J763,0)</f>
        <v>0</v>
      </c>
      <c r="BF763" s="245">
        <f>IF(N763="snížená",J763,0)</f>
        <v>0</v>
      </c>
      <c r="BG763" s="245">
        <f>IF(N763="zákl. přenesená",J763,0)</f>
        <v>0</v>
      </c>
      <c r="BH763" s="245">
        <f>IF(N763="sníž. přenesená",J763,0)</f>
        <v>0</v>
      </c>
      <c r="BI763" s="245">
        <f>IF(N763="nulová",J763,0)</f>
        <v>0</v>
      </c>
      <c r="BJ763" s="17" t="s">
        <v>90</v>
      </c>
      <c r="BK763" s="245">
        <f>ROUND(I763*H763,2)</f>
        <v>0</v>
      </c>
      <c r="BL763" s="17" t="s">
        <v>125</v>
      </c>
      <c r="BM763" s="244" t="s">
        <v>5690</v>
      </c>
    </row>
    <row r="764" s="1" customFormat="1" ht="16.5" customHeight="1">
      <c r="B764" s="39"/>
      <c r="C764" s="233" t="s">
        <v>2806</v>
      </c>
      <c r="D764" s="233" t="s">
        <v>266</v>
      </c>
      <c r="E764" s="234" t="s">
        <v>5691</v>
      </c>
      <c r="F764" s="235" t="s">
        <v>4745</v>
      </c>
      <c r="G764" s="236" t="s">
        <v>1829</v>
      </c>
      <c r="H764" s="237">
        <v>1</v>
      </c>
      <c r="I764" s="238"/>
      <c r="J764" s="239">
        <f>ROUND(I764*H764,2)</f>
        <v>0</v>
      </c>
      <c r="K764" s="235" t="s">
        <v>413</v>
      </c>
      <c r="L764" s="44"/>
      <c r="M764" s="240" t="s">
        <v>1</v>
      </c>
      <c r="N764" s="241" t="s">
        <v>48</v>
      </c>
      <c r="O764" s="87"/>
      <c r="P764" s="242">
        <f>O764*H764</f>
        <v>0</v>
      </c>
      <c r="Q764" s="242">
        <v>0</v>
      </c>
      <c r="R764" s="242">
        <f>Q764*H764</f>
        <v>0</v>
      </c>
      <c r="S764" s="242">
        <v>0</v>
      </c>
      <c r="T764" s="243">
        <f>S764*H764</f>
        <v>0</v>
      </c>
      <c r="AR764" s="244" t="s">
        <v>125</v>
      </c>
      <c r="AT764" s="244" t="s">
        <v>266</v>
      </c>
      <c r="AU764" s="244" t="s">
        <v>90</v>
      </c>
      <c r="AY764" s="17" t="s">
        <v>263</v>
      </c>
      <c r="BE764" s="245">
        <f>IF(N764="základní",J764,0)</f>
        <v>0</v>
      </c>
      <c r="BF764" s="245">
        <f>IF(N764="snížená",J764,0)</f>
        <v>0</v>
      </c>
      <c r="BG764" s="245">
        <f>IF(N764="zákl. přenesená",J764,0)</f>
        <v>0</v>
      </c>
      <c r="BH764" s="245">
        <f>IF(N764="sníž. přenesená",J764,0)</f>
        <v>0</v>
      </c>
      <c r="BI764" s="245">
        <f>IF(N764="nulová",J764,0)</f>
        <v>0</v>
      </c>
      <c r="BJ764" s="17" t="s">
        <v>90</v>
      </c>
      <c r="BK764" s="245">
        <f>ROUND(I764*H764,2)</f>
        <v>0</v>
      </c>
      <c r="BL764" s="17" t="s">
        <v>125</v>
      </c>
      <c r="BM764" s="244" t="s">
        <v>5692</v>
      </c>
    </row>
    <row r="765" s="1" customFormat="1" ht="16.5" customHeight="1">
      <c r="B765" s="39"/>
      <c r="C765" s="233" t="s">
        <v>2810</v>
      </c>
      <c r="D765" s="233" t="s">
        <v>266</v>
      </c>
      <c r="E765" s="234" t="s">
        <v>5693</v>
      </c>
      <c r="F765" s="235" t="s">
        <v>5694</v>
      </c>
      <c r="G765" s="236" t="s">
        <v>1829</v>
      </c>
      <c r="H765" s="237">
        <v>1</v>
      </c>
      <c r="I765" s="238"/>
      <c r="J765" s="239">
        <f>ROUND(I765*H765,2)</f>
        <v>0</v>
      </c>
      <c r="K765" s="235" t="s">
        <v>413</v>
      </c>
      <c r="L765" s="44"/>
      <c r="M765" s="240" t="s">
        <v>1</v>
      </c>
      <c r="N765" s="241" t="s">
        <v>48</v>
      </c>
      <c r="O765" s="87"/>
      <c r="P765" s="242">
        <f>O765*H765</f>
        <v>0</v>
      </c>
      <c r="Q765" s="242">
        <v>0</v>
      </c>
      <c r="R765" s="242">
        <f>Q765*H765</f>
        <v>0</v>
      </c>
      <c r="S765" s="242">
        <v>0</v>
      </c>
      <c r="T765" s="243">
        <f>S765*H765</f>
        <v>0</v>
      </c>
      <c r="AR765" s="244" t="s">
        <v>125</v>
      </c>
      <c r="AT765" s="244" t="s">
        <v>266</v>
      </c>
      <c r="AU765" s="244" t="s">
        <v>90</v>
      </c>
      <c r="AY765" s="17" t="s">
        <v>263</v>
      </c>
      <c r="BE765" s="245">
        <f>IF(N765="základní",J765,0)</f>
        <v>0</v>
      </c>
      <c r="BF765" s="245">
        <f>IF(N765="snížená",J765,0)</f>
        <v>0</v>
      </c>
      <c r="BG765" s="245">
        <f>IF(N765="zákl. přenesená",J765,0)</f>
        <v>0</v>
      </c>
      <c r="BH765" s="245">
        <f>IF(N765="sníž. přenesená",J765,0)</f>
        <v>0</v>
      </c>
      <c r="BI765" s="245">
        <f>IF(N765="nulová",J765,0)</f>
        <v>0</v>
      </c>
      <c r="BJ765" s="17" t="s">
        <v>90</v>
      </c>
      <c r="BK765" s="245">
        <f>ROUND(I765*H765,2)</f>
        <v>0</v>
      </c>
      <c r="BL765" s="17" t="s">
        <v>125</v>
      </c>
      <c r="BM765" s="244" t="s">
        <v>5695</v>
      </c>
    </row>
    <row r="766" s="1" customFormat="1" ht="16.5" customHeight="1">
      <c r="B766" s="39"/>
      <c r="C766" s="233" t="s">
        <v>2814</v>
      </c>
      <c r="D766" s="233" t="s">
        <v>266</v>
      </c>
      <c r="E766" s="234" t="s">
        <v>5696</v>
      </c>
      <c r="F766" s="235" t="s">
        <v>5697</v>
      </c>
      <c r="G766" s="236" t="s">
        <v>1829</v>
      </c>
      <c r="H766" s="237">
        <v>2</v>
      </c>
      <c r="I766" s="238"/>
      <c r="J766" s="239">
        <f>ROUND(I766*H766,2)</f>
        <v>0</v>
      </c>
      <c r="K766" s="235" t="s">
        <v>413</v>
      </c>
      <c r="L766" s="44"/>
      <c r="M766" s="240" t="s">
        <v>1</v>
      </c>
      <c r="N766" s="241" t="s">
        <v>48</v>
      </c>
      <c r="O766" s="87"/>
      <c r="P766" s="242">
        <f>O766*H766</f>
        <v>0</v>
      </c>
      <c r="Q766" s="242">
        <v>0</v>
      </c>
      <c r="R766" s="242">
        <f>Q766*H766</f>
        <v>0</v>
      </c>
      <c r="S766" s="242">
        <v>0</v>
      </c>
      <c r="T766" s="243">
        <f>S766*H766</f>
        <v>0</v>
      </c>
      <c r="AR766" s="244" t="s">
        <v>125</v>
      </c>
      <c r="AT766" s="244" t="s">
        <v>266</v>
      </c>
      <c r="AU766" s="244" t="s">
        <v>90</v>
      </c>
      <c r="AY766" s="17" t="s">
        <v>263</v>
      </c>
      <c r="BE766" s="245">
        <f>IF(N766="základní",J766,0)</f>
        <v>0</v>
      </c>
      <c r="BF766" s="245">
        <f>IF(N766="snížená",J766,0)</f>
        <v>0</v>
      </c>
      <c r="BG766" s="245">
        <f>IF(N766="zákl. přenesená",J766,0)</f>
        <v>0</v>
      </c>
      <c r="BH766" s="245">
        <f>IF(N766="sníž. přenesená",J766,0)</f>
        <v>0</v>
      </c>
      <c r="BI766" s="245">
        <f>IF(N766="nulová",J766,0)</f>
        <v>0</v>
      </c>
      <c r="BJ766" s="17" t="s">
        <v>90</v>
      </c>
      <c r="BK766" s="245">
        <f>ROUND(I766*H766,2)</f>
        <v>0</v>
      </c>
      <c r="BL766" s="17" t="s">
        <v>125</v>
      </c>
      <c r="BM766" s="244" t="s">
        <v>5698</v>
      </c>
    </row>
    <row r="767" s="1" customFormat="1" ht="16.5" customHeight="1">
      <c r="B767" s="39"/>
      <c r="C767" s="233" t="s">
        <v>2818</v>
      </c>
      <c r="D767" s="233" t="s">
        <v>266</v>
      </c>
      <c r="E767" s="234" t="s">
        <v>5699</v>
      </c>
      <c r="F767" s="235" t="s">
        <v>5700</v>
      </c>
      <c r="G767" s="236" t="s">
        <v>1829</v>
      </c>
      <c r="H767" s="237">
        <v>10</v>
      </c>
      <c r="I767" s="238"/>
      <c r="J767" s="239">
        <f>ROUND(I767*H767,2)</f>
        <v>0</v>
      </c>
      <c r="K767" s="235" t="s">
        <v>413</v>
      </c>
      <c r="L767" s="44"/>
      <c r="M767" s="240" t="s">
        <v>1</v>
      </c>
      <c r="N767" s="241" t="s">
        <v>48</v>
      </c>
      <c r="O767" s="87"/>
      <c r="P767" s="242">
        <f>O767*H767</f>
        <v>0</v>
      </c>
      <c r="Q767" s="242">
        <v>0</v>
      </c>
      <c r="R767" s="242">
        <f>Q767*H767</f>
        <v>0</v>
      </c>
      <c r="S767" s="242">
        <v>0</v>
      </c>
      <c r="T767" s="243">
        <f>S767*H767</f>
        <v>0</v>
      </c>
      <c r="AR767" s="244" t="s">
        <v>125</v>
      </c>
      <c r="AT767" s="244" t="s">
        <v>266</v>
      </c>
      <c r="AU767" s="244" t="s">
        <v>90</v>
      </c>
      <c r="AY767" s="17" t="s">
        <v>263</v>
      </c>
      <c r="BE767" s="245">
        <f>IF(N767="základní",J767,0)</f>
        <v>0</v>
      </c>
      <c r="BF767" s="245">
        <f>IF(N767="snížená",J767,0)</f>
        <v>0</v>
      </c>
      <c r="BG767" s="245">
        <f>IF(N767="zákl. přenesená",J767,0)</f>
        <v>0</v>
      </c>
      <c r="BH767" s="245">
        <f>IF(N767="sníž. přenesená",J767,0)</f>
        <v>0</v>
      </c>
      <c r="BI767" s="245">
        <f>IF(N767="nulová",J767,0)</f>
        <v>0</v>
      </c>
      <c r="BJ767" s="17" t="s">
        <v>90</v>
      </c>
      <c r="BK767" s="245">
        <f>ROUND(I767*H767,2)</f>
        <v>0</v>
      </c>
      <c r="BL767" s="17" t="s">
        <v>125</v>
      </c>
      <c r="BM767" s="244" t="s">
        <v>5701</v>
      </c>
    </row>
    <row r="768" s="1" customFormat="1" ht="16.5" customHeight="1">
      <c r="B768" s="39"/>
      <c r="C768" s="233" t="s">
        <v>2822</v>
      </c>
      <c r="D768" s="233" t="s">
        <v>266</v>
      </c>
      <c r="E768" s="234" t="s">
        <v>5702</v>
      </c>
      <c r="F768" s="235" t="s">
        <v>4895</v>
      </c>
      <c r="G768" s="236" t="s">
        <v>1829</v>
      </c>
      <c r="H768" s="237">
        <v>2</v>
      </c>
      <c r="I768" s="238"/>
      <c r="J768" s="239">
        <f>ROUND(I768*H768,2)</f>
        <v>0</v>
      </c>
      <c r="K768" s="235" t="s">
        <v>413</v>
      </c>
      <c r="L768" s="44"/>
      <c r="M768" s="240" t="s">
        <v>1</v>
      </c>
      <c r="N768" s="241" t="s">
        <v>48</v>
      </c>
      <c r="O768" s="87"/>
      <c r="P768" s="242">
        <f>O768*H768</f>
        <v>0</v>
      </c>
      <c r="Q768" s="242">
        <v>0</v>
      </c>
      <c r="R768" s="242">
        <f>Q768*H768</f>
        <v>0</v>
      </c>
      <c r="S768" s="242">
        <v>0</v>
      </c>
      <c r="T768" s="243">
        <f>S768*H768</f>
        <v>0</v>
      </c>
      <c r="AR768" s="244" t="s">
        <v>125</v>
      </c>
      <c r="AT768" s="244" t="s">
        <v>266</v>
      </c>
      <c r="AU768" s="244" t="s">
        <v>90</v>
      </c>
      <c r="AY768" s="17" t="s">
        <v>263</v>
      </c>
      <c r="BE768" s="245">
        <f>IF(N768="základní",J768,0)</f>
        <v>0</v>
      </c>
      <c r="BF768" s="245">
        <f>IF(N768="snížená",J768,0)</f>
        <v>0</v>
      </c>
      <c r="BG768" s="245">
        <f>IF(N768="zákl. přenesená",J768,0)</f>
        <v>0</v>
      </c>
      <c r="BH768" s="245">
        <f>IF(N768="sníž. přenesená",J768,0)</f>
        <v>0</v>
      </c>
      <c r="BI768" s="245">
        <f>IF(N768="nulová",J768,0)</f>
        <v>0</v>
      </c>
      <c r="BJ768" s="17" t="s">
        <v>90</v>
      </c>
      <c r="BK768" s="245">
        <f>ROUND(I768*H768,2)</f>
        <v>0</v>
      </c>
      <c r="BL768" s="17" t="s">
        <v>125</v>
      </c>
      <c r="BM768" s="244" t="s">
        <v>5703</v>
      </c>
    </row>
    <row r="769" s="1" customFormat="1" ht="16.5" customHeight="1">
      <c r="B769" s="39"/>
      <c r="C769" s="233" t="s">
        <v>2827</v>
      </c>
      <c r="D769" s="233" t="s">
        <v>266</v>
      </c>
      <c r="E769" s="234" t="s">
        <v>5704</v>
      </c>
      <c r="F769" s="235" t="s">
        <v>4745</v>
      </c>
      <c r="G769" s="236" t="s">
        <v>1829</v>
      </c>
      <c r="H769" s="237">
        <v>1</v>
      </c>
      <c r="I769" s="238"/>
      <c r="J769" s="239">
        <f>ROUND(I769*H769,2)</f>
        <v>0</v>
      </c>
      <c r="K769" s="235" t="s">
        <v>413</v>
      </c>
      <c r="L769" s="44"/>
      <c r="M769" s="240" t="s">
        <v>1</v>
      </c>
      <c r="N769" s="241" t="s">
        <v>48</v>
      </c>
      <c r="O769" s="87"/>
      <c r="P769" s="242">
        <f>O769*H769</f>
        <v>0</v>
      </c>
      <c r="Q769" s="242">
        <v>0</v>
      </c>
      <c r="R769" s="242">
        <f>Q769*H769</f>
        <v>0</v>
      </c>
      <c r="S769" s="242">
        <v>0</v>
      </c>
      <c r="T769" s="243">
        <f>S769*H769</f>
        <v>0</v>
      </c>
      <c r="AR769" s="244" t="s">
        <v>125</v>
      </c>
      <c r="AT769" s="244" t="s">
        <v>266</v>
      </c>
      <c r="AU769" s="244" t="s">
        <v>90</v>
      </c>
      <c r="AY769" s="17" t="s">
        <v>263</v>
      </c>
      <c r="BE769" s="245">
        <f>IF(N769="základní",J769,0)</f>
        <v>0</v>
      </c>
      <c r="BF769" s="245">
        <f>IF(N769="snížená",J769,0)</f>
        <v>0</v>
      </c>
      <c r="BG769" s="245">
        <f>IF(N769="zákl. přenesená",J769,0)</f>
        <v>0</v>
      </c>
      <c r="BH769" s="245">
        <f>IF(N769="sníž. přenesená",J769,0)</f>
        <v>0</v>
      </c>
      <c r="BI769" s="245">
        <f>IF(N769="nulová",J769,0)</f>
        <v>0</v>
      </c>
      <c r="BJ769" s="17" t="s">
        <v>90</v>
      </c>
      <c r="BK769" s="245">
        <f>ROUND(I769*H769,2)</f>
        <v>0</v>
      </c>
      <c r="BL769" s="17" t="s">
        <v>125</v>
      </c>
      <c r="BM769" s="244" t="s">
        <v>5705</v>
      </c>
    </row>
    <row r="770" s="1" customFormat="1" ht="16.5" customHeight="1">
      <c r="B770" s="39"/>
      <c r="C770" s="233" t="s">
        <v>2831</v>
      </c>
      <c r="D770" s="233" t="s">
        <v>266</v>
      </c>
      <c r="E770" s="234" t="s">
        <v>5706</v>
      </c>
      <c r="F770" s="235" t="s">
        <v>4904</v>
      </c>
      <c r="G770" s="236" t="s">
        <v>1694</v>
      </c>
      <c r="H770" s="237">
        <v>2</v>
      </c>
      <c r="I770" s="238"/>
      <c r="J770" s="239">
        <f>ROUND(I770*H770,2)</f>
        <v>0</v>
      </c>
      <c r="K770" s="235" t="s">
        <v>413</v>
      </c>
      <c r="L770" s="44"/>
      <c r="M770" s="240" t="s">
        <v>1</v>
      </c>
      <c r="N770" s="241" t="s">
        <v>48</v>
      </c>
      <c r="O770" s="87"/>
      <c r="P770" s="242">
        <f>O770*H770</f>
        <v>0</v>
      </c>
      <c r="Q770" s="242">
        <v>0</v>
      </c>
      <c r="R770" s="242">
        <f>Q770*H770</f>
        <v>0</v>
      </c>
      <c r="S770" s="242">
        <v>0</v>
      </c>
      <c r="T770" s="243">
        <f>S770*H770</f>
        <v>0</v>
      </c>
      <c r="AR770" s="244" t="s">
        <v>125</v>
      </c>
      <c r="AT770" s="244" t="s">
        <v>266</v>
      </c>
      <c r="AU770" s="244" t="s">
        <v>90</v>
      </c>
      <c r="AY770" s="17" t="s">
        <v>263</v>
      </c>
      <c r="BE770" s="245">
        <f>IF(N770="základní",J770,0)</f>
        <v>0</v>
      </c>
      <c r="BF770" s="245">
        <f>IF(N770="snížená",J770,0)</f>
        <v>0</v>
      </c>
      <c r="BG770" s="245">
        <f>IF(N770="zákl. přenesená",J770,0)</f>
        <v>0</v>
      </c>
      <c r="BH770" s="245">
        <f>IF(N770="sníž. přenesená",J770,0)</f>
        <v>0</v>
      </c>
      <c r="BI770" s="245">
        <f>IF(N770="nulová",J770,0)</f>
        <v>0</v>
      </c>
      <c r="BJ770" s="17" t="s">
        <v>90</v>
      </c>
      <c r="BK770" s="245">
        <f>ROUND(I770*H770,2)</f>
        <v>0</v>
      </c>
      <c r="BL770" s="17" t="s">
        <v>125</v>
      </c>
      <c r="BM770" s="244" t="s">
        <v>5707</v>
      </c>
    </row>
    <row r="771" s="1" customFormat="1" ht="16.5" customHeight="1">
      <c r="B771" s="39"/>
      <c r="C771" s="233" t="s">
        <v>2835</v>
      </c>
      <c r="D771" s="233" t="s">
        <v>266</v>
      </c>
      <c r="E771" s="234" t="s">
        <v>5708</v>
      </c>
      <c r="F771" s="235" t="s">
        <v>5709</v>
      </c>
      <c r="G771" s="236" t="s">
        <v>1694</v>
      </c>
      <c r="H771" s="237">
        <v>10</v>
      </c>
      <c r="I771" s="238"/>
      <c r="J771" s="239">
        <f>ROUND(I771*H771,2)</f>
        <v>0</v>
      </c>
      <c r="K771" s="235" t="s">
        <v>413</v>
      </c>
      <c r="L771" s="44"/>
      <c r="M771" s="240" t="s">
        <v>1</v>
      </c>
      <c r="N771" s="241" t="s">
        <v>48</v>
      </c>
      <c r="O771" s="87"/>
      <c r="P771" s="242">
        <f>O771*H771</f>
        <v>0</v>
      </c>
      <c r="Q771" s="242">
        <v>0</v>
      </c>
      <c r="R771" s="242">
        <f>Q771*H771</f>
        <v>0</v>
      </c>
      <c r="S771" s="242">
        <v>0</v>
      </c>
      <c r="T771" s="243">
        <f>S771*H771</f>
        <v>0</v>
      </c>
      <c r="AR771" s="244" t="s">
        <v>125</v>
      </c>
      <c r="AT771" s="244" t="s">
        <v>266</v>
      </c>
      <c r="AU771" s="244" t="s">
        <v>90</v>
      </c>
      <c r="AY771" s="17" t="s">
        <v>263</v>
      </c>
      <c r="BE771" s="245">
        <f>IF(N771="základní",J771,0)</f>
        <v>0</v>
      </c>
      <c r="BF771" s="245">
        <f>IF(N771="snížená",J771,0)</f>
        <v>0</v>
      </c>
      <c r="BG771" s="245">
        <f>IF(N771="zákl. přenesená",J771,0)</f>
        <v>0</v>
      </c>
      <c r="BH771" s="245">
        <f>IF(N771="sníž. přenesená",J771,0)</f>
        <v>0</v>
      </c>
      <c r="BI771" s="245">
        <f>IF(N771="nulová",J771,0)</f>
        <v>0</v>
      </c>
      <c r="BJ771" s="17" t="s">
        <v>90</v>
      </c>
      <c r="BK771" s="245">
        <f>ROUND(I771*H771,2)</f>
        <v>0</v>
      </c>
      <c r="BL771" s="17" t="s">
        <v>125</v>
      </c>
      <c r="BM771" s="244" t="s">
        <v>5710</v>
      </c>
    </row>
    <row r="772" s="1" customFormat="1" ht="16.5" customHeight="1">
      <c r="B772" s="39"/>
      <c r="C772" s="233" t="s">
        <v>2839</v>
      </c>
      <c r="D772" s="233" t="s">
        <v>266</v>
      </c>
      <c r="E772" s="234" t="s">
        <v>5711</v>
      </c>
      <c r="F772" s="235" t="s">
        <v>4745</v>
      </c>
      <c r="G772" s="236" t="s">
        <v>1829</v>
      </c>
      <c r="H772" s="237">
        <v>1</v>
      </c>
      <c r="I772" s="238"/>
      <c r="J772" s="239">
        <f>ROUND(I772*H772,2)</f>
        <v>0</v>
      </c>
      <c r="K772" s="235" t="s">
        <v>413</v>
      </c>
      <c r="L772" s="44"/>
      <c r="M772" s="240" t="s">
        <v>1</v>
      </c>
      <c r="N772" s="241" t="s">
        <v>48</v>
      </c>
      <c r="O772" s="87"/>
      <c r="P772" s="242">
        <f>O772*H772</f>
        <v>0</v>
      </c>
      <c r="Q772" s="242">
        <v>0</v>
      </c>
      <c r="R772" s="242">
        <f>Q772*H772</f>
        <v>0</v>
      </c>
      <c r="S772" s="242">
        <v>0</v>
      </c>
      <c r="T772" s="243">
        <f>S772*H772</f>
        <v>0</v>
      </c>
      <c r="AR772" s="244" t="s">
        <v>125</v>
      </c>
      <c r="AT772" s="244" t="s">
        <v>266</v>
      </c>
      <c r="AU772" s="244" t="s">
        <v>90</v>
      </c>
      <c r="AY772" s="17" t="s">
        <v>263</v>
      </c>
      <c r="BE772" s="245">
        <f>IF(N772="základní",J772,0)</f>
        <v>0</v>
      </c>
      <c r="BF772" s="245">
        <f>IF(N772="snížená",J772,0)</f>
        <v>0</v>
      </c>
      <c r="BG772" s="245">
        <f>IF(N772="zákl. přenesená",J772,0)</f>
        <v>0</v>
      </c>
      <c r="BH772" s="245">
        <f>IF(N772="sníž. přenesená",J772,0)</f>
        <v>0</v>
      </c>
      <c r="BI772" s="245">
        <f>IF(N772="nulová",J772,0)</f>
        <v>0</v>
      </c>
      <c r="BJ772" s="17" t="s">
        <v>90</v>
      </c>
      <c r="BK772" s="245">
        <f>ROUND(I772*H772,2)</f>
        <v>0</v>
      </c>
      <c r="BL772" s="17" t="s">
        <v>125</v>
      </c>
      <c r="BM772" s="244" t="s">
        <v>5712</v>
      </c>
    </row>
    <row r="773" s="1" customFormat="1" ht="24" customHeight="1">
      <c r="B773" s="39"/>
      <c r="C773" s="233" t="s">
        <v>2843</v>
      </c>
      <c r="D773" s="233" t="s">
        <v>266</v>
      </c>
      <c r="E773" s="234" t="s">
        <v>5713</v>
      </c>
      <c r="F773" s="235" t="s">
        <v>5481</v>
      </c>
      <c r="G773" s="236" t="s">
        <v>1829</v>
      </c>
      <c r="H773" s="237">
        <v>8</v>
      </c>
      <c r="I773" s="238"/>
      <c r="J773" s="239">
        <f>ROUND(I773*H773,2)</f>
        <v>0</v>
      </c>
      <c r="K773" s="235" t="s">
        <v>413</v>
      </c>
      <c r="L773" s="44"/>
      <c r="M773" s="240" t="s">
        <v>1</v>
      </c>
      <c r="N773" s="241" t="s">
        <v>48</v>
      </c>
      <c r="O773" s="87"/>
      <c r="P773" s="242">
        <f>O773*H773</f>
        <v>0</v>
      </c>
      <c r="Q773" s="242">
        <v>0</v>
      </c>
      <c r="R773" s="242">
        <f>Q773*H773</f>
        <v>0</v>
      </c>
      <c r="S773" s="242">
        <v>0</v>
      </c>
      <c r="T773" s="243">
        <f>S773*H773</f>
        <v>0</v>
      </c>
      <c r="AR773" s="244" t="s">
        <v>125</v>
      </c>
      <c r="AT773" s="244" t="s">
        <v>266</v>
      </c>
      <c r="AU773" s="244" t="s">
        <v>90</v>
      </c>
      <c r="AY773" s="17" t="s">
        <v>263</v>
      </c>
      <c r="BE773" s="245">
        <f>IF(N773="základní",J773,0)</f>
        <v>0</v>
      </c>
      <c r="BF773" s="245">
        <f>IF(N773="snížená",J773,0)</f>
        <v>0</v>
      </c>
      <c r="BG773" s="245">
        <f>IF(N773="zákl. přenesená",J773,0)</f>
        <v>0</v>
      </c>
      <c r="BH773" s="245">
        <f>IF(N773="sníž. přenesená",J773,0)</f>
        <v>0</v>
      </c>
      <c r="BI773" s="245">
        <f>IF(N773="nulová",J773,0)</f>
        <v>0</v>
      </c>
      <c r="BJ773" s="17" t="s">
        <v>90</v>
      </c>
      <c r="BK773" s="245">
        <f>ROUND(I773*H773,2)</f>
        <v>0</v>
      </c>
      <c r="BL773" s="17" t="s">
        <v>125</v>
      </c>
      <c r="BM773" s="244" t="s">
        <v>5714</v>
      </c>
    </row>
    <row r="774" s="1" customFormat="1" ht="24" customHeight="1">
      <c r="B774" s="39"/>
      <c r="C774" s="233" t="s">
        <v>2847</v>
      </c>
      <c r="D774" s="233" t="s">
        <v>266</v>
      </c>
      <c r="E774" s="234" t="s">
        <v>5715</v>
      </c>
      <c r="F774" s="235" t="s">
        <v>5281</v>
      </c>
      <c r="G774" s="236" t="s">
        <v>1829</v>
      </c>
      <c r="H774" s="237">
        <v>4</v>
      </c>
      <c r="I774" s="238"/>
      <c r="J774" s="239">
        <f>ROUND(I774*H774,2)</f>
        <v>0</v>
      </c>
      <c r="K774" s="235" t="s">
        <v>413</v>
      </c>
      <c r="L774" s="44"/>
      <c r="M774" s="240" t="s">
        <v>1</v>
      </c>
      <c r="N774" s="241" t="s">
        <v>48</v>
      </c>
      <c r="O774" s="87"/>
      <c r="P774" s="242">
        <f>O774*H774</f>
        <v>0</v>
      </c>
      <c r="Q774" s="242">
        <v>0</v>
      </c>
      <c r="R774" s="242">
        <f>Q774*H774</f>
        <v>0</v>
      </c>
      <c r="S774" s="242">
        <v>0</v>
      </c>
      <c r="T774" s="243">
        <f>S774*H774</f>
        <v>0</v>
      </c>
      <c r="AR774" s="244" t="s">
        <v>125</v>
      </c>
      <c r="AT774" s="244" t="s">
        <v>266</v>
      </c>
      <c r="AU774" s="244" t="s">
        <v>90</v>
      </c>
      <c r="AY774" s="17" t="s">
        <v>263</v>
      </c>
      <c r="BE774" s="245">
        <f>IF(N774="základní",J774,0)</f>
        <v>0</v>
      </c>
      <c r="BF774" s="245">
        <f>IF(N774="snížená",J774,0)</f>
        <v>0</v>
      </c>
      <c r="BG774" s="245">
        <f>IF(N774="zákl. přenesená",J774,0)</f>
        <v>0</v>
      </c>
      <c r="BH774" s="245">
        <f>IF(N774="sníž. přenesená",J774,0)</f>
        <v>0</v>
      </c>
      <c r="BI774" s="245">
        <f>IF(N774="nulová",J774,0)</f>
        <v>0</v>
      </c>
      <c r="BJ774" s="17" t="s">
        <v>90</v>
      </c>
      <c r="BK774" s="245">
        <f>ROUND(I774*H774,2)</f>
        <v>0</v>
      </c>
      <c r="BL774" s="17" t="s">
        <v>125</v>
      </c>
      <c r="BM774" s="244" t="s">
        <v>5716</v>
      </c>
    </row>
    <row r="775" s="1" customFormat="1" ht="16.5" customHeight="1">
      <c r="B775" s="39"/>
      <c r="C775" s="233" t="s">
        <v>2851</v>
      </c>
      <c r="D775" s="233" t="s">
        <v>266</v>
      </c>
      <c r="E775" s="234" t="s">
        <v>5717</v>
      </c>
      <c r="F775" s="235" t="s">
        <v>4745</v>
      </c>
      <c r="G775" s="236" t="s">
        <v>1829</v>
      </c>
      <c r="H775" s="237">
        <v>1</v>
      </c>
      <c r="I775" s="238"/>
      <c r="J775" s="239">
        <f>ROUND(I775*H775,2)</f>
        <v>0</v>
      </c>
      <c r="K775" s="235" t="s">
        <v>413</v>
      </c>
      <c r="L775" s="44"/>
      <c r="M775" s="240" t="s">
        <v>1</v>
      </c>
      <c r="N775" s="241" t="s">
        <v>48</v>
      </c>
      <c r="O775" s="87"/>
      <c r="P775" s="242">
        <f>O775*H775</f>
        <v>0</v>
      </c>
      <c r="Q775" s="242">
        <v>0</v>
      </c>
      <c r="R775" s="242">
        <f>Q775*H775</f>
        <v>0</v>
      </c>
      <c r="S775" s="242">
        <v>0</v>
      </c>
      <c r="T775" s="243">
        <f>S775*H775</f>
        <v>0</v>
      </c>
      <c r="AR775" s="244" t="s">
        <v>125</v>
      </c>
      <c r="AT775" s="244" t="s">
        <v>266</v>
      </c>
      <c r="AU775" s="244" t="s">
        <v>90</v>
      </c>
      <c r="AY775" s="17" t="s">
        <v>263</v>
      </c>
      <c r="BE775" s="245">
        <f>IF(N775="základní",J775,0)</f>
        <v>0</v>
      </c>
      <c r="BF775" s="245">
        <f>IF(N775="snížená",J775,0)</f>
        <v>0</v>
      </c>
      <c r="BG775" s="245">
        <f>IF(N775="zákl. přenesená",J775,0)</f>
        <v>0</v>
      </c>
      <c r="BH775" s="245">
        <f>IF(N775="sníž. přenesená",J775,0)</f>
        <v>0</v>
      </c>
      <c r="BI775" s="245">
        <f>IF(N775="nulová",J775,0)</f>
        <v>0</v>
      </c>
      <c r="BJ775" s="17" t="s">
        <v>90</v>
      </c>
      <c r="BK775" s="245">
        <f>ROUND(I775*H775,2)</f>
        <v>0</v>
      </c>
      <c r="BL775" s="17" t="s">
        <v>125</v>
      </c>
      <c r="BM775" s="244" t="s">
        <v>5718</v>
      </c>
    </row>
    <row r="776" s="11" customFormat="1" ht="25.92" customHeight="1">
      <c r="B776" s="217"/>
      <c r="C776" s="218"/>
      <c r="D776" s="219" t="s">
        <v>82</v>
      </c>
      <c r="E776" s="220" t="s">
        <v>5719</v>
      </c>
      <c r="F776" s="220" t="s">
        <v>5720</v>
      </c>
      <c r="G776" s="218"/>
      <c r="H776" s="218"/>
      <c r="I776" s="221"/>
      <c r="J776" s="222">
        <f>BK776</f>
        <v>0</v>
      </c>
      <c r="K776" s="218"/>
      <c r="L776" s="223"/>
      <c r="M776" s="224"/>
      <c r="N776" s="225"/>
      <c r="O776" s="225"/>
      <c r="P776" s="226">
        <f>SUM(P777:P795)</f>
        <v>0</v>
      </c>
      <c r="Q776" s="225"/>
      <c r="R776" s="226">
        <f>SUM(R777:R795)</f>
        <v>0</v>
      </c>
      <c r="S776" s="225"/>
      <c r="T776" s="227">
        <f>SUM(T777:T795)</f>
        <v>0</v>
      </c>
      <c r="AR776" s="228" t="s">
        <v>90</v>
      </c>
      <c r="AT776" s="229" t="s">
        <v>82</v>
      </c>
      <c r="AU776" s="229" t="s">
        <v>83</v>
      </c>
      <c r="AY776" s="228" t="s">
        <v>263</v>
      </c>
      <c r="BK776" s="230">
        <f>SUM(BK777:BK795)</f>
        <v>0</v>
      </c>
    </row>
    <row r="777" s="1" customFormat="1" ht="16.5" customHeight="1">
      <c r="B777" s="39"/>
      <c r="C777" s="233" t="s">
        <v>2855</v>
      </c>
      <c r="D777" s="233" t="s">
        <v>266</v>
      </c>
      <c r="E777" s="234" t="s">
        <v>5721</v>
      </c>
      <c r="F777" s="235" t="s">
        <v>4987</v>
      </c>
      <c r="G777" s="236" t="s">
        <v>1694</v>
      </c>
      <c r="H777" s="237">
        <v>11</v>
      </c>
      <c r="I777" s="238"/>
      <c r="J777" s="239">
        <f>ROUND(I777*H777,2)</f>
        <v>0</v>
      </c>
      <c r="K777" s="235" t="s">
        <v>413</v>
      </c>
      <c r="L777" s="44"/>
      <c r="M777" s="240" t="s">
        <v>1</v>
      </c>
      <c r="N777" s="241" t="s">
        <v>48</v>
      </c>
      <c r="O777" s="87"/>
      <c r="P777" s="242">
        <f>O777*H777</f>
        <v>0</v>
      </c>
      <c r="Q777" s="242">
        <v>0</v>
      </c>
      <c r="R777" s="242">
        <f>Q777*H777</f>
        <v>0</v>
      </c>
      <c r="S777" s="242">
        <v>0</v>
      </c>
      <c r="T777" s="243">
        <f>S777*H777</f>
        <v>0</v>
      </c>
      <c r="AR777" s="244" t="s">
        <v>125</v>
      </c>
      <c r="AT777" s="244" t="s">
        <v>266</v>
      </c>
      <c r="AU777" s="244" t="s">
        <v>90</v>
      </c>
      <c r="AY777" s="17" t="s">
        <v>263</v>
      </c>
      <c r="BE777" s="245">
        <f>IF(N777="základní",J777,0)</f>
        <v>0</v>
      </c>
      <c r="BF777" s="245">
        <f>IF(N777="snížená",J777,0)</f>
        <v>0</v>
      </c>
      <c r="BG777" s="245">
        <f>IF(N777="zákl. přenesená",J777,0)</f>
        <v>0</v>
      </c>
      <c r="BH777" s="245">
        <f>IF(N777="sníž. přenesená",J777,0)</f>
        <v>0</v>
      </c>
      <c r="BI777" s="245">
        <f>IF(N777="nulová",J777,0)</f>
        <v>0</v>
      </c>
      <c r="BJ777" s="17" t="s">
        <v>90</v>
      </c>
      <c r="BK777" s="245">
        <f>ROUND(I777*H777,2)</f>
        <v>0</v>
      </c>
      <c r="BL777" s="17" t="s">
        <v>125</v>
      </c>
      <c r="BM777" s="244" t="s">
        <v>1053</v>
      </c>
    </row>
    <row r="778" s="1" customFormat="1" ht="16.5" customHeight="1">
      <c r="B778" s="39"/>
      <c r="C778" s="233" t="s">
        <v>2859</v>
      </c>
      <c r="D778" s="233" t="s">
        <v>266</v>
      </c>
      <c r="E778" s="234" t="s">
        <v>5722</v>
      </c>
      <c r="F778" s="235" t="s">
        <v>4766</v>
      </c>
      <c r="G778" s="236" t="s">
        <v>1694</v>
      </c>
      <c r="H778" s="237">
        <v>11</v>
      </c>
      <c r="I778" s="238"/>
      <c r="J778" s="239">
        <f>ROUND(I778*H778,2)</f>
        <v>0</v>
      </c>
      <c r="K778" s="235" t="s">
        <v>413</v>
      </c>
      <c r="L778" s="44"/>
      <c r="M778" s="240" t="s">
        <v>1</v>
      </c>
      <c r="N778" s="241" t="s">
        <v>48</v>
      </c>
      <c r="O778" s="87"/>
      <c r="P778" s="242">
        <f>O778*H778</f>
        <v>0</v>
      </c>
      <c r="Q778" s="242">
        <v>0</v>
      </c>
      <c r="R778" s="242">
        <f>Q778*H778</f>
        <v>0</v>
      </c>
      <c r="S778" s="242">
        <v>0</v>
      </c>
      <c r="T778" s="243">
        <f>S778*H778</f>
        <v>0</v>
      </c>
      <c r="AR778" s="244" t="s">
        <v>125</v>
      </c>
      <c r="AT778" s="244" t="s">
        <v>266</v>
      </c>
      <c r="AU778" s="244" t="s">
        <v>90</v>
      </c>
      <c r="AY778" s="17" t="s">
        <v>263</v>
      </c>
      <c r="BE778" s="245">
        <f>IF(N778="základní",J778,0)</f>
        <v>0</v>
      </c>
      <c r="BF778" s="245">
        <f>IF(N778="snížená",J778,0)</f>
        <v>0</v>
      </c>
      <c r="BG778" s="245">
        <f>IF(N778="zákl. přenesená",J778,0)</f>
        <v>0</v>
      </c>
      <c r="BH778" s="245">
        <f>IF(N778="sníž. přenesená",J778,0)</f>
        <v>0</v>
      </c>
      <c r="BI778" s="245">
        <f>IF(N778="nulová",J778,0)</f>
        <v>0</v>
      </c>
      <c r="BJ778" s="17" t="s">
        <v>90</v>
      </c>
      <c r="BK778" s="245">
        <f>ROUND(I778*H778,2)</f>
        <v>0</v>
      </c>
      <c r="BL778" s="17" t="s">
        <v>125</v>
      </c>
      <c r="BM778" s="244" t="s">
        <v>5723</v>
      </c>
    </row>
    <row r="779" s="1" customFormat="1" ht="16.5" customHeight="1">
      <c r="B779" s="39"/>
      <c r="C779" s="233" t="s">
        <v>2863</v>
      </c>
      <c r="D779" s="233" t="s">
        <v>266</v>
      </c>
      <c r="E779" s="234" t="s">
        <v>5724</v>
      </c>
      <c r="F779" s="235" t="s">
        <v>4919</v>
      </c>
      <c r="G779" s="236" t="s">
        <v>1694</v>
      </c>
      <c r="H779" s="237">
        <v>47</v>
      </c>
      <c r="I779" s="238"/>
      <c r="J779" s="239">
        <f>ROUND(I779*H779,2)</f>
        <v>0</v>
      </c>
      <c r="K779" s="235" t="s">
        <v>413</v>
      </c>
      <c r="L779" s="44"/>
      <c r="M779" s="240" t="s">
        <v>1</v>
      </c>
      <c r="N779" s="241" t="s">
        <v>48</v>
      </c>
      <c r="O779" s="87"/>
      <c r="P779" s="242">
        <f>O779*H779</f>
        <v>0</v>
      </c>
      <c r="Q779" s="242">
        <v>0</v>
      </c>
      <c r="R779" s="242">
        <f>Q779*H779</f>
        <v>0</v>
      </c>
      <c r="S779" s="242">
        <v>0</v>
      </c>
      <c r="T779" s="243">
        <f>S779*H779</f>
        <v>0</v>
      </c>
      <c r="AR779" s="244" t="s">
        <v>125</v>
      </c>
      <c r="AT779" s="244" t="s">
        <v>266</v>
      </c>
      <c r="AU779" s="244" t="s">
        <v>90</v>
      </c>
      <c r="AY779" s="17" t="s">
        <v>263</v>
      </c>
      <c r="BE779" s="245">
        <f>IF(N779="základní",J779,0)</f>
        <v>0</v>
      </c>
      <c r="BF779" s="245">
        <f>IF(N779="snížená",J779,0)</f>
        <v>0</v>
      </c>
      <c r="BG779" s="245">
        <f>IF(N779="zákl. přenesená",J779,0)</f>
        <v>0</v>
      </c>
      <c r="BH779" s="245">
        <f>IF(N779="sníž. přenesená",J779,0)</f>
        <v>0</v>
      </c>
      <c r="BI779" s="245">
        <f>IF(N779="nulová",J779,0)</f>
        <v>0</v>
      </c>
      <c r="BJ779" s="17" t="s">
        <v>90</v>
      </c>
      <c r="BK779" s="245">
        <f>ROUND(I779*H779,2)</f>
        <v>0</v>
      </c>
      <c r="BL779" s="17" t="s">
        <v>125</v>
      </c>
      <c r="BM779" s="244" t="s">
        <v>5725</v>
      </c>
    </row>
    <row r="780" s="1" customFormat="1" ht="16.5" customHeight="1">
      <c r="B780" s="39"/>
      <c r="C780" s="233" t="s">
        <v>2867</v>
      </c>
      <c r="D780" s="233" t="s">
        <v>266</v>
      </c>
      <c r="E780" s="234" t="s">
        <v>5726</v>
      </c>
      <c r="F780" s="235" t="s">
        <v>4766</v>
      </c>
      <c r="G780" s="236" t="s">
        <v>1694</v>
      </c>
      <c r="H780" s="237">
        <v>47</v>
      </c>
      <c r="I780" s="238"/>
      <c r="J780" s="239">
        <f>ROUND(I780*H780,2)</f>
        <v>0</v>
      </c>
      <c r="K780" s="235" t="s">
        <v>413</v>
      </c>
      <c r="L780" s="44"/>
      <c r="M780" s="240" t="s">
        <v>1</v>
      </c>
      <c r="N780" s="241" t="s">
        <v>48</v>
      </c>
      <c r="O780" s="87"/>
      <c r="P780" s="242">
        <f>O780*H780</f>
        <v>0</v>
      </c>
      <c r="Q780" s="242">
        <v>0</v>
      </c>
      <c r="R780" s="242">
        <f>Q780*H780</f>
        <v>0</v>
      </c>
      <c r="S780" s="242">
        <v>0</v>
      </c>
      <c r="T780" s="243">
        <f>S780*H780</f>
        <v>0</v>
      </c>
      <c r="AR780" s="244" t="s">
        <v>125</v>
      </c>
      <c r="AT780" s="244" t="s">
        <v>266</v>
      </c>
      <c r="AU780" s="244" t="s">
        <v>90</v>
      </c>
      <c r="AY780" s="17" t="s">
        <v>263</v>
      </c>
      <c r="BE780" s="245">
        <f>IF(N780="základní",J780,0)</f>
        <v>0</v>
      </c>
      <c r="BF780" s="245">
        <f>IF(N780="snížená",J780,0)</f>
        <v>0</v>
      </c>
      <c r="BG780" s="245">
        <f>IF(N780="zákl. přenesená",J780,0)</f>
        <v>0</v>
      </c>
      <c r="BH780" s="245">
        <f>IF(N780="sníž. přenesená",J780,0)</f>
        <v>0</v>
      </c>
      <c r="BI780" s="245">
        <f>IF(N780="nulová",J780,0)</f>
        <v>0</v>
      </c>
      <c r="BJ780" s="17" t="s">
        <v>90</v>
      </c>
      <c r="BK780" s="245">
        <f>ROUND(I780*H780,2)</f>
        <v>0</v>
      </c>
      <c r="BL780" s="17" t="s">
        <v>125</v>
      </c>
      <c r="BM780" s="244" t="s">
        <v>5727</v>
      </c>
    </row>
    <row r="781" s="1" customFormat="1" ht="16.5" customHeight="1">
      <c r="B781" s="39"/>
      <c r="C781" s="233" t="s">
        <v>2871</v>
      </c>
      <c r="D781" s="233" t="s">
        <v>266</v>
      </c>
      <c r="E781" s="234" t="s">
        <v>5728</v>
      </c>
      <c r="F781" s="235" t="s">
        <v>4992</v>
      </c>
      <c r="G781" s="236" t="s">
        <v>1694</v>
      </c>
      <c r="H781" s="237">
        <v>56</v>
      </c>
      <c r="I781" s="238"/>
      <c r="J781" s="239">
        <f>ROUND(I781*H781,2)</f>
        <v>0</v>
      </c>
      <c r="K781" s="235" t="s">
        <v>413</v>
      </c>
      <c r="L781" s="44"/>
      <c r="M781" s="240" t="s">
        <v>1</v>
      </c>
      <c r="N781" s="241" t="s">
        <v>48</v>
      </c>
      <c r="O781" s="87"/>
      <c r="P781" s="242">
        <f>O781*H781</f>
        <v>0</v>
      </c>
      <c r="Q781" s="242">
        <v>0</v>
      </c>
      <c r="R781" s="242">
        <f>Q781*H781</f>
        <v>0</v>
      </c>
      <c r="S781" s="242">
        <v>0</v>
      </c>
      <c r="T781" s="243">
        <f>S781*H781</f>
        <v>0</v>
      </c>
      <c r="AR781" s="244" t="s">
        <v>125</v>
      </c>
      <c r="AT781" s="244" t="s">
        <v>266</v>
      </c>
      <c r="AU781" s="244" t="s">
        <v>90</v>
      </c>
      <c r="AY781" s="17" t="s">
        <v>263</v>
      </c>
      <c r="BE781" s="245">
        <f>IF(N781="základní",J781,0)</f>
        <v>0</v>
      </c>
      <c r="BF781" s="245">
        <f>IF(N781="snížená",J781,0)</f>
        <v>0</v>
      </c>
      <c r="BG781" s="245">
        <f>IF(N781="zákl. přenesená",J781,0)</f>
        <v>0</v>
      </c>
      <c r="BH781" s="245">
        <f>IF(N781="sníž. přenesená",J781,0)</f>
        <v>0</v>
      </c>
      <c r="BI781" s="245">
        <f>IF(N781="nulová",J781,0)</f>
        <v>0</v>
      </c>
      <c r="BJ781" s="17" t="s">
        <v>90</v>
      </c>
      <c r="BK781" s="245">
        <f>ROUND(I781*H781,2)</f>
        <v>0</v>
      </c>
      <c r="BL781" s="17" t="s">
        <v>125</v>
      </c>
      <c r="BM781" s="244" t="s">
        <v>5729</v>
      </c>
    </row>
    <row r="782" s="1" customFormat="1" ht="16.5" customHeight="1">
      <c r="B782" s="39"/>
      <c r="C782" s="233" t="s">
        <v>2875</v>
      </c>
      <c r="D782" s="233" t="s">
        <v>266</v>
      </c>
      <c r="E782" s="234" t="s">
        <v>5730</v>
      </c>
      <c r="F782" s="235" t="s">
        <v>4766</v>
      </c>
      <c r="G782" s="236" t="s">
        <v>1694</v>
      </c>
      <c r="H782" s="237">
        <v>56</v>
      </c>
      <c r="I782" s="238"/>
      <c r="J782" s="239">
        <f>ROUND(I782*H782,2)</f>
        <v>0</v>
      </c>
      <c r="K782" s="235" t="s">
        <v>413</v>
      </c>
      <c r="L782" s="44"/>
      <c r="M782" s="240" t="s">
        <v>1</v>
      </c>
      <c r="N782" s="241" t="s">
        <v>48</v>
      </c>
      <c r="O782" s="87"/>
      <c r="P782" s="242">
        <f>O782*H782</f>
        <v>0</v>
      </c>
      <c r="Q782" s="242">
        <v>0</v>
      </c>
      <c r="R782" s="242">
        <f>Q782*H782</f>
        <v>0</v>
      </c>
      <c r="S782" s="242">
        <v>0</v>
      </c>
      <c r="T782" s="243">
        <f>S782*H782</f>
        <v>0</v>
      </c>
      <c r="AR782" s="244" t="s">
        <v>125</v>
      </c>
      <c r="AT782" s="244" t="s">
        <v>266</v>
      </c>
      <c r="AU782" s="244" t="s">
        <v>90</v>
      </c>
      <c r="AY782" s="17" t="s">
        <v>263</v>
      </c>
      <c r="BE782" s="245">
        <f>IF(N782="základní",J782,0)</f>
        <v>0</v>
      </c>
      <c r="BF782" s="245">
        <f>IF(N782="snížená",J782,0)</f>
        <v>0</v>
      </c>
      <c r="BG782" s="245">
        <f>IF(N782="zákl. přenesená",J782,0)</f>
        <v>0</v>
      </c>
      <c r="BH782" s="245">
        <f>IF(N782="sníž. přenesená",J782,0)</f>
        <v>0</v>
      </c>
      <c r="BI782" s="245">
        <f>IF(N782="nulová",J782,0)</f>
        <v>0</v>
      </c>
      <c r="BJ782" s="17" t="s">
        <v>90</v>
      </c>
      <c r="BK782" s="245">
        <f>ROUND(I782*H782,2)</f>
        <v>0</v>
      </c>
      <c r="BL782" s="17" t="s">
        <v>125</v>
      </c>
      <c r="BM782" s="244" t="s">
        <v>5731</v>
      </c>
    </row>
    <row r="783" s="1" customFormat="1" ht="16.5" customHeight="1">
      <c r="B783" s="39"/>
      <c r="C783" s="233" t="s">
        <v>2879</v>
      </c>
      <c r="D783" s="233" t="s">
        <v>266</v>
      </c>
      <c r="E783" s="234" t="s">
        <v>5732</v>
      </c>
      <c r="F783" s="235" t="s">
        <v>4922</v>
      </c>
      <c r="G783" s="236" t="s">
        <v>1694</v>
      </c>
      <c r="H783" s="237">
        <v>172</v>
      </c>
      <c r="I783" s="238"/>
      <c r="J783" s="239">
        <f>ROUND(I783*H783,2)</f>
        <v>0</v>
      </c>
      <c r="K783" s="235" t="s">
        <v>413</v>
      </c>
      <c r="L783" s="44"/>
      <c r="M783" s="240" t="s">
        <v>1</v>
      </c>
      <c r="N783" s="241" t="s">
        <v>48</v>
      </c>
      <c r="O783" s="87"/>
      <c r="P783" s="242">
        <f>O783*H783</f>
        <v>0</v>
      </c>
      <c r="Q783" s="242">
        <v>0</v>
      </c>
      <c r="R783" s="242">
        <f>Q783*H783</f>
        <v>0</v>
      </c>
      <c r="S783" s="242">
        <v>0</v>
      </c>
      <c r="T783" s="243">
        <f>S783*H783</f>
        <v>0</v>
      </c>
      <c r="AR783" s="244" t="s">
        <v>125</v>
      </c>
      <c r="AT783" s="244" t="s">
        <v>266</v>
      </c>
      <c r="AU783" s="244" t="s">
        <v>90</v>
      </c>
      <c r="AY783" s="17" t="s">
        <v>263</v>
      </c>
      <c r="BE783" s="245">
        <f>IF(N783="základní",J783,0)</f>
        <v>0</v>
      </c>
      <c r="BF783" s="245">
        <f>IF(N783="snížená",J783,0)</f>
        <v>0</v>
      </c>
      <c r="BG783" s="245">
        <f>IF(N783="zákl. přenesená",J783,0)</f>
        <v>0</v>
      </c>
      <c r="BH783" s="245">
        <f>IF(N783="sníž. přenesená",J783,0)</f>
        <v>0</v>
      </c>
      <c r="BI783" s="245">
        <f>IF(N783="nulová",J783,0)</f>
        <v>0</v>
      </c>
      <c r="BJ783" s="17" t="s">
        <v>90</v>
      </c>
      <c r="BK783" s="245">
        <f>ROUND(I783*H783,2)</f>
        <v>0</v>
      </c>
      <c r="BL783" s="17" t="s">
        <v>125</v>
      </c>
      <c r="BM783" s="244" t="s">
        <v>5733</v>
      </c>
    </row>
    <row r="784" s="1" customFormat="1" ht="16.5" customHeight="1">
      <c r="B784" s="39"/>
      <c r="C784" s="233" t="s">
        <v>2883</v>
      </c>
      <c r="D784" s="233" t="s">
        <v>266</v>
      </c>
      <c r="E784" s="234" t="s">
        <v>5734</v>
      </c>
      <c r="F784" s="235" t="s">
        <v>4766</v>
      </c>
      <c r="G784" s="236" t="s">
        <v>1694</v>
      </c>
      <c r="H784" s="237">
        <v>172</v>
      </c>
      <c r="I784" s="238"/>
      <c r="J784" s="239">
        <f>ROUND(I784*H784,2)</f>
        <v>0</v>
      </c>
      <c r="K784" s="235" t="s">
        <v>413</v>
      </c>
      <c r="L784" s="44"/>
      <c r="M784" s="240" t="s">
        <v>1</v>
      </c>
      <c r="N784" s="241" t="s">
        <v>48</v>
      </c>
      <c r="O784" s="87"/>
      <c r="P784" s="242">
        <f>O784*H784</f>
        <v>0</v>
      </c>
      <c r="Q784" s="242">
        <v>0</v>
      </c>
      <c r="R784" s="242">
        <f>Q784*H784</f>
        <v>0</v>
      </c>
      <c r="S784" s="242">
        <v>0</v>
      </c>
      <c r="T784" s="243">
        <f>S784*H784</f>
        <v>0</v>
      </c>
      <c r="AR784" s="244" t="s">
        <v>125</v>
      </c>
      <c r="AT784" s="244" t="s">
        <v>266</v>
      </c>
      <c r="AU784" s="244" t="s">
        <v>90</v>
      </c>
      <c r="AY784" s="17" t="s">
        <v>263</v>
      </c>
      <c r="BE784" s="245">
        <f>IF(N784="základní",J784,0)</f>
        <v>0</v>
      </c>
      <c r="BF784" s="245">
        <f>IF(N784="snížená",J784,0)</f>
        <v>0</v>
      </c>
      <c r="BG784" s="245">
        <f>IF(N784="zákl. přenesená",J784,0)</f>
        <v>0</v>
      </c>
      <c r="BH784" s="245">
        <f>IF(N784="sníž. přenesená",J784,0)</f>
        <v>0</v>
      </c>
      <c r="BI784" s="245">
        <f>IF(N784="nulová",J784,0)</f>
        <v>0</v>
      </c>
      <c r="BJ784" s="17" t="s">
        <v>90</v>
      </c>
      <c r="BK784" s="245">
        <f>ROUND(I784*H784,2)</f>
        <v>0</v>
      </c>
      <c r="BL784" s="17" t="s">
        <v>125</v>
      </c>
      <c r="BM784" s="244" t="s">
        <v>5735</v>
      </c>
    </row>
    <row r="785" s="1" customFormat="1" ht="16.5" customHeight="1">
      <c r="B785" s="39"/>
      <c r="C785" s="233" t="s">
        <v>2887</v>
      </c>
      <c r="D785" s="233" t="s">
        <v>266</v>
      </c>
      <c r="E785" s="234" t="s">
        <v>5736</v>
      </c>
      <c r="F785" s="235" t="s">
        <v>4925</v>
      </c>
      <c r="G785" s="236" t="s">
        <v>1694</v>
      </c>
      <c r="H785" s="237">
        <v>7</v>
      </c>
      <c r="I785" s="238"/>
      <c r="J785" s="239">
        <f>ROUND(I785*H785,2)</f>
        <v>0</v>
      </c>
      <c r="K785" s="235" t="s">
        <v>413</v>
      </c>
      <c r="L785" s="44"/>
      <c r="M785" s="240" t="s">
        <v>1</v>
      </c>
      <c r="N785" s="241" t="s">
        <v>48</v>
      </c>
      <c r="O785" s="87"/>
      <c r="P785" s="242">
        <f>O785*H785</f>
        <v>0</v>
      </c>
      <c r="Q785" s="242">
        <v>0</v>
      </c>
      <c r="R785" s="242">
        <f>Q785*H785</f>
        <v>0</v>
      </c>
      <c r="S785" s="242">
        <v>0</v>
      </c>
      <c r="T785" s="243">
        <f>S785*H785</f>
        <v>0</v>
      </c>
      <c r="AR785" s="244" t="s">
        <v>125</v>
      </c>
      <c r="AT785" s="244" t="s">
        <v>266</v>
      </c>
      <c r="AU785" s="244" t="s">
        <v>90</v>
      </c>
      <c r="AY785" s="17" t="s">
        <v>263</v>
      </c>
      <c r="BE785" s="245">
        <f>IF(N785="základní",J785,0)</f>
        <v>0</v>
      </c>
      <c r="BF785" s="245">
        <f>IF(N785="snížená",J785,0)</f>
        <v>0</v>
      </c>
      <c r="BG785" s="245">
        <f>IF(N785="zákl. přenesená",J785,0)</f>
        <v>0</v>
      </c>
      <c r="BH785" s="245">
        <f>IF(N785="sníž. přenesená",J785,0)</f>
        <v>0</v>
      </c>
      <c r="BI785" s="245">
        <f>IF(N785="nulová",J785,0)</f>
        <v>0</v>
      </c>
      <c r="BJ785" s="17" t="s">
        <v>90</v>
      </c>
      <c r="BK785" s="245">
        <f>ROUND(I785*H785,2)</f>
        <v>0</v>
      </c>
      <c r="BL785" s="17" t="s">
        <v>125</v>
      </c>
      <c r="BM785" s="244" t="s">
        <v>5737</v>
      </c>
    </row>
    <row r="786" s="1" customFormat="1" ht="16.5" customHeight="1">
      <c r="B786" s="39"/>
      <c r="C786" s="233" t="s">
        <v>2891</v>
      </c>
      <c r="D786" s="233" t="s">
        <v>266</v>
      </c>
      <c r="E786" s="234" t="s">
        <v>5738</v>
      </c>
      <c r="F786" s="235" t="s">
        <v>4766</v>
      </c>
      <c r="G786" s="236" t="s">
        <v>1694</v>
      </c>
      <c r="H786" s="237">
        <v>7</v>
      </c>
      <c r="I786" s="238"/>
      <c r="J786" s="239">
        <f>ROUND(I786*H786,2)</f>
        <v>0</v>
      </c>
      <c r="K786" s="235" t="s">
        <v>413</v>
      </c>
      <c r="L786" s="44"/>
      <c r="M786" s="240" t="s">
        <v>1</v>
      </c>
      <c r="N786" s="241" t="s">
        <v>48</v>
      </c>
      <c r="O786" s="87"/>
      <c r="P786" s="242">
        <f>O786*H786</f>
        <v>0</v>
      </c>
      <c r="Q786" s="242">
        <v>0</v>
      </c>
      <c r="R786" s="242">
        <f>Q786*H786</f>
        <v>0</v>
      </c>
      <c r="S786" s="242">
        <v>0</v>
      </c>
      <c r="T786" s="243">
        <f>S786*H786</f>
        <v>0</v>
      </c>
      <c r="AR786" s="244" t="s">
        <v>125</v>
      </c>
      <c r="AT786" s="244" t="s">
        <v>266</v>
      </c>
      <c r="AU786" s="244" t="s">
        <v>90</v>
      </c>
      <c r="AY786" s="17" t="s">
        <v>263</v>
      </c>
      <c r="BE786" s="245">
        <f>IF(N786="základní",J786,0)</f>
        <v>0</v>
      </c>
      <c r="BF786" s="245">
        <f>IF(N786="snížená",J786,0)</f>
        <v>0</v>
      </c>
      <c r="BG786" s="245">
        <f>IF(N786="zákl. přenesená",J786,0)</f>
        <v>0</v>
      </c>
      <c r="BH786" s="245">
        <f>IF(N786="sníž. přenesená",J786,0)</f>
        <v>0</v>
      </c>
      <c r="BI786" s="245">
        <f>IF(N786="nulová",J786,0)</f>
        <v>0</v>
      </c>
      <c r="BJ786" s="17" t="s">
        <v>90</v>
      </c>
      <c r="BK786" s="245">
        <f>ROUND(I786*H786,2)</f>
        <v>0</v>
      </c>
      <c r="BL786" s="17" t="s">
        <v>125</v>
      </c>
      <c r="BM786" s="244" t="s">
        <v>5739</v>
      </c>
    </row>
    <row r="787" s="1" customFormat="1" ht="16.5" customHeight="1">
      <c r="B787" s="39"/>
      <c r="C787" s="233" t="s">
        <v>2895</v>
      </c>
      <c r="D787" s="233" t="s">
        <v>266</v>
      </c>
      <c r="E787" s="234" t="s">
        <v>5740</v>
      </c>
      <c r="F787" s="235" t="s">
        <v>4937</v>
      </c>
      <c r="G787" s="236" t="s">
        <v>1694</v>
      </c>
      <c r="H787" s="237">
        <v>35</v>
      </c>
      <c r="I787" s="238"/>
      <c r="J787" s="239">
        <f>ROUND(I787*H787,2)</f>
        <v>0</v>
      </c>
      <c r="K787" s="235" t="s">
        <v>413</v>
      </c>
      <c r="L787" s="44"/>
      <c r="M787" s="240" t="s">
        <v>1</v>
      </c>
      <c r="N787" s="241" t="s">
        <v>48</v>
      </c>
      <c r="O787" s="87"/>
      <c r="P787" s="242">
        <f>O787*H787</f>
        <v>0</v>
      </c>
      <c r="Q787" s="242">
        <v>0</v>
      </c>
      <c r="R787" s="242">
        <f>Q787*H787</f>
        <v>0</v>
      </c>
      <c r="S787" s="242">
        <v>0</v>
      </c>
      <c r="T787" s="243">
        <f>S787*H787</f>
        <v>0</v>
      </c>
      <c r="AR787" s="244" t="s">
        <v>125</v>
      </c>
      <c r="AT787" s="244" t="s">
        <v>266</v>
      </c>
      <c r="AU787" s="244" t="s">
        <v>90</v>
      </c>
      <c r="AY787" s="17" t="s">
        <v>263</v>
      </c>
      <c r="BE787" s="245">
        <f>IF(N787="základní",J787,0)</f>
        <v>0</v>
      </c>
      <c r="BF787" s="245">
        <f>IF(N787="snížená",J787,0)</f>
        <v>0</v>
      </c>
      <c r="BG787" s="245">
        <f>IF(N787="zákl. přenesená",J787,0)</f>
        <v>0</v>
      </c>
      <c r="BH787" s="245">
        <f>IF(N787="sníž. přenesená",J787,0)</f>
        <v>0</v>
      </c>
      <c r="BI787" s="245">
        <f>IF(N787="nulová",J787,0)</f>
        <v>0</v>
      </c>
      <c r="BJ787" s="17" t="s">
        <v>90</v>
      </c>
      <c r="BK787" s="245">
        <f>ROUND(I787*H787,2)</f>
        <v>0</v>
      </c>
      <c r="BL787" s="17" t="s">
        <v>125</v>
      </c>
      <c r="BM787" s="244" t="s">
        <v>5741</v>
      </c>
    </row>
    <row r="788" s="1" customFormat="1" ht="16.5" customHeight="1">
      <c r="B788" s="39"/>
      <c r="C788" s="233" t="s">
        <v>2899</v>
      </c>
      <c r="D788" s="233" t="s">
        <v>266</v>
      </c>
      <c r="E788" s="234" t="s">
        <v>5742</v>
      </c>
      <c r="F788" s="235" t="s">
        <v>4766</v>
      </c>
      <c r="G788" s="236" t="s">
        <v>1694</v>
      </c>
      <c r="H788" s="237">
        <v>35</v>
      </c>
      <c r="I788" s="238"/>
      <c r="J788" s="239">
        <f>ROUND(I788*H788,2)</f>
        <v>0</v>
      </c>
      <c r="K788" s="235" t="s">
        <v>413</v>
      </c>
      <c r="L788" s="44"/>
      <c r="M788" s="240" t="s">
        <v>1</v>
      </c>
      <c r="N788" s="241" t="s">
        <v>48</v>
      </c>
      <c r="O788" s="87"/>
      <c r="P788" s="242">
        <f>O788*H788</f>
        <v>0</v>
      </c>
      <c r="Q788" s="242">
        <v>0</v>
      </c>
      <c r="R788" s="242">
        <f>Q788*H788</f>
        <v>0</v>
      </c>
      <c r="S788" s="242">
        <v>0</v>
      </c>
      <c r="T788" s="243">
        <f>S788*H788</f>
        <v>0</v>
      </c>
      <c r="AR788" s="244" t="s">
        <v>125</v>
      </c>
      <c r="AT788" s="244" t="s">
        <v>266</v>
      </c>
      <c r="AU788" s="244" t="s">
        <v>90</v>
      </c>
      <c r="AY788" s="17" t="s">
        <v>263</v>
      </c>
      <c r="BE788" s="245">
        <f>IF(N788="základní",J788,0)</f>
        <v>0</v>
      </c>
      <c r="BF788" s="245">
        <f>IF(N788="snížená",J788,0)</f>
        <v>0</v>
      </c>
      <c r="BG788" s="245">
        <f>IF(N788="zákl. přenesená",J788,0)</f>
        <v>0</v>
      </c>
      <c r="BH788" s="245">
        <f>IF(N788="sníž. přenesená",J788,0)</f>
        <v>0</v>
      </c>
      <c r="BI788" s="245">
        <f>IF(N788="nulová",J788,0)</f>
        <v>0</v>
      </c>
      <c r="BJ788" s="17" t="s">
        <v>90</v>
      </c>
      <c r="BK788" s="245">
        <f>ROUND(I788*H788,2)</f>
        <v>0</v>
      </c>
      <c r="BL788" s="17" t="s">
        <v>125</v>
      </c>
      <c r="BM788" s="244" t="s">
        <v>5743</v>
      </c>
    </row>
    <row r="789" s="1" customFormat="1" ht="16.5" customHeight="1">
      <c r="B789" s="39"/>
      <c r="C789" s="233" t="s">
        <v>2903</v>
      </c>
      <c r="D789" s="233" t="s">
        <v>266</v>
      </c>
      <c r="E789" s="234" t="s">
        <v>5744</v>
      </c>
      <c r="F789" s="235" t="s">
        <v>5211</v>
      </c>
      <c r="G789" s="236" t="s">
        <v>1694</v>
      </c>
      <c r="H789" s="237">
        <v>22</v>
      </c>
      <c r="I789" s="238"/>
      <c r="J789" s="239">
        <f>ROUND(I789*H789,2)</f>
        <v>0</v>
      </c>
      <c r="K789" s="235" t="s">
        <v>413</v>
      </c>
      <c r="L789" s="44"/>
      <c r="M789" s="240" t="s">
        <v>1</v>
      </c>
      <c r="N789" s="241" t="s">
        <v>48</v>
      </c>
      <c r="O789" s="87"/>
      <c r="P789" s="242">
        <f>O789*H789</f>
        <v>0</v>
      </c>
      <c r="Q789" s="242">
        <v>0</v>
      </c>
      <c r="R789" s="242">
        <f>Q789*H789</f>
        <v>0</v>
      </c>
      <c r="S789" s="242">
        <v>0</v>
      </c>
      <c r="T789" s="243">
        <f>S789*H789</f>
        <v>0</v>
      </c>
      <c r="AR789" s="244" t="s">
        <v>125</v>
      </c>
      <c r="AT789" s="244" t="s">
        <v>266</v>
      </c>
      <c r="AU789" s="244" t="s">
        <v>90</v>
      </c>
      <c r="AY789" s="17" t="s">
        <v>263</v>
      </c>
      <c r="BE789" s="245">
        <f>IF(N789="základní",J789,0)</f>
        <v>0</v>
      </c>
      <c r="BF789" s="245">
        <f>IF(N789="snížená",J789,0)</f>
        <v>0</v>
      </c>
      <c r="BG789" s="245">
        <f>IF(N789="zákl. přenesená",J789,0)</f>
        <v>0</v>
      </c>
      <c r="BH789" s="245">
        <f>IF(N789="sníž. přenesená",J789,0)</f>
        <v>0</v>
      </c>
      <c r="BI789" s="245">
        <f>IF(N789="nulová",J789,0)</f>
        <v>0</v>
      </c>
      <c r="BJ789" s="17" t="s">
        <v>90</v>
      </c>
      <c r="BK789" s="245">
        <f>ROUND(I789*H789,2)</f>
        <v>0</v>
      </c>
      <c r="BL789" s="17" t="s">
        <v>125</v>
      </c>
      <c r="BM789" s="244" t="s">
        <v>5745</v>
      </c>
    </row>
    <row r="790" s="1" customFormat="1" ht="16.5" customHeight="1">
      <c r="B790" s="39"/>
      <c r="C790" s="233" t="s">
        <v>2907</v>
      </c>
      <c r="D790" s="233" t="s">
        <v>266</v>
      </c>
      <c r="E790" s="234" t="s">
        <v>5746</v>
      </c>
      <c r="F790" s="235" t="s">
        <v>4766</v>
      </c>
      <c r="G790" s="236" t="s">
        <v>1694</v>
      </c>
      <c r="H790" s="237">
        <v>22</v>
      </c>
      <c r="I790" s="238"/>
      <c r="J790" s="239">
        <f>ROUND(I790*H790,2)</f>
        <v>0</v>
      </c>
      <c r="K790" s="235" t="s">
        <v>413</v>
      </c>
      <c r="L790" s="44"/>
      <c r="M790" s="240" t="s">
        <v>1</v>
      </c>
      <c r="N790" s="241" t="s">
        <v>48</v>
      </c>
      <c r="O790" s="87"/>
      <c r="P790" s="242">
        <f>O790*H790</f>
        <v>0</v>
      </c>
      <c r="Q790" s="242">
        <v>0</v>
      </c>
      <c r="R790" s="242">
        <f>Q790*H790</f>
        <v>0</v>
      </c>
      <c r="S790" s="242">
        <v>0</v>
      </c>
      <c r="T790" s="243">
        <f>S790*H790</f>
        <v>0</v>
      </c>
      <c r="AR790" s="244" t="s">
        <v>125</v>
      </c>
      <c r="AT790" s="244" t="s">
        <v>266</v>
      </c>
      <c r="AU790" s="244" t="s">
        <v>90</v>
      </c>
      <c r="AY790" s="17" t="s">
        <v>263</v>
      </c>
      <c r="BE790" s="245">
        <f>IF(N790="základní",J790,0)</f>
        <v>0</v>
      </c>
      <c r="BF790" s="245">
        <f>IF(N790="snížená",J790,0)</f>
        <v>0</v>
      </c>
      <c r="BG790" s="245">
        <f>IF(N790="zákl. přenesená",J790,0)</f>
        <v>0</v>
      </c>
      <c r="BH790" s="245">
        <f>IF(N790="sníž. přenesená",J790,0)</f>
        <v>0</v>
      </c>
      <c r="BI790" s="245">
        <f>IF(N790="nulová",J790,0)</f>
        <v>0</v>
      </c>
      <c r="BJ790" s="17" t="s">
        <v>90</v>
      </c>
      <c r="BK790" s="245">
        <f>ROUND(I790*H790,2)</f>
        <v>0</v>
      </c>
      <c r="BL790" s="17" t="s">
        <v>125</v>
      </c>
      <c r="BM790" s="244" t="s">
        <v>271</v>
      </c>
    </row>
    <row r="791" s="1" customFormat="1" ht="16.5" customHeight="1">
      <c r="B791" s="39"/>
      <c r="C791" s="233" t="s">
        <v>2911</v>
      </c>
      <c r="D791" s="233" t="s">
        <v>266</v>
      </c>
      <c r="E791" s="234" t="s">
        <v>5747</v>
      </c>
      <c r="F791" s="235" t="s">
        <v>5151</v>
      </c>
      <c r="G791" s="236" t="s">
        <v>1694</v>
      </c>
      <c r="H791" s="237">
        <v>18</v>
      </c>
      <c r="I791" s="238"/>
      <c r="J791" s="239">
        <f>ROUND(I791*H791,2)</f>
        <v>0</v>
      </c>
      <c r="K791" s="235" t="s">
        <v>413</v>
      </c>
      <c r="L791" s="44"/>
      <c r="M791" s="240" t="s">
        <v>1</v>
      </c>
      <c r="N791" s="241" t="s">
        <v>48</v>
      </c>
      <c r="O791" s="87"/>
      <c r="P791" s="242">
        <f>O791*H791</f>
        <v>0</v>
      </c>
      <c r="Q791" s="242">
        <v>0</v>
      </c>
      <c r="R791" s="242">
        <f>Q791*H791</f>
        <v>0</v>
      </c>
      <c r="S791" s="242">
        <v>0</v>
      </c>
      <c r="T791" s="243">
        <f>S791*H791</f>
        <v>0</v>
      </c>
      <c r="AR791" s="244" t="s">
        <v>125</v>
      </c>
      <c r="AT791" s="244" t="s">
        <v>266</v>
      </c>
      <c r="AU791" s="244" t="s">
        <v>90</v>
      </c>
      <c r="AY791" s="17" t="s">
        <v>263</v>
      </c>
      <c r="BE791" s="245">
        <f>IF(N791="základní",J791,0)</f>
        <v>0</v>
      </c>
      <c r="BF791" s="245">
        <f>IF(N791="snížená",J791,0)</f>
        <v>0</v>
      </c>
      <c r="BG791" s="245">
        <f>IF(N791="zákl. přenesená",J791,0)</f>
        <v>0</v>
      </c>
      <c r="BH791" s="245">
        <f>IF(N791="sníž. přenesená",J791,0)</f>
        <v>0</v>
      </c>
      <c r="BI791" s="245">
        <f>IF(N791="nulová",J791,0)</f>
        <v>0</v>
      </c>
      <c r="BJ791" s="17" t="s">
        <v>90</v>
      </c>
      <c r="BK791" s="245">
        <f>ROUND(I791*H791,2)</f>
        <v>0</v>
      </c>
      <c r="BL791" s="17" t="s">
        <v>125</v>
      </c>
      <c r="BM791" s="244" t="s">
        <v>5748</v>
      </c>
    </row>
    <row r="792" s="1" customFormat="1" ht="16.5" customHeight="1">
      <c r="B792" s="39"/>
      <c r="C792" s="233" t="s">
        <v>2701</v>
      </c>
      <c r="D792" s="233" t="s">
        <v>266</v>
      </c>
      <c r="E792" s="234" t="s">
        <v>5749</v>
      </c>
      <c r="F792" s="235" t="s">
        <v>4766</v>
      </c>
      <c r="G792" s="236" t="s">
        <v>1694</v>
      </c>
      <c r="H792" s="237">
        <v>18</v>
      </c>
      <c r="I792" s="238"/>
      <c r="J792" s="239">
        <f>ROUND(I792*H792,2)</f>
        <v>0</v>
      </c>
      <c r="K792" s="235" t="s">
        <v>413</v>
      </c>
      <c r="L792" s="44"/>
      <c r="M792" s="240" t="s">
        <v>1</v>
      </c>
      <c r="N792" s="241" t="s">
        <v>48</v>
      </c>
      <c r="O792" s="87"/>
      <c r="P792" s="242">
        <f>O792*H792</f>
        <v>0</v>
      </c>
      <c r="Q792" s="242">
        <v>0</v>
      </c>
      <c r="R792" s="242">
        <f>Q792*H792</f>
        <v>0</v>
      </c>
      <c r="S792" s="242">
        <v>0</v>
      </c>
      <c r="T792" s="243">
        <f>S792*H792</f>
        <v>0</v>
      </c>
      <c r="AR792" s="244" t="s">
        <v>125</v>
      </c>
      <c r="AT792" s="244" t="s">
        <v>266</v>
      </c>
      <c r="AU792" s="244" t="s">
        <v>90</v>
      </c>
      <c r="AY792" s="17" t="s">
        <v>263</v>
      </c>
      <c r="BE792" s="245">
        <f>IF(N792="základní",J792,0)</f>
        <v>0</v>
      </c>
      <c r="BF792" s="245">
        <f>IF(N792="snížená",J792,0)</f>
        <v>0</v>
      </c>
      <c r="BG792" s="245">
        <f>IF(N792="zákl. přenesená",J792,0)</f>
        <v>0</v>
      </c>
      <c r="BH792" s="245">
        <f>IF(N792="sníž. přenesená",J792,0)</f>
        <v>0</v>
      </c>
      <c r="BI792" s="245">
        <f>IF(N792="nulová",J792,0)</f>
        <v>0</v>
      </c>
      <c r="BJ792" s="17" t="s">
        <v>90</v>
      </c>
      <c r="BK792" s="245">
        <f>ROUND(I792*H792,2)</f>
        <v>0</v>
      </c>
      <c r="BL792" s="17" t="s">
        <v>125</v>
      </c>
      <c r="BM792" s="244" t="s">
        <v>5750</v>
      </c>
    </row>
    <row r="793" s="1" customFormat="1" ht="16.5" customHeight="1">
      <c r="B793" s="39"/>
      <c r="C793" s="233" t="s">
        <v>2918</v>
      </c>
      <c r="D793" s="233" t="s">
        <v>266</v>
      </c>
      <c r="E793" s="234" t="s">
        <v>5751</v>
      </c>
      <c r="F793" s="235" t="s">
        <v>4940</v>
      </c>
      <c r="G793" s="236" t="s">
        <v>407</v>
      </c>
      <c r="H793" s="237">
        <v>303</v>
      </c>
      <c r="I793" s="238"/>
      <c r="J793" s="239">
        <f>ROUND(I793*H793,2)</f>
        <v>0</v>
      </c>
      <c r="K793" s="235" t="s">
        <v>413</v>
      </c>
      <c r="L793" s="44"/>
      <c r="M793" s="240" t="s">
        <v>1</v>
      </c>
      <c r="N793" s="241" t="s">
        <v>48</v>
      </c>
      <c r="O793" s="87"/>
      <c r="P793" s="242">
        <f>O793*H793</f>
        <v>0</v>
      </c>
      <c r="Q793" s="242">
        <v>0</v>
      </c>
      <c r="R793" s="242">
        <f>Q793*H793</f>
        <v>0</v>
      </c>
      <c r="S793" s="242">
        <v>0</v>
      </c>
      <c r="T793" s="243">
        <f>S793*H793</f>
        <v>0</v>
      </c>
      <c r="AR793" s="244" t="s">
        <v>125</v>
      </c>
      <c r="AT793" s="244" t="s">
        <v>266</v>
      </c>
      <c r="AU793" s="244" t="s">
        <v>90</v>
      </c>
      <c r="AY793" s="17" t="s">
        <v>263</v>
      </c>
      <c r="BE793" s="245">
        <f>IF(N793="základní",J793,0)</f>
        <v>0</v>
      </c>
      <c r="BF793" s="245">
        <f>IF(N793="snížená",J793,0)</f>
        <v>0</v>
      </c>
      <c r="BG793" s="245">
        <f>IF(N793="zákl. přenesená",J793,0)</f>
        <v>0</v>
      </c>
      <c r="BH793" s="245">
        <f>IF(N793="sníž. přenesená",J793,0)</f>
        <v>0</v>
      </c>
      <c r="BI793" s="245">
        <f>IF(N793="nulová",J793,0)</f>
        <v>0</v>
      </c>
      <c r="BJ793" s="17" t="s">
        <v>90</v>
      </c>
      <c r="BK793" s="245">
        <f>ROUND(I793*H793,2)</f>
        <v>0</v>
      </c>
      <c r="BL793" s="17" t="s">
        <v>125</v>
      </c>
      <c r="BM793" s="244" t="s">
        <v>5752</v>
      </c>
    </row>
    <row r="794" s="1" customFormat="1" ht="16.5" customHeight="1">
      <c r="B794" s="39"/>
      <c r="C794" s="233" t="s">
        <v>2922</v>
      </c>
      <c r="D794" s="233" t="s">
        <v>266</v>
      </c>
      <c r="E794" s="234" t="s">
        <v>5753</v>
      </c>
      <c r="F794" s="235" t="s">
        <v>4942</v>
      </c>
      <c r="G794" s="236" t="s">
        <v>407</v>
      </c>
      <c r="H794" s="237">
        <v>148</v>
      </c>
      <c r="I794" s="238"/>
      <c r="J794" s="239">
        <f>ROUND(I794*H794,2)</f>
        <v>0</v>
      </c>
      <c r="K794" s="235" t="s">
        <v>413</v>
      </c>
      <c r="L794" s="44"/>
      <c r="M794" s="240" t="s">
        <v>1</v>
      </c>
      <c r="N794" s="241" t="s">
        <v>48</v>
      </c>
      <c r="O794" s="87"/>
      <c r="P794" s="242">
        <f>O794*H794</f>
        <v>0</v>
      </c>
      <c r="Q794" s="242">
        <v>0</v>
      </c>
      <c r="R794" s="242">
        <f>Q794*H794</f>
        <v>0</v>
      </c>
      <c r="S794" s="242">
        <v>0</v>
      </c>
      <c r="T794" s="243">
        <f>S794*H794</f>
        <v>0</v>
      </c>
      <c r="AR794" s="244" t="s">
        <v>125</v>
      </c>
      <c r="AT794" s="244" t="s">
        <v>266</v>
      </c>
      <c r="AU794" s="244" t="s">
        <v>90</v>
      </c>
      <c r="AY794" s="17" t="s">
        <v>263</v>
      </c>
      <c r="BE794" s="245">
        <f>IF(N794="základní",J794,0)</f>
        <v>0</v>
      </c>
      <c r="BF794" s="245">
        <f>IF(N794="snížená",J794,0)</f>
        <v>0</v>
      </c>
      <c r="BG794" s="245">
        <f>IF(N794="zákl. přenesená",J794,0)</f>
        <v>0</v>
      </c>
      <c r="BH794" s="245">
        <f>IF(N794="sníž. přenesená",J794,0)</f>
        <v>0</v>
      </c>
      <c r="BI794" s="245">
        <f>IF(N794="nulová",J794,0)</f>
        <v>0</v>
      </c>
      <c r="BJ794" s="17" t="s">
        <v>90</v>
      </c>
      <c r="BK794" s="245">
        <f>ROUND(I794*H794,2)</f>
        <v>0</v>
      </c>
      <c r="BL794" s="17" t="s">
        <v>125</v>
      </c>
      <c r="BM794" s="244" t="s">
        <v>5754</v>
      </c>
    </row>
    <row r="795" s="1" customFormat="1" ht="16.5" customHeight="1">
      <c r="B795" s="39"/>
      <c r="C795" s="233" t="s">
        <v>2926</v>
      </c>
      <c r="D795" s="233" t="s">
        <v>266</v>
      </c>
      <c r="E795" s="234" t="s">
        <v>5755</v>
      </c>
      <c r="F795" s="235" t="s">
        <v>5156</v>
      </c>
      <c r="G795" s="236" t="s">
        <v>407</v>
      </c>
      <c r="H795" s="237">
        <v>86</v>
      </c>
      <c r="I795" s="238"/>
      <c r="J795" s="239">
        <f>ROUND(I795*H795,2)</f>
        <v>0</v>
      </c>
      <c r="K795" s="235" t="s">
        <v>413</v>
      </c>
      <c r="L795" s="44"/>
      <c r="M795" s="240" t="s">
        <v>1</v>
      </c>
      <c r="N795" s="241" t="s">
        <v>48</v>
      </c>
      <c r="O795" s="87"/>
      <c r="P795" s="242">
        <f>O795*H795</f>
        <v>0</v>
      </c>
      <c r="Q795" s="242">
        <v>0</v>
      </c>
      <c r="R795" s="242">
        <f>Q795*H795</f>
        <v>0</v>
      </c>
      <c r="S795" s="242">
        <v>0</v>
      </c>
      <c r="T795" s="243">
        <f>S795*H795</f>
        <v>0</v>
      </c>
      <c r="AR795" s="244" t="s">
        <v>125</v>
      </c>
      <c r="AT795" s="244" t="s">
        <v>266</v>
      </c>
      <c r="AU795" s="244" t="s">
        <v>90</v>
      </c>
      <c r="AY795" s="17" t="s">
        <v>263</v>
      </c>
      <c r="BE795" s="245">
        <f>IF(N795="základní",J795,0)</f>
        <v>0</v>
      </c>
      <c r="BF795" s="245">
        <f>IF(N795="snížená",J795,0)</f>
        <v>0</v>
      </c>
      <c r="BG795" s="245">
        <f>IF(N795="zákl. přenesená",J795,0)</f>
        <v>0</v>
      </c>
      <c r="BH795" s="245">
        <f>IF(N795="sníž. přenesená",J795,0)</f>
        <v>0</v>
      </c>
      <c r="BI795" s="245">
        <f>IF(N795="nulová",J795,0)</f>
        <v>0</v>
      </c>
      <c r="BJ795" s="17" t="s">
        <v>90</v>
      </c>
      <c r="BK795" s="245">
        <f>ROUND(I795*H795,2)</f>
        <v>0</v>
      </c>
      <c r="BL795" s="17" t="s">
        <v>125</v>
      </c>
      <c r="BM795" s="244" t="s">
        <v>5756</v>
      </c>
    </row>
    <row r="796" s="11" customFormat="1" ht="25.92" customHeight="1">
      <c r="B796" s="217"/>
      <c r="C796" s="218"/>
      <c r="D796" s="219" t="s">
        <v>82</v>
      </c>
      <c r="E796" s="220" t="s">
        <v>5757</v>
      </c>
      <c r="F796" s="220" t="s">
        <v>5758</v>
      </c>
      <c r="G796" s="218"/>
      <c r="H796" s="218"/>
      <c r="I796" s="221"/>
      <c r="J796" s="222">
        <f>BK796</f>
        <v>0</v>
      </c>
      <c r="K796" s="218"/>
      <c r="L796" s="223"/>
      <c r="M796" s="224"/>
      <c r="N796" s="225"/>
      <c r="O796" s="225"/>
      <c r="P796" s="226">
        <f>SUM(P797:P806)</f>
        <v>0</v>
      </c>
      <c r="Q796" s="225"/>
      <c r="R796" s="226">
        <f>SUM(R797:R806)</f>
        <v>0</v>
      </c>
      <c r="S796" s="225"/>
      <c r="T796" s="227">
        <f>SUM(T797:T806)</f>
        <v>0</v>
      </c>
      <c r="AR796" s="228" t="s">
        <v>90</v>
      </c>
      <c r="AT796" s="229" t="s">
        <v>82</v>
      </c>
      <c r="AU796" s="229" t="s">
        <v>83</v>
      </c>
      <c r="AY796" s="228" t="s">
        <v>263</v>
      </c>
      <c r="BK796" s="230">
        <f>SUM(BK797:BK806)</f>
        <v>0</v>
      </c>
    </row>
    <row r="797" s="1" customFormat="1" ht="16.5" customHeight="1">
      <c r="B797" s="39"/>
      <c r="C797" s="233" t="s">
        <v>2930</v>
      </c>
      <c r="D797" s="233" t="s">
        <v>266</v>
      </c>
      <c r="E797" s="234" t="s">
        <v>5759</v>
      </c>
      <c r="F797" s="235" t="s">
        <v>4783</v>
      </c>
      <c r="G797" s="236" t="s">
        <v>1829</v>
      </c>
      <c r="H797" s="237">
        <v>1</v>
      </c>
      <c r="I797" s="238"/>
      <c r="J797" s="239">
        <f>ROUND(I797*H797,2)</f>
        <v>0</v>
      </c>
      <c r="K797" s="235" t="s">
        <v>413</v>
      </c>
      <c r="L797" s="44"/>
      <c r="M797" s="240" t="s">
        <v>1</v>
      </c>
      <c r="N797" s="241" t="s">
        <v>48</v>
      </c>
      <c r="O797" s="87"/>
      <c r="P797" s="242">
        <f>O797*H797</f>
        <v>0</v>
      </c>
      <c r="Q797" s="242">
        <v>0</v>
      </c>
      <c r="R797" s="242">
        <f>Q797*H797</f>
        <v>0</v>
      </c>
      <c r="S797" s="242">
        <v>0</v>
      </c>
      <c r="T797" s="243">
        <f>S797*H797</f>
        <v>0</v>
      </c>
      <c r="AR797" s="244" t="s">
        <v>125</v>
      </c>
      <c r="AT797" s="244" t="s">
        <v>266</v>
      </c>
      <c r="AU797" s="244" t="s">
        <v>90</v>
      </c>
      <c r="AY797" s="17" t="s">
        <v>263</v>
      </c>
      <c r="BE797" s="245">
        <f>IF(N797="základní",J797,0)</f>
        <v>0</v>
      </c>
      <c r="BF797" s="245">
        <f>IF(N797="snížená",J797,0)</f>
        <v>0</v>
      </c>
      <c r="BG797" s="245">
        <f>IF(N797="zákl. přenesená",J797,0)</f>
        <v>0</v>
      </c>
      <c r="BH797" s="245">
        <f>IF(N797="sníž. přenesená",J797,0)</f>
        <v>0</v>
      </c>
      <c r="BI797" s="245">
        <f>IF(N797="nulová",J797,0)</f>
        <v>0</v>
      </c>
      <c r="BJ797" s="17" t="s">
        <v>90</v>
      </c>
      <c r="BK797" s="245">
        <f>ROUND(I797*H797,2)</f>
        <v>0</v>
      </c>
      <c r="BL797" s="17" t="s">
        <v>125</v>
      </c>
      <c r="BM797" s="244" t="s">
        <v>5760</v>
      </c>
    </row>
    <row r="798" s="1" customFormat="1">
      <c r="B798" s="39"/>
      <c r="C798" s="40"/>
      <c r="D798" s="246" t="s">
        <v>273</v>
      </c>
      <c r="E798" s="40"/>
      <c r="F798" s="247" t="s">
        <v>5761</v>
      </c>
      <c r="G798" s="40"/>
      <c r="H798" s="40"/>
      <c r="I798" s="151"/>
      <c r="J798" s="40"/>
      <c r="K798" s="40"/>
      <c r="L798" s="44"/>
      <c r="M798" s="248"/>
      <c r="N798" s="87"/>
      <c r="O798" s="87"/>
      <c r="P798" s="87"/>
      <c r="Q798" s="87"/>
      <c r="R798" s="87"/>
      <c r="S798" s="87"/>
      <c r="T798" s="88"/>
      <c r="AT798" s="17" t="s">
        <v>273</v>
      </c>
      <c r="AU798" s="17" t="s">
        <v>90</v>
      </c>
    </row>
    <row r="799" s="1" customFormat="1" ht="16.5" customHeight="1">
      <c r="B799" s="39"/>
      <c r="C799" s="233" t="s">
        <v>2936</v>
      </c>
      <c r="D799" s="233" t="s">
        <v>266</v>
      </c>
      <c r="E799" s="234" t="s">
        <v>5762</v>
      </c>
      <c r="F799" s="235" t="s">
        <v>5763</v>
      </c>
      <c r="G799" s="236" t="s">
        <v>1829</v>
      </c>
      <c r="H799" s="237">
        <v>1</v>
      </c>
      <c r="I799" s="238"/>
      <c r="J799" s="239">
        <f>ROUND(I799*H799,2)</f>
        <v>0</v>
      </c>
      <c r="K799" s="235" t="s">
        <v>413</v>
      </c>
      <c r="L799" s="44"/>
      <c r="M799" s="240" t="s">
        <v>1</v>
      </c>
      <c r="N799" s="241" t="s">
        <v>48</v>
      </c>
      <c r="O799" s="87"/>
      <c r="P799" s="242">
        <f>O799*H799</f>
        <v>0</v>
      </c>
      <c r="Q799" s="242">
        <v>0</v>
      </c>
      <c r="R799" s="242">
        <f>Q799*H799</f>
        <v>0</v>
      </c>
      <c r="S799" s="242">
        <v>0</v>
      </c>
      <c r="T799" s="243">
        <f>S799*H799</f>
        <v>0</v>
      </c>
      <c r="AR799" s="244" t="s">
        <v>125</v>
      </c>
      <c r="AT799" s="244" t="s">
        <v>266</v>
      </c>
      <c r="AU799" s="244" t="s">
        <v>90</v>
      </c>
      <c r="AY799" s="17" t="s">
        <v>263</v>
      </c>
      <c r="BE799" s="245">
        <f>IF(N799="základní",J799,0)</f>
        <v>0</v>
      </c>
      <c r="BF799" s="245">
        <f>IF(N799="snížená",J799,0)</f>
        <v>0</v>
      </c>
      <c r="BG799" s="245">
        <f>IF(N799="zákl. přenesená",J799,0)</f>
        <v>0</v>
      </c>
      <c r="BH799" s="245">
        <f>IF(N799="sníž. přenesená",J799,0)</f>
        <v>0</v>
      </c>
      <c r="BI799" s="245">
        <f>IF(N799="nulová",J799,0)</f>
        <v>0</v>
      </c>
      <c r="BJ799" s="17" t="s">
        <v>90</v>
      </c>
      <c r="BK799" s="245">
        <f>ROUND(I799*H799,2)</f>
        <v>0</v>
      </c>
      <c r="BL799" s="17" t="s">
        <v>125</v>
      </c>
      <c r="BM799" s="244" t="s">
        <v>5764</v>
      </c>
    </row>
    <row r="800" s="1" customFormat="1">
      <c r="B800" s="39"/>
      <c r="C800" s="40"/>
      <c r="D800" s="246" t="s">
        <v>273</v>
      </c>
      <c r="E800" s="40"/>
      <c r="F800" s="247" t="s">
        <v>5765</v>
      </c>
      <c r="G800" s="40"/>
      <c r="H800" s="40"/>
      <c r="I800" s="151"/>
      <c r="J800" s="40"/>
      <c r="K800" s="40"/>
      <c r="L800" s="44"/>
      <c r="M800" s="248"/>
      <c r="N800" s="87"/>
      <c r="O800" s="87"/>
      <c r="P800" s="87"/>
      <c r="Q800" s="87"/>
      <c r="R800" s="87"/>
      <c r="S800" s="87"/>
      <c r="T800" s="88"/>
      <c r="AT800" s="17" t="s">
        <v>273</v>
      </c>
      <c r="AU800" s="17" t="s">
        <v>90</v>
      </c>
    </row>
    <row r="801" s="1" customFormat="1" ht="16.5" customHeight="1">
      <c r="B801" s="39"/>
      <c r="C801" s="233" t="s">
        <v>2942</v>
      </c>
      <c r="D801" s="233" t="s">
        <v>266</v>
      </c>
      <c r="E801" s="234" t="s">
        <v>5766</v>
      </c>
      <c r="F801" s="235" t="s">
        <v>4745</v>
      </c>
      <c r="G801" s="236" t="s">
        <v>1829</v>
      </c>
      <c r="H801" s="237">
        <v>1</v>
      </c>
      <c r="I801" s="238"/>
      <c r="J801" s="239">
        <f>ROUND(I801*H801,2)</f>
        <v>0</v>
      </c>
      <c r="K801" s="235" t="s">
        <v>413</v>
      </c>
      <c r="L801" s="44"/>
      <c r="M801" s="240" t="s">
        <v>1</v>
      </c>
      <c r="N801" s="241" t="s">
        <v>48</v>
      </c>
      <c r="O801" s="87"/>
      <c r="P801" s="242">
        <f>O801*H801</f>
        <v>0</v>
      </c>
      <c r="Q801" s="242">
        <v>0</v>
      </c>
      <c r="R801" s="242">
        <f>Q801*H801</f>
        <v>0</v>
      </c>
      <c r="S801" s="242">
        <v>0</v>
      </c>
      <c r="T801" s="243">
        <f>S801*H801</f>
        <v>0</v>
      </c>
      <c r="AR801" s="244" t="s">
        <v>125</v>
      </c>
      <c r="AT801" s="244" t="s">
        <v>266</v>
      </c>
      <c r="AU801" s="244" t="s">
        <v>90</v>
      </c>
      <c r="AY801" s="17" t="s">
        <v>263</v>
      </c>
      <c r="BE801" s="245">
        <f>IF(N801="základní",J801,0)</f>
        <v>0</v>
      </c>
      <c r="BF801" s="245">
        <f>IF(N801="snížená",J801,0)</f>
        <v>0</v>
      </c>
      <c r="BG801" s="245">
        <f>IF(N801="zákl. přenesená",J801,0)</f>
        <v>0</v>
      </c>
      <c r="BH801" s="245">
        <f>IF(N801="sníž. přenesená",J801,0)</f>
        <v>0</v>
      </c>
      <c r="BI801" s="245">
        <f>IF(N801="nulová",J801,0)</f>
        <v>0</v>
      </c>
      <c r="BJ801" s="17" t="s">
        <v>90</v>
      </c>
      <c r="BK801" s="245">
        <f>ROUND(I801*H801,2)</f>
        <v>0</v>
      </c>
      <c r="BL801" s="17" t="s">
        <v>125</v>
      </c>
      <c r="BM801" s="244" t="s">
        <v>5767</v>
      </c>
    </row>
    <row r="802" s="1" customFormat="1" ht="16.5" customHeight="1">
      <c r="B802" s="39"/>
      <c r="C802" s="233" t="s">
        <v>2947</v>
      </c>
      <c r="D802" s="233" t="s">
        <v>266</v>
      </c>
      <c r="E802" s="234" t="s">
        <v>5768</v>
      </c>
      <c r="F802" s="235" t="s">
        <v>5769</v>
      </c>
      <c r="G802" s="236" t="s">
        <v>1829</v>
      </c>
      <c r="H802" s="237">
        <v>1</v>
      </c>
      <c r="I802" s="238"/>
      <c r="J802" s="239">
        <f>ROUND(I802*H802,2)</f>
        <v>0</v>
      </c>
      <c r="K802" s="235" t="s">
        <v>413</v>
      </c>
      <c r="L802" s="44"/>
      <c r="M802" s="240" t="s">
        <v>1</v>
      </c>
      <c r="N802" s="241" t="s">
        <v>48</v>
      </c>
      <c r="O802" s="87"/>
      <c r="P802" s="242">
        <f>O802*H802</f>
        <v>0</v>
      </c>
      <c r="Q802" s="242">
        <v>0</v>
      </c>
      <c r="R802" s="242">
        <f>Q802*H802</f>
        <v>0</v>
      </c>
      <c r="S802" s="242">
        <v>0</v>
      </c>
      <c r="T802" s="243">
        <f>S802*H802</f>
        <v>0</v>
      </c>
      <c r="AR802" s="244" t="s">
        <v>125</v>
      </c>
      <c r="AT802" s="244" t="s">
        <v>266</v>
      </c>
      <c r="AU802" s="244" t="s">
        <v>90</v>
      </c>
      <c r="AY802" s="17" t="s">
        <v>263</v>
      </c>
      <c r="BE802" s="245">
        <f>IF(N802="základní",J802,0)</f>
        <v>0</v>
      </c>
      <c r="BF802" s="245">
        <f>IF(N802="snížená",J802,0)</f>
        <v>0</v>
      </c>
      <c r="BG802" s="245">
        <f>IF(N802="zákl. přenesená",J802,0)</f>
        <v>0</v>
      </c>
      <c r="BH802" s="245">
        <f>IF(N802="sníž. přenesená",J802,0)</f>
        <v>0</v>
      </c>
      <c r="BI802" s="245">
        <f>IF(N802="nulová",J802,0)</f>
        <v>0</v>
      </c>
      <c r="BJ802" s="17" t="s">
        <v>90</v>
      </c>
      <c r="BK802" s="245">
        <f>ROUND(I802*H802,2)</f>
        <v>0</v>
      </c>
      <c r="BL802" s="17" t="s">
        <v>125</v>
      </c>
      <c r="BM802" s="244" t="s">
        <v>5770</v>
      </c>
    </row>
    <row r="803" s="1" customFormat="1">
      <c r="B803" s="39"/>
      <c r="C803" s="40"/>
      <c r="D803" s="246" t="s">
        <v>273</v>
      </c>
      <c r="E803" s="40"/>
      <c r="F803" s="247" t="s">
        <v>5771</v>
      </c>
      <c r="G803" s="40"/>
      <c r="H803" s="40"/>
      <c r="I803" s="151"/>
      <c r="J803" s="40"/>
      <c r="K803" s="40"/>
      <c r="L803" s="44"/>
      <c r="M803" s="248"/>
      <c r="N803" s="87"/>
      <c r="O803" s="87"/>
      <c r="P803" s="87"/>
      <c r="Q803" s="87"/>
      <c r="R803" s="87"/>
      <c r="S803" s="87"/>
      <c r="T803" s="88"/>
      <c r="AT803" s="17" t="s">
        <v>273</v>
      </c>
      <c r="AU803" s="17" t="s">
        <v>90</v>
      </c>
    </row>
    <row r="804" s="1" customFormat="1" ht="16.5" customHeight="1">
      <c r="B804" s="39"/>
      <c r="C804" s="233" t="s">
        <v>2951</v>
      </c>
      <c r="D804" s="233" t="s">
        <v>266</v>
      </c>
      <c r="E804" s="234" t="s">
        <v>5772</v>
      </c>
      <c r="F804" s="235" t="s">
        <v>4745</v>
      </c>
      <c r="G804" s="236" t="s">
        <v>1829</v>
      </c>
      <c r="H804" s="237">
        <v>1</v>
      </c>
      <c r="I804" s="238"/>
      <c r="J804" s="239">
        <f>ROUND(I804*H804,2)</f>
        <v>0</v>
      </c>
      <c r="K804" s="235" t="s">
        <v>413</v>
      </c>
      <c r="L804" s="44"/>
      <c r="M804" s="240" t="s">
        <v>1</v>
      </c>
      <c r="N804" s="241" t="s">
        <v>48</v>
      </c>
      <c r="O804" s="87"/>
      <c r="P804" s="242">
        <f>O804*H804</f>
        <v>0</v>
      </c>
      <c r="Q804" s="242">
        <v>0</v>
      </c>
      <c r="R804" s="242">
        <f>Q804*H804</f>
        <v>0</v>
      </c>
      <c r="S804" s="242">
        <v>0</v>
      </c>
      <c r="T804" s="243">
        <f>S804*H804</f>
        <v>0</v>
      </c>
      <c r="AR804" s="244" t="s">
        <v>125</v>
      </c>
      <c r="AT804" s="244" t="s">
        <v>266</v>
      </c>
      <c r="AU804" s="244" t="s">
        <v>90</v>
      </c>
      <c r="AY804" s="17" t="s">
        <v>263</v>
      </c>
      <c r="BE804" s="245">
        <f>IF(N804="základní",J804,0)</f>
        <v>0</v>
      </c>
      <c r="BF804" s="245">
        <f>IF(N804="snížená",J804,0)</f>
        <v>0</v>
      </c>
      <c r="BG804" s="245">
        <f>IF(N804="zákl. přenesená",J804,0)</f>
        <v>0</v>
      </c>
      <c r="BH804" s="245">
        <f>IF(N804="sníž. přenesená",J804,0)</f>
        <v>0</v>
      </c>
      <c r="BI804" s="245">
        <f>IF(N804="nulová",J804,0)</f>
        <v>0</v>
      </c>
      <c r="BJ804" s="17" t="s">
        <v>90</v>
      </c>
      <c r="BK804" s="245">
        <f>ROUND(I804*H804,2)</f>
        <v>0</v>
      </c>
      <c r="BL804" s="17" t="s">
        <v>125</v>
      </c>
      <c r="BM804" s="244" t="s">
        <v>5773</v>
      </c>
    </row>
    <row r="805" s="1" customFormat="1" ht="16.5" customHeight="1">
      <c r="B805" s="39"/>
      <c r="C805" s="233" t="s">
        <v>2956</v>
      </c>
      <c r="D805" s="233" t="s">
        <v>266</v>
      </c>
      <c r="E805" s="234" t="s">
        <v>5774</v>
      </c>
      <c r="F805" s="235" t="s">
        <v>5775</v>
      </c>
      <c r="G805" s="236" t="s">
        <v>1829</v>
      </c>
      <c r="H805" s="237">
        <v>5</v>
      </c>
      <c r="I805" s="238"/>
      <c r="J805" s="239">
        <f>ROUND(I805*H805,2)</f>
        <v>0</v>
      </c>
      <c r="K805" s="235" t="s">
        <v>413</v>
      </c>
      <c r="L805" s="44"/>
      <c r="M805" s="240" t="s">
        <v>1</v>
      </c>
      <c r="N805" s="241" t="s">
        <v>48</v>
      </c>
      <c r="O805" s="87"/>
      <c r="P805" s="242">
        <f>O805*H805</f>
        <v>0</v>
      </c>
      <c r="Q805" s="242">
        <v>0</v>
      </c>
      <c r="R805" s="242">
        <f>Q805*H805</f>
        <v>0</v>
      </c>
      <c r="S805" s="242">
        <v>0</v>
      </c>
      <c r="T805" s="243">
        <f>S805*H805</f>
        <v>0</v>
      </c>
      <c r="AR805" s="244" t="s">
        <v>125</v>
      </c>
      <c r="AT805" s="244" t="s">
        <v>266</v>
      </c>
      <c r="AU805" s="244" t="s">
        <v>90</v>
      </c>
      <c r="AY805" s="17" t="s">
        <v>263</v>
      </c>
      <c r="BE805" s="245">
        <f>IF(N805="základní",J805,0)</f>
        <v>0</v>
      </c>
      <c r="BF805" s="245">
        <f>IF(N805="snížená",J805,0)</f>
        <v>0</v>
      </c>
      <c r="BG805" s="245">
        <f>IF(N805="zákl. přenesená",J805,0)</f>
        <v>0</v>
      </c>
      <c r="BH805" s="245">
        <f>IF(N805="sníž. přenesená",J805,0)</f>
        <v>0</v>
      </c>
      <c r="BI805" s="245">
        <f>IF(N805="nulová",J805,0)</f>
        <v>0</v>
      </c>
      <c r="BJ805" s="17" t="s">
        <v>90</v>
      </c>
      <c r="BK805" s="245">
        <f>ROUND(I805*H805,2)</f>
        <v>0</v>
      </c>
      <c r="BL805" s="17" t="s">
        <v>125</v>
      </c>
      <c r="BM805" s="244" t="s">
        <v>5776</v>
      </c>
    </row>
    <row r="806" s="1" customFormat="1" ht="16.5" customHeight="1">
      <c r="B806" s="39"/>
      <c r="C806" s="233" t="s">
        <v>2960</v>
      </c>
      <c r="D806" s="233" t="s">
        <v>266</v>
      </c>
      <c r="E806" s="234" t="s">
        <v>5777</v>
      </c>
      <c r="F806" s="235" t="s">
        <v>4745</v>
      </c>
      <c r="G806" s="236" t="s">
        <v>1829</v>
      </c>
      <c r="H806" s="237">
        <v>1</v>
      </c>
      <c r="I806" s="238"/>
      <c r="J806" s="239">
        <f>ROUND(I806*H806,2)</f>
        <v>0</v>
      </c>
      <c r="K806" s="235" t="s">
        <v>413</v>
      </c>
      <c r="L806" s="44"/>
      <c r="M806" s="240" t="s">
        <v>1</v>
      </c>
      <c r="N806" s="241" t="s">
        <v>48</v>
      </c>
      <c r="O806" s="87"/>
      <c r="P806" s="242">
        <f>O806*H806</f>
        <v>0</v>
      </c>
      <c r="Q806" s="242">
        <v>0</v>
      </c>
      <c r="R806" s="242">
        <f>Q806*H806</f>
        <v>0</v>
      </c>
      <c r="S806" s="242">
        <v>0</v>
      </c>
      <c r="T806" s="243">
        <f>S806*H806</f>
        <v>0</v>
      </c>
      <c r="AR806" s="244" t="s">
        <v>125</v>
      </c>
      <c r="AT806" s="244" t="s">
        <v>266</v>
      </c>
      <c r="AU806" s="244" t="s">
        <v>90</v>
      </c>
      <c r="AY806" s="17" t="s">
        <v>263</v>
      </c>
      <c r="BE806" s="245">
        <f>IF(N806="základní",J806,0)</f>
        <v>0</v>
      </c>
      <c r="BF806" s="245">
        <f>IF(N806="snížená",J806,0)</f>
        <v>0</v>
      </c>
      <c r="BG806" s="245">
        <f>IF(N806="zákl. přenesená",J806,0)</f>
        <v>0</v>
      </c>
      <c r="BH806" s="245">
        <f>IF(N806="sníž. přenesená",J806,0)</f>
        <v>0</v>
      </c>
      <c r="BI806" s="245">
        <f>IF(N806="nulová",J806,0)</f>
        <v>0</v>
      </c>
      <c r="BJ806" s="17" t="s">
        <v>90</v>
      </c>
      <c r="BK806" s="245">
        <f>ROUND(I806*H806,2)</f>
        <v>0</v>
      </c>
      <c r="BL806" s="17" t="s">
        <v>125</v>
      </c>
      <c r="BM806" s="244" t="s">
        <v>5778</v>
      </c>
    </row>
    <row r="807" s="11" customFormat="1" ht="25.92" customHeight="1">
      <c r="B807" s="217"/>
      <c r="C807" s="218"/>
      <c r="D807" s="219" t="s">
        <v>82</v>
      </c>
      <c r="E807" s="220" t="s">
        <v>5779</v>
      </c>
      <c r="F807" s="220" t="s">
        <v>5780</v>
      </c>
      <c r="G807" s="218"/>
      <c r="H807" s="218"/>
      <c r="I807" s="221"/>
      <c r="J807" s="222">
        <f>BK807</f>
        <v>0</v>
      </c>
      <c r="K807" s="218"/>
      <c r="L807" s="223"/>
      <c r="M807" s="224"/>
      <c r="N807" s="225"/>
      <c r="O807" s="225"/>
      <c r="P807" s="226">
        <f>SUM(P808:P810)</f>
        <v>0</v>
      </c>
      <c r="Q807" s="225"/>
      <c r="R807" s="226">
        <f>SUM(R808:R810)</f>
        <v>0</v>
      </c>
      <c r="S807" s="225"/>
      <c r="T807" s="227">
        <f>SUM(T808:T810)</f>
        <v>0</v>
      </c>
      <c r="AR807" s="228" t="s">
        <v>90</v>
      </c>
      <c r="AT807" s="229" t="s">
        <v>82</v>
      </c>
      <c r="AU807" s="229" t="s">
        <v>83</v>
      </c>
      <c r="AY807" s="228" t="s">
        <v>263</v>
      </c>
      <c r="BK807" s="230">
        <f>SUM(BK808:BK810)</f>
        <v>0</v>
      </c>
    </row>
    <row r="808" s="1" customFormat="1" ht="16.5" customHeight="1">
      <c r="B808" s="39"/>
      <c r="C808" s="233" t="s">
        <v>2963</v>
      </c>
      <c r="D808" s="233" t="s">
        <v>266</v>
      </c>
      <c r="E808" s="234" t="s">
        <v>5781</v>
      </c>
      <c r="F808" s="235" t="s">
        <v>4922</v>
      </c>
      <c r="G808" s="236" t="s">
        <v>1694</v>
      </c>
      <c r="H808" s="237">
        <v>36</v>
      </c>
      <c r="I808" s="238"/>
      <c r="J808" s="239">
        <f>ROUND(I808*H808,2)</f>
        <v>0</v>
      </c>
      <c r="K808" s="235" t="s">
        <v>413</v>
      </c>
      <c r="L808" s="44"/>
      <c r="M808" s="240" t="s">
        <v>1</v>
      </c>
      <c r="N808" s="241" t="s">
        <v>48</v>
      </c>
      <c r="O808" s="87"/>
      <c r="P808" s="242">
        <f>O808*H808</f>
        <v>0</v>
      </c>
      <c r="Q808" s="242">
        <v>0</v>
      </c>
      <c r="R808" s="242">
        <f>Q808*H808</f>
        <v>0</v>
      </c>
      <c r="S808" s="242">
        <v>0</v>
      </c>
      <c r="T808" s="243">
        <f>S808*H808</f>
        <v>0</v>
      </c>
      <c r="AR808" s="244" t="s">
        <v>125</v>
      </c>
      <c r="AT808" s="244" t="s">
        <v>266</v>
      </c>
      <c r="AU808" s="244" t="s">
        <v>90</v>
      </c>
      <c r="AY808" s="17" t="s">
        <v>263</v>
      </c>
      <c r="BE808" s="245">
        <f>IF(N808="základní",J808,0)</f>
        <v>0</v>
      </c>
      <c r="BF808" s="245">
        <f>IF(N808="snížená",J808,0)</f>
        <v>0</v>
      </c>
      <c r="BG808" s="245">
        <f>IF(N808="zákl. přenesená",J808,0)</f>
        <v>0</v>
      </c>
      <c r="BH808" s="245">
        <f>IF(N808="sníž. přenesená",J808,0)</f>
        <v>0</v>
      </c>
      <c r="BI808" s="245">
        <f>IF(N808="nulová",J808,0)</f>
        <v>0</v>
      </c>
      <c r="BJ808" s="17" t="s">
        <v>90</v>
      </c>
      <c r="BK808" s="245">
        <f>ROUND(I808*H808,2)</f>
        <v>0</v>
      </c>
      <c r="BL808" s="17" t="s">
        <v>125</v>
      </c>
      <c r="BM808" s="244" t="s">
        <v>5782</v>
      </c>
    </row>
    <row r="809" s="1" customFormat="1" ht="16.5" customHeight="1">
      <c r="B809" s="39"/>
      <c r="C809" s="233" t="s">
        <v>2967</v>
      </c>
      <c r="D809" s="233" t="s">
        <v>266</v>
      </c>
      <c r="E809" s="234" t="s">
        <v>5783</v>
      </c>
      <c r="F809" s="235" t="s">
        <v>4766</v>
      </c>
      <c r="G809" s="236" t="s">
        <v>1694</v>
      </c>
      <c r="H809" s="237">
        <v>36</v>
      </c>
      <c r="I809" s="238"/>
      <c r="J809" s="239">
        <f>ROUND(I809*H809,2)</f>
        <v>0</v>
      </c>
      <c r="K809" s="235" t="s">
        <v>413</v>
      </c>
      <c r="L809" s="44"/>
      <c r="M809" s="240" t="s">
        <v>1</v>
      </c>
      <c r="N809" s="241" t="s">
        <v>48</v>
      </c>
      <c r="O809" s="87"/>
      <c r="P809" s="242">
        <f>O809*H809</f>
        <v>0</v>
      </c>
      <c r="Q809" s="242">
        <v>0</v>
      </c>
      <c r="R809" s="242">
        <f>Q809*H809</f>
        <v>0</v>
      </c>
      <c r="S809" s="242">
        <v>0</v>
      </c>
      <c r="T809" s="243">
        <f>S809*H809</f>
        <v>0</v>
      </c>
      <c r="AR809" s="244" t="s">
        <v>125</v>
      </c>
      <c r="AT809" s="244" t="s">
        <v>266</v>
      </c>
      <c r="AU809" s="244" t="s">
        <v>90</v>
      </c>
      <c r="AY809" s="17" t="s">
        <v>263</v>
      </c>
      <c r="BE809" s="245">
        <f>IF(N809="základní",J809,0)</f>
        <v>0</v>
      </c>
      <c r="BF809" s="245">
        <f>IF(N809="snížená",J809,0)</f>
        <v>0</v>
      </c>
      <c r="BG809" s="245">
        <f>IF(N809="zákl. přenesená",J809,0)</f>
        <v>0</v>
      </c>
      <c r="BH809" s="245">
        <f>IF(N809="sníž. přenesená",J809,0)</f>
        <v>0</v>
      </c>
      <c r="BI809" s="245">
        <f>IF(N809="nulová",J809,0)</f>
        <v>0</v>
      </c>
      <c r="BJ809" s="17" t="s">
        <v>90</v>
      </c>
      <c r="BK809" s="245">
        <f>ROUND(I809*H809,2)</f>
        <v>0</v>
      </c>
      <c r="BL809" s="17" t="s">
        <v>125</v>
      </c>
      <c r="BM809" s="244" t="s">
        <v>5784</v>
      </c>
    </row>
    <row r="810" s="1" customFormat="1" ht="16.5" customHeight="1">
      <c r="B810" s="39"/>
      <c r="C810" s="233" t="s">
        <v>2971</v>
      </c>
      <c r="D810" s="233" t="s">
        <v>266</v>
      </c>
      <c r="E810" s="234" t="s">
        <v>5785</v>
      </c>
      <c r="F810" s="235" t="s">
        <v>5088</v>
      </c>
      <c r="G810" s="236" t="s">
        <v>407</v>
      </c>
      <c r="H810" s="237">
        <v>11</v>
      </c>
      <c r="I810" s="238"/>
      <c r="J810" s="239">
        <f>ROUND(I810*H810,2)</f>
        <v>0</v>
      </c>
      <c r="K810" s="235" t="s">
        <v>413</v>
      </c>
      <c r="L810" s="44"/>
      <c r="M810" s="240" t="s">
        <v>1</v>
      </c>
      <c r="N810" s="241" t="s">
        <v>48</v>
      </c>
      <c r="O810" s="87"/>
      <c r="P810" s="242">
        <f>O810*H810</f>
        <v>0</v>
      </c>
      <c r="Q810" s="242">
        <v>0</v>
      </c>
      <c r="R810" s="242">
        <f>Q810*H810</f>
        <v>0</v>
      </c>
      <c r="S810" s="242">
        <v>0</v>
      </c>
      <c r="T810" s="243">
        <f>S810*H810</f>
        <v>0</v>
      </c>
      <c r="AR810" s="244" t="s">
        <v>125</v>
      </c>
      <c r="AT810" s="244" t="s">
        <v>266</v>
      </c>
      <c r="AU810" s="244" t="s">
        <v>90</v>
      </c>
      <c r="AY810" s="17" t="s">
        <v>263</v>
      </c>
      <c r="BE810" s="245">
        <f>IF(N810="základní",J810,0)</f>
        <v>0</v>
      </c>
      <c r="BF810" s="245">
        <f>IF(N810="snížená",J810,0)</f>
        <v>0</v>
      </c>
      <c r="BG810" s="245">
        <f>IF(N810="zákl. přenesená",J810,0)</f>
        <v>0</v>
      </c>
      <c r="BH810" s="245">
        <f>IF(N810="sníž. přenesená",J810,0)</f>
        <v>0</v>
      </c>
      <c r="BI810" s="245">
        <f>IF(N810="nulová",J810,0)</f>
        <v>0</v>
      </c>
      <c r="BJ810" s="17" t="s">
        <v>90</v>
      </c>
      <c r="BK810" s="245">
        <f>ROUND(I810*H810,2)</f>
        <v>0</v>
      </c>
      <c r="BL810" s="17" t="s">
        <v>125</v>
      </c>
      <c r="BM810" s="244" t="s">
        <v>5786</v>
      </c>
    </row>
    <row r="811" s="11" customFormat="1" ht="25.92" customHeight="1">
      <c r="B811" s="217"/>
      <c r="C811" s="218"/>
      <c r="D811" s="219" t="s">
        <v>82</v>
      </c>
      <c r="E811" s="220" t="s">
        <v>5787</v>
      </c>
      <c r="F811" s="220" t="s">
        <v>5788</v>
      </c>
      <c r="G811" s="218"/>
      <c r="H811" s="218"/>
      <c r="I811" s="221"/>
      <c r="J811" s="222">
        <f>BK811</f>
        <v>0</v>
      </c>
      <c r="K811" s="218"/>
      <c r="L811" s="223"/>
      <c r="M811" s="224"/>
      <c r="N811" s="225"/>
      <c r="O811" s="225"/>
      <c r="P811" s="226">
        <f>SUM(P812:P823)</f>
        <v>0</v>
      </c>
      <c r="Q811" s="225"/>
      <c r="R811" s="226">
        <f>SUM(R812:R823)</f>
        <v>0</v>
      </c>
      <c r="S811" s="225"/>
      <c r="T811" s="227">
        <f>SUM(T812:T823)</f>
        <v>0</v>
      </c>
      <c r="AR811" s="228" t="s">
        <v>90</v>
      </c>
      <c r="AT811" s="229" t="s">
        <v>82</v>
      </c>
      <c r="AU811" s="229" t="s">
        <v>83</v>
      </c>
      <c r="AY811" s="228" t="s">
        <v>263</v>
      </c>
      <c r="BK811" s="230">
        <f>SUM(BK812:BK823)</f>
        <v>0</v>
      </c>
    </row>
    <row r="812" s="1" customFormat="1" ht="16.5" customHeight="1">
      <c r="B812" s="39"/>
      <c r="C812" s="233" t="s">
        <v>2975</v>
      </c>
      <c r="D812" s="233" t="s">
        <v>266</v>
      </c>
      <c r="E812" s="234" t="s">
        <v>5789</v>
      </c>
      <c r="F812" s="235" t="s">
        <v>5790</v>
      </c>
      <c r="G812" s="236" t="s">
        <v>1829</v>
      </c>
      <c r="H812" s="237">
        <v>1</v>
      </c>
      <c r="I812" s="238"/>
      <c r="J812" s="239">
        <f>ROUND(I812*H812,2)</f>
        <v>0</v>
      </c>
      <c r="K812" s="235" t="s">
        <v>413</v>
      </c>
      <c r="L812" s="44"/>
      <c r="M812" s="240" t="s">
        <v>1</v>
      </c>
      <c r="N812" s="241" t="s">
        <v>48</v>
      </c>
      <c r="O812" s="87"/>
      <c r="P812" s="242">
        <f>O812*H812</f>
        <v>0</v>
      </c>
      <c r="Q812" s="242">
        <v>0</v>
      </c>
      <c r="R812" s="242">
        <f>Q812*H812</f>
        <v>0</v>
      </c>
      <c r="S812" s="242">
        <v>0</v>
      </c>
      <c r="T812" s="243">
        <f>S812*H812</f>
        <v>0</v>
      </c>
      <c r="AR812" s="244" t="s">
        <v>125</v>
      </c>
      <c r="AT812" s="244" t="s">
        <v>266</v>
      </c>
      <c r="AU812" s="244" t="s">
        <v>90</v>
      </c>
      <c r="AY812" s="17" t="s">
        <v>263</v>
      </c>
      <c r="BE812" s="245">
        <f>IF(N812="základní",J812,0)</f>
        <v>0</v>
      </c>
      <c r="BF812" s="245">
        <f>IF(N812="snížená",J812,0)</f>
        <v>0</v>
      </c>
      <c r="BG812" s="245">
        <f>IF(N812="zákl. přenesená",J812,0)</f>
        <v>0</v>
      </c>
      <c r="BH812" s="245">
        <f>IF(N812="sníž. přenesená",J812,0)</f>
        <v>0</v>
      </c>
      <c r="BI812" s="245">
        <f>IF(N812="nulová",J812,0)</f>
        <v>0</v>
      </c>
      <c r="BJ812" s="17" t="s">
        <v>90</v>
      </c>
      <c r="BK812" s="245">
        <f>ROUND(I812*H812,2)</f>
        <v>0</v>
      </c>
      <c r="BL812" s="17" t="s">
        <v>125</v>
      </c>
      <c r="BM812" s="244" t="s">
        <v>5791</v>
      </c>
    </row>
    <row r="813" s="1" customFormat="1">
      <c r="B813" s="39"/>
      <c r="C813" s="40"/>
      <c r="D813" s="246" t="s">
        <v>273</v>
      </c>
      <c r="E813" s="40"/>
      <c r="F813" s="247" t="s">
        <v>5792</v>
      </c>
      <c r="G813" s="40"/>
      <c r="H813" s="40"/>
      <c r="I813" s="151"/>
      <c r="J813" s="40"/>
      <c r="K813" s="40"/>
      <c r="L813" s="44"/>
      <c r="M813" s="248"/>
      <c r="N813" s="87"/>
      <c r="O813" s="87"/>
      <c r="P813" s="87"/>
      <c r="Q813" s="87"/>
      <c r="R813" s="87"/>
      <c r="S813" s="87"/>
      <c r="T813" s="88"/>
      <c r="AT813" s="17" t="s">
        <v>273</v>
      </c>
      <c r="AU813" s="17" t="s">
        <v>90</v>
      </c>
    </row>
    <row r="814" s="1" customFormat="1" ht="16.5" customHeight="1">
      <c r="B814" s="39"/>
      <c r="C814" s="233" t="s">
        <v>2979</v>
      </c>
      <c r="D814" s="233" t="s">
        <v>266</v>
      </c>
      <c r="E814" s="234" t="s">
        <v>5793</v>
      </c>
      <c r="F814" s="235" t="s">
        <v>5794</v>
      </c>
      <c r="G814" s="236" t="s">
        <v>1829</v>
      </c>
      <c r="H814" s="237">
        <v>2</v>
      </c>
      <c r="I814" s="238"/>
      <c r="J814" s="239">
        <f>ROUND(I814*H814,2)</f>
        <v>0</v>
      </c>
      <c r="K814" s="235" t="s">
        <v>413</v>
      </c>
      <c r="L814" s="44"/>
      <c r="M814" s="240" t="s">
        <v>1</v>
      </c>
      <c r="N814" s="241" t="s">
        <v>48</v>
      </c>
      <c r="O814" s="87"/>
      <c r="P814" s="242">
        <f>O814*H814</f>
        <v>0</v>
      </c>
      <c r="Q814" s="242">
        <v>0</v>
      </c>
      <c r="R814" s="242">
        <f>Q814*H814</f>
        <v>0</v>
      </c>
      <c r="S814" s="242">
        <v>0</v>
      </c>
      <c r="T814" s="243">
        <f>S814*H814</f>
        <v>0</v>
      </c>
      <c r="AR814" s="244" t="s">
        <v>125</v>
      </c>
      <c r="AT814" s="244" t="s">
        <v>266</v>
      </c>
      <c r="AU814" s="244" t="s">
        <v>90</v>
      </c>
      <c r="AY814" s="17" t="s">
        <v>263</v>
      </c>
      <c r="BE814" s="245">
        <f>IF(N814="základní",J814,0)</f>
        <v>0</v>
      </c>
      <c r="BF814" s="245">
        <f>IF(N814="snížená",J814,0)</f>
        <v>0</v>
      </c>
      <c r="BG814" s="245">
        <f>IF(N814="zákl. přenesená",J814,0)</f>
        <v>0</v>
      </c>
      <c r="BH814" s="245">
        <f>IF(N814="sníž. přenesená",J814,0)</f>
        <v>0</v>
      </c>
      <c r="BI814" s="245">
        <f>IF(N814="nulová",J814,0)</f>
        <v>0</v>
      </c>
      <c r="BJ814" s="17" t="s">
        <v>90</v>
      </c>
      <c r="BK814" s="245">
        <f>ROUND(I814*H814,2)</f>
        <v>0</v>
      </c>
      <c r="BL814" s="17" t="s">
        <v>125</v>
      </c>
      <c r="BM814" s="244" t="s">
        <v>5795</v>
      </c>
    </row>
    <row r="815" s="1" customFormat="1" ht="16.5" customHeight="1">
      <c r="B815" s="39"/>
      <c r="C815" s="233" t="s">
        <v>2983</v>
      </c>
      <c r="D815" s="233" t="s">
        <v>266</v>
      </c>
      <c r="E815" s="234" t="s">
        <v>5796</v>
      </c>
      <c r="F815" s="235" t="s">
        <v>5797</v>
      </c>
      <c r="G815" s="236" t="s">
        <v>1829</v>
      </c>
      <c r="H815" s="237">
        <v>1</v>
      </c>
      <c r="I815" s="238"/>
      <c r="J815" s="239">
        <f>ROUND(I815*H815,2)</f>
        <v>0</v>
      </c>
      <c r="K815" s="235" t="s">
        <v>413</v>
      </c>
      <c r="L815" s="44"/>
      <c r="M815" s="240" t="s">
        <v>1</v>
      </c>
      <c r="N815" s="241" t="s">
        <v>48</v>
      </c>
      <c r="O815" s="87"/>
      <c r="P815" s="242">
        <f>O815*H815</f>
        <v>0</v>
      </c>
      <c r="Q815" s="242">
        <v>0</v>
      </c>
      <c r="R815" s="242">
        <f>Q815*H815</f>
        <v>0</v>
      </c>
      <c r="S815" s="242">
        <v>0</v>
      </c>
      <c r="T815" s="243">
        <f>S815*H815</f>
        <v>0</v>
      </c>
      <c r="AR815" s="244" t="s">
        <v>125</v>
      </c>
      <c r="AT815" s="244" t="s">
        <v>266</v>
      </c>
      <c r="AU815" s="244" t="s">
        <v>90</v>
      </c>
      <c r="AY815" s="17" t="s">
        <v>263</v>
      </c>
      <c r="BE815" s="245">
        <f>IF(N815="základní",J815,0)</f>
        <v>0</v>
      </c>
      <c r="BF815" s="245">
        <f>IF(N815="snížená",J815,0)</f>
        <v>0</v>
      </c>
      <c r="BG815" s="245">
        <f>IF(N815="zákl. přenesená",J815,0)</f>
        <v>0</v>
      </c>
      <c r="BH815" s="245">
        <f>IF(N815="sníž. přenesená",J815,0)</f>
        <v>0</v>
      </c>
      <c r="BI815" s="245">
        <f>IF(N815="nulová",J815,0)</f>
        <v>0</v>
      </c>
      <c r="BJ815" s="17" t="s">
        <v>90</v>
      </c>
      <c r="BK815" s="245">
        <f>ROUND(I815*H815,2)</f>
        <v>0</v>
      </c>
      <c r="BL815" s="17" t="s">
        <v>125</v>
      </c>
      <c r="BM815" s="244" t="s">
        <v>5798</v>
      </c>
    </row>
    <row r="816" s="1" customFormat="1" ht="16.5" customHeight="1">
      <c r="B816" s="39"/>
      <c r="C816" s="233" t="s">
        <v>2987</v>
      </c>
      <c r="D816" s="233" t="s">
        <v>266</v>
      </c>
      <c r="E816" s="234" t="s">
        <v>5799</v>
      </c>
      <c r="F816" s="235" t="s">
        <v>5800</v>
      </c>
      <c r="G816" s="236" t="s">
        <v>1829</v>
      </c>
      <c r="H816" s="237">
        <v>1</v>
      </c>
      <c r="I816" s="238"/>
      <c r="J816" s="239">
        <f>ROUND(I816*H816,2)</f>
        <v>0</v>
      </c>
      <c r="K816" s="235" t="s">
        <v>413</v>
      </c>
      <c r="L816" s="44"/>
      <c r="M816" s="240" t="s">
        <v>1</v>
      </c>
      <c r="N816" s="241" t="s">
        <v>48</v>
      </c>
      <c r="O816" s="87"/>
      <c r="P816" s="242">
        <f>O816*H816</f>
        <v>0</v>
      </c>
      <c r="Q816" s="242">
        <v>0</v>
      </c>
      <c r="R816" s="242">
        <f>Q816*H816</f>
        <v>0</v>
      </c>
      <c r="S816" s="242">
        <v>0</v>
      </c>
      <c r="T816" s="243">
        <f>S816*H816</f>
        <v>0</v>
      </c>
      <c r="AR816" s="244" t="s">
        <v>125</v>
      </c>
      <c r="AT816" s="244" t="s">
        <v>266</v>
      </c>
      <c r="AU816" s="244" t="s">
        <v>90</v>
      </c>
      <c r="AY816" s="17" t="s">
        <v>263</v>
      </c>
      <c r="BE816" s="245">
        <f>IF(N816="základní",J816,0)</f>
        <v>0</v>
      </c>
      <c r="BF816" s="245">
        <f>IF(N816="snížená",J816,0)</f>
        <v>0</v>
      </c>
      <c r="BG816" s="245">
        <f>IF(N816="zákl. přenesená",J816,0)</f>
        <v>0</v>
      </c>
      <c r="BH816" s="245">
        <f>IF(N816="sníž. přenesená",J816,0)</f>
        <v>0</v>
      </c>
      <c r="BI816" s="245">
        <f>IF(N816="nulová",J816,0)</f>
        <v>0</v>
      </c>
      <c r="BJ816" s="17" t="s">
        <v>90</v>
      </c>
      <c r="BK816" s="245">
        <f>ROUND(I816*H816,2)</f>
        <v>0</v>
      </c>
      <c r="BL816" s="17" t="s">
        <v>125</v>
      </c>
      <c r="BM816" s="244" t="s">
        <v>5801</v>
      </c>
    </row>
    <row r="817" s="1" customFormat="1" ht="16.5" customHeight="1">
      <c r="B817" s="39"/>
      <c r="C817" s="233" t="s">
        <v>2991</v>
      </c>
      <c r="D817" s="233" t="s">
        <v>266</v>
      </c>
      <c r="E817" s="234" t="s">
        <v>5802</v>
      </c>
      <c r="F817" s="235" t="s">
        <v>5803</v>
      </c>
      <c r="G817" s="236" t="s">
        <v>1829</v>
      </c>
      <c r="H817" s="237">
        <v>1</v>
      </c>
      <c r="I817" s="238"/>
      <c r="J817" s="239">
        <f>ROUND(I817*H817,2)</f>
        <v>0</v>
      </c>
      <c r="K817" s="235" t="s">
        <v>413</v>
      </c>
      <c r="L817" s="44"/>
      <c r="M817" s="240" t="s">
        <v>1</v>
      </c>
      <c r="N817" s="241" t="s">
        <v>48</v>
      </c>
      <c r="O817" s="87"/>
      <c r="P817" s="242">
        <f>O817*H817</f>
        <v>0</v>
      </c>
      <c r="Q817" s="242">
        <v>0</v>
      </c>
      <c r="R817" s="242">
        <f>Q817*H817</f>
        <v>0</v>
      </c>
      <c r="S817" s="242">
        <v>0</v>
      </c>
      <c r="T817" s="243">
        <f>S817*H817</f>
        <v>0</v>
      </c>
      <c r="AR817" s="244" t="s">
        <v>125</v>
      </c>
      <c r="AT817" s="244" t="s">
        <v>266</v>
      </c>
      <c r="AU817" s="244" t="s">
        <v>90</v>
      </c>
      <c r="AY817" s="17" t="s">
        <v>263</v>
      </c>
      <c r="BE817" s="245">
        <f>IF(N817="základní",J817,0)</f>
        <v>0</v>
      </c>
      <c r="BF817" s="245">
        <f>IF(N817="snížená",J817,0)</f>
        <v>0</v>
      </c>
      <c r="BG817" s="245">
        <f>IF(N817="zákl. přenesená",J817,0)</f>
        <v>0</v>
      </c>
      <c r="BH817" s="245">
        <f>IF(N817="sníž. přenesená",J817,0)</f>
        <v>0</v>
      </c>
      <c r="BI817" s="245">
        <f>IF(N817="nulová",J817,0)</f>
        <v>0</v>
      </c>
      <c r="BJ817" s="17" t="s">
        <v>90</v>
      </c>
      <c r="BK817" s="245">
        <f>ROUND(I817*H817,2)</f>
        <v>0</v>
      </c>
      <c r="BL817" s="17" t="s">
        <v>125</v>
      </c>
      <c r="BM817" s="244" t="s">
        <v>5804</v>
      </c>
    </row>
    <row r="818" s="1" customFormat="1" ht="16.5" customHeight="1">
      <c r="B818" s="39"/>
      <c r="C818" s="233" t="s">
        <v>2995</v>
      </c>
      <c r="D818" s="233" t="s">
        <v>266</v>
      </c>
      <c r="E818" s="234" t="s">
        <v>5805</v>
      </c>
      <c r="F818" s="235" t="s">
        <v>4745</v>
      </c>
      <c r="G818" s="236" t="s">
        <v>1829</v>
      </c>
      <c r="H818" s="237">
        <v>1</v>
      </c>
      <c r="I818" s="238"/>
      <c r="J818" s="239">
        <f>ROUND(I818*H818,2)</f>
        <v>0</v>
      </c>
      <c r="K818" s="235" t="s">
        <v>413</v>
      </c>
      <c r="L818" s="44"/>
      <c r="M818" s="240" t="s">
        <v>1</v>
      </c>
      <c r="N818" s="241" t="s">
        <v>48</v>
      </c>
      <c r="O818" s="87"/>
      <c r="P818" s="242">
        <f>O818*H818</f>
        <v>0</v>
      </c>
      <c r="Q818" s="242">
        <v>0</v>
      </c>
      <c r="R818" s="242">
        <f>Q818*H818</f>
        <v>0</v>
      </c>
      <c r="S818" s="242">
        <v>0</v>
      </c>
      <c r="T818" s="243">
        <f>S818*H818</f>
        <v>0</v>
      </c>
      <c r="AR818" s="244" t="s">
        <v>125</v>
      </c>
      <c r="AT818" s="244" t="s">
        <v>266</v>
      </c>
      <c r="AU818" s="244" t="s">
        <v>90</v>
      </c>
      <c r="AY818" s="17" t="s">
        <v>263</v>
      </c>
      <c r="BE818" s="245">
        <f>IF(N818="základní",J818,0)</f>
        <v>0</v>
      </c>
      <c r="BF818" s="245">
        <f>IF(N818="snížená",J818,0)</f>
        <v>0</v>
      </c>
      <c r="BG818" s="245">
        <f>IF(N818="zákl. přenesená",J818,0)</f>
        <v>0</v>
      </c>
      <c r="BH818" s="245">
        <f>IF(N818="sníž. přenesená",J818,0)</f>
        <v>0</v>
      </c>
      <c r="BI818" s="245">
        <f>IF(N818="nulová",J818,0)</f>
        <v>0</v>
      </c>
      <c r="BJ818" s="17" t="s">
        <v>90</v>
      </c>
      <c r="BK818" s="245">
        <f>ROUND(I818*H818,2)</f>
        <v>0</v>
      </c>
      <c r="BL818" s="17" t="s">
        <v>125</v>
      </c>
      <c r="BM818" s="244" t="s">
        <v>5806</v>
      </c>
    </row>
    <row r="819" s="1" customFormat="1" ht="16.5" customHeight="1">
      <c r="B819" s="39"/>
      <c r="C819" s="233" t="s">
        <v>2999</v>
      </c>
      <c r="D819" s="233" t="s">
        <v>266</v>
      </c>
      <c r="E819" s="234" t="s">
        <v>5807</v>
      </c>
      <c r="F819" s="235" t="s">
        <v>5808</v>
      </c>
      <c r="G819" s="236" t="s">
        <v>1829</v>
      </c>
      <c r="H819" s="237">
        <v>4</v>
      </c>
      <c r="I819" s="238"/>
      <c r="J819" s="239">
        <f>ROUND(I819*H819,2)</f>
        <v>0</v>
      </c>
      <c r="K819" s="235" t="s">
        <v>413</v>
      </c>
      <c r="L819" s="44"/>
      <c r="M819" s="240" t="s">
        <v>1</v>
      </c>
      <c r="N819" s="241" t="s">
        <v>48</v>
      </c>
      <c r="O819" s="87"/>
      <c r="P819" s="242">
        <f>O819*H819</f>
        <v>0</v>
      </c>
      <c r="Q819" s="242">
        <v>0</v>
      </c>
      <c r="R819" s="242">
        <f>Q819*H819</f>
        <v>0</v>
      </c>
      <c r="S819" s="242">
        <v>0</v>
      </c>
      <c r="T819" s="243">
        <f>S819*H819</f>
        <v>0</v>
      </c>
      <c r="AR819" s="244" t="s">
        <v>125</v>
      </c>
      <c r="AT819" s="244" t="s">
        <v>266</v>
      </c>
      <c r="AU819" s="244" t="s">
        <v>90</v>
      </c>
      <c r="AY819" s="17" t="s">
        <v>263</v>
      </c>
      <c r="BE819" s="245">
        <f>IF(N819="základní",J819,0)</f>
        <v>0</v>
      </c>
      <c r="BF819" s="245">
        <f>IF(N819="snížená",J819,0)</f>
        <v>0</v>
      </c>
      <c r="BG819" s="245">
        <f>IF(N819="zákl. přenesená",J819,0)</f>
        <v>0</v>
      </c>
      <c r="BH819" s="245">
        <f>IF(N819="sníž. přenesená",J819,0)</f>
        <v>0</v>
      </c>
      <c r="BI819" s="245">
        <f>IF(N819="nulová",J819,0)</f>
        <v>0</v>
      </c>
      <c r="BJ819" s="17" t="s">
        <v>90</v>
      </c>
      <c r="BK819" s="245">
        <f>ROUND(I819*H819,2)</f>
        <v>0</v>
      </c>
      <c r="BL819" s="17" t="s">
        <v>125</v>
      </c>
      <c r="BM819" s="244" t="s">
        <v>5809</v>
      </c>
    </row>
    <row r="820" s="1" customFormat="1" ht="16.5" customHeight="1">
      <c r="B820" s="39"/>
      <c r="C820" s="233" t="s">
        <v>3003</v>
      </c>
      <c r="D820" s="233" t="s">
        <v>266</v>
      </c>
      <c r="E820" s="234" t="s">
        <v>5810</v>
      </c>
      <c r="F820" s="235" t="s">
        <v>5811</v>
      </c>
      <c r="G820" s="236" t="s">
        <v>1829</v>
      </c>
      <c r="H820" s="237">
        <v>1</v>
      </c>
      <c r="I820" s="238"/>
      <c r="J820" s="239">
        <f>ROUND(I820*H820,2)</f>
        <v>0</v>
      </c>
      <c r="K820" s="235" t="s">
        <v>413</v>
      </c>
      <c r="L820" s="44"/>
      <c r="M820" s="240" t="s">
        <v>1</v>
      </c>
      <c r="N820" s="241" t="s">
        <v>48</v>
      </c>
      <c r="O820" s="87"/>
      <c r="P820" s="242">
        <f>O820*H820</f>
        <v>0</v>
      </c>
      <c r="Q820" s="242">
        <v>0</v>
      </c>
      <c r="R820" s="242">
        <f>Q820*H820</f>
        <v>0</v>
      </c>
      <c r="S820" s="242">
        <v>0</v>
      </c>
      <c r="T820" s="243">
        <f>S820*H820</f>
        <v>0</v>
      </c>
      <c r="AR820" s="244" t="s">
        <v>125</v>
      </c>
      <c r="AT820" s="244" t="s">
        <v>266</v>
      </c>
      <c r="AU820" s="244" t="s">
        <v>90</v>
      </c>
      <c r="AY820" s="17" t="s">
        <v>263</v>
      </c>
      <c r="BE820" s="245">
        <f>IF(N820="základní",J820,0)</f>
        <v>0</v>
      </c>
      <c r="BF820" s="245">
        <f>IF(N820="snížená",J820,0)</f>
        <v>0</v>
      </c>
      <c r="BG820" s="245">
        <f>IF(N820="zákl. přenesená",J820,0)</f>
        <v>0</v>
      </c>
      <c r="BH820" s="245">
        <f>IF(N820="sníž. přenesená",J820,0)</f>
        <v>0</v>
      </c>
      <c r="BI820" s="245">
        <f>IF(N820="nulová",J820,0)</f>
        <v>0</v>
      </c>
      <c r="BJ820" s="17" t="s">
        <v>90</v>
      </c>
      <c r="BK820" s="245">
        <f>ROUND(I820*H820,2)</f>
        <v>0</v>
      </c>
      <c r="BL820" s="17" t="s">
        <v>125</v>
      </c>
      <c r="BM820" s="244" t="s">
        <v>5812</v>
      </c>
    </row>
    <row r="821" s="1" customFormat="1" ht="16.5" customHeight="1">
      <c r="B821" s="39"/>
      <c r="C821" s="233" t="s">
        <v>3007</v>
      </c>
      <c r="D821" s="233" t="s">
        <v>266</v>
      </c>
      <c r="E821" s="234" t="s">
        <v>5813</v>
      </c>
      <c r="F821" s="235" t="s">
        <v>4745</v>
      </c>
      <c r="G821" s="236" t="s">
        <v>1829</v>
      </c>
      <c r="H821" s="237">
        <v>1</v>
      </c>
      <c r="I821" s="238"/>
      <c r="J821" s="239">
        <f>ROUND(I821*H821,2)</f>
        <v>0</v>
      </c>
      <c r="K821" s="235" t="s">
        <v>413</v>
      </c>
      <c r="L821" s="44"/>
      <c r="M821" s="240" t="s">
        <v>1</v>
      </c>
      <c r="N821" s="241" t="s">
        <v>48</v>
      </c>
      <c r="O821" s="87"/>
      <c r="P821" s="242">
        <f>O821*H821</f>
        <v>0</v>
      </c>
      <c r="Q821" s="242">
        <v>0</v>
      </c>
      <c r="R821" s="242">
        <f>Q821*H821</f>
        <v>0</v>
      </c>
      <c r="S821" s="242">
        <v>0</v>
      </c>
      <c r="T821" s="243">
        <f>S821*H821</f>
        <v>0</v>
      </c>
      <c r="AR821" s="244" t="s">
        <v>125</v>
      </c>
      <c r="AT821" s="244" t="s">
        <v>266</v>
      </c>
      <c r="AU821" s="244" t="s">
        <v>90</v>
      </c>
      <c r="AY821" s="17" t="s">
        <v>263</v>
      </c>
      <c r="BE821" s="245">
        <f>IF(N821="základní",J821,0)</f>
        <v>0</v>
      </c>
      <c r="BF821" s="245">
        <f>IF(N821="snížená",J821,0)</f>
        <v>0</v>
      </c>
      <c r="BG821" s="245">
        <f>IF(N821="zákl. přenesená",J821,0)</f>
        <v>0</v>
      </c>
      <c r="BH821" s="245">
        <f>IF(N821="sníž. přenesená",J821,0)</f>
        <v>0</v>
      </c>
      <c r="BI821" s="245">
        <f>IF(N821="nulová",J821,0)</f>
        <v>0</v>
      </c>
      <c r="BJ821" s="17" t="s">
        <v>90</v>
      </c>
      <c r="BK821" s="245">
        <f>ROUND(I821*H821,2)</f>
        <v>0</v>
      </c>
      <c r="BL821" s="17" t="s">
        <v>125</v>
      </c>
      <c r="BM821" s="244" t="s">
        <v>5814</v>
      </c>
    </row>
    <row r="822" s="1" customFormat="1" ht="24" customHeight="1">
      <c r="B822" s="39"/>
      <c r="C822" s="233" t="s">
        <v>3011</v>
      </c>
      <c r="D822" s="233" t="s">
        <v>266</v>
      </c>
      <c r="E822" s="234" t="s">
        <v>5815</v>
      </c>
      <c r="F822" s="235" t="s">
        <v>5816</v>
      </c>
      <c r="G822" s="236" t="s">
        <v>1829</v>
      </c>
      <c r="H822" s="237">
        <v>1</v>
      </c>
      <c r="I822" s="238"/>
      <c r="J822" s="239">
        <f>ROUND(I822*H822,2)</f>
        <v>0</v>
      </c>
      <c r="K822" s="235" t="s">
        <v>413</v>
      </c>
      <c r="L822" s="44"/>
      <c r="M822" s="240" t="s">
        <v>1</v>
      </c>
      <c r="N822" s="241" t="s">
        <v>48</v>
      </c>
      <c r="O822" s="87"/>
      <c r="P822" s="242">
        <f>O822*H822</f>
        <v>0</v>
      </c>
      <c r="Q822" s="242">
        <v>0</v>
      </c>
      <c r="R822" s="242">
        <f>Q822*H822</f>
        <v>0</v>
      </c>
      <c r="S822" s="242">
        <v>0</v>
      </c>
      <c r="T822" s="243">
        <f>S822*H822</f>
        <v>0</v>
      </c>
      <c r="AR822" s="244" t="s">
        <v>125</v>
      </c>
      <c r="AT822" s="244" t="s">
        <v>266</v>
      </c>
      <c r="AU822" s="244" t="s">
        <v>90</v>
      </c>
      <c r="AY822" s="17" t="s">
        <v>263</v>
      </c>
      <c r="BE822" s="245">
        <f>IF(N822="základní",J822,0)</f>
        <v>0</v>
      </c>
      <c r="BF822" s="245">
        <f>IF(N822="snížená",J822,0)</f>
        <v>0</v>
      </c>
      <c r="BG822" s="245">
        <f>IF(N822="zákl. přenesená",J822,0)</f>
        <v>0</v>
      </c>
      <c r="BH822" s="245">
        <f>IF(N822="sníž. přenesená",J822,0)</f>
        <v>0</v>
      </c>
      <c r="BI822" s="245">
        <f>IF(N822="nulová",J822,0)</f>
        <v>0</v>
      </c>
      <c r="BJ822" s="17" t="s">
        <v>90</v>
      </c>
      <c r="BK822" s="245">
        <f>ROUND(I822*H822,2)</f>
        <v>0</v>
      </c>
      <c r="BL822" s="17" t="s">
        <v>125</v>
      </c>
      <c r="BM822" s="244" t="s">
        <v>5817</v>
      </c>
    </row>
    <row r="823" s="1" customFormat="1" ht="16.5" customHeight="1">
      <c r="B823" s="39"/>
      <c r="C823" s="233" t="s">
        <v>3015</v>
      </c>
      <c r="D823" s="233" t="s">
        <v>266</v>
      </c>
      <c r="E823" s="234" t="s">
        <v>5818</v>
      </c>
      <c r="F823" s="235" t="s">
        <v>4745</v>
      </c>
      <c r="G823" s="236" t="s">
        <v>1829</v>
      </c>
      <c r="H823" s="237">
        <v>1</v>
      </c>
      <c r="I823" s="238"/>
      <c r="J823" s="239">
        <f>ROUND(I823*H823,2)</f>
        <v>0</v>
      </c>
      <c r="K823" s="235" t="s">
        <v>413</v>
      </c>
      <c r="L823" s="44"/>
      <c r="M823" s="240" t="s">
        <v>1</v>
      </c>
      <c r="N823" s="241" t="s">
        <v>48</v>
      </c>
      <c r="O823" s="87"/>
      <c r="P823" s="242">
        <f>O823*H823</f>
        <v>0</v>
      </c>
      <c r="Q823" s="242">
        <v>0</v>
      </c>
      <c r="R823" s="242">
        <f>Q823*H823</f>
        <v>0</v>
      </c>
      <c r="S823" s="242">
        <v>0</v>
      </c>
      <c r="T823" s="243">
        <f>S823*H823</f>
        <v>0</v>
      </c>
      <c r="AR823" s="244" t="s">
        <v>125</v>
      </c>
      <c r="AT823" s="244" t="s">
        <v>266</v>
      </c>
      <c r="AU823" s="244" t="s">
        <v>90</v>
      </c>
      <c r="AY823" s="17" t="s">
        <v>263</v>
      </c>
      <c r="BE823" s="245">
        <f>IF(N823="základní",J823,0)</f>
        <v>0</v>
      </c>
      <c r="BF823" s="245">
        <f>IF(N823="snížená",J823,0)</f>
        <v>0</v>
      </c>
      <c r="BG823" s="245">
        <f>IF(N823="zákl. přenesená",J823,0)</f>
        <v>0</v>
      </c>
      <c r="BH823" s="245">
        <f>IF(N823="sníž. přenesená",J823,0)</f>
        <v>0</v>
      </c>
      <c r="BI823" s="245">
        <f>IF(N823="nulová",J823,0)</f>
        <v>0</v>
      </c>
      <c r="BJ823" s="17" t="s">
        <v>90</v>
      </c>
      <c r="BK823" s="245">
        <f>ROUND(I823*H823,2)</f>
        <v>0</v>
      </c>
      <c r="BL823" s="17" t="s">
        <v>125</v>
      </c>
      <c r="BM823" s="244" t="s">
        <v>5819</v>
      </c>
    </row>
    <row r="824" s="11" customFormat="1" ht="25.92" customHeight="1">
      <c r="B824" s="217"/>
      <c r="C824" s="218"/>
      <c r="D824" s="219" t="s">
        <v>82</v>
      </c>
      <c r="E824" s="220" t="s">
        <v>5820</v>
      </c>
      <c r="F824" s="220" t="s">
        <v>5821</v>
      </c>
      <c r="G824" s="218"/>
      <c r="H824" s="218"/>
      <c r="I824" s="221"/>
      <c r="J824" s="222">
        <f>BK824</f>
        <v>0</v>
      </c>
      <c r="K824" s="218"/>
      <c r="L824" s="223"/>
      <c r="M824" s="224"/>
      <c r="N824" s="225"/>
      <c r="O824" s="225"/>
      <c r="P824" s="226">
        <f>SUM(P825:P828)</f>
        <v>0</v>
      </c>
      <c r="Q824" s="225"/>
      <c r="R824" s="226">
        <f>SUM(R825:R828)</f>
        <v>0</v>
      </c>
      <c r="S824" s="225"/>
      <c r="T824" s="227">
        <f>SUM(T825:T828)</f>
        <v>0</v>
      </c>
      <c r="AR824" s="228" t="s">
        <v>90</v>
      </c>
      <c r="AT824" s="229" t="s">
        <v>82</v>
      </c>
      <c r="AU824" s="229" t="s">
        <v>83</v>
      </c>
      <c r="AY824" s="228" t="s">
        <v>263</v>
      </c>
      <c r="BK824" s="230">
        <f>SUM(BK825:BK828)</f>
        <v>0</v>
      </c>
    </row>
    <row r="825" s="1" customFormat="1" ht="16.5" customHeight="1">
      <c r="B825" s="39"/>
      <c r="C825" s="233" t="s">
        <v>3019</v>
      </c>
      <c r="D825" s="233" t="s">
        <v>266</v>
      </c>
      <c r="E825" s="234" t="s">
        <v>5822</v>
      </c>
      <c r="F825" s="235" t="s">
        <v>5151</v>
      </c>
      <c r="G825" s="236" t="s">
        <v>1694</v>
      </c>
      <c r="H825" s="237">
        <v>27</v>
      </c>
      <c r="I825" s="238"/>
      <c r="J825" s="239">
        <f>ROUND(I825*H825,2)</f>
        <v>0</v>
      </c>
      <c r="K825" s="235" t="s">
        <v>413</v>
      </c>
      <c r="L825" s="44"/>
      <c r="M825" s="240" t="s">
        <v>1</v>
      </c>
      <c r="N825" s="241" t="s">
        <v>48</v>
      </c>
      <c r="O825" s="87"/>
      <c r="P825" s="242">
        <f>O825*H825</f>
        <v>0</v>
      </c>
      <c r="Q825" s="242">
        <v>0</v>
      </c>
      <c r="R825" s="242">
        <f>Q825*H825</f>
        <v>0</v>
      </c>
      <c r="S825" s="242">
        <v>0</v>
      </c>
      <c r="T825" s="243">
        <f>S825*H825</f>
        <v>0</v>
      </c>
      <c r="AR825" s="244" t="s">
        <v>125</v>
      </c>
      <c r="AT825" s="244" t="s">
        <v>266</v>
      </c>
      <c r="AU825" s="244" t="s">
        <v>90</v>
      </c>
      <c r="AY825" s="17" t="s">
        <v>263</v>
      </c>
      <c r="BE825" s="245">
        <f>IF(N825="základní",J825,0)</f>
        <v>0</v>
      </c>
      <c r="BF825" s="245">
        <f>IF(N825="snížená",J825,0)</f>
        <v>0</v>
      </c>
      <c r="BG825" s="245">
        <f>IF(N825="zákl. přenesená",J825,0)</f>
        <v>0</v>
      </c>
      <c r="BH825" s="245">
        <f>IF(N825="sníž. přenesená",J825,0)</f>
        <v>0</v>
      </c>
      <c r="BI825" s="245">
        <f>IF(N825="nulová",J825,0)</f>
        <v>0</v>
      </c>
      <c r="BJ825" s="17" t="s">
        <v>90</v>
      </c>
      <c r="BK825" s="245">
        <f>ROUND(I825*H825,2)</f>
        <v>0</v>
      </c>
      <c r="BL825" s="17" t="s">
        <v>125</v>
      </c>
      <c r="BM825" s="244" t="s">
        <v>5823</v>
      </c>
    </row>
    <row r="826" s="1" customFormat="1" ht="16.5" customHeight="1">
      <c r="B826" s="39"/>
      <c r="C826" s="233" t="s">
        <v>3023</v>
      </c>
      <c r="D826" s="233" t="s">
        <v>266</v>
      </c>
      <c r="E826" s="234" t="s">
        <v>5824</v>
      </c>
      <c r="F826" s="235" t="s">
        <v>4766</v>
      </c>
      <c r="G826" s="236" t="s">
        <v>1694</v>
      </c>
      <c r="H826" s="237">
        <v>27</v>
      </c>
      <c r="I826" s="238"/>
      <c r="J826" s="239">
        <f>ROUND(I826*H826,2)</f>
        <v>0</v>
      </c>
      <c r="K826" s="235" t="s">
        <v>413</v>
      </c>
      <c r="L826" s="44"/>
      <c r="M826" s="240" t="s">
        <v>1</v>
      </c>
      <c r="N826" s="241" t="s">
        <v>48</v>
      </c>
      <c r="O826" s="87"/>
      <c r="P826" s="242">
        <f>O826*H826</f>
        <v>0</v>
      </c>
      <c r="Q826" s="242">
        <v>0</v>
      </c>
      <c r="R826" s="242">
        <f>Q826*H826</f>
        <v>0</v>
      </c>
      <c r="S826" s="242">
        <v>0</v>
      </c>
      <c r="T826" s="243">
        <f>S826*H826</f>
        <v>0</v>
      </c>
      <c r="AR826" s="244" t="s">
        <v>125</v>
      </c>
      <c r="AT826" s="244" t="s">
        <v>266</v>
      </c>
      <c r="AU826" s="244" t="s">
        <v>90</v>
      </c>
      <c r="AY826" s="17" t="s">
        <v>263</v>
      </c>
      <c r="BE826" s="245">
        <f>IF(N826="základní",J826,0)</f>
        <v>0</v>
      </c>
      <c r="BF826" s="245">
        <f>IF(N826="snížená",J826,0)</f>
        <v>0</v>
      </c>
      <c r="BG826" s="245">
        <f>IF(N826="zákl. přenesená",J826,0)</f>
        <v>0</v>
      </c>
      <c r="BH826" s="245">
        <f>IF(N826="sníž. přenesená",J826,0)</f>
        <v>0</v>
      </c>
      <c r="BI826" s="245">
        <f>IF(N826="nulová",J826,0)</f>
        <v>0</v>
      </c>
      <c r="BJ826" s="17" t="s">
        <v>90</v>
      </c>
      <c r="BK826" s="245">
        <f>ROUND(I826*H826,2)</f>
        <v>0</v>
      </c>
      <c r="BL826" s="17" t="s">
        <v>125</v>
      </c>
      <c r="BM826" s="244" t="s">
        <v>5825</v>
      </c>
    </row>
    <row r="827" s="1" customFormat="1" ht="16.5" customHeight="1">
      <c r="B827" s="39"/>
      <c r="C827" s="233" t="s">
        <v>3027</v>
      </c>
      <c r="D827" s="233" t="s">
        <v>266</v>
      </c>
      <c r="E827" s="234" t="s">
        <v>5826</v>
      </c>
      <c r="F827" s="235" t="s">
        <v>4942</v>
      </c>
      <c r="G827" s="236" t="s">
        <v>407</v>
      </c>
      <c r="H827" s="237">
        <v>3</v>
      </c>
      <c r="I827" s="238"/>
      <c r="J827" s="239">
        <f>ROUND(I827*H827,2)</f>
        <v>0</v>
      </c>
      <c r="K827" s="235" t="s">
        <v>413</v>
      </c>
      <c r="L827" s="44"/>
      <c r="M827" s="240" t="s">
        <v>1</v>
      </c>
      <c r="N827" s="241" t="s">
        <v>48</v>
      </c>
      <c r="O827" s="87"/>
      <c r="P827" s="242">
        <f>O827*H827</f>
        <v>0</v>
      </c>
      <c r="Q827" s="242">
        <v>0</v>
      </c>
      <c r="R827" s="242">
        <f>Q827*H827</f>
        <v>0</v>
      </c>
      <c r="S827" s="242">
        <v>0</v>
      </c>
      <c r="T827" s="243">
        <f>S827*H827</f>
        <v>0</v>
      </c>
      <c r="AR827" s="244" t="s">
        <v>125</v>
      </c>
      <c r="AT827" s="244" t="s">
        <v>266</v>
      </c>
      <c r="AU827" s="244" t="s">
        <v>90</v>
      </c>
      <c r="AY827" s="17" t="s">
        <v>263</v>
      </c>
      <c r="BE827" s="245">
        <f>IF(N827="základní",J827,0)</f>
        <v>0</v>
      </c>
      <c r="BF827" s="245">
        <f>IF(N827="snížená",J827,0)</f>
        <v>0</v>
      </c>
      <c r="BG827" s="245">
        <f>IF(N827="zákl. přenesená",J827,0)</f>
        <v>0</v>
      </c>
      <c r="BH827" s="245">
        <f>IF(N827="sníž. přenesená",J827,0)</f>
        <v>0</v>
      </c>
      <c r="BI827" s="245">
        <f>IF(N827="nulová",J827,0)</f>
        <v>0</v>
      </c>
      <c r="BJ827" s="17" t="s">
        <v>90</v>
      </c>
      <c r="BK827" s="245">
        <f>ROUND(I827*H827,2)</f>
        <v>0</v>
      </c>
      <c r="BL827" s="17" t="s">
        <v>125</v>
      </c>
      <c r="BM827" s="244" t="s">
        <v>5827</v>
      </c>
    </row>
    <row r="828" s="1" customFormat="1" ht="16.5" customHeight="1">
      <c r="B828" s="39"/>
      <c r="C828" s="233" t="s">
        <v>3031</v>
      </c>
      <c r="D828" s="233" t="s">
        <v>266</v>
      </c>
      <c r="E828" s="234" t="s">
        <v>5828</v>
      </c>
      <c r="F828" s="235" t="s">
        <v>5156</v>
      </c>
      <c r="G828" s="236" t="s">
        <v>407</v>
      </c>
      <c r="H828" s="237">
        <v>15</v>
      </c>
      <c r="I828" s="238"/>
      <c r="J828" s="239">
        <f>ROUND(I828*H828,2)</f>
        <v>0</v>
      </c>
      <c r="K828" s="235" t="s">
        <v>413</v>
      </c>
      <c r="L828" s="44"/>
      <c r="M828" s="240" t="s">
        <v>1</v>
      </c>
      <c r="N828" s="241" t="s">
        <v>48</v>
      </c>
      <c r="O828" s="87"/>
      <c r="P828" s="242">
        <f>O828*H828</f>
        <v>0</v>
      </c>
      <c r="Q828" s="242">
        <v>0</v>
      </c>
      <c r="R828" s="242">
        <f>Q828*H828</f>
        <v>0</v>
      </c>
      <c r="S828" s="242">
        <v>0</v>
      </c>
      <c r="T828" s="243">
        <f>S828*H828</f>
        <v>0</v>
      </c>
      <c r="AR828" s="244" t="s">
        <v>125</v>
      </c>
      <c r="AT828" s="244" t="s">
        <v>266</v>
      </c>
      <c r="AU828" s="244" t="s">
        <v>90</v>
      </c>
      <c r="AY828" s="17" t="s">
        <v>263</v>
      </c>
      <c r="BE828" s="245">
        <f>IF(N828="základní",J828,0)</f>
        <v>0</v>
      </c>
      <c r="BF828" s="245">
        <f>IF(N828="snížená",J828,0)</f>
        <v>0</v>
      </c>
      <c r="BG828" s="245">
        <f>IF(N828="zákl. přenesená",J828,0)</f>
        <v>0</v>
      </c>
      <c r="BH828" s="245">
        <f>IF(N828="sníž. přenesená",J828,0)</f>
        <v>0</v>
      </c>
      <c r="BI828" s="245">
        <f>IF(N828="nulová",J828,0)</f>
        <v>0</v>
      </c>
      <c r="BJ828" s="17" t="s">
        <v>90</v>
      </c>
      <c r="BK828" s="245">
        <f>ROUND(I828*H828,2)</f>
        <v>0</v>
      </c>
      <c r="BL828" s="17" t="s">
        <v>125</v>
      </c>
      <c r="BM828" s="244" t="s">
        <v>5829</v>
      </c>
    </row>
    <row r="829" s="11" customFormat="1" ht="25.92" customHeight="1">
      <c r="B829" s="217"/>
      <c r="C829" s="218"/>
      <c r="D829" s="219" t="s">
        <v>82</v>
      </c>
      <c r="E829" s="220" t="s">
        <v>5830</v>
      </c>
      <c r="F829" s="220" t="s">
        <v>5831</v>
      </c>
      <c r="G829" s="218"/>
      <c r="H829" s="218"/>
      <c r="I829" s="221"/>
      <c r="J829" s="222">
        <f>BK829</f>
        <v>0</v>
      </c>
      <c r="K829" s="218"/>
      <c r="L829" s="223"/>
      <c r="M829" s="224"/>
      <c r="N829" s="225"/>
      <c r="O829" s="225"/>
      <c r="P829" s="226">
        <f>SUM(P830:P845)</f>
        <v>0</v>
      </c>
      <c r="Q829" s="225"/>
      <c r="R829" s="226">
        <f>SUM(R830:R845)</f>
        <v>0</v>
      </c>
      <c r="S829" s="225"/>
      <c r="T829" s="227">
        <f>SUM(T830:T845)</f>
        <v>0</v>
      </c>
      <c r="AR829" s="228" t="s">
        <v>90</v>
      </c>
      <c r="AT829" s="229" t="s">
        <v>82</v>
      </c>
      <c r="AU829" s="229" t="s">
        <v>83</v>
      </c>
      <c r="AY829" s="228" t="s">
        <v>263</v>
      </c>
      <c r="BK829" s="230">
        <f>SUM(BK830:BK845)</f>
        <v>0</v>
      </c>
    </row>
    <row r="830" s="1" customFormat="1" ht="16.5" customHeight="1">
      <c r="B830" s="39"/>
      <c r="C830" s="233" t="s">
        <v>3035</v>
      </c>
      <c r="D830" s="233" t="s">
        <v>266</v>
      </c>
      <c r="E830" s="234" t="s">
        <v>5832</v>
      </c>
      <c r="F830" s="235" t="s">
        <v>5790</v>
      </c>
      <c r="G830" s="236" t="s">
        <v>1829</v>
      </c>
      <c r="H830" s="237">
        <v>2</v>
      </c>
      <c r="I830" s="238"/>
      <c r="J830" s="239">
        <f>ROUND(I830*H830,2)</f>
        <v>0</v>
      </c>
      <c r="K830" s="235" t="s">
        <v>413</v>
      </c>
      <c r="L830" s="44"/>
      <c r="M830" s="240" t="s">
        <v>1</v>
      </c>
      <c r="N830" s="241" t="s">
        <v>48</v>
      </c>
      <c r="O830" s="87"/>
      <c r="P830" s="242">
        <f>O830*H830</f>
        <v>0</v>
      </c>
      <c r="Q830" s="242">
        <v>0</v>
      </c>
      <c r="R830" s="242">
        <f>Q830*H830</f>
        <v>0</v>
      </c>
      <c r="S830" s="242">
        <v>0</v>
      </c>
      <c r="T830" s="243">
        <f>S830*H830</f>
        <v>0</v>
      </c>
      <c r="AR830" s="244" t="s">
        <v>125</v>
      </c>
      <c r="AT830" s="244" t="s">
        <v>266</v>
      </c>
      <c r="AU830" s="244" t="s">
        <v>90</v>
      </c>
      <c r="AY830" s="17" t="s">
        <v>263</v>
      </c>
      <c r="BE830" s="245">
        <f>IF(N830="základní",J830,0)</f>
        <v>0</v>
      </c>
      <c r="BF830" s="245">
        <f>IF(N830="snížená",J830,0)</f>
        <v>0</v>
      </c>
      <c r="BG830" s="245">
        <f>IF(N830="zákl. přenesená",J830,0)</f>
        <v>0</v>
      </c>
      <c r="BH830" s="245">
        <f>IF(N830="sníž. přenesená",J830,0)</f>
        <v>0</v>
      </c>
      <c r="BI830" s="245">
        <f>IF(N830="nulová",J830,0)</f>
        <v>0</v>
      </c>
      <c r="BJ830" s="17" t="s">
        <v>90</v>
      </c>
      <c r="BK830" s="245">
        <f>ROUND(I830*H830,2)</f>
        <v>0</v>
      </c>
      <c r="BL830" s="17" t="s">
        <v>125</v>
      </c>
      <c r="BM830" s="244" t="s">
        <v>5833</v>
      </c>
    </row>
    <row r="831" s="1" customFormat="1">
      <c r="B831" s="39"/>
      <c r="C831" s="40"/>
      <c r="D831" s="246" t="s">
        <v>273</v>
      </c>
      <c r="E831" s="40"/>
      <c r="F831" s="247" t="s">
        <v>5834</v>
      </c>
      <c r="G831" s="40"/>
      <c r="H831" s="40"/>
      <c r="I831" s="151"/>
      <c r="J831" s="40"/>
      <c r="K831" s="40"/>
      <c r="L831" s="44"/>
      <c r="M831" s="248"/>
      <c r="N831" s="87"/>
      <c r="O831" s="87"/>
      <c r="P831" s="87"/>
      <c r="Q831" s="87"/>
      <c r="R831" s="87"/>
      <c r="S831" s="87"/>
      <c r="T831" s="88"/>
      <c r="AT831" s="17" t="s">
        <v>273</v>
      </c>
      <c r="AU831" s="17" t="s">
        <v>90</v>
      </c>
    </row>
    <row r="832" s="1" customFormat="1" ht="16.5" customHeight="1">
      <c r="B832" s="39"/>
      <c r="C832" s="233" t="s">
        <v>3039</v>
      </c>
      <c r="D832" s="233" t="s">
        <v>266</v>
      </c>
      <c r="E832" s="234" t="s">
        <v>5835</v>
      </c>
      <c r="F832" s="235" t="s">
        <v>5836</v>
      </c>
      <c r="G832" s="236" t="s">
        <v>1829</v>
      </c>
      <c r="H832" s="237">
        <v>4</v>
      </c>
      <c r="I832" s="238"/>
      <c r="J832" s="239">
        <f>ROUND(I832*H832,2)</f>
        <v>0</v>
      </c>
      <c r="K832" s="235" t="s">
        <v>413</v>
      </c>
      <c r="L832" s="44"/>
      <c r="M832" s="240" t="s">
        <v>1</v>
      </c>
      <c r="N832" s="241" t="s">
        <v>48</v>
      </c>
      <c r="O832" s="87"/>
      <c r="P832" s="242">
        <f>O832*H832</f>
        <v>0</v>
      </c>
      <c r="Q832" s="242">
        <v>0</v>
      </c>
      <c r="R832" s="242">
        <f>Q832*H832</f>
        <v>0</v>
      </c>
      <c r="S832" s="242">
        <v>0</v>
      </c>
      <c r="T832" s="243">
        <f>S832*H832</f>
        <v>0</v>
      </c>
      <c r="AR832" s="244" t="s">
        <v>125</v>
      </c>
      <c r="AT832" s="244" t="s">
        <v>266</v>
      </c>
      <c r="AU832" s="244" t="s">
        <v>90</v>
      </c>
      <c r="AY832" s="17" t="s">
        <v>263</v>
      </c>
      <c r="BE832" s="245">
        <f>IF(N832="základní",J832,0)</f>
        <v>0</v>
      </c>
      <c r="BF832" s="245">
        <f>IF(N832="snížená",J832,0)</f>
        <v>0</v>
      </c>
      <c r="BG832" s="245">
        <f>IF(N832="zákl. přenesená",J832,0)</f>
        <v>0</v>
      </c>
      <c r="BH832" s="245">
        <f>IF(N832="sníž. přenesená",J832,0)</f>
        <v>0</v>
      </c>
      <c r="BI832" s="245">
        <f>IF(N832="nulová",J832,0)</f>
        <v>0</v>
      </c>
      <c r="BJ832" s="17" t="s">
        <v>90</v>
      </c>
      <c r="BK832" s="245">
        <f>ROUND(I832*H832,2)</f>
        <v>0</v>
      </c>
      <c r="BL832" s="17" t="s">
        <v>125</v>
      </c>
      <c r="BM832" s="244" t="s">
        <v>5837</v>
      </c>
    </row>
    <row r="833" s="1" customFormat="1" ht="16.5" customHeight="1">
      <c r="B833" s="39"/>
      <c r="C833" s="233" t="s">
        <v>3043</v>
      </c>
      <c r="D833" s="233" t="s">
        <v>266</v>
      </c>
      <c r="E833" s="234" t="s">
        <v>5838</v>
      </c>
      <c r="F833" s="235" t="s">
        <v>5839</v>
      </c>
      <c r="G833" s="236" t="s">
        <v>1829</v>
      </c>
      <c r="H833" s="237">
        <v>1</v>
      </c>
      <c r="I833" s="238"/>
      <c r="J833" s="239">
        <f>ROUND(I833*H833,2)</f>
        <v>0</v>
      </c>
      <c r="K833" s="235" t="s">
        <v>413</v>
      </c>
      <c r="L833" s="44"/>
      <c r="M833" s="240" t="s">
        <v>1</v>
      </c>
      <c r="N833" s="241" t="s">
        <v>48</v>
      </c>
      <c r="O833" s="87"/>
      <c r="P833" s="242">
        <f>O833*H833</f>
        <v>0</v>
      </c>
      <c r="Q833" s="242">
        <v>0</v>
      </c>
      <c r="R833" s="242">
        <f>Q833*H833</f>
        <v>0</v>
      </c>
      <c r="S833" s="242">
        <v>0</v>
      </c>
      <c r="T833" s="243">
        <f>S833*H833</f>
        <v>0</v>
      </c>
      <c r="AR833" s="244" t="s">
        <v>125</v>
      </c>
      <c r="AT833" s="244" t="s">
        <v>266</v>
      </c>
      <c r="AU833" s="244" t="s">
        <v>90</v>
      </c>
      <c r="AY833" s="17" t="s">
        <v>263</v>
      </c>
      <c r="BE833" s="245">
        <f>IF(N833="základní",J833,0)</f>
        <v>0</v>
      </c>
      <c r="BF833" s="245">
        <f>IF(N833="snížená",J833,0)</f>
        <v>0</v>
      </c>
      <c r="BG833" s="245">
        <f>IF(N833="zákl. přenesená",J833,0)</f>
        <v>0</v>
      </c>
      <c r="BH833" s="245">
        <f>IF(N833="sníž. přenesená",J833,0)</f>
        <v>0</v>
      </c>
      <c r="BI833" s="245">
        <f>IF(N833="nulová",J833,0)</f>
        <v>0</v>
      </c>
      <c r="BJ833" s="17" t="s">
        <v>90</v>
      </c>
      <c r="BK833" s="245">
        <f>ROUND(I833*H833,2)</f>
        <v>0</v>
      </c>
      <c r="BL833" s="17" t="s">
        <v>125</v>
      </c>
      <c r="BM833" s="244" t="s">
        <v>5840</v>
      </c>
    </row>
    <row r="834" s="1" customFormat="1" ht="16.5" customHeight="1">
      <c r="B834" s="39"/>
      <c r="C834" s="233" t="s">
        <v>3047</v>
      </c>
      <c r="D834" s="233" t="s">
        <v>266</v>
      </c>
      <c r="E834" s="234" t="s">
        <v>5841</v>
      </c>
      <c r="F834" s="235" t="s">
        <v>5842</v>
      </c>
      <c r="G834" s="236" t="s">
        <v>1829</v>
      </c>
      <c r="H834" s="237">
        <v>1</v>
      </c>
      <c r="I834" s="238"/>
      <c r="J834" s="239">
        <f>ROUND(I834*H834,2)</f>
        <v>0</v>
      </c>
      <c r="K834" s="235" t="s">
        <v>413</v>
      </c>
      <c r="L834" s="44"/>
      <c r="M834" s="240" t="s">
        <v>1</v>
      </c>
      <c r="N834" s="241" t="s">
        <v>48</v>
      </c>
      <c r="O834" s="87"/>
      <c r="P834" s="242">
        <f>O834*H834</f>
        <v>0</v>
      </c>
      <c r="Q834" s="242">
        <v>0</v>
      </c>
      <c r="R834" s="242">
        <f>Q834*H834</f>
        <v>0</v>
      </c>
      <c r="S834" s="242">
        <v>0</v>
      </c>
      <c r="T834" s="243">
        <f>S834*H834</f>
        <v>0</v>
      </c>
      <c r="AR834" s="244" t="s">
        <v>125</v>
      </c>
      <c r="AT834" s="244" t="s">
        <v>266</v>
      </c>
      <c r="AU834" s="244" t="s">
        <v>90</v>
      </c>
      <c r="AY834" s="17" t="s">
        <v>263</v>
      </c>
      <c r="BE834" s="245">
        <f>IF(N834="základní",J834,0)</f>
        <v>0</v>
      </c>
      <c r="BF834" s="245">
        <f>IF(N834="snížená",J834,0)</f>
        <v>0</v>
      </c>
      <c r="BG834" s="245">
        <f>IF(N834="zákl. přenesená",J834,0)</f>
        <v>0</v>
      </c>
      <c r="BH834" s="245">
        <f>IF(N834="sníž. přenesená",J834,0)</f>
        <v>0</v>
      </c>
      <c r="BI834" s="245">
        <f>IF(N834="nulová",J834,0)</f>
        <v>0</v>
      </c>
      <c r="BJ834" s="17" t="s">
        <v>90</v>
      </c>
      <c r="BK834" s="245">
        <f>ROUND(I834*H834,2)</f>
        <v>0</v>
      </c>
      <c r="BL834" s="17" t="s">
        <v>125</v>
      </c>
      <c r="BM834" s="244" t="s">
        <v>5843</v>
      </c>
    </row>
    <row r="835" s="1" customFormat="1" ht="16.5" customHeight="1">
      <c r="B835" s="39"/>
      <c r="C835" s="233" t="s">
        <v>3053</v>
      </c>
      <c r="D835" s="233" t="s">
        <v>266</v>
      </c>
      <c r="E835" s="234" t="s">
        <v>5844</v>
      </c>
      <c r="F835" s="235" t="s">
        <v>5845</v>
      </c>
      <c r="G835" s="236" t="s">
        <v>1829</v>
      </c>
      <c r="H835" s="237">
        <v>1</v>
      </c>
      <c r="I835" s="238"/>
      <c r="J835" s="239">
        <f>ROUND(I835*H835,2)</f>
        <v>0</v>
      </c>
      <c r="K835" s="235" t="s">
        <v>413</v>
      </c>
      <c r="L835" s="44"/>
      <c r="M835" s="240" t="s">
        <v>1</v>
      </c>
      <c r="N835" s="241" t="s">
        <v>48</v>
      </c>
      <c r="O835" s="87"/>
      <c r="P835" s="242">
        <f>O835*H835</f>
        <v>0</v>
      </c>
      <c r="Q835" s="242">
        <v>0</v>
      </c>
      <c r="R835" s="242">
        <f>Q835*H835</f>
        <v>0</v>
      </c>
      <c r="S835" s="242">
        <v>0</v>
      </c>
      <c r="T835" s="243">
        <f>S835*H835</f>
        <v>0</v>
      </c>
      <c r="AR835" s="244" t="s">
        <v>125</v>
      </c>
      <c r="AT835" s="244" t="s">
        <v>266</v>
      </c>
      <c r="AU835" s="244" t="s">
        <v>90</v>
      </c>
      <c r="AY835" s="17" t="s">
        <v>263</v>
      </c>
      <c r="BE835" s="245">
        <f>IF(N835="základní",J835,0)</f>
        <v>0</v>
      </c>
      <c r="BF835" s="245">
        <f>IF(N835="snížená",J835,0)</f>
        <v>0</v>
      </c>
      <c r="BG835" s="245">
        <f>IF(N835="zákl. přenesená",J835,0)</f>
        <v>0</v>
      </c>
      <c r="BH835" s="245">
        <f>IF(N835="sníž. přenesená",J835,0)</f>
        <v>0</v>
      </c>
      <c r="BI835" s="245">
        <f>IF(N835="nulová",J835,0)</f>
        <v>0</v>
      </c>
      <c r="BJ835" s="17" t="s">
        <v>90</v>
      </c>
      <c r="BK835" s="245">
        <f>ROUND(I835*H835,2)</f>
        <v>0</v>
      </c>
      <c r="BL835" s="17" t="s">
        <v>125</v>
      </c>
      <c r="BM835" s="244" t="s">
        <v>5846</v>
      </c>
    </row>
    <row r="836" s="1" customFormat="1" ht="16.5" customHeight="1">
      <c r="B836" s="39"/>
      <c r="C836" s="233" t="s">
        <v>3059</v>
      </c>
      <c r="D836" s="233" t="s">
        <v>266</v>
      </c>
      <c r="E836" s="234" t="s">
        <v>5847</v>
      </c>
      <c r="F836" s="235" t="s">
        <v>5848</v>
      </c>
      <c r="G836" s="236" t="s">
        <v>1829</v>
      </c>
      <c r="H836" s="237">
        <v>1</v>
      </c>
      <c r="I836" s="238"/>
      <c r="J836" s="239">
        <f>ROUND(I836*H836,2)</f>
        <v>0</v>
      </c>
      <c r="K836" s="235" t="s">
        <v>413</v>
      </c>
      <c r="L836" s="44"/>
      <c r="M836" s="240" t="s">
        <v>1</v>
      </c>
      <c r="N836" s="241" t="s">
        <v>48</v>
      </c>
      <c r="O836" s="87"/>
      <c r="P836" s="242">
        <f>O836*H836</f>
        <v>0</v>
      </c>
      <c r="Q836" s="242">
        <v>0</v>
      </c>
      <c r="R836" s="242">
        <f>Q836*H836</f>
        <v>0</v>
      </c>
      <c r="S836" s="242">
        <v>0</v>
      </c>
      <c r="T836" s="243">
        <f>S836*H836</f>
        <v>0</v>
      </c>
      <c r="AR836" s="244" t="s">
        <v>125</v>
      </c>
      <c r="AT836" s="244" t="s">
        <v>266</v>
      </c>
      <c r="AU836" s="244" t="s">
        <v>90</v>
      </c>
      <c r="AY836" s="17" t="s">
        <v>263</v>
      </c>
      <c r="BE836" s="245">
        <f>IF(N836="základní",J836,0)</f>
        <v>0</v>
      </c>
      <c r="BF836" s="245">
        <f>IF(N836="snížená",J836,0)</f>
        <v>0</v>
      </c>
      <c r="BG836" s="245">
        <f>IF(N836="zákl. přenesená",J836,0)</f>
        <v>0</v>
      </c>
      <c r="BH836" s="245">
        <f>IF(N836="sníž. přenesená",J836,0)</f>
        <v>0</v>
      </c>
      <c r="BI836" s="245">
        <f>IF(N836="nulová",J836,0)</f>
        <v>0</v>
      </c>
      <c r="BJ836" s="17" t="s">
        <v>90</v>
      </c>
      <c r="BK836" s="245">
        <f>ROUND(I836*H836,2)</f>
        <v>0</v>
      </c>
      <c r="BL836" s="17" t="s">
        <v>125</v>
      </c>
      <c r="BM836" s="244" t="s">
        <v>5849</v>
      </c>
    </row>
    <row r="837" s="1" customFormat="1" ht="16.5" customHeight="1">
      <c r="B837" s="39"/>
      <c r="C837" s="233" t="s">
        <v>3065</v>
      </c>
      <c r="D837" s="233" t="s">
        <v>266</v>
      </c>
      <c r="E837" s="234" t="s">
        <v>5850</v>
      </c>
      <c r="F837" s="235" t="s">
        <v>4745</v>
      </c>
      <c r="G837" s="236" t="s">
        <v>1829</v>
      </c>
      <c r="H837" s="237">
        <v>1</v>
      </c>
      <c r="I837" s="238"/>
      <c r="J837" s="239">
        <f>ROUND(I837*H837,2)</f>
        <v>0</v>
      </c>
      <c r="K837" s="235" t="s">
        <v>413</v>
      </c>
      <c r="L837" s="44"/>
      <c r="M837" s="240" t="s">
        <v>1</v>
      </c>
      <c r="N837" s="241" t="s">
        <v>48</v>
      </c>
      <c r="O837" s="87"/>
      <c r="P837" s="242">
        <f>O837*H837</f>
        <v>0</v>
      </c>
      <c r="Q837" s="242">
        <v>0</v>
      </c>
      <c r="R837" s="242">
        <f>Q837*H837</f>
        <v>0</v>
      </c>
      <c r="S837" s="242">
        <v>0</v>
      </c>
      <c r="T837" s="243">
        <f>S837*H837</f>
        <v>0</v>
      </c>
      <c r="AR837" s="244" t="s">
        <v>125</v>
      </c>
      <c r="AT837" s="244" t="s">
        <v>266</v>
      </c>
      <c r="AU837" s="244" t="s">
        <v>90</v>
      </c>
      <c r="AY837" s="17" t="s">
        <v>263</v>
      </c>
      <c r="BE837" s="245">
        <f>IF(N837="základní",J837,0)</f>
        <v>0</v>
      </c>
      <c r="BF837" s="245">
        <f>IF(N837="snížená",J837,0)</f>
        <v>0</v>
      </c>
      <c r="BG837" s="245">
        <f>IF(N837="zákl. přenesená",J837,0)</f>
        <v>0</v>
      </c>
      <c r="BH837" s="245">
        <f>IF(N837="sníž. přenesená",J837,0)</f>
        <v>0</v>
      </c>
      <c r="BI837" s="245">
        <f>IF(N837="nulová",J837,0)</f>
        <v>0</v>
      </c>
      <c r="BJ837" s="17" t="s">
        <v>90</v>
      </c>
      <c r="BK837" s="245">
        <f>ROUND(I837*H837,2)</f>
        <v>0</v>
      </c>
      <c r="BL837" s="17" t="s">
        <v>125</v>
      </c>
      <c r="BM837" s="244" t="s">
        <v>5851</v>
      </c>
    </row>
    <row r="838" s="1" customFormat="1" ht="16.5" customHeight="1">
      <c r="B838" s="39"/>
      <c r="C838" s="233" t="s">
        <v>3071</v>
      </c>
      <c r="D838" s="233" t="s">
        <v>266</v>
      </c>
      <c r="E838" s="234" t="s">
        <v>5852</v>
      </c>
      <c r="F838" s="235" t="s">
        <v>5853</v>
      </c>
      <c r="G838" s="236" t="s">
        <v>1829</v>
      </c>
      <c r="H838" s="237">
        <v>1</v>
      </c>
      <c r="I838" s="238"/>
      <c r="J838" s="239">
        <f>ROUND(I838*H838,2)</f>
        <v>0</v>
      </c>
      <c r="K838" s="235" t="s">
        <v>413</v>
      </c>
      <c r="L838" s="44"/>
      <c r="M838" s="240" t="s">
        <v>1</v>
      </c>
      <c r="N838" s="241" t="s">
        <v>48</v>
      </c>
      <c r="O838" s="87"/>
      <c r="P838" s="242">
        <f>O838*H838</f>
        <v>0</v>
      </c>
      <c r="Q838" s="242">
        <v>0</v>
      </c>
      <c r="R838" s="242">
        <f>Q838*H838</f>
        <v>0</v>
      </c>
      <c r="S838" s="242">
        <v>0</v>
      </c>
      <c r="T838" s="243">
        <f>S838*H838</f>
        <v>0</v>
      </c>
      <c r="AR838" s="244" t="s">
        <v>125</v>
      </c>
      <c r="AT838" s="244" t="s">
        <v>266</v>
      </c>
      <c r="AU838" s="244" t="s">
        <v>90</v>
      </c>
      <c r="AY838" s="17" t="s">
        <v>263</v>
      </c>
      <c r="BE838" s="245">
        <f>IF(N838="základní",J838,0)</f>
        <v>0</v>
      </c>
      <c r="BF838" s="245">
        <f>IF(N838="snížená",J838,0)</f>
        <v>0</v>
      </c>
      <c r="BG838" s="245">
        <f>IF(N838="zákl. přenesená",J838,0)</f>
        <v>0</v>
      </c>
      <c r="BH838" s="245">
        <f>IF(N838="sníž. přenesená",J838,0)</f>
        <v>0</v>
      </c>
      <c r="BI838" s="245">
        <f>IF(N838="nulová",J838,0)</f>
        <v>0</v>
      </c>
      <c r="BJ838" s="17" t="s">
        <v>90</v>
      </c>
      <c r="BK838" s="245">
        <f>ROUND(I838*H838,2)</f>
        <v>0</v>
      </c>
      <c r="BL838" s="17" t="s">
        <v>125</v>
      </c>
      <c r="BM838" s="244" t="s">
        <v>5854</v>
      </c>
    </row>
    <row r="839" s="1" customFormat="1" ht="16.5" customHeight="1">
      <c r="B839" s="39"/>
      <c r="C839" s="233" t="s">
        <v>3077</v>
      </c>
      <c r="D839" s="233" t="s">
        <v>266</v>
      </c>
      <c r="E839" s="234" t="s">
        <v>5855</v>
      </c>
      <c r="F839" s="235" t="s">
        <v>5808</v>
      </c>
      <c r="G839" s="236" t="s">
        <v>1829</v>
      </c>
      <c r="H839" s="237">
        <v>2</v>
      </c>
      <c r="I839" s="238"/>
      <c r="J839" s="239">
        <f>ROUND(I839*H839,2)</f>
        <v>0</v>
      </c>
      <c r="K839" s="235" t="s">
        <v>413</v>
      </c>
      <c r="L839" s="44"/>
      <c r="M839" s="240" t="s">
        <v>1</v>
      </c>
      <c r="N839" s="241" t="s">
        <v>48</v>
      </c>
      <c r="O839" s="87"/>
      <c r="P839" s="242">
        <f>O839*H839</f>
        <v>0</v>
      </c>
      <c r="Q839" s="242">
        <v>0</v>
      </c>
      <c r="R839" s="242">
        <f>Q839*H839</f>
        <v>0</v>
      </c>
      <c r="S839" s="242">
        <v>0</v>
      </c>
      <c r="T839" s="243">
        <f>S839*H839</f>
        <v>0</v>
      </c>
      <c r="AR839" s="244" t="s">
        <v>125</v>
      </c>
      <c r="AT839" s="244" t="s">
        <v>266</v>
      </c>
      <c r="AU839" s="244" t="s">
        <v>90</v>
      </c>
      <c r="AY839" s="17" t="s">
        <v>263</v>
      </c>
      <c r="BE839" s="245">
        <f>IF(N839="základní",J839,0)</f>
        <v>0</v>
      </c>
      <c r="BF839" s="245">
        <f>IF(N839="snížená",J839,0)</f>
        <v>0</v>
      </c>
      <c r="BG839" s="245">
        <f>IF(N839="zákl. přenesená",J839,0)</f>
        <v>0</v>
      </c>
      <c r="BH839" s="245">
        <f>IF(N839="sníž. přenesená",J839,0)</f>
        <v>0</v>
      </c>
      <c r="BI839" s="245">
        <f>IF(N839="nulová",J839,0)</f>
        <v>0</v>
      </c>
      <c r="BJ839" s="17" t="s">
        <v>90</v>
      </c>
      <c r="BK839" s="245">
        <f>ROUND(I839*H839,2)</f>
        <v>0</v>
      </c>
      <c r="BL839" s="17" t="s">
        <v>125</v>
      </c>
      <c r="BM839" s="244" t="s">
        <v>5856</v>
      </c>
    </row>
    <row r="840" s="1" customFormat="1" ht="16.5" customHeight="1">
      <c r="B840" s="39"/>
      <c r="C840" s="233" t="s">
        <v>3083</v>
      </c>
      <c r="D840" s="233" t="s">
        <v>266</v>
      </c>
      <c r="E840" s="234" t="s">
        <v>5857</v>
      </c>
      <c r="F840" s="235" t="s">
        <v>5858</v>
      </c>
      <c r="G840" s="236" t="s">
        <v>1829</v>
      </c>
      <c r="H840" s="237">
        <v>4</v>
      </c>
      <c r="I840" s="238"/>
      <c r="J840" s="239">
        <f>ROUND(I840*H840,2)</f>
        <v>0</v>
      </c>
      <c r="K840" s="235" t="s">
        <v>413</v>
      </c>
      <c r="L840" s="44"/>
      <c r="M840" s="240" t="s">
        <v>1</v>
      </c>
      <c r="N840" s="241" t="s">
        <v>48</v>
      </c>
      <c r="O840" s="87"/>
      <c r="P840" s="242">
        <f>O840*H840</f>
        <v>0</v>
      </c>
      <c r="Q840" s="242">
        <v>0</v>
      </c>
      <c r="R840" s="242">
        <f>Q840*H840</f>
        <v>0</v>
      </c>
      <c r="S840" s="242">
        <v>0</v>
      </c>
      <c r="T840" s="243">
        <f>S840*H840</f>
        <v>0</v>
      </c>
      <c r="AR840" s="244" t="s">
        <v>125</v>
      </c>
      <c r="AT840" s="244" t="s">
        <v>266</v>
      </c>
      <c r="AU840" s="244" t="s">
        <v>90</v>
      </c>
      <c r="AY840" s="17" t="s">
        <v>263</v>
      </c>
      <c r="BE840" s="245">
        <f>IF(N840="základní",J840,0)</f>
        <v>0</v>
      </c>
      <c r="BF840" s="245">
        <f>IF(N840="snížená",J840,0)</f>
        <v>0</v>
      </c>
      <c r="BG840" s="245">
        <f>IF(N840="zákl. přenesená",J840,0)</f>
        <v>0</v>
      </c>
      <c r="BH840" s="245">
        <f>IF(N840="sníž. přenesená",J840,0)</f>
        <v>0</v>
      </c>
      <c r="BI840" s="245">
        <f>IF(N840="nulová",J840,0)</f>
        <v>0</v>
      </c>
      <c r="BJ840" s="17" t="s">
        <v>90</v>
      </c>
      <c r="BK840" s="245">
        <f>ROUND(I840*H840,2)</f>
        <v>0</v>
      </c>
      <c r="BL840" s="17" t="s">
        <v>125</v>
      </c>
      <c r="BM840" s="244" t="s">
        <v>5859</v>
      </c>
    </row>
    <row r="841" s="1" customFormat="1" ht="16.5" customHeight="1">
      <c r="B841" s="39"/>
      <c r="C841" s="233" t="s">
        <v>3089</v>
      </c>
      <c r="D841" s="233" t="s">
        <v>266</v>
      </c>
      <c r="E841" s="234" t="s">
        <v>5860</v>
      </c>
      <c r="F841" s="235" t="s">
        <v>4745</v>
      </c>
      <c r="G841" s="236" t="s">
        <v>1829</v>
      </c>
      <c r="H841" s="237">
        <v>1</v>
      </c>
      <c r="I841" s="238"/>
      <c r="J841" s="239">
        <f>ROUND(I841*H841,2)</f>
        <v>0</v>
      </c>
      <c r="K841" s="235" t="s">
        <v>413</v>
      </c>
      <c r="L841" s="44"/>
      <c r="M841" s="240" t="s">
        <v>1</v>
      </c>
      <c r="N841" s="241" t="s">
        <v>48</v>
      </c>
      <c r="O841" s="87"/>
      <c r="P841" s="242">
        <f>O841*H841</f>
        <v>0</v>
      </c>
      <c r="Q841" s="242">
        <v>0</v>
      </c>
      <c r="R841" s="242">
        <f>Q841*H841</f>
        <v>0</v>
      </c>
      <c r="S841" s="242">
        <v>0</v>
      </c>
      <c r="T841" s="243">
        <f>S841*H841</f>
        <v>0</v>
      </c>
      <c r="AR841" s="244" t="s">
        <v>125</v>
      </c>
      <c r="AT841" s="244" t="s">
        <v>266</v>
      </c>
      <c r="AU841" s="244" t="s">
        <v>90</v>
      </c>
      <c r="AY841" s="17" t="s">
        <v>263</v>
      </c>
      <c r="BE841" s="245">
        <f>IF(N841="základní",J841,0)</f>
        <v>0</v>
      </c>
      <c r="BF841" s="245">
        <f>IF(N841="snížená",J841,0)</f>
        <v>0</v>
      </c>
      <c r="BG841" s="245">
        <f>IF(N841="zákl. přenesená",J841,0)</f>
        <v>0</v>
      </c>
      <c r="BH841" s="245">
        <f>IF(N841="sníž. přenesená",J841,0)</f>
        <v>0</v>
      </c>
      <c r="BI841" s="245">
        <f>IF(N841="nulová",J841,0)</f>
        <v>0</v>
      </c>
      <c r="BJ841" s="17" t="s">
        <v>90</v>
      </c>
      <c r="BK841" s="245">
        <f>ROUND(I841*H841,2)</f>
        <v>0</v>
      </c>
      <c r="BL841" s="17" t="s">
        <v>125</v>
      </c>
      <c r="BM841" s="244" t="s">
        <v>5861</v>
      </c>
    </row>
    <row r="842" s="1" customFormat="1" ht="16.5" customHeight="1">
      <c r="B842" s="39"/>
      <c r="C842" s="233" t="s">
        <v>3097</v>
      </c>
      <c r="D842" s="233" t="s">
        <v>266</v>
      </c>
      <c r="E842" s="234" t="s">
        <v>5862</v>
      </c>
      <c r="F842" s="235" t="s">
        <v>5811</v>
      </c>
      <c r="G842" s="236" t="s">
        <v>1829</v>
      </c>
      <c r="H842" s="237">
        <v>1</v>
      </c>
      <c r="I842" s="238"/>
      <c r="J842" s="239">
        <f>ROUND(I842*H842,2)</f>
        <v>0</v>
      </c>
      <c r="K842" s="235" t="s">
        <v>413</v>
      </c>
      <c r="L842" s="44"/>
      <c r="M842" s="240" t="s">
        <v>1</v>
      </c>
      <c r="N842" s="241" t="s">
        <v>48</v>
      </c>
      <c r="O842" s="87"/>
      <c r="P842" s="242">
        <f>O842*H842</f>
        <v>0</v>
      </c>
      <c r="Q842" s="242">
        <v>0</v>
      </c>
      <c r="R842" s="242">
        <f>Q842*H842</f>
        <v>0</v>
      </c>
      <c r="S842" s="242">
        <v>0</v>
      </c>
      <c r="T842" s="243">
        <f>S842*H842</f>
        <v>0</v>
      </c>
      <c r="AR842" s="244" t="s">
        <v>125</v>
      </c>
      <c r="AT842" s="244" t="s">
        <v>266</v>
      </c>
      <c r="AU842" s="244" t="s">
        <v>90</v>
      </c>
      <c r="AY842" s="17" t="s">
        <v>263</v>
      </c>
      <c r="BE842" s="245">
        <f>IF(N842="základní",J842,0)</f>
        <v>0</v>
      </c>
      <c r="BF842" s="245">
        <f>IF(N842="snížená",J842,0)</f>
        <v>0</v>
      </c>
      <c r="BG842" s="245">
        <f>IF(N842="zákl. přenesená",J842,0)</f>
        <v>0</v>
      </c>
      <c r="BH842" s="245">
        <f>IF(N842="sníž. přenesená",J842,0)</f>
        <v>0</v>
      </c>
      <c r="BI842" s="245">
        <f>IF(N842="nulová",J842,0)</f>
        <v>0</v>
      </c>
      <c r="BJ842" s="17" t="s">
        <v>90</v>
      </c>
      <c r="BK842" s="245">
        <f>ROUND(I842*H842,2)</f>
        <v>0</v>
      </c>
      <c r="BL842" s="17" t="s">
        <v>125</v>
      </c>
      <c r="BM842" s="244" t="s">
        <v>5863</v>
      </c>
    </row>
    <row r="843" s="1" customFormat="1" ht="16.5" customHeight="1">
      <c r="B843" s="39"/>
      <c r="C843" s="233" t="s">
        <v>3101</v>
      </c>
      <c r="D843" s="233" t="s">
        <v>266</v>
      </c>
      <c r="E843" s="234" t="s">
        <v>5864</v>
      </c>
      <c r="F843" s="235" t="s">
        <v>4745</v>
      </c>
      <c r="G843" s="236" t="s">
        <v>1829</v>
      </c>
      <c r="H843" s="237">
        <v>1</v>
      </c>
      <c r="I843" s="238"/>
      <c r="J843" s="239">
        <f>ROUND(I843*H843,2)</f>
        <v>0</v>
      </c>
      <c r="K843" s="235" t="s">
        <v>413</v>
      </c>
      <c r="L843" s="44"/>
      <c r="M843" s="240" t="s">
        <v>1</v>
      </c>
      <c r="N843" s="241" t="s">
        <v>48</v>
      </c>
      <c r="O843" s="87"/>
      <c r="P843" s="242">
        <f>O843*H843</f>
        <v>0</v>
      </c>
      <c r="Q843" s="242">
        <v>0</v>
      </c>
      <c r="R843" s="242">
        <f>Q843*H843</f>
        <v>0</v>
      </c>
      <c r="S843" s="242">
        <v>0</v>
      </c>
      <c r="T843" s="243">
        <f>S843*H843</f>
        <v>0</v>
      </c>
      <c r="AR843" s="244" t="s">
        <v>125</v>
      </c>
      <c r="AT843" s="244" t="s">
        <v>266</v>
      </c>
      <c r="AU843" s="244" t="s">
        <v>90</v>
      </c>
      <c r="AY843" s="17" t="s">
        <v>263</v>
      </c>
      <c r="BE843" s="245">
        <f>IF(N843="základní",J843,0)</f>
        <v>0</v>
      </c>
      <c r="BF843" s="245">
        <f>IF(N843="snížená",J843,0)</f>
        <v>0</v>
      </c>
      <c r="BG843" s="245">
        <f>IF(N843="zákl. přenesená",J843,0)</f>
        <v>0</v>
      </c>
      <c r="BH843" s="245">
        <f>IF(N843="sníž. přenesená",J843,0)</f>
        <v>0</v>
      </c>
      <c r="BI843" s="245">
        <f>IF(N843="nulová",J843,0)</f>
        <v>0</v>
      </c>
      <c r="BJ843" s="17" t="s">
        <v>90</v>
      </c>
      <c r="BK843" s="245">
        <f>ROUND(I843*H843,2)</f>
        <v>0</v>
      </c>
      <c r="BL843" s="17" t="s">
        <v>125</v>
      </c>
      <c r="BM843" s="244" t="s">
        <v>5865</v>
      </c>
    </row>
    <row r="844" s="1" customFormat="1" ht="24" customHeight="1">
      <c r="B844" s="39"/>
      <c r="C844" s="233" t="s">
        <v>3105</v>
      </c>
      <c r="D844" s="233" t="s">
        <v>266</v>
      </c>
      <c r="E844" s="234" t="s">
        <v>5866</v>
      </c>
      <c r="F844" s="235" t="s">
        <v>5867</v>
      </c>
      <c r="G844" s="236" t="s">
        <v>1829</v>
      </c>
      <c r="H844" s="237">
        <v>2</v>
      </c>
      <c r="I844" s="238"/>
      <c r="J844" s="239">
        <f>ROUND(I844*H844,2)</f>
        <v>0</v>
      </c>
      <c r="K844" s="235" t="s">
        <v>413</v>
      </c>
      <c r="L844" s="44"/>
      <c r="M844" s="240" t="s">
        <v>1</v>
      </c>
      <c r="N844" s="241" t="s">
        <v>48</v>
      </c>
      <c r="O844" s="87"/>
      <c r="P844" s="242">
        <f>O844*H844</f>
        <v>0</v>
      </c>
      <c r="Q844" s="242">
        <v>0</v>
      </c>
      <c r="R844" s="242">
        <f>Q844*H844</f>
        <v>0</v>
      </c>
      <c r="S844" s="242">
        <v>0</v>
      </c>
      <c r="T844" s="243">
        <f>S844*H844</f>
        <v>0</v>
      </c>
      <c r="AR844" s="244" t="s">
        <v>125</v>
      </c>
      <c r="AT844" s="244" t="s">
        <v>266</v>
      </c>
      <c r="AU844" s="244" t="s">
        <v>90</v>
      </c>
      <c r="AY844" s="17" t="s">
        <v>263</v>
      </c>
      <c r="BE844" s="245">
        <f>IF(N844="základní",J844,0)</f>
        <v>0</v>
      </c>
      <c r="BF844" s="245">
        <f>IF(N844="snížená",J844,0)</f>
        <v>0</v>
      </c>
      <c r="BG844" s="245">
        <f>IF(N844="zákl. přenesená",J844,0)</f>
        <v>0</v>
      </c>
      <c r="BH844" s="245">
        <f>IF(N844="sníž. přenesená",J844,0)</f>
        <v>0</v>
      </c>
      <c r="BI844" s="245">
        <f>IF(N844="nulová",J844,0)</f>
        <v>0</v>
      </c>
      <c r="BJ844" s="17" t="s">
        <v>90</v>
      </c>
      <c r="BK844" s="245">
        <f>ROUND(I844*H844,2)</f>
        <v>0</v>
      </c>
      <c r="BL844" s="17" t="s">
        <v>125</v>
      </c>
      <c r="BM844" s="244" t="s">
        <v>5868</v>
      </c>
    </row>
    <row r="845" s="1" customFormat="1" ht="16.5" customHeight="1">
      <c r="B845" s="39"/>
      <c r="C845" s="233" t="s">
        <v>3109</v>
      </c>
      <c r="D845" s="233" t="s">
        <v>266</v>
      </c>
      <c r="E845" s="234" t="s">
        <v>5869</v>
      </c>
      <c r="F845" s="235" t="s">
        <v>4745</v>
      </c>
      <c r="G845" s="236" t="s">
        <v>1829</v>
      </c>
      <c r="H845" s="237">
        <v>1</v>
      </c>
      <c r="I845" s="238"/>
      <c r="J845" s="239">
        <f>ROUND(I845*H845,2)</f>
        <v>0</v>
      </c>
      <c r="K845" s="235" t="s">
        <v>413</v>
      </c>
      <c r="L845" s="44"/>
      <c r="M845" s="240" t="s">
        <v>1</v>
      </c>
      <c r="N845" s="241" t="s">
        <v>48</v>
      </c>
      <c r="O845" s="87"/>
      <c r="P845" s="242">
        <f>O845*H845</f>
        <v>0</v>
      </c>
      <c r="Q845" s="242">
        <v>0</v>
      </c>
      <c r="R845" s="242">
        <f>Q845*H845</f>
        <v>0</v>
      </c>
      <c r="S845" s="242">
        <v>0</v>
      </c>
      <c r="T845" s="243">
        <f>S845*H845</f>
        <v>0</v>
      </c>
      <c r="AR845" s="244" t="s">
        <v>125</v>
      </c>
      <c r="AT845" s="244" t="s">
        <v>266</v>
      </c>
      <c r="AU845" s="244" t="s">
        <v>90</v>
      </c>
      <c r="AY845" s="17" t="s">
        <v>263</v>
      </c>
      <c r="BE845" s="245">
        <f>IF(N845="základní",J845,0)</f>
        <v>0</v>
      </c>
      <c r="BF845" s="245">
        <f>IF(N845="snížená",J845,0)</f>
        <v>0</v>
      </c>
      <c r="BG845" s="245">
        <f>IF(N845="zákl. přenesená",J845,0)</f>
        <v>0</v>
      </c>
      <c r="BH845" s="245">
        <f>IF(N845="sníž. přenesená",J845,0)</f>
        <v>0</v>
      </c>
      <c r="BI845" s="245">
        <f>IF(N845="nulová",J845,0)</f>
        <v>0</v>
      </c>
      <c r="BJ845" s="17" t="s">
        <v>90</v>
      </c>
      <c r="BK845" s="245">
        <f>ROUND(I845*H845,2)</f>
        <v>0</v>
      </c>
      <c r="BL845" s="17" t="s">
        <v>125</v>
      </c>
      <c r="BM845" s="244" t="s">
        <v>5870</v>
      </c>
    </row>
    <row r="846" s="11" customFormat="1" ht="25.92" customHeight="1">
      <c r="B846" s="217"/>
      <c r="C846" s="218"/>
      <c r="D846" s="219" t="s">
        <v>82</v>
      </c>
      <c r="E846" s="220" t="s">
        <v>5871</v>
      </c>
      <c r="F846" s="220" t="s">
        <v>5872</v>
      </c>
      <c r="G846" s="218"/>
      <c r="H846" s="218"/>
      <c r="I846" s="221"/>
      <c r="J846" s="222">
        <f>BK846</f>
        <v>0</v>
      </c>
      <c r="K846" s="218"/>
      <c r="L846" s="223"/>
      <c r="M846" s="224"/>
      <c r="N846" s="225"/>
      <c r="O846" s="225"/>
      <c r="P846" s="226">
        <f>SUM(P847:P850)</f>
        <v>0</v>
      </c>
      <c r="Q846" s="225"/>
      <c r="R846" s="226">
        <f>SUM(R847:R850)</f>
        <v>0</v>
      </c>
      <c r="S846" s="225"/>
      <c r="T846" s="227">
        <f>SUM(T847:T850)</f>
        <v>0</v>
      </c>
      <c r="AR846" s="228" t="s">
        <v>90</v>
      </c>
      <c r="AT846" s="229" t="s">
        <v>82</v>
      </c>
      <c r="AU846" s="229" t="s">
        <v>83</v>
      </c>
      <c r="AY846" s="228" t="s">
        <v>263</v>
      </c>
      <c r="BK846" s="230">
        <f>SUM(BK847:BK850)</f>
        <v>0</v>
      </c>
    </row>
    <row r="847" s="1" customFormat="1" ht="16.5" customHeight="1">
      <c r="B847" s="39"/>
      <c r="C847" s="233" t="s">
        <v>3113</v>
      </c>
      <c r="D847" s="233" t="s">
        <v>266</v>
      </c>
      <c r="E847" s="234" t="s">
        <v>5873</v>
      </c>
      <c r="F847" s="235" t="s">
        <v>5211</v>
      </c>
      <c r="G847" s="236" t="s">
        <v>1694</v>
      </c>
      <c r="H847" s="237">
        <v>17</v>
      </c>
      <c r="I847" s="238"/>
      <c r="J847" s="239">
        <f>ROUND(I847*H847,2)</f>
        <v>0</v>
      </c>
      <c r="K847" s="235" t="s">
        <v>413</v>
      </c>
      <c r="L847" s="44"/>
      <c r="M847" s="240" t="s">
        <v>1</v>
      </c>
      <c r="N847" s="241" t="s">
        <v>48</v>
      </c>
      <c r="O847" s="87"/>
      <c r="P847" s="242">
        <f>O847*H847</f>
        <v>0</v>
      </c>
      <c r="Q847" s="242">
        <v>0</v>
      </c>
      <c r="R847" s="242">
        <f>Q847*H847</f>
        <v>0</v>
      </c>
      <c r="S847" s="242">
        <v>0</v>
      </c>
      <c r="T847" s="243">
        <f>S847*H847</f>
        <v>0</v>
      </c>
      <c r="AR847" s="244" t="s">
        <v>125</v>
      </c>
      <c r="AT847" s="244" t="s">
        <v>266</v>
      </c>
      <c r="AU847" s="244" t="s">
        <v>90</v>
      </c>
      <c r="AY847" s="17" t="s">
        <v>263</v>
      </c>
      <c r="BE847" s="245">
        <f>IF(N847="základní",J847,0)</f>
        <v>0</v>
      </c>
      <c r="BF847" s="245">
        <f>IF(N847="snížená",J847,0)</f>
        <v>0</v>
      </c>
      <c r="BG847" s="245">
        <f>IF(N847="zákl. přenesená",J847,0)</f>
        <v>0</v>
      </c>
      <c r="BH847" s="245">
        <f>IF(N847="sníž. přenesená",J847,0)</f>
        <v>0</v>
      </c>
      <c r="BI847" s="245">
        <f>IF(N847="nulová",J847,0)</f>
        <v>0</v>
      </c>
      <c r="BJ847" s="17" t="s">
        <v>90</v>
      </c>
      <c r="BK847" s="245">
        <f>ROUND(I847*H847,2)</f>
        <v>0</v>
      </c>
      <c r="BL847" s="17" t="s">
        <v>125</v>
      </c>
      <c r="BM847" s="244" t="s">
        <v>5874</v>
      </c>
    </row>
    <row r="848" s="1" customFormat="1" ht="16.5" customHeight="1">
      <c r="B848" s="39"/>
      <c r="C848" s="233" t="s">
        <v>3117</v>
      </c>
      <c r="D848" s="233" t="s">
        <v>266</v>
      </c>
      <c r="E848" s="234" t="s">
        <v>5875</v>
      </c>
      <c r="F848" s="235" t="s">
        <v>4766</v>
      </c>
      <c r="G848" s="236" t="s">
        <v>1694</v>
      </c>
      <c r="H848" s="237">
        <v>17</v>
      </c>
      <c r="I848" s="238"/>
      <c r="J848" s="239">
        <f>ROUND(I848*H848,2)</f>
        <v>0</v>
      </c>
      <c r="K848" s="235" t="s">
        <v>413</v>
      </c>
      <c r="L848" s="44"/>
      <c r="M848" s="240" t="s">
        <v>1</v>
      </c>
      <c r="N848" s="241" t="s">
        <v>48</v>
      </c>
      <c r="O848" s="87"/>
      <c r="P848" s="242">
        <f>O848*H848</f>
        <v>0</v>
      </c>
      <c r="Q848" s="242">
        <v>0</v>
      </c>
      <c r="R848" s="242">
        <f>Q848*H848</f>
        <v>0</v>
      </c>
      <c r="S848" s="242">
        <v>0</v>
      </c>
      <c r="T848" s="243">
        <f>S848*H848</f>
        <v>0</v>
      </c>
      <c r="AR848" s="244" t="s">
        <v>125</v>
      </c>
      <c r="AT848" s="244" t="s">
        <v>266</v>
      </c>
      <c r="AU848" s="244" t="s">
        <v>90</v>
      </c>
      <c r="AY848" s="17" t="s">
        <v>263</v>
      </c>
      <c r="BE848" s="245">
        <f>IF(N848="základní",J848,0)</f>
        <v>0</v>
      </c>
      <c r="BF848" s="245">
        <f>IF(N848="snížená",J848,0)</f>
        <v>0</v>
      </c>
      <c r="BG848" s="245">
        <f>IF(N848="zákl. přenesená",J848,0)</f>
        <v>0</v>
      </c>
      <c r="BH848" s="245">
        <f>IF(N848="sníž. přenesená",J848,0)</f>
        <v>0</v>
      </c>
      <c r="BI848" s="245">
        <f>IF(N848="nulová",J848,0)</f>
        <v>0</v>
      </c>
      <c r="BJ848" s="17" t="s">
        <v>90</v>
      </c>
      <c r="BK848" s="245">
        <f>ROUND(I848*H848,2)</f>
        <v>0</v>
      </c>
      <c r="BL848" s="17" t="s">
        <v>125</v>
      </c>
      <c r="BM848" s="244" t="s">
        <v>5876</v>
      </c>
    </row>
    <row r="849" s="1" customFormat="1" ht="16.5" customHeight="1">
      <c r="B849" s="39"/>
      <c r="C849" s="233" t="s">
        <v>3121</v>
      </c>
      <c r="D849" s="233" t="s">
        <v>266</v>
      </c>
      <c r="E849" s="234" t="s">
        <v>5877</v>
      </c>
      <c r="F849" s="235" t="s">
        <v>4942</v>
      </c>
      <c r="G849" s="236" t="s">
        <v>407</v>
      </c>
      <c r="H849" s="237">
        <v>5</v>
      </c>
      <c r="I849" s="238"/>
      <c r="J849" s="239">
        <f>ROUND(I849*H849,2)</f>
        <v>0</v>
      </c>
      <c r="K849" s="235" t="s">
        <v>413</v>
      </c>
      <c r="L849" s="44"/>
      <c r="M849" s="240" t="s">
        <v>1</v>
      </c>
      <c r="N849" s="241" t="s">
        <v>48</v>
      </c>
      <c r="O849" s="87"/>
      <c r="P849" s="242">
        <f>O849*H849</f>
        <v>0</v>
      </c>
      <c r="Q849" s="242">
        <v>0</v>
      </c>
      <c r="R849" s="242">
        <f>Q849*H849</f>
        <v>0</v>
      </c>
      <c r="S849" s="242">
        <v>0</v>
      </c>
      <c r="T849" s="243">
        <f>S849*H849</f>
        <v>0</v>
      </c>
      <c r="AR849" s="244" t="s">
        <v>125</v>
      </c>
      <c r="AT849" s="244" t="s">
        <v>266</v>
      </c>
      <c r="AU849" s="244" t="s">
        <v>90</v>
      </c>
      <c r="AY849" s="17" t="s">
        <v>263</v>
      </c>
      <c r="BE849" s="245">
        <f>IF(N849="základní",J849,0)</f>
        <v>0</v>
      </c>
      <c r="BF849" s="245">
        <f>IF(N849="snížená",J849,0)</f>
        <v>0</v>
      </c>
      <c r="BG849" s="245">
        <f>IF(N849="zákl. přenesená",J849,0)</f>
        <v>0</v>
      </c>
      <c r="BH849" s="245">
        <f>IF(N849="sníž. přenesená",J849,0)</f>
        <v>0</v>
      </c>
      <c r="BI849" s="245">
        <f>IF(N849="nulová",J849,0)</f>
        <v>0</v>
      </c>
      <c r="BJ849" s="17" t="s">
        <v>90</v>
      </c>
      <c r="BK849" s="245">
        <f>ROUND(I849*H849,2)</f>
        <v>0</v>
      </c>
      <c r="BL849" s="17" t="s">
        <v>125</v>
      </c>
      <c r="BM849" s="244" t="s">
        <v>5878</v>
      </c>
    </row>
    <row r="850" s="1" customFormat="1" ht="16.5" customHeight="1">
      <c r="B850" s="39"/>
      <c r="C850" s="233" t="s">
        <v>3127</v>
      </c>
      <c r="D850" s="233" t="s">
        <v>266</v>
      </c>
      <c r="E850" s="234" t="s">
        <v>5879</v>
      </c>
      <c r="F850" s="235" t="s">
        <v>5156</v>
      </c>
      <c r="G850" s="236" t="s">
        <v>407</v>
      </c>
      <c r="H850" s="237">
        <v>2</v>
      </c>
      <c r="I850" s="238"/>
      <c r="J850" s="239">
        <f>ROUND(I850*H850,2)</f>
        <v>0</v>
      </c>
      <c r="K850" s="235" t="s">
        <v>413</v>
      </c>
      <c r="L850" s="44"/>
      <c r="M850" s="240" t="s">
        <v>1</v>
      </c>
      <c r="N850" s="241" t="s">
        <v>48</v>
      </c>
      <c r="O850" s="87"/>
      <c r="P850" s="242">
        <f>O850*H850</f>
        <v>0</v>
      </c>
      <c r="Q850" s="242">
        <v>0</v>
      </c>
      <c r="R850" s="242">
        <f>Q850*H850</f>
        <v>0</v>
      </c>
      <c r="S850" s="242">
        <v>0</v>
      </c>
      <c r="T850" s="243">
        <f>S850*H850</f>
        <v>0</v>
      </c>
      <c r="AR850" s="244" t="s">
        <v>125</v>
      </c>
      <c r="AT850" s="244" t="s">
        <v>266</v>
      </c>
      <c r="AU850" s="244" t="s">
        <v>90</v>
      </c>
      <c r="AY850" s="17" t="s">
        <v>263</v>
      </c>
      <c r="BE850" s="245">
        <f>IF(N850="základní",J850,0)</f>
        <v>0</v>
      </c>
      <c r="BF850" s="245">
        <f>IF(N850="snížená",J850,0)</f>
        <v>0</v>
      </c>
      <c r="BG850" s="245">
        <f>IF(N850="zákl. přenesená",J850,0)</f>
        <v>0</v>
      </c>
      <c r="BH850" s="245">
        <f>IF(N850="sníž. přenesená",J850,0)</f>
        <v>0</v>
      </c>
      <c r="BI850" s="245">
        <f>IF(N850="nulová",J850,0)</f>
        <v>0</v>
      </c>
      <c r="BJ850" s="17" t="s">
        <v>90</v>
      </c>
      <c r="BK850" s="245">
        <f>ROUND(I850*H850,2)</f>
        <v>0</v>
      </c>
      <c r="BL850" s="17" t="s">
        <v>125</v>
      </c>
      <c r="BM850" s="244" t="s">
        <v>5880</v>
      </c>
    </row>
    <row r="851" s="11" customFormat="1" ht="25.92" customHeight="1">
      <c r="B851" s="217"/>
      <c r="C851" s="218"/>
      <c r="D851" s="219" t="s">
        <v>82</v>
      </c>
      <c r="E851" s="220" t="s">
        <v>5881</v>
      </c>
      <c r="F851" s="220" t="s">
        <v>5882</v>
      </c>
      <c r="G851" s="218"/>
      <c r="H851" s="218"/>
      <c r="I851" s="221"/>
      <c r="J851" s="222">
        <f>BK851</f>
        <v>0</v>
      </c>
      <c r="K851" s="218"/>
      <c r="L851" s="223"/>
      <c r="M851" s="224"/>
      <c r="N851" s="225"/>
      <c r="O851" s="225"/>
      <c r="P851" s="226">
        <f>SUM(P852:P858)</f>
        <v>0</v>
      </c>
      <c r="Q851" s="225"/>
      <c r="R851" s="226">
        <f>SUM(R852:R858)</f>
        <v>0</v>
      </c>
      <c r="S851" s="225"/>
      <c r="T851" s="227">
        <f>SUM(T852:T858)</f>
        <v>0</v>
      </c>
      <c r="AR851" s="228" t="s">
        <v>90</v>
      </c>
      <c r="AT851" s="229" t="s">
        <v>82</v>
      </c>
      <c r="AU851" s="229" t="s">
        <v>83</v>
      </c>
      <c r="AY851" s="228" t="s">
        <v>263</v>
      </c>
      <c r="BK851" s="230">
        <f>SUM(BK852:BK858)</f>
        <v>0</v>
      </c>
    </row>
    <row r="852" s="1" customFormat="1" ht="16.5" customHeight="1">
      <c r="B852" s="39"/>
      <c r="C852" s="233" t="s">
        <v>3132</v>
      </c>
      <c r="D852" s="233" t="s">
        <v>266</v>
      </c>
      <c r="E852" s="234" t="s">
        <v>5883</v>
      </c>
      <c r="F852" s="235" t="s">
        <v>5884</v>
      </c>
      <c r="G852" s="236" t="s">
        <v>1829</v>
      </c>
      <c r="H852" s="237">
        <v>1</v>
      </c>
      <c r="I852" s="238"/>
      <c r="J852" s="239">
        <f>ROUND(I852*H852,2)</f>
        <v>0</v>
      </c>
      <c r="K852" s="235" t="s">
        <v>413</v>
      </c>
      <c r="L852" s="44"/>
      <c r="M852" s="240" t="s">
        <v>1</v>
      </c>
      <c r="N852" s="241" t="s">
        <v>48</v>
      </c>
      <c r="O852" s="87"/>
      <c r="P852" s="242">
        <f>O852*H852</f>
        <v>0</v>
      </c>
      <c r="Q852" s="242">
        <v>0</v>
      </c>
      <c r="R852" s="242">
        <f>Q852*H852</f>
        <v>0</v>
      </c>
      <c r="S852" s="242">
        <v>0</v>
      </c>
      <c r="T852" s="243">
        <f>S852*H852</f>
        <v>0</v>
      </c>
      <c r="AR852" s="244" t="s">
        <v>125</v>
      </c>
      <c r="AT852" s="244" t="s">
        <v>266</v>
      </c>
      <c r="AU852" s="244" t="s">
        <v>90</v>
      </c>
      <c r="AY852" s="17" t="s">
        <v>263</v>
      </c>
      <c r="BE852" s="245">
        <f>IF(N852="základní",J852,0)</f>
        <v>0</v>
      </c>
      <c r="BF852" s="245">
        <f>IF(N852="snížená",J852,0)</f>
        <v>0</v>
      </c>
      <c r="BG852" s="245">
        <f>IF(N852="zákl. přenesená",J852,0)</f>
        <v>0</v>
      </c>
      <c r="BH852" s="245">
        <f>IF(N852="sníž. přenesená",J852,0)</f>
        <v>0</v>
      </c>
      <c r="BI852" s="245">
        <f>IF(N852="nulová",J852,0)</f>
        <v>0</v>
      </c>
      <c r="BJ852" s="17" t="s">
        <v>90</v>
      </c>
      <c r="BK852" s="245">
        <f>ROUND(I852*H852,2)</f>
        <v>0</v>
      </c>
      <c r="BL852" s="17" t="s">
        <v>125</v>
      </c>
      <c r="BM852" s="244" t="s">
        <v>5885</v>
      </c>
    </row>
    <row r="853" s="1" customFormat="1">
      <c r="B853" s="39"/>
      <c r="C853" s="40"/>
      <c r="D853" s="246" t="s">
        <v>273</v>
      </c>
      <c r="E853" s="40"/>
      <c r="F853" s="247" t="s">
        <v>5886</v>
      </c>
      <c r="G853" s="40"/>
      <c r="H853" s="40"/>
      <c r="I853" s="151"/>
      <c r="J853" s="40"/>
      <c r="K853" s="40"/>
      <c r="L853" s="44"/>
      <c r="M853" s="248"/>
      <c r="N853" s="87"/>
      <c r="O853" s="87"/>
      <c r="P853" s="87"/>
      <c r="Q853" s="87"/>
      <c r="R853" s="87"/>
      <c r="S853" s="87"/>
      <c r="T853" s="88"/>
      <c r="AT853" s="17" t="s">
        <v>273</v>
      </c>
      <c r="AU853" s="17" t="s">
        <v>90</v>
      </c>
    </row>
    <row r="854" s="1" customFormat="1" ht="16.5" customHeight="1">
      <c r="B854" s="39"/>
      <c r="C854" s="233" t="s">
        <v>3136</v>
      </c>
      <c r="D854" s="233" t="s">
        <v>266</v>
      </c>
      <c r="E854" s="234" t="s">
        <v>5887</v>
      </c>
      <c r="F854" s="235" t="s">
        <v>4819</v>
      </c>
      <c r="G854" s="236" t="s">
        <v>1829</v>
      </c>
      <c r="H854" s="237">
        <v>1</v>
      </c>
      <c r="I854" s="238"/>
      <c r="J854" s="239">
        <f>ROUND(I854*H854,2)</f>
        <v>0</v>
      </c>
      <c r="K854" s="235" t="s">
        <v>413</v>
      </c>
      <c r="L854" s="44"/>
      <c r="M854" s="240" t="s">
        <v>1</v>
      </c>
      <c r="N854" s="241" t="s">
        <v>48</v>
      </c>
      <c r="O854" s="87"/>
      <c r="P854" s="242">
        <f>O854*H854</f>
        <v>0</v>
      </c>
      <c r="Q854" s="242">
        <v>0</v>
      </c>
      <c r="R854" s="242">
        <f>Q854*H854</f>
        <v>0</v>
      </c>
      <c r="S854" s="242">
        <v>0</v>
      </c>
      <c r="T854" s="243">
        <f>S854*H854</f>
        <v>0</v>
      </c>
      <c r="AR854" s="244" t="s">
        <v>125</v>
      </c>
      <c r="AT854" s="244" t="s">
        <v>266</v>
      </c>
      <c r="AU854" s="244" t="s">
        <v>90</v>
      </c>
      <c r="AY854" s="17" t="s">
        <v>263</v>
      </c>
      <c r="BE854" s="245">
        <f>IF(N854="základní",J854,0)</f>
        <v>0</v>
      </c>
      <c r="BF854" s="245">
        <f>IF(N854="snížená",J854,0)</f>
        <v>0</v>
      </c>
      <c r="BG854" s="245">
        <f>IF(N854="zákl. přenesená",J854,0)</f>
        <v>0</v>
      </c>
      <c r="BH854" s="245">
        <f>IF(N854="sníž. přenesená",J854,0)</f>
        <v>0</v>
      </c>
      <c r="BI854" s="245">
        <f>IF(N854="nulová",J854,0)</f>
        <v>0</v>
      </c>
      <c r="BJ854" s="17" t="s">
        <v>90</v>
      </c>
      <c r="BK854" s="245">
        <f>ROUND(I854*H854,2)</f>
        <v>0</v>
      </c>
      <c r="BL854" s="17" t="s">
        <v>125</v>
      </c>
      <c r="BM854" s="244" t="s">
        <v>5888</v>
      </c>
    </row>
    <row r="855" s="1" customFormat="1" ht="16.5" customHeight="1">
      <c r="B855" s="39"/>
      <c r="C855" s="233" t="s">
        <v>3140</v>
      </c>
      <c r="D855" s="233" t="s">
        <v>266</v>
      </c>
      <c r="E855" s="234" t="s">
        <v>5889</v>
      </c>
      <c r="F855" s="235" t="s">
        <v>4811</v>
      </c>
      <c r="G855" s="236" t="s">
        <v>1829</v>
      </c>
      <c r="H855" s="237">
        <v>1</v>
      </c>
      <c r="I855" s="238"/>
      <c r="J855" s="239">
        <f>ROUND(I855*H855,2)</f>
        <v>0</v>
      </c>
      <c r="K855" s="235" t="s">
        <v>413</v>
      </c>
      <c r="L855" s="44"/>
      <c r="M855" s="240" t="s">
        <v>1</v>
      </c>
      <c r="N855" s="241" t="s">
        <v>48</v>
      </c>
      <c r="O855" s="87"/>
      <c r="P855" s="242">
        <f>O855*H855</f>
        <v>0</v>
      </c>
      <c r="Q855" s="242">
        <v>0</v>
      </c>
      <c r="R855" s="242">
        <f>Q855*H855</f>
        <v>0</v>
      </c>
      <c r="S855" s="242">
        <v>0</v>
      </c>
      <c r="T855" s="243">
        <f>S855*H855</f>
        <v>0</v>
      </c>
      <c r="AR855" s="244" t="s">
        <v>125</v>
      </c>
      <c r="AT855" s="244" t="s">
        <v>266</v>
      </c>
      <c r="AU855" s="244" t="s">
        <v>90</v>
      </c>
      <c r="AY855" s="17" t="s">
        <v>263</v>
      </c>
      <c r="BE855" s="245">
        <f>IF(N855="základní",J855,0)</f>
        <v>0</v>
      </c>
      <c r="BF855" s="245">
        <f>IF(N855="snížená",J855,0)</f>
        <v>0</v>
      </c>
      <c r="BG855" s="245">
        <f>IF(N855="zákl. přenesená",J855,0)</f>
        <v>0</v>
      </c>
      <c r="BH855" s="245">
        <f>IF(N855="sníž. přenesená",J855,0)</f>
        <v>0</v>
      </c>
      <c r="BI855" s="245">
        <f>IF(N855="nulová",J855,0)</f>
        <v>0</v>
      </c>
      <c r="BJ855" s="17" t="s">
        <v>90</v>
      </c>
      <c r="BK855" s="245">
        <f>ROUND(I855*H855,2)</f>
        <v>0</v>
      </c>
      <c r="BL855" s="17" t="s">
        <v>125</v>
      </c>
      <c r="BM855" s="244" t="s">
        <v>5890</v>
      </c>
    </row>
    <row r="856" s="1" customFormat="1" ht="16.5" customHeight="1">
      <c r="B856" s="39"/>
      <c r="C856" s="233" t="s">
        <v>3144</v>
      </c>
      <c r="D856" s="233" t="s">
        <v>266</v>
      </c>
      <c r="E856" s="234" t="s">
        <v>5891</v>
      </c>
      <c r="F856" s="235" t="s">
        <v>4822</v>
      </c>
      <c r="G856" s="236" t="s">
        <v>1694</v>
      </c>
      <c r="H856" s="237">
        <v>35</v>
      </c>
      <c r="I856" s="238"/>
      <c r="J856" s="239">
        <f>ROUND(I856*H856,2)</f>
        <v>0</v>
      </c>
      <c r="K856" s="235" t="s">
        <v>413</v>
      </c>
      <c r="L856" s="44"/>
      <c r="M856" s="240" t="s">
        <v>1</v>
      </c>
      <c r="N856" s="241" t="s">
        <v>48</v>
      </c>
      <c r="O856" s="87"/>
      <c r="P856" s="242">
        <f>O856*H856</f>
        <v>0</v>
      </c>
      <c r="Q856" s="242">
        <v>0</v>
      </c>
      <c r="R856" s="242">
        <f>Q856*H856</f>
        <v>0</v>
      </c>
      <c r="S856" s="242">
        <v>0</v>
      </c>
      <c r="T856" s="243">
        <f>S856*H856</f>
        <v>0</v>
      </c>
      <c r="AR856" s="244" t="s">
        <v>125</v>
      </c>
      <c r="AT856" s="244" t="s">
        <v>266</v>
      </c>
      <c r="AU856" s="244" t="s">
        <v>90</v>
      </c>
      <c r="AY856" s="17" t="s">
        <v>263</v>
      </c>
      <c r="BE856" s="245">
        <f>IF(N856="základní",J856,0)</f>
        <v>0</v>
      </c>
      <c r="BF856" s="245">
        <f>IF(N856="snížená",J856,0)</f>
        <v>0</v>
      </c>
      <c r="BG856" s="245">
        <f>IF(N856="zákl. přenesená",J856,0)</f>
        <v>0</v>
      </c>
      <c r="BH856" s="245">
        <f>IF(N856="sníž. přenesená",J856,0)</f>
        <v>0</v>
      </c>
      <c r="BI856" s="245">
        <f>IF(N856="nulová",J856,0)</f>
        <v>0</v>
      </c>
      <c r="BJ856" s="17" t="s">
        <v>90</v>
      </c>
      <c r="BK856" s="245">
        <f>ROUND(I856*H856,2)</f>
        <v>0</v>
      </c>
      <c r="BL856" s="17" t="s">
        <v>125</v>
      </c>
      <c r="BM856" s="244" t="s">
        <v>5892</v>
      </c>
    </row>
    <row r="857" s="1" customFormat="1" ht="16.5" customHeight="1">
      <c r="B857" s="39"/>
      <c r="C857" s="233" t="s">
        <v>3152</v>
      </c>
      <c r="D857" s="233" t="s">
        <v>266</v>
      </c>
      <c r="E857" s="234" t="s">
        <v>5893</v>
      </c>
      <c r="F857" s="235" t="s">
        <v>4824</v>
      </c>
      <c r="G857" s="236" t="s">
        <v>2095</v>
      </c>
      <c r="H857" s="237">
        <v>1</v>
      </c>
      <c r="I857" s="238"/>
      <c r="J857" s="239">
        <f>ROUND(I857*H857,2)</f>
        <v>0</v>
      </c>
      <c r="K857" s="235" t="s">
        <v>413</v>
      </c>
      <c r="L857" s="44"/>
      <c r="M857" s="240" t="s">
        <v>1</v>
      </c>
      <c r="N857" s="241" t="s">
        <v>48</v>
      </c>
      <c r="O857" s="87"/>
      <c r="P857" s="242">
        <f>O857*H857</f>
        <v>0</v>
      </c>
      <c r="Q857" s="242">
        <v>0</v>
      </c>
      <c r="R857" s="242">
        <f>Q857*H857</f>
        <v>0</v>
      </c>
      <c r="S857" s="242">
        <v>0</v>
      </c>
      <c r="T857" s="243">
        <f>S857*H857</f>
        <v>0</v>
      </c>
      <c r="AR857" s="244" t="s">
        <v>125</v>
      </c>
      <c r="AT857" s="244" t="s">
        <v>266</v>
      </c>
      <c r="AU857" s="244" t="s">
        <v>90</v>
      </c>
      <c r="AY857" s="17" t="s">
        <v>263</v>
      </c>
      <c r="BE857" s="245">
        <f>IF(N857="základní",J857,0)</f>
        <v>0</v>
      </c>
      <c r="BF857" s="245">
        <f>IF(N857="snížená",J857,0)</f>
        <v>0</v>
      </c>
      <c r="BG857" s="245">
        <f>IF(N857="zákl. přenesená",J857,0)</f>
        <v>0</v>
      </c>
      <c r="BH857" s="245">
        <f>IF(N857="sníž. přenesená",J857,0)</f>
        <v>0</v>
      </c>
      <c r="BI857" s="245">
        <f>IF(N857="nulová",J857,0)</f>
        <v>0</v>
      </c>
      <c r="BJ857" s="17" t="s">
        <v>90</v>
      </c>
      <c r="BK857" s="245">
        <f>ROUND(I857*H857,2)</f>
        <v>0</v>
      </c>
      <c r="BL857" s="17" t="s">
        <v>125</v>
      </c>
      <c r="BM857" s="244" t="s">
        <v>5894</v>
      </c>
    </row>
    <row r="858" s="1" customFormat="1" ht="16.5" customHeight="1">
      <c r="B858" s="39"/>
      <c r="C858" s="233" t="s">
        <v>3158</v>
      </c>
      <c r="D858" s="233" t="s">
        <v>266</v>
      </c>
      <c r="E858" s="234" t="s">
        <v>5895</v>
      </c>
      <c r="F858" s="235" t="s">
        <v>4745</v>
      </c>
      <c r="G858" s="236" t="s">
        <v>1829</v>
      </c>
      <c r="H858" s="237">
        <v>1</v>
      </c>
      <c r="I858" s="238"/>
      <c r="J858" s="239">
        <f>ROUND(I858*H858,2)</f>
        <v>0</v>
      </c>
      <c r="K858" s="235" t="s">
        <v>413</v>
      </c>
      <c r="L858" s="44"/>
      <c r="M858" s="240" t="s">
        <v>1</v>
      </c>
      <c r="N858" s="241" t="s">
        <v>48</v>
      </c>
      <c r="O858" s="87"/>
      <c r="P858" s="242">
        <f>O858*H858</f>
        <v>0</v>
      </c>
      <c r="Q858" s="242">
        <v>0</v>
      </c>
      <c r="R858" s="242">
        <f>Q858*H858</f>
        <v>0</v>
      </c>
      <c r="S858" s="242">
        <v>0</v>
      </c>
      <c r="T858" s="243">
        <f>S858*H858</f>
        <v>0</v>
      </c>
      <c r="AR858" s="244" t="s">
        <v>125</v>
      </c>
      <c r="AT858" s="244" t="s">
        <v>266</v>
      </c>
      <c r="AU858" s="244" t="s">
        <v>90</v>
      </c>
      <c r="AY858" s="17" t="s">
        <v>263</v>
      </c>
      <c r="BE858" s="245">
        <f>IF(N858="základní",J858,0)</f>
        <v>0</v>
      </c>
      <c r="BF858" s="245">
        <f>IF(N858="snížená",J858,0)</f>
        <v>0</v>
      </c>
      <c r="BG858" s="245">
        <f>IF(N858="zákl. přenesená",J858,0)</f>
        <v>0</v>
      </c>
      <c r="BH858" s="245">
        <f>IF(N858="sníž. přenesená",J858,0)</f>
        <v>0</v>
      </c>
      <c r="BI858" s="245">
        <f>IF(N858="nulová",J858,0)</f>
        <v>0</v>
      </c>
      <c r="BJ858" s="17" t="s">
        <v>90</v>
      </c>
      <c r="BK858" s="245">
        <f>ROUND(I858*H858,2)</f>
        <v>0</v>
      </c>
      <c r="BL858" s="17" t="s">
        <v>125</v>
      </c>
      <c r="BM858" s="244" t="s">
        <v>5896</v>
      </c>
    </row>
    <row r="859" s="11" customFormat="1" ht="25.92" customHeight="1">
      <c r="B859" s="217"/>
      <c r="C859" s="218"/>
      <c r="D859" s="219" t="s">
        <v>82</v>
      </c>
      <c r="E859" s="220" t="s">
        <v>5897</v>
      </c>
      <c r="F859" s="220" t="s">
        <v>5898</v>
      </c>
      <c r="G859" s="218"/>
      <c r="H859" s="218"/>
      <c r="I859" s="221"/>
      <c r="J859" s="222">
        <f>BK859</f>
        <v>0</v>
      </c>
      <c r="K859" s="218"/>
      <c r="L859" s="223"/>
      <c r="M859" s="224"/>
      <c r="N859" s="225"/>
      <c r="O859" s="225"/>
      <c r="P859" s="226">
        <f>SUM(P860:P890)</f>
        <v>0</v>
      </c>
      <c r="Q859" s="225"/>
      <c r="R859" s="226">
        <f>SUM(R860:R890)</f>
        <v>0</v>
      </c>
      <c r="S859" s="225"/>
      <c r="T859" s="227">
        <f>SUM(T860:T890)</f>
        <v>0</v>
      </c>
      <c r="AR859" s="228" t="s">
        <v>90</v>
      </c>
      <c r="AT859" s="229" t="s">
        <v>82</v>
      </c>
      <c r="AU859" s="229" t="s">
        <v>83</v>
      </c>
      <c r="AY859" s="228" t="s">
        <v>263</v>
      </c>
      <c r="BK859" s="230">
        <f>SUM(BK860:BK890)</f>
        <v>0</v>
      </c>
    </row>
    <row r="860" s="1" customFormat="1" ht="16.5" customHeight="1">
      <c r="B860" s="39"/>
      <c r="C860" s="233" t="s">
        <v>3162</v>
      </c>
      <c r="D860" s="233" t="s">
        <v>266</v>
      </c>
      <c r="E860" s="234" t="s">
        <v>5899</v>
      </c>
      <c r="F860" s="235" t="s">
        <v>4950</v>
      </c>
      <c r="G860" s="236" t="s">
        <v>1829</v>
      </c>
      <c r="H860" s="237">
        <v>1</v>
      </c>
      <c r="I860" s="238"/>
      <c r="J860" s="239">
        <f>ROUND(I860*H860,2)</f>
        <v>0</v>
      </c>
      <c r="K860" s="235" t="s">
        <v>413</v>
      </c>
      <c r="L860" s="44"/>
      <c r="M860" s="240" t="s">
        <v>1</v>
      </c>
      <c r="N860" s="241" t="s">
        <v>48</v>
      </c>
      <c r="O860" s="87"/>
      <c r="P860" s="242">
        <f>O860*H860</f>
        <v>0</v>
      </c>
      <c r="Q860" s="242">
        <v>0</v>
      </c>
      <c r="R860" s="242">
        <f>Q860*H860</f>
        <v>0</v>
      </c>
      <c r="S860" s="242">
        <v>0</v>
      </c>
      <c r="T860" s="243">
        <f>S860*H860</f>
        <v>0</v>
      </c>
      <c r="AR860" s="244" t="s">
        <v>125</v>
      </c>
      <c r="AT860" s="244" t="s">
        <v>266</v>
      </c>
      <c r="AU860" s="244" t="s">
        <v>90</v>
      </c>
      <c r="AY860" s="17" t="s">
        <v>263</v>
      </c>
      <c r="BE860" s="245">
        <f>IF(N860="základní",J860,0)</f>
        <v>0</v>
      </c>
      <c r="BF860" s="245">
        <f>IF(N860="snížená",J860,0)</f>
        <v>0</v>
      </c>
      <c r="BG860" s="245">
        <f>IF(N860="zákl. přenesená",J860,0)</f>
        <v>0</v>
      </c>
      <c r="BH860" s="245">
        <f>IF(N860="sníž. přenesená",J860,0)</f>
        <v>0</v>
      </c>
      <c r="BI860" s="245">
        <f>IF(N860="nulová",J860,0)</f>
        <v>0</v>
      </c>
      <c r="BJ860" s="17" t="s">
        <v>90</v>
      </c>
      <c r="BK860" s="245">
        <f>ROUND(I860*H860,2)</f>
        <v>0</v>
      </c>
      <c r="BL860" s="17" t="s">
        <v>125</v>
      </c>
      <c r="BM860" s="244" t="s">
        <v>5900</v>
      </c>
    </row>
    <row r="861" s="1" customFormat="1">
      <c r="B861" s="39"/>
      <c r="C861" s="40"/>
      <c r="D861" s="246" t="s">
        <v>273</v>
      </c>
      <c r="E861" s="40"/>
      <c r="F861" s="247" t="s">
        <v>5901</v>
      </c>
      <c r="G861" s="40"/>
      <c r="H861" s="40"/>
      <c r="I861" s="151"/>
      <c r="J861" s="40"/>
      <c r="K861" s="40"/>
      <c r="L861" s="44"/>
      <c r="M861" s="248"/>
      <c r="N861" s="87"/>
      <c r="O861" s="87"/>
      <c r="P861" s="87"/>
      <c r="Q861" s="87"/>
      <c r="R861" s="87"/>
      <c r="S861" s="87"/>
      <c r="T861" s="88"/>
      <c r="AT861" s="17" t="s">
        <v>273</v>
      </c>
      <c r="AU861" s="17" t="s">
        <v>90</v>
      </c>
    </row>
    <row r="862" s="1" customFormat="1" ht="16.5" customHeight="1">
      <c r="B862" s="39"/>
      <c r="C862" s="233" t="s">
        <v>3166</v>
      </c>
      <c r="D862" s="233" t="s">
        <v>266</v>
      </c>
      <c r="E862" s="234" t="s">
        <v>5902</v>
      </c>
      <c r="F862" s="235" t="s">
        <v>4745</v>
      </c>
      <c r="G862" s="236" t="s">
        <v>1829</v>
      </c>
      <c r="H862" s="237">
        <v>1</v>
      </c>
      <c r="I862" s="238"/>
      <c r="J862" s="239">
        <f>ROUND(I862*H862,2)</f>
        <v>0</v>
      </c>
      <c r="K862" s="235" t="s">
        <v>413</v>
      </c>
      <c r="L862" s="44"/>
      <c r="M862" s="240" t="s">
        <v>1</v>
      </c>
      <c r="N862" s="241" t="s">
        <v>48</v>
      </c>
      <c r="O862" s="87"/>
      <c r="P862" s="242">
        <f>O862*H862</f>
        <v>0</v>
      </c>
      <c r="Q862" s="242">
        <v>0</v>
      </c>
      <c r="R862" s="242">
        <f>Q862*H862</f>
        <v>0</v>
      </c>
      <c r="S862" s="242">
        <v>0</v>
      </c>
      <c r="T862" s="243">
        <f>S862*H862</f>
        <v>0</v>
      </c>
      <c r="AR862" s="244" t="s">
        <v>125</v>
      </c>
      <c r="AT862" s="244" t="s">
        <v>266</v>
      </c>
      <c r="AU862" s="244" t="s">
        <v>90</v>
      </c>
      <c r="AY862" s="17" t="s">
        <v>263</v>
      </c>
      <c r="BE862" s="245">
        <f>IF(N862="základní",J862,0)</f>
        <v>0</v>
      </c>
      <c r="BF862" s="245">
        <f>IF(N862="snížená",J862,0)</f>
        <v>0</v>
      </c>
      <c r="BG862" s="245">
        <f>IF(N862="zákl. přenesená",J862,0)</f>
        <v>0</v>
      </c>
      <c r="BH862" s="245">
        <f>IF(N862="sníž. přenesená",J862,0)</f>
        <v>0</v>
      </c>
      <c r="BI862" s="245">
        <f>IF(N862="nulová",J862,0)</f>
        <v>0</v>
      </c>
      <c r="BJ862" s="17" t="s">
        <v>90</v>
      </c>
      <c r="BK862" s="245">
        <f>ROUND(I862*H862,2)</f>
        <v>0</v>
      </c>
      <c r="BL862" s="17" t="s">
        <v>125</v>
      </c>
      <c r="BM862" s="244" t="s">
        <v>5903</v>
      </c>
    </row>
    <row r="863" s="1" customFormat="1" ht="16.5" customHeight="1">
      <c r="B863" s="39"/>
      <c r="C863" s="233" t="s">
        <v>5231</v>
      </c>
      <c r="D863" s="233" t="s">
        <v>266</v>
      </c>
      <c r="E863" s="234" t="s">
        <v>5904</v>
      </c>
      <c r="F863" s="235" t="s">
        <v>4804</v>
      </c>
      <c r="G863" s="236" t="s">
        <v>1829</v>
      </c>
      <c r="H863" s="237">
        <v>1</v>
      </c>
      <c r="I863" s="238"/>
      <c r="J863" s="239">
        <f>ROUND(I863*H863,2)</f>
        <v>0</v>
      </c>
      <c r="K863" s="235" t="s">
        <v>413</v>
      </c>
      <c r="L863" s="44"/>
      <c r="M863" s="240" t="s">
        <v>1</v>
      </c>
      <c r="N863" s="241" t="s">
        <v>48</v>
      </c>
      <c r="O863" s="87"/>
      <c r="P863" s="242">
        <f>O863*H863</f>
        <v>0</v>
      </c>
      <c r="Q863" s="242">
        <v>0</v>
      </c>
      <c r="R863" s="242">
        <f>Q863*H863</f>
        <v>0</v>
      </c>
      <c r="S863" s="242">
        <v>0</v>
      </c>
      <c r="T863" s="243">
        <f>S863*H863</f>
        <v>0</v>
      </c>
      <c r="AR863" s="244" t="s">
        <v>125</v>
      </c>
      <c r="AT863" s="244" t="s">
        <v>266</v>
      </c>
      <c r="AU863" s="244" t="s">
        <v>90</v>
      </c>
      <c r="AY863" s="17" t="s">
        <v>263</v>
      </c>
      <c r="BE863" s="245">
        <f>IF(N863="základní",J863,0)</f>
        <v>0</v>
      </c>
      <c r="BF863" s="245">
        <f>IF(N863="snížená",J863,0)</f>
        <v>0</v>
      </c>
      <c r="BG863" s="245">
        <f>IF(N863="zákl. přenesená",J863,0)</f>
        <v>0</v>
      </c>
      <c r="BH863" s="245">
        <f>IF(N863="sníž. přenesená",J863,0)</f>
        <v>0</v>
      </c>
      <c r="BI863" s="245">
        <f>IF(N863="nulová",J863,0)</f>
        <v>0</v>
      </c>
      <c r="BJ863" s="17" t="s">
        <v>90</v>
      </c>
      <c r="BK863" s="245">
        <f>ROUND(I863*H863,2)</f>
        <v>0</v>
      </c>
      <c r="BL863" s="17" t="s">
        <v>125</v>
      </c>
      <c r="BM863" s="244" t="s">
        <v>5905</v>
      </c>
    </row>
    <row r="864" s="1" customFormat="1">
      <c r="B864" s="39"/>
      <c r="C864" s="40"/>
      <c r="D864" s="246" t="s">
        <v>273</v>
      </c>
      <c r="E864" s="40"/>
      <c r="F864" s="247" t="s">
        <v>5112</v>
      </c>
      <c r="G864" s="40"/>
      <c r="H864" s="40"/>
      <c r="I864" s="151"/>
      <c r="J864" s="40"/>
      <c r="K864" s="40"/>
      <c r="L864" s="44"/>
      <c r="M864" s="248"/>
      <c r="N864" s="87"/>
      <c r="O864" s="87"/>
      <c r="P864" s="87"/>
      <c r="Q864" s="87"/>
      <c r="R864" s="87"/>
      <c r="S864" s="87"/>
      <c r="T864" s="88"/>
      <c r="AT864" s="17" t="s">
        <v>273</v>
      </c>
      <c r="AU864" s="17" t="s">
        <v>90</v>
      </c>
    </row>
    <row r="865" s="1" customFormat="1" ht="16.5" customHeight="1">
      <c r="B865" s="39"/>
      <c r="C865" s="233" t="s">
        <v>5906</v>
      </c>
      <c r="D865" s="233" t="s">
        <v>266</v>
      </c>
      <c r="E865" s="234" t="s">
        <v>5907</v>
      </c>
      <c r="F865" s="235" t="s">
        <v>4807</v>
      </c>
      <c r="G865" s="236" t="s">
        <v>1829</v>
      </c>
      <c r="H865" s="237">
        <v>1</v>
      </c>
      <c r="I865" s="238"/>
      <c r="J865" s="239">
        <f>ROUND(I865*H865,2)</f>
        <v>0</v>
      </c>
      <c r="K865" s="235" t="s">
        <v>413</v>
      </c>
      <c r="L865" s="44"/>
      <c r="M865" s="240" t="s">
        <v>1</v>
      </c>
      <c r="N865" s="241" t="s">
        <v>48</v>
      </c>
      <c r="O865" s="87"/>
      <c r="P865" s="242">
        <f>O865*H865</f>
        <v>0</v>
      </c>
      <c r="Q865" s="242">
        <v>0</v>
      </c>
      <c r="R865" s="242">
        <f>Q865*H865</f>
        <v>0</v>
      </c>
      <c r="S865" s="242">
        <v>0</v>
      </c>
      <c r="T865" s="243">
        <f>S865*H865</f>
        <v>0</v>
      </c>
      <c r="AR865" s="244" t="s">
        <v>125</v>
      </c>
      <c r="AT865" s="244" t="s">
        <v>266</v>
      </c>
      <c r="AU865" s="244" t="s">
        <v>90</v>
      </c>
      <c r="AY865" s="17" t="s">
        <v>263</v>
      </c>
      <c r="BE865" s="245">
        <f>IF(N865="základní",J865,0)</f>
        <v>0</v>
      </c>
      <c r="BF865" s="245">
        <f>IF(N865="snížená",J865,0)</f>
        <v>0</v>
      </c>
      <c r="BG865" s="245">
        <f>IF(N865="zákl. přenesená",J865,0)</f>
        <v>0</v>
      </c>
      <c r="BH865" s="245">
        <f>IF(N865="sníž. přenesená",J865,0)</f>
        <v>0</v>
      </c>
      <c r="BI865" s="245">
        <f>IF(N865="nulová",J865,0)</f>
        <v>0</v>
      </c>
      <c r="BJ865" s="17" t="s">
        <v>90</v>
      </c>
      <c r="BK865" s="245">
        <f>ROUND(I865*H865,2)</f>
        <v>0</v>
      </c>
      <c r="BL865" s="17" t="s">
        <v>125</v>
      </c>
      <c r="BM865" s="244" t="s">
        <v>5908</v>
      </c>
    </row>
    <row r="866" s="1" customFormat="1" ht="16.5" customHeight="1">
      <c r="B866" s="39"/>
      <c r="C866" s="233" t="s">
        <v>5234</v>
      </c>
      <c r="D866" s="233" t="s">
        <v>266</v>
      </c>
      <c r="E866" s="234" t="s">
        <v>5909</v>
      </c>
      <c r="F866" s="235" t="s">
        <v>4809</v>
      </c>
      <c r="G866" s="236" t="s">
        <v>1829</v>
      </c>
      <c r="H866" s="237">
        <v>1</v>
      </c>
      <c r="I866" s="238"/>
      <c r="J866" s="239">
        <f>ROUND(I866*H866,2)</f>
        <v>0</v>
      </c>
      <c r="K866" s="235" t="s">
        <v>413</v>
      </c>
      <c r="L866" s="44"/>
      <c r="M866" s="240" t="s">
        <v>1</v>
      </c>
      <c r="N866" s="241" t="s">
        <v>48</v>
      </c>
      <c r="O866" s="87"/>
      <c r="P866" s="242">
        <f>O866*H866</f>
        <v>0</v>
      </c>
      <c r="Q866" s="242">
        <v>0</v>
      </c>
      <c r="R866" s="242">
        <f>Q866*H866</f>
        <v>0</v>
      </c>
      <c r="S866" s="242">
        <v>0</v>
      </c>
      <c r="T866" s="243">
        <f>S866*H866</f>
        <v>0</v>
      </c>
      <c r="AR866" s="244" t="s">
        <v>125</v>
      </c>
      <c r="AT866" s="244" t="s">
        <v>266</v>
      </c>
      <c r="AU866" s="244" t="s">
        <v>90</v>
      </c>
      <c r="AY866" s="17" t="s">
        <v>263</v>
      </c>
      <c r="BE866" s="245">
        <f>IF(N866="základní",J866,0)</f>
        <v>0</v>
      </c>
      <c r="BF866" s="245">
        <f>IF(N866="snížená",J866,0)</f>
        <v>0</v>
      </c>
      <c r="BG866" s="245">
        <f>IF(N866="zákl. přenesená",J866,0)</f>
        <v>0</v>
      </c>
      <c r="BH866" s="245">
        <f>IF(N866="sníž. přenesená",J866,0)</f>
        <v>0</v>
      </c>
      <c r="BI866" s="245">
        <f>IF(N866="nulová",J866,0)</f>
        <v>0</v>
      </c>
      <c r="BJ866" s="17" t="s">
        <v>90</v>
      </c>
      <c r="BK866" s="245">
        <f>ROUND(I866*H866,2)</f>
        <v>0</v>
      </c>
      <c r="BL866" s="17" t="s">
        <v>125</v>
      </c>
      <c r="BM866" s="244" t="s">
        <v>5910</v>
      </c>
    </row>
    <row r="867" s="1" customFormat="1" ht="16.5" customHeight="1">
      <c r="B867" s="39"/>
      <c r="C867" s="233" t="s">
        <v>5911</v>
      </c>
      <c r="D867" s="233" t="s">
        <v>266</v>
      </c>
      <c r="E867" s="234" t="s">
        <v>5912</v>
      </c>
      <c r="F867" s="235" t="s">
        <v>4811</v>
      </c>
      <c r="G867" s="236" t="s">
        <v>1829</v>
      </c>
      <c r="H867" s="237">
        <v>1</v>
      </c>
      <c r="I867" s="238"/>
      <c r="J867" s="239">
        <f>ROUND(I867*H867,2)</f>
        <v>0</v>
      </c>
      <c r="K867" s="235" t="s">
        <v>413</v>
      </c>
      <c r="L867" s="44"/>
      <c r="M867" s="240" t="s">
        <v>1</v>
      </c>
      <c r="N867" s="241" t="s">
        <v>48</v>
      </c>
      <c r="O867" s="87"/>
      <c r="P867" s="242">
        <f>O867*H867</f>
        <v>0</v>
      </c>
      <c r="Q867" s="242">
        <v>0</v>
      </c>
      <c r="R867" s="242">
        <f>Q867*H867</f>
        <v>0</v>
      </c>
      <c r="S867" s="242">
        <v>0</v>
      </c>
      <c r="T867" s="243">
        <f>S867*H867</f>
        <v>0</v>
      </c>
      <c r="AR867" s="244" t="s">
        <v>125</v>
      </c>
      <c r="AT867" s="244" t="s">
        <v>266</v>
      </c>
      <c r="AU867" s="244" t="s">
        <v>90</v>
      </c>
      <c r="AY867" s="17" t="s">
        <v>263</v>
      </c>
      <c r="BE867" s="245">
        <f>IF(N867="základní",J867,0)</f>
        <v>0</v>
      </c>
      <c r="BF867" s="245">
        <f>IF(N867="snížená",J867,0)</f>
        <v>0</v>
      </c>
      <c r="BG867" s="245">
        <f>IF(N867="zákl. přenesená",J867,0)</f>
        <v>0</v>
      </c>
      <c r="BH867" s="245">
        <f>IF(N867="sníž. přenesená",J867,0)</f>
        <v>0</v>
      </c>
      <c r="BI867" s="245">
        <f>IF(N867="nulová",J867,0)</f>
        <v>0</v>
      </c>
      <c r="BJ867" s="17" t="s">
        <v>90</v>
      </c>
      <c r="BK867" s="245">
        <f>ROUND(I867*H867,2)</f>
        <v>0</v>
      </c>
      <c r="BL867" s="17" t="s">
        <v>125</v>
      </c>
      <c r="BM867" s="244" t="s">
        <v>5913</v>
      </c>
    </row>
    <row r="868" s="1" customFormat="1" ht="16.5" customHeight="1">
      <c r="B868" s="39"/>
      <c r="C868" s="233" t="s">
        <v>5236</v>
      </c>
      <c r="D868" s="233" t="s">
        <v>266</v>
      </c>
      <c r="E868" s="234" t="s">
        <v>5914</v>
      </c>
      <c r="F868" s="235" t="s">
        <v>4958</v>
      </c>
      <c r="G868" s="236" t="s">
        <v>1694</v>
      </c>
      <c r="H868" s="237">
        <v>40</v>
      </c>
      <c r="I868" s="238"/>
      <c r="J868" s="239">
        <f>ROUND(I868*H868,2)</f>
        <v>0</v>
      </c>
      <c r="K868" s="235" t="s">
        <v>413</v>
      </c>
      <c r="L868" s="44"/>
      <c r="M868" s="240" t="s">
        <v>1</v>
      </c>
      <c r="N868" s="241" t="s">
        <v>48</v>
      </c>
      <c r="O868" s="87"/>
      <c r="P868" s="242">
        <f>O868*H868</f>
        <v>0</v>
      </c>
      <c r="Q868" s="242">
        <v>0</v>
      </c>
      <c r="R868" s="242">
        <f>Q868*H868</f>
        <v>0</v>
      </c>
      <c r="S868" s="242">
        <v>0</v>
      </c>
      <c r="T868" s="243">
        <f>S868*H868</f>
        <v>0</v>
      </c>
      <c r="AR868" s="244" t="s">
        <v>125</v>
      </c>
      <c r="AT868" s="244" t="s">
        <v>266</v>
      </c>
      <c r="AU868" s="244" t="s">
        <v>90</v>
      </c>
      <c r="AY868" s="17" t="s">
        <v>263</v>
      </c>
      <c r="BE868" s="245">
        <f>IF(N868="základní",J868,0)</f>
        <v>0</v>
      </c>
      <c r="BF868" s="245">
        <f>IF(N868="snížená",J868,0)</f>
        <v>0</v>
      </c>
      <c r="BG868" s="245">
        <f>IF(N868="zákl. přenesená",J868,0)</f>
        <v>0</v>
      </c>
      <c r="BH868" s="245">
        <f>IF(N868="sníž. přenesená",J868,0)</f>
        <v>0</v>
      </c>
      <c r="BI868" s="245">
        <f>IF(N868="nulová",J868,0)</f>
        <v>0</v>
      </c>
      <c r="BJ868" s="17" t="s">
        <v>90</v>
      </c>
      <c r="BK868" s="245">
        <f>ROUND(I868*H868,2)</f>
        <v>0</v>
      </c>
      <c r="BL868" s="17" t="s">
        <v>125</v>
      </c>
      <c r="BM868" s="244" t="s">
        <v>5915</v>
      </c>
    </row>
    <row r="869" s="1" customFormat="1">
      <c r="B869" s="39"/>
      <c r="C869" s="40"/>
      <c r="D869" s="246" t="s">
        <v>273</v>
      </c>
      <c r="E869" s="40"/>
      <c r="F869" s="247" t="s">
        <v>4825</v>
      </c>
      <c r="G869" s="40"/>
      <c r="H869" s="40"/>
      <c r="I869" s="151"/>
      <c r="J869" s="40"/>
      <c r="K869" s="40"/>
      <c r="L869" s="44"/>
      <c r="M869" s="248"/>
      <c r="N869" s="87"/>
      <c r="O869" s="87"/>
      <c r="P869" s="87"/>
      <c r="Q869" s="87"/>
      <c r="R869" s="87"/>
      <c r="S869" s="87"/>
      <c r="T869" s="88"/>
      <c r="AT869" s="17" t="s">
        <v>273</v>
      </c>
      <c r="AU869" s="17" t="s">
        <v>90</v>
      </c>
    </row>
    <row r="870" s="1" customFormat="1" ht="16.5" customHeight="1">
      <c r="B870" s="39"/>
      <c r="C870" s="233" t="s">
        <v>5916</v>
      </c>
      <c r="D870" s="233" t="s">
        <v>266</v>
      </c>
      <c r="E870" s="234" t="s">
        <v>5917</v>
      </c>
      <c r="F870" s="235" t="s">
        <v>4745</v>
      </c>
      <c r="G870" s="236" t="s">
        <v>1829</v>
      </c>
      <c r="H870" s="237">
        <v>1</v>
      </c>
      <c r="I870" s="238"/>
      <c r="J870" s="239">
        <f>ROUND(I870*H870,2)</f>
        <v>0</v>
      </c>
      <c r="K870" s="235" t="s">
        <v>413</v>
      </c>
      <c r="L870" s="44"/>
      <c r="M870" s="240" t="s">
        <v>1</v>
      </c>
      <c r="N870" s="241" t="s">
        <v>48</v>
      </c>
      <c r="O870" s="87"/>
      <c r="P870" s="242">
        <f>O870*H870</f>
        <v>0</v>
      </c>
      <c r="Q870" s="242">
        <v>0</v>
      </c>
      <c r="R870" s="242">
        <f>Q870*H870</f>
        <v>0</v>
      </c>
      <c r="S870" s="242">
        <v>0</v>
      </c>
      <c r="T870" s="243">
        <f>S870*H870</f>
        <v>0</v>
      </c>
      <c r="AR870" s="244" t="s">
        <v>125</v>
      </c>
      <c r="AT870" s="244" t="s">
        <v>266</v>
      </c>
      <c r="AU870" s="244" t="s">
        <v>90</v>
      </c>
      <c r="AY870" s="17" t="s">
        <v>263</v>
      </c>
      <c r="BE870" s="245">
        <f>IF(N870="základní",J870,0)</f>
        <v>0</v>
      </c>
      <c r="BF870" s="245">
        <f>IF(N870="snížená",J870,0)</f>
        <v>0</v>
      </c>
      <c r="BG870" s="245">
        <f>IF(N870="zákl. přenesená",J870,0)</f>
        <v>0</v>
      </c>
      <c r="BH870" s="245">
        <f>IF(N870="sníž. přenesená",J870,0)</f>
        <v>0</v>
      </c>
      <c r="BI870" s="245">
        <f>IF(N870="nulová",J870,0)</f>
        <v>0</v>
      </c>
      <c r="BJ870" s="17" t="s">
        <v>90</v>
      </c>
      <c r="BK870" s="245">
        <f>ROUND(I870*H870,2)</f>
        <v>0</v>
      </c>
      <c r="BL870" s="17" t="s">
        <v>125</v>
      </c>
      <c r="BM870" s="244" t="s">
        <v>5918</v>
      </c>
    </row>
    <row r="871" s="1" customFormat="1" ht="16.5" customHeight="1">
      <c r="B871" s="39"/>
      <c r="C871" s="233" t="s">
        <v>5238</v>
      </c>
      <c r="D871" s="233" t="s">
        <v>266</v>
      </c>
      <c r="E871" s="234" t="s">
        <v>5919</v>
      </c>
      <c r="F871" s="235" t="s">
        <v>5920</v>
      </c>
      <c r="G871" s="236" t="s">
        <v>1829</v>
      </c>
      <c r="H871" s="237">
        <v>1</v>
      </c>
      <c r="I871" s="238"/>
      <c r="J871" s="239">
        <f>ROUND(I871*H871,2)</f>
        <v>0</v>
      </c>
      <c r="K871" s="235" t="s">
        <v>413</v>
      </c>
      <c r="L871" s="44"/>
      <c r="M871" s="240" t="s">
        <v>1</v>
      </c>
      <c r="N871" s="241" t="s">
        <v>48</v>
      </c>
      <c r="O871" s="87"/>
      <c r="P871" s="242">
        <f>O871*H871</f>
        <v>0</v>
      </c>
      <c r="Q871" s="242">
        <v>0</v>
      </c>
      <c r="R871" s="242">
        <f>Q871*H871</f>
        <v>0</v>
      </c>
      <c r="S871" s="242">
        <v>0</v>
      </c>
      <c r="T871" s="243">
        <f>S871*H871</f>
        <v>0</v>
      </c>
      <c r="AR871" s="244" t="s">
        <v>125</v>
      </c>
      <c r="AT871" s="244" t="s">
        <v>266</v>
      </c>
      <c r="AU871" s="244" t="s">
        <v>90</v>
      </c>
      <c r="AY871" s="17" t="s">
        <v>263</v>
      </c>
      <c r="BE871" s="245">
        <f>IF(N871="základní",J871,0)</f>
        <v>0</v>
      </c>
      <c r="BF871" s="245">
        <f>IF(N871="snížená",J871,0)</f>
        <v>0</v>
      </c>
      <c r="BG871" s="245">
        <f>IF(N871="zákl. přenesená",J871,0)</f>
        <v>0</v>
      </c>
      <c r="BH871" s="245">
        <f>IF(N871="sníž. přenesená",J871,0)</f>
        <v>0</v>
      </c>
      <c r="BI871" s="245">
        <f>IF(N871="nulová",J871,0)</f>
        <v>0</v>
      </c>
      <c r="BJ871" s="17" t="s">
        <v>90</v>
      </c>
      <c r="BK871" s="245">
        <f>ROUND(I871*H871,2)</f>
        <v>0</v>
      </c>
      <c r="BL871" s="17" t="s">
        <v>125</v>
      </c>
      <c r="BM871" s="244" t="s">
        <v>5921</v>
      </c>
    </row>
    <row r="872" s="1" customFormat="1">
      <c r="B872" s="39"/>
      <c r="C872" s="40"/>
      <c r="D872" s="246" t="s">
        <v>273</v>
      </c>
      <c r="E872" s="40"/>
      <c r="F872" s="247" t="s">
        <v>5922</v>
      </c>
      <c r="G872" s="40"/>
      <c r="H872" s="40"/>
      <c r="I872" s="151"/>
      <c r="J872" s="40"/>
      <c r="K872" s="40"/>
      <c r="L872" s="44"/>
      <c r="M872" s="248"/>
      <c r="N872" s="87"/>
      <c r="O872" s="87"/>
      <c r="P872" s="87"/>
      <c r="Q872" s="87"/>
      <c r="R872" s="87"/>
      <c r="S872" s="87"/>
      <c r="T872" s="88"/>
      <c r="AT872" s="17" t="s">
        <v>273</v>
      </c>
      <c r="AU872" s="17" t="s">
        <v>90</v>
      </c>
    </row>
    <row r="873" s="1" customFormat="1" ht="16.5" customHeight="1">
      <c r="B873" s="39"/>
      <c r="C873" s="233" t="s">
        <v>5923</v>
      </c>
      <c r="D873" s="233" t="s">
        <v>266</v>
      </c>
      <c r="E873" s="234" t="s">
        <v>5924</v>
      </c>
      <c r="F873" s="235" t="s">
        <v>5925</v>
      </c>
      <c r="G873" s="236" t="s">
        <v>1829</v>
      </c>
      <c r="H873" s="237">
        <v>2</v>
      </c>
      <c r="I873" s="238"/>
      <c r="J873" s="239">
        <f>ROUND(I873*H873,2)</f>
        <v>0</v>
      </c>
      <c r="K873" s="235" t="s">
        <v>413</v>
      </c>
      <c r="L873" s="44"/>
      <c r="M873" s="240" t="s">
        <v>1</v>
      </c>
      <c r="N873" s="241" t="s">
        <v>48</v>
      </c>
      <c r="O873" s="87"/>
      <c r="P873" s="242">
        <f>O873*H873</f>
        <v>0</v>
      </c>
      <c r="Q873" s="242">
        <v>0</v>
      </c>
      <c r="R873" s="242">
        <f>Q873*H873</f>
        <v>0</v>
      </c>
      <c r="S873" s="242">
        <v>0</v>
      </c>
      <c r="T873" s="243">
        <f>S873*H873</f>
        <v>0</v>
      </c>
      <c r="AR873" s="244" t="s">
        <v>125</v>
      </c>
      <c r="AT873" s="244" t="s">
        <v>266</v>
      </c>
      <c r="AU873" s="244" t="s">
        <v>90</v>
      </c>
      <c r="AY873" s="17" t="s">
        <v>263</v>
      </c>
      <c r="BE873" s="245">
        <f>IF(N873="základní",J873,0)</f>
        <v>0</v>
      </c>
      <c r="BF873" s="245">
        <f>IF(N873="snížená",J873,0)</f>
        <v>0</v>
      </c>
      <c r="BG873" s="245">
        <f>IF(N873="zákl. přenesená",J873,0)</f>
        <v>0</v>
      </c>
      <c r="BH873" s="245">
        <f>IF(N873="sníž. přenesená",J873,0)</f>
        <v>0</v>
      </c>
      <c r="BI873" s="245">
        <f>IF(N873="nulová",J873,0)</f>
        <v>0</v>
      </c>
      <c r="BJ873" s="17" t="s">
        <v>90</v>
      </c>
      <c r="BK873" s="245">
        <f>ROUND(I873*H873,2)</f>
        <v>0</v>
      </c>
      <c r="BL873" s="17" t="s">
        <v>125</v>
      </c>
      <c r="BM873" s="244" t="s">
        <v>5926</v>
      </c>
    </row>
    <row r="874" s="1" customFormat="1" ht="16.5" customHeight="1">
      <c r="B874" s="39"/>
      <c r="C874" s="233" t="s">
        <v>5240</v>
      </c>
      <c r="D874" s="233" t="s">
        <v>266</v>
      </c>
      <c r="E874" s="234" t="s">
        <v>5927</v>
      </c>
      <c r="F874" s="235" t="s">
        <v>5928</v>
      </c>
      <c r="G874" s="236" t="s">
        <v>1829</v>
      </c>
      <c r="H874" s="237">
        <v>1</v>
      </c>
      <c r="I874" s="238"/>
      <c r="J874" s="239">
        <f>ROUND(I874*H874,2)</f>
        <v>0</v>
      </c>
      <c r="K874" s="235" t="s">
        <v>413</v>
      </c>
      <c r="L874" s="44"/>
      <c r="M874" s="240" t="s">
        <v>1</v>
      </c>
      <c r="N874" s="241" t="s">
        <v>48</v>
      </c>
      <c r="O874" s="87"/>
      <c r="P874" s="242">
        <f>O874*H874</f>
        <v>0</v>
      </c>
      <c r="Q874" s="242">
        <v>0</v>
      </c>
      <c r="R874" s="242">
        <f>Q874*H874</f>
        <v>0</v>
      </c>
      <c r="S874" s="242">
        <v>0</v>
      </c>
      <c r="T874" s="243">
        <f>S874*H874</f>
        <v>0</v>
      </c>
      <c r="AR874" s="244" t="s">
        <v>125</v>
      </c>
      <c r="AT874" s="244" t="s">
        <v>266</v>
      </c>
      <c r="AU874" s="244" t="s">
        <v>90</v>
      </c>
      <c r="AY874" s="17" t="s">
        <v>263</v>
      </c>
      <c r="BE874" s="245">
        <f>IF(N874="základní",J874,0)</f>
        <v>0</v>
      </c>
      <c r="BF874" s="245">
        <f>IF(N874="snížená",J874,0)</f>
        <v>0</v>
      </c>
      <c r="BG874" s="245">
        <f>IF(N874="zákl. přenesená",J874,0)</f>
        <v>0</v>
      </c>
      <c r="BH874" s="245">
        <f>IF(N874="sníž. přenesená",J874,0)</f>
        <v>0</v>
      </c>
      <c r="BI874" s="245">
        <f>IF(N874="nulová",J874,0)</f>
        <v>0</v>
      </c>
      <c r="BJ874" s="17" t="s">
        <v>90</v>
      </c>
      <c r="BK874" s="245">
        <f>ROUND(I874*H874,2)</f>
        <v>0</v>
      </c>
      <c r="BL874" s="17" t="s">
        <v>125</v>
      </c>
      <c r="BM874" s="244" t="s">
        <v>5929</v>
      </c>
    </row>
    <row r="875" s="1" customFormat="1" ht="16.5" customHeight="1">
      <c r="B875" s="39"/>
      <c r="C875" s="233" t="s">
        <v>5930</v>
      </c>
      <c r="D875" s="233" t="s">
        <v>266</v>
      </c>
      <c r="E875" s="234" t="s">
        <v>5931</v>
      </c>
      <c r="F875" s="235" t="s">
        <v>4745</v>
      </c>
      <c r="G875" s="236" t="s">
        <v>1829</v>
      </c>
      <c r="H875" s="237">
        <v>1</v>
      </c>
      <c r="I875" s="238"/>
      <c r="J875" s="239">
        <f>ROUND(I875*H875,2)</f>
        <v>0</v>
      </c>
      <c r="K875" s="235" t="s">
        <v>413</v>
      </c>
      <c r="L875" s="44"/>
      <c r="M875" s="240" t="s">
        <v>1</v>
      </c>
      <c r="N875" s="241" t="s">
        <v>48</v>
      </c>
      <c r="O875" s="87"/>
      <c r="P875" s="242">
        <f>O875*H875</f>
        <v>0</v>
      </c>
      <c r="Q875" s="242">
        <v>0</v>
      </c>
      <c r="R875" s="242">
        <f>Q875*H875</f>
        <v>0</v>
      </c>
      <c r="S875" s="242">
        <v>0</v>
      </c>
      <c r="T875" s="243">
        <f>S875*H875</f>
        <v>0</v>
      </c>
      <c r="AR875" s="244" t="s">
        <v>125</v>
      </c>
      <c r="AT875" s="244" t="s">
        <v>266</v>
      </c>
      <c r="AU875" s="244" t="s">
        <v>90</v>
      </c>
      <c r="AY875" s="17" t="s">
        <v>263</v>
      </c>
      <c r="BE875" s="245">
        <f>IF(N875="základní",J875,0)</f>
        <v>0</v>
      </c>
      <c r="BF875" s="245">
        <f>IF(N875="snížená",J875,0)</f>
        <v>0</v>
      </c>
      <c r="BG875" s="245">
        <f>IF(N875="zákl. přenesená",J875,0)</f>
        <v>0</v>
      </c>
      <c r="BH875" s="245">
        <f>IF(N875="sníž. přenesená",J875,0)</f>
        <v>0</v>
      </c>
      <c r="BI875" s="245">
        <f>IF(N875="nulová",J875,0)</f>
        <v>0</v>
      </c>
      <c r="BJ875" s="17" t="s">
        <v>90</v>
      </c>
      <c r="BK875" s="245">
        <f>ROUND(I875*H875,2)</f>
        <v>0</v>
      </c>
      <c r="BL875" s="17" t="s">
        <v>125</v>
      </c>
      <c r="BM875" s="244" t="s">
        <v>5932</v>
      </c>
    </row>
    <row r="876" s="1" customFormat="1" ht="16.5" customHeight="1">
      <c r="B876" s="39"/>
      <c r="C876" s="233" t="s">
        <v>5242</v>
      </c>
      <c r="D876" s="233" t="s">
        <v>266</v>
      </c>
      <c r="E876" s="234" t="s">
        <v>5933</v>
      </c>
      <c r="F876" s="235" t="s">
        <v>5934</v>
      </c>
      <c r="G876" s="236" t="s">
        <v>1829</v>
      </c>
      <c r="H876" s="237">
        <v>4</v>
      </c>
      <c r="I876" s="238"/>
      <c r="J876" s="239">
        <f>ROUND(I876*H876,2)</f>
        <v>0</v>
      </c>
      <c r="K876" s="235" t="s">
        <v>413</v>
      </c>
      <c r="L876" s="44"/>
      <c r="M876" s="240" t="s">
        <v>1</v>
      </c>
      <c r="N876" s="241" t="s">
        <v>48</v>
      </c>
      <c r="O876" s="87"/>
      <c r="P876" s="242">
        <f>O876*H876</f>
        <v>0</v>
      </c>
      <c r="Q876" s="242">
        <v>0</v>
      </c>
      <c r="R876" s="242">
        <f>Q876*H876</f>
        <v>0</v>
      </c>
      <c r="S876" s="242">
        <v>0</v>
      </c>
      <c r="T876" s="243">
        <f>S876*H876</f>
        <v>0</v>
      </c>
      <c r="AR876" s="244" t="s">
        <v>125</v>
      </c>
      <c r="AT876" s="244" t="s">
        <v>266</v>
      </c>
      <c r="AU876" s="244" t="s">
        <v>90</v>
      </c>
      <c r="AY876" s="17" t="s">
        <v>263</v>
      </c>
      <c r="BE876" s="245">
        <f>IF(N876="základní",J876,0)</f>
        <v>0</v>
      </c>
      <c r="BF876" s="245">
        <f>IF(N876="snížená",J876,0)</f>
        <v>0</v>
      </c>
      <c r="BG876" s="245">
        <f>IF(N876="zákl. přenesená",J876,0)</f>
        <v>0</v>
      </c>
      <c r="BH876" s="245">
        <f>IF(N876="sníž. přenesená",J876,0)</f>
        <v>0</v>
      </c>
      <c r="BI876" s="245">
        <f>IF(N876="nulová",J876,0)</f>
        <v>0</v>
      </c>
      <c r="BJ876" s="17" t="s">
        <v>90</v>
      </c>
      <c r="BK876" s="245">
        <f>ROUND(I876*H876,2)</f>
        <v>0</v>
      </c>
      <c r="BL876" s="17" t="s">
        <v>125</v>
      </c>
      <c r="BM876" s="244" t="s">
        <v>5935</v>
      </c>
    </row>
    <row r="877" s="1" customFormat="1" ht="16.5" customHeight="1">
      <c r="B877" s="39"/>
      <c r="C877" s="233" t="s">
        <v>5936</v>
      </c>
      <c r="D877" s="233" t="s">
        <v>266</v>
      </c>
      <c r="E877" s="234" t="s">
        <v>5937</v>
      </c>
      <c r="F877" s="235" t="s">
        <v>4745</v>
      </c>
      <c r="G877" s="236" t="s">
        <v>1829</v>
      </c>
      <c r="H877" s="237">
        <v>1</v>
      </c>
      <c r="I877" s="238"/>
      <c r="J877" s="239">
        <f>ROUND(I877*H877,2)</f>
        <v>0</v>
      </c>
      <c r="K877" s="235" t="s">
        <v>413</v>
      </c>
      <c r="L877" s="44"/>
      <c r="M877" s="240" t="s">
        <v>1</v>
      </c>
      <c r="N877" s="241" t="s">
        <v>48</v>
      </c>
      <c r="O877" s="87"/>
      <c r="P877" s="242">
        <f>O877*H877</f>
        <v>0</v>
      </c>
      <c r="Q877" s="242">
        <v>0</v>
      </c>
      <c r="R877" s="242">
        <f>Q877*H877</f>
        <v>0</v>
      </c>
      <c r="S877" s="242">
        <v>0</v>
      </c>
      <c r="T877" s="243">
        <f>S877*H877</f>
        <v>0</v>
      </c>
      <c r="AR877" s="244" t="s">
        <v>125</v>
      </c>
      <c r="AT877" s="244" t="s">
        <v>266</v>
      </c>
      <c r="AU877" s="244" t="s">
        <v>90</v>
      </c>
      <c r="AY877" s="17" t="s">
        <v>263</v>
      </c>
      <c r="BE877" s="245">
        <f>IF(N877="základní",J877,0)</f>
        <v>0</v>
      </c>
      <c r="BF877" s="245">
        <f>IF(N877="snížená",J877,0)</f>
        <v>0</v>
      </c>
      <c r="BG877" s="245">
        <f>IF(N877="zákl. přenesená",J877,0)</f>
        <v>0</v>
      </c>
      <c r="BH877" s="245">
        <f>IF(N877="sníž. přenesená",J877,0)</f>
        <v>0</v>
      </c>
      <c r="BI877" s="245">
        <f>IF(N877="nulová",J877,0)</f>
        <v>0</v>
      </c>
      <c r="BJ877" s="17" t="s">
        <v>90</v>
      </c>
      <c r="BK877" s="245">
        <f>ROUND(I877*H877,2)</f>
        <v>0</v>
      </c>
      <c r="BL877" s="17" t="s">
        <v>125</v>
      </c>
      <c r="BM877" s="244" t="s">
        <v>5938</v>
      </c>
    </row>
    <row r="878" s="1" customFormat="1" ht="24" customHeight="1">
      <c r="B878" s="39"/>
      <c r="C878" s="233" t="s">
        <v>5244</v>
      </c>
      <c r="D878" s="233" t="s">
        <v>266</v>
      </c>
      <c r="E878" s="234" t="s">
        <v>5939</v>
      </c>
      <c r="F878" s="235" t="s">
        <v>5360</v>
      </c>
      <c r="G878" s="236" t="s">
        <v>1829</v>
      </c>
      <c r="H878" s="237">
        <v>15</v>
      </c>
      <c r="I878" s="238"/>
      <c r="J878" s="239">
        <f>ROUND(I878*H878,2)</f>
        <v>0</v>
      </c>
      <c r="K878" s="235" t="s">
        <v>413</v>
      </c>
      <c r="L878" s="44"/>
      <c r="M878" s="240" t="s">
        <v>1</v>
      </c>
      <c r="N878" s="241" t="s">
        <v>48</v>
      </c>
      <c r="O878" s="87"/>
      <c r="P878" s="242">
        <f>O878*H878</f>
        <v>0</v>
      </c>
      <c r="Q878" s="242">
        <v>0</v>
      </c>
      <c r="R878" s="242">
        <f>Q878*H878</f>
        <v>0</v>
      </c>
      <c r="S878" s="242">
        <v>0</v>
      </c>
      <c r="T878" s="243">
        <f>S878*H878</f>
        <v>0</v>
      </c>
      <c r="AR878" s="244" t="s">
        <v>125</v>
      </c>
      <c r="AT878" s="244" t="s">
        <v>266</v>
      </c>
      <c r="AU878" s="244" t="s">
        <v>90</v>
      </c>
      <c r="AY878" s="17" t="s">
        <v>263</v>
      </c>
      <c r="BE878" s="245">
        <f>IF(N878="základní",J878,0)</f>
        <v>0</v>
      </c>
      <c r="BF878" s="245">
        <f>IF(N878="snížená",J878,0)</f>
        <v>0</v>
      </c>
      <c r="BG878" s="245">
        <f>IF(N878="zákl. přenesená",J878,0)</f>
        <v>0</v>
      </c>
      <c r="BH878" s="245">
        <f>IF(N878="sníž. přenesená",J878,0)</f>
        <v>0</v>
      </c>
      <c r="BI878" s="245">
        <f>IF(N878="nulová",J878,0)</f>
        <v>0</v>
      </c>
      <c r="BJ878" s="17" t="s">
        <v>90</v>
      </c>
      <c r="BK878" s="245">
        <f>ROUND(I878*H878,2)</f>
        <v>0</v>
      </c>
      <c r="BL878" s="17" t="s">
        <v>125</v>
      </c>
      <c r="BM878" s="244" t="s">
        <v>5940</v>
      </c>
    </row>
    <row r="879" s="1" customFormat="1">
      <c r="B879" s="39"/>
      <c r="C879" s="40"/>
      <c r="D879" s="246" t="s">
        <v>273</v>
      </c>
      <c r="E879" s="40"/>
      <c r="F879" s="247" t="s">
        <v>5045</v>
      </c>
      <c r="G879" s="40"/>
      <c r="H879" s="40"/>
      <c r="I879" s="151"/>
      <c r="J879" s="40"/>
      <c r="K879" s="40"/>
      <c r="L879" s="44"/>
      <c r="M879" s="248"/>
      <c r="N879" s="87"/>
      <c r="O879" s="87"/>
      <c r="P879" s="87"/>
      <c r="Q879" s="87"/>
      <c r="R879" s="87"/>
      <c r="S879" s="87"/>
      <c r="T879" s="88"/>
      <c r="AT879" s="17" t="s">
        <v>273</v>
      </c>
      <c r="AU879" s="17" t="s">
        <v>90</v>
      </c>
    </row>
    <row r="880" s="1" customFormat="1" ht="16.5" customHeight="1">
      <c r="B880" s="39"/>
      <c r="C880" s="233" t="s">
        <v>5941</v>
      </c>
      <c r="D880" s="233" t="s">
        <v>266</v>
      </c>
      <c r="E880" s="234" t="s">
        <v>5942</v>
      </c>
      <c r="F880" s="235" t="s">
        <v>5943</v>
      </c>
      <c r="G880" s="236" t="s">
        <v>1829</v>
      </c>
      <c r="H880" s="237">
        <v>4</v>
      </c>
      <c r="I880" s="238"/>
      <c r="J880" s="239">
        <f>ROUND(I880*H880,2)</f>
        <v>0</v>
      </c>
      <c r="K880" s="235" t="s">
        <v>413</v>
      </c>
      <c r="L880" s="44"/>
      <c r="M880" s="240" t="s">
        <v>1</v>
      </c>
      <c r="N880" s="241" t="s">
        <v>48</v>
      </c>
      <c r="O880" s="87"/>
      <c r="P880" s="242">
        <f>O880*H880</f>
        <v>0</v>
      </c>
      <c r="Q880" s="242">
        <v>0</v>
      </c>
      <c r="R880" s="242">
        <f>Q880*H880</f>
        <v>0</v>
      </c>
      <c r="S880" s="242">
        <v>0</v>
      </c>
      <c r="T880" s="243">
        <f>S880*H880</f>
        <v>0</v>
      </c>
      <c r="AR880" s="244" t="s">
        <v>125</v>
      </c>
      <c r="AT880" s="244" t="s">
        <v>266</v>
      </c>
      <c r="AU880" s="244" t="s">
        <v>90</v>
      </c>
      <c r="AY880" s="17" t="s">
        <v>263</v>
      </c>
      <c r="BE880" s="245">
        <f>IF(N880="základní",J880,0)</f>
        <v>0</v>
      </c>
      <c r="BF880" s="245">
        <f>IF(N880="snížená",J880,0)</f>
        <v>0</v>
      </c>
      <c r="BG880" s="245">
        <f>IF(N880="zákl. přenesená",J880,0)</f>
        <v>0</v>
      </c>
      <c r="BH880" s="245">
        <f>IF(N880="sníž. přenesená",J880,0)</f>
        <v>0</v>
      </c>
      <c r="BI880" s="245">
        <f>IF(N880="nulová",J880,0)</f>
        <v>0</v>
      </c>
      <c r="BJ880" s="17" t="s">
        <v>90</v>
      </c>
      <c r="BK880" s="245">
        <f>ROUND(I880*H880,2)</f>
        <v>0</v>
      </c>
      <c r="BL880" s="17" t="s">
        <v>125</v>
      </c>
      <c r="BM880" s="244" t="s">
        <v>5944</v>
      </c>
    </row>
    <row r="881" s="1" customFormat="1" ht="16.5" customHeight="1">
      <c r="B881" s="39"/>
      <c r="C881" s="233" t="s">
        <v>5246</v>
      </c>
      <c r="D881" s="233" t="s">
        <v>266</v>
      </c>
      <c r="E881" s="234" t="s">
        <v>5945</v>
      </c>
      <c r="F881" s="235" t="s">
        <v>5946</v>
      </c>
      <c r="G881" s="236" t="s">
        <v>1829</v>
      </c>
      <c r="H881" s="237">
        <v>1</v>
      </c>
      <c r="I881" s="238"/>
      <c r="J881" s="239">
        <f>ROUND(I881*H881,2)</f>
        <v>0</v>
      </c>
      <c r="K881" s="235" t="s">
        <v>413</v>
      </c>
      <c r="L881" s="44"/>
      <c r="M881" s="240" t="s">
        <v>1</v>
      </c>
      <c r="N881" s="241" t="s">
        <v>48</v>
      </c>
      <c r="O881" s="87"/>
      <c r="P881" s="242">
        <f>O881*H881</f>
        <v>0</v>
      </c>
      <c r="Q881" s="242">
        <v>0</v>
      </c>
      <c r="R881" s="242">
        <f>Q881*H881</f>
        <v>0</v>
      </c>
      <c r="S881" s="242">
        <v>0</v>
      </c>
      <c r="T881" s="243">
        <f>S881*H881</f>
        <v>0</v>
      </c>
      <c r="AR881" s="244" t="s">
        <v>125</v>
      </c>
      <c r="AT881" s="244" t="s">
        <v>266</v>
      </c>
      <c r="AU881" s="244" t="s">
        <v>90</v>
      </c>
      <c r="AY881" s="17" t="s">
        <v>263</v>
      </c>
      <c r="BE881" s="245">
        <f>IF(N881="základní",J881,0)</f>
        <v>0</v>
      </c>
      <c r="BF881" s="245">
        <f>IF(N881="snížená",J881,0)</f>
        <v>0</v>
      </c>
      <c r="BG881" s="245">
        <f>IF(N881="zákl. přenesená",J881,0)</f>
        <v>0</v>
      </c>
      <c r="BH881" s="245">
        <f>IF(N881="sníž. přenesená",J881,0)</f>
        <v>0</v>
      </c>
      <c r="BI881" s="245">
        <f>IF(N881="nulová",J881,0)</f>
        <v>0</v>
      </c>
      <c r="BJ881" s="17" t="s">
        <v>90</v>
      </c>
      <c r="BK881" s="245">
        <f>ROUND(I881*H881,2)</f>
        <v>0</v>
      </c>
      <c r="BL881" s="17" t="s">
        <v>125</v>
      </c>
      <c r="BM881" s="244" t="s">
        <v>5947</v>
      </c>
    </row>
    <row r="882" s="1" customFormat="1" ht="16.5" customHeight="1">
      <c r="B882" s="39"/>
      <c r="C882" s="233" t="s">
        <v>5948</v>
      </c>
      <c r="D882" s="233" t="s">
        <v>266</v>
      </c>
      <c r="E882" s="234" t="s">
        <v>5949</v>
      </c>
      <c r="F882" s="235" t="s">
        <v>4893</v>
      </c>
      <c r="G882" s="236" t="s">
        <v>1829</v>
      </c>
      <c r="H882" s="237">
        <v>1</v>
      </c>
      <c r="I882" s="238"/>
      <c r="J882" s="239">
        <f>ROUND(I882*H882,2)</f>
        <v>0</v>
      </c>
      <c r="K882" s="235" t="s">
        <v>413</v>
      </c>
      <c r="L882" s="44"/>
      <c r="M882" s="240" t="s">
        <v>1</v>
      </c>
      <c r="N882" s="241" t="s">
        <v>48</v>
      </c>
      <c r="O882" s="87"/>
      <c r="P882" s="242">
        <f>O882*H882</f>
        <v>0</v>
      </c>
      <c r="Q882" s="242">
        <v>0</v>
      </c>
      <c r="R882" s="242">
        <f>Q882*H882</f>
        <v>0</v>
      </c>
      <c r="S882" s="242">
        <v>0</v>
      </c>
      <c r="T882" s="243">
        <f>S882*H882</f>
        <v>0</v>
      </c>
      <c r="AR882" s="244" t="s">
        <v>125</v>
      </c>
      <c r="AT882" s="244" t="s">
        <v>266</v>
      </c>
      <c r="AU882" s="244" t="s">
        <v>90</v>
      </c>
      <c r="AY882" s="17" t="s">
        <v>263</v>
      </c>
      <c r="BE882" s="245">
        <f>IF(N882="základní",J882,0)</f>
        <v>0</v>
      </c>
      <c r="BF882" s="245">
        <f>IF(N882="snížená",J882,0)</f>
        <v>0</v>
      </c>
      <c r="BG882" s="245">
        <f>IF(N882="zákl. přenesená",J882,0)</f>
        <v>0</v>
      </c>
      <c r="BH882" s="245">
        <f>IF(N882="sníž. přenesená",J882,0)</f>
        <v>0</v>
      </c>
      <c r="BI882" s="245">
        <f>IF(N882="nulová",J882,0)</f>
        <v>0</v>
      </c>
      <c r="BJ882" s="17" t="s">
        <v>90</v>
      </c>
      <c r="BK882" s="245">
        <f>ROUND(I882*H882,2)</f>
        <v>0</v>
      </c>
      <c r="BL882" s="17" t="s">
        <v>125</v>
      </c>
      <c r="BM882" s="244" t="s">
        <v>5950</v>
      </c>
    </row>
    <row r="883" s="1" customFormat="1" ht="16.5" customHeight="1">
      <c r="B883" s="39"/>
      <c r="C883" s="233" t="s">
        <v>5248</v>
      </c>
      <c r="D883" s="233" t="s">
        <v>266</v>
      </c>
      <c r="E883" s="234" t="s">
        <v>5951</v>
      </c>
      <c r="F883" s="235" t="s">
        <v>5037</v>
      </c>
      <c r="G883" s="236" t="s">
        <v>1829</v>
      </c>
      <c r="H883" s="237">
        <v>1</v>
      </c>
      <c r="I883" s="238"/>
      <c r="J883" s="239">
        <f>ROUND(I883*H883,2)</f>
        <v>0</v>
      </c>
      <c r="K883" s="235" t="s">
        <v>413</v>
      </c>
      <c r="L883" s="44"/>
      <c r="M883" s="240" t="s">
        <v>1</v>
      </c>
      <c r="N883" s="241" t="s">
        <v>48</v>
      </c>
      <c r="O883" s="87"/>
      <c r="P883" s="242">
        <f>O883*H883</f>
        <v>0</v>
      </c>
      <c r="Q883" s="242">
        <v>0</v>
      </c>
      <c r="R883" s="242">
        <f>Q883*H883</f>
        <v>0</v>
      </c>
      <c r="S883" s="242">
        <v>0</v>
      </c>
      <c r="T883" s="243">
        <f>S883*H883</f>
        <v>0</v>
      </c>
      <c r="AR883" s="244" t="s">
        <v>125</v>
      </c>
      <c r="AT883" s="244" t="s">
        <v>266</v>
      </c>
      <c r="AU883" s="244" t="s">
        <v>90</v>
      </c>
      <c r="AY883" s="17" t="s">
        <v>263</v>
      </c>
      <c r="BE883" s="245">
        <f>IF(N883="základní",J883,0)</f>
        <v>0</v>
      </c>
      <c r="BF883" s="245">
        <f>IF(N883="snížená",J883,0)</f>
        <v>0</v>
      </c>
      <c r="BG883" s="245">
        <f>IF(N883="zákl. přenesená",J883,0)</f>
        <v>0</v>
      </c>
      <c r="BH883" s="245">
        <f>IF(N883="sníž. přenesená",J883,0)</f>
        <v>0</v>
      </c>
      <c r="BI883" s="245">
        <f>IF(N883="nulová",J883,0)</f>
        <v>0</v>
      </c>
      <c r="BJ883" s="17" t="s">
        <v>90</v>
      </c>
      <c r="BK883" s="245">
        <f>ROUND(I883*H883,2)</f>
        <v>0</v>
      </c>
      <c r="BL883" s="17" t="s">
        <v>125</v>
      </c>
      <c r="BM883" s="244" t="s">
        <v>5952</v>
      </c>
    </row>
    <row r="884" s="1" customFormat="1" ht="16.5" customHeight="1">
      <c r="B884" s="39"/>
      <c r="C884" s="233" t="s">
        <v>5953</v>
      </c>
      <c r="D884" s="233" t="s">
        <v>266</v>
      </c>
      <c r="E884" s="234" t="s">
        <v>5954</v>
      </c>
      <c r="F884" s="235" t="s">
        <v>4745</v>
      </c>
      <c r="G884" s="236" t="s">
        <v>1829</v>
      </c>
      <c r="H884" s="237">
        <v>1</v>
      </c>
      <c r="I884" s="238"/>
      <c r="J884" s="239">
        <f>ROUND(I884*H884,2)</f>
        <v>0</v>
      </c>
      <c r="K884" s="235" t="s">
        <v>413</v>
      </c>
      <c r="L884" s="44"/>
      <c r="M884" s="240" t="s">
        <v>1</v>
      </c>
      <c r="N884" s="241" t="s">
        <v>48</v>
      </c>
      <c r="O884" s="87"/>
      <c r="P884" s="242">
        <f>O884*H884</f>
        <v>0</v>
      </c>
      <c r="Q884" s="242">
        <v>0</v>
      </c>
      <c r="R884" s="242">
        <f>Q884*H884</f>
        <v>0</v>
      </c>
      <c r="S884" s="242">
        <v>0</v>
      </c>
      <c r="T884" s="243">
        <f>S884*H884</f>
        <v>0</v>
      </c>
      <c r="AR884" s="244" t="s">
        <v>125</v>
      </c>
      <c r="AT884" s="244" t="s">
        <v>266</v>
      </c>
      <c r="AU884" s="244" t="s">
        <v>90</v>
      </c>
      <c r="AY884" s="17" t="s">
        <v>263</v>
      </c>
      <c r="BE884" s="245">
        <f>IF(N884="základní",J884,0)</f>
        <v>0</v>
      </c>
      <c r="BF884" s="245">
        <f>IF(N884="snížená",J884,0)</f>
        <v>0</v>
      </c>
      <c r="BG884" s="245">
        <f>IF(N884="zákl. přenesená",J884,0)</f>
        <v>0</v>
      </c>
      <c r="BH884" s="245">
        <f>IF(N884="sníž. přenesená",J884,0)</f>
        <v>0</v>
      </c>
      <c r="BI884" s="245">
        <f>IF(N884="nulová",J884,0)</f>
        <v>0</v>
      </c>
      <c r="BJ884" s="17" t="s">
        <v>90</v>
      </c>
      <c r="BK884" s="245">
        <f>ROUND(I884*H884,2)</f>
        <v>0</v>
      </c>
      <c r="BL884" s="17" t="s">
        <v>125</v>
      </c>
      <c r="BM884" s="244" t="s">
        <v>5955</v>
      </c>
    </row>
    <row r="885" s="1" customFormat="1" ht="24" customHeight="1">
      <c r="B885" s="39"/>
      <c r="C885" s="233" t="s">
        <v>5251</v>
      </c>
      <c r="D885" s="233" t="s">
        <v>266</v>
      </c>
      <c r="E885" s="234" t="s">
        <v>5956</v>
      </c>
      <c r="F885" s="235" t="s">
        <v>4982</v>
      </c>
      <c r="G885" s="236" t="s">
        <v>1829</v>
      </c>
      <c r="H885" s="237">
        <v>2</v>
      </c>
      <c r="I885" s="238"/>
      <c r="J885" s="239">
        <f>ROUND(I885*H885,2)</f>
        <v>0</v>
      </c>
      <c r="K885" s="235" t="s">
        <v>413</v>
      </c>
      <c r="L885" s="44"/>
      <c r="M885" s="240" t="s">
        <v>1</v>
      </c>
      <c r="N885" s="241" t="s">
        <v>48</v>
      </c>
      <c r="O885" s="87"/>
      <c r="P885" s="242">
        <f>O885*H885</f>
        <v>0</v>
      </c>
      <c r="Q885" s="242">
        <v>0</v>
      </c>
      <c r="R885" s="242">
        <f>Q885*H885</f>
        <v>0</v>
      </c>
      <c r="S885" s="242">
        <v>0</v>
      </c>
      <c r="T885" s="243">
        <f>S885*H885</f>
        <v>0</v>
      </c>
      <c r="AR885" s="244" t="s">
        <v>125</v>
      </c>
      <c r="AT885" s="244" t="s">
        <v>266</v>
      </c>
      <c r="AU885" s="244" t="s">
        <v>90</v>
      </c>
      <c r="AY885" s="17" t="s">
        <v>263</v>
      </c>
      <c r="BE885" s="245">
        <f>IF(N885="základní",J885,0)</f>
        <v>0</v>
      </c>
      <c r="BF885" s="245">
        <f>IF(N885="snížená",J885,0)</f>
        <v>0</v>
      </c>
      <c r="BG885" s="245">
        <f>IF(N885="zákl. přenesená",J885,0)</f>
        <v>0</v>
      </c>
      <c r="BH885" s="245">
        <f>IF(N885="sníž. přenesená",J885,0)</f>
        <v>0</v>
      </c>
      <c r="BI885" s="245">
        <f>IF(N885="nulová",J885,0)</f>
        <v>0</v>
      </c>
      <c r="BJ885" s="17" t="s">
        <v>90</v>
      </c>
      <c r="BK885" s="245">
        <f>ROUND(I885*H885,2)</f>
        <v>0</v>
      </c>
      <c r="BL885" s="17" t="s">
        <v>125</v>
      </c>
      <c r="BM885" s="244" t="s">
        <v>5957</v>
      </c>
    </row>
    <row r="886" s="1" customFormat="1" ht="24" customHeight="1">
      <c r="B886" s="39"/>
      <c r="C886" s="233" t="s">
        <v>5958</v>
      </c>
      <c r="D886" s="233" t="s">
        <v>266</v>
      </c>
      <c r="E886" s="234" t="s">
        <v>5959</v>
      </c>
      <c r="F886" s="235" t="s">
        <v>5960</v>
      </c>
      <c r="G886" s="236" t="s">
        <v>1829</v>
      </c>
      <c r="H886" s="237">
        <v>2</v>
      </c>
      <c r="I886" s="238"/>
      <c r="J886" s="239">
        <f>ROUND(I886*H886,2)</f>
        <v>0</v>
      </c>
      <c r="K886" s="235" t="s">
        <v>413</v>
      </c>
      <c r="L886" s="44"/>
      <c r="M886" s="240" t="s">
        <v>1</v>
      </c>
      <c r="N886" s="241" t="s">
        <v>48</v>
      </c>
      <c r="O886" s="87"/>
      <c r="P886" s="242">
        <f>O886*H886</f>
        <v>0</v>
      </c>
      <c r="Q886" s="242">
        <v>0</v>
      </c>
      <c r="R886" s="242">
        <f>Q886*H886</f>
        <v>0</v>
      </c>
      <c r="S886" s="242">
        <v>0</v>
      </c>
      <c r="T886" s="243">
        <f>S886*H886</f>
        <v>0</v>
      </c>
      <c r="AR886" s="244" t="s">
        <v>125</v>
      </c>
      <c r="AT886" s="244" t="s">
        <v>266</v>
      </c>
      <c r="AU886" s="244" t="s">
        <v>90</v>
      </c>
      <c r="AY886" s="17" t="s">
        <v>263</v>
      </c>
      <c r="BE886" s="245">
        <f>IF(N886="základní",J886,0)</f>
        <v>0</v>
      </c>
      <c r="BF886" s="245">
        <f>IF(N886="snížená",J886,0)</f>
        <v>0</v>
      </c>
      <c r="BG886" s="245">
        <f>IF(N886="zákl. přenesená",J886,0)</f>
        <v>0</v>
      </c>
      <c r="BH886" s="245">
        <f>IF(N886="sníž. přenesená",J886,0)</f>
        <v>0</v>
      </c>
      <c r="BI886" s="245">
        <f>IF(N886="nulová",J886,0)</f>
        <v>0</v>
      </c>
      <c r="BJ886" s="17" t="s">
        <v>90</v>
      </c>
      <c r="BK886" s="245">
        <f>ROUND(I886*H886,2)</f>
        <v>0</v>
      </c>
      <c r="BL886" s="17" t="s">
        <v>125</v>
      </c>
      <c r="BM886" s="244" t="s">
        <v>5961</v>
      </c>
    </row>
    <row r="887" s="1" customFormat="1" ht="24" customHeight="1">
      <c r="B887" s="39"/>
      <c r="C887" s="233" t="s">
        <v>5254</v>
      </c>
      <c r="D887" s="233" t="s">
        <v>266</v>
      </c>
      <c r="E887" s="234" t="s">
        <v>5962</v>
      </c>
      <c r="F887" s="235" t="s">
        <v>4914</v>
      </c>
      <c r="G887" s="236" t="s">
        <v>1829</v>
      </c>
      <c r="H887" s="237">
        <v>1</v>
      </c>
      <c r="I887" s="238"/>
      <c r="J887" s="239">
        <f>ROUND(I887*H887,2)</f>
        <v>0</v>
      </c>
      <c r="K887" s="235" t="s">
        <v>413</v>
      </c>
      <c r="L887" s="44"/>
      <c r="M887" s="240" t="s">
        <v>1</v>
      </c>
      <c r="N887" s="241" t="s">
        <v>48</v>
      </c>
      <c r="O887" s="87"/>
      <c r="P887" s="242">
        <f>O887*H887</f>
        <v>0</v>
      </c>
      <c r="Q887" s="242">
        <v>0</v>
      </c>
      <c r="R887" s="242">
        <f>Q887*H887</f>
        <v>0</v>
      </c>
      <c r="S887" s="242">
        <v>0</v>
      </c>
      <c r="T887" s="243">
        <f>S887*H887</f>
        <v>0</v>
      </c>
      <c r="AR887" s="244" t="s">
        <v>125</v>
      </c>
      <c r="AT887" s="244" t="s">
        <v>266</v>
      </c>
      <c r="AU887" s="244" t="s">
        <v>90</v>
      </c>
      <c r="AY887" s="17" t="s">
        <v>263</v>
      </c>
      <c r="BE887" s="245">
        <f>IF(N887="základní",J887,0)</f>
        <v>0</v>
      </c>
      <c r="BF887" s="245">
        <f>IF(N887="snížená",J887,0)</f>
        <v>0</v>
      </c>
      <c r="BG887" s="245">
        <f>IF(N887="zákl. přenesená",J887,0)</f>
        <v>0</v>
      </c>
      <c r="BH887" s="245">
        <f>IF(N887="sníž. přenesená",J887,0)</f>
        <v>0</v>
      </c>
      <c r="BI887" s="245">
        <f>IF(N887="nulová",J887,0)</f>
        <v>0</v>
      </c>
      <c r="BJ887" s="17" t="s">
        <v>90</v>
      </c>
      <c r="BK887" s="245">
        <f>ROUND(I887*H887,2)</f>
        <v>0</v>
      </c>
      <c r="BL887" s="17" t="s">
        <v>125</v>
      </c>
      <c r="BM887" s="244" t="s">
        <v>5963</v>
      </c>
    </row>
    <row r="888" s="1" customFormat="1" ht="16.5" customHeight="1">
      <c r="B888" s="39"/>
      <c r="C888" s="233" t="s">
        <v>5964</v>
      </c>
      <c r="D888" s="233" t="s">
        <v>266</v>
      </c>
      <c r="E888" s="234" t="s">
        <v>5965</v>
      </c>
      <c r="F888" s="235" t="s">
        <v>4745</v>
      </c>
      <c r="G888" s="236" t="s">
        <v>1829</v>
      </c>
      <c r="H888" s="237">
        <v>1</v>
      </c>
      <c r="I888" s="238"/>
      <c r="J888" s="239">
        <f>ROUND(I888*H888,2)</f>
        <v>0</v>
      </c>
      <c r="K888" s="235" t="s">
        <v>413</v>
      </c>
      <c r="L888" s="44"/>
      <c r="M888" s="240" t="s">
        <v>1</v>
      </c>
      <c r="N888" s="241" t="s">
        <v>48</v>
      </c>
      <c r="O888" s="87"/>
      <c r="P888" s="242">
        <f>O888*H888</f>
        <v>0</v>
      </c>
      <c r="Q888" s="242">
        <v>0</v>
      </c>
      <c r="R888" s="242">
        <f>Q888*H888</f>
        <v>0</v>
      </c>
      <c r="S888" s="242">
        <v>0</v>
      </c>
      <c r="T888" s="243">
        <f>S888*H888</f>
        <v>0</v>
      </c>
      <c r="AR888" s="244" t="s">
        <v>125</v>
      </c>
      <c r="AT888" s="244" t="s">
        <v>266</v>
      </c>
      <c r="AU888" s="244" t="s">
        <v>90</v>
      </c>
      <c r="AY888" s="17" t="s">
        <v>263</v>
      </c>
      <c r="BE888" s="245">
        <f>IF(N888="základní",J888,0)</f>
        <v>0</v>
      </c>
      <c r="BF888" s="245">
        <f>IF(N888="snížená",J888,0)</f>
        <v>0</v>
      </c>
      <c r="BG888" s="245">
        <f>IF(N888="zákl. přenesená",J888,0)</f>
        <v>0</v>
      </c>
      <c r="BH888" s="245">
        <f>IF(N888="sníž. přenesená",J888,0)</f>
        <v>0</v>
      </c>
      <c r="BI888" s="245">
        <f>IF(N888="nulová",J888,0)</f>
        <v>0</v>
      </c>
      <c r="BJ888" s="17" t="s">
        <v>90</v>
      </c>
      <c r="BK888" s="245">
        <f>ROUND(I888*H888,2)</f>
        <v>0</v>
      </c>
      <c r="BL888" s="17" t="s">
        <v>125</v>
      </c>
      <c r="BM888" s="244" t="s">
        <v>5966</v>
      </c>
    </row>
    <row r="889" s="1" customFormat="1" ht="16.5" customHeight="1">
      <c r="B889" s="39"/>
      <c r="C889" s="233" t="s">
        <v>5256</v>
      </c>
      <c r="D889" s="233" t="s">
        <v>266</v>
      </c>
      <c r="E889" s="234" t="s">
        <v>5967</v>
      </c>
      <c r="F889" s="235" t="s">
        <v>4900</v>
      </c>
      <c r="G889" s="236" t="s">
        <v>1694</v>
      </c>
      <c r="H889" s="237">
        <v>15</v>
      </c>
      <c r="I889" s="238"/>
      <c r="J889" s="239">
        <f>ROUND(I889*H889,2)</f>
        <v>0</v>
      </c>
      <c r="K889" s="235" t="s">
        <v>413</v>
      </c>
      <c r="L889" s="44"/>
      <c r="M889" s="240" t="s">
        <v>1</v>
      </c>
      <c r="N889" s="241" t="s">
        <v>48</v>
      </c>
      <c r="O889" s="87"/>
      <c r="P889" s="242">
        <f>O889*H889</f>
        <v>0</v>
      </c>
      <c r="Q889" s="242">
        <v>0</v>
      </c>
      <c r="R889" s="242">
        <f>Q889*H889</f>
        <v>0</v>
      </c>
      <c r="S889" s="242">
        <v>0</v>
      </c>
      <c r="T889" s="243">
        <f>S889*H889</f>
        <v>0</v>
      </c>
      <c r="AR889" s="244" t="s">
        <v>125</v>
      </c>
      <c r="AT889" s="244" t="s">
        <v>266</v>
      </c>
      <c r="AU889" s="244" t="s">
        <v>90</v>
      </c>
      <c r="AY889" s="17" t="s">
        <v>263</v>
      </c>
      <c r="BE889" s="245">
        <f>IF(N889="základní",J889,0)</f>
        <v>0</v>
      </c>
      <c r="BF889" s="245">
        <f>IF(N889="snížená",J889,0)</f>
        <v>0</v>
      </c>
      <c r="BG889" s="245">
        <f>IF(N889="zákl. přenesená",J889,0)</f>
        <v>0</v>
      </c>
      <c r="BH889" s="245">
        <f>IF(N889="sníž. přenesená",J889,0)</f>
        <v>0</v>
      </c>
      <c r="BI889" s="245">
        <f>IF(N889="nulová",J889,0)</f>
        <v>0</v>
      </c>
      <c r="BJ889" s="17" t="s">
        <v>90</v>
      </c>
      <c r="BK889" s="245">
        <f>ROUND(I889*H889,2)</f>
        <v>0</v>
      </c>
      <c r="BL889" s="17" t="s">
        <v>125</v>
      </c>
      <c r="BM889" s="244" t="s">
        <v>5968</v>
      </c>
    </row>
    <row r="890" s="1" customFormat="1" ht="16.5" customHeight="1">
      <c r="B890" s="39"/>
      <c r="C890" s="233" t="s">
        <v>5969</v>
      </c>
      <c r="D890" s="233" t="s">
        <v>266</v>
      </c>
      <c r="E890" s="234" t="s">
        <v>5970</v>
      </c>
      <c r="F890" s="235" t="s">
        <v>4745</v>
      </c>
      <c r="G890" s="236" t="s">
        <v>1829</v>
      </c>
      <c r="H890" s="237">
        <v>1</v>
      </c>
      <c r="I890" s="238"/>
      <c r="J890" s="239">
        <f>ROUND(I890*H890,2)</f>
        <v>0</v>
      </c>
      <c r="K890" s="235" t="s">
        <v>413</v>
      </c>
      <c r="L890" s="44"/>
      <c r="M890" s="240" t="s">
        <v>1</v>
      </c>
      <c r="N890" s="241" t="s">
        <v>48</v>
      </c>
      <c r="O890" s="87"/>
      <c r="P890" s="242">
        <f>O890*H890</f>
        <v>0</v>
      </c>
      <c r="Q890" s="242">
        <v>0</v>
      </c>
      <c r="R890" s="242">
        <f>Q890*H890</f>
        <v>0</v>
      </c>
      <c r="S890" s="242">
        <v>0</v>
      </c>
      <c r="T890" s="243">
        <f>S890*H890</f>
        <v>0</v>
      </c>
      <c r="AR890" s="244" t="s">
        <v>125</v>
      </c>
      <c r="AT890" s="244" t="s">
        <v>266</v>
      </c>
      <c r="AU890" s="244" t="s">
        <v>90</v>
      </c>
      <c r="AY890" s="17" t="s">
        <v>263</v>
      </c>
      <c r="BE890" s="245">
        <f>IF(N890="základní",J890,0)</f>
        <v>0</v>
      </c>
      <c r="BF890" s="245">
        <f>IF(N890="snížená",J890,0)</f>
        <v>0</v>
      </c>
      <c r="BG890" s="245">
        <f>IF(N890="zákl. přenesená",J890,0)</f>
        <v>0</v>
      </c>
      <c r="BH890" s="245">
        <f>IF(N890="sníž. přenesená",J890,0)</f>
        <v>0</v>
      </c>
      <c r="BI890" s="245">
        <f>IF(N890="nulová",J890,0)</f>
        <v>0</v>
      </c>
      <c r="BJ890" s="17" t="s">
        <v>90</v>
      </c>
      <c r="BK890" s="245">
        <f>ROUND(I890*H890,2)</f>
        <v>0</v>
      </c>
      <c r="BL890" s="17" t="s">
        <v>125</v>
      </c>
      <c r="BM890" s="244" t="s">
        <v>5971</v>
      </c>
    </row>
    <row r="891" s="11" customFormat="1" ht="25.92" customHeight="1">
      <c r="B891" s="217"/>
      <c r="C891" s="218"/>
      <c r="D891" s="219" t="s">
        <v>82</v>
      </c>
      <c r="E891" s="220" t="s">
        <v>5972</v>
      </c>
      <c r="F891" s="220" t="s">
        <v>5973</v>
      </c>
      <c r="G891" s="218"/>
      <c r="H891" s="218"/>
      <c r="I891" s="221"/>
      <c r="J891" s="222">
        <f>BK891</f>
        <v>0</v>
      </c>
      <c r="K891" s="218"/>
      <c r="L891" s="223"/>
      <c r="M891" s="224"/>
      <c r="N891" s="225"/>
      <c r="O891" s="225"/>
      <c r="P891" s="226">
        <f>SUM(P892:P904)</f>
        <v>0</v>
      </c>
      <c r="Q891" s="225"/>
      <c r="R891" s="226">
        <f>SUM(R892:R904)</f>
        <v>0</v>
      </c>
      <c r="S891" s="225"/>
      <c r="T891" s="227">
        <f>SUM(T892:T904)</f>
        <v>0</v>
      </c>
      <c r="AR891" s="228" t="s">
        <v>90</v>
      </c>
      <c r="AT891" s="229" t="s">
        <v>82</v>
      </c>
      <c r="AU891" s="229" t="s">
        <v>83</v>
      </c>
      <c r="AY891" s="228" t="s">
        <v>263</v>
      </c>
      <c r="BK891" s="230">
        <f>SUM(BK892:BK904)</f>
        <v>0</v>
      </c>
    </row>
    <row r="892" s="1" customFormat="1" ht="16.5" customHeight="1">
      <c r="B892" s="39"/>
      <c r="C892" s="233" t="s">
        <v>5258</v>
      </c>
      <c r="D892" s="233" t="s">
        <v>266</v>
      </c>
      <c r="E892" s="234" t="s">
        <v>5974</v>
      </c>
      <c r="F892" s="235" t="s">
        <v>4987</v>
      </c>
      <c r="G892" s="236" t="s">
        <v>1694</v>
      </c>
      <c r="H892" s="237">
        <v>11</v>
      </c>
      <c r="I892" s="238"/>
      <c r="J892" s="239">
        <f>ROUND(I892*H892,2)</f>
        <v>0</v>
      </c>
      <c r="K892" s="235" t="s">
        <v>413</v>
      </c>
      <c r="L892" s="44"/>
      <c r="M892" s="240" t="s">
        <v>1</v>
      </c>
      <c r="N892" s="241" t="s">
        <v>48</v>
      </c>
      <c r="O892" s="87"/>
      <c r="P892" s="242">
        <f>O892*H892</f>
        <v>0</v>
      </c>
      <c r="Q892" s="242">
        <v>0</v>
      </c>
      <c r="R892" s="242">
        <f>Q892*H892</f>
        <v>0</v>
      </c>
      <c r="S892" s="242">
        <v>0</v>
      </c>
      <c r="T892" s="243">
        <f>S892*H892</f>
        <v>0</v>
      </c>
      <c r="AR892" s="244" t="s">
        <v>125</v>
      </c>
      <c r="AT892" s="244" t="s">
        <v>266</v>
      </c>
      <c r="AU892" s="244" t="s">
        <v>90</v>
      </c>
      <c r="AY892" s="17" t="s">
        <v>263</v>
      </c>
      <c r="BE892" s="245">
        <f>IF(N892="základní",J892,0)</f>
        <v>0</v>
      </c>
      <c r="BF892" s="245">
        <f>IF(N892="snížená",J892,0)</f>
        <v>0</v>
      </c>
      <c r="BG892" s="245">
        <f>IF(N892="zákl. přenesená",J892,0)</f>
        <v>0</v>
      </c>
      <c r="BH892" s="245">
        <f>IF(N892="sníž. přenesená",J892,0)</f>
        <v>0</v>
      </c>
      <c r="BI892" s="245">
        <f>IF(N892="nulová",J892,0)</f>
        <v>0</v>
      </c>
      <c r="BJ892" s="17" t="s">
        <v>90</v>
      </c>
      <c r="BK892" s="245">
        <f>ROUND(I892*H892,2)</f>
        <v>0</v>
      </c>
      <c r="BL892" s="17" t="s">
        <v>125</v>
      </c>
      <c r="BM892" s="244" t="s">
        <v>5975</v>
      </c>
    </row>
    <row r="893" s="1" customFormat="1" ht="16.5" customHeight="1">
      <c r="B893" s="39"/>
      <c r="C893" s="233" t="s">
        <v>5976</v>
      </c>
      <c r="D893" s="233" t="s">
        <v>266</v>
      </c>
      <c r="E893" s="234" t="s">
        <v>5977</v>
      </c>
      <c r="F893" s="235" t="s">
        <v>4766</v>
      </c>
      <c r="G893" s="236" t="s">
        <v>1694</v>
      </c>
      <c r="H893" s="237">
        <v>11</v>
      </c>
      <c r="I893" s="238"/>
      <c r="J893" s="239">
        <f>ROUND(I893*H893,2)</f>
        <v>0</v>
      </c>
      <c r="K893" s="235" t="s">
        <v>413</v>
      </c>
      <c r="L893" s="44"/>
      <c r="M893" s="240" t="s">
        <v>1</v>
      </c>
      <c r="N893" s="241" t="s">
        <v>48</v>
      </c>
      <c r="O893" s="87"/>
      <c r="P893" s="242">
        <f>O893*H893</f>
        <v>0</v>
      </c>
      <c r="Q893" s="242">
        <v>0</v>
      </c>
      <c r="R893" s="242">
        <f>Q893*H893</f>
        <v>0</v>
      </c>
      <c r="S893" s="242">
        <v>0</v>
      </c>
      <c r="T893" s="243">
        <f>S893*H893</f>
        <v>0</v>
      </c>
      <c r="AR893" s="244" t="s">
        <v>125</v>
      </c>
      <c r="AT893" s="244" t="s">
        <v>266</v>
      </c>
      <c r="AU893" s="244" t="s">
        <v>90</v>
      </c>
      <c r="AY893" s="17" t="s">
        <v>263</v>
      </c>
      <c r="BE893" s="245">
        <f>IF(N893="základní",J893,0)</f>
        <v>0</v>
      </c>
      <c r="BF893" s="245">
        <f>IF(N893="snížená",J893,0)</f>
        <v>0</v>
      </c>
      <c r="BG893" s="245">
        <f>IF(N893="zákl. přenesená",J893,0)</f>
        <v>0</v>
      </c>
      <c r="BH893" s="245">
        <f>IF(N893="sníž. přenesená",J893,0)</f>
        <v>0</v>
      </c>
      <c r="BI893" s="245">
        <f>IF(N893="nulová",J893,0)</f>
        <v>0</v>
      </c>
      <c r="BJ893" s="17" t="s">
        <v>90</v>
      </c>
      <c r="BK893" s="245">
        <f>ROUND(I893*H893,2)</f>
        <v>0</v>
      </c>
      <c r="BL893" s="17" t="s">
        <v>125</v>
      </c>
      <c r="BM893" s="244" t="s">
        <v>5978</v>
      </c>
    </row>
    <row r="894" s="1" customFormat="1" ht="16.5" customHeight="1">
      <c r="B894" s="39"/>
      <c r="C894" s="233" t="s">
        <v>5261</v>
      </c>
      <c r="D894" s="233" t="s">
        <v>266</v>
      </c>
      <c r="E894" s="234" t="s">
        <v>5979</v>
      </c>
      <c r="F894" s="235" t="s">
        <v>4919</v>
      </c>
      <c r="G894" s="236" t="s">
        <v>1694</v>
      </c>
      <c r="H894" s="237">
        <v>112</v>
      </c>
      <c r="I894" s="238"/>
      <c r="J894" s="239">
        <f>ROUND(I894*H894,2)</f>
        <v>0</v>
      </c>
      <c r="K894" s="235" t="s">
        <v>413</v>
      </c>
      <c r="L894" s="44"/>
      <c r="M894" s="240" t="s">
        <v>1</v>
      </c>
      <c r="N894" s="241" t="s">
        <v>48</v>
      </c>
      <c r="O894" s="87"/>
      <c r="P894" s="242">
        <f>O894*H894</f>
        <v>0</v>
      </c>
      <c r="Q894" s="242">
        <v>0</v>
      </c>
      <c r="R894" s="242">
        <f>Q894*H894</f>
        <v>0</v>
      </c>
      <c r="S894" s="242">
        <v>0</v>
      </c>
      <c r="T894" s="243">
        <f>S894*H894</f>
        <v>0</v>
      </c>
      <c r="AR894" s="244" t="s">
        <v>125</v>
      </c>
      <c r="AT894" s="244" t="s">
        <v>266</v>
      </c>
      <c r="AU894" s="244" t="s">
        <v>90</v>
      </c>
      <c r="AY894" s="17" t="s">
        <v>263</v>
      </c>
      <c r="BE894" s="245">
        <f>IF(N894="základní",J894,0)</f>
        <v>0</v>
      </c>
      <c r="BF894" s="245">
        <f>IF(N894="snížená",J894,0)</f>
        <v>0</v>
      </c>
      <c r="BG894" s="245">
        <f>IF(N894="zákl. přenesená",J894,0)</f>
        <v>0</v>
      </c>
      <c r="BH894" s="245">
        <f>IF(N894="sníž. přenesená",J894,0)</f>
        <v>0</v>
      </c>
      <c r="BI894" s="245">
        <f>IF(N894="nulová",J894,0)</f>
        <v>0</v>
      </c>
      <c r="BJ894" s="17" t="s">
        <v>90</v>
      </c>
      <c r="BK894" s="245">
        <f>ROUND(I894*H894,2)</f>
        <v>0</v>
      </c>
      <c r="BL894" s="17" t="s">
        <v>125</v>
      </c>
      <c r="BM894" s="244" t="s">
        <v>5980</v>
      </c>
    </row>
    <row r="895" s="1" customFormat="1" ht="16.5" customHeight="1">
      <c r="B895" s="39"/>
      <c r="C895" s="233" t="s">
        <v>5981</v>
      </c>
      <c r="D895" s="233" t="s">
        <v>266</v>
      </c>
      <c r="E895" s="234" t="s">
        <v>5982</v>
      </c>
      <c r="F895" s="235" t="s">
        <v>4766</v>
      </c>
      <c r="G895" s="236" t="s">
        <v>1694</v>
      </c>
      <c r="H895" s="237">
        <v>112</v>
      </c>
      <c r="I895" s="238"/>
      <c r="J895" s="239">
        <f>ROUND(I895*H895,2)</f>
        <v>0</v>
      </c>
      <c r="K895" s="235" t="s">
        <v>413</v>
      </c>
      <c r="L895" s="44"/>
      <c r="M895" s="240" t="s">
        <v>1</v>
      </c>
      <c r="N895" s="241" t="s">
        <v>48</v>
      </c>
      <c r="O895" s="87"/>
      <c r="P895" s="242">
        <f>O895*H895</f>
        <v>0</v>
      </c>
      <c r="Q895" s="242">
        <v>0</v>
      </c>
      <c r="R895" s="242">
        <f>Q895*H895</f>
        <v>0</v>
      </c>
      <c r="S895" s="242">
        <v>0</v>
      </c>
      <c r="T895" s="243">
        <f>S895*H895</f>
        <v>0</v>
      </c>
      <c r="AR895" s="244" t="s">
        <v>125</v>
      </c>
      <c r="AT895" s="244" t="s">
        <v>266</v>
      </c>
      <c r="AU895" s="244" t="s">
        <v>90</v>
      </c>
      <c r="AY895" s="17" t="s">
        <v>263</v>
      </c>
      <c r="BE895" s="245">
        <f>IF(N895="základní",J895,0)</f>
        <v>0</v>
      </c>
      <c r="BF895" s="245">
        <f>IF(N895="snížená",J895,0)</f>
        <v>0</v>
      </c>
      <c r="BG895" s="245">
        <f>IF(N895="zákl. přenesená",J895,0)</f>
        <v>0</v>
      </c>
      <c r="BH895" s="245">
        <f>IF(N895="sníž. přenesená",J895,0)</f>
        <v>0</v>
      </c>
      <c r="BI895" s="245">
        <f>IF(N895="nulová",J895,0)</f>
        <v>0</v>
      </c>
      <c r="BJ895" s="17" t="s">
        <v>90</v>
      </c>
      <c r="BK895" s="245">
        <f>ROUND(I895*H895,2)</f>
        <v>0</v>
      </c>
      <c r="BL895" s="17" t="s">
        <v>125</v>
      </c>
      <c r="BM895" s="244" t="s">
        <v>5983</v>
      </c>
    </row>
    <row r="896" s="1" customFormat="1" ht="16.5" customHeight="1">
      <c r="B896" s="39"/>
      <c r="C896" s="233" t="s">
        <v>5264</v>
      </c>
      <c r="D896" s="233" t="s">
        <v>266</v>
      </c>
      <c r="E896" s="234" t="s">
        <v>5984</v>
      </c>
      <c r="F896" s="235" t="s">
        <v>4992</v>
      </c>
      <c r="G896" s="236" t="s">
        <v>1694</v>
      </c>
      <c r="H896" s="237">
        <v>10</v>
      </c>
      <c r="I896" s="238"/>
      <c r="J896" s="239">
        <f>ROUND(I896*H896,2)</f>
        <v>0</v>
      </c>
      <c r="K896" s="235" t="s">
        <v>413</v>
      </c>
      <c r="L896" s="44"/>
      <c r="M896" s="240" t="s">
        <v>1</v>
      </c>
      <c r="N896" s="241" t="s">
        <v>48</v>
      </c>
      <c r="O896" s="87"/>
      <c r="P896" s="242">
        <f>O896*H896</f>
        <v>0</v>
      </c>
      <c r="Q896" s="242">
        <v>0</v>
      </c>
      <c r="R896" s="242">
        <f>Q896*H896</f>
        <v>0</v>
      </c>
      <c r="S896" s="242">
        <v>0</v>
      </c>
      <c r="T896" s="243">
        <f>S896*H896</f>
        <v>0</v>
      </c>
      <c r="AR896" s="244" t="s">
        <v>125</v>
      </c>
      <c r="AT896" s="244" t="s">
        <v>266</v>
      </c>
      <c r="AU896" s="244" t="s">
        <v>90</v>
      </c>
      <c r="AY896" s="17" t="s">
        <v>263</v>
      </c>
      <c r="BE896" s="245">
        <f>IF(N896="základní",J896,0)</f>
        <v>0</v>
      </c>
      <c r="BF896" s="245">
        <f>IF(N896="snížená",J896,0)</f>
        <v>0</v>
      </c>
      <c r="BG896" s="245">
        <f>IF(N896="zákl. přenesená",J896,0)</f>
        <v>0</v>
      </c>
      <c r="BH896" s="245">
        <f>IF(N896="sníž. přenesená",J896,0)</f>
        <v>0</v>
      </c>
      <c r="BI896" s="245">
        <f>IF(N896="nulová",J896,0)</f>
        <v>0</v>
      </c>
      <c r="BJ896" s="17" t="s">
        <v>90</v>
      </c>
      <c r="BK896" s="245">
        <f>ROUND(I896*H896,2)</f>
        <v>0</v>
      </c>
      <c r="BL896" s="17" t="s">
        <v>125</v>
      </c>
      <c r="BM896" s="244" t="s">
        <v>5985</v>
      </c>
    </row>
    <row r="897" s="1" customFormat="1" ht="16.5" customHeight="1">
      <c r="B897" s="39"/>
      <c r="C897" s="233" t="s">
        <v>5986</v>
      </c>
      <c r="D897" s="233" t="s">
        <v>266</v>
      </c>
      <c r="E897" s="234" t="s">
        <v>5987</v>
      </c>
      <c r="F897" s="235" t="s">
        <v>4766</v>
      </c>
      <c r="G897" s="236" t="s">
        <v>1694</v>
      </c>
      <c r="H897" s="237">
        <v>10</v>
      </c>
      <c r="I897" s="238"/>
      <c r="J897" s="239">
        <f>ROUND(I897*H897,2)</f>
        <v>0</v>
      </c>
      <c r="K897" s="235" t="s">
        <v>413</v>
      </c>
      <c r="L897" s="44"/>
      <c r="M897" s="240" t="s">
        <v>1</v>
      </c>
      <c r="N897" s="241" t="s">
        <v>48</v>
      </c>
      <c r="O897" s="87"/>
      <c r="P897" s="242">
        <f>O897*H897</f>
        <v>0</v>
      </c>
      <c r="Q897" s="242">
        <v>0</v>
      </c>
      <c r="R897" s="242">
        <f>Q897*H897</f>
        <v>0</v>
      </c>
      <c r="S897" s="242">
        <v>0</v>
      </c>
      <c r="T897" s="243">
        <f>S897*H897</f>
        <v>0</v>
      </c>
      <c r="AR897" s="244" t="s">
        <v>125</v>
      </c>
      <c r="AT897" s="244" t="s">
        <v>266</v>
      </c>
      <c r="AU897" s="244" t="s">
        <v>90</v>
      </c>
      <c r="AY897" s="17" t="s">
        <v>263</v>
      </c>
      <c r="BE897" s="245">
        <f>IF(N897="základní",J897,0)</f>
        <v>0</v>
      </c>
      <c r="BF897" s="245">
        <f>IF(N897="snížená",J897,0)</f>
        <v>0</v>
      </c>
      <c r="BG897" s="245">
        <f>IF(N897="zákl. přenesená",J897,0)</f>
        <v>0</v>
      </c>
      <c r="BH897" s="245">
        <f>IF(N897="sníž. přenesená",J897,0)</f>
        <v>0</v>
      </c>
      <c r="BI897" s="245">
        <f>IF(N897="nulová",J897,0)</f>
        <v>0</v>
      </c>
      <c r="BJ897" s="17" t="s">
        <v>90</v>
      </c>
      <c r="BK897" s="245">
        <f>ROUND(I897*H897,2)</f>
        <v>0</v>
      </c>
      <c r="BL897" s="17" t="s">
        <v>125</v>
      </c>
      <c r="BM897" s="244" t="s">
        <v>5988</v>
      </c>
    </row>
    <row r="898" s="1" customFormat="1" ht="16.5" customHeight="1">
      <c r="B898" s="39"/>
      <c r="C898" s="233" t="s">
        <v>5267</v>
      </c>
      <c r="D898" s="233" t="s">
        <v>266</v>
      </c>
      <c r="E898" s="234" t="s">
        <v>5989</v>
      </c>
      <c r="F898" s="235" t="s">
        <v>4934</v>
      </c>
      <c r="G898" s="236" t="s">
        <v>1694</v>
      </c>
      <c r="H898" s="237">
        <v>46</v>
      </c>
      <c r="I898" s="238"/>
      <c r="J898" s="239">
        <f>ROUND(I898*H898,2)</f>
        <v>0</v>
      </c>
      <c r="K898" s="235" t="s">
        <v>413</v>
      </c>
      <c r="L898" s="44"/>
      <c r="M898" s="240" t="s">
        <v>1</v>
      </c>
      <c r="N898" s="241" t="s">
        <v>48</v>
      </c>
      <c r="O898" s="87"/>
      <c r="P898" s="242">
        <f>O898*H898</f>
        <v>0</v>
      </c>
      <c r="Q898" s="242">
        <v>0</v>
      </c>
      <c r="R898" s="242">
        <f>Q898*H898</f>
        <v>0</v>
      </c>
      <c r="S898" s="242">
        <v>0</v>
      </c>
      <c r="T898" s="243">
        <f>S898*H898</f>
        <v>0</v>
      </c>
      <c r="AR898" s="244" t="s">
        <v>125</v>
      </c>
      <c r="AT898" s="244" t="s">
        <v>266</v>
      </c>
      <c r="AU898" s="244" t="s">
        <v>90</v>
      </c>
      <c r="AY898" s="17" t="s">
        <v>263</v>
      </c>
      <c r="BE898" s="245">
        <f>IF(N898="základní",J898,0)</f>
        <v>0</v>
      </c>
      <c r="BF898" s="245">
        <f>IF(N898="snížená",J898,0)</f>
        <v>0</v>
      </c>
      <c r="BG898" s="245">
        <f>IF(N898="zákl. přenesená",J898,0)</f>
        <v>0</v>
      </c>
      <c r="BH898" s="245">
        <f>IF(N898="sníž. přenesená",J898,0)</f>
        <v>0</v>
      </c>
      <c r="BI898" s="245">
        <f>IF(N898="nulová",J898,0)</f>
        <v>0</v>
      </c>
      <c r="BJ898" s="17" t="s">
        <v>90</v>
      </c>
      <c r="BK898" s="245">
        <f>ROUND(I898*H898,2)</f>
        <v>0</v>
      </c>
      <c r="BL898" s="17" t="s">
        <v>125</v>
      </c>
      <c r="BM898" s="244" t="s">
        <v>5990</v>
      </c>
    </row>
    <row r="899" s="1" customFormat="1" ht="16.5" customHeight="1">
      <c r="B899" s="39"/>
      <c r="C899" s="233" t="s">
        <v>5991</v>
      </c>
      <c r="D899" s="233" t="s">
        <v>266</v>
      </c>
      <c r="E899" s="234" t="s">
        <v>5992</v>
      </c>
      <c r="F899" s="235" t="s">
        <v>4766</v>
      </c>
      <c r="G899" s="236" t="s">
        <v>1694</v>
      </c>
      <c r="H899" s="237">
        <v>46</v>
      </c>
      <c r="I899" s="238"/>
      <c r="J899" s="239">
        <f>ROUND(I899*H899,2)</f>
        <v>0</v>
      </c>
      <c r="K899" s="235" t="s">
        <v>413</v>
      </c>
      <c r="L899" s="44"/>
      <c r="M899" s="240" t="s">
        <v>1</v>
      </c>
      <c r="N899" s="241" t="s">
        <v>48</v>
      </c>
      <c r="O899" s="87"/>
      <c r="P899" s="242">
        <f>O899*H899</f>
        <v>0</v>
      </c>
      <c r="Q899" s="242">
        <v>0</v>
      </c>
      <c r="R899" s="242">
        <f>Q899*H899</f>
        <v>0</v>
      </c>
      <c r="S899" s="242">
        <v>0</v>
      </c>
      <c r="T899" s="243">
        <f>S899*H899</f>
        <v>0</v>
      </c>
      <c r="AR899" s="244" t="s">
        <v>125</v>
      </c>
      <c r="AT899" s="244" t="s">
        <v>266</v>
      </c>
      <c r="AU899" s="244" t="s">
        <v>90</v>
      </c>
      <c r="AY899" s="17" t="s">
        <v>263</v>
      </c>
      <c r="BE899" s="245">
        <f>IF(N899="základní",J899,0)</f>
        <v>0</v>
      </c>
      <c r="BF899" s="245">
        <f>IF(N899="snížená",J899,0)</f>
        <v>0</v>
      </c>
      <c r="BG899" s="245">
        <f>IF(N899="zákl. přenesená",J899,0)</f>
        <v>0</v>
      </c>
      <c r="BH899" s="245">
        <f>IF(N899="sníž. přenesená",J899,0)</f>
        <v>0</v>
      </c>
      <c r="BI899" s="245">
        <f>IF(N899="nulová",J899,0)</f>
        <v>0</v>
      </c>
      <c r="BJ899" s="17" t="s">
        <v>90</v>
      </c>
      <c r="BK899" s="245">
        <f>ROUND(I899*H899,2)</f>
        <v>0</v>
      </c>
      <c r="BL899" s="17" t="s">
        <v>125</v>
      </c>
      <c r="BM899" s="244" t="s">
        <v>5993</v>
      </c>
    </row>
    <row r="900" s="1" customFormat="1" ht="16.5" customHeight="1">
      <c r="B900" s="39"/>
      <c r="C900" s="233" t="s">
        <v>5269</v>
      </c>
      <c r="D900" s="233" t="s">
        <v>266</v>
      </c>
      <c r="E900" s="234" t="s">
        <v>5994</v>
      </c>
      <c r="F900" s="235" t="s">
        <v>4937</v>
      </c>
      <c r="G900" s="236" t="s">
        <v>1694</v>
      </c>
      <c r="H900" s="237">
        <v>5</v>
      </c>
      <c r="I900" s="238"/>
      <c r="J900" s="239">
        <f>ROUND(I900*H900,2)</f>
        <v>0</v>
      </c>
      <c r="K900" s="235" t="s">
        <v>413</v>
      </c>
      <c r="L900" s="44"/>
      <c r="M900" s="240" t="s">
        <v>1</v>
      </c>
      <c r="N900" s="241" t="s">
        <v>48</v>
      </c>
      <c r="O900" s="87"/>
      <c r="P900" s="242">
        <f>O900*H900</f>
        <v>0</v>
      </c>
      <c r="Q900" s="242">
        <v>0</v>
      </c>
      <c r="R900" s="242">
        <f>Q900*H900</f>
        <v>0</v>
      </c>
      <c r="S900" s="242">
        <v>0</v>
      </c>
      <c r="T900" s="243">
        <f>S900*H900</f>
        <v>0</v>
      </c>
      <c r="AR900" s="244" t="s">
        <v>125</v>
      </c>
      <c r="AT900" s="244" t="s">
        <v>266</v>
      </c>
      <c r="AU900" s="244" t="s">
        <v>90</v>
      </c>
      <c r="AY900" s="17" t="s">
        <v>263</v>
      </c>
      <c r="BE900" s="245">
        <f>IF(N900="základní",J900,0)</f>
        <v>0</v>
      </c>
      <c r="BF900" s="245">
        <f>IF(N900="snížená",J900,0)</f>
        <v>0</v>
      </c>
      <c r="BG900" s="245">
        <f>IF(N900="zákl. přenesená",J900,0)</f>
        <v>0</v>
      </c>
      <c r="BH900" s="245">
        <f>IF(N900="sníž. přenesená",J900,0)</f>
        <v>0</v>
      </c>
      <c r="BI900" s="245">
        <f>IF(N900="nulová",J900,0)</f>
        <v>0</v>
      </c>
      <c r="BJ900" s="17" t="s">
        <v>90</v>
      </c>
      <c r="BK900" s="245">
        <f>ROUND(I900*H900,2)</f>
        <v>0</v>
      </c>
      <c r="BL900" s="17" t="s">
        <v>125</v>
      </c>
      <c r="BM900" s="244" t="s">
        <v>5995</v>
      </c>
    </row>
    <row r="901" s="1" customFormat="1" ht="16.5" customHeight="1">
      <c r="B901" s="39"/>
      <c r="C901" s="233" t="s">
        <v>5996</v>
      </c>
      <c r="D901" s="233" t="s">
        <v>266</v>
      </c>
      <c r="E901" s="234" t="s">
        <v>5997</v>
      </c>
      <c r="F901" s="235" t="s">
        <v>4766</v>
      </c>
      <c r="G901" s="236" t="s">
        <v>1694</v>
      </c>
      <c r="H901" s="237">
        <v>5</v>
      </c>
      <c r="I901" s="238"/>
      <c r="J901" s="239">
        <f>ROUND(I901*H901,2)</f>
        <v>0</v>
      </c>
      <c r="K901" s="235" t="s">
        <v>413</v>
      </c>
      <c r="L901" s="44"/>
      <c r="M901" s="240" t="s">
        <v>1</v>
      </c>
      <c r="N901" s="241" t="s">
        <v>48</v>
      </c>
      <c r="O901" s="87"/>
      <c r="P901" s="242">
        <f>O901*H901</f>
        <v>0</v>
      </c>
      <c r="Q901" s="242">
        <v>0</v>
      </c>
      <c r="R901" s="242">
        <f>Q901*H901</f>
        <v>0</v>
      </c>
      <c r="S901" s="242">
        <v>0</v>
      </c>
      <c r="T901" s="243">
        <f>S901*H901</f>
        <v>0</v>
      </c>
      <c r="AR901" s="244" t="s">
        <v>125</v>
      </c>
      <c r="AT901" s="244" t="s">
        <v>266</v>
      </c>
      <c r="AU901" s="244" t="s">
        <v>90</v>
      </c>
      <c r="AY901" s="17" t="s">
        <v>263</v>
      </c>
      <c r="BE901" s="245">
        <f>IF(N901="základní",J901,0)</f>
        <v>0</v>
      </c>
      <c r="BF901" s="245">
        <f>IF(N901="snížená",J901,0)</f>
        <v>0</v>
      </c>
      <c r="BG901" s="245">
        <f>IF(N901="zákl. přenesená",J901,0)</f>
        <v>0</v>
      </c>
      <c r="BH901" s="245">
        <f>IF(N901="sníž. přenesená",J901,0)</f>
        <v>0</v>
      </c>
      <c r="BI901" s="245">
        <f>IF(N901="nulová",J901,0)</f>
        <v>0</v>
      </c>
      <c r="BJ901" s="17" t="s">
        <v>90</v>
      </c>
      <c r="BK901" s="245">
        <f>ROUND(I901*H901,2)</f>
        <v>0</v>
      </c>
      <c r="BL901" s="17" t="s">
        <v>125</v>
      </c>
      <c r="BM901" s="244" t="s">
        <v>5998</v>
      </c>
    </row>
    <row r="902" s="1" customFormat="1" ht="16.5" customHeight="1">
      <c r="B902" s="39"/>
      <c r="C902" s="233" t="s">
        <v>5271</v>
      </c>
      <c r="D902" s="233" t="s">
        <v>266</v>
      </c>
      <c r="E902" s="234" t="s">
        <v>5999</v>
      </c>
      <c r="F902" s="235" t="s">
        <v>4940</v>
      </c>
      <c r="G902" s="236" t="s">
        <v>407</v>
      </c>
      <c r="H902" s="237">
        <v>104</v>
      </c>
      <c r="I902" s="238"/>
      <c r="J902" s="239">
        <f>ROUND(I902*H902,2)</f>
        <v>0</v>
      </c>
      <c r="K902" s="235" t="s">
        <v>413</v>
      </c>
      <c r="L902" s="44"/>
      <c r="M902" s="240" t="s">
        <v>1</v>
      </c>
      <c r="N902" s="241" t="s">
        <v>48</v>
      </c>
      <c r="O902" s="87"/>
      <c r="P902" s="242">
        <f>O902*H902</f>
        <v>0</v>
      </c>
      <c r="Q902" s="242">
        <v>0</v>
      </c>
      <c r="R902" s="242">
        <f>Q902*H902</f>
        <v>0</v>
      </c>
      <c r="S902" s="242">
        <v>0</v>
      </c>
      <c r="T902" s="243">
        <f>S902*H902</f>
        <v>0</v>
      </c>
      <c r="AR902" s="244" t="s">
        <v>125</v>
      </c>
      <c r="AT902" s="244" t="s">
        <v>266</v>
      </c>
      <c r="AU902" s="244" t="s">
        <v>90</v>
      </c>
      <c r="AY902" s="17" t="s">
        <v>263</v>
      </c>
      <c r="BE902" s="245">
        <f>IF(N902="základní",J902,0)</f>
        <v>0</v>
      </c>
      <c r="BF902" s="245">
        <f>IF(N902="snížená",J902,0)</f>
        <v>0</v>
      </c>
      <c r="BG902" s="245">
        <f>IF(N902="zákl. přenesená",J902,0)</f>
        <v>0</v>
      </c>
      <c r="BH902" s="245">
        <f>IF(N902="sníž. přenesená",J902,0)</f>
        <v>0</v>
      </c>
      <c r="BI902" s="245">
        <f>IF(N902="nulová",J902,0)</f>
        <v>0</v>
      </c>
      <c r="BJ902" s="17" t="s">
        <v>90</v>
      </c>
      <c r="BK902" s="245">
        <f>ROUND(I902*H902,2)</f>
        <v>0</v>
      </c>
      <c r="BL902" s="17" t="s">
        <v>125</v>
      </c>
      <c r="BM902" s="244" t="s">
        <v>6000</v>
      </c>
    </row>
    <row r="903" s="1" customFormat="1" ht="16.5" customHeight="1">
      <c r="B903" s="39"/>
      <c r="C903" s="233" t="s">
        <v>6001</v>
      </c>
      <c r="D903" s="233" t="s">
        <v>266</v>
      </c>
      <c r="E903" s="234" t="s">
        <v>6002</v>
      </c>
      <c r="F903" s="235" t="s">
        <v>4942</v>
      </c>
      <c r="G903" s="236" t="s">
        <v>407</v>
      </c>
      <c r="H903" s="237">
        <v>57</v>
      </c>
      <c r="I903" s="238"/>
      <c r="J903" s="239">
        <f>ROUND(I903*H903,2)</f>
        <v>0</v>
      </c>
      <c r="K903" s="235" t="s">
        <v>413</v>
      </c>
      <c r="L903" s="44"/>
      <c r="M903" s="240" t="s">
        <v>1</v>
      </c>
      <c r="N903" s="241" t="s">
        <v>48</v>
      </c>
      <c r="O903" s="87"/>
      <c r="P903" s="242">
        <f>O903*H903</f>
        <v>0</v>
      </c>
      <c r="Q903" s="242">
        <v>0</v>
      </c>
      <c r="R903" s="242">
        <f>Q903*H903</f>
        <v>0</v>
      </c>
      <c r="S903" s="242">
        <v>0</v>
      </c>
      <c r="T903" s="243">
        <f>S903*H903</f>
        <v>0</v>
      </c>
      <c r="AR903" s="244" t="s">
        <v>125</v>
      </c>
      <c r="AT903" s="244" t="s">
        <v>266</v>
      </c>
      <c r="AU903" s="244" t="s">
        <v>90</v>
      </c>
      <c r="AY903" s="17" t="s">
        <v>263</v>
      </c>
      <c r="BE903" s="245">
        <f>IF(N903="základní",J903,0)</f>
        <v>0</v>
      </c>
      <c r="BF903" s="245">
        <f>IF(N903="snížená",J903,0)</f>
        <v>0</v>
      </c>
      <c r="BG903" s="245">
        <f>IF(N903="zákl. přenesená",J903,0)</f>
        <v>0</v>
      </c>
      <c r="BH903" s="245">
        <f>IF(N903="sníž. přenesená",J903,0)</f>
        <v>0</v>
      </c>
      <c r="BI903" s="245">
        <f>IF(N903="nulová",J903,0)</f>
        <v>0</v>
      </c>
      <c r="BJ903" s="17" t="s">
        <v>90</v>
      </c>
      <c r="BK903" s="245">
        <f>ROUND(I903*H903,2)</f>
        <v>0</v>
      </c>
      <c r="BL903" s="17" t="s">
        <v>125</v>
      </c>
      <c r="BM903" s="244" t="s">
        <v>6003</v>
      </c>
    </row>
    <row r="904" s="1" customFormat="1" ht="16.5" customHeight="1">
      <c r="B904" s="39"/>
      <c r="C904" s="233" t="s">
        <v>5273</v>
      </c>
      <c r="D904" s="233" t="s">
        <v>266</v>
      </c>
      <c r="E904" s="234" t="s">
        <v>6004</v>
      </c>
      <c r="F904" s="235" t="s">
        <v>5156</v>
      </c>
      <c r="G904" s="236" t="s">
        <v>407</v>
      </c>
      <c r="H904" s="237">
        <v>62</v>
      </c>
      <c r="I904" s="238"/>
      <c r="J904" s="239">
        <f>ROUND(I904*H904,2)</f>
        <v>0</v>
      </c>
      <c r="K904" s="235" t="s">
        <v>413</v>
      </c>
      <c r="L904" s="44"/>
      <c r="M904" s="240" t="s">
        <v>1</v>
      </c>
      <c r="N904" s="241" t="s">
        <v>48</v>
      </c>
      <c r="O904" s="87"/>
      <c r="P904" s="242">
        <f>O904*H904</f>
        <v>0</v>
      </c>
      <c r="Q904" s="242">
        <v>0</v>
      </c>
      <c r="R904" s="242">
        <f>Q904*H904</f>
        <v>0</v>
      </c>
      <c r="S904" s="242">
        <v>0</v>
      </c>
      <c r="T904" s="243">
        <f>S904*H904</f>
        <v>0</v>
      </c>
      <c r="AR904" s="244" t="s">
        <v>125</v>
      </c>
      <c r="AT904" s="244" t="s">
        <v>266</v>
      </c>
      <c r="AU904" s="244" t="s">
        <v>90</v>
      </c>
      <c r="AY904" s="17" t="s">
        <v>263</v>
      </c>
      <c r="BE904" s="245">
        <f>IF(N904="základní",J904,0)</f>
        <v>0</v>
      </c>
      <c r="BF904" s="245">
        <f>IF(N904="snížená",J904,0)</f>
        <v>0</v>
      </c>
      <c r="BG904" s="245">
        <f>IF(N904="zákl. přenesená",J904,0)</f>
        <v>0</v>
      </c>
      <c r="BH904" s="245">
        <f>IF(N904="sníž. přenesená",J904,0)</f>
        <v>0</v>
      </c>
      <c r="BI904" s="245">
        <f>IF(N904="nulová",J904,0)</f>
        <v>0</v>
      </c>
      <c r="BJ904" s="17" t="s">
        <v>90</v>
      </c>
      <c r="BK904" s="245">
        <f>ROUND(I904*H904,2)</f>
        <v>0</v>
      </c>
      <c r="BL904" s="17" t="s">
        <v>125</v>
      </c>
      <c r="BM904" s="244" t="s">
        <v>6005</v>
      </c>
    </row>
    <row r="905" s="11" customFormat="1" ht="25.92" customHeight="1">
      <c r="B905" s="217"/>
      <c r="C905" s="218"/>
      <c r="D905" s="219" t="s">
        <v>82</v>
      </c>
      <c r="E905" s="220" t="s">
        <v>6006</v>
      </c>
      <c r="F905" s="220" t="s">
        <v>6007</v>
      </c>
      <c r="G905" s="218"/>
      <c r="H905" s="218"/>
      <c r="I905" s="221"/>
      <c r="J905" s="222">
        <f>BK905</f>
        <v>0</v>
      </c>
      <c r="K905" s="218"/>
      <c r="L905" s="223"/>
      <c r="M905" s="224"/>
      <c r="N905" s="225"/>
      <c r="O905" s="225"/>
      <c r="P905" s="226">
        <f>SUM(P906:P912)</f>
        <v>0</v>
      </c>
      <c r="Q905" s="225"/>
      <c r="R905" s="226">
        <f>SUM(R906:R912)</f>
        <v>0</v>
      </c>
      <c r="S905" s="225"/>
      <c r="T905" s="227">
        <f>SUM(T906:T912)</f>
        <v>0</v>
      </c>
      <c r="AR905" s="228" t="s">
        <v>90</v>
      </c>
      <c r="AT905" s="229" t="s">
        <v>82</v>
      </c>
      <c r="AU905" s="229" t="s">
        <v>83</v>
      </c>
      <c r="AY905" s="228" t="s">
        <v>263</v>
      </c>
      <c r="BK905" s="230">
        <f>SUM(BK906:BK912)</f>
        <v>0</v>
      </c>
    </row>
    <row r="906" s="1" customFormat="1" ht="24" customHeight="1">
      <c r="B906" s="39"/>
      <c r="C906" s="233" t="s">
        <v>6008</v>
      </c>
      <c r="D906" s="233" t="s">
        <v>266</v>
      </c>
      <c r="E906" s="234" t="s">
        <v>6009</v>
      </c>
      <c r="F906" s="235" t="s">
        <v>6010</v>
      </c>
      <c r="G906" s="236" t="s">
        <v>1829</v>
      </c>
      <c r="H906" s="237">
        <v>5</v>
      </c>
      <c r="I906" s="238"/>
      <c r="J906" s="239">
        <f>ROUND(I906*H906,2)</f>
        <v>0</v>
      </c>
      <c r="K906" s="235" t="s">
        <v>413</v>
      </c>
      <c r="L906" s="44"/>
      <c r="M906" s="240" t="s">
        <v>1</v>
      </c>
      <c r="N906" s="241" t="s">
        <v>48</v>
      </c>
      <c r="O906" s="87"/>
      <c r="P906" s="242">
        <f>O906*H906</f>
        <v>0</v>
      </c>
      <c r="Q906" s="242">
        <v>0</v>
      </c>
      <c r="R906" s="242">
        <f>Q906*H906</f>
        <v>0</v>
      </c>
      <c r="S906" s="242">
        <v>0</v>
      </c>
      <c r="T906" s="243">
        <f>S906*H906</f>
        <v>0</v>
      </c>
      <c r="AR906" s="244" t="s">
        <v>125</v>
      </c>
      <c r="AT906" s="244" t="s">
        <v>266</v>
      </c>
      <c r="AU906" s="244" t="s">
        <v>90</v>
      </c>
      <c r="AY906" s="17" t="s">
        <v>263</v>
      </c>
      <c r="BE906" s="245">
        <f>IF(N906="základní",J906,0)</f>
        <v>0</v>
      </c>
      <c r="BF906" s="245">
        <f>IF(N906="snížená",J906,0)</f>
        <v>0</v>
      </c>
      <c r="BG906" s="245">
        <f>IF(N906="zákl. přenesená",J906,0)</f>
        <v>0</v>
      </c>
      <c r="BH906" s="245">
        <f>IF(N906="sníž. přenesená",J906,0)</f>
        <v>0</v>
      </c>
      <c r="BI906" s="245">
        <f>IF(N906="nulová",J906,0)</f>
        <v>0</v>
      </c>
      <c r="BJ906" s="17" t="s">
        <v>90</v>
      </c>
      <c r="BK906" s="245">
        <f>ROUND(I906*H906,2)</f>
        <v>0</v>
      </c>
      <c r="BL906" s="17" t="s">
        <v>125</v>
      </c>
      <c r="BM906" s="244" t="s">
        <v>6011</v>
      </c>
    </row>
    <row r="907" s="1" customFormat="1">
      <c r="B907" s="39"/>
      <c r="C907" s="40"/>
      <c r="D907" s="246" t="s">
        <v>273</v>
      </c>
      <c r="E907" s="40"/>
      <c r="F907" s="247" t="s">
        <v>6012</v>
      </c>
      <c r="G907" s="40"/>
      <c r="H907" s="40"/>
      <c r="I907" s="151"/>
      <c r="J907" s="40"/>
      <c r="K907" s="40"/>
      <c r="L907" s="44"/>
      <c r="M907" s="248"/>
      <c r="N907" s="87"/>
      <c r="O907" s="87"/>
      <c r="P907" s="87"/>
      <c r="Q907" s="87"/>
      <c r="R907" s="87"/>
      <c r="S907" s="87"/>
      <c r="T907" s="88"/>
      <c r="AT907" s="17" t="s">
        <v>273</v>
      </c>
      <c r="AU907" s="17" t="s">
        <v>90</v>
      </c>
    </row>
    <row r="908" s="1" customFormat="1" ht="16.5" customHeight="1">
      <c r="B908" s="39"/>
      <c r="C908" s="233" t="s">
        <v>5275</v>
      </c>
      <c r="D908" s="233" t="s">
        <v>266</v>
      </c>
      <c r="E908" s="234" t="s">
        <v>6013</v>
      </c>
      <c r="F908" s="235" t="s">
        <v>4745</v>
      </c>
      <c r="G908" s="236" t="s">
        <v>1829</v>
      </c>
      <c r="H908" s="237">
        <v>1</v>
      </c>
      <c r="I908" s="238"/>
      <c r="J908" s="239">
        <f>ROUND(I908*H908,2)</f>
        <v>0</v>
      </c>
      <c r="K908" s="235" t="s">
        <v>413</v>
      </c>
      <c r="L908" s="44"/>
      <c r="M908" s="240" t="s">
        <v>1</v>
      </c>
      <c r="N908" s="241" t="s">
        <v>48</v>
      </c>
      <c r="O908" s="87"/>
      <c r="P908" s="242">
        <f>O908*H908</f>
        <v>0</v>
      </c>
      <c r="Q908" s="242">
        <v>0</v>
      </c>
      <c r="R908" s="242">
        <f>Q908*H908</f>
        <v>0</v>
      </c>
      <c r="S908" s="242">
        <v>0</v>
      </c>
      <c r="T908" s="243">
        <f>S908*H908</f>
        <v>0</v>
      </c>
      <c r="AR908" s="244" t="s">
        <v>125</v>
      </c>
      <c r="AT908" s="244" t="s">
        <v>266</v>
      </c>
      <c r="AU908" s="244" t="s">
        <v>90</v>
      </c>
      <c r="AY908" s="17" t="s">
        <v>263</v>
      </c>
      <c r="BE908" s="245">
        <f>IF(N908="základní",J908,0)</f>
        <v>0</v>
      </c>
      <c r="BF908" s="245">
        <f>IF(N908="snížená",J908,0)</f>
        <v>0</v>
      </c>
      <c r="BG908" s="245">
        <f>IF(N908="zákl. přenesená",J908,0)</f>
        <v>0</v>
      </c>
      <c r="BH908" s="245">
        <f>IF(N908="sníž. přenesená",J908,0)</f>
        <v>0</v>
      </c>
      <c r="BI908" s="245">
        <f>IF(N908="nulová",J908,0)</f>
        <v>0</v>
      </c>
      <c r="BJ908" s="17" t="s">
        <v>90</v>
      </c>
      <c r="BK908" s="245">
        <f>ROUND(I908*H908,2)</f>
        <v>0</v>
      </c>
      <c r="BL908" s="17" t="s">
        <v>125</v>
      </c>
      <c r="BM908" s="244" t="s">
        <v>6014</v>
      </c>
    </row>
    <row r="909" s="1" customFormat="1" ht="24" customHeight="1">
      <c r="B909" s="39"/>
      <c r="C909" s="233" t="s">
        <v>6015</v>
      </c>
      <c r="D909" s="233" t="s">
        <v>266</v>
      </c>
      <c r="E909" s="234" t="s">
        <v>6016</v>
      </c>
      <c r="F909" s="235" t="s">
        <v>5142</v>
      </c>
      <c r="G909" s="236" t="s">
        <v>1829</v>
      </c>
      <c r="H909" s="237">
        <v>2</v>
      </c>
      <c r="I909" s="238"/>
      <c r="J909" s="239">
        <f>ROUND(I909*H909,2)</f>
        <v>0</v>
      </c>
      <c r="K909" s="235" t="s">
        <v>413</v>
      </c>
      <c r="L909" s="44"/>
      <c r="M909" s="240" t="s">
        <v>1</v>
      </c>
      <c r="N909" s="241" t="s">
        <v>48</v>
      </c>
      <c r="O909" s="87"/>
      <c r="P909" s="242">
        <f>O909*H909</f>
        <v>0</v>
      </c>
      <c r="Q909" s="242">
        <v>0</v>
      </c>
      <c r="R909" s="242">
        <f>Q909*H909</f>
        <v>0</v>
      </c>
      <c r="S909" s="242">
        <v>0</v>
      </c>
      <c r="T909" s="243">
        <f>S909*H909</f>
        <v>0</v>
      </c>
      <c r="AR909" s="244" t="s">
        <v>125</v>
      </c>
      <c r="AT909" s="244" t="s">
        <v>266</v>
      </c>
      <c r="AU909" s="244" t="s">
        <v>90</v>
      </c>
      <c r="AY909" s="17" t="s">
        <v>263</v>
      </c>
      <c r="BE909" s="245">
        <f>IF(N909="základní",J909,0)</f>
        <v>0</v>
      </c>
      <c r="BF909" s="245">
        <f>IF(N909="snížená",J909,0)</f>
        <v>0</v>
      </c>
      <c r="BG909" s="245">
        <f>IF(N909="zákl. přenesená",J909,0)</f>
        <v>0</v>
      </c>
      <c r="BH909" s="245">
        <f>IF(N909="sníž. přenesená",J909,0)</f>
        <v>0</v>
      </c>
      <c r="BI909" s="245">
        <f>IF(N909="nulová",J909,0)</f>
        <v>0</v>
      </c>
      <c r="BJ909" s="17" t="s">
        <v>90</v>
      </c>
      <c r="BK909" s="245">
        <f>ROUND(I909*H909,2)</f>
        <v>0</v>
      </c>
      <c r="BL909" s="17" t="s">
        <v>125</v>
      </c>
      <c r="BM909" s="244" t="s">
        <v>6017</v>
      </c>
    </row>
    <row r="910" s="1" customFormat="1" ht="16.5" customHeight="1">
      <c r="B910" s="39"/>
      <c r="C910" s="233" t="s">
        <v>5277</v>
      </c>
      <c r="D910" s="233" t="s">
        <v>266</v>
      </c>
      <c r="E910" s="234" t="s">
        <v>6018</v>
      </c>
      <c r="F910" s="235" t="s">
        <v>4745</v>
      </c>
      <c r="G910" s="236" t="s">
        <v>1829</v>
      </c>
      <c r="H910" s="237">
        <v>1</v>
      </c>
      <c r="I910" s="238"/>
      <c r="J910" s="239">
        <f>ROUND(I910*H910,2)</f>
        <v>0</v>
      </c>
      <c r="K910" s="235" t="s">
        <v>413</v>
      </c>
      <c r="L910" s="44"/>
      <c r="M910" s="240" t="s">
        <v>1</v>
      </c>
      <c r="N910" s="241" t="s">
        <v>48</v>
      </c>
      <c r="O910" s="87"/>
      <c r="P910" s="242">
        <f>O910*H910</f>
        <v>0</v>
      </c>
      <c r="Q910" s="242">
        <v>0</v>
      </c>
      <c r="R910" s="242">
        <f>Q910*H910</f>
        <v>0</v>
      </c>
      <c r="S910" s="242">
        <v>0</v>
      </c>
      <c r="T910" s="243">
        <f>S910*H910</f>
        <v>0</v>
      </c>
      <c r="AR910" s="244" t="s">
        <v>125</v>
      </c>
      <c r="AT910" s="244" t="s">
        <v>266</v>
      </c>
      <c r="AU910" s="244" t="s">
        <v>90</v>
      </c>
      <c r="AY910" s="17" t="s">
        <v>263</v>
      </c>
      <c r="BE910" s="245">
        <f>IF(N910="základní",J910,0)</f>
        <v>0</v>
      </c>
      <c r="BF910" s="245">
        <f>IF(N910="snížená",J910,0)</f>
        <v>0</v>
      </c>
      <c r="BG910" s="245">
        <f>IF(N910="zákl. přenesená",J910,0)</f>
        <v>0</v>
      </c>
      <c r="BH910" s="245">
        <f>IF(N910="sníž. přenesená",J910,0)</f>
        <v>0</v>
      </c>
      <c r="BI910" s="245">
        <f>IF(N910="nulová",J910,0)</f>
        <v>0</v>
      </c>
      <c r="BJ910" s="17" t="s">
        <v>90</v>
      </c>
      <c r="BK910" s="245">
        <f>ROUND(I910*H910,2)</f>
        <v>0</v>
      </c>
      <c r="BL910" s="17" t="s">
        <v>125</v>
      </c>
      <c r="BM910" s="244" t="s">
        <v>6019</v>
      </c>
    </row>
    <row r="911" s="1" customFormat="1" ht="16.5" customHeight="1">
      <c r="B911" s="39"/>
      <c r="C911" s="233" t="s">
        <v>6020</v>
      </c>
      <c r="D911" s="233" t="s">
        <v>266</v>
      </c>
      <c r="E911" s="234" t="s">
        <v>6021</v>
      </c>
      <c r="F911" s="235" t="s">
        <v>6022</v>
      </c>
      <c r="G911" s="236" t="s">
        <v>1694</v>
      </c>
      <c r="H911" s="237">
        <v>2.5</v>
      </c>
      <c r="I911" s="238"/>
      <c r="J911" s="239">
        <f>ROUND(I911*H911,2)</f>
        <v>0</v>
      </c>
      <c r="K911" s="235" t="s">
        <v>413</v>
      </c>
      <c r="L911" s="44"/>
      <c r="M911" s="240" t="s">
        <v>1</v>
      </c>
      <c r="N911" s="241" t="s">
        <v>48</v>
      </c>
      <c r="O911" s="87"/>
      <c r="P911" s="242">
        <f>O911*H911</f>
        <v>0</v>
      </c>
      <c r="Q911" s="242">
        <v>0</v>
      </c>
      <c r="R911" s="242">
        <f>Q911*H911</f>
        <v>0</v>
      </c>
      <c r="S911" s="242">
        <v>0</v>
      </c>
      <c r="T911" s="243">
        <f>S911*H911</f>
        <v>0</v>
      </c>
      <c r="AR911" s="244" t="s">
        <v>125</v>
      </c>
      <c r="AT911" s="244" t="s">
        <v>266</v>
      </c>
      <c r="AU911" s="244" t="s">
        <v>90</v>
      </c>
      <c r="AY911" s="17" t="s">
        <v>263</v>
      </c>
      <c r="BE911" s="245">
        <f>IF(N911="základní",J911,0)</f>
        <v>0</v>
      </c>
      <c r="BF911" s="245">
        <f>IF(N911="snížená",J911,0)</f>
        <v>0</v>
      </c>
      <c r="BG911" s="245">
        <f>IF(N911="zákl. přenesená",J911,0)</f>
        <v>0</v>
      </c>
      <c r="BH911" s="245">
        <f>IF(N911="sníž. přenesená",J911,0)</f>
        <v>0</v>
      </c>
      <c r="BI911" s="245">
        <f>IF(N911="nulová",J911,0)</f>
        <v>0</v>
      </c>
      <c r="BJ911" s="17" t="s">
        <v>90</v>
      </c>
      <c r="BK911" s="245">
        <f>ROUND(I911*H911,2)</f>
        <v>0</v>
      </c>
      <c r="BL911" s="17" t="s">
        <v>125</v>
      </c>
      <c r="BM911" s="244" t="s">
        <v>6023</v>
      </c>
    </row>
    <row r="912" s="1" customFormat="1" ht="16.5" customHeight="1">
      <c r="B912" s="39"/>
      <c r="C912" s="233" t="s">
        <v>5279</v>
      </c>
      <c r="D912" s="233" t="s">
        <v>266</v>
      </c>
      <c r="E912" s="234" t="s">
        <v>6024</v>
      </c>
      <c r="F912" s="235" t="s">
        <v>4745</v>
      </c>
      <c r="G912" s="236" t="s">
        <v>1829</v>
      </c>
      <c r="H912" s="237">
        <v>1</v>
      </c>
      <c r="I912" s="238"/>
      <c r="J912" s="239">
        <f>ROUND(I912*H912,2)</f>
        <v>0</v>
      </c>
      <c r="K912" s="235" t="s">
        <v>413</v>
      </c>
      <c r="L912" s="44"/>
      <c r="M912" s="240" t="s">
        <v>1</v>
      </c>
      <c r="N912" s="241" t="s">
        <v>48</v>
      </c>
      <c r="O912" s="87"/>
      <c r="P912" s="242">
        <f>O912*H912</f>
        <v>0</v>
      </c>
      <c r="Q912" s="242">
        <v>0</v>
      </c>
      <c r="R912" s="242">
        <f>Q912*H912</f>
        <v>0</v>
      </c>
      <c r="S912" s="242">
        <v>0</v>
      </c>
      <c r="T912" s="243">
        <f>S912*H912</f>
        <v>0</v>
      </c>
      <c r="AR912" s="244" t="s">
        <v>125</v>
      </c>
      <c r="AT912" s="244" t="s">
        <v>266</v>
      </c>
      <c r="AU912" s="244" t="s">
        <v>90</v>
      </c>
      <c r="AY912" s="17" t="s">
        <v>263</v>
      </c>
      <c r="BE912" s="245">
        <f>IF(N912="základní",J912,0)</f>
        <v>0</v>
      </c>
      <c r="BF912" s="245">
        <f>IF(N912="snížená",J912,0)</f>
        <v>0</v>
      </c>
      <c r="BG912" s="245">
        <f>IF(N912="zákl. přenesená",J912,0)</f>
        <v>0</v>
      </c>
      <c r="BH912" s="245">
        <f>IF(N912="sníž. přenesená",J912,0)</f>
        <v>0</v>
      </c>
      <c r="BI912" s="245">
        <f>IF(N912="nulová",J912,0)</f>
        <v>0</v>
      </c>
      <c r="BJ912" s="17" t="s">
        <v>90</v>
      </c>
      <c r="BK912" s="245">
        <f>ROUND(I912*H912,2)</f>
        <v>0</v>
      </c>
      <c r="BL912" s="17" t="s">
        <v>125</v>
      </c>
      <c r="BM912" s="244" t="s">
        <v>6025</v>
      </c>
    </row>
    <row r="913" s="11" customFormat="1" ht="25.92" customHeight="1">
      <c r="B913" s="217"/>
      <c r="C913" s="218"/>
      <c r="D913" s="219" t="s">
        <v>82</v>
      </c>
      <c r="E913" s="220" t="s">
        <v>6026</v>
      </c>
      <c r="F913" s="220" t="s">
        <v>6027</v>
      </c>
      <c r="G913" s="218"/>
      <c r="H913" s="218"/>
      <c r="I913" s="221"/>
      <c r="J913" s="222">
        <f>BK913</f>
        <v>0</v>
      </c>
      <c r="K913" s="218"/>
      <c r="L913" s="223"/>
      <c r="M913" s="224"/>
      <c r="N913" s="225"/>
      <c r="O913" s="225"/>
      <c r="P913" s="226">
        <f>SUM(P914:P921)</f>
        <v>0</v>
      </c>
      <c r="Q913" s="225"/>
      <c r="R913" s="226">
        <f>SUM(R914:R921)</f>
        <v>0</v>
      </c>
      <c r="S913" s="225"/>
      <c r="T913" s="227">
        <f>SUM(T914:T921)</f>
        <v>0</v>
      </c>
      <c r="AR913" s="228" t="s">
        <v>90</v>
      </c>
      <c r="AT913" s="229" t="s">
        <v>82</v>
      </c>
      <c r="AU913" s="229" t="s">
        <v>83</v>
      </c>
      <c r="AY913" s="228" t="s">
        <v>263</v>
      </c>
      <c r="BK913" s="230">
        <f>SUM(BK914:BK921)</f>
        <v>0</v>
      </c>
    </row>
    <row r="914" s="1" customFormat="1" ht="16.5" customHeight="1">
      <c r="B914" s="39"/>
      <c r="C914" s="233" t="s">
        <v>6028</v>
      </c>
      <c r="D914" s="233" t="s">
        <v>266</v>
      </c>
      <c r="E914" s="234" t="s">
        <v>6029</v>
      </c>
      <c r="F914" s="235" t="s">
        <v>5081</v>
      </c>
      <c r="G914" s="236" t="s">
        <v>1694</v>
      </c>
      <c r="H914" s="237">
        <v>22</v>
      </c>
      <c r="I914" s="238"/>
      <c r="J914" s="239">
        <f>ROUND(I914*H914,2)</f>
        <v>0</v>
      </c>
      <c r="K914" s="235" t="s">
        <v>413</v>
      </c>
      <c r="L914" s="44"/>
      <c r="M914" s="240" t="s">
        <v>1</v>
      </c>
      <c r="N914" s="241" t="s">
        <v>48</v>
      </c>
      <c r="O914" s="87"/>
      <c r="P914" s="242">
        <f>O914*H914</f>
        <v>0</v>
      </c>
      <c r="Q914" s="242">
        <v>0</v>
      </c>
      <c r="R914" s="242">
        <f>Q914*H914</f>
        <v>0</v>
      </c>
      <c r="S914" s="242">
        <v>0</v>
      </c>
      <c r="T914" s="243">
        <f>S914*H914</f>
        <v>0</v>
      </c>
      <c r="AR914" s="244" t="s">
        <v>125</v>
      </c>
      <c r="AT914" s="244" t="s">
        <v>266</v>
      </c>
      <c r="AU914" s="244" t="s">
        <v>90</v>
      </c>
      <c r="AY914" s="17" t="s">
        <v>263</v>
      </c>
      <c r="BE914" s="245">
        <f>IF(N914="základní",J914,0)</f>
        <v>0</v>
      </c>
      <c r="BF914" s="245">
        <f>IF(N914="snížená",J914,0)</f>
        <v>0</v>
      </c>
      <c r="BG914" s="245">
        <f>IF(N914="zákl. přenesená",J914,0)</f>
        <v>0</v>
      </c>
      <c r="BH914" s="245">
        <f>IF(N914="sníž. přenesená",J914,0)</f>
        <v>0</v>
      </c>
      <c r="BI914" s="245">
        <f>IF(N914="nulová",J914,0)</f>
        <v>0</v>
      </c>
      <c r="BJ914" s="17" t="s">
        <v>90</v>
      </c>
      <c r="BK914" s="245">
        <f>ROUND(I914*H914,2)</f>
        <v>0</v>
      </c>
      <c r="BL914" s="17" t="s">
        <v>125</v>
      </c>
      <c r="BM914" s="244" t="s">
        <v>6030</v>
      </c>
    </row>
    <row r="915" s="1" customFormat="1" ht="16.5" customHeight="1">
      <c r="B915" s="39"/>
      <c r="C915" s="233" t="s">
        <v>5282</v>
      </c>
      <c r="D915" s="233" t="s">
        <v>266</v>
      </c>
      <c r="E915" s="234" t="s">
        <v>6031</v>
      </c>
      <c r="F915" s="235" t="s">
        <v>4766</v>
      </c>
      <c r="G915" s="236" t="s">
        <v>1694</v>
      </c>
      <c r="H915" s="237">
        <v>22</v>
      </c>
      <c r="I915" s="238"/>
      <c r="J915" s="239">
        <f>ROUND(I915*H915,2)</f>
        <v>0</v>
      </c>
      <c r="K915" s="235" t="s">
        <v>413</v>
      </c>
      <c r="L915" s="44"/>
      <c r="M915" s="240" t="s">
        <v>1</v>
      </c>
      <c r="N915" s="241" t="s">
        <v>48</v>
      </c>
      <c r="O915" s="87"/>
      <c r="P915" s="242">
        <f>O915*H915</f>
        <v>0</v>
      </c>
      <c r="Q915" s="242">
        <v>0</v>
      </c>
      <c r="R915" s="242">
        <f>Q915*H915</f>
        <v>0</v>
      </c>
      <c r="S915" s="242">
        <v>0</v>
      </c>
      <c r="T915" s="243">
        <f>S915*H915</f>
        <v>0</v>
      </c>
      <c r="AR915" s="244" t="s">
        <v>125</v>
      </c>
      <c r="AT915" s="244" t="s">
        <v>266</v>
      </c>
      <c r="AU915" s="244" t="s">
        <v>90</v>
      </c>
      <c r="AY915" s="17" t="s">
        <v>263</v>
      </c>
      <c r="BE915" s="245">
        <f>IF(N915="základní",J915,0)</f>
        <v>0</v>
      </c>
      <c r="BF915" s="245">
        <f>IF(N915="snížená",J915,0)</f>
        <v>0</v>
      </c>
      <c r="BG915" s="245">
        <f>IF(N915="zákl. přenesená",J915,0)</f>
        <v>0</v>
      </c>
      <c r="BH915" s="245">
        <f>IF(N915="sníž. přenesená",J915,0)</f>
        <v>0</v>
      </c>
      <c r="BI915" s="245">
        <f>IF(N915="nulová",J915,0)</f>
        <v>0</v>
      </c>
      <c r="BJ915" s="17" t="s">
        <v>90</v>
      </c>
      <c r="BK915" s="245">
        <f>ROUND(I915*H915,2)</f>
        <v>0</v>
      </c>
      <c r="BL915" s="17" t="s">
        <v>125</v>
      </c>
      <c r="BM915" s="244" t="s">
        <v>6032</v>
      </c>
    </row>
    <row r="916" s="1" customFormat="1">
      <c r="B916" s="39"/>
      <c r="C916" s="40"/>
      <c r="D916" s="246" t="s">
        <v>273</v>
      </c>
      <c r="E916" s="40"/>
      <c r="F916" s="247" t="s">
        <v>6033</v>
      </c>
      <c r="G916" s="40"/>
      <c r="H916" s="40"/>
      <c r="I916" s="151"/>
      <c r="J916" s="40"/>
      <c r="K916" s="40"/>
      <c r="L916" s="44"/>
      <c r="M916" s="248"/>
      <c r="N916" s="87"/>
      <c r="O916" s="87"/>
      <c r="P916" s="87"/>
      <c r="Q916" s="87"/>
      <c r="R916" s="87"/>
      <c r="S916" s="87"/>
      <c r="T916" s="88"/>
      <c r="AT916" s="17" t="s">
        <v>273</v>
      </c>
      <c r="AU916" s="17" t="s">
        <v>90</v>
      </c>
    </row>
    <row r="917" s="1" customFormat="1" ht="16.5" customHeight="1">
      <c r="B917" s="39"/>
      <c r="C917" s="233" t="s">
        <v>6034</v>
      </c>
      <c r="D917" s="233" t="s">
        <v>266</v>
      </c>
      <c r="E917" s="234" t="s">
        <v>6035</v>
      </c>
      <c r="F917" s="235" t="s">
        <v>4937</v>
      </c>
      <c r="G917" s="236" t="s">
        <v>1694</v>
      </c>
      <c r="H917" s="237">
        <v>71</v>
      </c>
      <c r="I917" s="238"/>
      <c r="J917" s="239">
        <f>ROUND(I917*H917,2)</f>
        <v>0</v>
      </c>
      <c r="K917" s="235" t="s">
        <v>413</v>
      </c>
      <c r="L917" s="44"/>
      <c r="M917" s="240" t="s">
        <v>1</v>
      </c>
      <c r="N917" s="241" t="s">
        <v>48</v>
      </c>
      <c r="O917" s="87"/>
      <c r="P917" s="242">
        <f>O917*H917</f>
        <v>0</v>
      </c>
      <c r="Q917" s="242">
        <v>0</v>
      </c>
      <c r="R917" s="242">
        <f>Q917*H917</f>
        <v>0</v>
      </c>
      <c r="S917" s="242">
        <v>0</v>
      </c>
      <c r="T917" s="243">
        <f>S917*H917</f>
        <v>0</v>
      </c>
      <c r="AR917" s="244" t="s">
        <v>125</v>
      </c>
      <c r="AT917" s="244" t="s">
        <v>266</v>
      </c>
      <c r="AU917" s="244" t="s">
        <v>90</v>
      </c>
      <c r="AY917" s="17" t="s">
        <v>263</v>
      </c>
      <c r="BE917" s="245">
        <f>IF(N917="základní",J917,0)</f>
        <v>0</v>
      </c>
      <c r="BF917" s="245">
        <f>IF(N917="snížená",J917,0)</f>
        <v>0</v>
      </c>
      <c r="BG917" s="245">
        <f>IF(N917="zákl. přenesená",J917,0)</f>
        <v>0</v>
      </c>
      <c r="BH917" s="245">
        <f>IF(N917="sníž. přenesená",J917,0)</f>
        <v>0</v>
      </c>
      <c r="BI917" s="245">
        <f>IF(N917="nulová",J917,0)</f>
        <v>0</v>
      </c>
      <c r="BJ917" s="17" t="s">
        <v>90</v>
      </c>
      <c r="BK917" s="245">
        <f>ROUND(I917*H917,2)</f>
        <v>0</v>
      </c>
      <c r="BL917" s="17" t="s">
        <v>125</v>
      </c>
      <c r="BM917" s="244" t="s">
        <v>6036</v>
      </c>
    </row>
    <row r="918" s="1" customFormat="1" ht="16.5" customHeight="1">
      <c r="B918" s="39"/>
      <c r="C918" s="233" t="s">
        <v>5285</v>
      </c>
      <c r="D918" s="233" t="s">
        <v>266</v>
      </c>
      <c r="E918" s="234" t="s">
        <v>6037</v>
      </c>
      <c r="F918" s="235" t="s">
        <v>4766</v>
      </c>
      <c r="G918" s="236" t="s">
        <v>1694</v>
      </c>
      <c r="H918" s="237">
        <v>71</v>
      </c>
      <c r="I918" s="238"/>
      <c r="J918" s="239">
        <f>ROUND(I918*H918,2)</f>
        <v>0</v>
      </c>
      <c r="K918" s="235" t="s">
        <v>413</v>
      </c>
      <c r="L918" s="44"/>
      <c r="M918" s="240" t="s">
        <v>1</v>
      </c>
      <c r="N918" s="241" t="s">
        <v>48</v>
      </c>
      <c r="O918" s="87"/>
      <c r="P918" s="242">
        <f>O918*H918</f>
        <v>0</v>
      </c>
      <c r="Q918" s="242">
        <v>0</v>
      </c>
      <c r="R918" s="242">
        <f>Q918*H918</f>
        <v>0</v>
      </c>
      <c r="S918" s="242">
        <v>0</v>
      </c>
      <c r="T918" s="243">
        <f>S918*H918</f>
        <v>0</v>
      </c>
      <c r="AR918" s="244" t="s">
        <v>125</v>
      </c>
      <c r="AT918" s="244" t="s">
        <v>266</v>
      </c>
      <c r="AU918" s="244" t="s">
        <v>90</v>
      </c>
      <c r="AY918" s="17" t="s">
        <v>263</v>
      </c>
      <c r="BE918" s="245">
        <f>IF(N918="základní",J918,0)</f>
        <v>0</v>
      </c>
      <c r="BF918" s="245">
        <f>IF(N918="snížená",J918,0)</f>
        <v>0</v>
      </c>
      <c r="BG918" s="245">
        <f>IF(N918="zákl. přenesená",J918,0)</f>
        <v>0</v>
      </c>
      <c r="BH918" s="245">
        <f>IF(N918="sníž. přenesená",J918,0)</f>
        <v>0</v>
      </c>
      <c r="BI918" s="245">
        <f>IF(N918="nulová",J918,0)</f>
        <v>0</v>
      </c>
      <c r="BJ918" s="17" t="s">
        <v>90</v>
      </c>
      <c r="BK918" s="245">
        <f>ROUND(I918*H918,2)</f>
        <v>0</v>
      </c>
      <c r="BL918" s="17" t="s">
        <v>125</v>
      </c>
      <c r="BM918" s="244" t="s">
        <v>6038</v>
      </c>
    </row>
    <row r="919" s="1" customFormat="1">
      <c r="B919" s="39"/>
      <c r="C919" s="40"/>
      <c r="D919" s="246" t="s">
        <v>273</v>
      </c>
      <c r="E919" s="40"/>
      <c r="F919" s="247" t="s">
        <v>6033</v>
      </c>
      <c r="G919" s="40"/>
      <c r="H919" s="40"/>
      <c r="I919" s="151"/>
      <c r="J919" s="40"/>
      <c r="K919" s="40"/>
      <c r="L919" s="44"/>
      <c r="M919" s="248"/>
      <c r="N919" s="87"/>
      <c r="O919" s="87"/>
      <c r="P919" s="87"/>
      <c r="Q919" s="87"/>
      <c r="R919" s="87"/>
      <c r="S919" s="87"/>
      <c r="T919" s="88"/>
      <c r="AT919" s="17" t="s">
        <v>273</v>
      </c>
      <c r="AU919" s="17" t="s">
        <v>90</v>
      </c>
    </row>
    <row r="920" s="1" customFormat="1" ht="16.5" customHeight="1">
      <c r="B920" s="39"/>
      <c r="C920" s="233" t="s">
        <v>6039</v>
      </c>
      <c r="D920" s="233" t="s">
        <v>266</v>
      </c>
      <c r="E920" s="234" t="s">
        <v>6040</v>
      </c>
      <c r="F920" s="235" t="s">
        <v>4940</v>
      </c>
      <c r="G920" s="236" t="s">
        <v>407</v>
      </c>
      <c r="H920" s="237">
        <v>36</v>
      </c>
      <c r="I920" s="238"/>
      <c r="J920" s="239">
        <f>ROUND(I920*H920,2)</f>
        <v>0</v>
      </c>
      <c r="K920" s="235" t="s">
        <v>413</v>
      </c>
      <c r="L920" s="44"/>
      <c r="M920" s="240" t="s">
        <v>1</v>
      </c>
      <c r="N920" s="241" t="s">
        <v>48</v>
      </c>
      <c r="O920" s="87"/>
      <c r="P920" s="242">
        <f>O920*H920</f>
        <v>0</v>
      </c>
      <c r="Q920" s="242">
        <v>0</v>
      </c>
      <c r="R920" s="242">
        <f>Q920*H920</f>
        <v>0</v>
      </c>
      <c r="S920" s="242">
        <v>0</v>
      </c>
      <c r="T920" s="243">
        <f>S920*H920</f>
        <v>0</v>
      </c>
      <c r="AR920" s="244" t="s">
        <v>125</v>
      </c>
      <c r="AT920" s="244" t="s">
        <v>266</v>
      </c>
      <c r="AU920" s="244" t="s">
        <v>90</v>
      </c>
      <c r="AY920" s="17" t="s">
        <v>263</v>
      </c>
      <c r="BE920" s="245">
        <f>IF(N920="základní",J920,0)</f>
        <v>0</v>
      </c>
      <c r="BF920" s="245">
        <f>IF(N920="snížená",J920,0)</f>
        <v>0</v>
      </c>
      <c r="BG920" s="245">
        <f>IF(N920="zákl. přenesená",J920,0)</f>
        <v>0</v>
      </c>
      <c r="BH920" s="245">
        <f>IF(N920="sníž. přenesená",J920,0)</f>
        <v>0</v>
      </c>
      <c r="BI920" s="245">
        <f>IF(N920="nulová",J920,0)</f>
        <v>0</v>
      </c>
      <c r="BJ920" s="17" t="s">
        <v>90</v>
      </c>
      <c r="BK920" s="245">
        <f>ROUND(I920*H920,2)</f>
        <v>0</v>
      </c>
      <c r="BL920" s="17" t="s">
        <v>125</v>
      </c>
      <c r="BM920" s="244" t="s">
        <v>6041</v>
      </c>
    </row>
    <row r="921" s="1" customFormat="1" ht="16.5" customHeight="1">
      <c r="B921" s="39"/>
      <c r="C921" s="233" t="s">
        <v>5287</v>
      </c>
      <c r="D921" s="233" t="s">
        <v>266</v>
      </c>
      <c r="E921" s="234" t="s">
        <v>6042</v>
      </c>
      <c r="F921" s="235" t="s">
        <v>5156</v>
      </c>
      <c r="G921" s="236" t="s">
        <v>407</v>
      </c>
      <c r="H921" s="237">
        <v>2</v>
      </c>
      <c r="I921" s="238"/>
      <c r="J921" s="239">
        <f>ROUND(I921*H921,2)</f>
        <v>0</v>
      </c>
      <c r="K921" s="235" t="s">
        <v>413</v>
      </c>
      <c r="L921" s="44"/>
      <c r="M921" s="240" t="s">
        <v>1</v>
      </c>
      <c r="N921" s="241" t="s">
        <v>48</v>
      </c>
      <c r="O921" s="87"/>
      <c r="P921" s="242">
        <f>O921*H921</f>
        <v>0</v>
      </c>
      <c r="Q921" s="242">
        <v>0</v>
      </c>
      <c r="R921" s="242">
        <f>Q921*H921</f>
        <v>0</v>
      </c>
      <c r="S921" s="242">
        <v>0</v>
      </c>
      <c r="T921" s="243">
        <f>S921*H921</f>
        <v>0</v>
      </c>
      <c r="AR921" s="244" t="s">
        <v>125</v>
      </c>
      <c r="AT921" s="244" t="s">
        <v>266</v>
      </c>
      <c r="AU921" s="244" t="s">
        <v>90</v>
      </c>
      <c r="AY921" s="17" t="s">
        <v>263</v>
      </c>
      <c r="BE921" s="245">
        <f>IF(N921="základní",J921,0)</f>
        <v>0</v>
      </c>
      <c r="BF921" s="245">
        <f>IF(N921="snížená",J921,0)</f>
        <v>0</v>
      </c>
      <c r="BG921" s="245">
        <f>IF(N921="zákl. přenesená",J921,0)</f>
        <v>0</v>
      </c>
      <c r="BH921" s="245">
        <f>IF(N921="sníž. přenesená",J921,0)</f>
        <v>0</v>
      </c>
      <c r="BI921" s="245">
        <f>IF(N921="nulová",J921,0)</f>
        <v>0</v>
      </c>
      <c r="BJ921" s="17" t="s">
        <v>90</v>
      </c>
      <c r="BK921" s="245">
        <f>ROUND(I921*H921,2)</f>
        <v>0</v>
      </c>
      <c r="BL921" s="17" t="s">
        <v>125</v>
      </c>
      <c r="BM921" s="244" t="s">
        <v>6043</v>
      </c>
    </row>
    <row r="922" s="11" customFormat="1" ht="25.92" customHeight="1">
      <c r="B922" s="217"/>
      <c r="C922" s="218"/>
      <c r="D922" s="219" t="s">
        <v>82</v>
      </c>
      <c r="E922" s="220" t="s">
        <v>6044</v>
      </c>
      <c r="F922" s="220" t="s">
        <v>6045</v>
      </c>
      <c r="G922" s="218"/>
      <c r="H922" s="218"/>
      <c r="I922" s="221"/>
      <c r="J922" s="222">
        <f>BK922</f>
        <v>0</v>
      </c>
      <c r="K922" s="218"/>
      <c r="L922" s="223"/>
      <c r="M922" s="224"/>
      <c r="N922" s="225"/>
      <c r="O922" s="225"/>
      <c r="P922" s="226">
        <f>SUM(P923:P933)</f>
        <v>0</v>
      </c>
      <c r="Q922" s="225"/>
      <c r="R922" s="226">
        <f>SUM(R923:R933)</f>
        <v>0</v>
      </c>
      <c r="S922" s="225"/>
      <c r="T922" s="227">
        <f>SUM(T923:T933)</f>
        <v>0</v>
      </c>
      <c r="AR922" s="228" t="s">
        <v>90</v>
      </c>
      <c r="AT922" s="229" t="s">
        <v>82</v>
      </c>
      <c r="AU922" s="229" t="s">
        <v>83</v>
      </c>
      <c r="AY922" s="228" t="s">
        <v>263</v>
      </c>
      <c r="BK922" s="230">
        <f>SUM(BK923:BK933)</f>
        <v>0</v>
      </c>
    </row>
    <row r="923" s="1" customFormat="1" ht="16.5" customHeight="1">
      <c r="B923" s="39"/>
      <c r="C923" s="233" t="s">
        <v>6046</v>
      </c>
      <c r="D923" s="233" t="s">
        <v>266</v>
      </c>
      <c r="E923" s="234" t="s">
        <v>6047</v>
      </c>
      <c r="F923" s="235" t="s">
        <v>5920</v>
      </c>
      <c r="G923" s="236" t="s">
        <v>1829</v>
      </c>
      <c r="H923" s="237">
        <v>1</v>
      </c>
      <c r="I923" s="238"/>
      <c r="J923" s="239">
        <f>ROUND(I923*H923,2)</f>
        <v>0</v>
      </c>
      <c r="K923" s="235" t="s">
        <v>413</v>
      </c>
      <c r="L923" s="44"/>
      <c r="M923" s="240" t="s">
        <v>1</v>
      </c>
      <c r="N923" s="241" t="s">
        <v>48</v>
      </c>
      <c r="O923" s="87"/>
      <c r="P923" s="242">
        <f>O923*H923</f>
        <v>0</v>
      </c>
      <c r="Q923" s="242">
        <v>0</v>
      </c>
      <c r="R923" s="242">
        <f>Q923*H923</f>
        <v>0</v>
      </c>
      <c r="S923" s="242">
        <v>0</v>
      </c>
      <c r="T923" s="243">
        <f>S923*H923</f>
        <v>0</v>
      </c>
      <c r="AR923" s="244" t="s">
        <v>125</v>
      </c>
      <c r="AT923" s="244" t="s">
        <v>266</v>
      </c>
      <c r="AU923" s="244" t="s">
        <v>90</v>
      </c>
      <c r="AY923" s="17" t="s">
        <v>263</v>
      </c>
      <c r="BE923" s="245">
        <f>IF(N923="základní",J923,0)</f>
        <v>0</v>
      </c>
      <c r="BF923" s="245">
        <f>IF(N923="snížená",J923,0)</f>
        <v>0</v>
      </c>
      <c r="BG923" s="245">
        <f>IF(N923="zákl. přenesená",J923,0)</f>
        <v>0</v>
      </c>
      <c r="BH923" s="245">
        <f>IF(N923="sníž. přenesená",J923,0)</f>
        <v>0</v>
      </c>
      <c r="BI923" s="245">
        <f>IF(N923="nulová",J923,0)</f>
        <v>0</v>
      </c>
      <c r="BJ923" s="17" t="s">
        <v>90</v>
      </c>
      <c r="BK923" s="245">
        <f>ROUND(I923*H923,2)</f>
        <v>0</v>
      </c>
      <c r="BL923" s="17" t="s">
        <v>125</v>
      </c>
      <c r="BM923" s="244" t="s">
        <v>6048</v>
      </c>
    </row>
    <row r="924" s="1" customFormat="1">
      <c r="B924" s="39"/>
      <c r="C924" s="40"/>
      <c r="D924" s="246" t="s">
        <v>273</v>
      </c>
      <c r="E924" s="40"/>
      <c r="F924" s="247" t="s">
        <v>5922</v>
      </c>
      <c r="G924" s="40"/>
      <c r="H924" s="40"/>
      <c r="I924" s="151"/>
      <c r="J924" s="40"/>
      <c r="K924" s="40"/>
      <c r="L924" s="44"/>
      <c r="M924" s="248"/>
      <c r="N924" s="87"/>
      <c r="O924" s="87"/>
      <c r="P924" s="87"/>
      <c r="Q924" s="87"/>
      <c r="R924" s="87"/>
      <c r="S924" s="87"/>
      <c r="T924" s="88"/>
      <c r="AT924" s="17" t="s">
        <v>273</v>
      </c>
      <c r="AU924" s="17" t="s">
        <v>90</v>
      </c>
    </row>
    <row r="925" s="1" customFormat="1" ht="16.5" customHeight="1">
      <c r="B925" s="39"/>
      <c r="C925" s="233" t="s">
        <v>5291</v>
      </c>
      <c r="D925" s="233" t="s">
        <v>266</v>
      </c>
      <c r="E925" s="234" t="s">
        <v>6049</v>
      </c>
      <c r="F925" s="235" t="s">
        <v>5925</v>
      </c>
      <c r="G925" s="236" t="s">
        <v>1829</v>
      </c>
      <c r="H925" s="237">
        <v>2</v>
      </c>
      <c r="I925" s="238"/>
      <c r="J925" s="239">
        <f>ROUND(I925*H925,2)</f>
        <v>0</v>
      </c>
      <c r="K925" s="235" t="s">
        <v>413</v>
      </c>
      <c r="L925" s="44"/>
      <c r="M925" s="240" t="s">
        <v>1</v>
      </c>
      <c r="N925" s="241" t="s">
        <v>48</v>
      </c>
      <c r="O925" s="87"/>
      <c r="P925" s="242">
        <f>O925*H925</f>
        <v>0</v>
      </c>
      <c r="Q925" s="242">
        <v>0</v>
      </c>
      <c r="R925" s="242">
        <f>Q925*H925</f>
        <v>0</v>
      </c>
      <c r="S925" s="242">
        <v>0</v>
      </c>
      <c r="T925" s="243">
        <f>S925*H925</f>
        <v>0</v>
      </c>
      <c r="AR925" s="244" t="s">
        <v>125</v>
      </c>
      <c r="AT925" s="244" t="s">
        <v>266</v>
      </c>
      <c r="AU925" s="244" t="s">
        <v>90</v>
      </c>
      <c r="AY925" s="17" t="s">
        <v>263</v>
      </c>
      <c r="BE925" s="245">
        <f>IF(N925="základní",J925,0)</f>
        <v>0</v>
      </c>
      <c r="BF925" s="245">
        <f>IF(N925="snížená",J925,0)</f>
        <v>0</v>
      </c>
      <c r="BG925" s="245">
        <f>IF(N925="zákl. přenesená",J925,0)</f>
        <v>0</v>
      </c>
      <c r="BH925" s="245">
        <f>IF(N925="sníž. přenesená",J925,0)</f>
        <v>0</v>
      </c>
      <c r="BI925" s="245">
        <f>IF(N925="nulová",J925,0)</f>
        <v>0</v>
      </c>
      <c r="BJ925" s="17" t="s">
        <v>90</v>
      </c>
      <c r="BK925" s="245">
        <f>ROUND(I925*H925,2)</f>
        <v>0</v>
      </c>
      <c r="BL925" s="17" t="s">
        <v>125</v>
      </c>
      <c r="BM925" s="244" t="s">
        <v>6050</v>
      </c>
    </row>
    <row r="926" s="1" customFormat="1" ht="16.5" customHeight="1">
      <c r="B926" s="39"/>
      <c r="C926" s="233" t="s">
        <v>6051</v>
      </c>
      <c r="D926" s="233" t="s">
        <v>266</v>
      </c>
      <c r="E926" s="234" t="s">
        <v>6052</v>
      </c>
      <c r="F926" s="235" t="s">
        <v>5928</v>
      </c>
      <c r="G926" s="236" t="s">
        <v>1829</v>
      </c>
      <c r="H926" s="237">
        <v>1</v>
      </c>
      <c r="I926" s="238"/>
      <c r="J926" s="239">
        <f>ROUND(I926*H926,2)</f>
        <v>0</v>
      </c>
      <c r="K926" s="235" t="s">
        <v>413</v>
      </c>
      <c r="L926" s="44"/>
      <c r="M926" s="240" t="s">
        <v>1</v>
      </c>
      <c r="N926" s="241" t="s">
        <v>48</v>
      </c>
      <c r="O926" s="87"/>
      <c r="P926" s="242">
        <f>O926*H926</f>
        <v>0</v>
      </c>
      <c r="Q926" s="242">
        <v>0</v>
      </c>
      <c r="R926" s="242">
        <f>Q926*H926</f>
        <v>0</v>
      </c>
      <c r="S926" s="242">
        <v>0</v>
      </c>
      <c r="T926" s="243">
        <f>S926*H926</f>
        <v>0</v>
      </c>
      <c r="AR926" s="244" t="s">
        <v>125</v>
      </c>
      <c r="AT926" s="244" t="s">
        <v>266</v>
      </c>
      <c r="AU926" s="244" t="s">
        <v>90</v>
      </c>
      <c r="AY926" s="17" t="s">
        <v>263</v>
      </c>
      <c r="BE926" s="245">
        <f>IF(N926="základní",J926,0)</f>
        <v>0</v>
      </c>
      <c r="BF926" s="245">
        <f>IF(N926="snížená",J926,0)</f>
        <v>0</v>
      </c>
      <c r="BG926" s="245">
        <f>IF(N926="zákl. přenesená",J926,0)</f>
        <v>0</v>
      </c>
      <c r="BH926" s="245">
        <f>IF(N926="sníž. přenesená",J926,0)</f>
        <v>0</v>
      </c>
      <c r="BI926" s="245">
        <f>IF(N926="nulová",J926,0)</f>
        <v>0</v>
      </c>
      <c r="BJ926" s="17" t="s">
        <v>90</v>
      </c>
      <c r="BK926" s="245">
        <f>ROUND(I926*H926,2)</f>
        <v>0</v>
      </c>
      <c r="BL926" s="17" t="s">
        <v>125</v>
      </c>
      <c r="BM926" s="244" t="s">
        <v>6053</v>
      </c>
    </row>
    <row r="927" s="1" customFormat="1" ht="16.5" customHeight="1">
      <c r="B927" s="39"/>
      <c r="C927" s="233" t="s">
        <v>5293</v>
      </c>
      <c r="D927" s="233" t="s">
        <v>266</v>
      </c>
      <c r="E927" s="234" t="s">
        <v>6054</v>
      </c>
      <c r="F927" s="235" t="s">
        <v>6055</v>
      </c>
      <c r="G927" s="236" t="s">
        <v>1829</v>
      </c>
      <c r="H927" s="237">
        <v>1</v>
      </c>
      <c r="I927" s="238"/>
      <c r="J927" s="239">
        <f>ROUND(I927*H927,2)</f>
        <v>0</v>
      </c>
      <c r="K927" s="235" t="s">
        <v>413</v>
      </c>
      <c r="L927" s="44"/>
      <c r="M927" s="240" t="s">
        <v>1</v>
      </c>
      <c r="N927" s="241" t="s">
        <v>48</v>
      </c>
      <c r="O927" s="87"/>
      <c r="P927" s="242">
        <f>O927*H927</f>
        <v>0</v>
      </c>
      <c r="Q927" s="242">
        <v>0</v>
      </c>
      <c r="R927" s="242">
        <f>Q927*H927</f>
        <v>0</v>
      </c>
      <c r="S927" s="242">
        <v>0</v>
      </c>
      <c r="T927" s="243">
        <f>S927*H927</f>
        <v>0</v>
      </c>
      <c r="AR927" s="244" t="s">
        <v>125</v>
      </c>
      <c r="AT927" s="244" t="s">
        <v>266</v>
      </c>
      <c r="AU927" s="244" t="s">
        <v>90</v>
      </c>
      <c r="AY927" s="17" t="s">
        <v>263</v>
      </c>
      <c r="BE927" s="245">
        <f>IF(N927="základní",J927,0)</f>
        <v>0</v>
      </c>
      <c r="BF927" s="245">
        <f>IF(N927="snížená",J927,0)</f>
        <v>0</v>
      </c>
      <c r="BG927" s="245">
        <f>IF(N927="zákl. přenesená",J927,0)</f>
        <v>0</v>
      </c>
      <c r="BH927" s="245">
        <f>IF(N927="sníž. přenesená",J927,0)</f>
        <v>0</v>
      </c>
      <c r="BI927" s="245">
        <f>IF(N927="nulová",J927,0)</f>
        <v>0</v>
      </c>
      <c r="BJ927" s="17" t="s">
        <v>90</v>
      </c>
      <c r="BK927" s="245">
        <f>ROUND(I927*H927,2)</f>
        <v>0</v>
      </c>
      <c r="BL927" s="17" t="s">
        <v>125</v>
      </c>
      <c r="BM927" s="244" t="s">
        <v>6056</v>
      </c>
    </row>
    <row r="928" s="1" customFormat="1" ht="16.5" customHeight="1">
      <c r="B928" s="39"/>
      <c r="C928" s="233" t="s">
        <v>6057</v>
      </c>
      <c r="D928" s="233" t="s">
        <v>266</v>
      </c>
      <c r="E928" s="234" t="s">
        <v>6058</v>
      </c>
      <c r="F928" s="235" t="s">
        <v>6059</v>
      </c>
      <c r="G928" s="236" t="s">
        <v>1829</v>
      </c>
      <c r="H928" s="237">
        <v>1</v>
      </c>
      <c r="I928" s="238"/>
      <c r="J928" s="239">
        <f>ROUND(I928*H928,2)</f>
        <v>0</v>
      </c>
      <c r="K928" s="235" t="s">
        <v>413</v>
      </c>
      <c r="L928" s="44"/>
      <c r="M928" s="240" t="s">
        <v>1</v>
      </c>
      <c r="N928" s="241" t="s">
        <v>48</v>
      </c>
      <c r="O928" s="87"/>
      <c r="P928" s="242">
        <f>O928*H928</f>
        <v>0</v>
      </c>
      <c r="Q928" s="242">
        <v>0</v>
      </c>
      <c r="R928" s="242">
        <f>Q928*H928</f>
        <v>0</v>
      </c>
      <c r="S928" s="242">
        <v>0</v>
      </c>
      <c r="T928" s="243">
        <f>S928*H928</f>
        <v>0</v>
      </c>
      <c r="AR928" s="244" t="s">
        <v>125</v>
      </c>
      <c r="AT928" s="244" t="s">
        <v>266</v>
      </c>
      <c r="AU928" s="244" t="s">
        <v>90</v>
      </c>
      <c r="AY928" s="17" t="s">
        <v>263</v>
      </c>
      <c r="BE928" s="245">
        <f>IF(N928="základní",J928,0)</f>
        <v>0</v>
      </c>
      <c r="BF928" s="245">
        <f>IF(N928="snížená",J928,0)</f>
        <v>0</v>
      </c>
      <c r="BG928" s="245">
        <f>IF(N928="zákl. přenesená",J928,0)</f>
        <v>0</v>
      </c>
      <c r="BH928" s="245">
        <f>IF(N928="sníž. přenesená",J928,0)</f>
        <v>0</v>
      </c>
      <c r="BI928" s="245">
        <f>IF(N928="nulová",J928,0)</f>
        <v>0</v>
      </c>
      <c r="BJ928" s="17" t="s">
        <v>90</v>
      </c>
      <c r="BK928" s="245">
        <f>ROUND(I928*H928,2)</f>
        <v>0</v>
      </c>
      <c r="BL928" s="17" t="s">
        <v>125</v>
      </c>
      <c r="BM928" s="244" t="s">
        <v>6060</v>
      </c>
    </row>
    <row r="929" s="1" customFormat="1" ht="16.5" customHeight="1">
      <c r="B929" s="39"/>
      <c r="C929" s="233" t="s">
        <v>5295</v>
      </c>
      <c r="D929" s="233" t="s">
        <v>266</v>
      </c>
      <c r="E929" s="234" t="s">
        <v>6061</v>
      </c>
      <c r="F929" s="235" t="s">
        <v>4745</v>
      </c>
      <c r="G929" s="236" t="s">
        <v>1829</v>
      </c>
      <c r="H929" s="237">
        <v>1</v>
      </c>
      <c r="I929" s="238"/>
      <c r="J929" s="239">
        <f>ROUND(I929*H929,2)</f>
        <v>0</v>
      </c>
      <c r="K929" s="235" t="s">
        <v>413</v>
      </c>
      <c r="L929" s="44"/>
      <c r="M929" s="240" t="s">
        <v>1</v>
      </c>
      <c r="N929" s="241" t="s">
        <v>48</v>
      </c>
      <c r="O929" s="87"/>
      <c r="P929" s="242">
        <f>O929*H929</f>
        <v>0</v>
      </c>
      <c r="Q929" s="242">
        <v>0</v>
      </c>
      <c r="R929" s="242">
        <f>Q929*H929</f>
        <v>0</v>
      </c>
      <c r="S929" s="242">
        <v>0</v>
      </c>
      <c r="T929" s="243">
        <f>S929*H929</f>
        <v>0</v>
      </c>
      <c r="AR929" s="244" t="s">
        <v>125</v>
      </c>
      <c r="AT929" s="244" t="s">
        <v>266</v>
      </c>
      <c r="AU929" s="244" t="s">
        <v>90</v>
      </c>
      <c r="AY929" s="17" t="s">
        <v>263</v>
      </c>
      <c r="BE929" s="245">
        <f>IF(N929="základní",J929,0)</f>
        <v>0</v>
      </c>
      <c r="BF929" s="245">
        <f>IF(N929="snížená",J929,0)</f>
        <v>0</v>
      </c>
      <c r="BG929" s="245">
        <f>IF(N929="zákl. přenesená",J929,0)</f>
        <v>0</v>
      </c>
      <c r="BH929" s="245">
        <f>IF(N929="sníž. přenesená",J929,0)</f>
        <v>0</v>
      </c>
      <c r="BI929" s="245">
        <f>IF(N929="nulová",J929,0)</f>
        <v>0</v>
      </c>
      <c r="BJ929" s="17" t="s">
        <v>90</v>
      </c>
      <c r="BK929" s="245">
        <f>ROUND(I929*H929,2)</f>
        <v>0</v>
      </c>
      <c r="BL929" s="17" t="s">
        <v>125</v>
      </c>
      <c r="BM929" s="244" t="s">
        <v>6062</v>
      </c>
    </row>
    <row r="930" s="1" customFormat="1" ht="24" customHeight="1">
      <c r="B930" s="39"/>
      <c r="C930" s="233" t="s">
        <v>6063</v>
      </c>
      <c r="D930" s="233" t="s">
        <v>266</v>
      </c>
      <c r="E930" s="234" t="s">
        <v>6064</v>
      </c>
      <c r="F930" s="235" t="s">
        <v>5487</v>
      </c>
      <c r="G930" s="236" t="s">
        <v>1829</v>
      </c>
      <c r="H930" s="237">
        <v>1</v>
      </c>
      <c r="I930" s="238"/>
      <c r="J930" s="239">
        <f>ROUND(I930*H930,2)</f>
        <v>0</v>
      </c>
      <c r="K930" s="235" t="s">
        <v>413</v>
      </c>
      <c r="L930" s="44"/>
      <c r="M930" s="240" t="s">
        <v>1</v>
      </c>
      <c r="N930" s="241" t="s">
        <v>48</v>
      </c>
      <c r="O930" s="87"/>
      <c r="P930" s="242">
        <f>O930*H930</f>
        <v>0</v>
      </c>
      <c r="Q930" s="242">
        <v>0</v>
      </c>
      <c r="R930" s="242">
        <f>Q930*H930</f>
        <v>0</v>
      </c>
      <c r="S930" s="242">
        <v>0</v>
      </c>
      <c r="T930" s="243">
        <f>S930*H930</f>
        <v>0</v>
      </c>
      <c r="AR930" s="244" t="s">
        <v>125</v>
      </c>
      <c r="AT930" s="244" t="s">
        <v>266</v>
      </c>
      <c r="AU930" s="244" t="s">
        <v>90</v>
      </c>
      <c r="AY930" s="17" t="s">
        <v>263</v>
      </c>
      <c r="BE930" s="245">
        <f>IF(N930="základní",J930,0)</f>
        <v>0</v>
      </c>
      <c r="BF930" s="245">
        <f>IF(N930="snížená",J930,0)</f>
        <v>0</v>
      </c>
      <c r="BG930" s="245">
        <f>IF(N930="zákl. přenesená",J930,0)</f>
        <v>0</v>
      </c>
      <c r="BH930" s="245">
        <f>IF(N930="sníž. přenesená",J930,0)</f>
        <v>0</v>
      </c>
      <c r="BI930" s="245">
        <f>IF(N930="nulová",J930,0)</f>
        <v>0</v>
      </c>
      <c r="BJ930" s="17" t="s">
        <v>90</v>
      </c>
      <c r="BK930" s="245">
        <f>ROUND(I930*H930,2)</f>
        <v>0</v>
      </c>
      <c r="BL930" s="17" t="s">
        <v>125</v>
      </c>
      <c r="BM930" s="244" t="s">
        <v>6065</v>
      </c>
    </row>
    <row r="931" s="1" customFormat="1" ht="16.5" customHeight="1">
      <c r="B931" s="39"/>
      <c r="C931" s="233" t="s">
        <v>5297</v>
      </c>
      <c r="D931" s="233" t="s">
        <v>266</v>
      </c>
      <c r="E931" s="234" t="s">
        <v>6066</v>
      </c>
      <c r="F931" s="235" t="s">
        <v>5062</v>
      </c>
      <c r="G931" s="236" t="s">
        <v>1829</v>
      </c>
      <c r="H931" s="237">
        <v>1</v>
      </c>
      <c r="I931" s="238"/>
      <c r="J931" s="239">
        <f>ROUND(I931*H931,2)</f>
        <v>0</v>
      </c>
      <c r="K931" s="235" t="s">
        <v>413</v>
      </c>
      <c r="L931" s="44"/>
      <c r="M931" s="240" t="s">
        <v>1</v>
      </c>
      <c r="N931" s="241" t="s">
        <v>48</v>
      </c>
      <c r="O931" s="87"/>
      <c r="P931" s="242">
        <f>O931*H931</f>
        <v>0</v>
      </c>
      <c r="Q931" s="242">
        <v>0</v>
      </c>
      <c r="R931" s="242">
        <f>Q931*H931</f>
        <v>0</v>
      </c>
      <c r="S931" s="242">
        <v>0</v>
      </c>
      <c r="T931" s="243">
        <f>S931*H931</f>
        <v>0</v>
      </c>
      <c r="AR931" s="244" t="s">
        <v>125</v>
      </c>
      <c r="AT931" s="244" t="s">
        <v>266</v>
      </c>
      <c r="AU931" s="244" t="s">
        <v>90</v>
      </c>
      <c r="AY931" s="17" t="s">
        <v>263</v>
      </c>
      <c r="BE931" s="245">
        <f>IF(N931="základní",J931,0)</f>
        <v>0</v>
      </c>
      <c r="BF931" s="245">
        <f>IF(N931="snížená",J931,0)</f>
        <v>0</v>
      </c>
      <c r="BG931" s="245">
        <f>IF(N931="zákl. přenesená",J931,0)</f>
        <v>0</v>
      </c>
      <c r="BH931" s="245">
        <f>IF(N931="sníž. přenesená",J931,0)</f>
        <v>0</v>
      </c>
      <c r="BI931" s="245">
        <f>IF(N931="nulová",J931,0)</f>
        <v>0</v>
      </c>
      <c r="BJ931" s="17" t="s">
        <v>90</v>
      </c>
      <c r="BK931" s="245">
        <f>ROUND(I931*H931,2)</f>
        <v>0</v>
      </c>
      <c r="BL931" s="17" t="s">
        <v>125</v>
      </c>
      <c r="BM931" s="244" t="s">
        <v>6067</v>
      </c>
    </row>
    <row r="932" s="1" customFormat="1">
      <c r="B932" s="39"/>
      <c r="C932" s="40"/>
      <c r="D932" s="246" t="s">
        <v>273</v>
      </c>
      <c r="E932" s="40"/>
      <c r="F932" s="247" t="s">
        <v>6068</v>
      </c>
      <c r="G932" s="40"/>
      <c r="H932" s="40"/>
      <c r="I932" s="151"/>
      <c r="J932" s="40"/>
      <c r="K932" s="40"/>
      <c r="L932" s="44"/>
      <c r="M932" s="248"/>
      <c r="N932" s="87"/>
      <c r="O932" s="87"/>
      <c r="P932" s="87"/>
      <c r="Q932" s="87"/>
      <c r="R932" s="87"/>
      <c r="S932" s="87"/>
      <c r="T932" s="88"/>
      <c r="AT932" s="17" t="s">
        <v>273</v>
      </c>
      <c r="AU932" s="17" t="s">
        <v>90</v>
      </c>
    </row>
    <row r="933" s="1" customFormat="1" ht="16.5" customHeight="1">
      <c r="B933" s="39"/>
      <c r="C933" s="233" t="s">
        <v>6069</v>
      </c>
      <c r="D933" s="233" t="s">
        <v>266</v>
      </c>
      <c r="E933" s="234" t="s">
        <v>6070</v>
      </c>
      <c r="F933" s="235" t="s">
        <v>4745</v>
      </c>
      <c r="G933" s="236" t="s">
        <v>1829</v>
      </c>
      <c r="H933" s="237">
        <v>1</v>
      </c>
      <c r="I933" s="238"/>
      <c r="J933" s="239">
        <f>ROUND(I933*H933,2)</f>
        <v>0</v>
      </c>
      <c r="K933" s="235" t="s">
        <v>413</v>
      </c>
      <c r="L933" s="44"/>
      <c r="M933" s="240" t="s">
        <v>1</v>
      </c>
      <c r="N933" s="241" t="s">
        <v>48</v>
      </c>
      <c r="O933" s="87"/>
      <c r="P933" s="242">
        <f>O933*H933</f>
        <v>0</v>
      </c>
      <c r="Q933" s="242">
        <v>0</v>
      </c>
      <c r="R933" s="242">
        <f>Q933*H933</f>
        <v>0</v>
      </c>
      <c r="S933" s="242">
        <v>0</v>
      </c>
      <c r="T933" s="243">
        <f>S933*H933</f>
        <v>0</v>
      </c>
      <c r="AR933" s="244" t="s">
        <v>125</v>
      </c>
      <c r="AT933" s="244" t="s">
        <v>266</v>
      </c>
      <c r="AU933" s="244" t="s">
        <v>90</v>
      </c>
      <c r="AY933" s="17" t="s">
        <v>263</v>
      </c>
      <c r="BE933" s="245">
        <f>IF(N933="základní",J933,0)</f>
        <v>0</v>
      </c>
      <c r="BF933" s="245">
        <f>IF(N933="snížená",J933,0)</f>
        <v>0</v>
      </c>
      <c r="BG933" s="245">
        <f>IF(N933="zákl. přenesená",J933,0)</f>
        <v>0</v>
      </c>
      <c r="BH933" s="245">
        <f>IF(N933="sníž. přenesená",J933,0)</f>
        <v>0</v>
      </c>
      <c r="BI933" s="245">
        <f>IF(N933="nulová",J933,0)</f>
        <v>0</v>
      </c>
      <c r="BJ933" s="17" t="s">
        <v>90</v>
      </c>
      <c r="BK933" s="245">
        <f>ROUND(I933*H933,2)</f>
        <v>0</v>
      </c>
      <c r="BL933" s="17" t="s">
        <v>125</v>
      </c>
      <c r="BM933" s="244" t="s">
        <v>6071</v>
      </c>
    </row>
    <row r="934" s="11" customFormat="1" ht="25.92" customHeight="1">
      <c r="B934" s="217"/>
      <c r="C934" s="218"/>
      <c r="D934" s="219" t="s">
        <v>82</v>
      </c>
      <c r="E934" s="220" t="s">
        <v>6072</v>
      </c>
      <c r="F934" s="220" t="s">
        <v>6073</v>
      </c>
      <c r="G934" s="218"/>
      <c r="H934" s="218"/>
      <c r="I934" s="221"/>
      <c r="J934" s="222">
        <f>BK934</f>
        <v>0</v>
      </c>
      <c r="K934" s="218"/>
      <c r="L934" s="223"/>
      <c r="M934" s="224"/>
      <c r="N934" s="225"/>
      <c r="O934" s="225"/>
      <c r="P934" s="226">
        <f>SUM(P935:P939)</f>
        <v>0</v>
      </c>
      <c r="Q934" s="225"/>
      <c r="R934" s="226">
        <f>SUM(R935:R939)</f>
        <v>0</v>
      </c>
      <c r="S934" s="225"/>
      <c r="T934" s="227">
        <f>SUM(T935:T939)</f>
        <v>0</v>
      </c>
      <c r="AR934" s="228" t="s">
        <v>90</v>
      </c>
      <c r="AT934" s="229" t="s">
        <v>82</v>
      </c>
      <c r="AU934" s="229" t="s">
        <v>83</v>
      </c>
      <c r="AY934" s="228" t="s">
        <v>263</v>
      </c>
      <c r="BK934" s="230">
        <f>SUM(BK935:BK939)</f>
        <v>0</v>
      </c>
    </row>
    <row r="935" s="1" customFormat="1" ht="16.5" customHeight="1">
      <c r="B935" s="39"/>
      <c r="C935" s="233" t="s">
        <v>5299</v>
      </c>
      <c r="D935" s="233" t="s">
        <v>266</v>
      </c>
      <c r="E935" s="234" t="s">
        <v>6074</v>
      </c>
      <c r="F935" s="235" t="s">
        <v>5081</v>
      </c>
      <c r="G935" s="236" t="s">
        <v>1694</v>
      </c>
      <c r="H935" s="237">
        <v>6</v>
      </c>
      <c r="I935" s="238"/>
      <c r="J935" s="239">
        <f>ROUND(I935*H935,2)</f>
        <v>0</v>
      </c>
      <c r="K935" s="235" t="s">
        <v>413</v>
      </c>
      <c r="L935" s="44"/>
      <c r="M935" s="240" t="s">
        <v>1</v>
      </c>
      <c r="N935" s="241" t="s">
        <v>48</v>
      </c>
      <c r="O935" s="87"/>
      <c r="P935" s="242">
        <f>O935*H935</f>
        <v>0</v>
      </c>
      <c r="Q935" s="242">
        <v>0</v>
      </c>
      <c r="R935" s="242">
        <f>Q935*H935</f>
        <v>0</v>
      </c>
      <c r="S935" s="242">
        <v>0</v>
      </c>
      <c r="T935" s="243">
        <f>S935*H935</f>
        <v>0</v>
      </c>
      <c r="AR935" s="244" t="s">
        <v>125</v>
      </c>
      <c r="AT935" s="244" t="s">
        <v>266</v>
      </c>
      <c r="AU935" s="244" t="s">
        <v>90</v>
      </c>
      <c r="AY935" s="17" t="s">
        <v>263</v>
      </c>
      <c r="BE935" s="245">
        <f>IF(N935="základní",J935,0)</f>
        <v>0</v>
      </c>
      <c r="BF935" s="245">
        <f>IF(N935="snížená",J935,0)</f>
        <v>0</v>
      </c>
      <c r="BG935" s="245">
        <f>IF(N935="zákl. přenesená",J935,0)</f>
        <v>0</v>
      </c>
      <c r="BH935" s="245">
        <f>IF(N935="sníž. přenesená",J935,0)</f>
        <v>0</v>
      </c>
      <c r="BI935" s="245">
        <f>IF(N935="nulová",J935,0)</f>
        <v>0</v>
      </c>
      <c r="BJ935" s="17" t="s">
        <v>90</v>
      </c>
      <c r="BK935" s="245">
        <f>ROUND(I935*H935,2)</f>
        <v>0</v>
      </c>
      <c r="BL935" s="17" t="s">
        <v>125</v>
      </c>
      <c r="BM935" s="244" t="s">
        <v>6075</v>
      </c>
    </row>
    <row r="936" s="1" customFormat="1" ht="16.5" customHeight="1">
      <c r="B936" s="39"/>
      <c r="C936" s="233" t="s">
        <v>6076</v>
      </c>
      <c r="D936" s="233" t="s">
        <v>266</v>
      </c>
      <c r="E936" s="234" t="s">
        <v>6077</v>
      </c>
      <c r="F936" s="235" t="s">
        <v>4766</v>
      </c>
      <c r="G936" s="236" t="s">
        <v>1694</v>
      </c>
      <c r="H936" s="237">
        <v>6</v>
      </c>
      <c r="I936" s="238"/>
      <c r="J936" s="239">
        <f>ROUND(I936*H936,2)</f>
        <v>0</v>
      </c>
      <c r="K936" s="235" t="s">
        <v>413</v>
      </c>
      <c r="L936" s="44"/>
      <c r="M936" s="240" t="s">
        <v>1</v>
      </c>
      <c r="N936" s="241" t="s">
        <v>48</v>
      </c>
      <c r="O936" s="87"/>
      <c r="P936" s="242">
        <f>O936*H936</f>
        <v>0</v>
      </c>
      <c r="Q936" s="242">
        <v>0</v>
      </c>
      <c r="R936" s="242">
        <f>Q936*H936</f>
        <v>0</v>
      </c>
      <c r="S936" s="242">
        <v>0</v>
      </c>
      <c r="T936" s="243">
        <f>S936*H936</f>
        <v>0</v>
      </c>
      <c r="AR936" s="244" t="s">
        <v>125</v>
      </c>
      <c r="AT936" s="244" t="s">
        <v>266</v>
      </c>
      <c r="AU936" s="244" t="s">
        <v>90</v>
      </c>
      <c r="AY936" s="17" t="s">
        <v>263</v>
      </c>
      <c r="BE936" s="245">
        <f>IF(N936="základní",J936,0)</f>
        <v>0</v>
      </c>
      <c r="BF936" s="245">
        <f>IF(N936="snížená",J936,0)</f>
        <v>0</v>
      </c>
      <c r="BG936" s="245">
        <f>IF(N936="zákl. přenesená",J936,0)</f>
        <v>0</v>
      </c>
      <c r="BH936" s="245">
        <f>IF(N936="sníž. přenesená",J936,0)</f>
        <v>0</v>
      </c>
      <c r="BI936" s="245">
        <f>IF(N936="nulová",J936,0)</f>
        <v>0</v>
      </c>
      <c r="BJ936" s="17" t="s">
        <v>90</v>
      </c>
      <c r="BK936" s="245">
        <f>ROUND(I936*H936,2)</f>
        <v>0</v>
      </c>
      <c r="BL936" s="17" t="s">
        <v>125</v>
      </c>
      <c r="BM936" s="244" t="s">
        <v>6078</v>
      </c>
    </row>
    <row r="937" s="1" customFormat="1" ht="16.5" customHeight="1">
      <c r="B937" s="39"/>
      <c r="C937" s="233" t="s">
        <v>5301</v>
      </c>
      <c r="D937" s="233" t="s">
        <v>266</v>
      </c>
      <c r="E937" s="234" t="s">
        <v>6079</v>
      </c>
      <c r="F937" s="235" t="s">
        <v>4934</v>
      </c>
      <c r="G937" s="236" t="s">
        <v>1694</v>
      </c>
      <c r="H937" s="237">
        <v>2</v>
      </c>
      <c r="I937" s="238"/>
      <c r="J937" s="239">
        <f>ROUND(I937*H937,2)</f>
        <v>0</v>
      </c>
      <c r="K937" s="235" t="s">
        <v>413</v>
      </c>
      <c r="L937" s="44"/>
      <c r="M937" s="240" t="s">
        <v>1</v>
      </c>
      <c r="N937" s="241" t="s">
        <v>48</v>
      </c>
      <c r="O937" s="87"/>
      <c r="P937" s="242">
        <f>O937*H937</f>
        <v>0</v>
      </c>
      <c r="Q937" s="242">
        <v>0</v>
      </c>
      <c r="R937" s="242">
        <f>Q937*H937</f>
        <v>0</v>
      </c>
      <c r="S937" s="242">
        <v>0</v>
      </c>
      <c r="T937" s="243">
        <f>S937*H937</f>
        <v>0</v>
      </c>
      <c r="AR937" s="244" t="s">
        <v>125</v>
      </c>
      <c r="AT937" s="244" t="s">
        <v>266</v>
      </c>
      <c r="AU937" s="244" t="s">
        <v>90</v>
      </c>
      <c r="AY937" s="17" t="s">
        <v>263</v>
      </c>
      <c r="BE937" s="245">
        <f>IF(N937="základní",J937,0)</f>
        <v>0</v>
      </c>
      <c r="BF937" s="245">
        <f>IF(N937="snížená",J937,0)</f>
        <v>0</v>
      </c>
      <c r="BG937" s="245">
        <f>IF(N937="zákl. přenesená",J937,0)</f>
        <v>0</v>
      </c>
      <c r="BH937" s="245">
        <f>IF(N937="sníž. přenesená",J937,0)</f>
        <v>0</v>
      </c>
      <c r="BI937" s="245">
        <f>IF(N937="nulová",J937,0)</f>
        <v>0</v>
      </c>
      <c r="BJ937" s="17" t="s">
        <v>90</v>
      </c>
      <c r="BK937" s="245">
        <f>ROUND(I937*H937,2)</f>
        <v>0</v>
      </c>
      <c r="BL937" s="17" t="s">
        <v>125</v>
      </c>
      <c r="BM937" s="244" t="s">
        <v>6080</v>
      </c>
    </row>
    <row r="938" s="1" customFormat="1" ht="16.5" customHeight="1">
      <c r="B938" s="39"/>
      <c r="C938" s="233" t="s">
        <v>6081</v>
      </c>
      <c r="D938" s="233" t="s">
        <v>266</v>
      </c>
      <c r="E938" s="234" t="s">
        <v>6082</v>
      </c>
      <c r="F938" s="235" t="s">
        <v>4766</v>
      </c>
      <c r="G938" s="236" t="s">
        <v>1694</v>
      </c>
      <c r="H938" s="237">
        <v>2</v>
      </c>
      <c r="I938" s="238"/>
      <c r="J938" s="239">
        <f>ROUND(I938*H938,2)</f>
        <v>0</v>
      </c>
      <c r="K938" s="235" t="s">
        <v>413</v>
      </c>
      <c r="L938" s="44"/>
      <c r="M938" s="240" t="s">
        <v>1</v>
      </c>
      <c r="N938" s="241" t="s">
        <v>48</v>
      </c>
      <c r="O938" s="87"/>
      <c r="P938" s="242">
        <f>O938*H938</f>
        <v>0</v>
      </c>
      <c r="Q938" s="242">
        <v>0</v>
      </c>
      <c r="R938" s="242">
        <f>Q938*H938</f>
        <v>0</v>
      </c>
      <c r="S938" s="242">
        <v>0</v>
      </c>
      <c r="T938" s="243">
        <f>S938*H938</f>
        <v>0</v>
      </c>
      <c r="AR938" s="244" t="s">
        <v>125</v>
      </c>
      <c r="AT938" s="244" t="s">
        <v>266</v>
      </c>
      <c r="AU938" s="244" t="s">
        <v>90</v>
      </c>
      <c r="AY938" s="17" t="s">
        <v>263</v>
      </c>
      <c r="BE938" s="245">
        <f>IF(N938="základní",J938,0)</f>
        <v>0</v>
      </c>
      <c r="BF938" s="245">
        <f>IF(N938="snížená",J938,0)</f>
        <v>0</v>
      </c>
      <c r="BG938" s="245">
        <f>IF(N938="zákl. přenesená",J938,0)</f>
        <v>0</v>
      </c>
      <c r="BH938" s="245">
        <f>IF(N938="sníž. přenesená",J938,0)</f>
        <v>0</v>
      </c>
      <c r="BI938" s="245">
        <f>IF(N938="nulová",J938,0)</f>
        <v>0</v>
      </c>
      <c r="BJ938" s="17" t="s">
        <v>90</v>
      </c>
      <c r="BK938" s="245">
        <f>ROUND(I938*H938,2)</f>
        <v>0</v>
      </c>
      <c r="BL938" s="17" t="s">
        <v>125</v>
      </c>
      <c r="BM938" s="244" t="s">
        <v>6083</v>
      </c>
    </row>
    <row r="939" s="1" customFormat="1" ht="16.5" customHeight="1">
      <c r="B939" s="39"/>
      <c r="C939" s="233" t="s">
        <v>5303</v>
      </c>
      <c r="D939" s="233" t="s">
        <v>266</v>
      </c>
      <c r="E939" s="234" t="s">
        <v>6084</v>
      </c>
      <c r="F939" s="235" t="s">
        <v>4940</v>
      </c>
      <c r="G939" s="236" t="s">
        <v>407</v>
      </c>
      <c r="H939" s="237">
        <v>2</v>
      </c>
      <c r="I939" s="238"/>
      <c r="J939" s="239">
        <f>ROUND(I939*H939,2)</f>
        <v>0</v>
      </c>
      <c r="K939" s="235" t="s">
        <v>413</v>
      </c>
      <c r="L939" s="44"/>
      <c r="M939" s="240" t="s">
        <v>1</v>
      </c>
      <c r="N939" s="241" t="s">
        <v>48</v>
      </c>
      <c r="O939" s="87"/>
      <c r="P939" s="242">
        <f>O939*H939</f>
        <v>0</v>
      </c>
      <c r="Q939" s="242">
        <v>0</v>
      </c>
      <c r="R939" s="242">
        <f>Q939*H939</f>
        <v>0</v>
      </c>
      <c r="S939" s="242">
        <v>0</v>
      </c>
      <c r="T939" s="243">
        <f>S939*H939</f>
        <v>0</v>
      </c>
      <c r="AR939" s="244" t="s">
        <v>125</v>
      </c>
      <c r="AT939" s="244" t="s">
        <v>266</v>
      </c>
      <c r="AU939" s="244" t="s">
        <v>90</v>
      </c>
      <c r="AY939" s="17" t="s">
        <v>263</v>
      </c>
      <c r="BE939" s="245">
        <f>IF(N939="základní",J939,0)</f>
        <v>0</v>
      </c>
      <c r="BF939" s="245">
        <f>IF(N939="snížená",J939,0)</f>
        <v>0</v>
      </c>
      <c r="BG939" s="245">
        <f>IF(N939="zákl. přenesená",J939,0)</f>
        <v>0</v>
      </c>
      <c r="BH939" s="245">
        <f>IF(N939="sníž. přenesená",J939,0)</f>
        <v>0</v>
      </c>
      <c r="BI939" s="245">
        <f>IF(N939="nulová",J939,0)</f>
        <v>0</v>
      </c>
      <c r="BJ939" s="17" t="s">
        <v>90</v>
      </c>
      <c r="BK939" s="245">
        <f>ROUND(I939*H939,2)</f>
        <v>0</v>
      </c>
      <c r="BL939" s="17" t="s">
        <v>125</v>
      </c>
      <c r="BM939" s="244" t="s">
        <v>6085</v>
      </c>
    </row>
    <row r="940" s="11" customFormat="1" ht="25.92" customHeight="1">
      <c r="B940" s="217"/>
      <c r="C940" s="218"/>
      <c r="D940" s="219" t="s">
        <v>82</v>
      </c>
      <c r="E940" s="220" t="s">
        <v>6086</v>
      </c>
      <c r="F940" s="220" t="s">
        <v>6087</v>
      </c>
      <c r="G940" s="218"/>
      <c r="H940" s="218"/>
      <c r="I940" s="221"/>
      <c r="J940" s="222">
        <f>BK940</f>
        <v>0</v>
      </c>
      <c r="K940" s="218"/>
      <c r="L940" s="223"/>
      <c r="M940" s="224"/>
      <c r="N940" s="225"/>
      <c r="O940" s="225"/>
      <c r="P940" s="226">
        <f>SUM(P941:P951)</f>
        <v>0</v>
      </c>
      <c r="Q940" s="225"/>
      <c r="R940" s="226">
        <f>SUM(R941:R951)</f>
        <v>0</v>
      </c>
      <c r="S940" s="225"/>
      <c r="T940" s="227">
        <f>SUM(T941:T951)</f>
        <v>0</v>
      </c>
      <c r="AR940" s="228" t="s">
        <v>90</v>
      </c>
      <c r="AT940" s="229" t="s">
        <v>82</v>
      </c>
      <c r="AU940" s="229" t="s">
        <v>83</v>
      </c>
      <c r="AY940" s="228" t="s">
        <v>263</v>
      </c>
      <c r="BK940" s="230">
        <f>SUM(BK941:BK951)</f>
        <v>0</v>
      </c>
    </row>
    <row r="941" s="1" customFormat="1" ht="16.5" customHeight="1">
      <c r="B941" s="39"/>
      <c r="C941" s="233" t="s">
        <v>6088</v>
      </c>
      <c r="D941" s="233" t="s">
        <v>266</v>
      </c>
      <c r="E941" s="234" t="s">
        <v>6089</v>
      </c>
      <c r="F941" s="235" t="s">
        <v>5920</v>
      </c>
      <c r="G941" s="236" t="s">
        <v>1829</v>
      </c>
      <c r="H941" s="237">
        <v>1</v>
      </c>
      <c r="I941" s="238"/>
      <c r="J941" s="239">
        <f>ROUND(I941*H941,2)</f>
        <v>0</v>
      </c>
      <c r="K941" s="235" t="s">
        <v>413</v>
      </c>
      <c r="L941" s="44"/>
      <c r="M941" s="240" t="s">
        <v>1</v>
      </c>
      <c r="N941" s="241" t="s">
        <v>48</v>
      </c>
      <c r="O941" s="87"/>
      <c r="P941" s="242">
        <f>O941*H941</f>
        <v>0</v>
      </c>
      <c r="Q941" s="242">
        <v>0</v>
      </c>
      <c r="R941" s="242">
        <f>Q941*H941</f>
        <v>0</v>
      </c>
      <c r="S941" s="242">
        <v>0</v>
      </c>
      <c r="T941" s="243">
        <f>S941*H941</f>
        <v>0</v>
      </c>
      <c r="AR941" s="244" t="s">
        <v>125</v>
      </c>
      <c r="AT941" s="244" t="s">
        <v>266</v>
      </c>
      <c r="AU941" s="244" t="s">
        <v>90</v>
      </c>
      <c r="AY941" s="17" t="s">
        <v>263</v>
      </c>
      <c r="BE941" s="245">
        <f>IF(N941="základní",J941,0)</f>
        <v>0</v>
      </c>
      <c r="BF941" s="245">
        <f>IF(N941="snížená",J941,0)</f>
        <v>0</v>
      </c>
      <c r="BG941" s="245">
        <f>IF(N941="zákl. přenesená",J941,0)</f>
        <v>0</v>
      </c>
      <c r="BH941" s="245">
        <f>IF(N941="sníž. přenesená",J941,0)</f>
        <v>0</v>
      </c>
      <c r="BI941" s="245">
        <f>IF(N941="nulová",J941,0)</f>
        <v>0</v>
      </c>
      <c r="BJ941" s="17" t="s">
        <v>90</v>
      </c>
      <c r="BK941" s="245">
        <f>ROUND(I941*H941,2)</f>
        <v>0</v>
      </c>
      <c r="BL941" s="17" t="s">
        <v>125</v>
      </c>
      <c r="BM941" s="244" t="s">
        <v>6090</v>
      </c>
    </row>
    <row r="942" s="1" customFormat="1">
      <c r="B942" s="39"/>
      <c r="C942" s="40"/>
      <c r="D942" s="246" t="s">
        <v>273</v>
      </c>
      <c r="E942" s="40"/>
      <c r="F942" s="247" t="s">
        <v>5922</v>
      </c>
      <c r="G942" s="40"/>
      <c r="H942" s="40"/>
      <c r="I942" s="151"/>
      <c r="J942" s="40"/>
      <c r="K942" s="40"/>
      <c r="L942" s="44"/>
      <c r="M942" s="248"/>
      <c r="N942" s="87"/>
      <c r="O942" s="87"/>
      <c r="P942" s="87"/>
      <c r="Q942" s="87"/>
      <c r="R942" s="87"/>
      <c r="S942" s="87"/>
      <c r="T942" s="88"/>
      <c r="AT942" s="17" t="s">
        <v>273</v>
      </c>
      <c r="AU942" s="17" t="s">
        <v>90</v>
      </c>
    </row>
    <row r="943" s="1" customFormat="1" ht="16.5" customHeight="1">
      <c r="B943" s="39"/>
      <c r="C943" s="233" t="s">
        <v>5305</v>
      </c>
      <c r="D943" s="233" t="s">
        <v>266</v>
      </c>
      <c r="E943" s="234" t="s">
        <v>6091</v>
      </c>
      <c r="F943" s="235" t="s">
        <v>5925</v>
      </c>
      <c r="G943" s="236" t="s">
        <v>1829</v>
      </c>
      <c r="H943" s="237">
        <v>2</v>
      </c>
      <c r="I943" s="238"/>
      <c r="J943" s="239">
        <f>ROUND(I943*H943,2)</f>
        <v>0</v>
      </c>
      <c r="K943" s="235" t="s">
        <v>413</v>
      </c>
      <c r="L943" s="44"/>
      <c r="M943" s="240" t="s">
        <v>1</v>
      </c>
      <c r="N943" s="241" t="s">
        <v>48</v>
      </c>
      <c r="O943" s="87"/>
      <c r="P943" s="242">
        <f>O943*H943</f>
        <v>0</v>
      </c>
      <c r="Q943" s="242">
        <v>0</v>
      </c>
      <c r="R943" s="242">
        <f>Q943*H943</f>
        <v>0</v>
      </c>
      <c r="S943" s="242">
        <v>0</v>
      </c>
      <c r="T943" s="243">
        <f>S943*H943</f>
        <v>0</v>
      </c>
      <c r="AR943" s="244" t="s">
        <v>125</v>
      </c>
      <c r="AT943" s="244" t="s">
        <v>266</v>
      </c>
      <c r="AU943" s="244" t="s">
        <v>90</v>
      </c>
      <c r="AY943" s="17" t="s">
        <v>263</v>
      </c>
      <c r="BE943" s="245">
        <f>IF(N943="základní",J943,0)</f>
        <v>0</v>
      </c>
      <c r="BF943" s="245">
        <f>IF(N943="snížená",J943,0)</f>
        <v>0</v>
      </c>
      <c r="BG943" s="245">
        <f>IF(N943="zákl. přenesená",J943,0)</f>
        <v>0</v>
      </c>
      <c r="BH943" s="245">
        <f>IF(N943="sníž. přenesená",J943,0)</f>
        <v>0</v>
      </c>
      <c r="BI943" s="245">
        <f>IF(N943="nulová",J943,0)</f>
        <v>0</v>
      </c>
      <c r="BJ943" s="17" t="s">
        <v>90</v>
      </c>
      <c r="BK943" s="245">
        <f>ROUND(I943*H943,2)</f>
        <v>0</v>
      </c>
      <c r="BL943" s="17" t="s">
        <v>125</v>
      </c>
      <c r="BM943" s="244" t="s">
        <v>6092</v>
      </c>
    </row>
    <row r="944" s="1" customFormat="1" ht="16.5" customHeight="1">
      <c r="B944" s="39"/>
      <c r="C944" s="233" t="s">
        <v>6093</v>
      </c>
      <c r="D944" s="233" t="s">
        <v>266</v>
      </c>
      <c r="E944" s="234" t="s">
        <v>6094</v>
      </c>
      <c r="F944" s="235" t="s">
        <v>5928</v>
      </c>
      <c r="G944" s="236" t="s">
        <v>1829</v>
      </c>
      <c r="H944" s="237">
        <v>1</v>
      </c>
      <c r="I944" s="238"/>
      <c r="J944" s="239">
        <f>ROUND(I944*H944,2)</f>
        <v>0</v>
      </c>
      <c r="K944" s="235" t="s">
        <v>413</v>
      </c>
      <c r="L944" s="44"/>
      <c r="M944" s="240" t="s">
        <v>1</v>
      </c>
      <c r="N944" s="241" t="s">
        <v>48</v>
      </c>
      <c r="O944" s="87"/>
      <c r="P944" s="242">
        <f>O944*H944</f>
        <v>0</v>
      </c>
      <c r="Q944" s="242">
        <v>0</v>
      </c>
      <c r="R944" s="242">
        <f>Q944*H944</f>
        <v>0</v>
      </c>
      <c r="S944" s="242">
        <v>0</v>
      </c>
      <c r="T944" s="243">
        <f>S944*H944</f>
        <v>0</v>
      </c>
      <c r="AR944" s="244" t="s">
        <v>125</v>
      </c>
      <c r="AT944" s="244" t="s">
        <v>266</v>
      </c>
      <c r="AU944" s="244" t="s">
        <v>90</v>
      </c>
      <c r="AY944" s="17" t="s">
        <v>263</v>
      </c>
      <c r="BE944" s="245">
        <f>IF(N944="základní",J944,0)</f>
        <v>0</v>
      </c>
      <c r="BF944" s="245">
        <f>IF(N944="snížená",J944,0)</f>
        <v>0</v>
      </c>
      <c r="BG944" s="245">
        <f>IF(N944="zákl. přenesená",J944,0)</f>
        <v>0</v>
      </c>
      <c r="BH944" s="245">
        <f>IF(N944="sníž. přenesená",J944,0)</f>
        <v>0</v>
      </c>
      <c r="BI944" s="245">
        <f>IF(N944="nulová",J944,0)</f>
        <v>0</v>
      </c>
      <c r="BJ944" s="17" t="s">
        <v>90</v>
      </c>
      <c r="BK944" s="245">
        <f>ROUND(I944*H944,2)</f>
        <v>0</v>
      </c>
      <c r="BL944" s="17" t="s">
        <v>125</v>
      </c>
      <c r="BM944" s="244" t="s">
        <v>6095</v>
      </c>
    </row>
    <row r="945" s="1" customFormat="1" ht="16.5" customHeight="1">
      <c r="B945" s="39"/>
      <c r="C945" s="233" t="s">
        <v>5307</v>
      </c>
      <c r="D945" s="233" t="s">
        <v>266</v>
      </c>
      <c r="E945" s="234" t="s">
        <v>6096</v>
      </c>
      <c r="F945" s="235" t="s">
        <v>6097</v>
      </c>
      <c r="G945" s="236" t="s">
        <v>1829</v>
      </c>
      <c r="H945" s="237">
        <v>1</v>
      </c>
      <c r="I945" s="238"/>
      <c r="J945" s="239">
        <f>ROUND(I945*H945,2)</f>
        <v>0</v>
      </c>
      <c r="K945" s="235" t="s">
        <v>413</v>
      </c>
      <c r="L945" s="44"/>
      <c r="M945" s="240" t="s">
        <v>1</v>
      </c>
      <c r="N945" s="241" t="s">
        <v>48</v>
      </c>
      <c r="O945" s="87"/>
      <c r="P945" s="242">
        <f>O945*H945</f>
        <v>0</v>
      </c>
      <c r="Q945" s="242">
        <v>0</v>
      </c>
      <c r="R945" s="242">
        <f>Q945*H945</f>
        <v>0</v>
      </c>
      <c r="S945" s="242">
        <v>0</v>
      </c>
      <c r="T945" s="243">
        <f>S945*H945</f>
        <v>0</v>
      </c>
      <c r="AR945" s="244" t="s">
        <v>125</v>
      </c>
      <c r="AT945" s="244" t="s">
        <v>266</v>
      </c>
      <c r="AU945" s="244" t="s">
        <v>90</v>
      </c>
      <c r="AY945" s="17" t="s">
        <v>263</v>
      </c>
      <c r="BE945" s="245">
        <f>IF(N945="základní",J945,0)</f>
        <v>0</v>
      </c>
      <c r="BF945" s="245">
        <f>IF(N945="snížená",J945,0)</f>
        <v>0</v>
      </c>
      <c r="BG945" s="245">
        <f>IF(N945="zákl. přenesená",J945,0)</f>
        <v>0</v>
      </c>
      <c r="BH945" s="245">
        <f>IF(N945="sníž. přenesená",J945,0)</f>
        <v>0</v>
      </c>
      <c r="BI945" s="245">
        <f>IF(N945="nulová",J945,0)</f>
        <v>0</v>
      </c>
      <c r="BJ945" s="17" t="s">
        <v>90</v>
      </c>
      <c r="BK945" s="245">
        <f>ROUND(I945*H945,2)</f>
        <v>0</v>
      </c>
      <c r="BL945" s="17" t="s">
        <v>125</v>
      </c>
      <c r="BM945" s="244" t="s">
        <v>6098</v>
      </c>
    </row>
    <row r="946" s="1" customFormat="1" ht="16.5" customHeight="1">
      <c r="B946" s="39"/>
      <c r="C946" s="233" t="s">
        <v>6099</v>
      </c>
      <c r="D946" s="233" t="s">
        <v>266</v>
      </c>
      <c r="E946" s="234" t="s">
        <v>6100</v>
      </c>
      <c r="F946" s="235" t="s">
        <v>6059</v>
      </c>
      <c r="G946" s="236" t="s">
        <v>1829</v>
      </c>
      <c r="H946" s="237">
        <v>1</v>
      </c>
      <c r="I946" s="238"/>
      <c r="J946" s="239">
        <f>ROUND(I946*H946,2)</f>
        <v>0</v>
      </c>
      <c r="K946" s="235" t="s">
        <v>413</v>
      </c>
      <c r="L946" s="44"/>
      <c r="M946" s="240" t="s">
        <v>1</v>
      </c>
      <c r="N946" s="241" t="s">
        <v>48</v>
      </c>
      <c r="O946" s="87"/>
      <c r="P946" s="242">
        <f>O946*H946</f>
        <v>0</v>
      </c>
      <c r="Q946" s="242">
        <v>0</v>
      </c>
      <c r="R946" s="242">
        <f>Q946*H946</f>
        <v>0</v>
      </c>
      <c r="S946" s="242">
        <v>0</v>
      </c>
      <c r="T946" s="243">
        <f>S946*H946</f>
        <v>0</v>
      </c>
      <c r="AR946" s="244" t="s">
        <v>125</v>
      </c>
      <c r="AT946" s="244" t="s">
        <v>266</v>
      </c>
      <c r="AU946" s="244" t="s">
        <v>90</v>
      </c>
      <c r="AY946" s="17" t="s">
        <v>263</v>
      </c>
      <c r="BE946" s="245">
        <f>IF(N946="základní",J946,0)</f>
        <v>0</v>
      </c>
      <c r="BF946" s="245">
        <f>IF(N946="snížená",J946,0)</f>
        <v>0</v>
      </c>
      <c r="BG946" s="245">
        <f>IF(N946="zákl. přenesená",J946,0)</f>
        <v>0</v>
      </c>
      <c r="BH946" s="245">
        <f>IF(N946="sníž. přenesená",J946,0)</f>
        <v>0</v>
      </c>
      <c r="BI946" s="245">
        <f>IF(N946="nulová",J946,0)</f>
        <v>0</v>
      </c>
      <c r="BJ946" s="17" t="s">
        <v>90</v>
      </c>
      <c r="BK946" s="245">
        <f>ROUND(I946*H946,2)</f>
        <v>0</v>
      </c>
      <c r="BL946" s="17" t="s">
        <v>125</v>
      </c>
      <c r="BM946" s="244" t="s">
        <v>6101</v>
      </c>
    </row>
    <row r="947" s="1" customFormat="1" ht="16.5" customHeight="1">
      <c r="B947" s="39"/>
      <c r="C947" s="233" t="s">
        <v>5309</v>
      </c>
      <c r="D947" s="233" t="s">
        <v>266</v>
      </c>
      <c r="E947" s="234" t="s">
        <v>6102</v>
      </c>
      <c r="F947" s="235" t="s">
        <v>4745</v>
      </c>
      <c r="G947" s="236" t="s">
        <v>1829</v>
      </c>
      <c r="H947" s="237">
        <v>1</v>
      </c>
      <c r="I947" s="238"/>
      <c r="J947" s="239">
        <f>ROUND(I947*H947,2)</f>
        <v>0</v>
      </c>
      <c r="K947" s="235" t="s">
        <v>413</v>
      </c>
      <c r="L947" s="44"/>
      <c r="M947" s="240" t="s">
        <v>1</v>
      </c>
      <c r="N947" s="241" t="s">
        <v>48</v>
      </c>
      <c r="O947" s="87"/>
      <c r="P947" s="242">
        <f>O947*H947</f>
        <v>0</v>
      </c>
      <c r="Q947" s="242">
        <v>0</v>
      </c>
      <c r="R947" s="242">
        <f>Q947*H947</f>
        <v>0</v>
      </c>
      <c r="S947" s="242">
        <v>0</v>
      </c>
      <c r="T947" s="243">
        <f>S947*H947</f>
        <v>0</v>
      </c>
      <c r="AR947" s="244" t="s">
        <v>125</v>
      </c>
      <c r="AT947" s="244" t="s">
        <v>266</v>
      </c>
      <c r="AU947" s="244" t="s">
        <v>90</v>
      </c>
      <c r="AY947" s="17" t="s">
        <v>263</v>
      </c>
      <c r="BE947" s="245">
        <f>IF(N947="základní",J947,0)</f>
        <v>0</v>
      </c>
      <c r="BF947" s="245">
        <f>IF(N947="snížená",J947,0)</f>
        <v>0</v>
      </c>
      <c r="BG947" s="245">
        <f>IF(N947="zákl. přenesená",J947,0)</f>
        <v>0</v>
      </c>
      <c r="BH947" s="245">
        <f>IF(N947="sníž. přenesená",J947,0)</f>
        <v>0</v>
      </c>
      <c r="BI947" s="245">
        <f>IF(N947="nulová",J947,0)</f>
        <v>0</v>
      </c>
      <c r="BJ947" s="17" t="s">
        <v>90</v>
      </c>
      <c r="BK947" s="245">
        <f>ROUND(I947*H947,2)</f>
        <v>0</v>
      </c>
      <c r="BL947" s="17" t="s">
        <v>125</v>
      </c>
      <c r="BM947" s="244" t="s">
        <v>6103</v>
      </c>
    </row>
    <row r="948" s="1" customFormat="1" ht="24" customHeight="1">
      <c r="B948" s="39"/>
      <c r="C948" s="233" t="s">
        <v>6104</v>
      </c>
      <c r="D948" s="233" t="s">
        <v>266</v>
      </c>
      <c r="E948" s="234" t="s">
        <v>6105</v>
      </c>
      <c r="F948" s="235" t="s">
        <v>5142</v>
      </c>
      <c r="G948" s="236" t="s">
        <v>1829</v>
      </c>
      <c r="H948" s="237">
        <v>1</v>
      </c>
      <c r="I948" s="238"/>
      <c r="J948" s="239">
        <f>ROUND(I948*H948,2)</f>
        <v>0</v>
      </c>
      <c r="K948" s="235" t="s">
        <v>413</v>
      </c>
      <c r="L948" s="44"/>
      <c r="M948" s="240" t="s">
        <v>1</v>
      </c>
      <c r="N948" s="241" t="s">
        <v>48</v>
      </c>
      <c r="O948" s="87"/>
      <c r="P948" s="242">
        <f>O948*H948</f>
        <v>0</v>
      </c>
      <c r="Q948" s="242">
        <v>0</v>
      </c>
      <c r="R948" s="242">
        <f>Q948*H948</f>
        <v>0</v>
      </c>
      <c r="S948" s="242">
        <v>0</v>
      </c>
      <c r="T948" s="243">
        <f>S948*H948</f>
        <v>0</v>
      </c>
      <c r="AR948" s="244" t="s">
        <v>125</v>
      </c>
      <c r="AT948" s="244" t="s">
        <v>266</v>
      </c>
      <c r="AU948" s="244" t="s">
        <v>90</v>
      </c>
      <c r="AY948" s="17" t="s">
        <v>263</v>
      </c>
      <c r="BE948" s="245">
        <f>IF(N948="základní",J948,0)</f>
        <v>0</v>
      </c>
      <c r="BF948" s="245">
        <f>IF(N948="snížená",J948,0)</f>
        <v>0</v>
      </c>
      <c r="BG948" s="245">
        <f>IF(N948="zákl. přenesená",J948,0)</f>
        <v>0</v>
      </c>
      <c r="BH948" s="245">
        <f>IF(N948="sníž. přenesená",J948,0)</f>
        <v>0</v>
      </c>
      <c r="BI948" s="245">
        <f>IF(N948="nulová",J948,0)</f>
        <v>0</v>
      </c>
      <c r="BJ948" s="17" t="s">
        <v>90</v>
      </c>
      <c r="BK948" s="245">
        <f>ROUND(I948*H948,2)</f>
        <v>0</v>
      </c>
      <c r="BL948" s="17" t="s">
        <v>125</v>
      </c>
      <c r="BM948" s="244" t="s">
        <v>6106</v>
      </c>
    </row>
    <row r="949" s="1" customFormat="1" ht="16.5" customHeight="1">
      <c r="B949" s="39"/>
      <c r="C949" s="233" t="s">
        <v>5311</v>
      </c>
      <c r="D949" s="233" t="s">
        <v>266</v>
      </c>
      <c r="E949" s="234" t="s">
        <v>6107</v>
      </c>
      <c r="F949" s="235" t="s">
        <v>5062</v>
      </c>
      <c r="G949" s="236" t="s">
        <v>1829</v>
      </c>
      <c r="H949" s="237">
        <v>1</v>
      </c>
      <c r="I949" s="238"/>
      <c r="J949" s="239">
        <f>ROUND(I949*H949,2)</f>
        <v>0</v>
      </c>
      <c r="K949" s="235" t="s">
        <v>413</v>
      </c>
      <c r="L949" s="44"/>
      <c r="M949" s="240" t="s">
        <v>1</v>
      </c>
      <c r="N949" s="241" t="s">
        <v>48</v>
      </c>
      <c r="O949" s="87"/>
      <c r="P949" s="242">
        <f>O949*H949</f>
        <v>0</v>
      </c>
      <c r="Q949" s="242">
        <v>0</v>
      </c>
      <c r="R949" s="242">
        <f>Q949*H949</f>
        <v>0</v>
      </c>
      <c r="S949" s="242">
        <v>0</v>
      </c>
      <c r="T949" s="243">
        <f>S949*H949</f>
        <v>0</v>
      </c>
      <c r="AR949" s="244" t="s">
        <v>125</v>
      </c>
      <c r="AT949" s="244" t="s">
        <v>266</v>
      </c>
      <c r="AU949" s="244" t="s">
        <v>90</v>
      </c>
      <c r="AY949" s="17" t="s">
        <v>263</v>
      </c>
      <c r="BE949" s="245">
        <f>IF(N949="základní",J949,0)</f>
        <v>0</v>
      </c>
      <c r="BF949" s="245">
        <f>IF(N949="snížená",J949,0)</f>
        <v>0</v>
      </c>
      <c r="BG949" s="245">
        <f>IF(N949="zákl. přenesená",J949,0)</f>
        <v>0</v>
      </c>
      <c r="BH949" s="245">
        <f>IF(N949="sníž. přenesená",J949,0)</f>
        <v>0</v>
      </c>
      <c r="BI949" s="245">
        <f>IF(N949="nulová",J949,0)</f>
        <v>0</v>
      </c>
      <c r="BJ949" s="17" t="s">
        <v>90</v>
      </c>
      <c r="BK949" s="245">
        <f>ROUND(I949*H949,2)</f>
        <v>0</v>
      </c>
      <c r="BL949" s="17" t="s">
        <v>125</v>
      </c>
      <c r="BM949" s="244" t="s">
        <v>6108</v>
      </c>
    </row>
    <row r="950" s="1" customFormat="1">
      <c r="B950" s="39"/>
      <c r="C950" s="40"/>
      <c r="D950" s="246" t="s">
        <v>273</v>
      </c>
      <c r="E950" s="40"/>
      <c r="F950" s="247" t="s">
        <v>6068</v>
      </c>
      <c r="G950" s="40"/>
      <c r="H950" s="40"/>
      <c r="I950" s="151"/>
      <c r="J950" s="40"/>
      <c r="K950" s="40"/>
      <c r="L950" s="44"/>
      <c r="M950" s="248"/>
      <c r="N950" s="87"/>
      <c r="O950" s="87"/>
      <c r="P950" s="87"/>
      <c r="Q950" s="87"/>
      <c r="R950" s="87"/>
      <c r="S950" s="87"/>
      <c r="T950" s="88"/>
      <c r="AT950" s="17" t="s">
        <v>273</v>
      </c>
      <c r="AU950" s="17" t="s">
        <v>90</v>
      </c>
    </row>
    <row r="951" s="1" customFormat="1" ht="16.5" customHeight="1">
      <c r="B951" s="39"/>
      <c r="C951" s="233" t="s">
        <v>6109</v>
      </c>
      <c r="D951" s="233" t="s">
        <v>266</v>
      </c>
      <c r="E951" s="234" t="s">
        <v>6110</v>
      </c>
      <c r="F951" s="235" t="s">
        <v>4745</v>
      </c>
      <c r="G951" s="236" t="s">
        <v>1829</v>
      </c>
      <c r="H951" s="237">
        <v>1</v>
      </c>
      <c r="I951" s="238"/>
      <c r="J951" s="239">
        <f>ROUND(I951*H951,2)</f>
        <v>0</v>
      </c>
      <c r="K951" s="235" t="s">
        <v>413</v>
      </c>
      <c r="L951" s="44"/>
      <c r="M951" s="240" t="s">
        <v>1</v>
      </c>
      <c r="N951" s="241" t="s">
        <v>48</v>
      </c>
      <c r="O951" s="87"/>
      <c r="P951" s="242">
        <f>O951*H951</f>
        <v>0</v>
      </c>
      <c r="Q951" s="242">
        <v>0</v>
      </c>
      <c r="R951" s="242">
        <f>Q951*H951</f>
        <v>0</v>
      </c>
      <c r="S951" s="242">
        <v>0</v>
      </c>
      <c r="T951" s="243">
        <f>S951*H951</f>
        <v>0</v>
      </c>
      <c r="AR951" s="244" t="s">
        <v>125</v>
      </c>
      <c r="AT951" s="244" t="s">
        <v>266</v>
      </c>
      <c r="AU951" s="244" t="s">
        <v>90</v>
      </c>
      <c r="AY951" s="17" t="s">
        <v>263</v>
      </c>
      <c r="BE951" s="245">
        <f>IF(N951="základní",J951,0)</f>
        <v>0</v>
      </c>
      <c r="BF951" s="245">
        <f>IF(N951="snížená",J951,0)</f>
        <v>0</v>
      </c>
      <c r="BG951" s="245">
        <f>IF(N951="zákl. přenesená",J951,0)</f>
        <v>0</v>
      </c>
      <c r="BH951" s="245">
        <f>IF(N951="sníž. přenesená",J951,0)</f>
        <v>0</v>
      </c>
      <c r="BI951" s="245">
        <f>IF(N951="nulová",J951,0)</f>
        <v>0</v>
      </c>
      <c r="BJ951" s="17" t="s">
        <v>90</v>
      </c>
      <c r="BK951" s="245">
        <f>ROUND(I951*H951,2)</f>
        <v>0</v>
      </c>
      <c r="BL951" s="17" t="s">
        <v>125</v>
      </c>
      <c r="BM951" s="244" t="s">
        <v>6111</v>
      </c>
    </row>
    <row r="952" s="11" customFormat="1" ht="25.92" customHeight="1">
      <c r="B952" s="217"/>
      <c r="C952" s="218"/>
      <c r="D952" s="219" t="s">
        <v>82</v>
      </c>
      <c r="E952" s="220" t="s">
        <v>6112</v>
      </c>
      <c r="F952" s="220" t="s">
        <v>6113</v>
      </c>
      <c r="G952" s="218"/>
      <c r="H952" s="218"/>
      <c r="I952" s="221"/>
      <c r="J952" s="222">
        <f>BK952</f>
        <v>0</v>
      </c>
      <c r="K952" s="218"/>
      <c r="L952" s="223"/>
      <c r="M952" s="224"/>
      <c r="N952" s="225"/>
      <c r="O952" s="225"/>
      <c r="P952" s="226">
        <f>SUM(P953:P957)</f>
        <v>0</v>
      </c>
      <c r="Q952" s="225"/>
      <c r="R952" s="226">
        <f>SUM(R953:R957)</f>
        <v>0</v>
      </c>
      <c r="S952" s="225"/>
      <c r="T952" s="227">
        <f>SUM(T953:T957)</f>
        <v>0</v>
      </c>
      <c r="AR952" s="228" t="s">
        <v>90</v>
      </c>
      <c r="AT952" s="229" t="s">
        <v>82</v>
      </c>
      <c r="AU952" s="229" t="s">
        <v>83</v>
      </c>
      <c r="AY952" s="228" t="s">
        <v>263</v>
      </c>
      <c r="BK952" s="230">
        <f>SUM(BK953:BK957)</f>
        <v>0</v>
      </c>
    </row>
    <row r="953" s="1" customFormat="1" ht="16.5" customHeight="1">
      <c r="B953" s="39"/>
      <c r="C953" s="233" t="s">
        <v>5313</v>
      </c>
      <c r="D953" s="233" t="s">
        <v>266</v>
      </c>
      <c r="E953" s="234" t="s">
        <v>6114</v>
      </c>
      <c r="F953" s="235" t="s">
        <v>4934</v>
      </c>
      <c r="G953" s="236" t="s">
        <v>1694</v>
      </c>
      <c r="H953" s="237">
        <v>4</v>
      </c>
      <c r="I953" s="238"/>
      <c r="J953" s="239">
        <f>ROUND(I953*H953,2)</f>
        <v>0</v>
      </c>
      <c r="K953" s="235" t="s">
        <v>413</v>
      </c>
      <c r="L953" s="44"/>
      <c r="M953" s="240" t="s">
        <v>1</v>
      </c>
      <c r="N953" s="241" t="s">
        <v>48</v>
      </c>
      <c r="O953" s="87"/>
      <c r="P953" s="242">
        <f>O953*H953</f>
        <v>0</v>
      </c>
      <c r="Q953" s="242">
        <v>0</v>
      </c>
      <c r="R953" s="242">
        <f>Q953*H953</f>
        <v>0</v>
      </c>
      <c r="S953" s="242">
        <v>0</v>
      </c>
      <c r="T953" s="243">
        <f>S953*H953</f>
        <v>0</v>
      </c>
      <c r="AR953" s="244" t="s">
        <v>125</v>
      </c>
      <c r="AT953" s="244" t="s">
        <v>266</v>
      </c>
      <c r="AU953" s="244" t="s">
        <v>90</v>
      </c>
      <c r="AY953" s="17" t="s">
        <v>263</v>
      </c>
      <c r="BE953" s="245">
        <f>IF(N953="základní",J953,0)</f>
        <v>0</v>
      </c>
      <c r="BF953" s="245">
        <f>IF(N953="snížená",J953,0)</f>
        <v>0</v>
      </c>
      <c r="BG953" s="245">
        <f>IF(N953="zákl. přenesená",J953,0)</f>
        <v>0</v>
      </c>
      <c r="BH953" s="245">
        <f>IF(N953="sníž. přenesená",J953,0)</f>
        <v>0</v>
      </c>
      <c r="BI953" s="245">
        <f>IF(N953="nulová",J953,0)</f>
        <v>0</v>
      </c>
      <c r="BJ953" s="17" t="s">
        <v>90</v>
      </c>
      <c r="BK953" s="245">
        <f>ROUND(I953*H953,2)</f>
        <v>0</v>
      </c>
      <c r="BL953" s="17" t="s">
        <v>125</v>
      </c>
      <c r="BM953" s="244" t="s">
        <v>6115</v>
      </c>
    </row>
    <row r="954" s="1" customFormat="1" ht="16.5" customHeight="1">
      <c r="B954" s="39"/>
      <c r="C954" s="233" t="s">
        <v>6116</v>
      </c>
      <c r="D954" s="233" t="s">
        <v>266</v>
      </c>
      <c r="E954" s="234" t="s">
        <v>6117</v>
      </c>
      <c r="F954" s="235" t="s">
        <v>4766</v>
      </c>
      <c r="G954" s="236" t="s">
        <v>1694</v>
      </c>
      <c r="H954" s="237">
        <v>4</v>
      </c>
      <c r="I954" s="238"/>
      <c r="J954" s="239">
        <f>ROUND(I954*H954,2)</f>
        <v>0</v>
      </c>
      <c r="K954" s="235" t="s">
        <v>413</v>
      </c>
      <c r="L954" s="44"/>
      <c r="M954" s="240" t="s">
        <v>1</v>
      </c>
      <c r="N954" s="241" t="s">
        <v>48</v>
      </c>
      <c r="O954" s="87"/>
      <c r="P954" s="242">
        <f>O954*H954</f>
        <v>0</v>
      </c>
      <c r="Q954" s="242">
        <v>0</v>
      </c>
      <c r="R954" s="242">
        <f>Q954*H954</f>
        <v>0</v>
      </c>
      <c r="S954" s="242">
        <v>0</v>
      </c>
      <c r="T954" s="243">
        <f>S954*H954</f>
        <v>0</v>
      </c>
      <c r="AR954" s="244" t="s">
        <v>125</v>
      </c>
      <c r="AT954" s="244" t="s">
        <v>266</v>
      </c>
      <c r="AU954" s="244" t="s">
        <v>90</v>
      </c>
      <c r="AY954" s="17" t="s">
        <v>263</v>
      </c>
      <c r="BE954" s="245">
        <f>IF(N954="základní",J954,0)</f>
        <v>0</v>
      </c>
      <c r="BF954" s="245">
        <f>IF(N954="snížená",J954,0)</f>
        <v>0</v>
      </c>
      <c r="BG954" s="245">
        <f>IF(N954="zákl. přenesená",J954,0)</f>
        <v>0</v>
      </c>
      <c r="BH954" s="245">
        <f>IF(N954="sníž. přenesená",J954,0)</f>
        <v>0</v>
      </c>
      <c r="BI954" s="245">
        <f>IF(N954="nulová",J954,0)</f>
        <v>0</v>
      </c>
      <c r="BJ954" s="17" t="s">
        <v>90</v>
      </c>
      <c r="BK954" s="245">
        <f>ROUND(I954*H954,2)</f>
        <v>0</v>
      </c>
      <c r="BL954" s="17" t="s">
        <v>125</v>
      </c>
      <c r="BM954" s="244" t="s">
        <v>6118</v>
      </c>
    </row>
    <row r="955" s="1" customFormat="1" ht="16.5" customHeight="1">
      <c r="B955" s="39"/>
      <c r="C955" s="233" t="s">
        <v>5315</v>
      </c>
      <c r="D955" s="233" t="s">
        <v>266</v>
      </c>
      <c r="E955" s="234" t="s">
        <v>6119</v>
      </c>
      <c r="F955" s="235" t="s">
        <v>4937</v>
      </c>
      <c r="G955" s="236" t="s">
        <v>1694</v>
      </c>
      <c r="H955" s="237">
        <v>2</v>
      </c>
      <c r="I955" s="238"/>
      <c r="J955" s="239">
        <f>ROUND(I955*H955,2)</f>
        <v>0</v>
      </c>
      <c r="K955" s="235" t="s">
        <v>413</v>
      </c>
      <c r="L955" s="44"/>
      <c r="M955" s="240" t="s">
        <v>1</v>
      </c>
      <c r="N955" s="241" t="s">
        <v>48</v>
      </c>
      <c r="O955" s="87"/>
      <c r="P955" s="242">
        <f>O955*H955</f>
        <v>0</v>
      </c>
      <c r="Q955" s="242">
        <v>0</v>
      </c>
      <c r="R955" s="242">
        <f>Q955*H955</f>
        <v>0</v>
      </c>
      <c r="S955" s="242">
        <v>0</v>
      </c>
      <c r="T955" s="243">
        <f>S955*H955</f>
        <v>0</v>
      </c>
      <c r="AR955" s="244" t="s">
        <v>125</v>
      </c>
      <c r="AT955" s="244" t="s">
        <v>266</v>
      </c>
      <c r="AU955" s="244" t="s">
        <v>90</v>
      </c>
      <c r="AY955" s="17" t="s">
        <v>263</v>
      </c>
      <c r="BE955" s="245">
        <f>IF(N955="základní",J955,0)</f>
        <v>0</v>
      </c>
      <c r="BF955" s="245">
        <f>IF(N955="snížená",J955,0)</f>
        <v>0</v>
      </c>
      <c r="BG955" s="245">
        <f>IF(N955="zákl. přenesená",J955,0)</f>
        <v>0</v>
      </c>
      <c r="BH955" s="245">
        <f>IF(N955="sníž. přenesená",J955,0)</f>
        <v>0</v>
      </c>
      <c r="BI955" s="245">
        <f>IF(N955="nulová",J955,0)</f>
        <v>0</v>
      </c>
      <c r="BJ955" s="17" t="s">
        <v>90</v>
      </c>
      <c r="BK955" s="245">
        <f>ROUND(I955*H955,2)</f>
        <v>0</v>
      </c>
      <c r="BL955" s="17" t="s">
        <v>125</v>
      </c>
      <c r="BM955" s="244" t="s">
        <v>6120</v>
      </c>
    </row>
    <row r="956" s="1" customFormat="1" ht="16.5" customHeight="1">
      <c r="B956" s="39"/>
      <c r="C956" s="233" t="s">
        <v>6121</v>
      </c>
      <c r="D956" s="233" t="s">
        <v>266</v>
      </c>
      <c r="E956" s="234" t="s">
        <v>6122</v>
      </c>
      <c r="F956" s="235" t="s">
        <v>4766</v>
      </c>
      <c r="G956" s="236" t="s">
        <v>1694</v>
      </c>
      <c r="H956" s="237">
        <v>2</v>
      </c>
      <c r="I956" s="238"/>
      <c r="J956" s="239">
        <f>ROUND(I956*H956,2)</f>
        <v>0</v>
      </c>
      <c r="K956" s="235" t="s">
        <v>413</v>
      </c>
      <c r="L956" s="44"/>
      <c r="M956" s="240" t="s">
        <v>1</v>
      </c>
      <c r="N956" s="241" t="s">
        <v>48</v>
      </c>
      <c r="O956" s="87"/>
      <c r="P956" s="242">
        <f>O956*H956</f>
        <v>0</v>
      </c>
      <c r="Q956" s="242">
        <v>0</v>
      </c>
      <c r="R956" s="242">
        <f>Q956*H956</f>
        <v>0</v>
      </c>
      <c r="S956" s="242">
        <v>0</v>
      </c>
      <c r="T956" s="243">
        <f>S956*H956</f>
        <v>0</v>
      </c>
      <c r="AR956" s="244" t="s">
        <v>125</v>
      </c>
      <c r="AT956" s="244" t="s">
        <v>266</v>
      </c>
      <c r="AU956" s="244" t="s">
        <v>90</v>
      </c>
      <c r="AY956" s="17" t="s">
        <v>263</v>
      </c>
      <c r="BE956" s="245">
        <f>IF(N956="základní",J956,0)</f>
        <v>0</v>
      </c>
      <c r="BF956" s="245">
        <f>IF(N956="snížená",J956,0)</f>
        <v>0</v>
      </c>
      <c r="BG956" s="245">
        <f>IF(N956="zákl. přenesená",J956,0)</f>
        <v>0</v>
      </c>
      <c r="BH956" s="245">
        <f>IF(N956="sníž. přenesená",J956,0)</f>
        <v>0</v>
      </c>
      <c r="BI956" s="245">
        <f>IF(N956="nulová",J956,0)</f>
        <v>0</v>
      </c>
      <c r="BJ956" s="17" t="s">
        <v>90</v>
      </c>
      <c r="BK956" s="245">
        <f>ROUND(I956*H956,2)</f>
        <v>0</v>
      </c>
      <c r="BL956" s="17" t="s">
        <v>125</v>
      </c>
      <c r="BM956" s="244" t="s">
        <v>6123</v>
      </c>
    </row>
    <row r="957" s="1" customFormat="1" ht="16.5" customHeight="1">
      <c r="B957" s="39"/>
      <c r="C957" s="233" t="s">
        <v>5319</v>
      </c>
      <c r="D957" s="233" t="s">
        <v>266</v>
      </c>
      <c r="E957" s="234" t="s">
        <v>6124</v>
      </c>
      <c r="F957" s="235" t="s">
        <v>4940</v>
      </c>
      <c r="G957" s="236" t="s">
        <v>407</v>
      </c>
      <c r="H957" s="237">
        <v>2</v>
      </c>
      <c r="I957" s="238"/>
      <c r="J957" s="239">
        <f>ROUND(I957*H957,2)</f>
        <v>0</v>
      </c>
      <c r="K957" s="235" t="s">
        <v>413</v>
      </c>
      <c r="L957" s="44"/>
      <c r="M957" s="240" t="s">
        <v>1</v>
      </c>
      <c r="N957" s="241" t="s">
        <v>48</v>
      </c>
      <c r="O957" s="87"/>
      <c r="P957" s="242">
        <f>O957*H957</f>
        <v>0</v>
      </c>
      <c r="Q957" s="242">
        <v>0</v>
      </c>
      <c r="R957" s="242">
        <f>Q957*H957</f>
        <v>0</v>
      </c>
      <c r="S957" s="242">
        <v>0</v>
      </c>
      <c r="T957" s="243">
        <f>S957*H957</f>
        <v>0</v>
      </c>
      <c r="AR957" s="244" t="s">
        <v>125</v>
      </c>
      <c r="AT957" s="244" t="s">
        <v>266</v>
      </c>
      <c r="AU957" s="244" t="s">
        <v>90</v>
      </c>
      <c r="AY957" s="17" t="s">
        <v>263</v>
      </c>
      <c r="BE957" s="245">
        <f>IF(N957="základní",J957,0)</f>
        <v>0</v>
      </c>
      <c r="BF957" s="245">
        <f>IF(N957="snížená",J957,0)</f>
        <v>0</v>
      </c>
      <c r="BG957" s="245">
        <f>IF(N957="zákl. přenesená",J957,0)</f>
        <v>0</v>
      </c>
      <c r="BH957" s="245">
        <f>IF(N957="sníž. přenesená",J957,0)</f>
        <v>0</v>
      </c>
      <c r="BI957" s="245">
        <f>IF(N957="nulová",J957,0)</f>
        <v>0</v>
      </c>
      <c r="BJ957" s="17" t="s">
        <v>90</v>
      </c>
      <c r="BK957" s="245">
        <f>ROUND(I957*H957,2)</f>
        <v>0</v>
      </c>
      <c r="BL957" s="17" t="s">
        <v>125</v>
      </c>
      <c r="BM957" s="244" t="s">
        <v>6125</v>
      </c>
    </row>
    <row r="958" s="11" customFormat="1" ht="25.92" customHeight="1">
      <c r="B958" s="217"/>
      <c r="C958" s="218"/>
      <c r="D958" s="219" t="s">
        <v>82</v>
      </c>
      <c r="E958" s="220" t="s">
        <v>6126</v>
      </c>
      <c r="F958" s="220" t="s">
        <v>6127</v>
      </c>
      <c r="G958" s="218"/>
      <c r="H958" s="218"/>
      <c r="I958" s="221"/>
      <c r="J958" s="222">
        <f>BK958</f>
        <v>0</v>
      </c>
      <c r="K958" s="218"/>
      <c r="L958" s="223"/>
      <c r="M958" s="224"/>
      <c r="N958" s="225"/>
      <c r="O958" s="225"/>
      <c r="P958" s="226">
        <f>SUM(P959:P967)</f>
        <v>0</v>
      </c>
      <c r="Q958" s="225"/>
      <c r="R958" s="226">
        <f>SUM(R959:R967)</f>
        <v>0</v>
      </c>
      <c r="S958" s="225"/>
      <c r="T958" s="227">
        <f>SUM(T959:T967)</f>
        <v>0</v>
      </c>
      <c r="AR958" s="228" t="s">
        <v>90</v>
      </c>
      <c r="AT958" s="229" t="s">
        <v>82</v>
      </c>
      <c r="AU958" s="229" t="s">
        <v>83</v>
      </c>
      <c r="AY958" s="228" t="s">
        <v>263</v>
      </c>
      <c r="BK958" s="230">
        <f>SUM(BK959:BK967)</f>
        <v>0</v>
      </c>
    </row>
    <row r="959" s="1" customFormat="1" ht="16.5" customHeight="1">
      <c r="B959" s="39"/>
      <c r="C959" s="233" t="s">
        <v>6128</v>
      </c>
      <c r="D959" s="233" t="s">
        <v>266</v>
      </c>
      <c r="E959" s="234" t="s">
        <v>6129</v>
      </c>
      <c r="F959" s="235" t="s">
        <v>4736</v>
      </c>
      <c r="G959" s="236" t="s">
        <v>1829</v>
      </c>
      <c r="H959" s="237">
        <v>1</v>
      </c>
      <c r="I959" s="238"/>
      <c r="J959" s="239">
        <f>ROUND(I959*H959,2)</f>
        <v>0</v>
      </c>
      <c r="K959" s="235" t="s">
        <v>413</v>
      </c>
      <c r="L959" s="44"/>
      <c r="M959" s="240" t="s">
        <v>1</v>
      </c>
      <c r="N959" s="241" t="s">
        <v>48</v>
      </c>
      <c r="O959" s="87"/>
      <c r="P959" s="242">
        <f>O959*H959</f>
        <v>0</v>
      </c>
      <c r="Q959" s="242">
        <v>0</v>
      </c>
      <c r="R959" s="242">
        <f>Q959*H959</f>
        <v>0</v>
      </c>
      <c r="S959" s="242">
        <v>0</v>
      </c>
      <c r="T959" s="243">
        <f>S959*H959</f>
        <v>0</v>
      </c>
      <c r="AR959" s="244" t="s">
        <v>125</v>
      </c>
      <c r="AT959" s="244" t="s">
        <v>266</v>
      </c>
      <c r="AU959" s="244" t="s">
        <v>90</v>
      </c>
      <c r="AY959" s="17" t="s">
        <v>263</v>
      </c>
      <c r="BE959" s="245">
        <f>IF(N959="základní",J959,0)</f>
        <v>0</v>
      </c>
      <c r="BF959" s="245">
        <f>IF(N959="snížená",J959,0)</f>
        <v>0</v>
      </c>
      <c r="BG959" s="245">
        <f>IF(N959="zákl. přenesená",J959,0)</f>
        <v>0</v>
      </c>
      <c r="BH959" s="245">
        <f>IF(N959="sníž. přenesená",J959,0)</f>
        <v>0</v>
      </c>
      <c r="BI959" s="245">
        <f>IF(N959="nulová",J959,0)</f>
        <v>0</v>
      </c>
      <c r="BJ959" s="17" t="s">
        <v>90</v>
      </c>
      <c r="BK959" s="245">
        <f>ROUND(I959*H959,2)</f>
        <v>0</v>
      </c>
      <c r="BL959" s="17" t="s">
        <v>125</v>
      </c>
      <c r="BM959" s="244" t="s">
        <v>6130</v>
      </c>
    </row>
    <row r="960" s="1" customFormat="1">
      <c r="B960" s="39"/>
      <c r="C960" s="40"/>
      <c r="D960" s="246" t="s">
        <v>273</v>
      </c>
      <c r="E960" s="40"/>
      <c r="F960" s="247" t="s">
        <v>4737</v>
      </c>
      <c r="G960" s="40"/>
      <c r="H960" s="40"/>
      <c r="I960" s="151"/>
      <c r="J960" s="40"/>
      <c r="K960" s="40"/>
      <c r="L960" s="44"/>
      <c r="M960" s="248"/>
      <c r="N960" s="87"/>
      <c r="O960" s="87"/>
      <c r="P960" s="87"/>
      <c r="Q960" s="87"/>
      <c r="R960" s="87"/>
      <c r="S960" s="87"/>
      <c r="T960" s="88"/>
      <c r="AT960" s="17" t="s">
        <v>273</v>
      </c>
      <c r="AU960" s="17" t="s">
        <v>90</v>
      </c>
    </row>
    <row r="961" s="1" customFormat="1" ht="16.5" customHeight="1">
      <c r="B961" s="39"/>
      <c r="C961" s="233" t="s">
        <v>5322</v>
      </c>
      <c r="D961" s="233" t="s">
        <v>266</v>
      </c>
      <c r="E961" s="234" t="s">
        <v>6131</v>
      </c>
      <c r="F961" s="235" t="s">
        <v>4739</v>
      </c>
      <c r="G961" s="236" t="s">
        <v>1829</v>
      </c>
      <c r="H961" s="237">
        <v>2</v>
      </c>
      <c r="I961" s="238"/>
      <c r="J961" s="239">
        <f>ROUND(I961*H961,2)</f>
        <v>0</v>
      </c>
      <c r="K961" s="235" t="s">
        <v>413</v>
      </c>
      <c r="L961" s="44"/>
      <c r="M961" s="240" t="s">
        <v>1</v>
      </c>
      <c r="N961" s="241" t="s">
        <v>48</v>
      </c>
      <c r="O961" s="87"/>
      <c r="P961" s="242">
        <f>O961*H961</f>
        <v>0</v>
      </c>
      <c r="Q961" s="242">
        <v>0</v>
      </c>
      <c r="R961" s="242">
        <f>Q961*H961</f>
        <v>0</v>
      </c>
      <c r="S961" s="242">
        <v>0</v>
      </c>
      <c r="T961" s="243">
        <f>S961*H961</f>
        <v>0</v>
      </c>
      <c r="AR961" s="244" t="s">
        <v>125</v>
      </c>
      <c r="AT961" s="244" t="s">
        <v>266</v>
      </c>
      <c r="AU961" s="244" t="s">
        <v>90</v>
      </c>
      <c r="AY961" s="17" t="s">
        <v>263</v>
      </c>
      <c r="BE961" s="245">
        <f>IF(N961="základní",J961,0)</f>
        <v>0</v>
      </c>
      <c r="BF961" s="245">
        <f>IF(N961="snížená",J961,0)</f>
        <v>0</v>
      </c>
      <c r="BG961" s="245">
        <f>IF(N961="zákl. přenesená",J961,0)</f>
        <v>0</v>
      </c>
      <c r="BH961" s="245">
        <f>IF(N961="sníž. přenesená",J961,0)</f>
        <v>0</v>
      </c>
      <c r="BI961" s="245">
        <f>IF(N961="nulová",J961,0)</f>
        <v>0</v>
      </c>
      <c r="BJ961" s="17" t="s">
        <v>90</v>
      </c>
      <c r="BK961" s="245">
        <f>ROUND(I961*H961,2)</f>
        <v>0</v>
      </c>
      <c r="BL961" s="17" t="s">
        <v>125</v>
      </c>
      <c r="BM961" s="244" t="s">
        <v>6132</v>
      </c>
    </row>
    <row r="962" s="1" customFormat="1" ht="16.5" customHeight="1">
      <c r="B962" s="39"/>
      <c r="C962" s="233" t="s">
        <v>6133</v>
      </c>
      <c r="D962" s="233" t="s">
        <v>266</v>
      </c>
      <c r="E962" s="234" t="s">
        <v>6134</v>
      </c>
      <c r="F962" s="235" t="s">
        <v>4741</v>
      </c>
      <c r="G962" s="236" t="s">
        <v>1829</v>
      </c>
      <c r="H962" s="237">
        <v>2</v>
      </c>
      <c r="I962" s="238"/>
      <c r="J962" s="239">
        <f>ROUND(I962*H962,2)</f>
        <v>0</v>
      </c>
      <c r="K962" s="235" t="s">
        <v>413</v>
      </c>
      <c r="L962" s="44"/>
      <c r="M962" s="240" t="s">
        <v>1</v>
      </c>
      <c r="N962" s="241" t="s">
        <v>48</v>
      </c>
      <c r="O962" s="87"/>
      <c r="P962" s="242">
        <f>O962*H962</f>
        <v>0</v>
      </c>
      <c r="Q962" s="242">
        <v>0</v>
      </c>
      <c r="R962" s="242">
        <f>Q962*H962</f>
        <v>0</v>
      </c>
      <c r="S962" s="242">
        <v>0</v>
      </c>
      <c r="T962" s="243">
        <f>S962*H962</f>
        <v>0</v>
      </c>
      <c r="AR962" s="244" t="s">
        <v>125</v>
      </c>
      <c r="AT962" s="244" t="s">
        <v>266</v>
      </c>
      <c r="AU962" s="244" t="s">
        <v>90</v>
      </c>
      <c r="AY962" s="17" t="s">
        <v>263</v>
      </c>
      <c r="BE962" s="245">
        <f>IF(N962="základní",J962,0)</f>
        <v>0</v>
      </c>
      <c r="BF962" s="245">
        <f>IF(N962="snížená",J962,0)</f>
        <v>0</v>
      </c>
      <c r="BG962" s="245">
        <f>IF(N962="zákl. přenesená",J962,0)</f>
        <v>0</v>
      </c>
      <c r="BH962" s="245">
        <f>IF(N962="sníž. přenesená",J962,0)</f>
        <v>0</v>
      </c>
      <c r="BI962" s="245">
        <f>IF(N962="nulová",J962,0)</f>
        <v>0</v>
      </c>
      <c r="BJ962" s="17" t="s">
        <v>90</v>
      </c>
      <c r="BK962" s="245">
        <f>ROUND(I962*H962,2)</f>
        <v>0</v>
      </c>
      <c r="BL962" s="17" t="s">
        <v>125</v>
      </c>
      <c r="BM962" s="244" t="s">
        <v>6135</v>
      </c>
    </row>
    <row r="963" s="1" customFormat="1" ht="16.5" customHeight="1">
      <c r="B963" s="39"/>
      <c r="C963" s="233" t="s">
        <v>5324</v>
      </c>
      <c r="D963" s="233" t="s">
        <v>266</v>
      </c>
      <c r="E963" s="234" t="s">
        <v>6136</v>
      </c>
      <c r="F963" s="235" t="s">
        <v>4743</v>
      </c>
      <c r="G963" s="236" t="s">
        <v>1829</v>
      </c>
      <c r="H963" s="237">
        <v>2</v>
      </c>
      <c r="I963" s="238"/>
      <c r="J963" s="239">
        <f>ROUND(I963*H963,2)</f>
        <v>0</v>
      </c>
      <c r="K963" s="235" t="s">
        <v>413</v>
      </c>
      <c r="L963" s="44"/>
      <c r="M963" s="240" t="s">
        <v>1</v>
      </c>
      <c r="N963" s="241" t="s">
        <v>48</v>
      </c>
      <c r="O963" s="87"/>
      <c r="P963" s="242">
        <f>O963*H963</f>
        <v>0</v>
      </c>
      <c r="Q963" s="242">
        <v>0</v>
      </c>
      <c r="R963" s="242">
        <f>Q963*H963</f>
        <v>0</v>
      </c>
      <c r="S963" s="242">
        <v>0</v>
      </c>
      <c r="T963" s="243">
        <f>S963*H963</f>
        <v>0</v>
      </c>
      <c r="AR963" s="244" t="s">
        <v>125</v>
      </c>
      <c r="AT963" s="244" t="s">
        <v>266</v>
      </c>
      <c r="AU963" s="244" t="s">
        <v>90</v>
      </c>
      <c r="AY963" s="17" t="s">
        <v>263</v>
      </c>
      <c r="BE963" s="245">
        <f>IF(N963="základní",J963,0)</f>
        <v>0</v>
      </c>
      <c r="BF963" s="245">
        <f>IF(N963="snížená",J963,0)</f>
        <v>0</v>
      </c>
      <c r="BG963" s="245">
        <f>IF(N963="zákl. přenesená",J963,0)</f>
        <v>0</v>
      </c>
      <c r="BH963" s="245">
        <f>IF(N963="sníž. přenesená",J963,0)</f>
        <v>0</v>
      </c>
      <c r="BI963" s="245">
        <f>IF(N963="nulová",J963,0)</f>
        <v>0</v>
      </c>
      <c r="BJ963" s="17" t="s">
        <v>90</v>
      </c>
      <c r="BK963" s="245">
        <f>ROUND(I963*H963,2)</f>
        <v>0</v>
      </c>
      <c r="BL963" s="17" t="s">
        <v>125</v>
      </c>
      <c r="BM963" s="244" t="s">
        <v>6137</v>
      </c>
    </row>
    <row r="964" s="1" customFormat="1" ht="16.5" customHeight="1">
      <c r="B964" s="39"/>
      <c r="C964" s="233" t="s">
        <v>6138</v>
      </c>
      <c r="D964" s="233" t="s">
        <v>266</v>
      </c>
      <c r="E964" s="234" t="s">
        <v>6139</v>
      </c>
      <c r="F964" s="235" t="s">
        <v>6140</v>
      </c>
      <c r="G964" s="236" t="s">
        <v>1829</v>
      </c>
      <c r="H964" s="237">
        <v>2</v>
      </c>
      <c r="I964" s="238"/>
      <c r="J964" s="239">
        <f>ROUND(I964*H964,2)</f>
        <v>0</v>
      </c>
      <c r="K964" s="235" t="s">
        <v>413</v>
      </c>
      <c r="L964" s="44"/>
      <c r="M964" s="240" t="s">
        <v>1</v>
      </c>
      <c r="N964" s="241" t="s">
        <v>48</v>
      </c>
      <c r="O964" s="87"/>
      <c r="P964" s="242">
        <f>O964*H964</f>
        <v>0</v>
      </c>
      <c r="Q964" s="242">
        <v>0</v>
      </c>
      <c r="R964" s="242">
        <f>Q964*H964</f>
        <v>0</v>
      </c>
      <c r="S964" s="242">
        <v>0</v>
      </c>
      <c r="T964" s="243">
        <f>S964*H964</f>
        <v>0</v>
      </c>
      <c r="AR964" s="244" t="s">
        <v>125</v>
      </c>
      <c r="AT964" s="244" t="s">
        <v>266</v>
      </c>
      <c r="AU964" s="244" t="s">
        <v>90</v>
      </c>
      <c r="AY964" s="17" t="s">
        <v>263</v>
      </c>
      <c r="BE964" s="245">
        <f>IF(N964="základní",J964,0)</f>
        <v>0</v>
      </c>
      <c r="BF964" s="245">
        <f>IF(N964="snížená",J964,0)</f>
        <v>0</v>
      </c>
      <c r="BG964" s="245">
        <f>IF(N964="zákl. přenesená",J964,0)</f>
        <v>0</v>
      </c>
      <c r="BH964" s="245">
        <f>IF(N964="sníž. přenesená",J964,0)</f>
        <v>0</v>
      </c>
      <c r="BI964" s="245">
        <f>IF(N964="nulová",J964,0)</f>
        <v>0</v>
      </c>
      <c r="BJ964" s="17" t="s">
        <v>90</v>
      </c>
      <c r="BK964" s="245">
        <f>ROUND(I964*H964,2)</f>
        <v>0</v>
      </c>
      <c r="BL964" s="17" t="s">
        <v>125</v>
      </c>
      <c r="BM964" s="244" t="s">
        <v>6141</v>
      </c>
    </row>
    <row r="965" s="1" customFormat="1" ht="16.5" customHeight="1">
      <c r="B965" s="39"/>
      <c r="C965" s="233" t="s">
        <v>5326</v>
      </c>
      <c r="D965" s="233" t="s">
        <v>266</v>
      </c>
      <c r="E965" s="234" t="s">
        <v>6142</v>
      </c>
      <c r="F965" s="235" t="s">
        <v>4745</v>
      </c>
      <c r="G965" s="236" t="s">
        <v>1829</v>
      </c>
      <c r="H965" s="237">
        <v>1</v>
      </c>
      <c r="I965" s="238"/>
      <c r="J965" s="239">
        <f>ROUND(I965*H965,2)</f>
        <v>0</v>
      </c>
      <c r="K965" s="235" t="s">
        <v>413</v>
      </c>
      <c r="L965" s="44"/>
      <c r="M965" s="240" t="s">
        <v>1</v>
      </c>
      <c r="N965" s="241" t="s">
        <v>48</v>
      </c>
      <c r="O965" s="87"/>
      <c r="P965" s="242">
        <f>O965*H965</f>
        <v>0</v>
      </c>
      <c r="Q965" s="242">
        <v>0</v>
      </c>
      <c r="R965" s="242">
        <f>Q965*H965</f>
        <v>0</v>
      </c>
      <c r="S965" s="242">
        <v>0</v>
      </c>
      <c r="T965" s="243">
        <f>S965*H965</f>
        <v>0</v>
      </c>
      <c r="AR965" s="244" t="s">
        <v>125</v>
      </c>
      <c r="AT965" s="244" t="s">
        <v>266</v>
      </c>
      <c r="AU965" s="244" t="s">
        <v>90</v>
      </c>
      <c r="AY965" s="17" t="s">
        <v>263</v>
      </c>
      <c r="BE965" s="245">
        <f>IF(N965="základní",J965,0)</f>
        <v>0</v>
      </c>
      <c r="BF965" s="245">
        <f>IF(N965="snížená",J965,0)</f>
        <v>0</v>
      </c>
      <c r="BG965" s="245">
        <f>IF(N965="zákl. přenesená",J965,0)</f>
        <v>0</v>
      </c>
      <c r="BH965" s="245">
        <f>IF(N965="sníž. přenesená",J965,0)</f>
        <v>0</v>
      </c>
      <c r="BI965" s="245">
        <f>IF(N965="nulová",J965,0)</f>
        <v>0</v>
      </c>
      <c r="BJ965" s="17" t="s">
        <v>90</v>
      </c>
      <c r="BK965" s="245">
        <f>ROUND(I965*H965,2)</f>
        <v>0</v>
      </c>
      <c r="BL965" s="17" t="s">
        <v>125</v>
      </c>
      <c r="BM965" s="244" t="s">
        <v>6143</v>
      </c>
    </row>
    <row r="966" s="1" customFormat="1" ht="16.5" customHeight="1">
      <c r="B966" s="39"/>
      <c r="C966" s="233" t="s">
        <v>6144</v>
      </c>
      <c r="D966" s="233" t="s">
        <v>266</v>
      </c>
      <c r="E966" s="234" t="s">
        <v>6145</v>
      </c>
      <c r="F966" s="235" t="s">
        <v>6146</v>
      </c>
      <c r="G966" s="236" t="s">
        <v>1829</v>
      </c>
      <c r="H966" s="237">
        <v>4</v>
      </c>
      <c r="I966" s="238"/>
      <c r="J966" s="239">
        <f>ROUND(I966*H966,2)</f>
        <v>0</v>
      </c>
      <c r="K966" s="235" t="s">
        <v>413</v>
      </c>
      <c r="L966" s="44"/>
      <c r="M966" s="240" t="s">
        <v>1</v>
      </c>
      <c r="N966" s="241" t="s">
        <v>48</v>
      </c>
      <c r="O966" s="87"/>
      <c r="P966" s="242">
        <f>O966*H966</f>
        <v>0</v>
      </c>
      <c r="Q966" s="242">
        <v>0</v>
      </c>
      <c r="R966" s="242">
        <f>Q966*H966</f>
        <v>0</v>
      </c>
      <c r="S966" s="242">
        <v>0</v>
      </c>
      <c r="T966" s="243">
        <f>S966*H966</f>
        <v>0</v>
      </c>
      <c r="AR966" s="244" t="s">
        <v>125</v>
      </c>
      <c r="AT966" s="244" t="s">
        <v>266</v>
      </c>
      <c r="AU966" s="244" t="s">
        <v>90</v>
      </c>
      <c r="AY966" s="17" t="s">
        <v>263</v>
      </c>
      <c r="BE966" s="245">
        <f>IF(N966="základní",J966,0)</f>
        <v>0</v>
      </c>
      <c r="BF966" s="245">
        <f>IF(N966="snížená",J966,0)</f>
        <v>0</v>
      </c>
      <c r="BG966" s="245">
        <f>IF(N966="zákl. přenesená",J966,0)</f>
        <v>0</v>
      </c>
      <c r="BH966" s="245">
        <f>IF(N966="sníž. přenesená",J966,0)</f>
        <v>0</v>
      </c>
      <c r="BI966" s="245">
        <f>IF(N966="nulová",J966,0)</f>
        <v>0</v>
      </c>
      <c r="BJ966" s="17" t="s">
        <v>90</v>
      </c>
      <c r="BK966" s="245">
        <f>ROUND(I966*H966,2)</f>
        <v>0</v>
      </c>
      <c r="BL966" s="17" t="s">
        <v>125</v>
      </c>
      <c r="BM966" s="244" t="s">
        <v>6147</v>
      </c>
    </row>
    <row r="967" s="1" customFormat="1" ht="16.5" customHeight="1">
      <c r="B967" s="39"/>
      <c r="C967" s="233" t="s">
        <v>5328</v>
      </c>
      <c r="D967" s="233" t="s">
        <v>266</v>
      </c>
      <c r="E967" s="234" t="s">
        <v>6148</v>
      </c>
      <c r="F967" s="235" t="s">
        <v>4745</v>
      </c>
      <c r="G967" s="236" t="s">
        <v>1829</v>
      </c>
      <c r="H967" s="237">
        <v>1</v>
      </c>
      <c r="I967" s="238"/>
      <c r="J967" s="239">
        <f>ROUND(I967*H967,2)</f>
        <v>0</v>
      </c>
      <c r="K967" s="235" t="s">
        <v>413</v>
      </c>
      <c r="L967" s="44"/>
      <c r="M967" s="240" t="s">
        <v>1</v>
      </c>
      <c r="N967" s="241" t="s">
        <v>48</v>
      </c>
      <c r="O967" s="87"/>
      <c r="P967" s="242">
        <f>O967*H967</f>
        <v>0</v>
      </c>
      <c r="Q967" s="242">
        <v>0</v>
      </c>
      <c r="R967" s="242">
        <f>Q967*H967</f>
        <v>0</v>
      </c>
      <c r="S967" s="242">
        <v>0</v>
      </c>
      <c r="T967" s="243">
        <f>S967*H967</f>
        <v>0</v>
      </c>
      <c r="AR967" s="244" t="s">
        <v>125</v>
      </c>
      <c r="AT967" s="244" t="s">
        <v>266</v>
      </c>
      <c r="AU967" s="244" t="s">
        <v>90</v>
      </c>
      <c r="AY967" s="17" t="s">
        <v>263</v>
      </c>
      <c r="BE967" s="245">
        <f>IF(N967="základní",J967,0)</f>
        <v>0</v>
      </c>
      <c r="BF967" s="245">
        <f>IF(N967="snížená",J967,0)</f>
        <v>0</v>
      </c>
      <c r="BG967" s="245">
        <f>IF(N967="zákl. přenesená",J967,0)</f>
        <v>0</v>
      </c>
      <c r="BH967" s="245">
        <f>IF(N967="sníž. přenesená",J967,0)</f>
        <v>0</v>
      </c>
      <c r="BI967" s="245">
        <f>IF(N967="nulová",J967,0)</f>
        <v>0</v>
      </c>
      <c r="BJ967" s="17" t="s">
        <v>90</v>
      </c>
      <c r="BK967" s="245">
        <f>ROUND(I967*H967,2)</f>
        <v>0</v>
      </c>
      <c r="BL967" s="17" t="s">
        <v>125</v>
      </c>
      <c r="BM967" s="244" t="s">
        <v>6149</v>
      </c>
    </row>
    <row r="968" s="11" customFormat="1" ht="25.92" customHeight="1">
      <c r="B968" s="217"/>
      <c r="C968" s="218"/>
      <c r="D968" s="219" t="s">
        <v>82</v>
      </c>
      <c r="E968" s="220" t="s">
        <v>6150</v>
      </c>
      <c r="F968" s="220" t="s">
        <v>6151</v>
      </c>
      <c r="G968" s="218"/>
      <c r="H968" s="218"/>
      <c r="I968" s="221"/>
      <c r="J968" s="222">
        <f>BK968</f>
        <v>0</v>
      </c>
      <c r="K968" s="218"/>
      <c r="L968" s="223"/>
      <c r="M968" s="224"/>
      <c r="N968" s="225"/>
      <c r="O968" s="225"/>
      <c r="P968" s="226">
        <f>SUM(P969:P973)</f>
        <v>0</v>
      </c>
      <c r="Q968" s="225"/>
      <c r="R968" s="226">
        <f>SUM(R969:R973)</f>
        <v>0</v>
      </c>
      <c r="S968" s="225"/>
      <c r="T968" s="227">
        <f>SUM(T969:T973)</f>
        <v>0</v>
      </c>
      <c r="AR968" s="228" t="s">
        <v>90</v>
      </c>
      <c r="AT968" s="229" t="s">
        <v>82</v>
      </c>
      <c r="AU968" s="229" t="s">
        <v>83</v>
      </c>
      <c r="AY968" s="228" t="s">
        <v>263</v>
      </c>
      <c r="BK968" s="230">
        <f>SUM(BK969:BK973)</f>
        <v>0</v>
      </c>
    </row>
    <row r="969" s="1" customFormat="1" ht="16.5" customHeight="1">
      <c r="B969" s="39"/>
      <c r="C969" s="233" t="s">
        <v>6152</v>
      </c>
      <c r="D969" s="233" t="s">
        <v>266</v>
      </c>
      <c r="E969" s="234" t="s">
        <v>6153</v>
      </c>
      <c r="F969" s="235" t="s">
        <v>4922</v>
      </c>
      <c r="G969" s="236" t="s">
        <v>1694</v>
      </c>
      <c r="H969" s="237">
        <v>12</v>
      </c>
      <c r="I969" s="238"/>
      <c r="J969" s="239">
        <f>ROUND(I969*H969,2)</f>
        <v>0</v>
      </c>
      <c r="K969" s="235" t="s">
        <v>413</v>
      </c>
      <c r="L969" s="44"/>
      <c r="M969" s="240" t="s">
        <v>1</v>
      </c>
      <c r="N969" s="241" t="s">
        <v>48</v>
      </c>
      <c r="O969" s="87"/>
      <c r="P969" s="242">
        <f>O969*H969</f>
        <v>0</v>
      </c>
      <c r="Q969" s="242">
        <v>0</v>
      </c>
      <c r="R969" s="242">
        <f>Q969*H969</f>
        <v>0</v>
      </c>
      <c r="S969" s="242">
        <v>0</v>
      </c>
      <c r="T969" s="243">
        <f>S969*H969</f>
        <v>0</v>
      </c>
      <c r="AR969" s="244" t="s">
        <v>125</v>
      </c>
      <c r="AT969" s="244" t="s">
        <v>266</v>
      </c>
      <c r="AU969" s="244" t="s">
        <v>90</v>
      </c>
      <c r="AY969" s="17" t="s">
        <v>263</v>
      </c>
      <c r="BE969" s="245">
        <f>IF(N969="základní",J969,0)</f>
        <v>0</v>
      </c>
      <c r="BF969" s="245">
        <f>IF(N969="snížená",J969,0)</f>
        <v>0</v>
      </c>
      <c r="BG969" s="245">
        <f>IF(N969="zákl. přenesená",J969,0)</f>
        <v>0</v>
      </c>
      <c r="BH969" s="245">
        <f>IF(N969="sníž. přenesená",J969,0)</f>
        <v>0</v>
      </c>
      <c r="BI969" s="245">
        <f>IF(N969="nulová",J969,0)</f>
        <v>0</v>
      </c>
      <c r="BJ969" s="17" t="s">
        <v>90</v>
      </c>
      <c r="BK969" s="245">
        <f>ROUND(I969*H969,2)</f>
        <v>0</v>
      </c>
      <c r="BL969" s="17" t="s">
        <v>125</v>
      </c>
      <c r="BM969" s="244" t="s">
        <v>6154</v>
      </c>
    </row>
    <row r="970" s="1" customFormat="1" ht="16.5" customHeight="1">
      <c r="B970" s="39"/>
      <c r="C970" s="233" t="s">
        <v>5330</v>
      </c>
      <c r="D970" s="233" t="s">
        <v>266</v>
      </c>
      <c r="E970" s="234" t="s">
        <v>6155</v>
      </c>
      <c r="F970" s="235" t="s">
        <v>4766</v>
      </c>
      <c r="G970" s="236" t="s">
        <v>1694</v>
      </c>
      <c r="H970" s="237">
        <v>12</v>
      </c>
      <c r="I970" s="238"/>
      <c r="J970" s="239">
        <f>ROUND(I970*H970,2)</f>
        <v>0</v>
      </c>
      <c r="K970" s="235" t="s">
        <v>413</v>
      </c>
      <c r="L970" s="44"/>
      <c r="M970" s="240" t="s">
        <v>1</v>
      </c>
      <c r="N970" s="241" t="s">
        <v>48</v>
      </c>
      <c r="O970" s="87"/>
      <c r="P970" s="242">
        <f>O970*H970</f>
        <v>0</v>
      </c>
      <c r="Q970" s="242">
        <v>0</v>
      </c>
      <c r="R970" s="242">
        <f>Q970*H970</f>
        <v>0</v>
      </c>
      <c r="S970" s="242">
        <v>0</v>
      </c>
      <c r="T970" s="243">
        <f>S970*H970</f>
        <v>0</v>
      </c>
      <c r="AR970" s="244" t="s">
        <v>125</v>
      </c>
      <c r="AT970" s="244" t="s">
        <v>266</v>
      </c>
      <c r="AU970" s="244" t="s">
        <v>90</v>
      </c>
      <c r="AY970" s="17" t="s">
        <v>263</v>
      </c>
      <c r="BE970" s="245">
        <f>IF(N970="základní",J970,0)</f>
        <v>0</v>
      </c>
      <c r="BF970" s="245">
        <f>IF(N970="snížená",J970,0)</f>
        <v>0</v>
      </c>
      <c r="BG970" s="245">
        <f>IF(N970="zákl. přenesená",J970,0)</f>
        <v>0</v>
      </c>
      <c r="BH970" s="245">
        <f>IF(N970="sníž. přenesená",J970,0)</f>
        <v>0</v>
      </c>
      <c r="BI970" s="245">
        <f>IF(N970="nulová",J970,0)</f>
        <v>0</v>
      </c>
      <c r="BJ970" s="17" t="s">
        <v>90</v>
      </c>
      <c r="BK970" s="245">
        <f>ROUND(I970*H970,2)</f>
        <v>0</v>
      </c>
      <c r="BL970" s="17" t="s">
        <v>125</v>
      </c>
      <c r="BM970" s="244" t="s">
        <v>6156</v>
      </c>
    </row>
    <row r="971" s="1" customFormat="1" ht="16.5" customHeight="1">
      <c r="B971" s="39"/>
      <c r="C971" s="233" t="s">
        <v>6157</v>
      </c>
      <c r="D971" s="233" t="s">
        <v>266</v>
      </c>
      <c r="E971" s="234" t="s">
        <v>6158</v>
      </c>
      <c r="F971" s="235" t="s">
        <v>4925</v>
      </c>
      <c r="G971" s="236" t="s">
        <v>1694</v>
      </c>
      <c r="H971" s="237">
        <v>4</v>
      </c>
      <c r="I971" s="238"/>
      <c r="J971" s="239">
        <f>ROUND(I971*H971,2)</f>
        <v>0</v>
      </c>
      <c r="K971" s="235" t="s">
        <v>413</v>
      </c>
      <c r="L971" s="44"/>
      <c r="M971" s="240" t="s">
        <v>1</v>
      </c>
      <c r="N971" s="241" t="s">
        <v>48</v>
      </c>
      <c r="O971" s="87"/>
      <c r="P971" s="242">
        <f>O971*H971</f>
        <v>0</v>
      </c>
      <c r="Q971" s="242">
        <v>0</v>
      </c>
      <c r="R971" s="242">
        <f>Q971*H971</f>
        <v>0</v>
      </c>
      <c r="S971" s="242">
        <v>0</v>
      </c>
      <c r="T971" s="243">
        <f>S971*H971</f>
        <v>0</v>
      </c>
      <c r="AR971" s="244" t="s">
        <v>125</v>
      </c>
      <c r="AT971" s="244" t="s">
        <v>266</v>
      </c>
      <c r="AU971" s="244" t="s">
        <v>90</v>
      </c>
      <c r="AY971" s="17" t="s">
        <v>263</v>
      </c>
      <c r="BE971" s="245">
        <f>IF(N971="základní",J971,0)</f>
        <v>0</v>
      </c>
      <c r="BF971" s="245">
        <f>IF(N971="snížená",J971,0)</f>
        <v>0</v>
      </c>
      <c r="BG971" s="245">
        <f>IF(N971="zákl. přenesená",J971,0)</f>
        <v>0</v>
      </c>
      <c r="BH971" s="245">
        <f>IF(N971="sníž. přenesená",J971,0)</f>
        <v>0</v>
      </c>
      <c r="BI971" s="245">
        <f>IF(N971="nulová",J971,0)</f>
        <v>0</v>
      </c>
      <c r="BJ971" s="17" t="s">
        <v>90</v>
      </c>
      <c r="BK971" s="245">
        <f>ROUND(I971*H971,2)</f>
        <v>0</v>
      </c>
      <c r="BL971" s="17" t="s">
        <v>125</v>
      </c>
      <c r="BM971" s="244" t="s">
        <v>6159</v>
      </c>
    </row>
    <row r="972" s="1" customFormat="1" ht="16.5" customHeight="1">
      <c r="B972" s="39"/>
      <c r="C972" s="233" t="s">
        <v>5332</v>
      </c>
      <c r="D972" s="233" t="s">
        <v>266</v>
      </c>
      <c r="E972" s="234" t="s">
        <v>6160</v>
      </c>
      <c r="F972" s="235" t="s">
        <v>4766</v>
      </c>
      <c r="G972" s="236" t="s">
        <v>1694</v>
      </c>
      <c r="H972" s="237">
        <v>4</v>
      </c>
      <c r="I972" s="238"/>
      <c r="J972" s="239">
        <f>ROUND(I972*H972,2)</f>
        <v>0</v>
      </c>
      <c r="K972" s="235" t="s">
        <v>413</v>
      </c>
      <c r="L972" s="44"/>
      <c r="M972" s="240" t="s">
        <v>1</v>
      </c>
      <c r="N972" s="241" t="s">
        <v>48</v>
      </c>
      <c r="O972" s="87"/>
      <c r="P972" s="242">
        <f>O972*H972</f>
        <v>0</v>
      </c>
      <c r="Q972" s="242">
        <v>0</v>
      </c>
      <c r="R972" s="242">
        <f>Q972*H972</f>
        <v>0</v>
      </c>
      <c r="S972" s="242">
        <v>0</v>
      </c>
      <c r="T972" s="243">
        <f>S972*H972</f>
        <v>0</v>
      </c>
      <c r="AR972" s="244" t="s">
        <v>125</v>
      </c>
      <c r="AT972" s="244" t="s">
        <v>266</v>
      </c>
      <c r="AU972" s="244" t="s">
        <v>90</v>
      </c>
      <c r="AY972" s="17" t="s">
        <v>263</v>
      </c>
      <c r="BE972" s="245">
        <f>IF(N972="základní",J972,0)</f>
        <v>0</v>
      </c>
      <c r="BF972" s="245">
        <f>IF(N972="snížená",J972,0)</f>
        <v>0</v>
      </c>
      <c r="BG972" s="245">
        <f>IF(N972="zákl. přenesená",J972,0)</f>
        <v>0</v>
      </c>
      <c r="BH972" s="245">
        <f>IF(N972="sníž. přenesená",J972,0)</f>
        <v>0</v>
      </c>
      <c r="BI972" s="245">
        <f>IF(N972="nulová",J972,0)</f>
        <v>0</v>
      </c>
      <c r="BJ972" s="17" t="s">
        <v>90</v>
      </c>
      <c r="BK972" s="245">
        <f>ROUND(I972*H972,2)</f>
        <v>0</v>
      </c>
      <c r="BL972" s="17" t="s">
        <v>125</v>
      </c>
      <c r="BM972" s="244" t="s">
        <v>6161</v>
      </c>
    </row>
    <row r="973" s="1" customFormat="1" ht="16.5" customHeight="1">
      <c r="B973" s="39"/>
      <c r="C973" s="233" t="s">
        <v>6162</v>
      </c>
      <c r="D973" s="233" t="s">
        <v>266</v>
      </c>
      <c r="E973" s="234" t="s">
        <v>6163</v>
      </c>
      <c r="F973" s="235" t="s">
        <v>4942</v>
      </c>
      <c r="G973" s="236" t="s">
        <v>407</v>
      </c>
      <c r="H973" s="237">
        <v>6</v>
      </c>
      <c r="I973" s="238"/>
      <c r="J973" s="239">
        <f>ROUND(I973*H973,2)</f>
        <v>0</v>
      </c>
      <c r="K973" s="235" t="s">
        <v>413</v>
      </c>
      <c r="L973" s="44"/>
      <c r="M973" s="240" t="s">
        <v>1</v>
      </c>
      <c r="N973" s="241" t="s">
        <v>48</v>
      </c>
      <c r="O973" s="87"/>
      <c r="P973" s="242">
        <f>O973*H973</f>
        <v>0</v>
      </c>
      <c r="Q973" s="242">
        <v>0</v>
      </c>
      <c r="R973" s="242">
        <f>Q973*H973</f>
        <v>0</v>
      </c>
      <c r="S973" s="242">
        <v>0</v>
      </c>
      <c r="T973" s="243">
        <f>S973*H973</f>
        <v>0</v>
      </c>
      <c r="AR973" s="244" t="s">
        <v>125</v>
      </c>
      <c r="AT973" s="244" t="s">
        <v>266</v>
      </c>
      <c r="AU973" s="244" t="s">
        <v>90</v>
      </c>
      <c r="AY973" s="17" t="s">
        <v>263</v>
      </c>
      <c r="BE973" s="245">
        <f>IF(N973="základní",J973,0)</f>
        <v>0</v>
      </c>
      <c r="BF973" s="245">
        <f>IF(N973="snížená",J973,0)</f>
        <v>0</v>
      </c>
      <c r="BG973" s="245">
        <f>IF(N973="zákl. přenesená",J973,0)</f>
        <v>0</v>
      </c>
      <c r="BH973" s="245">
        <f>IF(N973="sníž. přenesená",J973,0)</f>
        <v>0</v>
      </c>
      <c r="BI973" s="245">
        <f>IF(N973="nulová",J973,0)</f>
        <v>0</v>
      </c>
      <c r="BJ973" s="17" t="s">
        <v>90</v>
      </c>
      <c r="BK973" s="245">
        <f>ROUND(I973*H973,2)</f>
        <v>0</v>
      </c>
      <c r="BL973" s="17" t="s">
        <v>125</v>
      </c>
      <c r="BM973" s="244" t="s">
        <v>6164</v>
      </c>
    </row>
    <row r="974" s="11" customFormat="1" ht="25.92" customHeight="1">
      <c r="B974" s="217"/>
      <c r="C974" s="218"/>
      <c r="D974" s="219" t="s">
        <v>82</v>
      </c>
      <c r="E974" s="220" t="s">
        <v>6165</v>
      </c>
      <c r="F974" s="220" t="s">
        <v>6166</v>
      </c>
      <c r="G974" s="218"/>
      <c r="H974" s="218"/>
      <c r="I974" s="221"/>
      <c r="J974" s="222">
        <f>BK974</f>
        <v>0</v>
      </c>
      <c r="K974" s="218"/>
      <c r="L974" s="223"/>
      <c r="M974" s="224"/>
      <c r="N974" s="225"/>
      <c r="O974" s="225"/>
      <c r="P974" s="226">
        <f>SUM(P975:P990)</f>
        <v>0</v>
      </c>
      <c r="Q974" s="225"/>
      <c r="R974" s="226">
        <f>SUM(R975:R990)</f>
        <v>0</v>
      </c>
      <c r="S974" s="225"/>
      <c r="T974" s="227">
        <f>SUM(T975:T990)</f>
        <v>0</v>
      </c>
      <c r="AR974" s="228" t="s">
        <v>90</v>
      </c>
      <c r="AT974" s="229" t="s">
        <v>82</v>
      </c>
      <c r="AU974" s="229" t="s">
        <v>83</v>
      </c>
      <c r="AY974" s="228" t="s">
        <v>263</v>
      </c>
      <c r="BK974" s="230">
        <f>SUM(BK975:BK990)</f>
        <v>0</v>
      </c>
    </row>
    <row r="975" s="1" customFormat="1" ht="16.5" customHeight="1">
      <c r="B975" s="39"/>
      <c r="C975" s="233" t="s">
        <v>5334</v>
      </c>
      <c r="D975" s="233" t="s">
        <v>266</v>
      </c>
      <c r="E975" s="234" t="s">
        <v>6167</v>
      </c>
      <c r="F975" s="235" t="s">
        <v>6168</v>
      </c>
      <c r="G975" s="236" t="s">
        <v>1829</v>
      </c>
      <c r="H975" s="237">
        <v>1</v>
      </c>
      <c r="I975" s="238"/>
      <c r="J975" s="239">
        <f>ROUND(I975*H975,2)</f>
        <v>0</v>
      </c>
      <c r="K975" s="235" t="s">
        <v>413</v>
      </c>
      <c r="L975" s="44"/>
      <c r="M975" s="240" t="s">
        <v>1</v>
      </c>
      <c r="N975" s="241" t="s">
        <v>48</v>
      </c>
      <c r="O975" s="87"/>
      <c r="P975" s="242">
        <f>O975*H975</f>
        <v>0</v>
      </c>
      <c r="Q975" s="242">
        <v>0</v>
      </c>
      <c r="R975" s="242">
        <f>Q975*H975</f>
        <v>0</v>
      </c>
      <c r="S975" s="242">
        <v>0</v>
      </c>
      <c r="T975" s="243">
        <f>S975*H975</f>
        <v>0</v>
      </c>
      <c r="AR975" s="244" t="s">
        <v>125</v>
      </c>
      <c r="AT975" s="244" t="s">
        <v>266</v>
      </c>
      <c r="AU975" s="244" t="s">
        <v>90</v>
      </c>
      <c r="AY975" s="17" t="s">
        <v>263</v>
      </c>
      <c r="BE975" s="245">
        <f>IF(N975="základní",J975,0)</f>
        <v>0</v>
      </c>
      <c r="BF975" s="245">
        <f>IF(N975="snížená",J975,0)</f>
        <v>0</v>
      </c>
      <c r="BG975" s="245">
        <f>IF(N975="zákl. přenesená",J975,0)</f>
        <v>0</v>
      </c>
      <c r="BH975" s="245">
        <f>IF(N975="sníž. přenesená",J975,0)</f>
        <v>0</v>
      </c>
      <c r="BI975" s="245">
        <f>IF(N975="nulová",J975,0)</f>
        <v>0</v>
      </c>
      <c r="BJ975" s="17" t="s">
        <v>90</v>
      </c>
      <c r="BK975" s="245">
        <f>ROUND(I975*H975,2)</f>
        <v>0</v>
      </c>
      <c r="BL975" s="17" t="s">
        <v>125</v>
      </c>
      <c r="BM975" s="244" t="s">
        <v>6169</v>
      </c>
    </row>
    <row r="976" s="1" customFormat="1">
      <c r="B976" s="39"/>
      <c r="C976" s="40"/>
      <c r="D976" s="246" t="s">
        <v>273</v>
      </c>
      <c r="E976" s="40"/>
      <c r="F976" s="247" t="s">
        <v>6170</v>
      </c>
      <c r="G976" s="40"/>
      <c r="H976" s="40"/>
      <c r="I976" s="151"/>
      <c r="J976" s="40"/>
      <c r="K976" s="40"/>
      <c r="L976" s="44"/>
      <c r="M976" s="248"/>
      <c r="N976" s="87"/>
      <c r="O976" s="87"/>
      <c r="P976" s="87"/>
      <c r="Q976" s="87"/>
      <c r="R976" s="87"/>
      <c r="S976" s="87"/>
      <c r="T976" s="88"/>
      <c r="AT976" s="17" t="s">
        <v>273</v>
      </c>
      <c r="AU976" s="17" t="s">
        <v>90</v>
      </c>
    </row>
    <row r="977" s="1" customFormat="1" ht="16.5" customHeight="1">
      <c r="B977" s="39"/>
      <c r="C977" s="233" t="s">
        <v>6171</v>
      </c>
      <c r="D977" s="233" t="s">
        <v>266</v>
      </c>
      <c r="E977" s="234" t="s">
        <v>6172</v>
      </c>
      <c r="F977" s="235" t="s">
        <v>6173</v>
      </c>
      <c r="G977" s="236" t="s">
        <v>1829</v>
      </c>
      <c r="H977" s="237">
        <v>2</v>
      </c>
      <c r="I977" s="238"/>
      <c r="J977" s="239">
        <f>ROUND(I977*H977,2)</f>
        <v>0</v>
      </c>
      <c r="K977" s="235" t="s">
        <v>413</v>
      </c>
      <c r="L977" s="44"/>
      <c r="M977" s="240" t="s">
        <v>1</v>
      </c>
      <c r="N977" s="241" t="s">
        <v>48</v>
      </c>
      <c r="O977" s="87"/>
      <c r="P977" s="242">
        <f>O977*H977</f>
        <v>0</v>
      </c>
      <c r="Q977" s="242">
        <v>0</v>
      </c>
      <c r="R977" s="242">
        <f>Q977*H977</f>
        <v>0</v>
      </c>
      <c r="S977" s="242">
        <v>0</v>
      </c>
      <c r="T977" s="243">
        <f>S977*H977</f>
        <v>0</v>
      </c>
      <c r="AR977" s="244" t="s">
        <v>125</v>
      </c>
      <c r="AT977" s="244" t="s">
        <v>266</v>
      </c>
      <c r="AU977" s="244" t="s">
        <v>90</v>
      </c>
      <c r="AY977" s="17" t="s">
        <v>263</v>
      </c>
      <c r="BE977" s="245">
        <f>IF(N977="základní",J977,0)</f>
        <v>0</v>
      </c>
      <c r="BF977" s="245">
        <f>IF(N977="snížená",J977,0)</f>
        <v>0</v>
      </c>
      <c r="BG977" s="245">
        <f>IF(N977="zákl. přenesená",J977,0)</f>
        <v>0</v>
      </c>
      <c r="BH977" s="245">
        <f>IF(N977="sníž. přenesená",J977,0)</f>
        <v>0</v>
      </c>
      <c r="BI977" s="245">
        <f>IF(N977="nulová",J977,0)</f>
        <v>0</v>
      </c>
      <c r="BJ977" s="17" t="s">
        <v>90</v>
      </c>
      <c r="BK977" s="245">
        <f>ROUND(I977*H977,2)</f>
        <v>0</v>
      </c>
      <c r="BL977" s="17" t="s">
        <v>125</v>
      </c>
      <c r="BM977" s="244" t="s">
        <v>6174</v>
      </c>
    </row>
    <row r="978" s="1" customFormat="1" ht="16.5" customHeight="1">
      <c r="B978" s="39"/>
      <c r="C978" s="233" t="s">
        <v>5336</v>
      </c>
      <c r="D978" s="233" t="s">
        <v>266</v>
      </c>
      <c r="E978" s="234" t="s">
        <v>6175</v>
      </c>
      <c r="F978" s="235" t="s">
        <v>4745</v>
      </c>
      <c r="G978" s="236" t="s">
        <v>1829</v>
      </c>
      <c r="H978" s="237">
        <v>1</v>
      </c>
      <c r="I978" s="238"/>
      <c r="J978" s="239">
        <f>ROUND(I978*H978,2)</f>
        <v>0</v>
      </c>
      <c r="K978" s="235" t="s">
        <v>413</v>
      </c>
      <c r="L978" s="44"/>
      <c r="M978" s="240" t="s">
        <v>1</v>
      </c>
      <c r="N978" s="241" t="s">
        <v>48</v>
      </c>
      <c r="O978" s="87"/>
      <c r="P978" s="242">
        <f>O978*H978</f>
        <v>0</v>
      </c>
      <c r="Q978" s="242">
        <v>0</v>
      </c>
      <c r="R978" s="242">
        <f>Q978*H978</f>
        <v>0</v>
      </c>
      <c r="S978" s="242">
        <v>0</v>
      </c>
      <c r="T978" s="243">
        <f>S978*H978</f>
        <v>0</v>
      </c>
      <c r="AR978" s="244" t="s">
        <v>125</v>
      </c>
      <c r="AT978" s="244" t="s">
        <v>266</v>
      </c>
      <c r="AU978" s="244" t="s">
        <v>90</v>
      </c>
      <c r="AY978" s="17" t="s">
        <v>263</v>
      </c>
      <c r="BE978" s="245">
        <f>IF(N978="základní",J978,0)</f>
        <v>0</v>
      </c>
      <c r="BF978" s="245">
        <f>IF(N978="snížená",J978,0)</f>
        <v>0</v>
      </c>
      <c r="BG978" s="245">
        <f>IF(N978="zákl. přenesená",J978,0)</f>
        <v>0</v>
      </c>
      <c r="BH978" s="245">
        <f>IF(N978="sníž. přenesená",J978,0)</f>
        <v>0</v>
      </c>
      <c r="BI978" s="245">
        <f>IF(N978="nulová",J978,0)</f>
        <v>0</v>
      </c>
      <c r="BJ978" s="17" t="s">
        <v>90</v>
      </c>
      <c r="BK978" s="245">
        <f>ROUND(I978*H978,2)</f>
        <v>0</v>
      </c>
      <c r="BL978" s="17" t="s">
        <v>125</v>
      </c>
      <c r="BM978" s="244" t="s">
        <v>6176</v>
      </c>
    </row>
    <row r="979" s="1" customFormat="1" ht="24" customHeight="1">
      <c r="B979" s="39"/>
      <c r="C979" s="233" t="s">
        <v>6177</v>
      </c>
      <c r="D979" s="233" t="s">
        <v>266</v>
      </c>
      <c r="E979" s="234" t="s">
        <v>6178</v>
      </c>
      <c r="F979" s="235" t="s">
        <v>6179</v>
      </c>
      <c r="G979" s="236" t="s">
        <v>1829</v>
      </c>
      <c r="H979" s="237">
        <v>2</v>
      </c>
      <c r="I979" s="238"/>
      <c r="J979" s="239">
        <f>ROUND(I979*H979,2)</f>
        <v>0</v>
      </c>
      <c r="K979" s="235" t="s">
        <v>413</v>
      </c>
      <c r="L979" s="44"/>
      <c r="M979" s="240" t="s">
        <v>1</v>
      </c>
      <c r="N979" s="241" t="s">
        <v>48</v>
      </c>
      <c r="O979" s="87"/>
      <c r="P979" s="242">
        <f>O979*H979</f>
        <v>0</v>
      </c>
      <c r="Q979" s="242">
        <v>0</v>
      </c>
      <c r="R979" s="242">
        <f>Q979*H979</f>
        <v>0</v>
      </c>
      <c r="S979" s="242">
        <v>0</v>
      </c>
      <c r="T979" s="243">
        <f>S979*H979</f>
        <v>0</v>
      </c>
      <c r="AR979" s="244" t="s">
        <v>125</v>
      </c>
      <c r="AT979" s="244" t="s">
        <v>266</v>
      </c>
      <c r="AU979" s="244" t="s">
        <v>90</v>
      </c>
      <c r="AY979" s="17" t="s">
        <v>263</v>
      </c>
      <c r="BE979" s="245">
        <f>IF(N979="základní",J979,0)</f>
        <v>0</v>
      </c>
      <c r="BF979" s="245">
        <f>IF(N979="snížená",J979,0)</f>
        <v>0</v>
      </c>
      <c r="BG979" s="245">
        <f>IF(N979="zákl. přenesená",J979,0)</f>
        <v>0</v>
      </c>
      <c r="BH979" s="245">
        <f>IF(N979="sníž. přenesená",J979,0)</f>
        <v>0</v>
      </c>
      <c r="BI979" s="245">
        <f>IF(N979="nulová",J979,0)</f>
        <v>0</v>
      </c>
      <c r="BJ979" s="17" t="s">
        <v>90</v>
      </c>
      <c r="BK979" s="245">
        <f>ROUND(I979*H979,2)</f>
        <v>0</v>
      </c>
      <c r="BL979" s="17" t="s">
        <v>125</v>
      </c>
      <c r="BM979" s="244" t="s">
        <v>6180</v>
      </c>
    </row>
    <row r="980" s="1" customFormat="1">
      <c r="B980" s="39"/>
      <c r="C980" s="40"/>
      <c r="D980" s="246" t="s">
        <v>273</v>
      </c>
      <c r="E980" s="40"/>
      <c r="F980" s="247" t="s">
        <v>6181</v>
      </c>
      <c r="G980" s="40"/>
      <c r="H980" s="40"/>
      <c r="I980" s="151"/>
      <c r="J980" s="40"/>
      <c r="K980" s="40"/>
      <c r="L980" s="44"/>
      <c r="M980" s="248"/>
      <c r="N980" s="87"/>
      <c r="O980" s="87"/>
      <c r="P980" s="87"/>
      <c r="Q980" s="87"/>
      <c r="R980" s="87"/>
      <c r="S980" s="87"/>
      <c r="T980" s="88"/>
      <c r="AT980" s="17" t="s">
        <v>273</v>
      </c>
      <c r="AU980" s="17" t="s">
        <v>90</v>
      </c>
    </row>
    <row r="981" s="1" customFormat="1" ht="16.5" customHeight="1">
      <c r="B981" s="39"/>
      <c r="C981" s="233" t="s">
        <v>5340</v>
      </c>
      <c r="D981" s="233" t="s">
        <v>266</v>
      </c>
      <c r="E981" s="234" t="s">
        <v>6182</v>
      </c>
      <c r="F981" s="235" t="s">
        <v>4745</v>
      </c>
      <c r="G981" s="236" t="s">
        <v>1829</v>
      </c>
      <c r="H981" s="237">
        <v>2</v>
      </c>
      <c r="I981" s="238"/>
      <c r="J981" s="239">
        <f>ROUND(I981*H981,2)</f>
        <v>0</v>
      </c>
      <c r="K981" s="235" t="s">
        <v>413</v>
      </c>
      <c r="L981" s="44"/>
      <c r="M981" s="240" t="s">
        <v>1</v>
      </c>
      <c r="N981" s="241" t="s">
        <v>48</v>
      </c>
      <c r="O981" s="87"/>
      <c r="P981" s="242">
        <f>O981*H981</f>
        <v>0</v>
      </c>
      <c r="Q981" s="242">
        <v>0</v>
      </c>
      <c r="R981" s="242">
        <f>Q981*H981</f>
        <v>0</v>
      </c>
      <c r="S981" s="242">
        <v>0</v>
      </c>
      <c r="T981" s="243">
        <f>S981*H981</f>
        <v>0</v>
      </c>
      <c r="AR981" s="244" t="s">
        <v>125</v>
      </c>
      <c r="AT981" s="244" t="s">
        <v>266</v>
      </c>
      <c r="AU981" s="244" t="s">
        <v>90</v>
      </c>
      <c r="AY981" s="17" t="s">
        <v>263</v>
      </c>
      <c r="BE981" s="245">
        <f>IF(N981="základní",J981,0)</f>
        <v>0</v>
      </c>
      <c r="BF981" s="245">
        <f>IF(N981="snížená",J981,0)</f>
        <v>0</v>
      </c>
      <c r="BG981" s="245">
        <f>IF(N981="zákl. přenesená",J981,0)</f>
        <v>0</v>
      </c>
      <c r="BH981" s="245">
        <f>IF(N981="sníž. přenesená",J981,0)</f>
        <v>0</v>
      </c>
      <c r="BI981" s="245">
        <f>IF(N981="nulová",J981,0)</f>
        <v>0</v>
      </c>
      <c r="BJ981" s="17" t="s">
        <v>90</v>
      </c>
      <c r="BK981" s="245">
        <f>ROUND(I981*H981,2)</f>
        <v>0</v>
      </c>
      <c r="BL981" s="17" t="s">
        <v>125</v>
      </c>
      <c r="BM981" s="244" t="s">
        <v>6183</v>
      </c>
    </row>
    <row r="982" s="1" customFormat="1" ht="16.5" customHeight="1">
      <c r="B982" s="39"/>
      <c r="C982" s="233" t="s">
        <v>6184</v>
      </c>
      <c r="D982" s="233" t="s">
        <v>266</v>
      </c>
      <c r="E982" s="234" t="s">
        <v>6185</v>
      </c>
      <c r="F982" s="235" t="s">
        <v>6186</v>
      </c>
      <c r="G982" s="236" t="s">
        <v>1829</v>
      </c>
      <c r="H982" s="237">
        <v>2</v>
      </c>
      <c r="I982" s="238"/>
      <c r="J982" s="239">
        <f>ROUND(I982*H982,2)</f>
        <v>0</v>
      </c>
      <c r="K982" s="235" t="s">
        <v>413</v>
      </c>
      <c r="L982" s="44"/>
      <c r="M982" s="240" t="s">
        <v>1</v>
      </c>
      <c r="N982" s="241" t="s">
        <v>48</v>
      </c>
      <c r="O982" s="87"/>
      <c r="P982" s="242">
        <f>O982*H982</f>
        <v>0</v>
      </c>
      <c r="Q982" s="242">
        <v>0</v>
      </c>
      <c r="R982" s="242">
        <f>Q982*H982</f>
        <v>0</v>
      </c>
      <c r="S982" s="242">
        <v>0</v>
      </c>
      <c r="T982" s="243">
        <f>S982*H982</f>
        <v>0</v>
      </c>
      <c r="AR982" s="244" t="s">
        <v>125</v>
      </c>
      <c r="AT982" s="244" t="s">
        <v>266</v>
      </c>
      <c r="AU982" s="244" t="s">
        <v>90</v>
      </c>
      <c r="AY982" s="17" t="s">
        <v>263</v>
      </c>
      <c r="BE982" s="245">
        <f>IF(N982="základní",J982,0)</f>
        <v>0</v>
      </c>
      <c r="BF982" s="245">
        <f>IF(N982="snížená",J982,0)</f>
        <v>0</v>
      </c>
      <c r="BG982" s="245">
        <f>IF(N982="zákl. přenesená",J982,0)</f>
        <v>0</v>
      </c>
      <c r="BH982" s="245">
        <f>IF(N982="sníž. přenesená",J982,0)</f>
        <v>0</v>
      </c>
      <c r="BI982" s="245">
        <f>IF(N982="nulová",J982,0)</f>
        <v>0</v>
      </c>
      <c r="BJ982" s="17" t="s">
        <v>90</v>
      </c>
      <c r="BK982" s="245">
        <f>ROUND(I982*H982,2)</f>
        <v>0</v>
      </c>
      <c r="BL982" s="17" t="s">
        <v>125</v>
      </c>
      <c r="BM982" s="244" t="s">
        <v>6187</v>
      </c>
    </row>
    <row r="983" s="1" customFormat="1">
      <c r="B983" s="39"/>
      <c r="C983" s="40"/>
      <c r="D983" s="246" t="s">
        <v>273</v>
      </c>
      <c r="E983" s="40"/>
      <c r="F983" s="247" t="s">
        <v>6188</v>
      </c>
      <c r="G983" s="40"/>
      <c r="H983" s="40"/>
      <c r="I983" s="151"/>
      <c r="J983" s="40"/>
      <c r="K983" s="40"/>
      <c r="L983" s="44"/>
      <c r="M983" s="248"/>
      <c r="N983" s="87"/>
      <c r="O983" s="87"/>
      <c r="P983" s="87"/>
      <c r="Q983" s="87"/>
      <c r="R983" s="87"/>
      <c r="S983" s="87"/>
      <c r="T983" s="88"/>
      <c r="AT983" s="17" t="s">
        <v>273</v>
      </c>
      <c r="AU983" s="17" t="s">
        <v>90</v>
      </c>
    </row>
    <row r="984" s="1" customFormat="1" ht="16.5" customHeight="1">
      <c r="B984" s="39"/>
      <c r="C984" s="233" t="s">
        <v>5343</v>
      </c>
      <c r="D984" s="233" t="s">
        <v>266</v>
      </c>
      <c r="E984" s="234" t="s">
        <v>6189</v>
      </c>
      <c r="F984" s="235" t="s">
        <v>5178</v>
      </c>
      <c r="G984" s="236" t="s">
        <v>1829</v>
      </c>
      <c r="H984" s="237">
        <v>2</v>
      </c>
      <c r="I984" s="238"/>
      <c r="J984" s="239">
        <f>ROUND(I984*H984,2)</f>
        <v>0</v>
      </c>
      <c r="K984" s="235" t="s">
        <v>413</v>
      </c>
      <c r="L984" s="44"/>
      <c r="M984" s="240" t="s">
        <v>1</v>
      </c>
      <c r="N984" s="241" t="s">
        <v>48</v>
      </c>
      <c r="O984" s="87"/>
      <c r="P984" s="242">
        <f>O984*H984</f>
        <v>0</v>
      </c>
      <c r="Q984" s="242">
        <v>0</v>
      </c>
      <c r="R984" s="242">
        <f>Q984*H984</f>
        <v>0</v>
      </c>
      <c r="S984" s="242">
        <v>0</v>
      </c>
      <c r="T984" s="243">
        <f>S984*H984</f>
        <v>0</v>
      </c>
      <c r="AR984" s="244" t="s">
        <v>125</v>
      </c>
      <c r="AT984" s="244" t="s">
        <v>266</v>
      </c>
      <c r="AU984" s="244" t="s">
        <v>90</v>
      </c>
      <c r="AY984" s="17" t="s">
        <v>263</v>
      </c>
      <c r="BE984" s="245">
        <f>IF(N984="základní",J984,0)</f>
        <v>0</v>
      </c>
      <c r="BF984" s="245">
        <f>IF(N984="snížená",J984,0)</f>
        <v>0</v>
      </c>
      <c r="BG984" s="245">
        <f>IF(N984="zákl. přenesená",J984,0)</f>
        <v>0</v>
      </c>
      <c r="BH984" s="245">
        <f>IF(N984="sníž. přenesená",J984,0)</f>
        <v>0</v>
      </c>
      <c r="BI984" s="245">
        <f>IF(N984="nulová",J984,0)</f>
        <v>0</v>
      </c>
      <c r="BJ984" s="17" t="s">
        <v>90</v>
      </c>
      <c r="BK984" s="245">
        <f>ROUND(I984*H984,2)</f>
        <v>0</v>
      </c>
      <c r="BL984" s="17" t="s">
        <v>125</v>
      </c>
      <c r="BM984" s="244" t="s">
        <v>6190</v>
      </c>
    </row>
    <row r="985" s="1" customFormat="1">
      <c r="B985" s="39"/>
      <c r="C985" s="40"/>
      <c r="D985" s="246" t="s">
        <v>273</v>
      </c>
      <c r="E985" s="40"/>
      <c r="F985" s="247" t="s">
        <v>6191</v>
      </c>
      <c r="G985" s="40"/>
      <c r="H985" s="40"/>
      <c r="I985" s="151"/>
      <c r="J985" s="40"/>
      <c r="K985" s="40"/>
      <c r="L985" s="44"/>
      <c r="M985" s="248"/>
      <c r="N985" s="87"/>
      <c r="O985" s="87"/>
      <c r="P985" s="87"/>
      <c r="Q985" s="87"/>
      <c r="R985" s="87"/>
      <c r="S985" s="87"/>
      <c r="T985" s="88"/>
      <c r="AT985" s="17" t="s">
        <v>273</v>
      </c>
      <c r="AU985" s="17" t="s">
        <v>90</v>
      </c>
    </row>
    <row r="986" s="1" customFormat="1" ht="16.5" customHeight="1">
      <c r="B986" s="39"/>
      <c r="C986" s="233" t="s">
        <v>6192</v>
      </c>
      <c r="D986" s="233" t="s">
        <v>266</v>
      </c>
      <c r="E986" s="234" t="s">
        <v>6193</v>
      </c>
      <c r="F986" s="235" t="s">
        <v>5183</v>
      </c>
      <c r="G986" s="236" t="s">
        <v>1829</v>
      </c>
      <c r="H986" s="237">
        <v>4</v>
      </c>
      <c r="I986" s="238"/>
      <c r="J986" s="239">
        <f>ROUND(I986*H986,2)</f>
        <v>0</v>
      </c>
      <c r="K986" s="235" t="s">
        <v>413</v>
      </c>
      <c r="L986" s="44"/>
      <c r="M986" s="240" t="s">
        <v>1</v>
      </c>
      <c r="N986" s="241" t="s">
        <v>48</v>
      </c>
      <c r="O986" s="87"/>
      <c r="P986" s="242">
        <f>O986*H986</f>
        <v>0</v>
      </c>
      <c r="Q986" s="242">
        <v>0</v>
      </c>
      <c r="R986" s="242">
        <f>Q986*H986</f>
        <v>0</v>
      </c>
      <c r="S986" s="242">
        <v>0</v>
      </c>
      <c r="T986" s="243">
        <f>S986*H986</f>
        <v>0</v>
      </c>
      <c r="AR986" s="244" t="s">
        <v>125</v>
      </c>
      <c r="AT986" s="244" t="s">
        <v>266</v>
      </c>
      <c r="AU986" s="244" t="s">
        <v>90</v>
      </c>
      <c r="AY986" s="17" t="s">
        <v>263</v>
      </c>
      <c r="BE986" s="245">
        <f>IF(N986="základní",J986,0)</f>
        <v>0</v>
      </c>
      <c r="BF986" s="245">
        <f>IF(N986="snížená",J986,0)</f>
        <v>0</v>
      </c>
      <c r="BG986" s="245">
        <f>IF(N986="zákl. přenesená",J986,0)</f>
        <v>0</v>
      </c>
      <c r="BH986" s="245">
        <f>IF(N986="sníž. přenesená",J986,0)</f>
        <v>0</v>
      </c>
      <c r="BI986" s="245">
        <f>IF(N986="nulová",J986,0)</f>
        <v>0</v>
      </c>
      <c r="BJ986" s="17" t="s">
        <v>90</v>
      </c>
      <c r="BK986" s="245">
        <f>ROUND(I986*H986,2)</f>
        <v>0</v>
      </c>
      <c r="BL986" s="17" t="s">
        <v>125</v>
      </c>
      <c r="BM986" s="244" t="s">
        <v>6194</v>
      </c>
    </row>
    <row r="987" s="1" customFormat="1" ht="16.5" customHeight="1">
      <c r="B987" s="39"/>
      <c r="C987" s="233" t="s">
        <v>5345</v>
      </c>
      <c r="D987" s="233" t="s">
        <v>266</v>
      </c>
      <c r="E987" s="234" t="s">
        <v>6195</v>
      </c>
      <c r="F987" s="235" t="s">
        <v>5185</v>
      </c>
      <c r="G987" s="236" t="s">
        <v>1694</v>
      </c>
      <c r="H987" s="237">
        <v>4</v>
      </c>
      <c r="I987" s="238"/>
      <c r="J987" s="239">
        <f>ROUND(I987*H987,2)</f>
        <v>0</v>
      </c>
      <c r="K987" s="235" t="s">
        <v>413</v>
      </c>
      <c r="L987" s="44"/>
      <c r="M987" s="240" t="s">
        <v>1</v>
      </c>
      <c r="N987" s="241" t="s">
        <v>48</v>
      </c>
      <c r="O987" s="87"/>
      <c r="P987" s="242">
        <f>O987*H987</f>
        <v>0</v>
      </c>
      <c r="Q987" s="242">
        <v>0</v>
      </c>
      <c r="R987" s="242">
        <f>Q987*H987</f>
        <v>0</v>
      </c>
      <c r="S987" s="242">
        <v>0</v>
      </c>
      <c r="T987" s="243">
        <f>S987*H987</f>
        <v>0</v>
      </c>
      <c r="AR987" s="244" t="s">
        <v>125</v>
      </c>
      <c r="AT987" s="244" t="s">
        <v>266</v>
      </c>
      <c r="AU987" s="244" t="s">
        <v>90</v>
      </c>
      <c r="AY987" s="17" t="s">
        <v>263</v>
      </c>
      <c r="BE987" s="245">
        <f>IF(N987="základní",J987,0)</f>
        <v>0</v>
      </c>
      <c r="BF987" s="245">
        <f>IF(N987="snížená",J987,0)</f>
        <v>0</v>
      </c>
      <c r="BG987" s="245">
        <f>IF(N987="zákl. přenesená",J987,0)</f>
        <v>0</v>
      </c>
      <c r="BH987" s="245">
        <f>IF(N987="sníž. přenesená",J987,0)</f>
        <v>0</v>
      </c>
      <c r="BI987" s="245">
        <f>IF(N987="nulová",J987,0)</f>
        <v>0</v>
      </c>
      <c r="BJ987" s="17" t="s">
        <v>90</v>
      </c>
      <c r="BK987" s="245">
        <f>ROUND(I987*H987,2)</f>
        <v>0</v>
      </c>
      <c r="BL987" s="17" t="s">
        <v>125</v>
      </c>
      <c r="BM987" s="244" t="s">
        <v>6196</v>
      </c>
    </row>
    <row r="988" s="1" customFormat="1" ht="16.5" customHeight="1">
      <c r="B988" s="39"/>
      <c r="C988" s="233" t="s">
        <v>6197</v>
      </c>
      <c r="D988" s="233" t="s">
        <v>266</v>
      </c>
      <c r="E988" s="234" t="s">
        <v>6198</v>
      </c>
      <c r="F988" s="235" t="s">
        <v>4745</v>
      </c>
      <c r="G988" s="236" t="s">
        <v>1829</v>
      </c>
      <c r="H988" s="237">
        <v>1</v>
      </c>
      <c r="I988" s="238"/>
      <c r="J988" s="239">
        <f>ROUND(I988*H988,2)</f>
        <v>0</v>
      </c>
      <c r="K988" s="235" t="s">
        <v>413</v>
      </c>
      <c r="L988" s="44"/>
      <c r="M988" s="240" t="s">
        <v>1</v>
      </c>
      <c r="N988" s="241" t="s">
        <v>48</v>
      </c>
      <c r="O988" s="87"/>
      <c r="P988" s="242">
        <f>O988*H988</f>
        <v>0</v>
      </c>
      <c r="Q988" s="242">
        <v>0</v>
      </c>
      <c r="R988" s="242">
        <f>Q988*H988</f>
        <v>0</v>
      </c>
      <c r="S988" s="242">
        <v>0</v>
      </c>
      <c r="T988" s="243">
        <f>S988*H988</f>
        <v>0</v>
      </c>
      <c r="AR988" s="244" t="s">
        <v>125</v>
      </c>
      <c r="AT988" s="244" t="s">
        <v>266</v>
      </c>
      <c r="AU988" s="244" t="s">
        <v>90</v>
      </c>
      <c r="AY988" s="17" t="s">
        <v>263</v>
      </c>
      <c r="BE988" s="245">
        <f>IF(N988="základní",J988,0)</f>
        <v>0</v>
      </c>
      <c r="BF988" s="245">
        <f>IF(N988="snížená",J988,0)</f>
        <v>0</v>
      </c>
      <c r="BG988" s="245">
        <f>IF(N988="zákl. přenesená",J988,0)</f>
        <v>0</v>
      </c>
      <c r="BH988" s="245">
        <f>IF(N988="sníž. přenesená",J988,0)</f>
        <v>0</v>
      </c>
      <c r="BI988" s="245">
        <f>IF(N988="nulová",J988,0)</f>
        <v>0</v>
      </c>
      <c r="BJ988" s="17" t="s">
        <v>90</v>
      </c>
      <c r="BK988" s="245">
        <f>ROUND(I988*H988,2)</f>
        <v>0</v>
      </c>
      <c r="BL988" s="17" t="s">
        <v>125</v>
      </c>
      <c r="BM988" s="244" t="s">
        <v>6199</v>
      </c>
    </row>
    <row r="989" s="1" customFormat="1" ht="24" customHeight="1">
      <c r="B989" s="39"/>
      <c r="C989" s="233" t="s">
        <v>5348</v>
      </c>
      <c r="D989" s="233" t="s">
        <v>266</v>
      </c>
      <c r="E989" s="234" t="s">
        <v>6200</v>
      </c>
      <c r="F989" s="235" t="s">
        <v>5377</v>
      </c>
      <c r="G989" s="236" t="s">
        <v>1829</v>
      </c>
      <c r="H989" s="237">
        <v>4</v>
      </c>
      <c r="I989" s="238"/>
      <c r="J989" s="239">
        <f>ROUND(I989*H989,2)</f>
        <v>0</v>
      </c>
      <c r="K989" s="235" t="s">
        <v>413</v>
      </c>
      <c r="L989" s="44"/>
      <c r="M989" s="240" t="s">
        <v>1</v>
      </c>
      <c r="N989" s="241" t="s">
        <v>48</v>
      </c>
      <c r="O989" s="87"/>
      <c r="P989" s="242">
        <f>O989*H989</f>
        <v>0</v>
      </c>
      <c r="Q989" s="242">
        <v>0</v>
      </c>
      <c r="R989" s="242">
        <f>Q989*H989</f>
        <v>0</v>
      </c>
      <c r="S989" s="242">
        <v>0</v>
      </c>
      <c r="T989" s="243">
        <f>S989*H989</f>
        <v>0</v>
      </c>
      <c r="AR989" s="244" t="s">
        <v>125</v>
      </c>
      <c r="AT989" s="244" t="s">
        <v>266</v>
      </c>
      <c r="AU989" s="244" t="s">
        <v>90</v>
      </c>
      <c r="AY989" s="17" t="s">
        <v>263</v>
      </c>
      <c r="BE989" s="245">
        <f>IF(N989="základní",J989,0)</f>
        <v>0</v>
      </c>
      <c r="BF989" s="245">
        <f>IF(N989="snížená",J989,0)</f>
        <v>0</v>
      </c>
      <c r="BG989" s="245">
        <f>IF(N989="zákl. přenesená",J989,0)</f>
        <v>0</v>
      </c>
      <c r="BH989" s="245">
        <f>IF(N989="sníž. přenesená",J989,0)</f>
        <v>0</v>
      </c>
      <c r="BI989" s="245">
        <f>IF(N989="nulová",J989,0)</f>
        <v>0</v>
      </c>
      <c r="BJ989" s="17" t="s">
        <v>90</v>
      </c>
      <c r="BK989" s="245">
        <f>ROUND(I989*H989,2)</f>
        <v>0</v>
      </c>
      <c r="BL989" s="17" t="s">
        <v>125</v>
      </c>
      <c r="BM989" s="244" t="s">
        <v>6201</v>
      </c>
    </row>
    <row r="990" s="1" customFormat="1" ht="16.5" customHeight="1">
      <c r="B990" s="39"/>
      <c r="C990" s="233" t="s">
        <v>6202</v>
      </c>
      <c r="D990" s="233" t="s">
        <v>266</v>
      </c>
      <c r="E990" s="234" t="s">
        <v>6203</v>
      </c>
      <c r="F990" s="235" t="s">
        <v>4745</v>
      </c>
      <c r="G990" s="236" t="s">
        <v>1829</v>
      </c>
      <c r="H990" s="237">
        <v>1</v>
      </c>
      <c r="I990" s="238"/>
      <c r="J990" s="239">
        <f>ROUND(I990*H990,2)</f>
        <v>0</v>
      </c>
      <c r="K990" s="235" t="s">
        <v>413</v>
      </c>
      <c r="L990" s="44"/>
      <c r="M990" s="240" t="s">
        <v>1</v>
      </c>
      <c r="N990" s="241" t="s">
        <v>48</v>
      </c>
      <c r="O990" s="87"/>
      <c r="P990" s="242">
        <f>O990*H990</f>
        <v>0</v>
      </c>
      <c r="Q990" s="242">
        <v>0</v>
      </c>
      <c r="R990" s="242">
        <f>Q990*H990</f>
        <v>0</v>
      </c>
      <c r="S990" s="242">
        <v>0</v>
      </c>
      <c r="T990" s="243">
        <f>S990*H990</f>
        <v>0</v>
      </c>
      <c r="AR990" s="244" t="s">
        <v>125</v>
      </c>
      <c r="AT990" s="244" t="s">
        <v>266</v>
      </c>
      <c r="AU990" s="244" t="s">
        <v>90</v>
      </c>
      <c r="AY990" s="17" t="s">
        <v>263</v>
      </c>
      <c r="BE990" s="245">
        <f>IF(N990="základní",J990,0)</f>
        <v>0</v>
      </c>
      <c r="BF990" s="245">
        <f>IF(N990="snížená",J990,0)</f>
        <v>0</v>
      </c>
      <c r="BG990" s="245">
        <f>IF(N990="zákl. přenesená",J990,0)</f>
        <v>0</v>
      </c>
      <c r="BH990" s="245">
        <f>IF(N990="sníž. přenesená",J990,0)</f>
        <v>0</v>
      </c>
      <c r="BI990" s="245">
        <f>IF(N990="nulová",J990,0)</f>
        <v>0</v>
      </c>
      <c r="BJ990" s="17" t="s">
        <v>90</v>
      </c>
      <c r="BK990" s="245">
        <f>ROUND(I990*H990,2)</f>
        <v>0</v>
      </c>
      <c r="BL990" s="17" t="s">
        <v>125</v>
      </c>
      <c r="BM990" s="244" t="s">
        <v>6204</v>
      </c>
    </row>
    <row r="991" s="11" customFormat="1" ht="25.92" customHeight="1">
      <c r="B991" s="217"/>
      <c r="C991" s="218"/>
      <c r="D991" s="219" t="s">
        <v>82</v>
      </c>
      <c r="E991" s="220" t="s">
        <v>6205</v>
      </c>
      <c r="F991" s="220" t="s">
        <v>6206</v>
      </c>
      <c r="G991" s="218"/>
      <c r="H991" s="218"/>
      <c r="I991" s="221"/>
      <c r="J991" s="222">
        <f>BK991</f>
        <v>0</v>
      </c>
      <c r="K991" s="218"/>
      <c r="L991" s="223"/>
      <c r="M991" s="224"/>
      <c r="N991" s="225"/>
      <c r="O991" s="225"/>
      <c r="P991" s="226">
        <f>SUM(P992:P996)</f>
        <v>0</v>
      </c>
      <c r="Q991" s="225"/>
      <c r="R991" s="226">
        <f>SUM(R992:R996)</f>
        <v>0</v>
      </c>
      <c r="S991" s="225"/>
      <c r="T991" s="227">
        <f>SUM(T992:T996)</f>
        <v>0</v>
      </c>
      <c r="AR991" s="228" t="s">
        <v>90</v>
      </c>
      <c r="AT991" s="229" t="s">
        <v>82</v>
      </c>
      <c r="AU991" s="229" t="s">
        <v>83</v>
      </c>
      <c r="AY991" s="228" t="s">
        <v>263</v>
      </c>
      <c r="BK991" s="230">
        <f>SUM(BK992:BK996)</f>
        <v>0</v>
      </c>
    </row>
    <row r="992" s="1" customFormat="1" ht="16.5" customHeight="1">
      <c r="B992" s="39"/>
      <c r="C992" s="233" t="s">
        <v>5352</v>
      </c>
      <c r="D992" s="233" t="s">
        <v>266</v>
      </c>
      <c r="E992" s="234" t="s">
        <v>6207</v>
      </c>
      <c r="F992" s="235" t="s">
        <v>5211</v>
      </c>
      <c r="G992" s="236" t="s">
        <v>1694</v>
      </c>
      <c r="H992" s="237">
        <v>157</v>
      </c>
      <c r="I992" s="238"/>
      <c r="J992" s="239">
        <f>ROUND(I992*H992,2)</f>
        <v>0</v>
      </c>
      <c r="K992" s="235" t="s">
        <v>413</v>
      </c>
      <c r="L992" s="44"/>
      <c r="M992" s="240" t="s">
        <v>1</v>
      </c>
      <c r="N992" s="241" t="s">
        <v>48</v>
      </c>
      <c r="O992" s="87"/>
      <c r="P992" s="242">
        <f>O992*H992</f>
        <v>0</v>
      </c>
      <c r="Q992" s="242">
        <v>0</v>
      </c>
      <c r="R992" s="242">
        <f>Q992*H992</f>
        <v>0</v>
      </c>
      <c r="S992" s="242">
        <v>0</v>
      </c>
      <c r="T992" s="243">
        <f>S992*H992</f>
        <v>0</v>
      </c>
      <c r="AR992" s="244" t="s">
        <v>125</v>
      </c>
      <c r="AT992" s="244" t="s">
        <v>266</v>
      </c>
      <c r="AU992" s="244" t="s">
        <v>90</v>
      </c>
      <c r="AY992" s="17" t="s">
        <v>263</v>
      </c>
      <c r="BE992" s="245">
        <f>IF(N992="základní",J992,0)</f>
        <v>0</v>
      </c>
      <c r="BF992" s="245">
        <f>IF(N992="snížená",J992,0)</f>
        <v>0</v>
      </c>
      <c r="BG992" s="245">
        <f>IF(N992="zákl. přenesená",J992,0)</f>
        <v>0</v>
      </c>
      <c r="BH992" s="245">
        <f>IF(N992="sníž. přenesená",J992,0)</f>
        <v>0</v>
      </c>
      <c r="BI992" s="245">
        <f>IF(N992="nulová",J992,0)</f>
        <v>0</v>
      </c>
      <c r="BJ992" s="17" t="s">
        <v>90</v>
      </c>
      <c r="BK992" s="245">
        <f>ROUND(I992*H992,2)</f>
        <v>0</v>
      </c>
      <c r="BL992" s="17" t="s">
        <v>125</v>
      </c>
      <c r="BM992" s="244" t="s">
        <v>6208</v>
      </c>
    </row>
    <row r="993" s="1" customFormat="1" ht="16.5" customHeight="1">
      <c r="B993" s="39"/>
      <c r="C993" s="233" t="s">
        <v>6209</v>
      </c>
      <c r="D993" s="233" t="s">
        <v>266</v>
      </c>
      <c r="E993" s="234" t="s">
        <v>6210</v>
      </c>
      <c r="F993" s="235" t="s">
        <v>4766</v>
      </c>
      <c r="G993" s="236" t="s">
        <v>1694</v>
      </c>
      <c r="H993" s="237">
        <v>157</v>
      </c>
      <c r="I993" s="238"/>
      <c r="J993" s="239">
        <f>ROUND(I993*H993,2)</f>
        <v>0</v>
      </c>
      <c r="K993" s="235" t="s">
        <v>413</v>
      </c>
      <c r="L993" s="44"/>
      <c r="M993" s="240" t="s">
        <v>1</v>
      </c>
      <c r="N993" s="241" t="s">
        <v>48</v>
      </c>
      <c r="O993" s="87"/>
      <c r="P993" s="242">
        <f>O993*H993</f>
        <v>0</v>
      </c>
      <c r="Q993" s="242">
        <v>0</v>
      </c>
      <c r="R993" s="242">
        <f>Q993*H993</f>
        <v>0</v>
      </c>
      <c r="S993" s="242">
        <v>0</v>
      </c>
      <c r="T993" s="243">
        <f>S993*H993</f>
        <v>0</v>
      </c>
      <c r="AR993" s="244" t="s">
        <v>125</v>
      </c>
      <c r="AT993" s="244" t="s">
        <v>266</v>
      </c>
      <c r="AU993" s="244" t="s">
        <v>90</v>
      </c>
      <c r="AY993" s="17" t="s">
        <v>263</v>
      </c>
      <c r="BE993" s="245">
        <f>IF(N993="základní",J993,0)</f>
        <v>0</v>
      </c>
      <c r="BF993" s="245">
        <f>IF(N993="snížená",J993,0)</f>
        <v>0</v>
      </c>
      <c r="BG993" s="245">
        <f>IF(N993="zákl. přenesená",J993,0)</f>
        <v>0</v>
      </c>
      <c r="BH993" s="245">
        <f>IF(N993="sníž. přenesená",J993,0)</f>
        <v>0</v>
      </c>
      <c r="BI993" s="245">
        <f>IF(N993="nulová",J993,0)</f>
        <v>0</v>
      </c>
      <c r="BJ993" s="17" t="s">
        <v>90</v>
      </c>
      <c r="BK993" s="245">
        <f>ROUND(I993*H993,2)</f>
        <v>0</v>
      </c>
      <c r="BL993" s="17" t="s">
        <v>125</v>
      </c>
      <c r="BM993" s="244" t="s">
        <v>6211</v>
      </c>
    </row>
    <row r="994" s="1" customFormat="1" ht="16.5" customHeight="1">
      <c r="B994" s="39"/>
      <c r="C994" s="233" t="s">
        <v>5355</v>
      </c>
      <c r="D994" s="233" t="s">
        <v>266</v>
      </c>
      <c r="E994" s="234" t="s">
        <v>6212</v>
      </c>
      <c r="F994" s="235" t="s">
        <v>4940</v>
      </c>
      <c r="G994" s="236" t="s">
        <v>407</v>
      </c>
      <c r="H994" s="237">
        <v>104</v>
      </c>
      <c r="I994" s="238"/>
      <c r="J994" s="239">
        <f>ROUND(I994*H994,2)</f>
        <v>0</v>
      </c>
      <c r="K994" s="235" t="s">
        <v>413</v>
      </c>
      <c r="L994" s="44"/>
      <c r="M994" s="240" t="s">
        <v>1</v>
      </c>
      <c r="N994" s="241" t="s">
        <v>48</v>
      </c>
      <c r="O994" s="87"/>
      <c r="P994" s="242">
        <f>O994*H994</f>
        <v>0</v>
      </c>
      <c r="Q994" s="242">
        <v>0</v>
      </c>
      <c r="R994" s="242">
        <f>Q994*H994</f>
        <v>0</v>
      </c>
      <c r="S994" s="242">
        <v>0</v>
      </c>
      <c r="T994" s="243">
        <f>S994*H994</f>
        <v>0</v>
      </c>
      <c r="AR994" s="244" t="s">
        <v>125</v>
      </c>
      <c r="AT994" s="244" t="s">
        <v>266</v>
      </c>
      <c r="AU994" s="244" t="s">
        <v>90</v>
      </c>
      <c r="AY994" s="17" t="s">
        <v>263</v>
      </c>
      <c r="BE994" s="245">
        <f>IF(N994="základní",J994,0)</f>
        <v>0</v>
      </c>
      <c r="BF994" s="245">
        <f>IF(N994="snížená",J994,0)</f>
        <v>0</v>
      </c>
      <c r="BG994" s="245">
        <f>IF(N994="zákl. přenesená",J994,0)</f>
        <v>0</v>
      </c>
      <c r="BH994" s="245">
        <f>IF(N994="sníž. přenesená",J994,0)</f>
        <v>0</v>
      </c>
      <c r="BI994" s="245">
        <f>IF(N994="nulová",J994,0)</f>
        <v>0</v>
      </c>
      <c r="BJ994" s="17" t="s">
        <v>90</v>
      </c>
      <c r="BK994" s="245">
        <f>ROUND(I994*H994,2)</f>
        <v>0</v>
      </c>
      <c r="BL994" s="17" t="s">
        <v>125</v>
      </c>
      <c r="BM994" s="244" t="s">
        <v>6213</v>
      </c>
    </row>
    <row r="995" s="1" customFormat="1" ht="16.5" customHeight="1">
      <c r="B995" s="39"/>
      <c r="C995" s="233" t="s">
        <v>6214</v>
      </c>
      <c r="D995" s="233" t="s">
        <v>266</v>
      </c>
      <c r="E995" s="234" t="s">
        <v>6215</v>
      </c>
      <c r="F995" s="235" t="s">
        <v>4942</v>
      </c>
      <c r="G995" s="236" t="s">
        <v>407</v>
      </c>
      <c r="H995" s="237">
        <v>37</v>
      </c>
      <c r="I995" s="238"/>
      <c r="J995" s="239">
        <f>ROUND(I995*H995,2)</f>
        <v>0</v>
      </c>
      <c r="K995" s="235" t="s">
        <v>413</v>
      </c>
      <c r="L995" s="44"/>
      <c r="M995" s="240" t="s">
        <v>1</v>
      </c>
      <c r="N995" s="241" t="s">
        <v>48</v>
      </c>
      <c r="O995" s="87"/>
      <c r="P995" s="242">
        <f>O995*H995</f>
        <v>0</v>
      </c>
      <c r="Q995" s="242">
        <v>0</v>
      </c>
      <c r="R995" s="242">
        <f>Q995*H995</f>
        <v>0</v>
      </c>
      <c r="S995" s="242">
        <v>0</v>
      </c>
      <c r="T995" s="243">
        <f>S995*H995</f>
        <v>0</v>
      </c>
      <c r="AR995" s="244" t="s">
        <v>125</v>
      </c>
      <c r="AT995" s="244" t="s">
        <v>266</v>
      </c>
      <c r="AU995" s="244" t="s">
        <v>90</v>
      </c>
      <c r="AY995" s="17" t="s">
        <v>263</v>
      </c>
      <c r="BE995" s="245">
        <f>IF(N995="základní",J995,0)</f>
        <v>0</v>
      </c>
      <c r="BF995" s="245">
        <f>IF(N995="snížená",J995,0)</f>
        <v>0</v>
      </c>
      <c r="BG995" s="245">
        <f>IF(N995="zákl. přenesená",J995,0)</f>
        <v>0</v>
      </c>
      <c r="BH995" s="245">
        <f>IF(N995="sníž. přenesená",J995,0)</f>
        <v>0</v>
      </c>
      <c r="BI995" s="245">
        <f>IF(N995="nulová",J995,0)</f>
        <v>0</v>
      </c>
      <c r="BJ995" s="17" t="s">
        <v>90</v>
      </c>
      <c r="BK995" s="245">
        <f>ROUND(I995*H995,2)</f>
        <v>0</v>
      </c>
      <c r="BL995" s="17" t="s">
        <v>125</v>
      </c>
      <c r="BM995" s="244" t="s">
        <v>6216</v>
      </c>
    </row>
    <row r="996" s="1" customFormat="1" ht="16.5" customHeight="1">
      <c r="B996" s="39"/>
      <c r="C996" s="233" t="s">
        <v>5358</v>
      </c>
      <c r="D996" s="233" t="s">
        <v>266</v>
      </c>
      <c r="E996" s="234" t="s">
        <v>6217</v>
      </c>
      <c r="F996" s="235" t="s">
        <v>5156</v>
      </c>
      <c r="G996" s="236" t="s">
        <v>407</v>
      </c>
      <c r="H996" s="237">
        <v>19</v>
      </c>
      <c r="I996" s="238"/>
      <c r="J996" s="239">
        <f>ROUND(I996*H996,2)</f>
        <v>0</v>
      </c>
      <c r="K996" s="235" t="s">
        <v>413</v>
      </c>
      <c r="L996" s="44"/>
      <c r="M996" s="240" t="s">
        <v>1</v>
      </c>
      <c r="N996" s="241" t="s">
        <v>48</v>
      </c>
      <c r="O996" s="87"/>
      <c r="P996" s="242">
        <f>O996*H996</f>
        <v>0</v>
      </c>
      <c r="Q996" s="242">
        <v>0</v>
      </c>
      <c r="R996" s="242">
        <f>Q996*H996</f>
        <v>0</v>
      </c>
      <c r="S996" s="242">
        <v>0</v>
      </c>
      <c r="T996" s="243">
        <f>S996*H996</f>
        <v>0</v>
      </c>
      <c r="AR996" s="244" t="s">
        <v>125</v>
      </c>
      <c r="AT996" s="244" t="s">
        <v>266</v>
      </c>
      <c r="AU996" s="244" t="s">
        <v>90</v>
      </c>
      <c r="AY996" s="17" t="s">
        <v>263</v>
      </c>
      <c r="BE996" s="245">
        <f>IF(N996="základní",J996,0)</f>
        <v>0</v>
      </c>
      <c r="BF996" s="245">
        <f>IF(N996="snížená",J996,0)</f>
        <v>0</v>
      </c>
      <c r="BG996" s="245">
        <f>IF(N996="zákl. přenesená",J996,0)</f>
        <v>0</v>
      </c>
      <c r="BH996" s="245">
        <f>IF(N996="sníž. přenesená",J996,0)</f>
        <v>0</v>
      </c>
      <c r="BI996" s="245">
        <f>IF(N996="nulová",J996,0)</f>
        <v>0</v>
      </c>
      <c r="BJ996" s="17" t="s">
        <v>90</v>
      </c>
      <c r="BK996" s="245">
        <f>ROUND(I996*H996,2)</f>
        <v>0</v>
      </c>
      <c r="BL996" s="17" t="s">
        <v>125</v>
      </c>
      <c r="BM996" s="244" t="s">
        <v>6218</v>
      </c>
    </row>
    <row r="997" s="11" customFormat="1" ht="25.92" customHeight="1">
      <c r="B997" s="217"/>
      <c r="C997" s="218"/>
      <c r="D997" s="219" t="s">
        <v>82</v>
      </c>
      <c r="E997" s="220" t="s">
        <v>6219</v>
      </c>
      <c r="F997" s="220" t="s">
        <v>6220</v>
      </c>
      <c r="G997" s="218"/>
      <c r="H997" s="218"/>
      <c r="I997" s="221"/>
      <c r="J997" s="222">
        <f>BK997</f>
        <v>0</v>
      </c>
      <c r="K997" s="218"/>
      <c r="L997" s="223"/>
      <c r="M997" s="224"/>
      <c r="N997" s="225"/>
      <c r="O997" s="225"/>
      <c r="P997" s="226">
        <f>SUM(P998:P1011)</f>
        <v>0</v>
      </c>
      <c r="Q997" s="225"/>
      <c r="R997" s="226">
        <f>SUM(R998:R1011)</f>
        <v>0</v>
      </c>
      <c r="S997" s="225"/>
      <c r="T997" s="227">
        <f>SUM(T998:T1011)</f>
        <v>0</v>
      </c>
      <c r="AR997" s="228" t="s">
        <v>90</v>
      </c>
      <c r="AT997" s="229" t="s">
        <v>82</v>
      </c>
      <c r="AU997" s="229" t="s">
        <v>83</v>
      </c>
      <c r="AY997" s="228" t="s">
        <v>263</v>
      </c>
      <c r="BK997" s="230">
        <f>SUM(BK998:BK1011)</f>
        <v>0</v>
      </c>
    </row>
    <row r="998" s="1" customFormat="1" ht="16.5" customHeight="1">
      <c r="B998" s="39"/>
      <c r="C998" s="233" t="s">
        <v>6221</v>
      </c>
      <c r="D998" s="233" t="s">
        <v>266</v>
      </c>
      <c r="E998" s="234" t="s">
        <v>6222</v>
      </c>
      <c r="F998" s="235" t="s">
        <v>6223</v>
      </c>
      <c r="G998" s="236" t="s">
        <v>1829</v>
      </c>
      <c r="H998" s="237">
        <v>1</v>
      </c>
      <c r="I998" s="238"/>
      <c r="J998" s="239">
        <f>ROUND(I998*H998,2)</f>
        <v>0</v>
      </c>
      <c r="K998" s="235" t="s">
        <v>413</v>
      </c>
      <c r="L998" s="44"/>
      <c r="M998" s="240" t="s">
        <v>1</v>
      </c>
      <c r="N998" s="241" t="s">
        <v>48</v>
      </c>
      <c r="O998" s="87"/>
      <c r="P998" s="242">
        <f>O998*H998</f>
        <v>0</v>
      </c>
      <c r="Q998" s="242">
        <v>0</v>
      </c>
      <c r="R998" s="242">
        <f>Q998*H998</f>
        <v>0</v>
      </c>
      <c r="S998" s="242">
        <v>0</v>
      </c>
      <c r="T998" s="243">
        <f>S998*H998</f>
        <v>0</v>
      </c>
      <c r="AR998" s="244" t="s">
        <v>125</v>
      </c>
      <c r="AT998" s="244" t="s">
        <v>266</v>
      </c>
      <c r="AU998" s="244" t="s">
        <v>90</v>
      </c>
      <c r="AY998" s="17" t="s">
        <v>263</v>
      </c>
      <c r="BE998" s="245">
        <f>IF(N998="základní",J998,0)</f>
        <v>0</v>
      </c>
      <c r="BF998" s="245">
        <f>IF(N998="snížená",J998,0)</f>
        <v>0</v>
      </c>
      <c r="BG998" s="245">
        <f>IF(N998="zákl. přenesená",J998,0)</f>
        <v>0</v>
      </c>
      <c r="BH998" s="245">
        <f>IF(N998="sníž. přenesená",J998,0)</f>
        <v>0</v>
      </c>
      <c r="BI998" s="245">
        <f>IF(N998="nulová",J998,0)</f>
        <v>0</v>
      </c>
      <c r="BJ998" s="17" t="s">
        <v>90</v>
      </c>
      <c r="BK998" s="245">
        <f>ROUND(I998*H998,2)</f>
        <v>0</v>
      </c>
      <c r="BL998" s="17" t="s">
        <v>125</v>
      </c>
      <c r="BM998" s="244" t="s">
        <v>6224</v>
      </c>
    </row>
    <row r="999" s="1" customFormat="1">
      <c r="B999" s="39"/>
      <c r="C999" s="40"/>
      <c r="D999" s="246" t="s">
        <v>273</v>
      </c>
      <c r="E999" s="40"/>
      <c r="F999" s="247" t="s">
        <v>6225</v>
      </c>
      <c r="G999" s="40"/>
      <c r="H999" s="40"/>
      <c r="I999" s="151"/>
      <c r="J999" s="40"/>
      <c r="K999" s="40"/>
      <c r="L999" s="44"/>
      <c r="M999" s="248"/>
      <c r="N999" s="87"/>
      <c r="O999" s="87"/>
      <c r="P999" s="87"/>
      <c r="Q999" s="87"/>
      <c r="R999" s="87"/>
      <c r="S999" s="87"/>
      <c r="T999" s="88"/>
      <c r="AT999" s="17" t="s">
        <v>273</v>
      </c>
      <c r="AU999" s="17" t="s">
        <v>90</v>
      </c>
    </row>
    <row r="1000" s="1" customFormat="1" ht="16.5" customHeight="1">
      <c r="B1000" s="39"/>
      <c r="C1000" s="233" t="s">
        <v>5361</v>
      </c>
      <c r="D1000" s="233" t="s">
        <v>266</v>
      </c>
      <c r="E1000" s="234" t="s">
        <v>6226</v>
      </c>
      <c r="F1000" s="235" t="s">
        <v>6227</v>
      </c>
      <c r="G1000" s="236" t="s">
        <v>1829</v>
      </c>
      <c r="H1000" s="237">
        <v>1</v>
      </c>
      <c r="I1000" s="238"/>
      <c r="J1000" s="239">
        <f>ROUND(I1000*H1000,2)</f>
        <v>0</v>
      </c>
      <c r="K1000" s="235" t="s">
        <v>413</v>
      </c>
      <c r="L1000" s="44"/>
      <c r="M1000" s="240" t="s">
        <v>1</v>
      </c>
      <c r="N1000" s="241" t="s">
        <v>48</v>
      </c>
      <c r="O1000" s="87"/>
      <c r="P1000" s="242">
        <f>O1000*H1000</f>
        <v>0</v>
      </c>
      <c r="Q1000" s="242">
        <v>0</v>
      </c>
      <c r="R1000" s="242">
        <f>Q1000*H1000</f>
        <v>0</v>
      </c>
      <c r="S1000" s="242">
        <v>0</v>
      </c>
      <c r="T1000" s="243">
        <f>S1000*H1000</f>
        <v>0</v>
      </c>
      <c r="AR1000" s="244" t="s">
        <v>125</v>
      </c>
      <c r="AT1000" s="244" t="s">
        <v>266</v>
      </c>
      <c r="AU1000" s="244" t="s">
        <v>90</v>
      </c>
      <c r="AY1000" s="17" t="s">
        <v>263</v>
      </c>
      <c r="BE1000" s="245">
        <f>IF(N1000="základní",J1000,0)</f>
        <v>0</v>
      </c>
      <c r="BF1000" s="245">
        <f>IF(N1000="snížená",J1000,0)</f>
        <v>0</v>
      </c>
      <c r="BG1000" s="245">
        <f>IF(N1000="zákl. přenesená",J1000,0)</f>
        <v>0</v>
      </c>
      <c r="BH1000" s="245">
        <f>IF(N1000="sníž. přenesená",J1000,0)</f>
        <v>0</v>
      </c>
      <c r="BI1000" s="245">
        <f>IF(N1000="nulová",J1000,0)</f>
        <v>0</v>
      </c>
      <c r="BJ1000" s="17" t="s">
        <v>90</v>
      </c>
      <c r="BK1000" s="245">
        <f>ROUND(I1000*H1000,2)</f>
        <v>0</v>
      </c>
      <c r="BL1000" s="17" t="s">
        <v>125</v>
      </c>
      <c r="BM1000" s="244" t="s">
        <v>6228</v>
      </c>
    </row>
    <row r="1001" s="1" customFormat="1" ht="16.5" customHeight="1">
      <c r="B1001" s="39"/>
      <c r="C1001" s="233" t="s">
        <v>6229</v>
      </c>
      <c r="D1001" s="233" t="s">
        <v>266</v>
      </c>
      <c r="E1001" s="234" t="s">
        <v>6230</v>
      </c>
      <c r="F1001" s="235" t="s">
        <v>6231</v>
      </c>
      <c r="G1001" s="236" t="s">
        <v>1829</v>
      </c>
      <c r="H1001" s="237">
        <v>1</v>
      </c>
      <c r="I1001" s="238"/>
      <c r="J1001" s="239">
        <f>ROUND(I1001*H1001,2)</f>
        <v>0</v>
      </c>
      <c r="K1001" s="235" t="s">
        <v>413</v>
      </c>
      <c r="L1001" s="44"/>
      <c r="M1001" s="240" t="s">
        <v>1</v>
      </c>
      <c r="N1001" s="241" t="s">
        <v>48</v>
      </c>
      <c r="O1001" s="87"/>
      <c r="P1001" s="242">
        <f>O1001*H1001</f>
        <v>0</v>
      </c>
      <c r="Q1001" s="242">
        <v>0</v>
      </c>
      <c r="R1001" s="242">
        <f>Q1001*H1001</f>
        <v>0</v>
      </c>
      <c r="S1001" s="242">
        <v>0</v>
      </c>
      <c r="T1001" s="243">
        <f>S1001*H1001</f>
        <v>0</v>
      </c>
      <c r="AR1001" s="244" t="s">
        <v>125</v>
      </c>
      <c r="AT1001" s="244" t="s">
        <v>266</v>
      </c>
      <c r="AU1001" s="244" t="s">
        <v>90</v>
      </c>
      <c r="AY1001" s="17" t="s">
        <v>263</v>
      </c>
      <c r="BE1001" s="245">
        <f>IF(N1001="základní",J1001,0)</f>
        <v>0</v>
      </c>
      <c r="BF1001" s="245">
        <f>IF(N1001="snížená",J1001,0)</f>
        <v>0</v>
      </c>
      <c r="BG1001" s="245">
        <f>IF(N1001="zákl. přenesená",J1001,0)</f>
        <v>0</v>
      </c>
      <c r="BH1001" s="245">
        <f>IF(N1001="sníž. přenesená",J1001,0)</f>
        <v>0</v>
      </c>
      <c r="BI1001" s="245">
        <f>IF(N1001="nulová",J1001,0)</f>
        <v>0</v>
      </c>
      <c r="BJ1001" s="17" t="s">
        <v>90</v>
      </c>
      <c r="BK1001" s="245">
        <f>ROUND(I1001*H1001,2)</f>
        <v>0</v>
      </c>
      <c r="BL1001" s="17" t="s">
        <v>125</v>
      </c>
      <c r="BM1001" s="244" t="s">
        <v>6232</v>
      </c>
    </row>
    <row r="1002" s="1" customFormat="1">
      <c r="B1002" s="39"/>
      <c r="C1002" s="40"/>
      <c r="D1002" s="246" t="s">
        <v>273</v>
      </c>
      <c r="E1002" s="40"/>
      <c r="F1002" s="247" t="s">
        <v>6233</v>
      </c>
      <c r="G1002" s="40"/>
      <c r="H1002" s="40"/>
      <c r="I1002" s="151"/>
      <c r="J1002" s="40"/>
      <c r="K1002" s="40"/>
      <c r="L1002" s="44"/>
      <c r="M1002" s="248"/>
      <c r="N1002" s="87"/>
      <c r="O1002" s="87"/>
      <c r="P1002" s="87"/>
      <c r="Q1002" s="87"/>
      <c r="R1002" s="87"/>
      <c r="S1002" s="87"/>
      <c r="T1002" s="88"/>
      <c r="AT1002" s="17" t="s">
        <v>273</v>
      </c>
      <c r="AU1002" s="17" t="s">
        <v>90</v>
      </c>
    </row>
    <row r="1003" s="1" customFormat="1" ht="16.5" customHeight="1">
      <c r="B1003" s="39"/>
      <c r="C1003" s="233" t="s">
        <v>5363</v>
      </c>
      <c r="D1003" s="233" t="s">
        <v>266</v>
      </c>
      <c r="E1003" s="234" t="s">
        <v>6234</v>
      </c>
      <c r="F1003" s="235" t="s">
        <v>6235</v>
      </c>
      <c r="G1003" s="236" t="s">
        <v>1829</v>
      </c>
      <c r="H1003" s="237">
        <v>5</v>
      </c>
      <c r="I1003" s="238"/>
      <c r="J1003" s="239">
        <f>ROUND(I1003*H1003,2)</f>
        <v>0</v>
      </c>
      <c r="K1003" s="235" t="s">
        <v>413</v>
      </c>
      <c r="L1003" s="44"/>
      <c r="M1003" s="240" t="s">
        <v>1</v>
      </c>
      <c r="N1003" s="241" t="s">
        <v>48</v>
      </c>
      <c r="O1003" s="87"/>
      <c r="P1003" s="242">
        <f>O1003*H1003</f>
        <v>0</v>
      </c>
      <c r="Q1003" s="242">
        <v>0</v>
      </c>
      <c r="R1003" s="242">
        <f>Q1003*H1003</f>
        <v>0</v>
      </c>
      <c r="S1003" s="242">
        <v>0</v>
      </c>
      <c r="T1003" s="243">
        <f>S1003*H1003</f>
        <v>0</v>
      </c>
      <c r="AR1003" s="244" t="s">
        <v>125</v>
      </c>
      <c r="AT1003" s="244" t="s">
        <v>266</v>
      </c>
      <c r="AU1003" s="244" t="s">
        <v>90</v>
      </c>
      <c r="AY1003" s="17" t="s">
        <v>263</v>
      </c>
      <c r="BE1003" s="245">
        <f>IF(N1003="základní",J1003,0)</f>
        <v>0</v>
      </c>
      <c r="BF1003" s="245">
        <f>IF(N1003="snížená",J1003,0)</f>
        <v>0</v>
      </c>
      <c r="BG1003" s="245">
        <f>IF(N1003="zákl. přenesená",J1003,0)</f>
        <v>0</v>
      </c>
      <c r="BH1003" s="245">
        <f>IF(N1003="sníž. přenesená",J1003,0)</f>
        <v>0</v>
      </c>
      <c r="BI1003" s="245">
        <f>IF(N1003="nulová",J1003,0)</f>
        <v>0</v>
      </c>
      <c r="BJ1003" s="17" t="s">
        <v>90</v>
      </c>
      <c r="BK1003" s="245">
        <f>ROUND(I1003*H1003,2)</f>
        <v>0</v>
      </c>
      <c r="BL1003" s="17" t="s">
        <v>125</v>
      </c>
      <c r="BM1003" s="244" t="s">
        <v>6236</v>
      </c>
    </row>
    <row r="1004" s="1" customFormat="1">
      <c r="B1004" s="39"/>
      <c r="C1004" s="40"/>
      <c r="D1004" s="246" t="s">
        <v>273</v>
      </c>
      <c r="E1004" s="40"/>
      <c r="F1004" s="247" t="s">
        <v>6237</v>
      </c>
      <c r="G1004" s="40"/>
      <c r="H1004" s="40"/>
      <c r="I1004" s="151"/>
      <c r="J1004" s="40"/>
      <c r="K1004" s="40"/>
      <c r="L1004" s="44"/>
      <c r="M1004" s="248"/>
      <c r="N1004" s="87"/>
      <c r="O1004" s="87"/>
      <c r="P1004" s="87"/>
      <c r="Q1004" s="87"/>
      <c r="R1004" s="87"/>
      <c r="S1004" s="87"/>
      <c r="T1004" s="88"/>
      <c r="AT1004" s="17" t="s">
        <v>273</v>
      </c>
      <c r="AU1004" s="17" t="s">
        <v>90</v>
      </c>
    </row>
    <row r="1005" s="1" customFormat="1" ht="16.5" customHeight="1">
      <c r="B1005" s="39"/>
      <c r="C1005" s="233" t="s">
        <v>6238</v>
      </c>
      <c r="D1005" s="233" t="s">
        <v>266</v>
      </c>
      <c r="E1005" s="234" t="s">
        <v>6239</v>
      </c>
      <c r="F1005" s="235" t="s">
        <v>6240</v>
      </c>
      <c r="G1005" s="236" t="s">
        <v>1829</v>
      </c>
      <c r="H1005" s="237">
        <v>5</v>
      </c>
      <c r="I1005" s="238"/>
      <c r="J1005" s="239">
        <f>ROUND(I1005*H1005,2)</f>
        <v>0</v>
      </c>
      <c r="K1005" s="235" t="s">
        <v>413</v>
      </c>
      <c r="L1005" s="44"/>
      <c r="M1005" s="240" t="s">
        <v>1</v>
      </c>
      <c r="N1005" s="241" t="s">
        <v>48</v>
      </c>
      <c r="O1005" s="87"/>
      <c r="P1005" s="242">
        <f>O1005*H1005</f>
        <v>0</v>
      </c>
      <c r="Q1005" s="242">
        <v>0</v>
      </c>
      <c r="R1005" s="242">
        <f>Q1005*H1005</f>
        <v>0</v>
      </c>
      <c r="S1005" s="242">
        <v>0</v>
      </c>
      <c r="T1005" s="243">
        <f>S1005*H1005</f>
        <v>0</v>
      </c>
      <c r="AR1005" s="244" t="s">
        <v>125</v>
      </c>
      <c r="AT1005" s="244" t="s">
        <v>266</v>
      </c>
      <c r="AU1005" s="244" t="s">
        <v>90</v>
      </c>
      <c r="AY1005" s="17" t="s">
        <v>263</v>
      </c>
      <c r="BE1005" s="245">
        <f>IF(N1005="základní",J1005,0)</f>
        <v>0</v>
      </c>
      <c r="BF1005" s="245">
        <f>IF(N1005="snížená",J1005,0)</f>
        <v>0</v>
      </c>
      <c r="BG1005" s="245">
        <f>IF(N1005="zákl. přenesená",J1005,0)</f>
        <v>0</v>
      </c>
      <c r="BH1005" s="245">
        <f>IF(N1005="sníž. přenesená",J1005,0)</f>
        <v>0</v>
      </c>
      <c r="BI1005" s="245">
        <f>IF(N1005="nulová",J1005,0)</f>
        <v>0</v>
      </c>
      <c r="BJ1005" s="17" t="s">
        <v>90</v>
      </c>
      <c r="BK1005" s="245">
        <f>ROUND(I1005*H1005,2)</f>
        <v>0</v>
      </c>
      <c r="BL1005" s="17" t="s">
        <v>125</v>
      </c>
      <c r="BM1005" s="244" t="s">
        <v>6241</v>
      </c>
    </row>
    <row r="1006" s="1" customFormat="1" ht="16.5" customHeight="1">
      <c r="B1006" s="39"/>
      <c r="C1006" s="233" t="s">
        <v>5365</v>
      </c>
      <c r="D1006" s="233" t="s">
        <v>266</v>
      </c>
      <c r="E1006" s="234" t="s">
        <v>6242</v>
      </c>
      <c r="F1006" s="235" t="s">
        <v>6243</v>
      </c>
      <c r="G1006" s="236" t="s">
        <v>1829</v>
      </c>
      <c r="H1006" s="237">
        <v>1</v>
      </c>
      <c r="I1006" s="238"/>
      <c r="J1006" s="239">
        <f>ROUND(I1006*H1006,2)</f>
        <v>0</v>
      </c>
      <c r="K1006" s="235" t="s">
        <v>413</v>
      </c>
      <c r="L1006" s="44"/>
      <c r="M1006" s="240" t="s">
        <v>1</v>
      </c>
      <c r="N1006" s="241" t="s">
        <v>48</v>
      </c>
      <c r="O1006" s="87"/>
      <c r="P1006" s="242">
        <f>O1006*H1006</f>
        <v>0</v>
      </c>
      <c r="Q1006" s="242">
        <v>0</v>
      </c>
      <c r="R1006" s="242">
        <f>Q1006*H1006</f>
        <v>0</v>
      </c>
      <c r="S1006" s="242">
        <v>0</v>
      </c>
      <c r="T1006" s="243">
        <f>S1006*H1006</f>
        <v>0</v>
      </c>
      <c r="AR1006" s="244" t="s">
        <v>125</v>
      </c>
      <c r="AT1006" s="244" t="s">
        <v>266</v>
      </c>
      <c r="AU1006" s="244" t="s">
        <v>90</v>
      </c>
      <c r="AY1006" s="17" t="s">
        <v>263</v>
      </c>
      <c r="BE1006" s="245">
        <f>IF(N1006="základní",J1006,0)</f>
        <v>0</v>
      </c>
      <c r="BF1006" s="245">
        <f>IF(N1006="snížená",J1006,0)</f>
        <v>0</v>
      </c>
      <c r="BG1006" s="245">
        <f>IF(N1006="zákl. přenesená",J1006,0)</f>
        <v>0</v>
      </c>
      <c r="BH1006" s="245">
        <f>IF(N1006="sníž. přenesená",J1006,0)</f>
        <v>0</v>
      </c>
      <c r="BI1006" s="245">
        <f>IF(N1006="nulová",J1006,0)</f>
        <v>0</v>
      </c>
      <c r="BJ1006" s="17" t="s">
        <v>90</v>
      </c>
      <c r="BK1006" s="245">
        <f>ROUND(I1006*H1006,2)</f>
        <v>0</v>
      </c>
      <c r="BL1006" s="17" t="s">
        <v>125</v>
      </c>
      <c r="BM1006" s="244" t="s">
        <v>6244</v>
      </c>
    </row>
    <row r="1007" s="1" customFormat="1" ht="16.5" customHeight="1">
      <c r="B1007" s="39"/>
      <c r="C1007" s="233" t="s">
        <v>6245</v>
      </c>
      <c r="D1007" s="233" t="s">
        <v>266</v>
      </c>
      <c r="E1007" s="234" t="s">
        <v>6246</v>
      </c>
      <c r="F1007" s="235" t="s">
        <v>6247</v>
      </c>
      <c r="G1007" s="236" t="s">
        <v>1829</v>
      </c>
      <c r="H1007" s="237">
        <v>1</v>
      </c>
      <c r="I1007" s="238"/>
      <c r="J1007" s="239">
        <f>ROUND(I1007*H1007,2)</f>
        <v>0</v>
      </c>
      <c r="K1007" s="235" t="s">
        <v>413</v>
      </c>
      <c r="L1007" s="44"/>
      <c r="M1007" s="240" t="s">
        <v>1</v>
      </c>
      <c r="N1007" s="241" t="s">
        <v>48</v>
      </c>
      <c r="O1007" s="87"/>
      <c r="P1007" s="242">
        <f>O1007*H1007</f>
        <v>0</v>
      </c>
      <c r="Q1007" s="242">
        <v>0</v>
      </c>
      <c r="R1007" s="242">
        <f>Q1007*H1007</f>
        <v>0</v>
      </c>
      <c r="S1007" s="242">
        <v>0</v>
      </c>
      <c r="T1007" s="243">
        <f>S1007*H1007</f>
        <v>0</v>
      </c>
      <c r="AR1007" s="244" t="s">
        <v>125</v>
      </c>
      <c r="AT1007" s="244" t="s">
        <v>266</v>
      </c>
      <c r="AU1007" s="244" t="s">
        <v>90</v>
      </c>
      <c r="AY1007" s="17" t="s">
        <v>263</v>
      </c>
      <c r="BE1007" s="245">
        <f>IF(N1007="základní",J1007,0)</f>
        <v>0</v>
      </c>
      <c r="BF1007" s="245">
        <f>IF(N1007="snížená",J1007,0)</f>
        <v>0</v>
      </c>
      <c r="BG1007" s="245">
        <f>IF(N1007="zákl. přenesená",J1007,0)</f>
        <v>0</v>
      </c>
      <c r="BH1007" s="245">
        <f>IF(N1007="sníž. přenesená",J1007,0)</f>
        <v>0</v>
      </c>
      <c r="BI1007" s="245">
        <f>IF(N1007="nulová",J1007,0)</f>
        <v>0</v>
      </c>
      <c r="BJ1007" s="17" t="s">
        <v>90</v>
      </c>
      <c r="BK1007" s="245">
        <f>ROUND(I1007*H1007,2)</f>
        <v>0</v>
      </c>
      <c r="BL1007" s="17" t="s">
        <v>125</v>
      </c>
      <c r="BM1007" s="244" t="s">
        <v>6248</v>
      </c>
    </row>
    <row r="1008" s="1" customFormat="1">
      <c r="B1008" s="39"/>
      <c r="C1008" s="40"/>
      <c r="D1008" s="246" t="s">
        <v>273</v>
      </c>
      <c r="E1008" s="40"/>
      <c r="F1008" s="247" t="s">
        <v>6249</v>
      </c>
      <c r="G1008" s="40"/>
      <c r="H1008" s="40"/>
      <c r="I1008" s="151"/>
      <c r="J1008" s="40"/>
      <c r="K1008" s="40"/>
      <c r="L1008" s="44"/>
      <c r="M1008" s="248"/>
      <c r="N1008" s="87"/>
      <c r="O1008" s="87"/>
      <c r="P1008" s="87"/>
      <c r="Q1008" s="87"/>
      <c r="R1008" s="87"/>
      <c r="S1008" s="87"/>
      <c r="T1008" s="88"/>
      <c r="AT1008" s="17" t="s">
        <v>273</v>
      </c>
      <c r="AU1008" s="17" t="s">
        <v>90</v>
      </c>
    </row>
    <row r="1009" s="1" customFormat="1" ht="16.5" customHeight="1">
      <c r="B1009" s="39"/>
      <c r="C1009" s="233" t="s">
        <v>5368</v>
      </c>
      <c r="D1009" s="233" t="s">
        <v>266</v>
      </c>
      <c r="E1009" s="234" t="s">
        <v>6250</v>
      </c>
      <c r="F1009" s="235" t="s">
        <v>6251</v>
      </c>
      <c r="G1009" s="236" t="s">
        <v>1829</v>
      </c>
      <c r="H1009" s="237">
        <v>1</v>
      </c>
      <c r="I1009" s="238"/>
      <c r="J1009" s="239">
        <f>ROUND(I1009*H1009,2)</f>
        <v>0</v>
      </c>
      <c r="K1009" s="235" t="s">
        <v>413</v>
      </c>
      <c r="L1009" s="44"/>
      <c r="M1009" s="240" t="s">
        <v>1</v>
      </c>
      <c r="N1009" s="241" t="s">
        <v>48</v>
      </c>
      <c r="O1009" s="87"/>
      <c r="P1009" s="242">
        <f>O1009*H1009</f>
        <v>0</v>
      </c>
      <c r="Q1009" s="242">
        <v>0</v>
      </c>
      <c r="R1009" s="242">
        <f>Q1009*H1009</f>
        <v>0</v>
      </c>
      <c r="S1009" s="242">
        <v>0</v>
      </c>
      <c r="T1009" s="243">
        <f>S1009*H1009</f>
        <v>0</v>
      </c>
      <c r="AR1009" s="244" t="s">
        <v>125</v>
      </c>
      <c r="AT1009" s="244" t="s">
        <v>266</v>
      </c>
      <c r="AU1009" s="244" t="s">
        <v>90</v>
      </c>
      <c r="AY1009" s="17" t="s">
        <v>263</v>
      </c>
      <c r="BE1009" s="245">
        <f>IF(N1009="základní",J1009,0)</f>
        <v>0</v>
      </c>
      <c r="BF1009" s="245">
        <f>IF(N1009="snížená",J1009,0)</f>
        <v>0</v>
      </c>
      <c r="BG1009" s="245">
        <f>IF(N1009="zákl. přenesená",J1009,0)</f>
        <v>0</v>
      </c>
      <c r="BH1009" s="245">
        <f>IF(N1009="sníž. přenesená",J1009,0)</f>
        <v>0</v>
      </c>
      <c r="BI1009" s="245">
        <f>IF(N1009="nulová",J1009,0)</f>
        <v>0</v>
      </c>
      <c r="BJ1009" s="17" t="s">
        <v>90</v>
      </c>
      <c r="BK1009" s="245">
        <f>ROUND(I1009*H1009,2)</f>
        <v>0</v>
      </c>
      <c r="BL1009" s="17" t="s">
        <v>125</v>
      </c>
      <c r="BM1009" s="244" t="s">
        <v>6252</v>
      </c>
    </row>
    <row r="1010" s="1" customFormat="1">
      <c r="B1010" s="39"/>
      <c r="C1010" s="40"/>
      <c r="D1010" s="246" t="s">
        <v>273</v>
      </c>
      <c r="E1010" s="40"/>
      <c r="F1010" s="247" t="s">
        <v>6253</v>
      </c>
      <c r="G1010" s="40"/>
      <c r="H1010" s="40"/>
      <c r="I1010" s="151"/>
      <c r="J1010" s="40"/>
      <c r="K1010" s="40"/>
      <c r="L1010" s="44"/>
      <c r="M1010" s="248"/>
      <c r="N1010" s="87"/>
      <c r="O1010" s="87"/>
      <c r="P1010" s="87"/>
      <c r="Q1010" s="87"/>
      <c r="R1010" s="87"/>
      <c r="S1010" s="87"/>
      <c r="T1010" s="88"/>
      <c r="AT1010" s="17" t="s">
        <v>273</v>
      </c>
      <c r="AU1010" s="17" t="s">
        <v>90</v>
      </c>
    </row>
    <row r="1011" s="1" customFormat="1" ht="16.5" customHeight="1">
      <c r="B1011" s="39"/>
      <c r="C1011" s="233" t="s">
        <v>6254</v>
      </c>
      <c r="D1011" s="233" t="s">
        <v>266</v>
      </c>
      <c r="E1011" s="234" t="s">
        <v>6255</v>
      </c>
      <c r="F1011" s="235" t="s">
        <v>4745</v>
      </c>
      <c r="G1011" s="236" t="s">
        <v>1829</v>
      </c>
      <c r="H1011" s="237">
        <v>1</v>
      </c>
      <c r="I1011" s="238"/>
      <c r="J1011" s="239">
        <f>ROUND(I1011*H1011,2)</f>
        <v>0</v>
      </c>
      <c r="K1011" s="235" t="s">
        <v>413</v>
      </c>
      <c r="L1011" s="44"/>
      <c r="M1011" s="240" t="s">
        <v>1</v>
      </c>
      <c r="N1011" s="241" t="s">
        <v>48</v>
      </c>
      <c r="O1011" s="87"/>
      <c r="P1011" s="242">
        <f>O1011*H1011</f>
        <v>0</v>
      </c>
      <c r="Q1011" s="242">
        <v>0</v>
      </c>
      <c r="R1011" s="242">
        <f>Q1011*H1011</f>
        <v>0</v>
      </c>
      <c r="S1011" s="242">
        <v>0</v>
      </c>
      <c r="T1011" s="243">
        <f>S1011*H1011</f>
        <v>0</v>
      </c>
      <c r="AR1011" s="244" t="s">
        <v>125</v>
      </c>
      <c r="AT1011" s="244" t="s">
        <v>266</v>
      </c>
      <c r="AU1011" s="244" t="s">
        <v>90</v>
      </c>
      <c r="AY1011" s="17" t="s">
        <v>263</v>
      </c>
      <c r="BE1011" s="245">
        <f>IF(N1011="základní",J1011,0)</f>
        <v>0</v>
      </c>
      <c r="BF1011" s="245">
        <f>IF(N1011="snížená",J1011,0)</f>
        <v>0</v>
      </c>
      <c r="BG1011" s="245">
        <f>IF(N1011="zákl. přenesená",J1011,0)</f>
        <v>0</v>
      </c>
      <c r="BH1011" s="245">
        <f>IF(N1011="sníž. přenesená",J1011,0)</f>
        <v>0</v>
      </c>
      <c r="BI1011" s="245">
        <f>IF(N1011="nulová",J1011,0)</f>
        <v>0</v>
      </c>
      <c r="BJ1011" s="17" t="s">
        <v>90</v>
      </c>
      <c r="BK1011" s="245">
        <f>ROUND(I1011*H1011,2)</f>
        <v>0</v>
      </c>
      <c r="BL1011" s="17" t="s">
        <v>125</v>
      </c>
      <c r="BM1011" s="244" t="s">
        <v>6256</v>
      </c>
    </row>
    <row r="1012" s="11" customFormat="1" ht="25.92" customHeight="1">
      <c r="B1012" s="217"/>
      <c r="C1012" s="218"/>
      <c r="D1012" s="219" t="s">
        <v>82</v>
      </c>
      <c r="E1012" s="220" t="s">
        <v>6257</v>
      </c>
      <c r="F1012" s="220" t="s">
        <v>6258</v>
      </c>
      <c r="G1012" s="218"/>
      <c r="H1012" s="218"/>
      <c r="I1012" s="221"/>
      <c r="J1012" s="222">
        <f>BK1012</f>
        <v>0</v>
      </c>
      <c r="K1012" s="218"/>
      <c r="L1012" s="223"/>
      <c r="M1012" s="224"/>
      <c r="N1012" s="225"/>
      <c r="O1012" s="225"/>
      <c r="P1012" s="226">
        <f>SUM(P1013:P1027)</f>
        <v>0</v>
      </c>
      <c r="Q1012" s="225"/>
      <c r="R1012" s="226">
        <f>SUM(R1013:R1027)</f>
        <v>0</v>
      </c>
      <c r="S1012" s="225"/>
      <c r="T1012" s="227">
        <f>SUM(T1013:T1027)</f>
        <v>0</v>
      </c>
      <c r="AR1012" s="228" t="s">
        <v>90</v>
      </c>
      <c r="AT1012" s="229" t="s">
        <v>82</v>
      </c>
      <c r="AU1012" s="229" t="s">
        <v>83</v>
      </c>
      <c r="AY1012" s="228" t="s">
        <v>263</v>
      </c>
      <c r="BK1012" s="230">
        <f>SUM(BK1013:BK1027)</f>
        <v>0</v>
      </c>
    </row>
    <row r="1013" s="1" customFormat="1" ht="16.5" customHeight="1">
      <c r="B1013" s="39"/>
      <c r="C1013" s="233" t="s">
        <v>5370</v>
      </c>
      <c r="D1013" s="233" t="s">
        <v>266</v>
      </c>
      <c r="E1013" s="234" t="s">
        <v>6259</v>
      </c>
      <c r="F1013" s="235" t="s">
        <v>5920</v>
      </c>
      <c r="G1013" s="236" t="s">
        <v>1829</v>
      </c>
      <c r="H1013" s="237">
        <v>1</v>
      </c>
      <c r="I1013" s="238"/>
      <c r="J1013" s="239">
        <f>ROUND(I1013*H1013,2)</f>
        <v>0</v>
      </c>
      <c r="K1013" s="235" t="s">
        <v>413</v>
      </c>
      <c r="L1013" s="44"/>
      <c r="M1013" s="240" t="s">
        <v>1</v>
      </c>
      <c r="N1013" s="241" t="s">
        <v>48</v>
      </c>
      <c r="O1013" s="87"/>
      <c r="P1013" s="242">
        <f>O1013*H1013</f>
        <v>0</v>
      </c>
      <c r="Q1013" s="242">
        <v>0</v>
      </c>
      <c r="R1013" s="242">
        <f>Q1013*H1013</f>
        <v>0</v>
      </c>
      <c r="S1013" s="242">
        <v>0</v>
      </c>
      <c r="T1013" s="243">
        <f>S1013*H1013</f>
        <v>0</v>
      </c>
      <c r="AR1013" s="244" t="s">
        <v>125</v>
      </c>
      <c r="AT1013" s="244" t="s">
        <v>266</v>
      </c>
      <c r="AU1013" s="244" t="s">
        <v>90</v>
      </c>
      <c r="AY1013" s="17" t="s">
        <v>263</v>
      </c>
      <c r="BE1013" s="245">
        <f>IF(N1013="základní",J1013,0)</f>
        <v>0</v>
      </c>
      <c r="BF1013" s="245">
        <f>IF(N1013="snížená",J1013,0)</f>
        <v>0</v>
      </c>
      <c r="BG1013" s="245">
        <f>IF(N1013="zákl. přenesená",J1013,0)</f>
        <v>0</v>
      </c>
      <c r="BH1013" s="245">
        <f>IF(N1013="sníž. přenesená",J1013,0)</f>
        <v>0</v>
      </c>
      <c r="BI1013" s="245">
        <f>IF(N1013="nulová",J1013,0)</f>
        <v>0</v>
      </c>
      <c r="BJ1013" s="17" t="s">
        <v>90</v>
      </c>
      <c r="BK1013" s="245">
        <f>ROUND(I1013*H1013,2)</f>
        <v>0</v>
      </c>
      <c r="BL1013" s="17" t="s">
        <v>125</v>
      </c>
      <c r="BM1013" s="244" t="s">
        <v>6260</v>
      </c>
    </row>
    <row r="1014" s="1" customFormat="1">
      <c r="B1014" s="39"/>
      <c r="C1014" s="40"/>
      <c r="D1014" s="246" t="s">
        <v>273</v>
      </c>
      <c r="E1014" s="40"/>
      <c r="F1014" s="247" t="s">
        <v>5922</v>
      </c>
      <c r="G1014" s="40"/>
      <c r="H1014" s="40"/>
      <c r="I1014" s="151"/>
      <c r="J1014" s="40"/>
      <c r="K1014" s="40"/>
      <c r="L1014" s="44"/>
      <c r="M1014" s="248"/>
      <c r="N1014" s="87"/>
      <c r="O1014" s="87"/>
      <c r="P1014" s="87"/>
      <c r="Q1014" s="87"/>
      <c r="R1014" s="87"/>
      <c r="S1014" s="87"/>
      <c r="T1014" s="88"/>
      <c r="AT1014" s="17" t="s">
        <v>273</v>
      </c>
      <c r="AU1014" s="17" t="s">
        <v>90</v>
      </c>
    </row>
    <row r="1015" s="1" customFormat="1" ht="16.5" customHeight="1">
      <c r="B1015" s="39"/>
      <c r="C1015" s="233" t="s">
        <v>6261</v>
      </c>
      <c r="D1015" s="233" t="s">
        <v>266</v>
      </c>
      <c r="E1015" s="234" t="s">
        <v>6262</v>
      </c>
      <c r="F1015" s="235" t="s">
        <v>6263</v>
      </c>
      <c r="G1015" s="236" t="s">
        <v>1829</v>
      </c>
      <c r="H1015" s="237">
        <v>2</v>
      </c>
      <c r="I1015" s="238"/>
      <c r="J1015" s="239">
        <f>ROUND(I1015*H1015,2)</f>
        <v>0</v>
      </c>
      <c r="K1015" s="235" t="s">
        <v>413</v>
      </c>
      <c r="L1015" s="44"/>
      <c r="M1015" s="240" t="s">
        <v>1</v>
      </c>
      <c r="N1015" s="241" t="s">
        <v>48</v>
      </c>
      <c r="O1015" s="87"/>
      <c r="P1015" s="242">
        <f>O1015*H1015</f>
        <v>0</v>
      </c>
      <c r="Q1015" s="242">
        <v>0</v>
      </c>
      <c r="R1015" s="242">
        <f>Q1015*H1015</f>
        <v>0</v>
      </c>
      <c r="S1015" s="242">
        <v>0</v>
      </c>
      <c r="T1015" s="243">
        <f>S1015*H1015</f>
        <v>0</v>
      </c>
      <c r="AR1015" s="244" t="s">
        <v>125</v>
      </c>
      <c r="AT1015" s="244" t="s">
        <v>266</v>
      </c>
      <c r="AU1015" s="244" t="s">
        <v>90</v>
      </c>
      <c r="AY1015" s="17" t="s">
        <v>263</v>
      </c>
      <c r="BE1015" s="245">
        <f>IF(N1015="základní",J1015,0)</f>
        <v>0</v>
      </c>
      <c r="BF1015" s="245">
        <f>IF(N1015="snížená",J1015,0)</f>
        <v>0</v>
      </c>
      <c r="BG1015" s="245">
        <f>IF(N1015="zákl. přenesená",J1015,0)</f>
        <v>0</v>
      </c>
      <c r="BH1015" s="245">
        <f>IF(N1015="sníž. přenesená",J1015,0)</f>
        <v>0</v>
      </c>
      <c r="BI1015" s="245">
        <f>IF(N1015="nulová",J1015,0)</f>
        <v>0</v>
      </c>
      <c r="BJ1015" s="17" t="s">
        <v>90</v>
      </c>
      <c r="BK1015" s="245">
        <f>ROUND(I1015*H1015,2)</f>
        <v>0</v>
      </c>
      <c r="BL1015" s="17" t="s">
        <v>125</v>
      </c>
      <c r="BM1015" s="244" t="s">
        <v>6264</v>
      </c>
    </row>
    <row r="1016" s="1" customFormat="1" ht="16.5" customHeight="1">
      <c r="B1016" s="39"/>
      <c r="C1016" s="233" t="s">
        <v>5373</v>
      </c>
      <c r="D1016" s="233" t="s">
        <v>266</v>
      </c>
      <c r="E1016" s="234" t="s">
        <v>6265</v>
      </c>
      <c r="F1016" s="235" t="s">
        <v>6266</v>
      </c>
      <c r="G1016" s="236" t="s">
        <v>1829</v>
      </c>
      <c r="H1016" s="237">
        <v>1</v>
      </c>
      <c r="I1016" s="238"/>
      <c r="J1016" s="239">
        <f>ROUND(I1016*H1016,2)</f>
        <v>0</v>
      </c>
      <c r="K1016" s="235" t="s">
        <v>413</v>
      </c>
      <c r="L1016" s="44"/>
      <c r="M1016" s="240" t="s">
        <v>1</v>
      </c>
      <c r="N1016" s="241" t="s">
        <v>48</v>
      </c>
      <c r="O1016" s="87"/>
      <c r="P1016" s="242">
        <f>O1016*H1016</f>
        <v>0</v>
      </c>
      <c r="Q1016" s="242">
        <v>0</v>
      </c>
      <c r="R1016" s="242">
        <f>Q1016*H1016</f>
        <v>0</v>
      </c>
      <c r="S1016" s="242">
        <v>0</v>
      </c>
      <c r="T1016" s="243">
        <f>S1016*H1016</f>
        <v>0</v>
      </c>
      <c r="AR1016" s="244" t="s">
        <v>125</v>
      </c>
      <c r="AT1016" s="244" t="s">
        <v>266</v>
      </c>
      <c r="AU1016" s="244" t="s">
        <v>90</v>
      </c>
      <c r="AY1016" s="17" t="s">
        <v>263</v>
      </c>
      <c r="BE1016" s="245">
        <f>IF(N1016="základní",J1016,0)</f>
        <v>0</v>
      </c>
      <c r="BF1016" s="245">
        <f>IF(N1016="snížená",J1016,0)</f>
        <v>0</v>
      </c>
      <c r="BG1016" s="245">
        <f>IF(N1016="zákl. přenesená",J1016,0)</f>
        <v>0</v>
      </c>
      <c r="BH1016" s="245">
        <f>IF(N1016="sníž. přenesená",J1016,0)</f>
        <v>0</v>
      </c>
      <c r="BI1016" s="245">
        <f>IF(N1016="nulová",J1016,0)</f>
        <v>0</v>
      </c>
      <c r="BJ1016" s="17" t="s">
        <v>90</v>
      </c>
      <c r="BK1016" s="245">
        <f>ROUND(I1016*H1016,2)</f>
        <v>0</v>
      </c>
      <c r="BL1016" s="17" t="s">
        <v>125</v>
      </c>
      <c r="BM1016" s="244" t="s">
        <v>6267</v>
      </c>
    </row>
    <row r="1017" s="1" customFormat="1" ht="16.5" customHeight="1">
      <c r="B1017" s="39"/>
      <c r="C1017" s="233" t="s">
        <v>6268</v>
      </c>
      <c r="D1017" s="233" t="s">
        <v>266</v>
      </c>
      <c r="E1017" s="234" t="s">
        <v>6269</v>
      </c>
      <c r="F1017" s="235" t="s">
        <v>6270</v>
      </c>
      <c r="G1017" s="236" t="s">
        <v>1829</v>
      </c>
      <c r="H1017" s="237">
        <v>1</v>
      </c>
      <c r="I1017" s="238"/>
      <c r="J1017" s="239">
        <f>ROUND(I1017*H1017,2)</f>
        <v>0</v>
      </c>
      <c r="K1017" s="235" t="s">
        <v>413</v>
      </c>
      <c r="L1017" s="44"/>
      <c r="M1017" s="240" t="s">
        <v>1</v>
      </c>
      <c r="N1017" s="241" t="s">
        <v>48</v>
      </c>
      <c r="O1017" s="87"/>
      <c r="P1017" s="242">
        <f>O1017*H1017</f>
        <v>0</v>
      </c>
      <c r="Q1017" s="242">
        <v>0</v>
      </c>
      <c r="R1017" s="242">
        <f>Q1017*H1017</f>
        <v>0</v>
      </c>
      <c r="S1017" s="242">
        <v>0</v>
      </c>
      <c r="T1017" s="243">
        <f>S1017*H1017</f>
        <v>0</v>
      </c>
      <c r="AR1017" s="244" t="s">
        <v>125</v>
      </c>
      <c r="AT1017" s="244" t="s">
        <v>266</v>
      </c>
      <c r="AU1017" s="244" t="s">
        <v>90</v>
      </c>
      <c r="AY1017" s="17" t="s">
        <v>263</v>
      </c>
      <c r="BE1017" s="245">
        <f>IF(N1017="základní",J1017,0)</f>
        <v>0</v>
      </c>
      <c r="BF1017" s="245">
        <f>IF(N1017="snížená",J1017,0)</f>
        <v>0</v>
      </c>
      <c r="BG1017" s="245">
        <f>IF(N1017="zákl. přenesená",J1017,0)</f>
        <v>0</v>
      </c>
      <c r="BH1017" s="245">
        <f>IF(N1017="sníž. přenesená",J1017,0)</f>
        <v>0</v>
      </c>
      <c r="BI1017" s="245">
        <f>IF(N1017="nulová",J1017,0)</f>
        <v>0</v>
      </c>
      <c r="BJ1017" s="17" t="s">
        <v>90</v>
      </c>
      <c r="BK1017" s="245">
        <f>ROUND(I1017*H1017,2)</f>
        <v>0</v>
      </c>
      <c r="BL1017" s="17" t="s">
        <v>125</v>
      </c>
      <c r="BM1017" s="244" t="s">
        <v>6271</v>
      </c>
    </row>
    <row r="1018" s="1" customFormat="1" ht="16.5" customHeight="1">
      <c r="B1018" s="39"/>
      <c r="C1018" s="233" t="s">
        <v>5375</v>
      </c>
      <c r="D1018" s="233" t="s">
        <v>266</v>
      </c>
      <c r="E1018" s="234" t="s">
        <v>6272</v>
      </c>
      <c r="F1018" s="235" t="s">
        <v>6273</v>
      </c>
      <c r="G1018" s="236" t="s">
        <v>1829</v>
      </c>
      <c r="H1018" s="237">
        <v>2</v>
      </c>
      <c r="I1018" s="238"/>
      <c r="J1018" s="239">
        <f>ROUND(I1018*H1018,2)</f>
        <v>0</v>
      </c>
      <c r="K1018" s="235" t="s">
        <v>413</v>
      </c>
      <c r="L1018" s="44"/>
      <c r="M1018" s="240" t="s">
        <v>1</v>
      </c>
      <c r="N1018" s="241" t="s">
        <v>48</v>
      </c>
      <c r="O1018" s="87"/>
      <c r="P1018" s="242">
        <f>O1018*H1018</f>
        <v>0</v>
      </c>
      <c r="Q1018" s="242">
        <v>0</v>
      </c>
      <c r="R1018" s="242">
        <f>Q1018*H1018</f>
        <v>0</v>
      </c>
      <c r="S1018" s="242">
        <v>0</v>
      </c>
      <c r="T1018" s="243">
        <f>S1018*H1018</f>
        <v>0</v>
      </c>
      <c r="AR1018" s="244" t="s">
        <v>125</v>
      </c>
      <c r="AT1018" s="244" t="s">
        <v>266</v>
      </c>
      <c r="AU1018" s="244" t="s">
        <v>90</v>
      </c>
      <c r="AY1018" s="17" t="s">
        <v>263</v>
      </c>
      <c r="BE1018" s="245">
        <f>IF(N1018="základní",J1018,0)</f>
        <v>0</v>
      </c>
      <c r="BF1018" s="245">
        <f>IF(N1018="snížená",J1018,0)</f>
        <v>0</v>
      </c>
      <c r="BG1018" s="245">
        <f>IF(N1018="zákl. přenesená",J1018,0)</f>
        <v>0</v>
      </c>
      <c r="BH1018" s="245">
        <f>IF(N1018="sníž. přenesená",J1018,0)</f>
        <v>0</v>
      </c>
      <c r="BI1018" s="245">
        <f>IF(N1018="nulová",J1018,0)</f>
        <v>0</v>
      </c>
      <c r="BJ1018" s="17" t="s">
        <v>90</v>
      </c>
      <c r="BK1018" s="245">
        <f>ROUND(I1018*H1018,2)</f>
        <v>0</v>
      </c>
      <c r="BL1018" s="17" t="s">
        <v>125</v>
      </c>
      <c r="BM1018" s="244" t="s">
        <v>6274</v>
      </c>
    </row>
    <row r="1019" s="1" customFormat="1" ht="16.5" customHeight="1">
      <c r="B1019" s="39"/>
      <c r="C1019" s="233" t="s">
        <v>6275</v>
      </c>
      <c r="D1019" s="233" t="s">
        <v>266</v>
      </c>
      <c r="E1019" s="234" t="s">
        <v>6276</v>
      </c>
      <c r="F1019" s="235" t="s">
        <v>6059</v>
      </c>
      <c r="G1019" s="236" t="s">
        <v>1829</v>
      </c>
      <c r="H1019" s="237">
        <v>1</v>
      </c>
      <c r="I1019" s="238"/>
      <c r="J1019" s="239">
        <f>ROUND(I1019*H1019,2)</f>
        <v>0</v>
      </c>
      <c r="K1019" s="235" t="s">
        <v>413</v>
      </c>
      <c r="L1019" s="44"/>
      <c r="M1019" s="240" t="s">
        <v>1</v>
      </c>
      <c r="N1019" s="241" t="s">
        <v>48</v>
      </c>
      <c r="O1019" s="87"/>
      <c r="P1019" s="242">
        <f>O1019*H1019</f>
        <v>0</v>
      </c>
      <c r="Q1019" s="242">
        <v>0</v>
      </c>
      <c r="R1019" s="242">
        <f>Q1019*H1019</f>
        <v>0</v>
      </c>
      <c r="S1019" s="242">
        <v>0</v>
      </c>
      <c r="T1019" s="243">
        <f>S1019*H1019</f>
        <v>0</v>
      </c>
      <c r="AR1019" s="244" t="s">
        <v>125</v>
      </c>
      <c r="AT1019" s="244" t="s">
        <v>266</v>
      </c>
      <c r="AU1019" s="244" t="s">
        <v>90</v>
      </c>
      <c r="AY1019" s="17" t="s">
        <v>263</v>
      </c>
      <c r="BE1019" s="245">
        <f>IF(N1019="základní",J1019,0)</f>
        <v>0</v>
      </c>
      <c r="BF1019" s="245">
        <f>IF(N1019="snížená",J1019,0)</f>
        <v>0</v>
      </c>
      <c r="BG1019" s="245">
        <f>IF(N1019="zákl. přenesená",J1019,0)</f>
        <v>0</v>
      </c>
      <c r="BH1019" s="245">
        <f>IF(N1019="sníž. přenesená",J1019,0)</f>
        <v>0</v>
      </c>
      <c r="BI1019" s="245">
        <f>IF(N1019="nulová",J1019,0)</f>
        <v>0</v>
      </c>
      <c r="BJ1019" s="17" t="s">
        <v>90</v>
      </c>
      <c r="BK1019" s="245">
        <f>ROUND(I1019*H1019,2)</f>
        <v>0</v>
      </c>
      <c r="BL1019" s="17" t="s">
        <v>125</v>
      </c>
      <c r="BM1019" s="244" t="s">
        <v>6277</v>
      </c>
    </row>
    <row r="1020" s="1" customFormat="1" ht="16.5" customHeight="1">
      <c r="B1020" s="39"/>
      <c r="C1020" s="233" t="s">
        <v>5378</v>
      </c>
      <c r="D1020" s="233" t="s">
        <v>266</v>
      </c>
      <c r="E1020" s="234" t="s">
        <v>6278</v>
      </c>
      <c r="F1020" s="235" t="s">
        <v>4745</v>
      </c>
      <c r="G1020" s="236" t="s">
        <v>1829</v>
      </c>
      <c r="H1020" s="237">
        <v>1</v>
      </c>
      <c r="I1020" s="238"/>
      <c r="J1020" s="239">
        <f>ROUND(I1020*H1020,2)</f>
        <v>0</v>
      </c>
      <c r="K1020" s="235" t="s">
        <v>413</v>
      </c>
      <c r="L1020" s="44"/>
      <c r="M1020" s="240" t="s">
        <v>1</v>
      </c>
      <c r="N1020" s="241" t="s">
        <v>48</v>
      </c>
      <c r="O1020" s="87"/>
      <c r="P1020" s="242">
        <f>O1020*H1020</f>
        <v>0</v>
      </c>
      <c r="Q1020" s="242">
        <v>0</v>
      </c>
      <c r="R1020" s="242">
        <f>Q1020*H1020</f>
        <v>0</v>
      </c>
      <c r="S1020" s="242">
        <v>0</v>
      </c>
      <c r="T1020" s="243">
        <f>S1020*H1020</f>
        <v>0</v>
      </c>
      <c r="AR1020" s="244" t="s">
        <v>125</v>
      </c>
      <c r="AT1020" s="244" t="s">
        <v>266</v>
      </c>
      <c r="AU1020" s="244" t="s">
        <v>90</v>
      </c>
      <c r="AY1020" s="17" t="s">
        <v>263</v>
      </c>
      <c r="BE1020" s="245">
        <f>IF(N1020="základní",J1020,0)</f>
        <v>0</v>
      </c>
      <c r="BF1020" s="245">
        <f>IF(N1020="snížená",J1020,0)</f>
        <v>0</v>
      </c>
      <c r="BG1020" s="245">
        <f>IF(N1020="zákl. přenesená",J1020,0)</f>
        <v>0</v>
      </c>
      <c r="BH1020" s="245">
        <f>IF(N1020="sníž. přenesená",J1020,0)</f>
        <v>0</v>
      </c>
      <c r="BI1020" s="245">
        <f>IF(N1020="nulová",J1020,0)</f>
        <v>0</v>
      </c>
      <c r="BJ1020" s="17" t="s">
        <v>90</v>
      </c>
      <c r="BK1020" s="245">
        <f>ROUND(I1020*H1020,2)</f>
        <v>0</v>
      </c>
      <c r="BL1020" s="17" t="s">
        <v>125</v>
      </c>
      <c r="BM1020" s="244" t="s">
        <v>6279</v>
      </c>
    </row>
    <row r="1021" s="1" customFormat="1" ht="16.5" customHeight="1">
      <c r="B1021" s="39"/>
      <c r="C1021" s="233" t="s">
        <v>6280</v>
      </c>
      <c r="D1021" s="233" t="s">
        <v>266</v>
      </c>
      <c r="E1021" s="234" t="s">
        <v>6281</v>
      </c>
      <c r="F1021" s="235" t="s">
        <v>4817</v>
      </c>
      <c r="G1021" s="236" t="s">
        <v>1829</v>
      </c>
      <c r="H1021" s="237">
        <v>1</v>
      </c>
      <c r="I1021" s="238"/>
      <c r="J1021" s="239">
        <f>ROUND(I1021*H1021,2)</f>
        <v>0</v>
      </c>
      <c r="K1021" s="235" t="s">
        <v>413</v>
      </c>
      <c r="L1021" s="44"/>
      <c r="M1021" s="240" t="s">
        <v>1</v>
      </c>
      <c r="N1021" s="241" t="s">
        <v>48</v>
      </c>
      <c r="O1021" s="87"/>
      <c r="P1021" s="242">
        <f>O1021*H1021</f>
        <v>0</v>
      </c>
      <c r="Q1021" s="242">
        <v>0</v>
      </c>
      <c r="R1021" s="242">
        <f>Q1021*H1021</f>
        <v>0</v>
      </c>
      <c r="S1021" s="242">
        <v>0</v>
      </c>
      <c r="T1021" s="243">
        <f>S1021*H1021</f>
        <v>0</v>
      </c>
      <c r="AR1021" s="244" t="s">
        <v>125</v>
      </c>
      <c r="AT1021" s="244" t="s">
        <v>266</v>
      </c>
      <c r="AU1021" s="244" t="s">
        <v>90</v>
      </c>
      <c r="AY1021" s="17" t="s">
        <v>263</v>
      </c>
      <c r="BE1021" s="245">
        <f>IF(N1021="základní",J1021,0)</f>
        <v>0</v>
      </c>
      <c r="BF1021" s="245">
        <f>IF(N1021="snížená",J1021,0)</f>
        <v>0</v>
      </c>
      <c r="BG1021" s="245">
        <f>IF(N1021="zákl. přenesená",J1021,0)</f>
        <v>0</v>
      </c>
      <c r="BH1021" s="245">
        <f>IF(N1021="sníž. přenesená",J1021,0)</f>
        <v>0</v>
      </c>
      <c r="BI1021" s="245">
        <f>IF(N1021="nulová",J1021,0)</f>
        <v>0</v>
      </c>
      <c r="BJ1021" s="17" t="s">
        <v>90</v>
      </c>
      <c r="BK1021" s="245">
        <f>ROUND(I1021*H1021,2)</f>
        <v>0</v>
      </c>
      <c r="BL1021" s="17" t="s">
        <v>125</v>
      </c>
      <c r="BM1021" s="244" t="s">
        <v>6282</v>
      </c>
    </row>
    <row r="1022" s="1" customFormat="1">
      <c r="B1022" s="39"/>
      <c r="C1022" s="40"/>
      <c r="D1022" s="246" t="s">
        <v>273</v>
      </c>
      <c r="E1022" s="40"/>
      <c r="F1022" s="247" t="s">
        <v>6283</v>
      </c>
      <c r="G1022" s="40"/>
      <c r="H1022" s="40"/>
      <c r="I1022" s="151"/>
      <c r="J1022" s="40"/>
      <c r="K1022" s="40"/>
      <c r="L1022" s="44"/>
      <c r="M1022" s="248"/>
      <c r="N1022" s="87"/>
      <c r="O1022" s="87"/>
      <c r="P1022" s="87"/>
      <c r="Q1022" s="87"/>
      <c r="R1022" s="87"/>
      <c r="S1022" s="87"/>
      <c r="T1022" s="88"/>
      <c r="AT1022" s="17" t="s">
        <v>273</v>
      </c>
      <c r="AU1022" s="17" t="s">
        <v>90</v>
      </c>
    </row>
    <row r="1023" s="1" customFormat="1" ht="16.5" customHeight="1">
      <c r="B1023" s="39"/>
      <c r="C1023" s="233" t="s">
        <v>5381</v>
      </c>
      <c r="D1023" s="233" t="s">
        <v>266</v>
      </c>
      <c r="E1023" s="234" t="s">
        <v>6284</v>
      </c>
      <c r="F1023" s="235" t="s">
        <v>6285</v>
      </c>
      <c r="G1023" s="236" t="s">
        <v>1829</v>
      </c>
      <c r="H1023" s="237">
        <v>1</v>
      </c>
      <c r="I1023" s="238"/>
      <c r="J1023" s="239">
        <f>ROUND(I1023*H1023,2)</f>
        <v>0</v>
      </c>
      <c r="K1023" s="235" t="s">
        <v>413</v>
      </c>
      <c r="L1023" s="44"/>
      <c r="M1023" s="240" t="s">
        <v>1</v>
      </c>
      <c r="N1023" s="241" t="s">
        <v>48</v>
      </c>
      <c r="O1023" s="87"/>
      <c r="P1023" s="242">
        <f>O1023*H1023</f>
        <v>0</v>
      </c>
      <c r="Q1023" s="242">
        <v>0</v>
      </c>
      <c r="R1023" s="242">
        <f>Q1023*H1023</f>
        <v>0</v>
      </c>
      <c r="S1023" s="242">
        <v>0</v>
      </c>
      <c r="T1023" s="243">
        <f>S1023*H1023</f>
        <v>0</v>
      </c>
      <c r="AR1023" s="244" t="s">
        <v>125</v>
      </c>
      <c r="AT1023" s="244" t="s">
        <v>266</v>
      </c>
      <c r="AU1023" s="244" t="s">
        <v>90</v>
      </c>
      <c r="AY1023" s="17" t="s">
        <v>263</v>
      </c>
      <c r="BE1023" s="245">
        <f>IF(N1023="základní",J1023,0)</f>
        <v>0</v>
      </c>
      <c r="BF1023" s="245">
        <f>IF(N1023="snížená",J1023,0)</f>
        <v>0</v>
      </c>
      <c r="BG1023" s="245">
        <f>IF(N1023="zákl. přenesená",J1023,0)</f>
        <v>0</v>
      </c>
      <c r="BH1023" s="245">
        <f>IF(N1023="sníž. přenesená",J1023,0)</f>
        <v>0</v>
      </c>
      <c r="BI1023" s="245">
        <f>IF(N1023="nulová",J1023,0)</f>
        <v>0</v>
      </c>
      <c r="BJ1023" s="17" t="s">
        <v>90</v>
      </c>
      <c r="BK1023" s="245">
        <f>ROUND(I1023*H1023,2)</f>
        <v>0</v>
      </c>
      <c r="BL1023" s="17" t="s">
        <v>125</v>
      </c>
      <c r="BM1023" s="244" t="s">
        <v>6286</v>
      </c>
    </row>
    <row r="1024" s="1" customFormat="1" ht="16.5" customHeight="1">
      <c r="B1024" s="39"/>
      <c r="C1024" s="233" t="s">
        <v>6287</v>
      </c>
      <c r="D1024" s="233" t="s">
        <v>266</v>
      </c>
      <c r="E1024" s="234" t="s">
        <v>6288</v>
      </c>
      <c r="F1024" s="235" t="s">
        <v>4822</v>
      </c>
      <c r="G1024" s="236" t="s">
        <v>1694</v>
      </c>
      <c r="H1024" s="237">
        <v>15</v>
      </c>
      <c r="I1024" s="238"/>
      <c r="J1024" s="239">
        <f>ROUND(I1024*H1024,2)</f>
        <v>0</v>
      </c>
      <c r="K1024" s="235" t="s">
        <v>413</v>
      </c>
      <c r="L1024" s="44"/>
      <c r="M1024" s="240" t="s">
        <v>1</v>
      </c>
      <c r="N1024" s="241" t="s">
        <v>48</v>
      </c>
      <c r="O1024" s="87"/>
      <c r="P1024" s="242">
        <f>O1024*H1024</f>
        <v>0</v>
      </c>
      <c r="Q1024" s="242">
        <v>0</v>
      </c>
      <c r="R1024" s="242">
        <f>Q1024*H1024</f>
        <v>0</v>
      </c>
      <c r="S1024" s="242">
        <v>0</v>
      </c>
      <c r="T1024" s="243">
        <f>S1024*H1024</f>
        <v>0</v>
      </c>
      <c r="AR1024" s="244" t="s">
        <v>125</v>
      </c>
      <c r="AT1024" s="244" t="s">
        <v>266</v>
      </c>
      <c r="AU1024" s="244" t="s">
        <v>90</v>
      </c>
      <c r="AY1024" s="17" t="s">
        <v>263</v>
      </c>
      <c r="BE1024" s="245">
        <f>IF(N1024="základní",J1024,0)</f>
        <v>0</v>
      </c>
      <c r="BF1024" s="245">
        <f>IF(N1024="snížená",J1024,0)</f>
        <v>0</v>
      </c>
      <c r="BG1024" s="245">
        <f>IF(N1024="zákl. přenesená",J1024,0)</f>
        <v>0</v>
      </c>
      <c r="BH1024" s="245">
        <f>IF(N1024="sníž. přenesená",J1024,0)</f>
        <v>0</v>
      </c>
      <c r="BI1024" s="245">
        <f>IF(N1024="nulová",J1024,0)</f>
        <v>0</v>
      </c>
      <c r="BJ1024" s="17" t="s">
        <v>90</v>
      </c>
      <c r="BK1024" s="245">
        <f>ROUND(I1024*H1024,2)</f>
        <v>0</v>
      </c>
      <c r="BL1024" s="17" t="s">
        <v>125</v>
      </c>
      <c r="BM1024" s="244" t="s">
        <v>6289</v>
      </c>
    </row>
    <row r="1025" s="1" customFormat="1" ht="16.5" customHeight="1">
      <c r="B1025" s="39"/>
      <c r="C1025" s="233" t="s">
        <v>5384</v>
      </c>
      <c r="D1025" s="233" t="s">
        <v>266</v>
      </c>
      <c r="E1025" s="234" t="s">
        <v>6290</v>
      </c>
      <c r="F1025" s="235" t="s">
        <v>4824</v>
      </c>
      <c r="G1025" s="236" t="s">
        <v>2095</v>
      </c>
      <c r="H1025" s="237">
        <v>1</v>
      </c>
      <c r="I1025" s="238"/>
      <c r="J1025" s="239">
        <f>ROUND(I1025*H1025,2)</f>
        <v>0</v>
      </c>
      <c r="K1025" s="235" t="s">
        <v>413</v>
      </c>
      <c r="L1025" s="44"/>
      <c r="M1025" s="240" t="s">
        <v>1</v>
      </c>
      <c r="N1025" s="241" t="s">
        <v>48</v>
      </c>
      <c r="O1025" s="87"/>
      <c r="P1025" s="242">
        <f>O1025*H1025</f>
        <v>0</v>
      </c>
      <c r="Q1025" s="242">
        <v>0</v>
      </c>
      <c r="R1025" s="242">
        <f>Q1025*H1025</f>
        <v>0</v>
      </c>
      <c r="S1025" s="242">
        <v>0</v>
      </c>
      <c r="T1025" s="243">
        <f>S1025*H1025</f>
        <v>0</v>
      </c>
      <c r="AR1025" s="244" t="s">
        <v>125</v>
      </c>
      <c r="AT1025" s="244" t="s">
        <v>266</v>
      </c>
      <c r="AU1025" s="244" t="s">
        <v>90</v>
      </c>
      <c r="AY1025" s="17" t="s">
        <v>263</v>
      </c>
      <c r="BE1025" s="245">
        <f>IF(N1025="základní",J1025,0)</f>
        <v>0</v>
      </c>
      <c r="BF1025" s="245">
        <f>IF(N1025="snížená",J1025,0)</f>
        <v>0</v>
      </c>
      <c r="BG1025" s="245">
        <f>IF(N1025="zákl. přenesená",J1025,0)</f>
        <v>0</v>
      </c>
      <c r="BH1025" s="245">
        <f>IF(N1025="sníž. přenesená",J1025,0)</f>
        <v>0</v>
      </c>
      <c r="BI1025" s="245">
        <f>IF(N1025="nulová",J1025,0)</f>
        <v>0</v>
      </c>
      <c r="BJ1025" s="17" t="s">
        <v>90</v>
      </c>
      <c r="BK1025" s="245">
        <f>ROUND(I1025*H1025,2)</f>
        <v>0</v>
      </c>
      <c r="BL1025" s="17" t="s">
        <v>125</v>
      </c>
      <c r="BM1025" s="244" t="s">
        <v>6291</v>
      </c>
    </row>
    <row r="1026" s="1" customFormat="1">
      <c r="B1026" s="39"/>
      <c r="C1026" s="40"/>
      <c r="D1026" s="246" t="s">
        <v>273</v>
      </c>
      <c r="E1026" s="40"/>
      <c r="F1026" s="247" t="s">
        <v>4825</v>
      </c>
      <c r="G1026" s="40"/>
      <c r="H1026" s="40"/>
      <c r="I1026" s="151"/>
      <c r="J1026" s="40"/>
      <c r="K1026" s="40"/>
      <c r="L1026" s="44"/>
      <c r="M1026" s="248"/>
      <c r="N1026" s="87"/>
      <c r="O1026" s="87"/>
      <c r="P1026" s="87"/>
      <c r="Q1026" s="87"/>
      <c r="R1026" s="87"/>
      <c r="S1026" s="87"/>
      <c r="T1026" s="88"/>
      <c r="AT1026" s="17" t="s">
        <v>273</v>
      </c>
      <c r="AU1026" s="17" t="s">
        <v>90</v>
      </c>
    </row>
    <row r="1027" s="1" customFormat="1" ht="16.5" customHeight="1">
      <c r="B1027" s="39"/>
      <c r="C1027" s="233" t="s">
        <v>6292</v>
      </c>
      <c r="D1027" s="233" t="s">
        <v>266</v>
      </c>
      <c r="E1027" s="234" t="s">
        <v>6293</v>
      </c>
      <c r="F1027" s="235" t="s">
        <v>4745</v>
      </c>
      <c r="G1027" s="236" t="s">
        <v>1829</v>
      </c>
      <c r="H1027" s="237">
        <v>1</v>
      </c>
      <c r="I1027" s="238"/>
      <c r="J1027" s="239">
        <f>ROUND(I1027*H1027,2)</f>
        <v>0</v>
      </c>
      <c r="K1027" s="235" t="s">
        <v>413</v>
      </c>
      <c r="L1027" s="44"/>
      <c r="M1027" s="240" t="s">
        <v>1</v>
      </c>
      <c r="N1027" s="241" t="s">
        <v>48</v>
      </c>
      <c r="O1027" s="87"/>
      <c r="P1027" s="242">
        <f>O1027*H1027</f>
        <v>0</v>
      </c>
      <c r="Q1027" s="242">
        <v>0</v>
      </c>
      <c r="R1027" s="242">
        <f>Q1027*H1027</f>
        <v>0</v>
      </c>
      <c r="S1027" s="242">
        <v>0</v>
      </c>
      <c r="T1027" s="243">
        <f>S1027*H1027</f>
        <v>0</v>
      </c>
      <c r="AR1027" s="244" t="s">
        <v>125</v>
      </c>
      <c r="AT1027" s="244" t="s">
        <v>266</v>
      </c>
      <c r="AU1027" s="244" t="s">
        <v>90</v>
      </c>
      <c r="AY1027" s="17" t="s">
        <v>263</v>
      </c>
      <c r="BE1027" s="245">
        <f>IF(N1027="základní",J1027,0)</f>
        <v>0</v>
      </c>
      <c r="BF1027" s="245">
        <f>IF(N1027="snížená",J1027,0)</f>
        <v>0</v>
      </c>
      <c r="BG1027" s="245">
        <f>IF(N1027="zákl. přenesená",J1027,0)</f>
        <v>0</v>
      </c>
      <c r="BH1027" s="245">
        <f>IF(N1027="sníž. přenesená",J1027,0)</f>
        <v>0</v>
      </c>
      <c r="BI1027" s="245">
        <f>IF(N1027="nulová",J1027,0)</f>
        <v>0</v>
      </c>
      <c r="BJ1027" s="17" t="s">
        <v>90</v>
      </c>
      <c r="BK1027" s="245">
        <f>ROUND(I1027*H1027,2)</f>
        <v>0</v>
      </c>
      <c r="BL1027" s="17" t="s">
        <v>125</v>
      </c>
      <c r="BM1027" s="244" t="s">
        <v>6294</v>
      </c>
    </row>
    <row r="1028" s="11" customFormat="1" ht="25.92" customHeight="1">
      <c r="B1028" s="217"/>
      <c r="C1028" s="218"/>
      <c r="D1028" s="219" t="s">
        <v>82</v>
      </c>
      <c r="E1028" s="220" t="s">
        <v>6295</v>
      </c>
      <c r="F1028" s="220" t="s">
        <v>6296</v>
      </c>
      <c r="G1028" s="218"/>
      <c r="H1028" s="218"/>
      <c r="I1028" s="221"/>
      <c r="J1028" s="222">
        <f>BK1028</f>
        <v>0</v>
      </c>
      <c r="K1028" s="218"/>
      <c r="L1028" s="223"/>
      <c r="M1028" s="224"/>
      <c r="N1028" s="225"/>
      <c r="O1028" s="225"/>
      <c r="P1028" s="226">
        <f>SUM(P1029:P1034)</f>
        <v>0</v>
      </c>
      <c r="Q1028" s="225"/>
      <c r="R1028" s="226">
        <f>SUM(R1029:R1034)</f>
        <v>0</v>
      </c>
      <c r="S1028" s="225"/>
      <c r="T1028" s="227">
        <f>SUM(T1029:T1034)</f>
        <v>0</v>
      </c>
      <c r="AR1028" s="228" t="s">
        <v>90</v>
      </c>
      <c r="AT1028" s="229" t="s">
        <v>82</v>
      </c>
      <c r="AU1028" s="229" t="s">
        <v>83</v>
      </c>
      <c r="AY1028" s="228" t="s">
        <v>263</v>
      </c>
      <c r="BK1028" s="230">
        <f>SUM(BK1029:BK1034)</f>
        <v>0</v>
      </c>
    </row>
    <row r="1029" s="1" customFormat="1" ht="16.5" customHeight="1">
      <c r="B1029" s="39"/>
      <c r="C1029" s="233" t="s">
        <v>5386</v>
      </c>
      <c r="D1029" s="233" t="s">
        <v>266</v>
      </c>
      <c r="E1029" s="234" t="s">
        <v>6297</v>
      </c>
      <c r="F1029" s="235" t="s">
        <v>5390</v>
      </c>
      <c r="G1029" s="236" t="s">
        <v>1694</v>
      </c>
      <c r="H1029" s="237">
        <v>12</v>
      </c>
      <c r="I1029" s="238"/>
      <c r="J1029" s="239">
        <f>ROUND(I1029*H1029,2)</f>
        <v>0</v>
      </c>
      <c r="K1029" s="235" t="s">
        <v>413</v>
      </c>
      <c r="L1029" s="44"/>
      <c r="M1029" s="240" t="s">
        <v>1</v>
      </c>
      <c r="N1029" s="241" t="s">
        <v>48</v>
      </c>
      <c r="O1029" s="87"/>
      <c r="P1029" s="242">
        <f>O1029*H1029</f>
        <v>0</v>
      </c>
      <c r="Q1029" s="242">
        <v>0</v>
      </c>
      <c r="R1029" s="242">
        <f>Q1029*H1029</f>
        <v>0</v>
      </c>
      <c r="S1029" s="242">
        <v>0</v>
      </c>
      <c r="T1029" s="243">
        <f>S1029*H1029</f>
        <v>0</v>
      </c>
      <c r="AR1029" s="244" t="s">
        <v>125</v>
      </c>
      <c r="AT1029" s="244" t="s">
        <v>266</v>
      </c>
      <c r="AU1029" s="244" t="s">
        <v>90</v>
      </c>
      <c r="AY1029" s="17" t="s">
        <v>263</v>
      </c>
      <c r="BE1029" s="245">
        <f>IF(N1029="základní",J1029,0)</f>
        <v>0</v>
      </c>
      <c r="BF1029" s="245">
        <f>IF(N1029="snížená",J1029,0)</f>
        <v>0</v>
      </c>
      <c r="BG1029" s="245">
        <f>IF(N1029="zákl. přenesená",J1029,0)</f>
        <v>0</v>
      </c>
      <c r="BH1029" s="245">
        <f>IF(N1029="sníž. přenesená",J1029,0)</f>
        <v>0</v>
      </c>
      <c r="BI1029" s="245">
        <f>IF(N1029="nulová",J1029,0)</f>
        <v>0</v>
      </c>
      <c r="BJ1029" s="17" t="s">
        <v>90</v>
      </c>
      <c r="BK1029" s="245">
        <f>ROUND(I1029*H1029,2)</f>
        <v>0</v>
      </c>
      <c r="BL1029" s="17" t="s">
        <v>125</v>
      </c>
      <c r="BM1029" s="244" t="s">
        <v>6298</v>
      </c>
    </row>
    <row r="1030" s="1" customFormat="1" ht="16.5" customHeight="1">
      <c r="B1030" s="39"/>
      <c r="C1030" s="233" t="s">
        <v>6299</v>
      </c>
      <c r="D1030" s="233" t="s">
        <v>266</v>
      </c>
      <c r="E1030" s="234" t="s">
        <v>6300</v>
      </c>
      <c r="F1030" s="235" t="s">
        <v>4766</v>
      </c>
      <c r="G1030" s="236" t="s">
        <v>1694</v>
      </c>
      <c r="H1030" s="237">
        <v>12</v>
      </c>
      <c r="I1030" s="238"/>
      <c r="J1030" s="239">
        <f>ROUND(I1030*H1030,2)</f>
        <v>0</v>
      </c>
      <c r="K1030" s="235" t="s">
        <v>413</v>
      </c>
      <c r="L1030" s="44"/>
      <c r="M1030" s="240" t="s">
        <v>1</v>
      </c>
      <c r="N1030" s="241" t="s">
        <v>48</v>
      </c>
      <c r="O1030" s="87"/>
      <c r="P1030" s="242">
        <f>O1030*H1030</f>
        <v>0</v>
      </c>
      <c r="Q1030" s="242">
        <v>0</v>
      </c>
      <c r="R1030" s="242">
        <f>Q1030*H1030</f>
        <v>0</v>
      </c>
      <c r="S1030" s="242">
        <v>0</v>
      </c>
      <c r="T1030" s="243">
        <f>S1030*H1030</f>
        <v>0</v>
      </c>
      <c r="AR1030" s="244" t="s">
        <v>125</v>
      </c>
      <c r="AT1030" s="244" t="s">
        <v>266</v>
      </c>
      <c r="AU1030" s="244" t="s">
        <v>90</v>
      </c>
      <c r="AY1030" s="17" t="s">
        <v>263</v>
      </c>
      <c r="BE1030" s="245">
        <f>IF(N1030="základní",J1030,0)</f>
        <v>0</v>
      </c>
      <c r="BF1030" s="245">
        <f>IF(N1030="snížená",J1030,0)</f>
        <v>0</v>
      </c>
      <c r="BG1030" s="245">
        <f>IF(N1030="zákl. přenesená",J1030,0)</f>
        <v>0</v>
      </c>
      <c r="BH1030" s="245">
        <f>IF(N1030="sníž. přenesená",J1030,0)</f>
        <v>0</v>
      </c>
      <c r="BI1030" s="245">
        <f>IF(N1030="nulová",J1030,0)</f>
        <v>0</v>
      </c>
      <c r="BJ1030" s="17" t="s">
        <v>90</v>
      </c>
      <c r="BK1030" s="245">
        <f>ROUND(I1030*H1030,2)</f>
        <v>0</v>
      </c>
      <c r="BL1030" s="17" t="s">
        <v>125</v>
      </c>
      <c r="BM1030" s="244" t="s">
        <v>6301</v>
      </c>
    </row>
    <row r="1031" s="1" customFormat="1" ht="16.5" customHeight="1">
      <c r="B1031" s="39"/>
      <c r="C1031" s="233" t="s">
        <v>5391</v>
      </c>
      <c r="D1031" s="233" t="s">
        <v>266</v>
      </c>
      <c r="E1031" s="234" t="s">
        <v>6302</v>
      </c>
      <c r="F1031" s="235" t="s">
        <v>5081</v>
      </c>
      <c r="G1031" s="236" t="s">
        <v>1694</v>
      </c>
      <c r="H1031" s="237">
        <v>6</v>
      </c>
      <c r="I1031" s="238"/>
      <c r="J1031" s="239">
        <f>ROUND(I1031*H1031,2)</f>
        <v>0</v>
      </c>
      <c r="K1031" s="235" t="s">
        <v>413</v>
      </c>
      <c r="L1031" s="44"/>
      <c r="M1031" s="240" t="s">
        <v>1</v>
      </c>
      <c r="N1031" s="241" t="s">
        <v>48</v>
      </c>
      <c r="O1031" s="87"/>
      <c r="P1031" s="242">
        <f>O1031*H1031</f>
        <v>0</v>
      </c>
      <c r="Q1031" s="242">
        <v>0</v>
      </c>
      <c r="R1031" s="242">
        <f>Q1031*H1031</f>
        <v>0</v>
      </c>
      <c r="S1031" s="242">
        <v>0</v>
      </c>
      <c r="T1031" s="243">
        <f>S1031*H1031</f>
        <v>0</v>
      </c>
      <c r="AR1031" s="244" t="s">
        <v>125</v>
      </c>
      <c r="AT1031" s="244" t="s">
        <v>266</v>
      </c>
      <c r="AU1031" s="244" t="s">
        <v>90</v>
      </c>
      <c r="AY1031" s="17" t="s">
        <v>263</v>
      </c>
      <c r="BE1031" s="245">
        <f>IF(N1031="základní",J1031,0)</f>
        <v>0</v>
      </c>
      <c r="BF1031" s="245">
        <f>IF(N1031="snížená",J1031,0)</f>
        <v>0</v>
      </c>
      <c r="BG1031" s="245">
        <f>IF(N1031="zákl. přenesená",J1031,0)</f>
        <v>0</v>
      </c>
      <c r="BH1031" s="245">
        <f>IF(N1031="sníž. přenesená",J1031,0)</f>
        <v>0</v>
      </c>
      <c r="BI1031" s="245">
        <f>IF(N1031="nulová",J1031,0)</f>
        <v>0</v>
      </c>
      <c r="BJ1031" s="17" t="s">
        <v>90</v>
      </c>
      <c r="BK1031" s="245">
        <f>ROUND(I1031*H1031,2)</f>
        <v>0</v>
      </c>
      <c r="BL1031" s="17" t="s">
        <v>125</v>
      </c>
      <c r="BM1031" s="244" t="s">
        <v>6303</v>
      </c>
    </row>
    <row r="1032" s="1" customFormat="1" ht="16.5" customHeight="1">
      <c r="B1032" s="39"/>
      <c r="C1032" s="233" t="s">
        <v>6304</v>
      </c>
      <c r="D1032" s="233" t="s">
        <v>266</v>
      </c>
      <c r="E1032" s="234" t="s">
        <v>6305</v>
      </c>
      <c r="F1032" s="235" t="s">
        <v>4766</v>
      </c>
      <c r="G1032" s="236" t="s">
        <v>1694</v>
      </c>
      <c r="H1032" s="237">
        <v>6</v>
      </c>
      <c r="I1032" s="238"/>
      <c r="J1032" s="239">
        <f>ROUND(I1032*H1032,2)</f>
        <v>0</v>
      </c>
      <c r="K1032" s="235" t="s">
        <v>413</v>
      </c>
      <c r="L1032" s="44"/>
      <c r="M1032" s="240" t="s">
        <v>1</v>
      </c>
      <c r="N1032" s="241" t="s">
        <v>48</v>
      </c>
      <c r="O1032" s="87"/>
      <c r="P1032" s="242">
        <f>O1032*H1032</f>
        <v>0</v>
      </c>
      <c r="Q1032" s="242">
        <v>0</v>
      </c>
      <c r="R1032" s="242">
        <f>Q1032*H1032</f>
        <v>0</v>
      </c>
      <c r="S1032" s="242">
        <v>0</v>
      </c>
      <c r="T1032" s="243">
        <f>S1032*H1032</f>
        <v>0</v>
      </c>
      <c r="AR1032" s="244" t="s">
        <v>125</v>
      </c>
      <c r="AT1032" s="244" t="s">
        <v>266</v>
      </c>
      <c r="AU1032" s="244" t="s">
        <v>90</v>
      </c>
      <c r="AY1032" s="17" t="s">
        <v>263</v>
      </c>
      <c r="BE1032" s="245">
        <f>IF(N1032="základní",J1032,0)</f>
        <v>0</v>
      </c>
      <c r="BF1032" s="245">
        <f>IF(N1032="snížená",J1032,0)</f>
        <v>0</v>
      </c>
      <c r="BG1032" s="245">
        <f>IF(N1032="zákl. přenesená",J1032,0)</f>
        <v>0</v>
      </c>
      <c r="BH1032" s="245">
        <f>IF(N1032="sníž. přenesená",J1032,0)</f>
        <v>0</v>
      </c>
      <c r="BI1032" s="245">
        <f>IF(N1032="nulová",J1032,0)</f>
        <v>0</v>
      </c>
      <c r="BJ1032" s="17" t="s">
        <v>90</v>
      </c>
      <c r="BK1032" s="245">
        <f>ROUND(I1032*H1032,2)</f>
        <v>0</v>
      </c>
      <c r="BL1032" s="17" t="s">
        <v>125</v>
      </c>
      <c r="BM1032" s="244" t="s">
        <v>6306</v>
      </c>
    </row>
    <row r="1033" s="1" customFormat="1" ht="16.5" customHeight="1">
      <c r="B1033" s="39"/>
      <c r="C1033" s="233" t="s">
        <v>5393</v>
      </c>
      <c r="D1033" s="233" t="s">
        <v>266</v>
      </c>
      <c r="E1033" s="234" t="s">
        <v>6307</v>
      </c>
      <c r="F1033" s="235" t="s">
        <v>4940</v>
      </c>
      <c r="G1033" s="236" t="s">
        <v>407</v>
      </c>
      <c r="H1033" s="237">
        <v>2</v>
      </c>
      <c r="I1033" s="238"/>
      <c r="J1033" s="239">
        <f>ROUND(I1033*H1033,2)</f>
        <v>0</v>
      </c>
      <c r="K1033" s="235" t="s">
        <v>413</v>
      </c>
      <c r="L1033" s="44"/>
      <c r="M1033" s="240" t="s">
        <v>1</v>
      </c>
      <c r="N1033" s="241" t="s">
        <v>48</v>
      </c>
      <c r="O1033" s="87"/>
      <c r="P1033" s="242">
        <f>O1033*H1033</f>
        <v>0</v>
      </c>
      <c r="Q1033" s="242">
        <v>0</v>
      </c>
      <c r="R1033" s="242">
        <f>Q1033*H1033</f>
        <v>0</v>
      </c>
      <c r="S1033" s="242">
        <v>0</v>
      </c>
      <c r="T1033" s="243">
        <f>S1033*H1033</f>
        <v>0</v>
      </c>
      <c r="AR1033" s="244" t="s">
        <v>125</v>
      </c>
      <c r="AT1033" s="244" t="s">
        <v>266</v>
      </c>
      <c r="AU1033" s="244" t="s">
        <v>90</v>
      </c>
      <c r="AY1033" s="17" t="s">
        <v>263</v>
      </c>
      <c r="BE1033" s="245">
        <f>IF(N1033="základní",J1033,0)</f>
        <v>0</v>
      </c>
      <c r="BF1033" s="245">
        <f>IF(N1033="snížená",J1033,0)</f>
        <v>0</v>
      </c>
      <c r="BG1033" s="245">
        <f>IF(N1033="zákl. přenesená",J1033,0)</f>
        <v>0</v>
      </c>
      <c r="BH1033" s="245">
        <f>IF(N1033="sníž. přenesená",J1033,0)</f>
        <v>0</v>
      </c>
      <c r="BI1033" s="245">
        <f>IF(N1033="nulová",J1033,0)</f>
        <v>0</v>
      </c>
      <c r="BJ1033" s="17" t="s">
        <v>90</v>
      </c>
      <c r="BK1033" s="245">
        <f>ROUND(I1033*H1033,2)</f>
        <v>0</v>
      </c>
      <c r="BL1033" s="17" t="s">
        <v>125</v>
      </c>
      <c r="BM1033" s="244" t="s">
        <v>6308</v>
      </c>
    </row>
    <row r="1034" s="1" customFormat="1" ht="16.5" customHeight="1">
      <c r="B1034" s="39"/>
      <c r="C1034" s="233" t="s">
        <v>6309</v>
      </c>
      <c r="D1034" s="233" t="s">
        <v>266</v>
      </c>
      <c r="E1034" s="234" t="s">
        <v>6310</v>
      </c>
      <c r="F1034" s="235" t="s">
        <v>5156</v>
      </c>
      <c r="G1034" s="236" t="s">
        <v>407</v>
      </c>
      <c r="H1034" s="237">
        <v>4</v>
      </c>
      <c r="I1034" s="238"/>
      <c r="J1034" s="239">
        <f>ROUND(I1034*H1034,2)</f>
        <v>0</v>
      </c>
      <c r="K1034" s="235" t="s">
        <v>413</v>
      </c>
      <c r="L1034" s="44"/>
      <c r="M1034" s="240" t="s">
        <v>1</v>
      </c>
      <c r="N1034" s="241" t="s">
        <v>48</v>
      </c>
      <c r="O1034" s="87"/>
      <c r="P1034" s="242">
        <f>O1034*H1034</f>
        <v>0</v>
      </c>
      <c r="Q1034" s="242">
        <v>0</v>
      </c>
      <c r="R1034" s="242">
        <f>Q1034*H1034</f>
        <v>0</v>
      </c>
      <c r="S1034" s="242">
        <v>0</v>
      </c>
      <c r="T1034" s="243">
        <f>S1034*H1034</f>
        <v>0</v>
      </c>
      <c r="AR1034" s="244" t="s">
        <v>125</v>
      </c>
      <c r="AT1034" s="244" t="s">
        <v>266</v>
      </c>
      <c r="AU1034" s="244" t="s">
        <v>90</v>
      </c>
      <c r="AY1034" s="17" t="s">
        <v>263</v>
      </c>
      <c r="BE1034" s="245">
        <f>IF(N1034="základní",J1034,0)</f>
        <v>0</v>
      </c>
      <c r="BF1034" s="245">
        <f>IF(N1034="snížená",J1034,0)</f>
        <v>0</v>
      </c>
      <c r="BG1034" s="245">
        <f>IF(N1034="zákl. přenesená",J1034,0)</f>
        <v>0</v>
      </c>
      <c r="BH1034" s="245">
        <f>IF(N1034="sníž. přenesená",J1034,0)</f>
        <v>0</v>
      </c>
      <c r="BI1034" s="245">
        <f>IF(N1034="nulová",J1034,0)</f>
        <v>0</v>
      </c>
      <c r="BJ1034" s="17" t="s">
        <v>90</v>
      </c>
      <c r="BK1034" s="245">
        <f>ROUND(I1034*H1034,2)</f>
        <v>0</v>
      </c>
      <c r="BL1034" s="17" t="s">
        <v>125</v>
      </c>
      <c r="BM1034" s="244" t="s">
        <v>6311</v>
      </c>
    </row>
    <row r="1035" s="11" customFormat="1" ht="25.92" customHeight="1">
      <c r="B1035" s="217"/>
      <c r="C1035" s="218"/>
      <c r="D1035" s="219" t="s">
        <v>82</v>
      </c>
      <c r="E1035" s="220" t="s">
        <v>6312</v>
      </c>
      <c r="F1035" s="220" t="s">
        <v>6313</v>
      </c>
      <c r="G1035" s="218"/>
      <c r="H1035" s="218"/>
      <c r="I1035" s="221"/>
      <c r="J1035" s="222">
        <f>BK1035</f>
        <v>0</v>
      </c>
      <c r="K1035" s="218"/>
      <c r="L1035" s="223"/>
      <c r="M1035" s="224"/>
      <c r="N1035" s="225"/>
      <c r="O1035" s="225"/>
      <c r="P1035" s="226">
        <f>SUM(P1036:P1043)</f>
        <v>0</v>
      </c>
      <c r="Q1035" s="225"/>
      <c r="R1035" s="226">
        <f>SUM(R1036:R1043)</f>
        <v>0</v>
      </c>
      <c r="S1035" s="225"/>
      <c r="T1035" s="227">
        <f>SUM(T1036:T1043)</f>
        <v>0</v>
      </c>
      <c r="AR1035" s="228" t="s">
        <v>90</v>
      </c>
      <c r="AT1035" s="229" t="s">
        <v>82</v>
      </c>
      <c r="AU1035" s="229" t="s">
        <v>83</v>
      </c>
      <c r="AY1035" s="228" t="s">
        <v>263</v>
      </c>
      <c r="BK1035" s="230">
        <f>SUM(BK1036:BK1043)</f>
        <v>0</v>
      </c>
    </row>
    <row r="1036" s="1" customFormat="1" ht="16.5" customHeight="1">
      <c r="B1036" s="39"/>
      <c r="C1036" s="233" t="s">
        <v>5395</v>
      </c>
      <c r="D1036" s="233" t="s">
        <v>266</v>
      </c>
      <c r="E1036" s="234" t="s">
        <v>6314</v>
      </c>
      <c r="F1036" s="235" t="s">
        <v>6315</v>
      </c>
      <c r="G1036" s="236" t="s">
        <v>2485</v>
      </c>
      <c r="H1036" s="237">
        <v>10</v>
      </c>
      <c r="I1036" s="238"/>
      <c r="J1036" s="239">
        <f>ROUND(I1036*H1036,2)</f>
        <v>0</v>
      </c>
      <c r="K1036" s="235" t="s">
        <v>413</v>
      </c>
      <c r="L1036" s="44"/>
      <c r="M1036" s="240" t="s">
        <v>1</v>
      </c>
      <c r="N1036" s="241" t="s">
        <v>48</v>
      </c>
      <c r="O1036" s="87"/>
      <c r="P1036" s="242">
        <f>O1036*H1036</f>
        <v>0</v>
      </c>
      <c r="Q1036" s="242">
        <v>0</v>
      </c>
      <c r="R1036" s="242">
        <f>Q1036*H1036</f>
        <v>0</v>
      </c>
      <c r="S1036" s="242">
        <v>0</v>
      </c>
      <c r="T1036" s="243">
        <f>S1036*H1036</f>
        <v>0</v>
      </c>
      <c r="AR1036" s="244" t="s">
        <v>125</v>
      </c>
      <c r="AT1036" s="244" t="s">
        <v>266</v>
      </c>
      <c r="AU1036" s="244" t="s">
        <v>90</v>
      </c>
      <c r="AY1036" s="17" t="s">
        <v>263</v>
      </c>
      <c r="BE1036" s="245">
        <f>IF(N1036="základní",J1036,0)</f>
        <v>0</v>
      </c>
      <c r="BF1036" s="245">
        <f>IF(N1036="snížená",J1036,0)</f>
        <v>0</v>
      </c>
      <c r="BG1036" s="245">
        <f>IF(N1036="zákl. přenesená",J1036,0)</f>
        <v>0</v>
      </c>
      <c r="BH1036" s="245">
        <f>IF(N1036="sníž. přenesená",J1036,0)</f>
        <v>0</v>
      </c>
      <c r="BI1036" s="245">
        <f>IF(N1036="nulová",J1036,0)</f>
        <v>0</v>
      </c>
      <c r="BJ1036" s="17" t="s">
        <v>90</v>
      </c>
      <c r="BK1036" s="245">
        <f>ROUND(I1036*H1036,2)</f>
        <v>0</v>
      </c>
      <c r="BL1036" s="17" t="s">
        <v>125</v>
      </c>
      <c r="BM1036" s="244" t="s">
        <v>6316</v>
      </c>
    </row>
    <row r="1037" s="1" customFormat="1" ht="16.5" customHeight="1">
      <c r="B1037" s="39"/>
      <c r="C1037" s="233" t="s">
        <v>6317</v>
      </c>
      <c r="D1037" s="233" t="s">
        <v>266</v>
      </c>
      <c r="E1037" s="234" t="s">
        <v>6318</v>
      </c>
      <c r="F1037" s="235" t="s">
        <v>6319</v>
      </c>
      <c r="G1037" s="236" t="s">
        <v>2485</v>
      </c>
      <c r="H1037" s="237">
        <v>55</v>
      </c>
      <c r="I1037" s="238"/>
      <c r="J1037" s="239">
        <f>ROUND(I1037*H1037,2)</f>
        <v>0</v>
      </c>
      <c r="K1037" s="235" t="s">
        <v>413</v>
      </c>
      <c r="L1037" s="44"/>
      <c r="M1037" s="240" t="s">
        <v>1</v>
      </c>
      <c r="N1037" s="241" t="s">
        <v>48</v>
      </c>
      <c r="O1037" s="87"/>
      <c r="P1037" s="242">
        <f>O1037*H1037</f>
        <v>0</v>
      </c>
      <c r="Q1037" s="242">
        <v>0</v>
      </c>
      <c r="R1037" s="242">
        <f>Q1037*H1037</f>
        <v>0</v>
      </c>
      <c r="S1037" s="242">
        <v>0</v>
      </c>
      <c r="T1037" s="243">
        <f>S1037*H1037</f>
        <v>0</v>
      </c>
      <c r="AR1037" s="244" t="s">
        <v>125</v>
      </c>
      <c r="AT1037" s="244" t="s">
        <v>266</v>
      </c>
      <c r="AU1037" s="244" t="s">
        <v>90</v>
      </c>
      <c r="AY1037" s="17" t="s">
        <v>263</v>
      </c>
      <c r="BE1037" s="245">
        <f>IF(N1037="základní",J1037,0)</f>
        <v>0</v>
      </c>
      <c r="BF1037" s="245">
        <f>IF(N1037="snížená",J1037,0)</f>
        <v>0</v>
      </c>
      <c r="BG1037" s="245">
        <f>IF(N1037="zákl. přenesená",J1037,0)</f>
        <v>0</v>
      </c>
      <c r="BH1037" s="245">
        <f>IF(N1037="sníž. přenesená",J1037,0)</f>
        <v>0</v>
      </c>
      <c r="BI1037" s="245">
        <f>IF(N1037="nulová",J1037,0)</f>
        <v>0</v>
      </c>
      <c r="BJ1037" s="17" t="s">
        <v>90</v>
      </c>
      <c r="BK1037" s="245">
        <f>ROUND(I1037*H1037,2)</f>
        <v>0</v>
      </c>
      <c r="BL1037" s="17" t="s">
        <v>125</v>
      </c>
      <c r="BM1037" s="244" t="s">
        <v>6320</v>
      </c>
    </row>
    <row r="1038" s="1" customFormat="1" ht="16.5" customHeight="1">
      <c r="B1038" s="39"/>
      <c r="C1038" s="233" t="s">
        <v>5397</v>
      </c>
      <c r="D1038" s="233" t="s">
        <v>266</v>
      </c>
      <c r="E1038" s="234" t="s">
        <v>6321</v>
      </c>
      <c r="F1038" s="235" t="s">
        <v>6322</v>
      </c>
      <c r="G1038" s="236" t="s">
        <v>2485</v>
      </c>
      <c r="H1038" s="237">
        <v>650</v>
      </c>
      <c r="I1038" s="238"/>
      <c r="J1038" s="239">
        <f>ROUND(I1038*H1038,2)</f>
        <v>0</v>
      </c>
      <c r="K1038" s="235" t="s">
        <v>413</v>
      </c>
      <c r="L1038" s="44"/>
      <c r="M1038" s="240" t="s">
        <v>1</v>
      </c>
      <c r="N1038" s="241" t="s">
        <v>48</v>
      </c>
      <c r="O1038" s="87"/>
      <c r="P1038" s="242">
        <f>O1038*H1038</f>
        <v>0</v>
      </c>
      <c r="Q1038" s="242">
        <v>0</v>
      </c>
      <c r="R1038" s="242">
        <f>Q1038*H1038</f>
        <v>0</v>
      </c>
      <c r="S1038" s="242">
        <v>0</v>
      </c>
      <c r="T1038" s="243">
        <f>S1038*H1038</f>
        <v>0</v>
      </c>
      <c r="AR1038" s="244" t="s">
        <v>125</v>
      </c>
      <c r="AT1038" s="244" t="s">
        <v>266</v>
      </c>
      <c r="AU1038" s="244" t="s">
        <v>90</v>
      </c>
      <c r="AY1038" s="17" t="s">
        <v>263</v>
      </c>
      <c r="BE1038" s="245">
        <f>IF(N1038="základní",J1038,0)</f>
        <v>0</v>
      </c>
      <c r="BF1038" s="245">
        <f>IF(N1038="snížená",J1038,0)</f>
        <v>0</v>
      </c>
      <c r="BG1038" s="245">
        <f>IF(N1038="zákl. přenesená",J1038,0)</f>
        <v>0</v>
      </c>
      <c r="BH1038" s="245">
        <f>IF(N1038="sníž. přenesená",J1038,0)</f>
        <v>0</v>
      </c>
      <c r="BI1038" s="245">
        <f>IF(N1038="nulová",J1038,0)</f>
        <v>0</v>
      </c>
      <c r="BJ1038" s="17" t="s">
        <v>90</v>
      </c>
      <c r="BK1038" s="245">
        <f>ROUND(I1038*H1038,2)</f>
        <v>0</v>
      </c>
      <c r="BL1038" s="17" t="s">
        <v>125</v>
      </c>
      <c r="BM1038" s="244" t="s">
        <v>6323</v>
      </c>
    </row>
    <row r="1039" s="1" customFormat="1" ht="16.5" customHeight="1">
      <c r="B1039" s="39"/>
      <c r="C1039" s="233" t="s">
        <v>6324</v>
      </c>
      <c r="D1039" s="233" t="s">
        <v>266</v>
      </c>
      <c r="E1039" s="234" t="s">
        <v>6325</v>
      </c>
      <c r="F1039" s="235" t="s">
        <v>6326</v>
      </c>
      <c r="G1039" s="236" t="s">
        <v>2485</v>
      </c>
      <c r="H1039" s="237">
        <v>650</v>
      </c>
      <c r="I1039" s="238"/>
      <c r="J1039" s="239">
        <f>ROUND(I1039*H1039,2)</f>
        <v>0</v>
      </c>
      <c r="K1039" s="235" t="s">
        <v>413</v>
      </c>
      <c r="L1039" s="44"/>
      <c r="M1039" s="240" t="s">
        <v>1</v>
      </c>
      <c r="N1039" s="241" t="s">
        <v>48</v>
      </c>
      <c r="O1039" s="87"/>
      <c r="P1039" s="242">
        <f>O1039*H1039</f>
        <v>0</v>
      </c>
      <c r="Q1039" s="242">
        <v>0</v>
      </c>
      <c r="R1039" s="242">
        <f>Q1039*H1039</f>
        <v>0</v>
      </c>
      <c r="S1039" s="242">
        <v>0</v>
      </c>
      <c r="T1039" s="243">
        <f>S1039*H1039</f>
        <v>0</v>
      </c>
      <c r="AR1039" s="244" t="s">
        <v>125</v>
      </c>
      <c r="AT1039" s="244" t="s">
        <v>266</v>
      </c>
      <c r="AU1039" s="244" t="s">
        <v>90</v>
      </c>
      <c r="AY1039" s="17" t="s">
        <v>263</v>
      </c>
      <c r="BE1039" s="245">
        <f>IF(N1039="základní",J1039,0)</f>
        <v>0</v>
      </c>
      <c r="BF1039" s="245">
        <f>IF(N1039="snížená",J1039,0)</f>
        <v>0</v>
      </c>
      <c r="BG1039" s="245">
        <f>IF(N1039="zákl. přenesená",J1039,0)</f>
        <v>0</v>
      </c>
      <c r="BH1039" s="245">
        <f>IF(N1039="sníž. přenesená",J1039,0)</f>
        <v>0</v>
      </c>
      <c r="BI1039" s="245">
        <f>IF(N1039="nulová",J1039,0)</f>
        <v>0</v>
      </c>
      <c r="BJ1039" s="17" t="s">
        <v>90</v>
      </c>
      <c r="BK1039" s="245">
        <f>ROUND(I1039*H1039,2)</f>
        <v>0</v>
      </c>
      <c r="BL1039" s="17" t="s">
        <v>125</v>
      </c>
      <c r="BM1039" s="244" t="s">
        <v>6327</v>
      </c>
    </row>
    <row r="1040" s="1" customFormat="1" ht="16.5" customHeight="1">
      <c r="B1040" s="39"/>
      <c r="C1040" s="233" t="s">
        <v>5399</v>
      </c>
      <c r="D1040" s="233" t="s">
        <v>266</v>
      </c>
      <c r="E1040" s="234" t="s">
        <v>6328</v>
      </c>
      <c r="F1040" s="235" t="s">
        <v>6329</v>
      </c>
      <c r="G1040" s="236" t="s">
        <v>403</v>
      </c>
      <c r="H1040" s="237">
        <v>0.71499999999999997</v>
      </c>
      <c r="I1040" s="238"/>
      <c r="J1040" s="239">
        <f>ROUND(I1040*H1040,2)</f>
        <v>0</v>
      </c>
      <c r="K1040" s="235" t="s">
        <v>413</v>
      </c>
      <c r="L1040" s="44"/>
      <c r="M1040" s="240" t="s">
        <v>1</v>
      </c>
      <c r="N1040" s="241" t="s">
        <v>48</v>
      </c>
      <c r="O1040" s="87"/>
      <c r="P1040" s="242">
        <f>O1040*H1040</f>
        <v>0</v>
      </c>
      <c r="Q1040" s="242">
        <v>0</v>
      </c>
      <c r="R1040" s="242">
        <f>Q1040*H1040</f>
        <v>0</v>
      </c>
      <c r="S1040" s="242">
        <v>0</v>
      </c>
      <c r="T1040" s="243">
        <f>S1040*H1040</f>
        <v>0</v>
      </c>
      <c r="AR1040" s="244" t="s">
        <v>125</v>
      </c>
      <c r="AT1040" s="244" t="s">
        <v>266</v>
      </c>
      <c r="AU1040" s="244" t="s">
        <v>90</v>
      </c>
      <c r="AY1040" s="17" t="s">
        <v>263</v>
      </c>
      <c r="BE1040" s="245">
        <f>IF(N1040="základní",J1040,0)</f>
        <v>0</v>
      </c>
      <c r="BF1040" s="245">
        <f>IF(N1040="snížená",J1040,0)</f>
        <v>0</v>
      </c>
      <c r="BG1040" s="245">
        <f>IF(N1040="zákl. přenesená",J1040,0)</f>
        <v>0</v>
      </c>
      <c r="BH1040" s="245">
        <f>IF(N1040="sníž. přenesená",J1040,0)</f>
        <v>0</v>
      </c>
      <c r="BI1040" s="245">
        <f>IF(N1040="nulová",J1040,0)</f>
        <v>0</v>
      </c>
      <c r="BJ1040" s="17" t="s">
        <v>90</v>
      </c>
      <c r="BK1040" s="245">
        <f>ROUND(I1040*H1040,2)</f>
        <v>0</v>
      </c>
      <c r="BL1040" s="17" t="s">
        <v>125</v>
      </c>
      <c r="BM1040" s="244" t="s">
        <v>6330</v>
      </c>
    </row>
    <row r="1041" s="1" customFormat="1" ht="16.5" customHeight="1">
      <c r="B1041" s="39"/>
      <c r="C1041" s="233" t="s">
        <v>6331</v>
      </c>
      <c r="D1041" s="233" t="s">
        <v>266</v>
      </c>
      <c r="E1041" s="234" t="s">
        <v>6332</v>
      </c>
      <c r="F1041" s="235" t="s">
        <v>6333</v>
      </c>
      <c r="G1041" s="236" t="s">
        <v>403</v>
      </c>
      <c r="H1041" s="237">
        <v>4</v>
      </c>
      <c r="I1041" s="238"/>
      <c r="J1041" s="239">
        <f>ROUND(I1041*H1041,2)</f>
        <v>0</v>
      </c>
      <c r="K1041" s="235" t="s">
        <v>413</v>
      </c>
      <c r="L1041" s="44"/>
      <c r="M1041" s="240" t="s">
        <v>1</v>
      </c>
      <c r="N1041" s="241" t="s">
        <v>48</v>
      </c>
      <c r="O1041" s="87"/>
      <c r="P1041" s="242">
        <f>O1041*H1041</f>
        <v>0</v>
      </c>
      <c r="Q1041" s="242">
        <v>0</v>
      </c>
      <c r="R1041" s="242">
        <f>Q1041*H1041</f>
        <v>0</v>
      </c>
      <c r="S1041" s="242">
        <v>0</v>
      </c>
      <c r="T1041" s="243">
        <f>S1041*H1041</f>
        <v>0</v>
      </c>
      <c r="AR1041" s="244" t="s">
        <v>125</v>
      </c>
      <c r="AT1041" s="244" t="s">
        <v>266</v>
      </c>
      <c r="AU1041" s="244" t="s">
        <v>90</v>
      </c>
      <c r="AY1041" s="17" t="s">
        <v>263</v>
      </c>
      <c r="BE1041" s="245">
        <f>IF(N1041="základní",J1041,0)</f>
        <v>0</v>
      </c>
      <c r="BF1041" s="245">
        <f>IF(N1041="snížená",J1041,0)</f>
        <v>0</v>
      </c>
      <c r="BG1041" s="245">
        <f>IF(N1041="zákl. přenesená",J1041,0)</f>
        <v>0</v>
      </c>
      <c r="BH1041" s="245">
        <f>IF(N1041="sníž. přenesená",J1041,0)</f>
        <v>0</v>
      </c>
      <c r="BI1041" s="245">
        <f>IF(N1041="nulová",J1041,0)</f>
        <v>0</v>
      </c>
      <c r="BJ1041" s="17" t="s">
        <v>90</v>
      </c>
      <c r="BK1041" s="245">
        <f>ROUND(I1041*H1041,2)</f>
        <v>0</v>
      </c>
      <c r="BL1041" s="17" t="s">
        <v>125</v>
      </c>
      <c r="BM1041" s="244" t="s">
        <v>6334</v>
      </c>
    </row>
    <row r="1042" s="1" customFormat="1" ht="16.5" customHeight="1">
      <c r="B1042" s="39"/>
      <c r="C1042" s="233" t="s">
        <v>5401</v>
      </c>
      <c r="D1042" s="233" t="s">
        <v>266</v>
      </c>
      <c r="E1042" s="234" t="s">
        <v>6335</v>
      </c>
      <c r="F1042" s="235" t="s">
        <v>6336</v>
      </c>
      <c r="G1042" s="236" t="s">
        <v>2095</v>
      </c>
      <c r="H1042" s="237">
        <v>1</v>
      </c>
      <c r="I1042" s="238"/>
      <c r="J1042" s="239">
        <f>ROUND(I1042*H1042,2)</f>
        <v>0</v>
      </c>
      <c r="K1042" s="235" t="s">
        <v>413</v>
      </c>
      <c r="L1042" s="44"/>
      <c r="M1042" s="240" t="s">
        <v>1</v>
      </c>
      <c r="N1042" s="241" t="s">
        <v>48</v>
      </c>
      <c r="O1042" s="87"/>
      <c r="P1042" s="242">
        <f>O1042*H1042</f>
        <v>0</v>
      </c>
      <c r="Q1042" s="242">
        <v>0</v>
      </c>
      <c r="R1042" s="242">
        <f>Q1042*H1042</f>
        <v>0</v>
      </c>
      <c r="S1042" s="242">
        <v>0</v>
      </c>
      <c r="T1042" s="243">
        <f>S1042*H1042</f>
        <v>0</v>
      </c>
      <c r="AR1042" s="244" t="s">
        <v>125</v>
      </c>
      <c r="AT1042" s="244" t="s">
        <v>266</v>
      </c>
      <c r="AU1042" s="244" t="s">
        <v>90</v>
      </c>
      <c r="AY1042" s="17" t="s">
        <v>263</v>
      </c>
      <c r="BE1042" s="245">
        <f>IF(N1042="základní",J1042,0)</f>
        <v>0</v>
      </c>
      <c r="BF1042" s="245">
        <f>IF(N1042="snížená",J1042,0)</f>
        <v>0</v>
      </c>
      <c r="BG1042" s="245">
        <f>IF(N1042="zákl. přenesená",J1042,0)</f>
        <v>0</v>
      </c>
      <c r="BH1042" s="245">
        <f>IF(N1042="sníž. přenesená",J1042,0)</f>
        <v>0</v>
      </c>
      <c r="BI1042" s="245">
        <f>IF(N1042="nulová",J1042,0)</f>
        <v>0</v>
      </c>
      <c r="BJ1042" s="17" t="s">
        <v>90</v>
      </c>
      <c r="BK1042" s="245">
        <f>ROUND(I1042*H1042,2)</f>
        <v>0</v>
      </c>
      <c r="BL1042" s="17" t="s">
        <v>125</v>
      </c>
      <c r="BM1042" s="244" t="s">
        <v>6337</v>
      </c>
    </row>
    <row r="1043" s="1" customFormat="1" ht="24" customHeight="1">
      <c r="B1043" s="39"/>
      <c r="C1043" s="233" t="s">
        <v>6338</v>
      </c>
      <c r="D1043" s="233" t="s">
        <v>266</v>
      </c>
      <c r="E1043" s="234" t="s">
        <v>6339</v>
      </c>
      <c r="F1043" s="235" t="s">
        <v>6340</v>
      </c>
      <c r="G1043" s="236" t="s">
        <v>6341</v>
      </c>
      <c r="H1043" s="237">
        <v>500</v>
      </c>
      <c r="I1043" s="238"/>
      <c r="J1043" s="239">
        <f>ROUND(I1043*H1043,2)</f>
        <v>0</v>
      </c>
      <c r="K1043" s="235" t="s">
        <v>413</v>
      </c>
      <c r="L1043" s="44"/>
      <c r="M1043" s="314" t="s">
        <v>1</v>
      </c>
      <c r="N1043" s="315" t="s">
        <v>48</v>
      </c>
      <c r="O1043" s="250"/>
      <c r="P1043" s="316">
        <f>O1043*H1043</f>
        <v>0</v>
      </c>
      <c r="Q1043" s="316">
        <v>0</v>
      </c>
      <c r="R1043" s="316">
        <f>Q1043*H1043</f>
        <v>0</v>
      </c>
      <c r="S1043" s="316">
        <v>0</v>
      </c>
      <c r="T1043" s="317">
        <f>S1043*H1043</f>
        <v>0</v>
      </c>
      <c r="AR1043" s="244" t="s">
        <v>125</v>
      </c>
      <c r="AT1043" s="244" t="s">
        <v>266</v>
      </c>
      <c r="AU1043" s="244" t="s">
        <v>90</v>
      </c>
      <c r="AY1043" s="17" t="s">
        <v>263</v>
      </c>
      <c r="BE1043" s="245">
        <f>IF(N1043="základní",J1043,0)</f>
        <v>0</v>
      </c>
      <c r="BF1043" s="245">
        <f>IF(N1043="snížená",J1043,0)</f>
        <v>0</v>
      </c>
      <c r="BG1043" s="245">
        <f>IF(N1043="zákl. přenesená",J1043,0)</f>
        <v>0</v>
      </c>
      <c r="BH1043" s="245">
        <f>IF(N1043="sníž. přenesená",J1043,0)</f>
        <v>0</v>
      </c>
      <c r="BI1043" s="245">
        <f>IF(N1043="nulová",J1043,0)</f>
        <v>0</v>
      </c>
      <c r="BJ1043" s="17" t="s">
        <v>90</v>
      </c>
      <c r="BK1043" s="245">
        <f>ROUND(I1043*H1043,2)</f>
        <v>0</v>
      </c>
      <c r="BL1043" s="17" t="s">
        <v>125</v>
      </c>
      <c r="BM1043" s="244" t="s">
        <v>6342</v>
      </c>
    </row>
    <row r="1044" s="1" customFormat="1" ht="6.96" customHeight="1">
      <c r="B1044" s="62"/>
      <c r="C1044" s="63"/>
      <c r="D1044" s="63"/>
      <c r="E1044" s="63"/>
      <c r="F1044" s="63"/>
      <c r="G1044" s="63"/>
      <c r="H1044" s="63"/>
      <c r="I1044" s="184"/>
      <c r="J1044" s="63"/>
      <c r="K1044" s="63"/>
      <c r="L1044" s="44"/>
    </row>
  </sheetData>
  <sheetProtection sheet="1" autoFilter="0" formatColumns="0" formatRows="0" objects="1" scenarios="1" spinCount="100000" saltValue="FtU08m5NVPhp9z+lIlw09ybqSjU5Zn0BbuzVHBGMCZpvUb7QfkyoF728cD1dhzgSiTdr4Fqmjxmnl3N8Ezj7yg==" hashValue="T9cs+cNK9QdCYZvpIUYVNEDde75ODGBP1yv+4OaG1aW24P2wQ1+Vnk2PF3jJUInsUL4xdGP4fsp0B1n7Mvf7Mg==" algorithmName="SHA-512" password="E785"/>
  <autoFilter ref="C169:K1043"/>
  <mergeCells count="15">
    <mergeCell ref="E7:H7"/>
    <mergeCell ref="E11:H11"/>
    <mergeCell ref="E9:H9"/>
    <mergeCell ref="E13:H13"/>
    <mergeCell ref="E22:H22"/>
    <mergeCell ref="E31:H31"/>
    <mergeCell ref="E85:H85"/>
    <mergeCell ref="E89:H89"/>
    <mergeCell ref="E87:H87"/>
    <mergeCell ref="E91:H91"/>
    <mergeCell ref="E156:H156"/>
    <mergeCell ref="E160:H160"/>
    <mergeCell ref="E158:H158"/>
    <mergeCell ref="E162:H16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119</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3443</v>
      </c>
      <c r="I12" s="151"/>
      <c r="L12" s="44"/>
    </row>
    <row r="13" s="1" customFormat="1" ht="36.96" customHeight="1">
      <c r="B13" s="44"/>
      <c r="E13" s="152" t="s">
        <v>6343</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89.25" customHeight="1">
      <c r="B31" s="155"/>
      <c r="E31" s="156" t="s">
        <v>42</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ROUND(J134,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ROUND((SUM(BE134:BE400)),  2)</f>
        <v>0</v>
      </c>
      <c r="I37" s="165">
        <v>0.20999999999999999</v>
      </c>
      <c r="J37" s="164">
        <f>ROUND(((SUM(BE134:BE400))*I37),  2)</f>
        <v>0</v>
      </c>
      <c r="L37" s="44"/>
    </row>
    <row r="38" s="1" customFormat="1" ht="14.4" customHeight="1">
      <c r="B38" s="44"/>
      <c r="E38" s="149" t="s">
        <v>49</v>
      </c>
      <c r="F38" s="164">
        <f>ROUND((SUM(BF134:BF400)),  2)</f>
        <v>0</v>
      </c>
      <c r="I38" s="165">
        <v>0.14999999999999999</v>
      </c>
      <c r="J38" s="164">
        <f>ROUND(((SUM(BF134:BF400))*I38),  2)</f>
        <v>0</v>
      </c>
      <c r="L38" s="44"/>
    </row>
    <row r="39" hidden="1" s="1" customFormat="1" ht="14.4" customHeight="1">
      <c r="B39" s="44"/>
      <c r="E39" s="149" t="s">
        <v>50</v>
      </c>
      <c r="F39" s="164">
        <f>ROUND((SUM(BG134:BG400)),  2)</f>
        <v>0</v>
      </c>
      <c r="I39" s="165">
        <v>0.20999999999999999</v>
      </c>
      <c r="J39" s="164">
        <f>0</f>
        <v>0</v>
      </c>
      <c r="L39" s="44"/>
    </row>
    <row r="40" hidden="1" s="1" customFormat="1" ht="14.4" customHeight="1">
      <c r="B40" s="44"/>
      <c r="E40" s="149" t="s">
        <v>51</v>
      </c>
      <c r="F40" s="164">
        <f>ROUND((SUM(BH134:BH400)),  2)</f>
        <v>0</v>
      </c>
      <c r="I40" s="165">
        <v>0.14999999999999999</v>
      </c>
      <c r="J40" s="164">
        <f>0</f>
        <v>0</v>
      </c>
      <c r="L40" s="44"/>
    </row>
    <row r="41" hidden="1" s="1" customFormat="1" ht="14.4" customHeight="1">
      <c r="B41" s="44"/>
      <c r="E41" s="149" t="s">
        <v>52</v>
      </c>
      <c r="F41" s="164">
        <f>ROUND((SUM(BI134:BI400)),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3443</v>
      </c>
      <c r="D90" s="40"/>
      <c r="E90" s="40"/>
      <c r="F90" s="40"/>
      <c r="G90" s="40"/>
      <c r="H90" s="40"/>
      <c r="I90" s="151"/>
      <c r="J90" s="40"/>
      <c r="K90" s="40"/>
      <c r="L90" s="44"/>
    </row>
    <row r="91" s="1" customFormat="1" ht="16.5" customHeight="1">
      <c r="B91" s="39"/>
      <c r="C91" s="40"/>
      <c r="D91" s="40"/>
      <c r="E91" s="72" t="str">
        <f>E13</f>
        <v>D.1.4.3 - Rozvody tepla a chladu</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J134</f>
        <v>0</v>
      </c>
      <c r="K100" s="40"/>
      <c r="L100" s="44"/>
      <c r="AU100" s="17" t="s">
        <v>241</v>
      </c>
    </row>
    <row r="101" s="8" customFormat="1" ht="24.96" customHeight="1">
      <c r="B101" s="194"/>
      <c r="C101" s="195"/>
      <c r="D101" s="196" t="s">
        <v>6344</v>
      </c>
      <c r="E101" s="197"/>
      <c r="F101" s="197"/>
      <c r="G101" s="197"/>
      <c r="H101" s="197"/>
      <c r="I101" s="198"/>
      <c r="J101" s="199">
        <f>J135</f>
        <v>0</v>
      </c>
      <c r="K101" s="195"/>
      <c r="L101" s="200"/>
    </row>
    <row r="102" s="8" customFormat="1" ht="24.96" customHeight="1">
      <c r="B102" s="194"/>
      <c r="C102" s="195"/>
      <c r="D102" s="196" t="s">
        <v>6345</v>
      </c>
      <c r="E102" s="197"/>
      <c r="F102" s="197"/>
      <c r="G102" s="197"/>
      <c r="H102" s="197"/>
      <c r="I102" s="198"/>
      <c r="J102" s="199">
        <f>J159</f>
        <v>0</v>
      </c>
      <c r="K102" s="195"/>
      <c r="L102" s="200"/>
    </row>
    <row r="103" s="8" customFormat="1" ht="24.96" customHeight="1">
      <c r="B103" s="194"/>
      <c r="C103" s="195"/>
      <c r="D103" s="196" t="s">
        <v>6346</v>
      </c>
      <c r="E103" s="197"/>
      <c r="F103" s="197"/>
      <c r="G103" s="197"/>
      <c r="H103" s="197"/>
      <c r="I103" s="198"/>
      <c r="J103" s="199">
        <f>J164</f>
        <v>0</v>
      </c>
      <c r="K103" s="195"/>
      <c r="L103" s="200"/>
    </row>
    <row r="104" s="8" customFormat="1" ht="24.96" customHeight="1">
      <c r="B104" s="194"/>
      <c r="C104" s="195"/>
      <c r="D104" s="196" t="s">
        <v>6347</v>
      </c>
      <c r="E104" s="197"/>
      <c r="F104" s="197"/>
      <c r="G104" s="197"/>
      <c r="H104" s="197"/>
      <c r="I104" s="198"/>
      <c r="J104" s="199">
        <f>J179</f>
        <v>0</v>
      </c>
      <c r="K104" s="195"/>
      <c r="L104" s="200"/>
    </row>
    <row r="105" s="8" customFormat="1" ht="24.96" customHeight="1">
      <c r="B105" s="194"/>
      <c r="C105" s="195"/>
      <c r="D105" s="196" t="s">
        <v>6348</v>
      </c>
      <c r="E105" s="197"/>
      <c r="F105" s="197"/>
      <c r="G105" s="197"/>
      <c r="H105" s="197"/>
      <c r="I105" s="198"/>
      <c r="J105" s="199">
        <f>J214</f>
        <v>0</v>
      </c>
      <c r="K105" s="195"/>
      <c r="L105" s="200"/>
    </row>
    <row r="106" s="8" customFormat="1" ht="24.96" customHeight="1">
      <c r="B106" s="194"/>
      <c r="C106" s="195"/>
      <c r="D106" s="196" t="s">
        <v>6349</v>
      </c>
      <c r="E106" s="197"/>
      <c r="F106" s="197"/>
      <c r="G106" s="197"/>
      <c r="H106" s="197"/>
      <c r="I106" s="198"/>
      <c r="J106" s="199">
        <f>J272</f>
        <v>0</v>
      </c>
      <c r="K106" s="195"/>
      <c r="L106" s="200"/>
    </row>
    <row r="107" s="8" customFormat="1" ht="24.96" customHeight="1">
      <c r="B107" s="194"/>
      <c r="C107" s="195"/>
      <c r="D107" s="196" t="s">
        <v>6350</v>
      </c>
      <c r="E107" s="197"/>
      <c r="F107" s="197"/>
      <c r="G107" s="197"/>
      <c r="H107" s="197"/>
      <c r="I107" s="198"/>
      <c r="J107" s="199">
        <f>J356</f>
        <v>0</v>
      </c>
      <c r="K107" s="195"/>
      <c r="L107" s="200"/>
    </row>
    <row r="108" s="8" customFormat="1" ht="24.96" customHeight="1">
      <c r="B108" s="194"/>
      <c r="C108" s="195"/>
      <c r="D108" s="196" t="s">
        <v>6351</v>
      </c>
      <c r="E108" s="197"/>
      <c r="F108" s="197"/>
      <c r="G108" s="197"/>
      <c r="H108" s="197"/>
      <c r="I108" s="198"/>
      <c r="J108" s="199">
        <f>J387</f>
        <v>0</v>
      </c>
      <c r="K108" s="195"/>
      <c r="L108" s="200"/>
    </row>
    <row r="109" s="8" customFormat="1" ht="24.96" customHeight="1">
      <c r="B109" s="194"/>
      <c r="C109" s="195"/>
      <c r="D109" s="196" t="s">
        <v>6352</v>
      </c>
      <c r="E109" s="197"/>
      <c r="F109" s="197"/>
      <c r="G109" s="197"/>
      <c r="H109" s="197"/>
      <c r="I109" s="198"/>
      <c r="J109" s="199">
        <f>J390</f>
        <v>0</v>
      </c>
      <c r="K109" s="195"/>
      <c r="L109" s="200"/>
    </row>
    <row r="110" s="8" customFormat="1" ht="24.96" customHeight="1">
      <c r="B110" s="194"/>
      <c r="C110" s="195"/>
      <c r="D110" s="196" t="s">
        <v>6353</v>
      </c>
      <c r="E110" s="197"/>
      <c r="F110" s="197"/>
      <c r="G110" s="197"/>
      <c r="H110" s="197"/>
      <c r="I110" s="198"/>
      <c r="J110" s="199">
        <f>J396</f>
        <v>0</v>
      </c>
      <c r="K110" s="195"/>
      <c r="L110" s="200"/>
    </row>
    <row r="111" s="1" customFormat="1" ht="21.84" customHeight="1">
      <c r="B111" s="39"/>
      <c r="C111" s="40"/>
      <c r="D111" s="40"/>
      <c r="E111" s="40"/>
      <c r="F111" s="40"/>
      <c r="G111" s="40"/>
      <c r="H111" s="40"/>
      <c r="I111" s="151"/>
      <c r="J111" s="40"/>
      <c r="K111" s="40"/>
      <c r="L111" s="44"/>
    </row>
    <row r="112" s="1" customFormat="1" ht="6.96" customHeight="1">
      <c r="B112" s="62"/>
      <c r="C112" s="63"/>
      <c r="D112" s="63"/>
      <c r="E112" s="63"/>
      <c r="F112" s="63"/>
      <c r="G112" s="63"/>
      <c r="H112" s="63"/>
      <c r="I112" s="184"/>
      <c r="J112" s="63"/>
      <c r="K112" s="63"/>
      <c r="L112" s="44"/>
    </row>
    <row r="116" s="1" customFormat="1" ht="6.96" customHeight="1">
      <c r="B116" s="64"/>
      <c r="C116" s="65"/>
      <c r="D116" s="65"/>
      <c r="E116" s="65"/>
      <c r="F116" s="65"/>
      <c r="G116" s="65"/>
      <c r="H116" s="65"/>
      <c r="I116" s="187"/>
      <c r="J116" s="65"/>
      <c r="K116" s="65"/>
      <c r="L116" s="44"/>
    </row>
    <row r="117" s="1" customFormat="1" ht="24.96" customHeight="1">
      <c r="B117" s="39"/>
      <c r="C117" s="23" t="s">
        <v>248</v>
      </c>
      <c r="D117" s="40"/>
      <c r="E117" s="40"/>
      <c r="F117" s="40"/>
      <c r="G117" s="40"/>
      <c r="H117" s="40"/>
      <c r="I117" s="151"/>
      <c r="J117" s="40"/>
      <c r="K117" s="40"/>
      <c r="L117" s="44"/>
    </row>
    <row r="118" s="1" customFormat="1" ht="6.96" customHeight="1">
      <c r="B118" s="39"/>
      <c r="C118" s="40"/>
      <c r="D118" s="40"/>
      <c r="E118" s="40"/>
      <c r="F118" s="40"/>
      <c r="G118" s="40"/>
      <c r="H118" s="40"/>
      <c r="I118" s="151"/>
      <c r="J118" s="40"/>
      <c r="K118" s="40"/>
      <c r="L118" s="44"/>
    </row>
    <row r="119" s="1" customFormat="1" ht="12" customHeight="1">
      <c r="B119" s="39"/>
      <c r="C119" s="32" t="s">
        <v>16</v>
      </c>
      <c r="D119" s="40"/>
      <c r="E119" s="40"/>
      <c r="F119" s="40"/>
      <c r="G119" s="40"/>
      <c r="H119" s="40"/>
      <c r="I119" s="151"/>
      <c r="J119" s="40"/>
      <c r="K119" s="40"/>
      <c r="L119" s="44"/>
    </row>
    <row r="120" s="1" customFormat="1" ht="16.5" customHeight="1">
      <c r="B120" s="39"/>
      <c r="C120" s="40"/>
      <c r="D120" s="40"/>
      <c r="E120" s="188" t="str">
        <f>E7</f>
        <v>R4 - Nová budova fakulty umění</v>
      </c>
      <c r="F120" s="32"/>
      <c r="G120" s="32"/>
      <c r="H120" s="32"/>
      <c r="I120" s="151"/>
      <c r="J120" s="40"/>
      <c r="K120" s="40"/>
      <c r="L120" s="44"/>
    </row>
    <row r="121" ht="12" customHeight="1">
      <c r="B121" s="21"/>
      <c r="C121" s="32" t="s">
        <v>235</v>
      </c>
      <c r="D121" s="22"/>
      <c r="E121" s="22"/>
      <c r="F121" s="22"/>
      <c r="G121" s="22"/>
      <c r="H121" s="22"/>
      <c r="I121" s="143"/>
      <c r="J121" s="22"/>
      <c r="K121" s="22"/>
      <c r="L121" s="20"/>
    </row>
    <row r="122" ht="16.5" customHeight="1">
      <c r="B122" s="21"/>
      <c r="C122" s="22"/>
      <c r="D122" s="22"/>
      <c r="E122" s="188" t="s">
        <v>326</v>
      </c>
      <c r="F122" s="22"/>
      <c r="G122" s="22"/>
      <c r="H122" s="22"/>
      <c r="I122" s="143"/>
      <c r="J122" s="22"/>
      <c r="K122" s="22"/>
      <c r="L122" s="20"/>
    </row>
    <row r="123" ht="12" customHeight="1">
      <c r="B123" s="21"/>
      <c r="C123" s="32" t="s">
        <v>327</v>
      </c>
      <c r="D123" s="22"/>
      <c r="E123" s="22"/>
      <c r="F123" s="22"/>
      <c r="G123" s="22"/>
      <c r="H123" s="22"/>
      <c r="I123" s="143"/>
      <c r="J123" s="22"/>
      <c r="K123" s="22"/>
      <c r="L123" s="20"/>
    </row>
    <row r="124" s="1" customFormat="1" ht="16.5" customHeight="1">
      <c r="B124" s="39"/>
      <c r="C124" s="40"/>
      <c r="D124" s="40"/>
      <c r="E124" s="313" t="s">
        <v>3442</v>
      </c>
      <c r="F124" s="40"/>
      <c r="G124" s="40"/>
      <c r="H124" s="40"/>
      <c r="I124" s="151"/>
      <c r="J124" s="40"/>
      <c r="K124" s="40"/>
      <c r="L124" s="44"/>
    </row>
    <row r="125" s="1" customFormat="1" ht="12" customHeight="1">
      <c r="B125" s="39"/>
      <c r="C125" s="32" t="s">
        <v>3443</v>
      </c>
      <c r="D125" s="40"/>
      <c r="E125" s="40"/>
      <c r="F125" s="40"/>
      <c r="G125" s="40"/>
      <c r="H125" s="40"/>
      <c r="I125" s="151"/>
      <c r="J125" s="40"/>
      <c r="K125" s="40"/>
      <c r="L125" s="44"/>
    </row>
    <row r="126" s="1" customFormat="1" ht="16.5" customHeight="1">
      <c r="B126" s="39"/>
      <c r="C126" s="40"/>
      <c r="D126" s="40"/>
      <c r="E126" s="72" t="str">
        <f>E13</f>
        <v>D.1.4.3 - Rozvody tepla a chladu</v>
      </c>
      <c r="F126" s="40"/>
      <c r="G126" s="40"/>
      <c r="H126" s="40"/>
      <c r="I126" s="151"/>
      <c r="J126" s="40"/>
      <c r="K126" s="40"/>
      <c r="L126" s="44"/>
    </row>
    <row r="127" s="1" customFormat="1" ht="6.96" customHeight="1">
      <c r="B127" s="39"/>
      <c r="C127" s="40"/>
      <c r="D127" s="40"/>
      <c r="E127" s="40"/>
      <c r="F127" s="40"/>
      <c r="G127" s="40"/>
      <c r="H127" s="40"/>
      <c r="I127" s="151"/>
      <c r="J127" s="40"/>
      <c r="K127" s="40"/>
      <c r="L127" s="44"/>
    </row>
    <row r="128" s="1" customFormat="1" ht="12" customHeight="1">
      <c r="B128" s="39"/>
      <c r="C128" s="32" t="s">
        <v>22</v>
      </c>
      <c r="D128" s="40"/>
      <c r="E128" s="40"/>
      <c r="F128" s="27" t="str">
        <f>F16</f>
        <v xml:space="preserve"> </v>
      </c>
      <c r="G128" s="40"/>
      <c r="H128" s="40"/>
      <c r="I128" s="153" t="s">
        <v>24</v>
      </c>
      <c r="J128" s="75" t="str">
        <f>IF(J16="","",J16)</f>
        <v>16. 10. 2019</v>
      </c>
      <c r="K128" s="40"/>
      <c r="L128" s="44"/>
    </row>
    <row r="129" s="1" customFormat="1" ht="6.96" customHeight="1">
      <c r="B129" s="39"/>
      <c r="C129" s="40"/>
      <c r="D129" s="40"/>
      <c r="E129" s="40"/>
      <c r="F129" s="40"/>
      <c r="G129" s="40"/>
      <c r="H129" s="40"/>
      <c r="I129" s="151"/>
      <c r="J129" s="40"/>
      <c r="K129" s="40"/>
      <c r="L129" s="44"/>
    </row>
    <row r="130" s="1" customFormat="1" ht="27.9" customHeight="1">
      <c r="B130" s="39"/>
      <c r="C130" s="32" t="s">
        <v>30</v>
      </c>
      <c r="D130" s="40"/>
      <c r="E130" s="40"/>
      <c r="F130" s="27" t="str">
        <f>E19</f>
        <v xml:space="preserve">OSTRAVSKÁ UNIVERZITA </v>
      </c>
      <c r="G130" s="40"/>
      <c r="H130" s="40"/>
      <c r="I130" s="153" t="s">
        <v>36</v>
      </c>
      <c r="J130" s="37" t="str">
        <f>E25</f>
        <v>KANIA a.s., Ostrava</v>
      </c>
      <c r="K130" s="40"/>
      <c r="L130" s="44"/>
    </row>
    <row r="131" s="1" customFormat="1" ht="15.15" customHeight="1">
      <c r="B131" s="39"/>
      <c r="C131" s="32" t="s">
        <v>34</v>
      </c>
      <c r="D131" s="40"/>
      <c r="E131" s="40"/>
      <c r="F131" s="27" t="str">
        <f>IF(E22="","",E22)</f>
        <v>Vyplň údaj</v>
      </c>
      <c r="G131" s="40"/>
      <c r="H131" s="40"/>
      <c r="I131" s="153" t="s">
        <v>39</v>
      </c>
      <c r="J131" s="37" t="str">
        <f>E28</f>
        <v xml:space="preserve"> </v>
      </c>
      <c r="K131" s="40"/>
      <c r="L131" s="44"/>
    </row>
    <row r="132" s="1" customFormat="1" ht="10.32" customHeight="1">
      <c r="B132" s="39"/>
      <c r="C132" s="40"/>
      <c r="D132" s="40"/>
      <c r="E132" s="40"/>
      <c r="F132" s="40"/>
      <c r="G132" s="40"/>
      <c r="H132" s="40"/>
      <c r="I132" s="151"/>
      <c r="J132" s="40"/>
      <c r="K132" s="40"/>
      <c r="L132" s="44"/>
    </row>
    <row r="133" s="10" customFormat="1" ht="29.28" customHeight="1">
      <c r="B133" s="207"/>
      <c r="C133" s="208" t="s">
        <v>249</v>
      </c>
      <c r="D133" s="209" t="s">
        <v>68</v>
      </c>
      <c r="E133" s="209" t="s">
        <v>64</v>
      </c>
      <c r="F133" s="209" t="s">
        <v>65</v>
      </c>
      <c r="G133" s="209" t="s">
        <v>250</v>
      </c>
      <c r="H133" s="209" t="s">
        <v>251</v>
      </c>
      <c r="I133" s="210" t="s">
        <v>252</v>
      </c>
      <c r="J133" s="209" t="s">
        <v>239</v>
      </c>
      <c r="K133" s="211" t="s">
        <v>253</v>
      </c>
      <c r="L133" s="212"/>
      <c r="M133" s="96" t="s">
        <v>1</v>
      </c>
      <c r="N133" s="97" t="s">
        <v>47</v>
      </c>
      <c r="O133" s="97" t="s">
        <v>254</v>
      </c>
      <c r="P133" s="97" t="s">
        <v>255</v>
      </c>
      <c r="Q133" s="97" t="s">
        <v>256</v>
      </c>
      <c r="R133" s="97" t="s">
        <v>257</v>
      </c>
      <c r="S133" s="97" t="s">
        <v>258</v>
      </c>
      <c r="T133" s="98" t="s">
        <v>259</v>
      </c>
    </row>
    <row r="134" s="1" customFormat="1" ht="22.8" customHeight="1">
      <c r="B134" s="39"/>
      <c r="C134" s="103" t="s">
        <v>260</v>
      </c>
      <c r="D134" s="40"/>
      <c r="E134" s="40"/>
      <c r="F134" s="40"/>
      <c r="G134" s="40"/>
      <c r="H134" s="40"/>
      <c r="I134" s="151"/>
      <c r="J134" s="213">
        <f>BK134</f>
        <v>0</v>
      </c>
      <c r="K134" s="40"/>
      <c r="L134" s="44"/>
      <c r="M134" s="99"/>
      <c r="N134" s="100"/>
      <c r="O134" s="100"/>
      <c r="P134" s="214">
        <f>P135+P159+P164+P179+P214+P272+P356+P387+P390+P396</f>
        <v>0</v>
      </c>
      <c r="Q134" s="100"/>
      <c r="R134" s="214">
        <f>R135+R159+R164+R179+R214+R272+R356+R387+R390+R396</f>
        <v>0</v>
      </c>
      <c r="S134" s="100"/>
      <c r="T134" s="215">
        <f>T135+T159+T164+T179+T214+T272+T356+T387+T390+T396</f>
        <v>0</v>
      </c>
      <c r="AT134" s="17" t="s">
        <v>82</v>
      </c>
      <c r="AU134" s="17" t="s">
        <v>241</v>
      </c>
      <c r="BK134" s="216">
        <f>BK135+BK159+BK164+BK179+BK214+BK272+BK356+BK387+BK390+BK396</f>
        <v>0</v>
      </c>
    </row>
    <row r="135" s="11" customFormat="1" ht="25.92" customHeight="1">
      <c r="B135" s="217"/>
      <c r="C135" s="218"/>
      <c r="D135" s="219" t="s">
        <v>82</v>
      </c>
      <c r="E135" s="220" t="s">
        <v>1248</v>
      </c>
      <c r="F135" s="220" t="s">
        <v>6354</v>
      </c>
      <c r="G135" s="218"/>
      <c r="H135" s="218"/>
      <c r="I135" s="221"/>
      <c r="J135" s="222">
        <f>BK135</f>
        <v>0</v>
      </c>
      <c r="K135" s="218"/>
      <c r="L135" s="223"/>
      <c r="M135" s="224"/>
      <c r="N135" s="225"/>
      <c r="O135" s="225"/>
      <c r="P135" s="226">
        <f>SUM(P136:P158)</f>
        <v>0</v>
      </c>
      <c r="Q135" s="225"/>
      <c r="R135" s="226">
        <f>SUM(R136:R158)</f>
        <v>0</v>
      </c>
      <c r="S135" s="225"/>
      <c r="T135" s="227">
        <f>SUM(T136:T158)</f>
        <v>0</v>
      </c>
      <c r="AR135" s="228" t="s">
        <v>92</v>
      </c>
      <c r="AT135" s="229" t="s">
        <v>82</v>
      </c>
      <c r="AU135" s="229" t="s">
        <v>83</v>
      </c>
      <c r="AY135" s="228" t="s">
        <v>263</v>
      </c>
      <c r="BK135" s="230">
        <f>SUM(BK136:BK158)</f>
        <v>0</v>
      </c>
    </row>
    <row r="136" s="1" customFormat="1" ht="16.5" customHeight="1">
      <c r="B136" s="39"/>
      <c r="C136" s="233" t="s">
        <v>90</v>
      </c>
      <c r="D136" s="233" t="s">
        <v>266</v>
      </c>
      <c r="E136" s="234" t="s">
        <v>6355</v>
      </c>
      <c r="F136" s="235" t="s">
        <v>6356</v>
      </c>
      <c r="G136" s="236" t="s">
        <v>396</v>
      </c>
      <c r="H136" s="237">
        <v>885</v>
      </c>
      <c r="I136" s="238"/>
      <c r="J136" s="239">
        <f>ROUND(I136*H136,2)</f>
        <v>0</v>
      </c>
      <c r="K136" s="235" t="s">
        <v>270</v>
      </c>
      <c r="L136" s="44"/>
      <c r="M136" s="240" t="s">
        <v>1</v>
      </c>
      <c r="N136" s="241" t="s">
        <v>48</v>
      </c>
      <c r="O136" s="87"/>
      <c r="P136" s="242">
        <f>O136*H136</f>
        <v>0</v>
      </c>
      <c r="Q136" s="242">
        <v>0</v>
      </c>
      <c r="R136" s="242">
        <f>Q136*H136</f>
        <v>0</v>
      </c>
      <c r="S136" s="242">
        <v>0</v>
      </c>
      <c r="T136" s="243">
        <f>S136*H136</f>
        <v>0</v>
      </c>
      <c r="AR136" s="244" t="s">
        <v>452</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452</v>
      </c>
      <c r="BM136" s="244" t="s">
        <v>92</v>
      </c>
    </row>
    <row r="137" s="1" customFormat="1" ht="16.5" customHeight="1">
      <c r="B137" s="39"/>
      <c r="C137" s="295" t="s">
        <v>92</v>
      </c>
      <c r="D137" s="295" t="s">
        <v>400</v>
      </c>
      <c r="E137" s="296" t="s">
        <v>6357</v>
      </c>
      <c r="F137" s="297" t="s">
        <v>6358</v>
      </c>
      <c r="G137" s="298" t="s">
        <v>400</v>
      </c>
      <c r="H137" s="299">
        <v>270</v>
      </c>
      <c r="I137" s="300"/>
      <c r="J137" s="301">
        <f>ROUND(I137*H137,2)</f>
        <v>0</v>
      </c>
      <c r="K137" s="297" t="s">
        <v>6359</v>
      </c>
      <c r="L137" s="302"/>
      <c r="M137" s="303" t="s">
        <v>1</v>
      </c>
      <c r="N137" s="304" t="s">
        <v>48</v>
      </c>
      <c r="O137" s="87"/>
      <c r="P137" s="242">
        <f>O137*H137</f>
        <v>0</v>
      </c>
      <c r="Q137" s="242">
        <v>0</v>
      </c>
      <c r="R137" s="242">
        <f>Q137*H137</f>
        <v>0</v>
      </c>
      <c r="S137" s="242">
        <v>0</v>
      </c>
      <c r="T137" s="243">
        <f>S137*H137</f>
        <v>0</v>
      </c>
      <c r="AR137" s="244" t="s">
        <v>563</v>
      </c>
      <c r="AT137" s="244" t="s">
        <v>400</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452</v>
      </c>
      <c r="BM137" s="244" t="s">
        <v>125</v>
      </c>
    </row>
    <row r="138" s="1" customFormat="1" ht="16.5" customHeight="1">
      <c r="B138" s="39"/>
      <c r="C138" s="295" t="s">
        <v>112</v>
      </c>
      <c r="D138" s="295" t="s">
        <v>400</v>
      </c>
      <c r="E138" s="296" t="s">
        <v>6360</v>
      </c>
      <c r="F138" s="297" t="s">
        <v>6361</v>
      </c>
      <c r="G138" s="298" t="s">
        <v>400</v>
      </c>
      <c r="H138" s="299">
        <v>40</v>
      </c>
      <c r="I138" s="300"/>
      <c r="J138" s="301">
        <f>ROUND(I138*H138,2)</f>
        <v>0</v>
      </c>
      <c r="K138" s="297" t="s">
        <v>6359</v>
      </c>
      <c r="L138" s="302"/>
      <c r="M138" s="303" t="s">
        <v>1</v>
      </c>
      <c r="N138" s="304" t="s">
        <v>48</v>
      </c>
      <c r="O138" s="87"/>
      <c r="P138" s="242">
        <f>O138*H138</f>
        <v>0</v>
      </c>
      <c r="Q138" s="242">
        <v>0</v>
      </c>
      <c r="R138" s="242">
        <f>Q138*H138</f>
        <v>0</v>
      </c>
      <c r="S138" s="242">
        <v>0</v>
      </c>
      <c r="T138" s="243">
        <f>S138*H138</f>
        <v>0</v>
      </c>
      <c r="AR138" s="244" t="s">
        <v>563</v>
      </c>
      <c r="AT138" s="244" t="s">
        <v>400</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452</v>
      </c>
      <c r="BM138" s="244" t="s">
        <v>295</v>
      </c>
    </row>
    <row r="139" s="1" customFormat="1" ht="16.5" customHeight="1">
      <c r="B139" s="39"/>
      <c r="C139" s="295" t="s">
        <v>125</v>
      </c>
      <c r="D139" s="295" t="s">
        <v>400</v>
      </c>
      <c r="E139" s="296" t="s">
        <v>6362</v>
      </c>
      <c r="F139" s="297" t="s">
        <v>6363</v>
      </c>
      <c r="G139" s="298" t="s">
        <v>400</v>
      </c>
      <c r="H139" s="299">
        <v>60</v>
      </c>
      <c r="I139" s="300"/>
      <c r="J139" s="301">
        <f>ROUND(I139*H139,2)</f>
        <v>0</v>
      </c>
      <c r="K139" s="297" t="s">
        <v>6359</v>
      </c>
      <c r="L139" s="302"/>
      <c r="M139" s="303" t="s">
        <v>1</v>
      </c>
      <c r="N139" s="304" t="s">
        <v>48</v>
      </c>
      <c r="O139" s="87"/>
      <c r="P139" s="242">
        <f>O139*H139</f>
        <v>0</v>
      </c>
      <c r="Q139" s="242">
        <v>0</v>
      </c>
      <c r="R139" s="242">
        <f>Q139*H139</f>
        <v>0</v>
      </c>
      <c r="S139" s="242">
        <v>0</v>
      </c>
      <c r="T139" s="243">
        <f>S139*H139</f>
        <v>0</v>
      </c>
      <c r="AR139" s="244" t="s">
        <v>563</v>
      </c>
      <c r="AT139" s="244" t="s">
        <v>400</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452</v>
      </c>
      <c r="BM139" s="244" t="s">
        <v>303</v>
      </c>
    </row>
    <row r="140" s="1" customFormat="1" ht="16.5" customHeight="1">
      <c r="B140" s="39"/>
      <c r="C140" s="295" t="s">
        <v>262</v>
      </c>
      <c r="D140" s="295" t="s">
        <v>400</v>
      </c>
      <c r="E140" s="296" t="s">
        <v>6364</v>
      </c>
      <c r="F140" s="297" t="s">
        <v>6365</v>
      </c>
      <c r="G140" s="298" t="s">
        <v>400</v>
      </c>
      <c r="H140" s="299">
        <v>205</v>
      </c>
      <c r="I140" s="300"/>
      <c r="J140" s="301">
        <f>ROUND(I140*H140,2)</f>
        <v>0</v>
      </c>
      <c r="K140" s="297" t="s">
        <v>6359</v>
      </c>
      <c r="L140" s="302"/>
      <c r="M140" s="303" t="s">
        <v>1</v>
      </c>
      <c r="N140" s="304" t="s">
        <v>48</v>
      </c>
      <c r="O140" s="87"/>
      <c r="P140" s="242">
        <f>O140*H140</f>
        <v>0</v>
      </c>
      <c r="Q140" s="242">
        <v>0</v>
      </c>
      <c r="R140" s="242">
        <f>Q140*H140</f>
        <v>0</v>
      </c>
      <c r="S140" s="242">
        <v>0</v>
      </c>
      <c r="T140" s="243">
        <f>S140*H140</f>
        <v>0</v>
      </c>
      <c r="AR140" s="244" t="s">
        <v>563</v>
      </c>
      <c r="AT140" s="244" t="s">
        <v>400</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452</v>
      </c>
      <c r="BM140" s="244" t="s">
        <v>315</v>
      </c>
    </row>
    <row r="141" s="1" customFormat="1" ht="16.5" customHeight="1">
      <c r="B141" s="39"/>
      <c r="C141" s="295" t="s">
        <v>295</v>
      </c>
      <c r="D141" s="295" t="s">
        <v>400</v>
      </c>
      <c r="E141" s="296" t="s">
        <v>6366</v>
      </c>
      <c r="F141" s="297" t="s">
        <v>6367</v>
      </c>
      <c r="G141" s="298" t="s">
        <v>400</v>
      </c>
      <c r="H141" s="299">
        <v>215</v>
      </c>
      <c r="I141" s="300"/>
      <c r="J141" s="301">
        <f>ROUND(I141*H141,2)</f>
        <v>0</v>
      </c>
      <c r="K141" s="297" t="s">
        <v>6359</v>
      </c>
      <c r="L141" s="302"/>
      <c r="M141" s="303" t="s">
        <v>1</v>
      </c>
      <c r="N141" s="304" t="s">
        <v>48</v>
      </c>
      <c r="O141" s="87"/>
      <c r="P141" s="242">
        <f>O141*H141</f>
        <v>0</v>
      </c>
      <c r="Q141" s="242">
        <v>0</v>
      </c>
      <c r="R141" s="242">
        <f>Q141*H141</f>
        <v>0</v>
      </c>
      <c r="S141" s="242">
        <v>0</v>
      </c>
      <c r="T141" s="243">
        <f>S141*H141</f>
        <v>0</v>
      </c>
      <c r="AR141" s="244" t="s">
        <v>563</v>
      </c>
      <c r="AT141" s="244" t="s">
        <v>400</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452</v>
      </c>
      <c r="BM141" s="244" t="s">
        <v>430</v>
      </c>
    </row>
    <row r="142" s="1" customFormat="1" ht="16.5" customHeight="1">
      <c r="B142" s="39"/>
      <c r="C142" s="295" t="s">
        <v>299</v>
      </c>
      <c r="D142" s="295" t="s">
        <v>400</v>
      </c>
      <c r="E142" s="296" t="s">
        <v>6368</v>
      </c>
      <c r="F142" s="297" t="s">
        <v>6369</v>
      </c>
      <c r="G142" s="298" t="s">
        <v>400</v>
      </c>
      <c r="H142" s="299">
        <v>95</v>
      </c>
      <c r="I142" s="300"/>
      <c r="J142" s="301">
        <f>ROUND(I142*H142,2)</f>
        <v>0</v>
      </c>
      <c r="K142" s="297" t="s">
        <v>6359</v>
      </c>
      <c r="L142" s="302"/>
      <c r="M142" s="303" t="s">
        <v>1</v>
      </c>
      <c r="N142" s="304" t="s">
        <v>48</v>
      </c>
      <c r="O142" s="87"/>
      <c r="P142" s="242">
        <f>O142*H142</f>
        <v>0</v>
      </c>
      <c r="Q142" s="242">
        <v>0</v>
      </c>
      <c r="R142" s="242">
        <f>Q142*H142</f>
        <v>0</v>
      </c>
      <c r="S142" s="242">
        <v>0</v>
      </c>
      <c r="T142" s="243">
        <f>S142*H142</f>
        <v>0</v>
      </c>
      <c r="AR142" s="244" t="s">
        <v>563</v>
      </c>
      <c r="AT142" s="244" t="s">
        <v>400</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452</v>
      </c>
      <c r="BM142" s="244" t="s">
        <v>440</v>
      </c>
    </row>
    <row r="143" s="1" customFormat="1" ht="16.5" customHeight="1">
      <c r="B143" s="39"/>
      <c r="C143" s="233" t="s">
        <v>303</v>
      </c>
      <c r="D143" s="233" t="s">
        <v>266</v>
      </c>
      <c r="E143" s="234" t="s">
        <v>6370</v>
      </c>
      <c r="F143" s="235" t="s">
        <v>6371</v>
      </c>
      <c r="G143" s="236" t="s">
        <v>396</v>
      </c>
      <c r="H143" s="237">
        <v>635</v>
      </c>
      <c r="I143" s="238"/>
      <c r="J143" s="239">
        <f>ROUND(I143*H143,2)</f>
        <v>0</v>
      </c>
      <c r="K143" s="235" t="s">
        <v>270</v>
      </c>
      <c r="L143" s="44"/>
      <c r="M143" s="240" t="s">
        <v>1</v>
      </c>
      <c r="N143" s="241" t="s">
        <v>48</v>
      </c>
      <c r="O143" s="87"/>
      <c r="P143" s="242">
        <f>O143*H143</f>
        <v>0</v>
      </c>
      <c r="Q143" s="242">
        <v>0</v>
      </c>
      <c r="R143" s="242">
        <f>Q143*H143</f>
        <v>0</v>
      </c>
      <c r="S143" s="242">
        <v>0</v>
      </c>
      <c r="T143" s="243">
        <f>S143*H143</f>
        <v>0</v>
      </c>
      <c r="AR143" s="244" t="s">
        <v>452</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452</v>
      </c>
      <c r="BM143" s="244" t="s">
        <v>452</v>
      </c>
    </row>
    <row r="144" s="1" customFormat="1" ht="16.5" customHeight="1">
      <c r="B144" s="39"/>
      <c r="C144" s="295" t="s">
        <v>310</v>
      </c>
      <c r="D144" s="295" t="s">
        <v>400</v>
      </c>
      <c r="E144" s="296" t="s">
        <v>6372</v>
      </c>
      <c r="F144" s="297" t="s">
        <v>6373</v>
      </c>
      <c r="G144" s="298" t="s">
        <v>400</v>
      </c>
      <c r="H144" s="299">
        <v>345</v>
      </c>
      <c r="I144" s="300"/>
      <c r="J144" s="301">
        <f>ROUND(I144*H144,2)</f>
        <v>0</v>
      </c>
      <c r="K144" s="297" t="s">
        <v>6359</v>
      </c>
      <c r="L144" s="302"/>
      <c r="M144" s="303" t="s">
        <v>1</v>
      </c>
      <c r="N144" s="304" t="s">
        <v>48</v>
      </c>
      <c r="O144" s="87"/>
      <c r="P144" s="242">
        <f>O144*H144</f>
        <v>0</v>
      </c>
      <c r="Q144" s="242">
        <v>0</v>
      </c>
      <c r="R144" s="242">
        <f>Q144*H144</f>
        <v>0</v>
      </c>
      <c r="S144" s="242">
        <v>0</v>
      </c>
      <c r="T144" s="243">
        <f>S144*H144</f>
        <v>0</v>
      </c>
      <c r="AR144" s="244" t="s">
        <v>563</v>
      </c>
      <c r="AT144" s="244" t="s">
        <v>400</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452</v>
      </c>
      <c r="BM144" s="244" t="s">
        <v>465</v>
      </c>
    </row>
    <row r="145" s="1" customFormat="1" ht="16.5" customHeight="1">
      <c r="B145" s="39"/>
      <c r="C145" s="295" t="s">
        <v>315</v>
      </c>
      <c r="D145" s="295" t="s">
        <v>400</v>
      </c>
      <c r="E145" s="296" t="s">
        <v>6374</v>
      </c>
      <c r="F145" s="297" t="s">
        <v>6375</v>
      </c>
      <c r="G145" s="298" t="s">
        <v>400</v>
      </c>
      <c r="H145" s="299">
        <v>205</v>
      </c>
      <c r="I145" s="300"/>
      <c r="J145" s="301">
        <f>ROUND(I145*H145,2)</f>
        <v>0</v>
      </c>
      <c r="K145" s="297" t="s">
        <v>6359</v>
      </c>
      <c r="L145" s="302"/>
      <c r="M145" s="303" t="s">
        <v>1</v>
      </c>
      <c r="N145" s="304" t="s">
        <v>48</v>
      </c>
      <c r="O145" s="87"/>
      <c r="P145" s="242">
        <f>O145*H145</f>
        <v>0</v>
      </c>
      <c r="Q145" s="242">
        <v>0</v>
      </c>
      <c r="R145" s="242">
        <f>Q145*H145</f>
        <v>0</v>
      </c>
      <c r="S145" s="242">
        <v>0</v>
      </c>
      <c r="T145" s="243">
        <f>S145*H145</f>
        <v>0</v>
      </c>
      <c r="AR145" s="244" t="s">
        <v>563</v>
      </c>
      <c r="AT145" s="244" t="s">
        <v>400</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452</v>
      </c>
      <c r="BM145" s="244" t="s">
        <v>475</v>
      </c>
    </row>
    <row r="146" s="1" customFormat="1" ht="16.5" customHeight="1">
      <c r="B146" s="39"/>
      <c r="C146" s="295" t="s">
        <v>322</v>
      </c>
      <c r="D146" s="295" t="s">
        <v>400</v>
      </c>
      <c r="E146" s="296" t="s">
        <v>6376</v>
      </c>
      <c r="F146" s="297" t="s">
        <v>6377</v>
      </c>
      <c r="G146" s="298" t="s">
        <v>400</v>
      </c>
      <c r="H146" s="299">
        <v>10</v>
      </c>
      <c r="I146" s="300"/>
      <c r="J146" s="301">
        <f>ROUND(I146*H146,2)</f>
        <v>0</v>
      </c>
      <c r="K146" s="297" t="s">
        <v>6359</v>
      </c>
      <c r="L146" s="302"/>
      <c r="M146" s="303" t="s">
        <v>1</v>
      </c>
      <c r="N146" s="304" t="s">
        <v>48</v>
      </c>
      <c r="O146" s="87"/>
      <c r="P146" s="242">
        <f>O146*H146</f>
        <v>0</v>
      </c>
      <c r="Q146" s="242">
        <v>0</v>
      </c>
      <c r="R146" s="242">
        <f>Q146*H146</f>
        <v>0</v>
      </c>
      <c r="S146" s="242">
        <v>0</v>
      </c>
      <c r="T146" s="243">
        <f>S146*H146</f>
        <v>0</v>
      </c>
      <c r="AR146" s="244" t="s">
        <v>563</v>
      </c>
      <c r="AT146" s="244" t="s">
        <v>400</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452</v>
      </c>
      <c r="BM146" s="244" t="s">
        <v>490</v>
      </c>
    </row>
    <row r="147" s="1" customFormat="1" ht="16.5" customHeight="1">
      <c r="B147" s="39"/>
      <c r="C147" s="295" t="s">
        <v>430</v>
      </c>
      <c r="D147" s="295" t="s">
        <v>400</v>
      </c>
      <c r="E147" s="296" t="s">
        <v>6378</v>
      </c>
      <c r="F147" s="297" t="s">
        <v>6379</v>
      </c>
      <c r="G147" s="298" t="s">
        <v>400</v>
      </c>
      <c r="H147" s="299">
        <v>10</v>
      </c>
      <c r="I147" s="300"/>
      <c r="J147" s="301">
        <f>ROUND(I147*H147,2)</f>
        <v>0</v>
      </c>
      <c r="K147" s="297" t="s">
        <v>6359</v>
      </c>
      <c r="L147" s="302"/>
      <c r="M147" s="303" t="s">
        <v>1</v>
      </c>
      <c r="N147" s="304" t="s">
        <v>48</v>
      </c>
      <c r="O147" s="87"/>
      <c r="P147" s="242">
        <f>O147*H147</f>
        <v>0</v>
      </c>
      <c r="Q147" s="242">
        <v>0</v>
      </c>
      <c r="R147" s="242">
        <f>Q147*H147</f>
        <v>0</v>
      </c>
      <c r="S147" s="242">
        <v>0</v>
      </c>
      <c r="T147" s="243">
        <f>S147*H147</f>
        <v>0</v>
      </c>
      <c r="AR147" s="244" t="s">
        <v>563</v>
      </c>
      <c r="AT147" s="244" t="s">
        <v>400</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452</v>
      </c>
      <c r="BM147" s="244" t="s">
        <v>506</v>
      </c>
    </row>
    <row r="148" s="1" customFormat="1" ht="16.5" customHeight="1">
      <c r="B148" s="39"/>
      <c r="C148" s="295" t="s">
        <v>435</v>
      </c>
      <c r="D148" s="295" t="s">
        <v>400</v>
      </c>
      <c r="E148" s="296" t="s">
        <v>6380</v>
      </c>
      <c r="F148" s="297" t="s">
        <v>6381</v>
      </c>
      <c r="G148" s="298" t="s">
        <v>400</v>
      </c>
      <c r="H148" s="299">
        <v>65</v>
      </c>
      <c r="I148" s="300"/>
      <c r="J148" s="301">
        <f>ROUND(I148*H148,2)</f>
        <v>0</v>
      </c>
      <c r="K148" s="297" t="s">
        <v>6359</v>
      </c>
      <c r="L148" s="302"/>
      <c r="M148" s="303" t="s">
        <v>1</v>
      </c>
      <c r="N148" s="304" t="s">
        <v>48</v>
      </c>
      <c r="O148" s="87"/>
      <c r="P148" s="242">
        <f>O148*H148</f>
        <v>0</v>
      </c>
      <c r="Q148" s="242">
        <v>0</v>
      </c>
      <c r="R148" s="242">
        <f>Q148*H148</f>
        <v>0</v>
      </c>
      <c r="S148" s="242">
        <v>0</v>
      </c>
      <c r="T148" s="243">
        <f>S148*H148</f>
        <v>0</v>
      </c>
      <c r="AR148" s="244" t="s">
        <v>563</v>
      </c>
      <c r="AT148" s="244" t="s">
        <v>400</v>
      </c>
      <c r="AU148" s="244" t="s">
        <v>90</v>
      </c>
      <c r="AY148" s="17" t="s">
        <v>263</v>
      </c>
      <c r="BE148" s="245">
        <f>IF(N148="základní",J148,0)</f>
        <v>0</v>
      </c>
      <c r="BF148" s="245">
        <f>IF(N148="snížená",J148,0)</f>
        <v>0</v>
      </c>
      <c r="BG148" s="245">
        <f>IF(N148="zákl. přenesená",J148,0)</f>
        <v>0</v>
      </c>
      <c r="BH148" s="245">
        <f>IF(N148="sníž. přenesená",J148,0)</f>
        <v>0</v>
      </c>
      <c r="BI148" s="245">
        <f>IF(N148="nulová",J148,0)</f>
        <v>0</v>
      </c>
      <c r="BJ148" s="17" t="s">
        <v>90</v>
      </c>
      <c r="BK148" s="245">
        <f>ROUND(I148*H148,2)</f>
        <v>0</v>
      </c>
      <c r="BL148" s="17" t="s">
        <v>452</v>
      </c>
      <c r="BM148" s="244" t="s">
        <v>515</v>
      </c>
    </row>
    <row r="149" s="1" customFormat="1" ht="16.5" customHeight="1">
      <c r="B149" s="39"/>
      <c r="C149" s="233" t="s">
        <v>440</v>
      </c>
      <c r="D149" s="233" t="s">
        <v>266</v>
      </c>
      <c r="E149" s="234" t="s">
        <v>6382</v>
      </c>
      <c r="F149" s="235" t="s">
        <v>6383</v>
      </c>
      <c r="G149" s="236" t="s">
        <v>396</v>
      </c>
      <c r="H149" s="237">
        <v>770</v>
      </c>
      <c r="I149" s="238"/>
      <c r="J149" s="239">
        <f>ROUND(I149*H149,2)</f>
        <v>0</v>
      </c>
      <c r="K149" s="235" t="s">
        <v>270</v>
      </c>
      <c r="L149" s="44"/>
      <c r="M149" s="240" t="s">
        <v>1</v>
      </c>
      <c r="N149" s="241" t="s">
        <v>48</v>
      </c>
      <c r="O149" s="87"/>
      <c r="P149" s="242">
        <f>O149*H149</f>
        <v>0</v>
      </c>
      <c r="Q149" s="242">
        <v>0</v>
      </c>
      <c r="R149" s="242">
        <f>Q149*H149</f>
        <v>0</v>
      </c>
      <c r="S149" s="242">
        <v>0</v>
      </c>
      <c r="T149" s="243">
        <f>S149*H149</f>
        <v>0</v>
      </c>
      <c r="AR149" s="244" t="s">
        <v>452</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452</v>
      </c>
      <c r="BM149" s="244" t="s">
        <v>529</v>
      </c>
    </row>
    <row r="150" s="1" customFormat="1" ht="16.5" customHeight="1">
      <c r="B150" s="39"/>
      <c r="C150" s="295" t="s">
        <v>8</v>
      </c>
      <c r="D150" s="295" t="s">
        <v>400</v>
      </c>
      <c r="E150" s="296" t="s">
        <v>6384</v>
      </c>
      <c r="F150" s="297" t="s">
        <v>6385</v>
      </c>
      <c r="G150" s="298" t="s">
        <v>400</v>
      </c>
      <c r="H150" s="299">
        <v>290</v>
      </c>
      <c r="I150" s="300"/>
      <c r="J150" s="301">
        <f>ROUND(I150*H150,2)</f>
        <v>0</v>
      </c>
      <c r="K150" s="297" t="s">
        <v>6359</v>
      </c>
      <c r="L150" s="302"/>
      <c r="M150" s="303" t="s">
        <v>1</v>
      </c>
      <c r="N150" s="304" t="s">
        <v>48</v>
      </c>
      <c r="O150" s="87"/>
      <c r="P150" s="242">
        <f>O150*H150</f>
        <v>0</v>
      </c>
      <c r="Q150" s="242">
        <v>0</v>
      </c>
      <c r="R150" s="242">
        <f>Q150*H150</f>
        <v>0</v>
      </c>
      <c r="S150" s="242">
        <v>0</v>
      </c>
      <c r="T150" s="243">
        <f>S150*H150</f>
        <v>0</v>
      </c>
      <c r="AR150" s="244" t="s">
        <v>563</v>
      </c>
      <c r="AT150" s="244" t="s">
        <v>400</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452</v>
      </c>
      <c r="BM150" s="244" t="s">
        <v>547</v>
      </c>
    </row>
    <row r="151" s="1" customFormat="1" ht="16.5" customHeight="1">
      <c r="B151" s="39"/>
      <c r="C151" s="295" t="s">
        <v>452</v>
      </c>
      <c r="D151" s="295" t="s">
        <v>400</v>
      </c>
      <c r="E151" s="296" t="s">
        <v>6386</v>
      </c>
      <c r="F151" s="297" t="s">
        <v>6387</v>
      </c>
      <c r="G151" s="298" t="s">
        <v>400</v>
      </c>
      <c r="H151" s="299">
        <v>170</v>
      </c>
      <c r="I151" s="300"/>
      <c r="J151" s="301">
        <f>ROUND(I151*H151,2)</f>
        <v>0</v>
      </c>
      <c r="K151" s="297" t="s">
        <v>6359</v>
      </c>
      <c r="L151" s="302"/>
      <c r="M151" s="303" t="s">
        <v>1</v>
      </c>
      <c r="N151" s="304" t="s">
        <v>48</v>
      </c>
      <c r="O151" s="87"/>
      <c r="P151" s="242">
        <f>O151*H151</f>
        <v>0</v>
      </c>
      <c r="Q151" s="242">
        <v>0</v>
      </c>
      <c r="R151" s="242">
        <f>Q151*H151</f>
        <v>0</v>
      </c>
      <c r="S151" s="242">
        <v>0</v>
      </c>
      <c r="T151" s="243">
        <f>S151*H151</f>
        <v>0</v>
      </c>
      <c r="AR151" s="244" t="s">
        <v>563</v>
      </c>
      <c r="AT151" s="244" t="s">
        <v>400</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452</v>
      </c>
      <c r="BM151" s="244" t="s">
        <v>563</v>
      </c>
    </row>
    <row r="152" s="1" customFormat="1" ht="16.5" customHeight="1">
      <c r="B152" s="39"/>
      <c r="C152" s="295" t="s">
        <v>460</v>
      </c>
      <c r="D152" s="295" t="s">
        <v>400</v>
      </c>
      <c r="E152" s="296" t="s">
        <v>6388</v>
      </c>
      <c r="F152" s="297" t="s">
        <v>6389</v>
      </c>
      <c r="G152" s="298" t="s">
        <v>400</v>
      </c>
      <c r="H152" s="299">
        <v>135</v>
      </c>
      <c r="I152" s="300"/>
      <c r="J152" s="301">
        <f>ROUND(I152*H152,2)</f>
        <v>0</v>
      </c>
      <c r="K152" s="297" t="s">
        <v>6359</v>
      </c>
      <c r="L152" s="302"/>
      <c r="M152" s="303" t="s">
        <v>1</v>
      </c>
      <c r="N152" s="304" t="s">
        <v>48</v>
      </c>
      <c r="O152" s="87"/>
      <c r="P152" s="242">
        <f>O152*H152</f>
        <v>0</v>
      </c>
      <c r="Q152" s="242">
        <v>0</v>
      </c>
      <c r="R152" s="242">
        <f>Q152*H152</f>
        <v>0</v>
      </c>
      <c r="S152" s="242">
        <v>0</v>
      </c>
      <c r="T152" s="243">
        <f>S152*H152</f>
        <v>0</v>
      </c>
      <c r="AR152" s="244" t="s">
        <v>563</v>
      </c>
      <c r="AT152" s="244" t="s">
        <v>400</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452</v>
      </c>
      <c r="BM152" s="244" t="s">
        <v>576</v>
      </c>
    </row>
    <row r="153" s="1" customFormat="1" ht="16.5" customHeight="1">
      <c r="B153" s="39"/>
      <c r="C153" s="295" t="s">
        <v>465</v>
      </c>
      <c r="D153" s="295" t="s">
        <v>400</v>
      </c>
      <c r="E153" s="296" t="s">
        <v>6390</v>
      </c>
      <c r="F153" s="297" t="s">
        <v>6391</v>
      </c>
      <c r="G153" s="298" t="s">
        <v>400</v>
      </c>
      <c r="H153" s="299">
        <v>150</v>
      </c>
      <c r="I153" s="300"/>
      <c r="J153" s="301">
        <f>ROUND(I153*H153,2)</f>
        <v>0</v>
      </c>
      <c r="K153" s="297" t="s">
        <v>6359</v>
      </c>
      <c r="L153" s="302"/>
      <c r="M153" s="303" t="s">
        <v>1</v>
      </c>
      <c r="N153" s="304" t="s">
        <v>48</v>
      </c>
      <c r="O153" s="87"/>
      <c r="P153" s="242">
        <f>O153*H153</f>
        <v>0</v>
      </c>
      <c r="Q153" s="242">
        <v>0</v>
      </c>
      <c r="R153" s="242">
        <f>Q153*H153</f>
        <v>0</v>
      </c>
      <c r="S153" s="242">
        <v>0</v>
      </c>
      <c r="T153" s="243">
        <f>S153*H153</f>
        <v>0</v>
      </c>
      <c r="AR153" s="244" t="s">
        <v>563</v>
      </c>
      <c r="AT153" s="244" t="s">
        <v>400</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452</v>
      </c>
      <c r="BM153" s="244" t="s">
        <v>585</v>
      </c>
    </row>
    <row r="154" s="1" customFormat="1" ht="16.5" customHeight="1">
      <c r="B154" s="39"/>
      <c r="C154" s="295" t="s">
        <v>470</v>
      </c>
      <c r="D154" s="295" t="s">
        <v>400</v>
      </c>
      <c r="E154" s="296" t="s">
        <v>6392</v>
      </c>
      <c r="F154" s="297" t="s">
        <v>6393</v>
      </c>
      <c r="G154" s="298" t="s">
        <v>400</v>
      </c>
      <c r="H154" s="299">
        <v>25</v>
      </c>
      <c r="I154" s="300"/>
      <c r="J154" s="301">
        <f>ROUND(I154*H154,2)</f>
        <v>0</v>
      </c>
      <c r="K154" s="297" t="s">
        <v>6359</v>
      </c>
      <c r="L154" s="302"/>
      <c r="M154" s="303" t="s">
        <v>1</v>
      </c>
      <c r="N154" s="304" t="s">
        <v>48</v>
      </c>
      <c r="O154" s="87"/>
      <c r="P154" s="242">
        <f>O154*H154</f>
        <v>0</v>
      </c>
      <c r="Q154" s="242">
        <v>0</v>
      </c>
      <c r="R154" s="242">
        <f>Q154*H154</f>
        <v>0</v>
      </c>
      <c r="S154" s="242">
        <v>0</v>
      </c>
      <c r="T154" s="243">
        <f>S154*H154</f>
        <v>0</v>
      </c>
      <c r="AR154" s="244" t="s">
        <v>563</v>
      </c>
      <c r="AT154" s="244" t="s">
        <v>400</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452</v>
      </c>
      <c r="BM154" s="244" t="s">
        <v>600</v>
      </c>
    </row>
    <row r="155" s="1" customFormat="1" ht="16.5" customHeight="1">
      <c r="B155" s="39"/>
      <c r="C155" s="233" t="s">
        <v>475</v>
      </c>
      <c r="D155" s="233" t="s">
        <v>266</v>
      </c>
      <c r="E155" s="234" t="s">
        <v>6394</v>
      </c>
      <c r="F155" s="235" t="s">
        <v>6395</v>
      </c>
      <c r="G155" s="236" t="s">
        <v>407</v>
      </c>
      <c r="H155" s="237">
        <v>60</v>
      </c>
      <c r="I155" s="238"/>
      <c r="J155" s="239">
        <f>ROUND(I155*H155,2)</f>
        <v>0</v>
      </c>
      <c r="K155" s="235" t="s">
        <v>270</v>
      </c>
      <c r="L155" s="44"/>
      <c r="M155" s="240" t="s">
        <v>1</v>
      </c>
      <c r="N155" s="241" t="s">
        <v>48</v>
      </c>
      <c r="O155" s="87"/>
      <c r="P155" s="242">
        <f>O155*H155</f>
        <v>0</v>
      </c>
      <c r="Q155" s="242">
        <v>0</v>
      </c>
      <c r="R155" s="242">
        <f>Q155*H155</f>
        <v>0</v>
      </c>
      <c r="S155" s="242">
        <v>0</v>
      </c>
      <c r="T155" s="243">
        <f>S155*H155</f>
        <v>0</v>
      </c>
      <c r="AR155" s="244" t="s">
        <v>452</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452</v>
      </c>
      <c r="BM155" s="244" t="s">
        <v>609</v>
      </c>
    </row>
    <row r="156" s="1" customFormat="1" ht="16.5" customHeight="1">
      <c r="B156" s="39"/>
      <c r="C156" s="295" t="s">
        <v>7</v>
      </c>
      <c r="D156" s="295" t="s">
        <v>400</v>
      </c>
      <c r="E156" s="296" t="s">
        <v>6396</v>
      </c>
      <c r="F156" s="297" t="s">
        <v>6397</v>
      </c>
      <c r="G156" s="298" t="s">
        <v>6398</v>
      </c>
      <c r="H156" s="299">
        <v>60</v>
      </c>
      <c r="I156" s="300"/>
      <c r="J156" s="301">
        <f>ROUND(I156*H156,2)</f>
        <v>0</v>
      </c>
      <c r="K156" s="297" t="s">
        <v>6359</v>
      </c>
      <c r="L156" s="302"/>
      <c r="M156" s="303" t="s">
        <v>1</v>
      </c>
      <c r="N156" s="304" t="s">
        <v>48</v>
      </c>
      <c r="O156" s="87"/>
      <c r="P156" s="242">
        <f>O156*H156</f>
        <v>0</v>
      </c>
      <c r="Q156" s="242">
        <v>0</v>
      </c>
      <c r="R156" s="242">
        <f>Q156*H156</f>
        <v>0</v>
      </c>
      <c r="S156" s="242">
        <v>0</v>
      </c>
      <c r="T156" s="243">
        <f>S156*H156</f>
        <v>0</v>
      </c>
      <c r="AR156" s="244" t="s">
        <v>563</v>
      </c>
      <c r="AT156" s="244" t="s">
        <v>400</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452</v>
      </c>
      <c r="BM156" s="244" t="s">
        <v>625</v>
      </c>
    </row>
    <row r="157" s="1" customFormat="1" ht="16.5" customHeight="1">
      <c r="B157" s="39"/>
      <c r="C157" s="295" t="s">
        <v>490</v>
      </c>
      <c r="D157" s="295" t="s">
        <v>400</v>
      </c>
      <c r="E157" s="296" t="s">
        <v>6399</v>
      </c>
      <c r="F157" s="297" t="s">
        <v>6400</v>
      </c>
      <c r="G157" s="298" t="s">
        <v>6398</v>
      </c>
      <c r="H157" s="299">
        <v>60</v>
      </c>
      <c r="I157" s="300"/>
      <c r="J157" s="301">
        <f>ROUND(I157*H157,2)</f>
        <v>0</v>
      </c>
      <c r="K157" s="297" t="s">
        <v>6359</v>
      </c>
      <c r="L157" s="302"/>
      <c r="M157" s="303" t="s">
        <v>1</v>
      </c>
      <c r="N157" s="304" t="s">
        <v>48</v>
      </c>
      <c r="O157" s="87"/>
      <c r="P157" s="242">
        <f>O157*H157</f>
        <v>0</v>
      </c>
      <c r="Q157" s="242">
        <v>0</v>
      </c>
      <c r="R157" s="242">
        <f>Q157*H157</f>
        <v>0</v>
      </c>
      <c r="S157" s="242">
        <v>0</v>
      </c>
      <c r="T157" s="243">
        <f>S157*H157</f>
        <v>0</v>
      </c>
      <c r="AR157" s="244" t="s">
        <v>563</v>
      </c>
      <c r="AT157" s="244" t="s">
        <v>400</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452</v>
      </c>
      <c r="BM157" s="244" t="s">
        <v>633</v>
      </c>
    </row>
    <row r="158" s="1" customFormat="1" ht="16.5" customHeight="1">
      <c r="B158" s="39"/>
      <c r="C158" s="233" t="s">
        <v>500</v>
      </c>
      <c r="D158" s="233" t="s">
        <v>266</v>
      </c>
      <c r="E158" s="234" t="s">
        <v>6401</v>
      </c>
      <c r="F158" s="235" t="s">
        <v>6402</v>
      </c>
      <c r="G158" s="236" t="s">
        <v>6403</v>
      </c>
      <c r="H158" s="237">
        <v>36</v>
      </c>
      <c r="I158" s="238"/>
      <c r="J158" s="239">
        <f>ROUND(I158*H158,2)</f>
        <v>0</v>
      </c>
      <c r="K158" s="235" t="s">
        <v>270</v>
      </c>
      <c r="L158" s="44"/>
      <c r="M158" s="240" t="s">
        <v>1</v>
      </c>
      <c r="N158" s="241" t="s">
        <v>48</v>
      </c>
      <c r="O158" s="87"/>
      <c r="P158" s="242">
        <f>O158*H158</f>
        <v>0</v>
      </c>
      <c r="Q158" s="242">
        <v>0</v>
      </c>
      <c r="R158" s="242">
        <f>Q158*H158</f>
        <v>0</v>
      </c>
      <c r="S158" s="242">
        <v>0</v>
      </c>
      <c r="T158" s="243">
        <f>S158*H158</f>
        <v>0</v>
      </c>
      <c r="AR158" s="244" t="s">
        <v>452</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452</v>
      </c>
      <c r="BM158" s="244" t="s">
        <v>643</v>
      </c>
    </row>
    <row r="159" s="11" customFormat="1" ht="25.92" customHeight="1">
      <c r="B159" s="217"/>
      <c r="C159" s="218"/>
      <c r="D159" s="219" t="s">
        <v>82</v>
      </c>
      <c r="E159" s="220" t="s">
        <v>3979</v>
      </c>
      <c r="F159" s="220" t="s">
        <v>6404</v>
      </c>
      <c r="G159" s="218"/>
      <c r="H159" s="218"/>
      <c r="I159" s="221"/>
      <c r="J159" s="222">
        <f>BK159</f>
        <v>0</v>
      </c>
      <c r="K159" s="218"/>
      <c r="L159" s="223"/>
      <c r="M159" s="224"/>
      <c r="N159" s="225"/>
      <c r="O159" s="225"/>
      <c r="P159" s="226">
        <f>SUM(P160:P163)</f>
        <v>0</v>
      </c>
      <c r="Q159" s="225"/>
      <c r="R159" s="226">
        <f>SUM(R160:R163)</f>
        <v>0</v>
      </c>
      <c r="S159" s="225"/>
      <c r="T159" s="227">
        <f>SUM(T160:T163)</f>
        <v>0</v>
      </c>
      <c r="AR159" s="228" t="s">
        <v>92</v>
      </c>
      <c r="AT159" s="229" t="s">
        <v>82</v>
      </c>
      <c r="AU159" s="229" t="s">
        <v>83</v>
      </c>
      <c r="AY159" s="228" t="s">
        <v>263</v>
      </c>
      <c r="BK159" s="230">
        <f>SUM(BK160:BK163)</f>
        <v>0</v>
      </c>
    </row>
    <row r="160" s="1" customFormat="1" ht="16.5" customHeight="1">
      <c r="B160" s="39"/>
      <c r="C160" s="233" t="s">
        <v>506</v>
      </c>
      <c r="D160" s="233" t="s">
        <v>266</v>
      </c>
      <c r="E160" s="234" t="s">
        <v>4027</v>
      </c>
      <c r="F160" s="235" t="s">
        <v>6405</v>
      </c>
      <c r="G160" s="236" t="s">
        <v>396</v>
      </c>
      <c r="H160" s="237">
        <v>10</v>
      </c>
      <c r="I160" s="238"/>
      <c r="J160" s="239">
        <f>ROUND(I160*H160,2)</f>
        <v>0</v>
      </c>
      <c r="K160" s="235" t="s">
        <v>270</v>
      </c>
      <c r="L160" s="44"/>
      <c r="M160" s="240" t="s">
        <v>1</v>
      </c>
      <c r="N160" s="241" t="s">
        <v>48</v>
      </c>
      <c r="O160" s="87"/>
      <c r="P160" s="242">
        <f>O160*H160</f>
        <v>0</v>
      </c>
      <c r="Q160" s="242">
        <v>0</v>
      </c>
      <c r="R160" s="242">
        <f>Q160*H160</f>
        <v>0</v>
      </c>
      <c r="S160" s="242">
        <v>0</v>
      </c>
      <c r="T160" s="243">
        <f>S160*H160</f>
        <v>0</v>
      </c>
      <c r="AR160" s="244" t="s">
        <v>452</v>
      </c>
      <c r="AT160" s="244" t="s">
        <v>266</v>
      </c>
      <c r="AU160" s="244" t="s">
        <v>90</v>
      </c>
      <c r="AY160" s="17" t="s">
        <v>263</v>
      </c>
      <c r="BE160" s="245">
        <f>IF(N160="základní",J160,0)</f>
        <v>0</v>
      </c>
      <c r="BF160" s="245">
        <f>IF(N160="snížená",J160,0)</f>
        <v>0</v>
      </c>
      <c r="BG160" s="245">
        <f>IF(N160="zákl. přenesená",J160,0)</f>
        <v>0</v>
      </c>
      <c r="BH160" s="245">
        <f>IF(N160="sníž. přenesená",J160,0)</f>
        <v>0</v>
      </c>
      <c r="BI160" s="245">
        <f>IF(N160="nulová",J160,0)</f>
        <v>0</v>
      </c>
      <c r="BJ160" s="17" t="s">
        <v>90</v>
      </c>
      <c r="BK160" s="245">
        <f>ROUND(I160*H160,2)</f>
        <v>0</v>
      </c>
      <c r="BL160" s="17" t="s">
        <v>452</v>
      </c>
      <c r="BM160" s="244" t="s">
        <v>680</v>
      </c>
    </row>
    <row r="161" s="1" customFormat="1" ht="16.5" customHeight="1">
      <c r="B161" s="39"/>
      <c r="C161" s="233" t="s">
        <v>511</v>
      </c>
      <c r="D161" s="233" t="s">
        <v>266</v>
      </c>
      <c r="E161" s="234" t="s">
        <v>4279</v>
      </c>
      <c r="F161" s="235" t="s">
        <v>6406</v>
      </c>
      <c r="G161" s="236" t="s">
        <v>396</v>
      </c>
      <c r="H161" s="237">
        <v>10</v>
      </c>
      <c r="I161" s="238"/>
      <c r="J161" s="239">
        <f>ROUND(I161*H161,2)</f>
        <v>0</v>
      </c>
      <c r="K161" s="235" t="s">
        <v>270</v>
      </c>
      <c r="L161" s="44"/>
      <c r="M161" s="240" t="s">
        <v>1</v>
      </c>
      <c r="N161" s="241" t="s">
        <v>48</v>
      </c>
      <c r="O161" s="87"/>
      <c r="P161" s="242">
        <f>O161*H161</f>
        <v>0</v>
      </c>
      <c r="Q161" s="242">
        <v>0</v>
      </c>
      <c r="R161" s="242">
        <f>Q161*H161</f>
        <v>0</v>
      </c>
      <c r="S161" s="242">
        <v>0</v>
      </c>
      <c r="T161" s="243">
        <f>S161*H161</f>
        <v>0</v>
      </c>
      <c r="AR161" s="244" t="s">
        <v>452</v>
      </c>
      <c r="AT161" s="244" t="s">
        <v>266</v>
      </c>
      <c r="AU161" s="244" t="s">
        <v>90</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452</v>
      </c>
      <c r="BM161" s="244" t="s">
        <v>688</v>
      </c>
    </row>
    <row r="162" s="1" customFormat="1" ht="16.5" customHeight="1">
      <c r="B162" s="39"/>
      <c r="C162" s="233" t="s">
        <v>515</v>
      </c>
      <c r="D162" s="233" t="s">
        <v>266</v>
      </c>
      <c r="E162" s="234" t="s">
        <v>4286</v>
      </c>
      <c r="F162" s="235" t="s">
        <v>6407</v>
      </c>
      <c r="G162" s="236" t="s">
        <v>396</v>
      </c>
      <c r="H162" s="237">
        <v>10</v>
      </c>
      <c r="I162" s="238"/>
      <c r="J162" s="239">
        <f>ROUND(I162*H162,2)</f>
        <v>0</v>
      </c>
      <c r="K162" s="235" t="s">
        <v>270</v>
      </c>
      <c r="L162" s="44"/>
      <c r="M162" s="240" t="s">
        <v>1</v>
      </c>
      <c r="N162" s="241" t="s">
        <v>48</v>
      </c>
      <c r="O162" s="87"/>
      <c r="P162" s="242">
        <f>O162*H162</f>
        <v>0</v>
      </c>
      <c r="Q162" s="242">
        <v>0</v>
      </c>
      <c r="R162" s="242">
        <f>Q162*H162</f>
        <v>0</v>
      </c>
      <c r="S162" s="242">
        <v>0</v>
      </c>
      <c r="T162" s="243">
        <f>S162*H162</f>
        <v>0</v>
      </c>
      <c r="AR162" s="244" t="s">
        <v>452</v>
      </c>
      <c r="AT162" s="244" t="s">
        <v>266</v>
      </c>
      <c r="AU162" s="244" t="s">
        <v>90</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452</v>
      </c>
      <c r="BM162" s="244" t="s">
        <v>697</v>
      </c>
    </row>
    <row r="163" s="1" customFormat="1" ht="16.5" customHeight="1">
      <c r="B163" s="39"/>
      <c r="C163" s="233" t="s">
        <v>523</v>
      </c>
      <c r="D163" s="233" t="s">
        <v>266</v>
      </c>
      <c r="E163" s="234" t="s">
        <v>6408</v>
      </c>
      <c r="F163" s="235" t="s">
        <v>6409</v>
      </c>
      <c r="G163" s="236" t="s">
        <v>403</v>
      </c>
      <c r="H163" s="237">
        <v>0.039</v>
      </c>
      <c r="I163" s="238"/>
      <c r="J163" s="239">
        <f>ROUND(I163*H163,2)</f>
        <v>0</v>
      </c>
      <c r="K163" s="235" t="s">
        <v>270</v>
      </c>
      <c r="L163" s="44"/>
      <c r="M163" s="240" t="s">
        <v>1</v>
      </c>
      <c r="N163" s="241" t="s">
        <v>48</v>
      </c>
      <c r="O163" s="87"/>
      <c r="P163" s="242">
        <f>O163*H163</f>
        <v>0</v>
      </c>
      <c r="Q163" s="242">
        <v>0</v>
      </c>
      <c r="R163" s="242">
        <f>Q163*H163</f>
        <v>0</v>
      </c>
      <c r="S163" s="242">
        <v>0</v>
      </c>
      <c r="T163" s="243">
        <f>S163*H163</f>
        <v>0</v>
      </c>
      <c r="AR163" s="244" t="s">
        <v>452</v>
      </c>
      <c r="AT163" s="244" t="s">
        <v>266</v>
      </c>
      <c r="AU163" s="244" t="s">
        <v>90</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452</v>
      </c>
      <c r="BM163" s="244" t="s">
        <v>706</v>
      </c>
    </row>
    <row r="164" s="11" customFormat="1" ht="25.92" customHeight="1">
      <c r="B164" s="217"/>
      <c r="C164" s="218"/>
      <c r="D164" s="219" t="s">
        <v>82</v>
      </c>
      <c r="E164" s="220" t="s">
        <v>6410</v>
      </c>
      <c r="F164" s="220" t="s">
        <v>6411</v>
      </c>
      <c r="G164" s="218"/>
      <c r="H164" s="218"/>
      <c r="I164" s="221"/>
      <c r="J164" s="222">
        <f>BK164</f>
        <v>0</v>
      </c>
      <c r="K164" s="218"/>
      <c r="L164" s="223"/>
      <c r="M164" s="224"/>
      <c r="N164" s="225"/>
      <c r="O164" s="225"/>
      <c r="P164" s="226">
        <f>SUM(P165:P178)</f>
        <v>0</v>
      </c>
      <c r="Q164" s="225"/>
      <c r="R164" s="226">
        <f>SUM(R165:R178)</f>
        <v>0</v>
      </c>
      <c r="S164" s="225"/>
      <c r="T164" s="227">
        <f>SUM(T165:T178)</f>
        <v>0</v>
      </c>
      <c r="AR164" s="228" t="s">
        <v>92</v>
      </c>
      <c r="AT164" s="229" t="s">
        <v>82</v>
      </c>
      <c r="AU164" s="229" t="s">
        <v>83</v>
      </c>
      <c r="AY164" s="228" t="s">
        <v>263</v>
      </c>
      <c r="BK164" s="230">
        <f>SUM(BK165:BK178)</f>
        <v>0</v>
      </c>
    </row>
    <row r="165" s="1" customFormat="1" ht="16.5" customHeight="1">
      <c r="B165" s="39"/>
      <c r="C165" s="233" t="s">
        <v>529</v>
      </c>
      <c r="D165" s="233" t="s">
        <v>266</v>
      </c>
      <c r="E165" s="234" t="s">
        <v>6412</v>
      </c>
      <c r="F165" s="235" t="s">
        <v>6413</v>
      </c>
      <c r="G165" s="236" t="s">
        <v>2216</v>
      </c>
      <c r="H165" s="237">
        <v>3</v>
      </c>
      <c r="I165" s="238"/>
      <c r="J165" s="239">
        <f>ROUND(I165*H165,2)</f>
        <v>0</v>
      </c>
      <c r="K165" s="235" t="s">
        <v>270</v>
      </c>
      <c r="L165" s="44"/>
      <c r="M165" s="240" t="s">
        <v>1</v>
      </c>
      <c r="N165" s="241" t="s">
        <v>48</v>
      </c>
      <c r="O165" s="87"/>
      <c r="P165" s="242">
        <f>O165*H165</f>
        <v>0</v>
      </c>
      <c r="Q165" s="242">
        <v>0</v>
      </c>
      <c r="R165" s="242">
        <f>Q165*H165</f>
        <v>0</v>
      </c>
      <c r="S165" s="242">
        <v>0</v>
      </c>
      <c r="T165" s="243">
        <f>S165*H165</f>
        <v>0</v>
      </c>
      <c r="AR165" s="244" t="s">
        <v>452</v>
      </c>
      <c r="AT165" s="244" t="s">
        <v>266</v>
      </c>
      <c r="AU165" s="244" t="s">
        <v>90</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452</v>
      </c>
      <c r="BM165" s="244" t="s">
        <v>726</v>
      </c>
    </row>
    <row r="166" s="1" customFormat="1" ht="16.5" customHeight="1">
      <c r="B166" s="39"/>
      <c r="C166" s="295" t="s">
        <v>538</v>
      </c>
      <c r="D166" s="295" t="s">
        <v>400</v>
      </c>
      <c r="E166" s="296" t="s">
        <v>6414</v>
      </c>
      <c r="F166" s="297" t="s">
        <v>6415</v>
      </c>
      <c r="G166" s="298" t="s">
        <v>6416</v>
      </c>
      <c r="H166" s="299">
        <v>3</v>
      </c>
      <c r="I166" s="300"/>
      <c r="J166" s="301">
        <f>ROUND(I166*H166,2)</f>
        <v>0</v>
      </c>
      <c r="K166" s="297" t="s">
        <v>6359</v>
      </c>
      <c r="L166" s="302"/>
      <c r="M166" s="303" t="s">
        <v>1</v>
      </c>
      <c r="N166" s="304" t="s">
        <v>48</v>
      </c>
      <c r="O166" s="87"/>
      <c r="P166" s="242">
        <f>O166*H166</f>
        <v>0</v>
      </c>
      <c r="Q166" s="242">
        <v>0</v>
      </c>
      <c r="R166" s="242">
        <f>Q166*H166</f>
        <v>0</v>
      </c>
      <c r="S166" s="242">
        <v>0</v>
      </c>
      <c r="T166" s="243">
        <f>S166*H166</f>
        <v>0</v>
      </c>
      <c r="AR166" s="244" t="s">
        <v>563</v>
      </c>
      <c r="AT166" s="244" t="s">
        <v>400</v>
      </c>
      <c r="AU166" s="244" t="s">
        <v>90</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452</v>
      </c>
      <c r="BM166" s="244" t="s">
        <v>737</v>
      </c>
    </row>
    <row r="167" s="1" customFormat="1" ht="16.5" customHeight="1">
      <c r="B167" s="39"/>
      <c r="C167" s="295" t="s">
        <v>547</v>
      </c>
      <c r="D167" s="295" t="s">
        <v>400</v>
      </c>
      <c r="E167" s="296" t="s">
        <v>6417</v>
      </c>
      <c r="F167" s="297" t="s">
        <v>6418</v>
      </c>
      <c r="G167" s="298" t="s">
        <v>6403</v>
      </c>
      <c r="H167" s="299">
        <v>3</v>
      </c>
      <c r="I167" s="300"/>
      <c r="J167" s="301">
        <f>ROUND(I167*H167,2)</f>
        <v>0</v>
      </c>
      <c r="K167" s="297" t="s">
        <v>6359</v>
      </c>
      <c r="L167" s="302"/>
      <c r="M167" s="303" t="s">
        <v>1</v>
      </c>
      <c r="N167" s="304" t="s">
        <v>48</v>
      </c>
      <c r="O167" s="87"/>
      <c r="P167" s="242">
        <f>O167*H167</f>
        <v>0</v>
      </c>
      <c r="Q167" s="242">
        <v>0</v>
      </c>
      <c r="R167" s="242">
        <f>Q167*H167</f>
        <v>0</v>
      </c>
      <c r="S167" s="242">
        <v>0</v>
      </c>
      <c r="T167" s="243">
        <f>S167*H167</f>
        <v>0</v>
      </c>
      <c r="AR167" s="244" t="s">
        <v>563</v>
      </c>
      <c r="AT167" s="244" t="s">
        <v>400</v>
      </c>
      <c r="AU167" s="244" t="s">
        <v>90</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452</v>
      </c>
      <c r="BM167" s="244" t="s">
        <v>746</v>
      </c>
    </row>
    <row r="168" s="1" customFormat="1" ht="16.5" customHeight="1">
      <c r="B168" s="39"/>
      <c r="C168" s="295" t="s">
        <v>556</v>
      </c>
      <c r="D168" s="295" t="s">
        <v>400</v>
      </c>
      <c r="E168" s="296" t="s">
        <v>6419</v>
      </c>
      <c r="F168" s="297" t="s">
        <v>6420</v>
      </c>
      <c r="G168" s="298" t="s">
        <v>6416</v>
      </c>
      <c r="H168" s="299">
        <v>1</v>
      </c>
      <c r="I168" s="300"/>
      <c r="J168" s="301">
        <f>ROUND(I168*H168,2)</f>
        <v>0</v>
      </c>
      <c r="K168" s="297" t="s">
        <v>6359</v>
      </c>
      <c r="L168" s="302"/>
      <c r="M168" s="303" t="s">
        <v>1</v>
      </c>
      <c r="N168" s="304" t="s">
        <v>48</v>
      </c>
      <c r="O168" s="87"/>
      <c r="P168" s="242">
        <f>O168*H168</f>
        <v>0</v>
      </c>
      <c r="Q168" s="242">
        <v>0</v>
      </c>
      <c r="R168" s="242">
        <f>Q168*H168</f>
        <v>0</v>
      </c>
      <c r="S168" s="242">
        <v>0</v>
      </c>
      <c r="T168" s="243">
        <f>S168*H168</f>
        <v>0</v>
      </c>
      <c r="AR168" s="244" t="s">
        <v>563</v>
      </c>
      <c r="AT168" s="244" t="s">
        <v>400</v>
      </c>
      <c r="AU168" s="244" t="s">
        <v>90</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452</v>
      </c>
      <c r="BM168" s="244" t="s">
        <v>755</v>
      </c>
    </row>
    <row r="169" s="1" customFormat="1" ht="16.5" customHeight="1">
      <c r="B169" s="39"/>
      <c r="C169" s="295" t="s">
        <v>563</v>
      </c>
      <c r="D169" s="295" t="s">
        <v>400</v>
      </c>
      <c r="E169" s="296" t="s">
        <v>6421</v>
      </c>
      <c r="F169" s="297" t="s">
        <v>6422</v>
      </c>
      <c r="G169" s="298" t="s">
        <v>6416</v>
      </c>
      <c r="H169" s="299">
        <v>1</v>
      </c>
      <c r="I169" s="300"/>
      <c r="J169" s="301">
        <f>ROUND(I169*H169,2)</f>
        <v>0</v>
      </c>
      <c r="K169" s="297" t="s">
        <v>6359</v>
      </c>
      <c r="L169" s="302"/>
      <c r="M169" s="303" t="s">
        <v>1</v>
      </c>
      <c r="N169" s="304" t="s">
        <v>48</v>
      </c>
      <c r="O169" s="87"/>
      <c r="P169" s="242">
        <f>O169*H169</f>
        <v>0</v>
      </c>
      <c r="Q169" s="242">
        <v>0</v>
      </c>
      <c r="R169" s="242">
        <f>Q169*H169</f>
        <v>0</v>
      </c>
      <c r="S169" s="242">
        <v>0</v>
      </c>
      <c r="T169" s="243">
        <f>S169*H169</f>
        <v>0</v>
      </c>
      <c r="AR169" s="244" t="s">
        <v>563</v>
      </c>
      <c r="AT169" s="244" t="s">
        <v>400</v>
      </c>
      <c r="AU169" s="244" t="s">
        <v>90</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452</v>
      </c>
      <c r="BM169" s="244" t="s">
        <v>771</v>
      </c>
    </row>
    <row r="170" s="1" customFormat="1" ht="16.5" customHeight="1">
      <c r="B170" s="39"/>
      <c r="C170" s="295" t="s">
        <v>570</v>
      </c>
      <c r="D170" s="295" t="s">
        <v>400</v>
      </c>
      <c r="E170" s="296" t="s">
        <v>6423</v>
      </c>
      <c r="F170" s="297" t="s">
        <v>6424</v>
      </c>
      <c r="G170" s="298" t="s">
        <v>6416</v>
      </c>
      <c r="H170" s="299">
        <v>1</v>
      </c>
      <c r="I170" s="300"/>
      <c r="J170" s="301">
        <f>ROUND(I170*H170,2)</f>
        <v>0</v>
      </c>
      <c r="K170" s="297" t="s">
        <v>6359</v>
      </c>
      <c r="L170" s="302"/>
      <c r="M170" s="303" t="s">
        <v>1</v>
      </c>
      <c r="N170" s="304" t="s">
        <v>48</v>
      </c>
      <c r="O170" s="87"/>
      <c r="P170" s="242">
        <f>O170*H170</f>
        <v>0</v>
      </c>
      <c r="Q170" s="242">
        <v>0</v>
      </c>
      <c r="R170" s="242">
        <f>Q170*H170</f>
        <v>0</v>
      </c>
      <c r="S170" s="242">
        <v>0</v>
      </c>
      <c r="T170" s="243">
        <f>S170*H170</f>
        <v>0</v>
      </c>
      <c r="AR170" s="244" t="s">
        <v>563</v>
      </c>
      <c r="AT170" s="244" t="s">
        <v>400</v>
      </c>
      <c r="AU170" s="244" t="s">
        <v>90</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452</v>
      </c>
      <c r="BM170" s="244" t="s">
        <v>785</v>
      </c>
    </row>
    <row r="171" s="1" customFormat="1" ht="16.5" customHeight="1">
      <c r="B171" s="39"/>
      <c r="C171" s="295" t="s">
        <v>576</v>
      </c>
      <c r="D171" s="295" t="s">
        <v>400</v>
      </c>
      <c r="E171" s="296" t="s">
        <v>6425</v>
      </c>
      <c r="F171" s="297" t="s">
        <v>6426</v>
      </c>
      <c r="G171" s="298" t="s">
        <v>503</v>
      </c>
      <c r="H171" s="299">
        <v>3</v>
      </c>
      <c r="I171" s="300"/>
      <c r="J171" s="301">
        <f>ROUND(I171*H171,2)</f>
        <v>0</v>
      </c>
      <c r="K171" s="297" t="s">
        <v>6359</v>
      </c>
      <c r="L171" s="302"/>
      <c r="M171" s="303" t="s">
        <v>1</v>
      </c>
      <c r="N171" s="304" t="s">
        <v>48</v>
      </c>
      <c r="O171" s="87"/>
      <c r="P171" s="242">
        <f>O171*H171</f>
        <v>0</v>
      </c>
      <c r="Q171" s="242">
        <v>0</v>
      </c>
      <c r="R171" s="242">
        <f>Q171*H171</f>
        <v>0</v>
      </c>
      <c r="S171" s="242">
        <v>0</v>
      </c>
      <c r="T171" s="243">
        <f>S171*H171</f>
        <v>0</v>
      </c>
      <c r="AR171" s="244" t="s">
        <v>563</v>
      </c>
      <c r="AT171" s="244" t="s">
        <v>400</v>
      </c>
      <c r="AU171" s="244" t="s">
        <v>90</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452</v>
      </c>
      <c r="BM171" s="244" t="s">
        <v>794</v>
      </c>
    </row>
    <row r="172" s="1" customFormat="1" ht="16.5" customHeight="1">
      <c r="B172" s="39"/>
      <c r="C172" s="295" t="s">
        <v>581</v>
      </c>
      <c r="D172" s="295" t="s">
        <v>400</v>
      </c>
      <c r="E172" s="296" t="s">
        <v>6427</v>
      </c>
      <c r="F172" s="297" t="s">
        <v>6428</v>
      </c>
      <c r="G172" s="298" t="s">
        <v>2216</v>
      </c>
      <c r="H172" s="299">
        <v>1</v>
      </c>
      <c r="I172" s="300"/>
      <c r="J172" s="301">
        <f>ROUND(I172*H172,2)</f>
        <v>0</v>
      </c>
      <c r="K172" s="297" t="s">
        <v>6359</v>
      </c>
      <c r="L172" s="302"/>
      <c r="M172" s="303" t="s">
        <v>1</v>
      </c>
      <c r="N172" s="304" t="s">
        <v>48</v>
      </c>
      <c r="O172" s="87"/>
      <c r="P172" s="242">
        <f>O172*H172</f>
        <v>0</v>
      </c>
      <c r="Q172" s="242">
        <v>0</v>
      </c>
      <c r="R172" s="242">
        <f>Q172*H172</f>
        <v>0</v>
      </c>
      <c r="S172" s="242">
        <v>0</v>
      </c>
      <c r="T172" s="243">
        <f>S172*H172</f>
        <v>0</v>
      </c>
      <c r="AR172" s="244" t="s">
        <v>563</v>
      </c>
      <c r="AT172" s="244" t="s">
        <v>400</v>
      </c>
      <c r="AU172" s="244" t="s">
        <v>90</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452</v>
      </c>
      <c r="BM172" s="244" t="s">
        <v>800</v>
      </c>
    </row>
    <row r="173" s="1" customFormat="1" ht="16.5" customHeight="1">
      <c r="B173" s="39"/>
      <c r="C173" s="295" t="s">
        <v>585</v>
      </c>
      <c r="D173" s="295" t="s">
        <v>400</v>
      </c>
      <c r="E173" s="296" t="s">
        <v>6429</v>
      </c>
      <c r="F173" s="297" t="s">
        <v>6430</v>
      </c>
      <c r="G173" s="298" t="s">
        <v>503</v>
      </c>
      <c r="H173" s="299">
        <v>1</v>
      </c>
      <c r="I173" s="300"/>
      <c r="J173" s="301">
        <f>ROUND(I173*H173,2)</f>
        <v>0</v>
      </c>
      <c r="K173" s="297" t="s">
        <v>6359</v>
      </c>
      <c r="L173" s="302"/>
      <c r="M173" s="303" t="s">
        <v>1</v>
      </c>
      <c r="N173" s="304" t="s">
        <v>48</v>
      </c>
      <c r="O173" s="87"/>
      <c r="P173" s="242">
        <f>O173*H173</f>
        <v>0</v>
      </c>
      <c r="Q173" s="242">
        <v>0</v>
      </c>
      <c r="R173" s="242">
        <f>Q173*H173</f>
        <v>0</v>
      </c>
      <c r="S173" s="242">
        <v>0</v>
      </c>
      <c r="T173" s="243">
        <f>S173*H173</f>
        <v>0</v>
      </c>
      <c r="AR173" s="244" t="s">
        <v>563</v>
      </c>
      <c r="AT173" s="244" t="s">
        <v>400</v>
      </c>
      <c r="AU173" s="244" t="s">
        <v>90</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452</v>
      </c>
      <c r="BM173" s="244" t="s">
        <v>808</v>
      </c>
    </row>
    <row r="174" s="1" customFormat="1" ht="16.5" customHeight="1">
      <c r="B174" s="39"/>
      <c r="C174" s="295" t="s">
        <v>593</v>
      </c>
      <c r="D174" s="295" t="s">
        <v>400</v>
      </c>
      <c r="E174" s="296" t="s">
        <v>6431</v>
      </c>
      <c r="F174" s="297" t="s">
        <v>6432</v>
      </c>
      <c r="G174" s="298" t="s">
        <v>503</v>
      </c>
      <c r="H174" s="299">
        <v>1</v>
      </c>
      <c r="I174" s="300"/>
      <c r="J174" s="301">
        <f>ROUND(I174*H174,2)</f>
        <v>0</v>
      </c>
      <c r="K174" s="297" t="s">
        <v>6359</v>
      </c>
      <c r="L174" s="302"/>
      <c r="M174" s="303" t="s">
        <v>1</v>
      </c>
      <c r="N174" s="304" t="s">
        <v>48</v>
      </c>
      <c r="O174" s="87"/>
      <c r="P174" s="242">
        <f>O174*H174</f>
        <v>0</v>
      </c>
      <c r="Q174" s="242">
        <v>0</v>
      </c>
      <c r="R174" s="242">
        <f>Q174*H174</f>
        <v>0</v>
      </c>
      <c r="S174" s="242">
        <v>0</v>
      </c>
      <c r="T174" s="243">
        <f>S174*H174</f>
        <v>0</v>
      </c>
      <c r="AR174" s="244" t="s">
        <v>563</v>
      </c>
      <c r="AT174" s="244" t="s">
        <v>400</v>
      </c>
      <c r="AU174" s="244" t="s">
        <v>90</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452</v>
      </c>
      <c r="BM174" s="244" t="s">
        <v>816</v>
      </c>
    </row>
    <row r="175" s="1" customFormat="1" ht="16.5" customHeight="1">
      <c r="B175" s="39"/>
      <c r="C175" s="295" t="s">
        <v>600</v>
      </c>
      <c r="D175" s="295" t="s">
        <v>400</v>
      </c>
      <c r="E175" s="296" t="s">
        <v>6433</v>
      </c>
      <c r="F175" s="297" t="s">
        <v>6434</v>
      </c>
      <c r="G175" s="298" t="s">
        <v>503</v>
      </c>
      <c r="H175" s="299">
        <v>1</v>
      </c>
      <c r="I175" s="300"/>
      <c r="J175" s="301">
        <f>ROUND(I175*H175,2)</f>
        <v>0</v>
      </c>
      <c r="K175" s="297" t="s">
        <v>6359</v>
      </c>
      <c r="L175" s="302"/>
      <c r="M175" s="303" t="s">
        <v>1</v>
      </c>
      <c r="N175" s="304" t="s">
        <v>48</v>
      </c>
      <c r="O175" s="87"/>
      <c r="P175" s="242">
        <f>O175*H175</f>
        <v>0</v>
      </c>
      <c r="Q175" s="242">
        <v>0</v>
      </c>
      <c r="R175" s="242">
        <f>Q175*H175</f>
        <v>0</v>
      </c>
      <c r="S175" s="242">
        <v>0</v>
      </c>
      <c r="T175" s="243">
        <f>S175*H175</f>
        <v>0</v>
      </c>
      <c r="AR175" s="244" t="s">
        <v>563</v>
      </c>
      <c r="AT175" s="244" t="s">
        <v>400</v>
      </c>
      <c r="AU175" s="244" t="s">
        <v>90</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452</v>
      </c>
      <c r="BM175" s="244" t="s">
        <v>830</v>
      </c>
    </row>
    <row r="176" s="1" customFormat="1" ht="16.5" customHeight="1">
      <c r="B176" s="39"/>
      <c r="C176" s="295" t="s">
        <v>605</v>
      </c>
      <c r="D176" s="295" t="s">
        <v>400</v>
      </c>
      <c r="E176" s="296" t="s">
        <v>6435</v>
      </c>
      <c r="F176" s="297" t="s">
        <v>6436</v>
      </c>
      <c r="G176" s="298" t="s">
        <v>503</v>
      </c>
      <c r="H176" s="299">
        <v>11</v>
      </c>
      <c r="I176" s="300"/>
      <c r="J176" s="301">
        <f>ROUND(I176*H176,2)</f>
        <v>0</v>
      </c>
      <c r="K176" s="297" t="s">
        <v>6359</v>
      </c>
      <c r="L176" s="302"/>
      <c r="M176" s="303" t="s">
        <v>1</v>
      </c>
      <c r="N176" s="304" t="s">
        <v>48</v>
      </c>
      <c r="O176" s="87"/>
      <c r="P176" s="242">
        <f>O176*H176</f>
        <v>0</v>
      </c>
      <c r="Q176" s="242">
        <v>0</v>
      </c>
      <c r="R176" s="242">
        <f>Q176*H176</f>
        <v>0</v>
      </c>
      <c r="S176" s="242">
        <v>0</v>
      </c>
      <c r="T176" s="243">
        <f>S176*H176</f>
        <v>0</v>
      </c>
      <c r="AR176" s="244" t="s">
        <v>563</v>
      </c>
      <c r="AT176" s="244" t="s">
        <v>400</v>
      </c>
      <c r="AU176" s="244" t="s">
        <v>90</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452</v>
      </c>
      <c r="BM176" s="244" t="s">
        <v>852</v>
      </c>
    </row>
    <row r="177" s="1" customFormat="1" ht="16.5" customHeight="1">
      <c r="B177" s="39"/>
      <c r="C177" s="295" t="s">
        <v>609</v>
      </c>
      <c r="D177" s="295" t="s">
        <v>400</v>
      </c>
      <c r="E177" s="296" t="s">
        <v>6437</v>
      </c>
      <c r="F177" s="297" t="s">
        <v>6438</v>
      </c>
      <c r="G177" s="298" t="s">
        <v>2216</v>
      </c>
      <c r="H177" s="299">
        <v>1</v>
      </c>
      <c r="I177" s="300"/>
      <c r="J177" s="301">
        <f>ROUND(I177*H177,2)</f>
        <v>0</v>
      </c>
      <c r="K177" s="297" t="s">
        <v>6359</v>
      </c>
      <c r="L177" s="302"/>
      <c r="M177" s="303" t="s">
        <v>1</v>
      </c>
      <c r="N177" s="304" t="s">
        <v>48</v>
      </c>
      <c r="O177" s="87"/>
      <c r="P177" s="242">
        <f>O177*H177</f>
        <v>0</v>
      </c>
      <c r="Q177" s="242">
        <v>0</v>
      </c>
      <c r="R177" s="242">
        <f>Q177*H177</f>
        <v>0</v>
      </c>
      <c r="S177" s="242">
        <v>0</v>
      </c>
      <c r="T177" s="243">
        <f>S177*H177</f>
        <v>0</v>
      </c>
      <c r="AR177" s="244" t="s">
        <v>563</v>
      </c>
      <c r="AT177" s="244" t="s">
        <v>400</v>
      </c>
      <c r="AU177" s="244" t="s">
        <v>90</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452</v>
      </c>
      <c r="BM177" s="244" t="s">
        <v>862</v>
      </c>
    </row>
    <row r="178" s="1" customFormat="1" ht="16.5" customHeight="1">
      <c r="B178" s="39"/>
      <c r="C178" s="233" t="s">
        <v>616</v>
      </c>
      <c r="D178" s="233" t="s">
        <v>266</v>
      </c>
      <c r="E178" s="234" t="s">
        <v>6439</v>
      </c>
      <c r="F178" s="235" t="s">
        <v>6440</v>
      </c>
      <c r="G178" s="236" t="s">
        <v>403</v>
      </c>
      <c r="H178" s="237">
        <v>0.29999999999999999</v>
      </c>
      <c r="I178" s="238"/>
      <c r="J178" s="239">
        <f>ROUND(I178*H178,2)</f>
        <v>0</v>
      </c>
      <c r="K178" s="235" t="s">
        <v>270</v>
      </c>
      <c r="L178" s="44"/>
      <c r="M178" s="240" t="s">
        <v>1</v>
      </c>
      <c r="N178" s="241" t="s">
        <v>48</v>
      </c>
      <c r="O178" s="87"/>
      <c r="P178" s="242">
        <f>O178*H178</f>
        <v>0</v>
      </c>
      <c r="Q178" s="242">
        <v>0</v>
      </c>
      <c r="R178" s="242">
        <f>Q178*H178</f>
        <v>0</v>
      </c>
      <c r="S178" s="242">
        <v>0</v>
      </c>
      <c r="T178" s="243">
        <f>S178*H178</f>
        <v>0</v>
      </c>
      <c r="AR178" s="244" t="s">
        <v>452</v>
      </c>
      <c r="AT178" s="244" t="s">
        <v>266</v>
      </c>
      <c r="AU178" s="244" t="s">
        <v>90</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452</v>
      </c>
      <c r="BM178" s="244" t="s">
        <v>873</v>
      </c>
    </row>
    <row r="179" s="11" customFormat="1" ht="25.92" customHeight="1">
      <c r="B179" s="217"/>
      <c r="C179" s="218"/>
      <c r="D179" s="219" t="s">
        <v>82</v>
      </c>
      <c r="E179" s="220" t="s">
        <v>5420</v>
      </c>
      <c r="F179" s="220" t="s">
        <v>6441</v>
      </c>
      <c r="G179" s="218"/>
      <c r="H179" s="218"/>
      <c r="I179" s="221"/>
      <c r="J179" s="222">
        <f>BK179</f>
        <v>0</v>
      </c>
      <c r="K179" s="218"/>
      <c r="L179" s="223"/>
      <c r="M179" s="224"/>
      <c r="N179" s="225"/>
      <c r="O179" s="225"/>
      <c r="P179" s="226">
        <f>SUM(P180:P213)</f>
        <v>0</v>
      </c>
      <c r="Q179" s="225"/>
      <c r="R179" s="226">
        <f>SUM(R180:R213)</f>
        <v>0</v>
      </c>
      <c r="S179" s="225"/>
      <c r="T179" s="227">
        <f>SUM(T180:T213)</f>
        <v>0</v>
      </c>
      <c r="AR179" s="228" t="s">
        <v>92</v>
      </c>
      <c r="AT179" s="229" t="s">
        <v>82</v>
      </c>
      <c r="AU179" s="229" t="s">
        <v>83</v>
      </c>
      <c r="AY179" s="228" t="s">
        <v>263</v>
      </c>
      <c r="BK179" s="230">
        <f>SUM(BK180:BK213)</f>
        <v>0</v>
      </c>
    </row>
    <row r="180" s="1" customFormat="1" ht="16.5" customHeight="1">
      <c r="B180" s="39"/>
      <c r="C180" s="233" t="s">
        <v>625</v>
      </c>
      <c r="D180" s="233" t="s">
        <v>266</v>
      </c>
      <c r="E180" s="234" t="s">
        <v>6442</v>
      </c>
      <c r="F180" s="235" t="s">
        <v>6443</v>
      </c>
      <c r="G180" s="236" t="s">
        <v>6416</v>
      </c>
      <c r="H180" s="237">
        <v>1</v>
      </c>
      <c r="I180" s="238"/>
      <c r="J180" s="239">
        <f>ROUND(I180*H180,2)</f>
        <v>0</v>
      </c>
      <c r="K180" s="235" t="s">
        <v>270</v>
      </c>
      <c r="L180" s="44"/>
      <c r="M180" s="240" t="s">
        <v>1</v>
      </c>
      <c r="N180" s="241" t="s">
        <v>48</v>
      </c>
      <c r="O180" s="87"/>
      <c r="P180" s="242">
        <f>O180*H180</f>
        <v>0</v>
      </c>
      <c r="Q180" s="242">
        <v>0</v>
      </c>
      <c r="R180" s="242">
        <f>Q180*H180</f>
        <v>0</v>
      </c>
      <c r="S180" s="242">
        <v>0</v>
      </c>
      <c r="T180" s="243">
        <f>S180*H180</f>
        <v>0</v>
      </c>
      <c r="AR180" s="244" t="s">
        <v>452</v>
      </c>
      <c r="AT180" s="244" t="s">
        <v>266</v>
      </c>
      <c r="AU180" s="244" t="s">
        <v>90</v>
      </c>
      <c r="AY180" s="17" t="s">
        <v>263</v>
      </c>
      <c r="BE180" s="245">
        <f>IF(N180="základní",J180,0)</f>
        <v>0</v>
      </c>
      <c r="BF180" s="245">
        <f>IF(N180="snížená",J180,0)</f>
        <v>0</v>
      </c>
      <c r="BG180" s="245">
        <f>IF(N180="zákl. přenesená",J180,0)</f>
        <v>0</v>
      </c>
      <c r="BH180" s="245">
        <f>IF(N180="sníž. přenesená",J180,0)</f>
        <v>0</v>
      </c>
      <c r="BI180" s="245">
        <f>IF(N180="nulová",J180,0)</f>
        <v>0</v>
      </c>
      <c r="BJ180" s="17" t="s">
        <v>90</v>
      </c>
      <c r="BK180" s="245">
        <f>ROUND(I180*H180,2)</f>
        <v>0</v>
      </c>
      <c r="BL180" s="17" t="s">
        <v>452</v>
      </c>
      <c r="BM180" s="244" t="s">
        <v>895</v>
      </c>
    </row>
    <row r="181" s="1" customFormat="1" ht="16.5" customHeight="1">
      <c r="B181" s="39"/>
      <c r="C181" s="295" t="s">
        <v>629</v>
      </c>
      <c r="D181" s="295" t="s">
        <v>400</v>
      </c>
      <c r="E181" s="296" t="s">
        <v>6444</v>
      </c>
      <c r="F181" s="297" t="s">
        <v>6445</v>
      </c>
      <c r="G181" s="298" t="s">
        <v>2216</v>
      </c>
      <c r="H181" s="299">
        <v>1</v>
      </c>
      <c r="I181" s="300"/>
      <c r="J181" s="301">
        <f>ROUND(I181*H181,2)</f>
        <v>0</v>
      </c>
      <c r="K181" s="297" t="s">
        <v>6359</v>
      </c>
      <c r="L181" s="302"/>
      <c r="M181" s="303" t="s">
        <v>1</v>
      </c>
      <c r="N181" s="304" t="s">
        <v>48</v>
      </c>
      <c r="O181" s="87"/>
      <c r="P181" s="242">
        <f>O181*H181</f>
        <v>0</v>
      </c>
      <c r="Q181" s="242">
        <v>0</v>
      </c>
      <c r="R181" s="242">
        <f>Q181*H181</f>
        <v>0</v>
      </c>
      <c r="S181" s="242">
        <v>0</v>
      </c>
      <c r="T181" s="243">
        <f>S181*H181</f>
        <v>0</v>
      </c>
      <c r="AR181" s="244" t="s">
        <v>563</v>
      </c>
      <c r="AT181" s="244" t="s">
        <v>400</v>
      </c>
      <c r="AU181" s="244" t="s">
        <v>90</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452</v>
      </c>
      <c r="BM181" s="244" t="s">
        <v>906</v>
      </c>
    </row>
    <row r="182" s="1" customFormat="1" ht="16.5" customHeight="1">
      <c r="B182" s="39"/>
      <c r="C182" s="295" t="s">
        <v>633</v>
      </c>
      <c r="D182" s="295" t="s">
        <v>400</v>
      </c>
      <c r="E182" s="296" t="s">
        <v>6446</v>
      </c>
      <c r="F182" s="297" t="s">
        <v>6447</v>
      </c>
      <c r="G182" s="298" t="s">
        <v>2216</v>
      </c>
      <c r="H182" s="299">
        <v>1</v>
      </c>
      <c r="I182" s="300"/>
      <c r="J182" s="301">
        <f>ROUND(I182*H182,2)</f>
        <v>0</v>
      </c>
      <c r="K182" s="297" t="s">
        <v>6359</v>
      </c>
      <c r="L182" s="302"/>
      <c r="M182" s="303" t="s">
        <v>1</v>
      </c>
      <c r="N182" s="304" t="s">
        <v>48</v>
      </c>
      <c r="O182" s="87"/>
      <c r="P182" s="242">
        <f>O182*H182</f>
        <v>0</v>
      </c>
      <c r="Q182" s="242">
        <v>0</v>
      </c>
      <c r="R182" s="242">
        <f>Q182*H182</f>
        <v>0</v>
      </c>
      <c r="S182" s="242">
        <v>0</v>
      </c>
      <c r="T182" s="243">
        <f>S182*H182</f>
        <v>0</v>
      </c>
      <c r="AR182" s="244" t="s">
        <v>563</v>
      </c>
      <c r="AT182" s="244" t="s">
        <v>400</v>
      </c>
      <c r="AU182" s="244" t="s">
        <v>90</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452</v>
      </c>
      <c r="BM182" s="244" t="s">
        <v>917</v>
      </c>
    </row>
    <row r="183" s="1" customFormat="1" ht="16.5" customHeight="1">
      <c r="B183" s="39"/>
      <c r="C183" s="233" t="s">
        <v>638</v>
      </c>
      <c r="D183" s="233" t="s">
        <v>266</v>
      </c>
      <c r="E183" s="234" t="s">
        <v>6448</v>
      </c>
      <c r="F183" s="235" t="s">
        <v>6449</v>
      </c>
      <c r="G183" s="236" t="s">
        <v>6416</v>
      </c>
      <c r="H183" s="237">
        <v>3</v>
      </c>
      <c r="I183" s="238"/>
      <c r="J183" s="239">
        <f>ROUND(I183*H183,2)</f>
        <v>0</v>
      </c>
      <c r="K183" s="235" t="s">
        <v>270</v>
      </c>
      <c r="L183" s="44"/>
      <c r="M183" s="240" t="s">
        <v>1</v>
      </c>
      <c r="N183" s="241" t="s">
        <v>48</v>
      </c>
      <c r="O183" s="87"/>
      <c r="P183" s="242">
        <f>O183*H183</f>
        <v>0</v>
      </c>
      <c r="Q183" s="242">
        <v>0</v>
      </c>
      <c r="R183" s="242">
        <f>Q183*H183</f>
        <v>0</v>
      </c>
      <c r="S183" s="242">
        <v>0</v>
      </c>
      <c r="T183" s="243">
        <f>S183*H183</f>
        <v>0</v>
      </c>
      <c r="AR183" s="244" t="s">
        <v>452</v>
      </c>
      <c r="AT183" s="244" t="s">
        <v>266</v>
      </c>
      <c r="AU183" s="244" t="s">
        <v>90</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452</v>
      </c>
      <c r="BM183" s="244" t="s">
        <v>927</v>
      </c>
    </row>
    <row r="184" s="1" customFormat="1" ht="16.5" customHeight="1">
      <c r="B184" s="39"/>
      <c r="C184" s="295" t="s">
        <v>643</v>
      </c>
      <c r="D184" s="295" t="s">
        <v>400</v>
      </c>
      <c r="E184" s="296" t="s">
        <v>6450</v>
      </c>
      <c r="F184" s="297" t="s">
        <v>6451</v>
      </c>
      <c r="G184" s="298" t="s">
        <v>2216</v>
      </c>
      <c r="H184" s="299">
        <v>3</v>
      </c>
      <c r="I184" s="300"/>
      <c r="J184" s="301">
        <f>ROUND(I184*H184,2)</f>
        <v>0</v>
      </c>
      <c r="K184" s="297" t="s">
        <v>6359</v>
      </c>
      <c r="L184" s="302"/>
      <c r="M184" s="303" t="s">
        <v>1</v>
      </c>
      <c r="N184" s="304" t="s">
        <v>48</v>
      </c>
      <c r="O184" s="87"/>
      <c r="P184" s="242">
        <f>O184*H184</f>
        <v>0</v>
      </c>
      <c r="Q184" s="242">
        <v>0</v>
      </c>
      <c r="R184" s="242">
        <f>Q184*H184</f>
        <v>0</v>
      </c>
      <c r="S184" s="242">
        <v>0</v>
      </c>
      <c r="T184" s="243">
        <f>S184*H184</f>
        <v>0</v>
      </c>
      <c r="AR184" s="244" t="s">
        <v>563</v>
      </c>
      <c r="AT184" s="244" t="s">
        <v>400</v>
      </c>
      <c r="AU184" s="244" t="s">
        <v>90</v>
      </c>
      <c r="AY184" s="17" t="s">
        <v>263</v>
      </c>
      <c r="BE184" s="245">
        <f>IF(N184="základní",J184,0)</f>
        <v>0</v>
      </c>
      <c r="BF184" s="245">
        <f>IF(N184="snížená",J184,0)</f>
        <v>0</v>
      </c>
      <c r="BG184" s="245">
        <f>IF(N184="zákl. přenesená",J184,0)</f>
        <v>0</v>
      </c>
      <c r="BH184" s="245">
        <f>IF(N184="sníž. přenesená",J184,0)</f>
        <v>0</v>
      </c>
      <c r="BI184" s="245">
        <f>IF(N184="nulová",J184,0)</f>
        <v>0</v>
      </c>
      <c r="BJ184" s="17" t="s">
        <v>90</v>
      </c>
      <c r="BK184" s="245">
        <f>ROUND(I184*H184,2)</f>
        <v>0</v>
      </c>
      <c r="BL184" s="17" t="s">
        <v>452</v>
      </c>
      <c r="BM184" s="244" t="s">
        <v>943</v>
      </c>
    </row>
    <row r="185" s="1" customFormat="1" ht="16.5" customHeight="1">
      <c r="B185" s="39"/>
      <c r="C185" s="295" t="s">
        <v>676</v>
      </c>
      <c r="D185" s="295" t="s">
        <v>400</v>
      </c>
      <c r="E185" s="296" t="s">
        <v>6452</v>
      </c>
      <c r="F185" s="297" t="s">
        <v>6453</v>
      </c>
      <c r="G185" s="298" t="s">
        <v>503</v>
      </c>
      <c r="H185" s="299">
        <v>12</v>
      </c>
      <c r="I185" s="300"/>
      <c r="J185" s="301">
        <f>ROUND(I185*H185,2)</f>
        <v>0</v>
      </c>
      <c r="K185" s="297" t="s">
        <v>6359</v>
      </c>
      <c r="L185" s="302"/>
      <c r="M185" s="303" t="s">
        <v>1</v>
      </c>
      <c r="N185" s="304" t="s">
        <v>48</v>
      </c>
      <c r="O185" s="87"/>
      <c r="P185" s="242">
        <f>O185*H185</f>
        <v>0</v>
      </c>
      <c r="Q185" s="242">
        <v>0</v>
      </c>
      <c r="R185" s="242">
        <f>Q185*H185</f>
        <v>0</v>
      </c>
      <c r="S185" s="242">
        <v>0</v>
      </c>
      <c r="T185" s="243">
        <f>S185*H185</f>
        <v>0</v>
      </c>
      <c r="AR185" s="244" t="s">
        <v>563</v>
      </c>
      <c r="AT185" s="244" t="s">
        <v>400</v>
      </c>
      <c r="AU185" s="244" t="s">
        <v>90</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452</v>
      </c>
      <c r="BM185" s="244" t="s">
        <v>952</v>
      </c>
    </row>
    <row r="186" s="1" customFormat="1" ht="16.5" customHeight="1">
      <c r="B186" s="39"/>
      <c r="C186" s="295" t="s">
        <v>680</v>
      </c>
      <c r="D186" s="295" t="s">
        <v>400</v>
      </c>
      <c r="E186" s="296" t="s">
        <v>6454</v>
      </c>
      <c r="F186" s="297" t="s">
        <v>6455</v>
      </c>
      <c r="G186" s="298" t="s">
        <v>503</v>
      </c>
      <c r="H186" s="299">
        <v>12</v>
      </c>
      <c r="I186" s="300"/>
      <c r="J186" s="301">
        <f>ROUND(I186*H186,2)</f>
        <v>0</v>
      </c>
      <c r="K186" s="297" t="s">
        <v>6359</v>
      </c>
      <c r="L186" s="302"/>
      <c r="M186" s="303" t="s">
        <v>1</v>
      </c>
      <c r="N186" s="304" t="s">
        <v>48</v>
      </c>
      <c r="O186" s="87"/>
      <c r="P186" s="242">
        <f>O186*H186</f>
        <v>0</v>
      </c>
      <c r="Q186" s="242">
        <v>0</v>
      </c>
      <c r="R186" s="242">
        <f>Q186*H186</f>
        <v>0</v>
      </c>
      <c r="S186" s="242">
        <v>0</v>
      </c>
      <c r="T186" s="243">
        <f>S186*H186</f>
        <v>0</v>
      </c>
      <c r="AR186" s="244" t="s">
        <v>563</v>
      </c>
      <c r="AT186" s="244" t="s">
        <v>400</v>
      </c>
      <c r="AU186" s="244" t="s">
        <v>90</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452</v>
      </c>
      <c r="BM186" s="244" t="s">
        <v>963</v>
      </c>
    </row>
    <row r="187" s="1" customFormat="1" ht="16.5" customHeight="1">
      <c r="B187" s="39"/>
      <c r="C187" s="233" t="s">
        <v>684</v>
      </c>
      <c r="D187" s="233" t="s">
        <v>266</v>
      </c>
      <c r="E187" s="234" t="s">
        <v>6456</v>
      </c>
      <c r="F187" s="235" t="s">
        <v>6457</v>
      </c>
      <c r="G187" s="236" t="s">
        <v>6416</v>
      </c>
      <c r="H187" s="237">
        <v>1</v>
      </c>
      <c r="I187" s="238"/>
      <c r="J187" s="239">
        <f>ROUND(I187*H187,2)</f>
        <v>0</v>
      </c>
      <c r="K187" s="235" t="s">
        <v>270</v>
      </c>
      <c r="L187" s="44"/>
      <c r="M187" s="240" t="s">
        <v>1</v>
      </c>
      <c r="N187" s="241" t="s">
        <v>48</v>
      </c>
      <c r="O187" s="87"/>
      <c r="P187" s="242">
        <f>O187*H187</f>
        <v>0</v>
      </c>
      <c r="Q187" s="242">
        <v>0</v>
      </c>
      <c r="R187" s="242">
        <f>Q187*H187</f>
        <v>0</v>
      </c>
      <c r="S187" s="242">
        <v>0</v>
      </c>
      <c r="T187" s="243">
        <f>S187*H187</f>
        <v>0</v>
      </c>
      <c r="AR187" s="244" t="s">
        <v>452</v>
      </c>
      <c r="AT187" s="244" t="s">
        <v>266</v>
      </c>
      <c r="AU187" s="244" t="s">
        <v>90</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452</v>
      </c>
      <c r="BM187" s="244" t="s">
        <v>971</v>
      </c>
    </row>
    <row r="188" s="1" customFormat="1" ht="16.5" customHeight="1">
      <c r="B188" s="39"/>
      <c r="C188" s="295" t="s">
        <v>688</v>
      </c>
      <c r="D188" s="295" t="s">
        <v>400</v>
      </c>
      <c r="E188" s="296" t="s">
        <v>6458</v>
      </c>
      <c r="F188" s="297" t="s">
        <v>6459</v>
      </c>
      <c r="G188" s="298" t="s">
        <v>503</v>
      </c>
      <c r="H188" s="299">
        <v>1</v>
      </c>
      <c r="I188" s="300"/>
      <c r="J188" s="301">
        <f>ROUND(I188*H188,2)</f>
        <v>0</v>
      </c>
      <c r="K188" s="297" t="s">
        <v>6359</v>
      </c>
      <c r="L188" s="302"/>
      <c r="M188" s="303" t="s">
        <v>1</v>
      </c>
      <c r="N188" s="304" t="s">
        <v>48</v>
      </c>
      <c r="O188" s="87"/>
      <c r="P188" s="242">
        <f>O188*H188</f>
        <v>0</v>
      </c>
      <c r="Q188" s="242">
        <v>0</v>
      </c>
      <c r="R188" s="242">
        <f>Q188*H188</f>
        <v>0</v>
      </c>
      <c r="S188" s="242">
        <v>0</v>
      </c>
      <c r="T188" s="243">
        <f>S188*H188</f>
        <v>0</v>
      </c>
      <c r="AR188" s="244" t="s">
        <v>563</v>
      </c>
      <c r="AT188" s="244" t="s">
        <v>400</v>
      </c>
      <c r="AU188" s="244" t="s">
        <v>90</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452</v>
      </c>
      <c r="BM188" s="244" t="s">
        <v>979</v>
      </c>
    </row>
    <row r="189" s="1" customFormat="1" ht="16.5" customHeight="1">
      <c r="B189" s="39"/>
      <c r="C189" s="233" t="s">
        <v>693</v>
      </c>
      <c r="D189" s="233" t="s">
        <v>266</v>
      </c>
      <c r="E189" s="234" t="s">
        <v>6460</v>
      </c>
      <c r="F189" s="235" t="s">
        <v>6461</v>
      </c>
      <c r="G189" s="236" t="s">
        <v>6416</v>
      </c>
      <c r="H189" s="237">
        <v>1</v>
      </c>
      <c r="I189" s="238"/>
      <c r="J189" s="239">
        <f>ROUND(I189*H189,2)</f>
        <v>0</v>
      </c>
      <c r="K189" s="235" t="s">
        <v>270</v>
      </c>
      <c r="L189" s="44"/>
      <c r="M189" s="240" t="s">
        <v>1</v>
      </c>
      <c r="N189" s="241" t="s">
        <v>48</v>
      </c>
      <c r="O189" s="87"/>
      <c r="P189" s="242">
        <f>O189*H189</f>
        <v>0</v>
      </c>
      <c r="Q189" s="242">
        <v>0</v>
      </c>
      <c r="R189" s="242">
        <f>Q189*H189</f>
        <v>0</v>
      </c>
      <c r="S189" s="242">
        <v>0</v>
      </c>
      <c r="T189" s="243">
        <f>S189*H189</f>
        <v>0</v>
      </c>
      <c r="AR189" s="244" t="s">
        <v>452</v>
      </c>
      <c r="AT189" s="244" t="s">
        <v>266</v>
      </c>
      <c r="AU189" s="244" t="s">
        <v>90</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452</v>
      </c>
      <c r="BM189" s="244" t="s">
        <v>993</v>
      </c>
    </row>
    <row r="190" s="1" customFormat="1" ht="16.5" customHeight="1">
      <c r="B190" s="39"/>
      <c r="C190" s="233" t="s">
        <v>697</v>
      </c>
      <c r="D190" s="233" t="s">
        <v>266</v>
      </c>
      <c r="E190" s="234" t="s">
        <v>6462</v>
      </c>
      <c r="F190" s="235" t="s">
        <v>6463</v>
      </c>
      <c r="G190" s="236" t="s">
        <v>6416</v>
      </c>
      <c r="H190" s="237">
        <v>1</v>
      </c>
      <c r="I190" s="238"/>
      <c r="J190" s="239">
        <f>ROUND(I190*H190,2)</f>
        <v>0</v>
      </c>
      <c r="K190" s="235" t="s">
        <v>270</v>
      </c>
      <c r="L190" s="44"/>
      <c r="M190" s="240" t="s">
        <v>1</v>
      </c>
      <c r="N190" s="241" t="s">
        <v>48</v>
      </c>
      <c r="O190" s="87"/>
      <c r="P190" s="242">
        <f>O190*H190</f>
        <v>0</v>
      </c>
      <c r="Q190" s="242">
        <v>0</v>
      </c>
      <c r="R190" s="242">
        <f>Q190*H190</f>
        <v>0</v>
      </c>
      <c r="S190" s="242">
        <v>0</v>
      </c>
      <c r="T190" s="243">
        <f>S190*H190</f>
        <v>0</v>
      </c>
      <c r="AR190" s="244" t="s">
        <v>452</v>
      </c>
      <c r="AT190" s="244" t="s">
        <v>266</v>
      </c>
      <c r="AU190" s="244" t="s">
        <v>90</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452</v>
      </c>
      <c r="BM190" s="244" t="s">
        <v>1006</v>
      </c>
    </row>
    <row r="191" s="1" customFormat="1" ht="16.5" customHeight="1">
      <c r="B191" s="39"/>
      <c r="C191" s="295" t="s">
        <v>701</v>
      </c>
      <c r="D191" s="295" t="s">
        <v>400</v>
      </c>
      <c r="E191" s="296" t="s">
        <v>6464</v>
      </c>
      <c r="F191" s="297" t="s">
        <v>6465</v>
      </c>
      <c r="G191" s="298" t="s">
        <v>503</v>
      </c>
      <c r="H191" s="299">
        <v>1</v>
      </c>
      <c r="I191" s="300"/>
      <c r="J191" s="301">
        <f>ROUND(I191*H191,2)</f>
        <v>0</v>
      </c>
      <c r="K191" s="297" t="s">
        <v>6359</v>
      </c>
      <c r="L191" s="302"/>
      <c r="M191" s="303" t="s">
        <v>1</v>
      </c>
      <c r="N191" s="304" t="s">
        <v>48</v>
      </c>
      <c r="O191" s="87"/>
      <c r="P191" s="242">
        <f>O191*H191</f>
        <v>0</v>
      </c>
      <c r="Q191" s="242">
        <v>0</v>
      </c>
      <c r="R191" s="242">
        <f>Q191*H191</f>
        <v>0</v>
      </c>
      <c r="S191" s="242">
        <v>0</v>
      </c>
      <c r="T191" s="243">
        <f>S191*H191</f>
        <v>0</v>
      </c>
      <c r="AR191" s="244" t="s">
        <v>563</v>
      </c>
      <c r="AT191" s="244" t="s">
        <v>400</v>
      </c>
      <c r="AU191" s="244" t="s">
        <v>90</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452</v>
      </c>
      <c r="BM191" s="244" t="s">
        <v>1018</v>
      </c>
    </row>
    <row r="192" s="1" customFormat="1" ht="16.5" customHeight="1">
      <c r="B192" s="39"/>
      <c r="C192" s="233" t="s">
        <v>706</v>
      </c>
      <c r="D192" s="233" t="s">
        <v>266</v>
      </c>
      <c r="E192" s="234" t="s">
        <v>6466</v>
      </c>
      <c r="F192" s="235" t="s">
        <v>6467</v>
      </c>
      <c r="G192" s="236" t="s">
        <v>2216</v>
      </c>
      <c r="H192" s="237">
        <v>1</v>
      </c>
      <c r="I192" s="238"/>
      <c r="J192" s="239">
        <f>ROUND(I192*H192,2)</f>
        <v>0</v>
      </c>
      <c r="K192" s="235" t="s">
        <v>270</v>
      </c>
      <c r="L192" s="44"/>
      <c r="M192" s="240" t="s">
        <v>1</v>
      </c>
      <c r="N192" s="241" t="s">
        <v>48</v>
      </c>
      <c r="O192" s="87"/>
      <c r="P192" s="242">
        <f>O192*H192</f>
        <v>0</v>
      </c>
      <c r="Q192" s="242">
        <v>0</v>
      </c>
      <c r="R192" s="242">
        <f>Q192*H192</f>
        <v>0</v>
      </c>
      <c r="S192" s="242">
        <v>0</v>
      </c>
      <c r="T192" s="243">
        <f>S192*H192</f>
        <v>0</v>
      </c>
      <c r="AR192" s="244" t="s">
        <v>452</v>
      </c>
      <c r="AT192" s="244" t="s">
        <v>266</v>
      </c>
      <c r="AU192" s="244" t="s">
        <v>90</v>
      </c>
      <c r="AY192" s="17" t="s">
        <v>263</v>
      </c>
      <c r="BE192" s="245">
        <f>IF(N192="základní",J192,0)</f>
        <v>0</v>
      </c>
      <c r="BF192" s="245">
        <f>IF(N192="snížená",J192,0)</f>
        <v>0</v>
      </c>
      <c r="BG192" s="245">
        <f>IF(N192="zákl. přenesená",J192,0)</f>
        <v>0</v>
      </c>
      <c r="BH192" s="245">
        <f>IF(N192="sníž. přenesená",J192,0)</f>
        <v>0</v>
      </c>
      <c r="BI192" s="245">
        <f>IF(N192="nulová",J192,0)</f>
        <v>0</v>
      </c>
      <c r="BJ192" s="17" t="s">
        <v>90</v>
      </c>
      <c r="BK192" s="245">
        <f>ROUND(I192*H192,2)</f>
        <v>0</v>
      </c>
      <c r="BL192" s="17" t="s">
        <v>452</v>
      </c>
      <c r="BM192" s="244" t="s">
        <v>1028</v>
      </c>
    </row>
    <row r="193" s="1" customFormat="1" ht="16.5" customHeight="1">
      <c r="B193" s="39"/>
      <c r="C193" s="233" t="s">
        <v>715</v>
      </c>
      <c r="D193" s="233" t="s">
        <v>266</v>
      </c>
      <c r="E193" s="234" t="s">
        <v>6468</v>
      </c>
      <c r="F193" s="235" t="s">
        <v>6469</v>
      </c>
      <c r="G193" s="236" t="s">
        <v>2216</v>
      </c>
      <c r="H193" s="237">
        <v>1</v>
      </c>
      <c r="I193" s="238"/>
      <c r="J193" s="239">
        <f>ROUND(I193*H193,2)</f>
        <v>0</v>
      </c>
      <c r="K193" s="235" t="s">
        <v>270</v>
      </c>
      <c r="L193" s="44"/>
      <c r="M193" s="240" t="s">
        <v>1</v>
      </c>
      <c r="N193" s="241" t="s">
        <v>48</v>
      </c>
      <c r="O193" s="87"/>
      <c r="P193" s="242">
        <f>O193*H193</f>
        <v>0</v>
      </c>
      <c r="Q193" s="242">
        <v>0</v>
      </c>
      <c r="R193" s="242">
        <f>Q193*H193</f>
        <v>0</v>
      </c>
      <c r="S193" s="242">
        <v>0</v>
      </c>
      <c r="T193" s="243">
        <f>S193*H193</f>
        <v>0</v>
      </c>
      <c r="AR193" s="244" t="s">
        <v>452</v>
      </c>
      <c r="AT193" s="244" t="s">
        <v>266</v>
      </c>
      <c r="AU193" s="244" t="s">
        <v>90</v>
      </c>
      <c r="AY193" s="17" t="s">
        <v>263</v>
      </c>
      <c r="BE193" s="245">
        <f>IF(N193="základní",J193,0)</f>
        <v>0</v>
      </c>
      <c r="BF193" s="245">
        <f>IF(N193="snížená",J193,0)</f>
        <v>0</v>
      </c>
      <c r="BG193" s="245">
        <f>IF(N193="zákl. přenesená",J193,0)</f>
        <v>0</v>
      </c>
      <c r="BH193" s="245">
        <f>IF(N193="sníž. přenesená",J193,0)</f>
        <v>0</v>
      </c>
      <c r="BI193" s="245">
        <f>IF(N193="nulová",J193,0)</f>
        <v>0</v>
      </c>
      <c r="BJ193" s="17" t="s">
        <v>90</v>
      </c>
      <c r="BK193" s="245">
        <f>ROUND(I193*H193,2)</f>
        <v>0</v>
      </c>
      <c r="BL193" s="17" t="s">
        <v>452</v>
      </c>
      <c r="BM193" s="244" t="s">
        <v>1039</v>
      </c>
    </row>
    <row r="194" s="1" customFormat="1" ht="16.5" customHeight="1">
      <c r="B194" s="39"/>
      <c r="C194" s="295" t="s">
        <v>726</v>
      </c>
      <c r="D194" s="295" t="s">
        <v>400</v>
      </c>
      <c r="E194" s="296" t="s">
        <v>6470</v>
      </c>
      <c r="F194" s="297" t="s">
        <v>6471</v>
      </c>
      <c r="G194" s="298" t="s">
        <v>503</v>
      </c>
      <c r="H194" s="299">
        <v>1</v>
      </c>
      <c r="I194" s="300"/>
      <c r="J194" s="301">
        <f>ROUND(I194*H194,2)</f>
        <v>0</v>
      </c>
      <c r="K194" s="297" t="s">
        <v>6359</v>
      </c>
      <c r="L194" s="302"/>
      <c r="M194" s="303" t="s">
        <v>1</v>
      </c>
      <c r="N194" s="304" t="s">
        <v>48</v>
      </c>
      <c r="O194" s="87"/>
      <c r="P194" s="242">
        <f>O194*H194</f>
        <v>0</v>
      </c>
      <c r="Q194" s="242">
        <v>0</v>
      </c>
      <c r="R194" s="242">
        <f>Q194*H194</f>
        <v>0</v>
      </c>
      <c r="S194" s="242">
        <v>0</v>
      </c>
      <c r="T194" s="243">
        <f>S194*H194</f>
        <v>0</v>
      </c>
      <c r="AR194" s="244" t="s">
        <v>563</v>
      </c>
      <c r="AT194" s="244" t="s">
        <v>400</v>
      </c>
      <c r="AU194" s="244" t="s">
        <v>90</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452</v>
      </c>
      <c r="BM194" s="244" t="s">
        <v>1048</v>
      </c>
    </row>
    <row r="195" s="1" customFormat="1" ht="16.5" customHeight="1">
      <c r="B195" s="39"/>
      <c r="C195" s="295" t="s">
        <v>731</v>
      </c>
      <c r="D195" s="295" t="s">
        <v>400</v>
      </c>
      <c r="E195" s="296" t="s">
        <v>6472</v>
      </c>
      <c r="F195" s="297" t="s">
        <v>6473</v>
      </c>
      <c r="G195" s="298" t="s">
        <v>503</v>
      </c>
      <c r="H195" s="299">
        <v>1</v>
      </c>
      <c r="I195" s="300"/>
      <c r="J195" s="301">
        <f>ROUND(I195*H195,2)</f>
        <v>0</v>
      </c>
      <c r="K195" s="297" t="s">
        <v>6359</v>
      </c>
      <c r="L195" s="302"/>
      <c r="M195" s="303" t="s">
        <v>1</v>
      </c>
      <c r="N195" s="304" t="s">
        <v>48</v>
      </c>
      <c r="O195" s="87"/>
      <c r="P195" s="242">
        <f>O195*H195</f>
        <v>0</v>
      </c>
      <c r="Q195" s="242">
        <v>0</v>
      </c>
      <c r="R195" s="242">
        <f>Q195*H195</f>
        <v>0</v>
      </c>
      <c r="S195" s="242">
        <v>0</v>
      </c>
      <c r="T195" s="243">
        <f>S195*H195</f>
        <v>0</v>
      </c>
      <c r="AR195" s="244" t="s">
        <v>563</v>
      </c>
      <c r="AT195" s="244" t="s">
        <v>400</v>
      </c>
      <c r="AU195" s="244" t="s">
        <v>90</v>
      </c>
      <c r="AY195" s="17" t="s">
        <v>263</v>
      </c>
      <c r="BE195" s="245">
        <f>IF(N195="základní",J195,0)</f>
        <v>0</v>
      </c>
      <c r="BF195" s="245">
        <f>IF(N195="snížená",J195,0)</f>
        <v>0</v>
      </c>
      <c r="BG195" s="245">
        <f>IF(N195="zákl. přenesená",J195,0)</f>
        <v>0</v>
      </c>
      <c r="BH195" s="245">
        <f>IF(N195="sníž. přenesená",J195,0)</f>
        <v>0</v>
      </c>
      <c r="BI195" s="245">
        <f>IF(N195="nulová",J195,0)</f>
        <v>0</v>
      </c>
      <c r="BJ195" s="17" t="s">
        <v>90</v>
      </c>
      <c r="BK195" s="245">
        <f>ROUND(I195*H195,2)</f>
        <v>0</v>
      </c>
      <c r="BL195" s="17" t="s">
        <v>452</v>
      </c>
      <c r="BM195" s="244" t="s">
        <v>1063</v>
      </c>
    </row>
    <row r="196" s="1" customFormat="1" ht="16.5" customHeight="1">
      <c r="B196" s="39"/>
      <c r="C196" s="295" t="s">
        <v>737</v>
      </c>
      <c r="D196" s="295" t="s">
        <v>400</v>
      </c>
      <c r="E196" s="296" t="s">
        <v>6474</v>
      </c>
      <c r="F196" s="297" t="s">
        <v>6475</v>
      </c>
      <c r="G196" s="298" t="s">
        <v>2216</v>
      </c>
      <c r="H196" s="299">
        <v>1</v>
      </c>
      <c r="I196" s="300"/>
      <c r="J196" s="301">
        <f>ROUND(I196*H196,2)</f>
        <v>0</v>
      </c>
      <c r="K196" s="297" t="s">
        <v>6359</v>
      </c>
      <c r="L196" s="302"/>
      <c r="M196" s="303" t="s">
        <v>1</v>
      </c>
      <c r="N196" s="304" t="s">
        <v>48</v>
      </c>
      <c r="O196" s="87"/>
      <c r="P196" s="242">
        <f>O196*H196</f>
        <v>0</v>
      </c>
      <c r="Q196" s="242">
        <v>0</v>
      </c>
      <c r="R196" s="242">
        <f>Q196*H196</f>
        <v>0</v>
      </c>
      <c r="S196" s="242">
        <v>0</v>
      </c>
      <c r="T196" s="243">
        <f>S196*H196</f>
        <v>0</v>
      </c>
      <c r="AR196" s="244" t="s">
        <v>563</v>
      </c>
      <c r="AT196" s="244" t="s">
        <v>400</v>
      </c>
      <c r="AU196" s="244" t="s">
        <v>90</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452</v>
      </c>
      <c r="BM196" s="244" t="s">
        <v>1073</v>
      </c>
    </row>
    <row r="197" s="1" customFormat="1" ht="16.5" customHeight="1">
      <c r="B197" s="39"/>
      <c r="C197" s="295" t="s">
        <v>742</v>
      </c>
      <c r="D197" s="295" t="s">
        <v>400</v>
      </c>
      <c r="E197" s="296" t="s">
        <v>6476</v>
      </c>
      <c r="F197" s="297" t="s">
        <v>6477</v>
      </c>
      <c r="G197" s="298" t="s">
        <v>2216</v>
      </c>
      <c r="H197" s="299">
        <v>1</v>
      </c>
      <c r="I197" s="300"/>
      <c r="J197" s="301">
        <f>ROUND(I197*H197,2)</f>
        <v>0</v>
      </c>
      <c r="K197" s="297" t="s">
        <v>6359</v>
      </c>
      <c r="L197" s="302"/>
      <c r="M197" s="303" t="s">
        <v>1</v>
      </c>
      <c r="N197" s="304" t="s">
        <v>48</v>
      </c>
      <c r="O197" s="87"/>
      <c r="P197" s="242">
        <f>O197*H197</f>
        <v>0</v>
      </c>
      <c r="Q197" s="242">
        <v>0</v>
      </c>
      <c r="R197" s="242">
        <f>Q197*H197</f>
        <v>0</v>
      </c>
      <c r="S197" s="242">
        <v>0</v>
      </c>
      <c r="T197" s="243">
        <f>S197*H197</f>
        <v>0</v>
      </c>
      <c r="AR197" s="244" t="s">
        <v>563</v>
      </c>
      <c r="AT197" s="244" t="s">
        <v>400</v>
      </c>
      <c r="AU197" s="244" t="s">
        <v>90</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452</v>
      </c>
      <c r="BM197" s="244" t="s">
        <v>1086</v>
      </c>
    </row>
    <row r="198" s="1" customFormat="1" ht="16.5" customHeight="1">
      <c r="B198" s="39"/>
      <c r="C198" s="295" t="s">
        <v>746</v>
      </c>
      <c r="D198" s="295" t="s">
        <v>400</v>
      </c>
      <c r="E198" s="296" t="s">
        <v>6478</v>
      </c>
      <c r="F198" s="297" t="s">
        <v>6479</v>
      </c>
      <c r="G198" s="298" t="s">
        <v>2216</v>
      </c>
      <c r="H198" s="299">
        <v>1</v>
      </c>
      <c r="I198" s="300"/>
      <c r="J198" s="301">
        <f>ROUND(I198*H198,2)</f>
        <v>0</v>
      </c>
      <c r="K198" s="297" t="s">
        <v>6359</v>
      </c>
      <c r="L198" s="302"/>
      <c r="M198" s="303" t="s">
        <v>1</v>
      </c>
      <c r="N198" s="304" t="s">
        <v>48</v>
      </c>
      <c r="O198" s="87"/>
      <c r="P198" s="242">
        <f>O198*H198</f>
        <v>0</v>
      </c>
      <c r="Q198" s="242">
        <v>0</v>
      </c>
      <c r="R198" s="242">
        <f>Q198*H198</f>
        <v>0</v>
      </c>
      <c r="S198" s="242">
        <v>0</v>
      </c>
      <c r="T198" s="243">
        <f>S198*H198</f>
        <v>0</v>
      </c>
      <c r="AR198" s="244" t="s">
        <v>563</v>
      </c>
      <c r="AT198" s="244" t="s">
        <v>400</v>
      </c>
      <c r="AU198" s="244" t="s">
        <v>90</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452</v>
      </c>
      <c r="BM198" s="244" t="s">
        <v>1098</v>
      </c>
    </row>
    <row r="199" s="1" customFormat="1" ht="16.5" customHeight="1">
      <c r="B199" s="39"/>
      <c r="C199" s="295" t="s">
        <v>751</v>
      </c>
      <c r="D199" s="295" t="s">
        <v>400</v>
      </c>
      <c r="E199" s="296" t="s">
        <v>6480</v>
      </c>
      <c r="F199" s="297" t="s">
        <v>6481</v>
      </c>
      <c r="G199" s="298" t="s">
        <v>503</v>
      </c>
      <c r="H199" s="299">
        <v>1</v>
      </c>
      <c r="I199" s="300"/>
      <c r="J199" s="301">
        <f>ROUND(I199*H199,2)</f>
        <v>0</v>
      </c>
      <c r="K199" s="297" t="s">
        <v>6359</v>
      </c>
      <c r="L199" s="302"/>
      <c r="M199" s="303" t="s">
        <v>1</v>
      </c>
      <c r="N199" s="304" t="s">
        <v>48</v>
      </c>
      <c r="O199" s="87"/>
      <c r="P199" s="242">
        <f>O199*H199</f>
        <v>0</v>
      </c>
      <c r="Q199" s="242">
        <v>0</v>
      </c>
      <c r="R199" s="242">
        <f>Q199*H199</f>
        <v>0</v>
      </c>
      <c r="S199" s="242">
        <v>0</v>
      </c>
      <c r="T199" s="243">
        <f>S199*H199</f>
        <v>0</v>
      </c>
      <c r="AR199" s="244" t="s">
        <v>563</v>
      </c>
      <c r="AT199" s="244" t="s">
        <v>400</v>
      </c>
      <c r="AU199" s="244" t="s">
        <v>90</v>
      </c>
      <c r="AY199" s="17" t="s">
        <v>263</v>
      </c>
      <c r="BE199" s="245">
        <f>IF(N199="základní",J199,0)</f>
        <v>0</v>
      </c>
      <c r="BF199" s="245">
        <f>IF(N199="snížená",J199,0)</f>
        <v>0</v>
      </c>
      <c r="BG199" s="245">
        <f>IF(N199="zákl. přenesená",J199,0)</f>
        <v>0</v>
      </c>
      <c r="BH199" s="245">
        <f>IF(N199="sníž. přenesená",J199,0)</f>
        <v>0</v>
      </c>
      <c r="BI199" s="245">
        <f>IF(N199="nulová",J199,0)</f>
        <v>0</v>
      </c>
      <c r="BJ199" s="17" t="s">
        <v>90</v>
      </c>
      <c r="BK199" s="245">
        <f>ROUND(I199*H199,2)</f>
        <v>0</v>
      </c>
      <c r="BL199" s="17" t="s">
        <v>452</v>
      </c>
      <c r="BM199" s="244" t="s">
        <v>1111</v>
      </c>
    </row>
    <row r="200" s="1" customFormat="1" ht="16.5" customHeight="1">
      <c r="B200" s="39"/>
      <c r="C200" s="295" t="s">
        <v>755</v>
      </c>
      <c r="D200" s="295" t="s">
        <v>400</v>
      </c>
      <c r="E200" s="296" t="s">
        <v>6482</v>
      </c>
      <c r="F200" s="297" t="s">
        <v>6483</v>
      </c>
      <c r="G200" s="298" t="s">
        <v>2216</v>
      </c>
      <c r="H200" s="299">
        <v>1</v>
      </c>
      <c r="I200" s="300"/>
      <c r="J200" s="301">
        <f>ROUND(I200*H200,2)</f>
        <v>0</v>
      </c>
      <c r="K200" s="297" t="s">
        <v>6359</v>
      </c>
      <c r="L200" s="302"/>
      <c r="M200" s="303" t="s">
        <v>1</v>
      </c>
      <c r="N200" s="304" t="s">
        <v>48</v>
      </c>
      <c r="O200" s="87"/>
      <c r="P200" s="242">
        <f>O200*H200</f>
        <v>0</v>
      </c>
      <c r="Q200" s="242">
        <v>0</v>
      </c>
      <c r="R200" s="242">
        <f>Q200*H200</f>
        <v>0</v>
      </c>
      <c r="S200" s="242">
        <v>0</v>
      </c>
      <c r="T200" s="243">
        <f>S200*H200</f>
        <v>0</v>
      </c>
      <c r="AR200" s="244" t="s">
        <v>563</v>
      </c>
      <c r="AT200" s="244" t="s">
        <v>400</v>
      </c>
      <c r="AU200" s="244" t="s">
        <v>90</v>
      </c>
      <c r="AY200" s="17" t="s">
        <v>263</v>
      </c>
      <c r="BE200" s="245">
        <f>IF(N200="základní",J200,0)</f>
        <v>0</v>
      </c>
      <c r="BF200" s="245">
        <f>IF(N200="snížená",J200,0)</f>
        <v>0</v>
      </c>
      <c r="BG200" s="245">
        <f>IF(N200="zákl. přenesená",J200,0)</f>
        <v>0</v>
      </c>
      <c r="BH200" s="245">
        <f>IF(N200="sníž. přenesená",J200,0)</f>
        <v>0</v>
      </c>
      <c r="BI200" s="245">
        <f>IF(N200="nulová",J200,0)</f>
        <v>0</v>
      </c>
      <c r="BJ200" s="17" t="s">
        <v>90</v>
      </c>
      <c r="BK200" s="245">
        <f>ROUND(I200*H200,2)</f>
        <v>0</v>
      </c>
      <c r="BL200" s="17" t="s">
        <v>452</v>
      </c>
      <c r="BM200" s="244" t="s">
        <v>1117</v>
      </c>
    </row>
    <row r="201" s="1" customFormat="1" ht="16.5" customHeight="1">
      <c r="B201" s="39"/>
      <c r="C201" s="233" t="s">
        <v>760</v>
      </c>
      <c r="D201" s="233" t="s">
        <v>266</v>
      </c>
      <c r="E201" s="234" t="s">
        <v>6484</v>
      </c>
      <c r="F201" s="235" t="s">
        <v>6485</v>
      </c>
      <c r="G201" s="236" t="s">
        <v>2216</v>
      </c>
      <c r="H201" s="237">
        <v>21</v>
      </c>
      <c r="I201" s="238"/>
      <c r="J201" s="239">
        <f>ROUND(I201*H201,2)</f>
        <v>0</v>
      </c>
      <c r="K201" s="235" t="s">
        <v>270</v>
      </c>
      <c r="L201" s="44"/>
      <c r="M201" s="240" t="s">
        <v>1</v>
      </c>
      <c r="N201" s="241" t="s">
        <v>48</v>
      </c>
      <c r="O201" s="87"/>
      <c r="P201" s="242">
        <f>O201*H201</f>
        <v>0</v>
      </c>
      <c r="Q201" s="242">
        <v>0</v>
      </c>
      <c r="R201" s="242">
        <f>Q201*H201</f>
        <v>0</v>
      </c>
      <c r="S201" s="242">
        <v>0</v>
      </c>
      <c r="T201" s="243">
        <f>S201*H201</f>
        <v>0</v>
      </c>
      <c r="AR201" s="244" t="s">
        <v>452</v>
      </c>
      <c r="AT201" s="244" t="s">
        <v>266</v>
      </c>
      <c r="AU201" s="244" t="s">
        <v>90</v>
      </c>
      <c r="AY201" s="17" t="s">
        <v>263</v>
      </c>
      <c r="BE201" s="245">
        <f>IF(N201="základní",J201,0)</f>
        <v>0</v>
      </c>
      <c r="BF201" s="245">
        <f>IF(N201="snížená",J201,0)</f>
        <v>0</v>
      </c>
      <c r="BG201" s="245">
        <f>IF(N201="zákl. přenesená",J201,0)</f>
        <v>0</v>
      </c>
      <c r="BH201" s="245">
        <f>IF(N201="sníž. přenesená",J201,0)</f>
        <v>0</v>
      </c>
      <c r="BI201" s="245">
        <f>IF(N201="nulová",J201,0)</f>
        <v>0</v>
      </c>
      <c r="BJ201" s="17" t="s">
        <v>90</v>
      </c>
      <c r="BK201" s="245">
        <f>ROUND(I201*H201,2)</f>
        <v>0</v>
      </c>
      <c r="BL201" s="17" t="s">
        <v>452</v>
      </c>
      <c r="BM201" s="244" t="s">
        <v>1126</v>
      </c>
    </row>
    <row r="202" s="1" customFormat="1" ht="16.5" customHeight="1">
      <c r="B202" s="39"/>
      <c r="C202" s="295" t="s">
        <v>771</v>
      </c>
      <c r="D202" s="295" t="s">
        <v>400</v>
      </c>
      <c r="E202" s="296" t="s">
        <v>6486</v>
      </c>
      <c r="F202" s="297" t="s">
        <v>6487</v>
      </c>
      <c r="G202" s="298" t="s">
        <v>6403</v>
      </c>
      <c r="H202" s="299">
        <v>17</v>
      </c>
      <c r="I202" s="300"/>
      <c r="J202" s="301">
        <f>ROUND(I202*H202,2)</f>
        <v>0</v>
      </c>
      <c r="K202" s="297" t="s">
        <v>6359</v>
      </c>
      <c r="L202" s="302"/>
      <c r="M202" s="303" t="s">
        <v>1</v>
      </c>
      <c r="N202" s="304" t="s">
        <v>48</v>
      </c>
      <c r="O202" s="87"/>
      <c r="P202" s="242">
        <f>O202*H202</f>
        <v>0</v>
      </c>
      <c r="Q202" s="242">
        <v>0</v>
      </c>
      <c r="R202" s="242">
        <f>Q202*H202</f>
        <v>0</v>
      </c>
      <c r="S202" s="242">
        <v>0</v>
      </c>
      <c r="T202" s="243">
        <f>S202*H202</f>
        <v>0</v>
      </c>
      <c r="AR202" s="244" t="s">
        <v>563</v>
      </c>
      <c r="AT202" s="244" t="s">
        <v>400</v>
      </c>
      <c r="AU202" s="244" t="s">
        <v>90</v>
      </c>
      <c r="AY202" s="17" t="s">
        <v>263</v>
      </c>
      <c r="BE202" s="245">
        <f>IF(N202="základní",J202,0)</f>
        <v>0</v>
      </c>
      <c r="BF202" s="245">
        <f>IF(N202="snížená",J202,0)</f>
        <v>0</v>
      </c>
      <c r="BG202" s="245">
        <f>IF(N202="zákl. přenesená",J202,0)</f>
        <v>0</v>
      </c>
      <c r="BH202" s="245">
        <f>IF(N202="sníž. přenesená",J202,0)</f>
        <v>0</v>
      </c>
      <c r="BI202" s="245">
        <f>IF(N202="nulová",J202,0)</f>
        <v>0</v>
      </c>
      <c r="BJ202" s="17" t="s">
        <v>90</v>
      </c>
      <c r="BK202" s="245">
        <f>ROUND(I202*H202,2)</f>
        <v>0</v>
      </c>
      <c r="BL202" s="17" t="s">
        <v>452</v>
      </c>
      <c r="BM202" s="244" t="s">
        <v>1135</v>
      </c>
    </row>
    <row r="203" s="1" customFormat="1" ht="16.5" customHeight="1">
      <c r="B203" s="39"/>
      <c r="C203" s="295" t="s">
        <v>776</v>
      </c>
      <c r="D203" s="295" t="s">
        <v>400</v>
      </c>
      <c r="E203" s="296" t="s">
        <v>6488</v>
      </c>
      <c r="F203" s="297" t="s">
        <v>6489</v>
      </c>
      <c r="G203" s="298" t="s">
        <v>6403</v>
      </c>
      <c r="H203" s="299">
        <v>1</v>
      </c>
      <c r="I203" s="300"/>
      <c r="J203" s="301">
        <f>ROUND(I203*H203,2)</f>
        <v>0</v>
      </c>
      <c r="K203" s="297" t="s">
        <v>6359</v>
      </c>
      <c r="L203" s="302"/>
      <c r="M203" s="303" t="s">
        <v>1</v>
      </c>
      <c r="N203" s="304" t="s">
        <v>48</v>
      </c>
      <c r="O203" s="87"/>
      <c r="P203" s="242">
        <f>O203*H203</f>
        <v>0</v>
      </c>
      <c r="Q203" s="242">
        <v>0</v>
      </c>
      <c r="R203" s="242">
        <f>Q203*H203</f>
        <v>0</v>
      </c>
      <c r="S203" s="242">
        <v>0</v>
      </c>
      <c r="T203" s="243">
        <f>S203*H203</f>
        <v>0</v>
      </c>
      <c r="AR203" s="244" t="s">
        <v>563</v>
      </c>
      <c r="AT203" s="244" t="s">
        <v>400</v>
      </c>
      <c r="AU203" s="244" t="s">
        <v>90</v>
      </c>
      <c r="AY203" s="17" t="s">
        <v>263</v>
      </c>
      <c r="BE203" s="245">
        <f>IF(N203="základní",J203,0)</f>
        <v>0</v>
      </c>
      <c r="BF203" s="245">
        <f>IF(N203="snížená",J203,0)</f>
        <v>0</v>
      </c>
      <c r="BG203" s="245">
        <f>IF(N203="zákl. přenesená",J203,0)</f>
        <v>0</v>
      </c>
      <c r="BH203" s="245">
        <f>IF(N203="sníž. přenesená",J203,0)</f>
        <v>0</v>
      </c>
      <c r="BI203" s="245">
        <f>IF(N203="nulová",J203,0)</f>
        <v>0</v>
      </c>
      <c r="BJ203" s="17" t="s">
        <v>90</v>
      </c>
      <c r="BK203" s="245">
        <f>ROUND(I203*H203,2)</f>
        <v>0</v>
      </c>
      <c r="BL203" s="17" t="s">
        <v>452</v>
      </c>
      <c r="BM203" s="244" t="s">
        <v>1146</v>
      </c>
    </row>
    <row r="204" s="1" customFormat="1" ht="16.5" customHeight="1">
      <c r="B204" s="39"/>
      <c r="C204" s="295" t="s">
        <v>785</v>
      </c>
      <c r="D204" s="295" t="s">
        <v>400</v>
      </c>
      <c r="E204" s="296" t="s">
        <v>6490</v>
      </c>
      <c r="F204" s="297" t="s">
        <v>6491</v>
      </c>
      <c r="G204" s="298" t="s">
        <v>6403</v>
      </c>
      <c r="H204" s="299">
        <v>3</v>
      </c>
      <c r="I204" s="300"/>
      <c r="J204" s="301">
        <f>ROUND(I204*H204,2)</f>
        <v>0</v>
      </c>
      <c r="K204" s="297" t="s">
        <v>6359</v>
      </c>
      <c r="L204" s="302"/>
      <c r="M204" s="303" t="s">
        <v>1</v>
      </c>
      <c r="N204" s="304" t="s">
        <v>48</v>
      </c>
      <c r="O204" s="87"/>
      <c r="P204" s="242">
        <f>O204*H204</f>
        <v>0</v>
      </c>
      <c r="Q204" s="242">
        <v>0</v>
      </c>
      <c r="R204" s="242">
        <f>Q204*H204</f>
        <v>0</v>
      </c>
      <c r="S204" s="242">
        <v>0</v>
      </c>
      <c r="T204" s="243">
        <f>S204*H204</f>
        <v>0</v>
      </c>
      <c r="AR204" s="244" t="s">
        <v>563</v>
      </c>
      <c r="AT204" s="244" t="s">
        <v>400</v>
      </c>
      <c r="AU204" s="244" t="s">
        <v>90</v>
      </c>
      <c r="AY204" s="17" t="s">
        <v>263</v>
      </c>
      <c r="BE204" s="245">
        <f>IF(N204="základní",J204,0)</f>
        <v>0</v>
      </c>
      <c r="BF204" s="245">
        <f>IF(N204="snížená",J204,0)</f>
        <v>0</v>
      </c>
      <c r="BG204" s="245">
        <f>IF(N204="zákl. přenesená",J204,0)</f>
        <v>0</v>
      </c>
      <c r="BH204" s="245">
        <f>IF(N204="sníž. přenesená",J204,0)</f>
        <v>0</v>
      </c>
      <c r="BI204" s="245">
        <f>IF(N204="nulová",J204,0)</f>
        <v>0</v>
      </c>
      <c r="BJ204" s="17" t="s">
        <v>90</v>
      </c>
      <c r="BK204" s="245">
        <f>ROUND(I204*H204,2)</f>
        <v>0</v>
      </c>
      <c r="BL204" s="17" t="s">
        <v>452</v>
      </c>
      <c r="BM204" s="244" t="s">
        <v>1159</v>
      </c>
    </row>
    <row r="205" s="1" customFormat="1" ht="16.5" customHeight="1">
      <c r="B205" s="39"/>
      <c r="C205" s="233" t="s">
        <v>788</v>
      </c>
      <c r="D205" s="233" t="s">
        <v>266</v>
      </c>
      <c r="E205" s="234" t="s">
        <v>6492</v>
      </c>
      <c r="F205" s="235" t="s">
        <v>6493</v>
      </c>
      <c r="G205" s="236" t="s">
        <v>2216</v>
      </c>
      <c r="H205" s="237">
        <v>2</v>
      </c>
      <c r="I205" s="238"/>
      <c r="J205" s="239">
        <f>ROUND(I205*H205,2)</f>
        <v>0</v>
      </c>
      <c r="K205" s="235" t="s">
        <v>270</v>
      </c>
      <c r="L205" s="44"/>
      <c r="M205" s="240" t="s">
        <v>1</v>
      </c>
      <c r="N205" s="241" t="s">
        <v>48</v>
      </c>
      <c r="O205" s="87"/>
      <c r="P205" s="242">
        <f>O205*H205</f>
        <v>0</v>
      </c>
      <c r="Q205" s="242">
        <v>0</v>
      </c>
      <c r="R205" s="242">
        <f>Q205*H205</f>
        <v>0</v>
      </c>
      <c r="S205" s="242">
        <v>0</v>
      </c>
      <c r="T205" s="243">
        <f>S205*H205</f>
        <v>0</v>
      </c>
      <c r="AR205" s="244" t="s">
        <v>452</v>
      </c>
      <c r="AT205" s="244" t="s">
        <v>266</v>
      </c>
      <c r="AU205" s="244" t="s">
        <v>90</v>
      </c>
      <c r="AY205" s="17" t="s">
        <v>263</v>
      </c>
      <c r="BE205" s="245">
        <f>IF(N205="základní",J205,0)</f>
        <v>0</v>
      </c>
      <c r="BF205" s="245">
        <f>IF(N205="snížená",J205,0)</f>
        <v>0</v>
      </c>
      <c r="BG205" s="245">
        <f>IF(N205="zákl. přenesená",J205,0)</f>
        <v>0</v>
      </c>
      <c r="BH205" s="245">
        <f>IF(N205="sníž. přenesená",J205,0)</f>
        <v>0</v>
      </c>
      <c r="BI205" s="245">
        <f>IF(N205="nulová",J205,0)</f>
        <v>0</v>
      </c>
      <c r="BJ205" s="17" t="s">
        <v>90</v>
      </c>
      <c r="BK205" s="245">
        <f>ROUND(I205*H205,2)</f>
        <v>0</v>
      </c>
      <c r="BL205" s="17" t="s">
        <v>452</v>
      </c>
      <c r="BM205" s="244" t="s">
        <v>1168</v>
      </c>
    </row>
    <row r="206" s="1" customFormat="1" ht="16.5" customHeight="1">
      <c r="B206" s="39"/>
      <c r="C206" s="295" t="s">
        <v>794</v>
      </c>
      <c r="D206" s="295" t="s">
        <v>400</v>
      </c>
      <c r="E206" s="296" t="s">
        <v>6494</v>
      </c>
      <c r="F206" s="297" t="s">
        <v>6495</v>
      </c>
      <c r="G206" s="298" t="s">
        <v>6403</v>
      </c>
      <c r="H206" s="299">
        <v>2</v>
      </c>
      <c r="I206" s="300"/>
      <c r="J206" s="301">
        <f>ROUND(I206*H206,2)</f>
        <v>0</v>
      </c>
      <c r="K206" s="297" t="s">
        <v>6359</v>
      </c>
      <c r="L206" s="302"/>
      <c r="M206" s="303" t="s">
        <v>1</v>
      </c>
      <c r="N206" s="304" t="s">
        <v>48</v>
      </c>
      <c r="O206" s="87"/>
      <c r="P206" s="242">
        <f>O206*H206</f>
        <v>0</v>
      </c>
      <c r="Q206" s="242">
        <v>0</v>
      </c>
      <c r="R206" s="242">
        <f>Q206*H206</f>
        <v>0</v>
      </c>
      <c r="S206" s="242">
        <v>0</v>
      </c>
      <c r="T206" s="243">
        <f>S206*H206</f>
        <v>0</v>
      </c>
      <c r="AR206" s="244" t="s">
        <v>563</v>
      </c>
      <c r="AT206" s="244" t="s">
        <v>400</v>
      </c>
      <c r="AU206" s="244" t="s">
        <v>90</v>
      </c>
      <c r="AY206" s="17" t="s">
        <v>263</v>
      </c>
      <c r="BE206" s="245">
        <f>IF(N206="základní",J206,0)</f>
        <v>0</v>
      </c>
      <c r="BF206" s="245">
        <f>IF(N206="snížená",J206,0)</f>
        <v>0</v>
      </c>
      <c r="BG206" s="245">
        <f>IF(N206="zákl. přenesená",J206,0)</f>
        <v>0</v>
      </c>
      <c r="BH206" s="245">
        <f>IF(N206="sníž. přenesená",J206,0)</f>
        <v>0</v>
      </c>
      <c r="BI206" s="245">
        <f>IF(N206="nulová",J206,0)</f>
        <v>0</v>
      </c>
      <c r="BJ206" s="17" t="s">
        <v>90</v>
      </c>
      <c r="BK206" s="245">
        <f>ROUND(I206*H206,2)</f>
        <v>0</v>
      </c>
      <c r="BL206" s="17" t="s">
        <v>452</v>
      </c>
      <c r="BM206" s="244" t="s">
        <v>1174</v>
      </c>
    </row>
    <row r="207" s="1" customFormat="1" ht="24" customHeight="1">
      <c r="B207" s="39"/>
      <c r="C207" s="233" t="s">
        <v>798</v>
      </c>
      <c r="D207" s="233" t="s">
        <v>266</v>
      </c>
      <c r="E207" s="234" t="s">
        <v>6496</v>
      </c>
      <c r="F207" s="235" t="s">
        <v>6497</v>
      </c>
      <c r="G207" s="236" t="s">
        <v>2216</v>
      </c>
      <c r="H207" s="237">
        <v>2</v>
      </c>
      <c r="I207" s="238"/>
      <c r="J207" s="239">
        <f>ROUND(I207*H207,2)</f>
        <v>0</v>
      </c>
      <c r="K207" s="235" t="s">
        <v>270</v>
      </c>
      <c r="L207" s="44"/>
      <c r="M207" s="240" t="s">
        <v>1</v>
      </c>
      <c r="N207" s="241" t="s">
        <v>48</v>
      </c>
      <c r="O207" s="87"/>
      <c r="P207" s="242">
        <f>O207*H207</f>
        <v>0</v>
      </c>
      <c r="Q207" s="242">
        <v>0</v>
      </c>
      <c r="R207" s="242">
        <f>Q207*H207</f>
        <v>0</v>
      </c>
      <c r="S207" s="242">
        <v>0</v>
      </c>
      <c r="T207" s="243">
        <f>S207*H207</f>
        <v>0</v>
      </c>
      <c r="AR207" s="244" t="s">
        <v>452</v>
      </c>
      <c r="AT207" s="244" t="s">
        <v>266</v>
      </c>
      <c r="AU207" s="244" t="s">
        <v>90</v>
      </c>
      <c r="AY207" s="17" t="s">
        <v>263</v>
      </c>
      <c r="BE207" s="245">
        <f>IF(N207="základní",J207,0)</f>
        <v>0</v>
      </c>
      <c r="BF207" s="245">
        <f>IF(N207="snížená",J207,0)</f>
        <v>0</v>
      </c>
      <c r="BG207" s="245">
        <f>IF(N207="zákl. přenesená",J207,0)</f>
        <v>0</v>
      </c>
      <c r="BH207" s="245">
        <f>IF(N207="sníž. přenesená",J207,0)</f>
        <v>0</v>
      </c>
      <c r="BI207" s="245">
        <f>IF(N207="nulová",J207,0)</f>
        <v>0</v>
      </c>
      <c r="BJ207" s="17" t="s">
        <v>90</v>
      </c>
      <c r="BK207" s="245">
        <f>ROUND(I207*H207,2)</f>
        <v>0</v>
      </c>
      <c r="BL207" s="17" t="s">
        <v>452</v>
      </c>
      <c r="BM207" s="244" t="s">
        <v>1179</v>
      </c>
    </row>
    <row r="208" s="1" customFormat="1" ht="16.5" customHeight="1">
      <c r="B208" s="39"/>
      <c r="C208" s="295" t="s">
        <v>800</v>
      </c>
      <c r="D208" s="295" t="s">
        <v>400</v>
      </c>
      <c r="E208" s="296" t="s">
        <v>6498</v>
      </c>
      <c r="F208" s="297" t="s">
        <v>6499</v>
      </c>
      <c r="G208" s="298" t="s">
        <v>6403</v>
      </c>
      <c r="H208" s="299">
        <v>1</v>
      </c>
      <c r="I208" s="300"/>
      <c r="J208" s="301">
        <f>ROUND(I208*H208,2)</f>
        <v>0</v>
      </c>
      <c r="K208" s="297" t="s">
        <v>6359</v>
      </c>
      <c r="L208" s="302"/>
      <c r="M208" s="303" t="s">
        <v>1</v>
      </c>
      <c r="N208" s="304" t="s">
        <v>48</v>
      </c>
      <c r="O208" s="87"/>
      <c r="P208" s="242">
        <f>O208*H208</f>
        <v>0</v>
      </c>
      <c r="Q208" s="242">
        <v>0</v>
      </c>
      <c r="R208" s="242">
        <f>Q208*H208</f>
        <v>0</v>
      </c>
      <c r="S208" s="242">
        <v>0</v>
      </c>
      <c r="T208" s="243">
        <f>S208*H208</f>
        <v>0</v>
      </c>
      <c r="AR208" s="244" t="s">
        <v>563</v>
      </c>
      <c r="AT208" s="244" t="s">
        <v>400</v>
      </c>
      <c r="AU208" s="244" t="s">
        <v>90</v>
      </c>
      <c r="AY208" s="17" t="s">
        <v>263</v>
      </c>
      <c r="BE208" s="245">
        <f>IF(N208="základní",J208,0)</f>
        <v>0</v>
      </c>
      <c r="BF208" s="245">
        <f>IF(N208="snížená",J208,0)</f>
        <v>0</v>
      </c>
      <c r="BG208" s="245">
        <f>IF(N208="zákl. přenesená",J208,0)</f>
        <v>0</v>
      </c>
      <c r="BH208" s="245">
        <f>IF(N208="sníž. přenesená",J208,0)</f>
        <v>0</v>
      </c>
      <c r="BI208" s="245">
        <f>IF(N208="nulová",J208,0)</f>
        <v>0</v>
      </c>
      <c r="BJ208" s="17" t="s">
        <v>90</v>
      </c>
      <c r="BK208" s="245">
        <f>ROUND(I208*H208,2)</f>
        <v>0</v>
      </c>
      <c r="BL208" s="17" t="s">
        <v>452</v>
      </c>
      <c r="BM208" s="244" t="s">
        <v>1188</v>
      </c>
    </row>
    <row r="209" s="1" customFormat="1" ht="16.5" customHeight="1">
      <c r="B209" s="39"/>
      <c r="C209" s="295" t="s">
        <v>804</v>
      </c>
      <c r="D209" s="295" t="s">
        <v>400</v>
      </c>
      <c r="E209" s="296" t="s">
        <v>6500</v>
      </c>
      <c r="F209" s="297" t="s">
        <v>6501</v>
      </c>
      <c r="G209" s="298" t="s">
        <v>6403</v>
      </c>
      <c r="H209" s="299">
        <v>1</v>
      </c>
      <c r="I209" s="300"/>
      <c r="J209" s="301">
        <f>ROUND(I209*H209,2)</f>
        <v>0</v>
      </c>
      <c r="K209" s="297" t="s">
        <v>6359</v>
      </c>
      <c r="L209" s="302"/>
      <c r="M209" s="303" t="s">
        <v>1</v>
      </c>
      <c r="N209" s="304" t="s">
        <v>48</v>
      </c>
      <c r="O209" s="87"/>
      <c r="P209" s="242">
        <f>O209*H209</f>
        <v>0</v>
      </c>
      <c r="Q209" s="242">
        <v>0</v>
      </c>
      <c r="R209" s="242">
        <f>Q209*H209</f>
        <v>0</v>
      </c>
      <c r="S209" s="242">
        <v>0</v>
      </c>
      <c r="T209" s="243">
        <f>S209*H209</f>
        <v>0</v>
      </c>
      <c r="AR209" s="244" t="s">
        <v>563</v>
      </c>
      <c r="AT209" s="244" t="s">
        <v>400</v>
      </c>
      <c r="AU209" s="244" t="s">
        <v>90</v>
      </c>
      <c r="AY209" s="17" t="s">
        <v>263</v>
      </c>
      <c r="BE209" s="245">
        <f>IF(N209="základní",J209,0)</f>
        <v>0</v>
      </c>
      <c r="BF209" s="245">
        <f>IF(N209="snížená",J209,0)</f>
        <v>0</v>
      </c>
      <c r="BG209" s="245">
        <f>IF(N209="zákl. přenesená",J209,0)</f>
        <v>0</v>
      </c>
      <c r="BH209" s="245">
        <f>IF(N209="sníž. přenesená",J209,0)</f>
        <v>0</v>
      </c>
      <c r="BI209" s="245">
        <f>IF(N209="nulová",J209,0)</f>
        <v>0</v>
      </c>
      <c r="BJ209" s="17" t="s">
        <v>90</v>
      </c>
      <c r="BK209" s="245">
        <f>ROUND(I209*H209,2)</f>
        <v>0</v>
      </c>
      <c r="BL209" s="17" t="s">
        <v>452</v>
      </c>
      <c r="BM209" s="244" t="s">
        <v>1197</v>
      </c>
    </row>
    <row r="210" s="1" customFormat="1" ht="16.5" customHeight="1">
      <c r="B210" s="39"/>
      <c r="C210" s="295" t="s">
        <v>808</v>
      </c>
      <c r="D210" s="295" t="s">
        <v>400</v>
      </c>
      <c r="E210" s="296" t="s">
        <v>6502</v>
      </c>
      <c r="F210" s="297" t="s">
        <v>6503</v>
      </c>
      <c r="G210" s="298" t="s">
        <v>6403</v>
      </c>
      <c r="H210" s="299">
        <v>1</v>
      </c>
      <c r="I210" s="300"/>
      <c r="J210" s="301">
        <f>ROUND(I210*H210,2)</f>
        <v>0</v>
      </c>
      <c r="K210" s="297" t="s">
        <v>6359</v>
      </c>
      <c r="L210" s="302"/>
      <c r="M210" s="303" t="s">
        <v>1</v>
      </c>
      <c r="N210" s="304" t="s">
        <v>48</v>
      </c>
      <c r="O210" s="87"/>
      <c r="P210" s="242">
        <f>O210*H210</f>
        <v>0</v>
      </c>
      <c r="Q210" s="242">
        <v>0</v>
      </c>
      <c r="R210" s="242">
        <f>Q210*H210</f>
        <v>0</v>
      </c>
      <c r="S210" s="242">
        <v>0</v>
      </c>
      <c r="T210" s="243">
        <f>S210*H210</f>
        <v>0</v>
      </c>
      <c r="AR210" s="244" t="s">
        <v>563</v>
      </c>
      <c r="AT210" s="244" t="s">
        <v>400</v>
      </c>
      <c r="AU210" s="244" t="s">
        <v>90</v>
      </c>
      <c r="AY210" s="17" t="s">
        <v>263</v>
      </c>
      <c r="BE210" s="245">
        <f>IF(N210="základní",J210,0)</f>
        <v>0</v>
      </c>
      <c r="BF210" s="245">
        <f>IF(N210="snížená",J210,0)</f>
        <v>0</v>
      </c>
      <c r="BG210" s="245">
        <f>IF(N210="zákl. přenesená",J210,0)</f>
        <v>0</v>
      </c>
      <c r="BH210" s="245">
        <f>IF(N210="sníž. přenesená",J210,0)</f>
        <v>0</v>
      </c>
      <c r="BI210" s="245">
        <f>IF(N210="nulová",J210,0)</f>
        <v>0</v>
      </c>
      <c r="BJ210" s="17" t="s">
        <v>90</v>
      </c>
      <c r="BK210" s="245">
        <f>ROUND(I210*H210,2)</f>
        <v>0</v>
      </c>
      <c r="BL210" s="17" t="s">
        <v>452</v>
      </c>
      <c r="BM210" s="244" t="s">
        <v>1204</v>
      </c>
    </row>
    <row r="211" s="1" customFormat="1" ht="16.5" customHeight="1">
      <c r="B211" s="39"/>
      <c r="C211" s="233" t="s">
        <v>812</v>
      </c>
      <c r="D211" s="233" t="s">
        <v>266</v>
      </c>
      <c r="E211" s="234" t="s">
        <v>6504</v>
      </c>
      <c r="F211" s="235" t="s">
        <v>6505</v>
      </c>
      <c r="G211" s="236" t="s">
        <v>2216</v>
      </c>
      <c r="H211" s="237">
        <v>1</v>
      </c>
      <c r="I211" s="238"/>
      <c r="J211" s="239">
        <f>ROUND(I211*H211,2)</f>
        <v>0</v>
      </c>
      <c r="K211" s="235" t="s">
        <v>270</v>
      </c>
      <c r="L211" s="44"/>
      <c r="M211" s="240" t="s">
        <v>1</v>
      </c>
      <c r="N211" s="241" t="s">
        <v>48</v>
      </c>
      <c r="O211" s="87"/>
      <c r="P211" s="242">
        <f>O211*H211</f>
        <v>0</v>
      </c>
      <c r="Q211" s="242">
        <v>0</v>
      </c>
      <c r="R211" s="242">
        <f>Q211*H211</f>
        <v>0</v>
      </c>
      <c r="S211" s="242">
        <v>0</v>
      </c>
      <c r="T211" s="243">
        <f>S211*H211</f>
        <v>0</v>
      </c>
      <c r="AR211" s="244" t="s">
        <v>452</v>
      </c>
      <c r="AT211" s="244" t="s">
        <v>266</v>
      </c>
      <c r="AU211" s="244" t="s">
        <v>90</v>
      </c>
      <c r="AY211" s="17" t="s">
        <v>263</v>
      </c>
      <c r="BE211" s="245">
        <f>IF(N211="základní",J211,0)</f>
        <v>0</v>
      </c>
      <c r="BF211" s="245">
        <f>IF(N211="snížená",J211,0)</f>
        <v>0</v>
      </c>
      <c r="BG211" s="245">
        <f>IF(N211="zákl. přenesená",J211,0)</f>
        <v>0</v>
      </c>
      <c r="BH211" s="245">
        <f>IF(N211="sníž. přenesená",J211,0)</f>
        <v>0</v>
      </c>
      <c r="BI211" s="245">
        <f>IF(N211="nulová",J211,0)</f>
        <v>0</v>
      </c>
      <c r="BJ211" s="17" t="s">
        <v>90</v>
      </c>
      <c r="BK211" s="245">
        <f>ROUND(I211*H211,2)</f>
        <v>0</v>
      </c>
      <c r="BL211" s="17" t="s">
        <v>452</v>
      </c>
      <c r="BM211" s="244" t="s">
        <v>1209</v>
      </c>
    </row>
    <row r="212" s="1" customFormat="1" ht="16.5" customHeight="1">
      <c r="B212" s="39"/>
      <c r="C212" s="295" t="s">
        <v>816</v>
      </c>
      <c r="D212" s="295" t="s">
        <v>400</v>
      </c>
      <c r="E212" s="296" t="s">
        <v>6506</v>
      </c>
      <c r="F212" s="297" t="s">
        <v>6507</v>
      </c>
      <c r="G212" s="298" t="s">
        <v>6416</v>
      </c>
      <c r="H212" s="299">
        <v>1</v>
      </c>
      <c r="I212" s="300"/>
      <c r="J212" s="301">
        <f>ROUND(I212*H212,2)</f>
        <v>0</v>
      </c>
      <c r="K212" s="297" t="s">
        <v>6359</v>
      </c>
      <c r="L212" s="302"/>
      <c r="M212" s="303" t="s">
        <v>1</v>
      </c>
      <c r="N212" s="304" t="s">
        <v>48</v>
      </c>
      <c r="O212" s="87"/>
      <c r="P212" s="242">
        <f>O212*H212</f>
        <v>0</v>
      </c>
      <c r="Q212" s="242">
        <v>0</v>
      </c>
      <c r="R212" s="242">
        <f>Q212*H212</f>
        <v>0</v>
      </c>
      <c r="S212" s="242">
        <v>0</v>
      </c>
      <c r="T212" s="243">
        <f>S212*H212</f>
        <v>0</v>
      </c>
      <c r="AR212" s="244" t="s">
        <v>563</v>
      </c>
      <c r="AT212" s="244" t="s">
        <v>400</v>
      </c>
      <c r="AU212" s="244" t="s">
        <v>90</v>
      </c>
      <c r="AY212" s="17" t="s">
        <v>263</v>
      </c>
      <c r="BE212" s="245">
        <f>IF(N212="základní",J212,0)</f>
        <v>0</v>
      </c>
      <c r="BF212" s="245">
        <f>IF(N212="snížená",J212,0)</f>
        <v>0</v>
      </c>
      <c r="BG212" s="245">
        <f>IF(N212="zákl. přenesená",J212,0)</f>
        <v>0</v>
      </c>
      <c r="BH212" s="245">
        <f>IF(N212="sníž. přenesená",J212,0)</f>
        <v>0</v>
      </c>
      <c r="BI212" s="245">
        <f>IF(N212="nulová",J212,0)</f>
        <v>0</v>
      </c>
      <c r="BJ212" s="17" t="s">
        <v>90</v>
      </c>
      <c r="BK212" s="245">
        <f>ROUND(I212*H212,2)</f>
        <v>0</v>
      </c>
      <c r="BL212" s="17" t="s">
        <v>452</v>
      </c>
      <c r="BM212" s="244" t="s">
        <v>1215</v>
      </c>
    </row>
    <row r="213" s="1" customFormat="1" ht="16.5" customHeight="1">
      <c r="B213" s="39"/>
      <c r="C213" s="233" t="s">
        <v>819</v>
      </c>
      <c r="D213" s="233" t="s">
        <v>266</v>
      </c>
      <c r="E213" s="234" t="s">
        <v>6508</v>
      </c>
      <c r="F213" s="235" t="s">
        <v>6509</v>
      </c>
      <c r="G213" s="236" t="s">
        <v>403</v>
      </c>
      <c r="H213" s="237">
        <v>4.0259999999999998</v>
      </c>
      <c r="I213" s="238"/>
      <c r="J213" s="239">
        <f>ROUND(I213*H213,2)</f>
        <v>0</v>
      </c>
      <c r="K213" s="235" t="s">
        <v>270</v>
      </c>
      <c r="L213" s="44"/>
      <c r="M213" s="240" t="s">
        <v>1</v>
      </c>
      <c r="N213" s="241" t="s">
        <v>48</v>
      </c>
      <c r="O213" s="87"/>
      <c r="P213" s="242">
        <f>O213*H213</f>
        <v>0</v>
      </c>
      <c r="Q213" s="242">
        <v>0</v>
      </c>
      <c r="R213" s="242">
        <f>Q213*H213</f>
        <v>0</v>
      </c>
      <c r="S213" s="242">
        <v>0</v>
      </c>
      <c r="T213" s="243">
        <f>S213*H213</f>
        <v>0</v>
      </c>
      <c r="AR213" s="244" t="s">
        <v>452</v>
      </c>
      <c r="AT213" s="244" t="s">
        <v>266</v>
      </c>
      <c r="AU213" s="244" t="s">
        <v>90</v>
      </c>
      <c r="AY213" s="17" t="s">
        <v>263</v>
      </c>
      <c r="BE213" s="245">
        <f>IF(N213="základní",J213,0)</f>
        <v>0</v>
      </c>
      <c r="BF213" s="245">
        <f>IF(N213="snížená",J213,0)</f>
        <v>0</v>
      </c>
      <c r="BG213" s="245">
        <f>IF(N213="zákl. přenesená",J213,0)</f>
        <v>0</v>
      </c>
      <c r="BH213" s="245">
        <f>IF(N213="sníž. přenesená",J213,0)</f>
        <v>0</v>
      </c>
      <c r="BI213" s="245">
        <f>IF(N213="nulová",J213,0)</f>
        <v>0</v>
      </c>
      <c r="BJ213" s="17" t="s">
        <v>90</v>
      </c>
      <c r="BK213" s="245">
        <f>ROUND(I213*H213,2)</f>
        <v>0</v>
      </c>
      <c r="BL213" s="17" t="s">
        <v>452</v>
      </c>
      <c r="BM213" s="244" t="s">
        <v>1230</v>
      </c>
    </row>
    <row r="214" s="11" customFormat="1" ht="25.92" customHeight="1">
      <c r="B214" s="217"/>
      <c r="C214" s="218"/>
      <c r="D214" s="219" t="s">
        <v>82</v>
      </c>
      <c r="E214" s="220" t="s">
        <v>6510</v>
      </c>
      <c r="F214" s="220" t="s">
        <v>6511</v>
      </c>
      <c r="G214" s="218"/>
      <c r="H214" s="218"/>
      <c r="I214" s="221"/>
      <c r="J214" s="222">
        <f>BK214</f>
        <v>0</v>
      </c>
      <c r="K214" s="218"/>
      <c r="L214" s="223"/>
      <c r="M214" s="224"/>
      <c r="N214" s="225"/>
      <c r="O214" s="225"/>
      <c r="P214" s="226">
        <f>SUM(P215:P271)</f>
        <v>0</v>
      </c>
      <c r="Q214" s="225"/>
      <c r="R214" s="226">
        <f>SUM(R215:R271)</f>
        <v>0</v>
      </c>
      <c r="S214" s="225"/>
      <c r="T214" s="227">
        <f>SUM(T215:T271)</f>
        <v>0</v>
      </c>
      <c r="AR214" s="228" t="s">
        <v>92</v>
      </c>
      <c r="AT214" s="229" t="s">
        <v>82</v>
      </c>
      <c r="AU214" s="229" t="s">
        <v>83</v>
      </c>
      <c r="AY214" s="228" t="s">
        <v>263</v>
      </c>
      <c r="BK214" s="230">
        <f>SUM(BK215:BK271)</f>
        <v>0</v>
      </c>
    </row>
    <row r="215" s="1" customFormat="1" ht="16.5" customHeight="1">
      <c r="B215" s="39"/>
      <c r="C215" s="233" t="s">
        <v>830</v>
      </c>
      <c r="D215" s="233" t="s">
        <v>266</v>
      </c>
      <c r="E215" s="234" t="s">
        <v>6512</v>
      </c>
      <c r="F215" s="235" t="s">
        <v>6513</v>
      </c>
      <c r="G215" s="236" t="s">
        <v>396</v>
      </c>
      <c r="H215" s="237">
        <v>345</v>
      </c>
      <c r="I215" s="238"/>
      <c r="J215" s="239">
        <f>ROUND(I215*H215,2)</f>
        <v>0</v>
      </c>
      <c r="K215" s="235" t="s">
        <v>270</v>
      </c>
      <c r="L215" s="44"/>
      <c r="M215" s="240" t="s">
        <v>1</v>
      </c>
      <c r="N215" s="241" t="s">
        <v>48</v>
      </c>
      <c r="O215" s="87"/>
      <c r="P215" s="242">
        <f>O215*H215</f>
        <v>0</v>
      </c>
      <c r="Q215" s="242">
        <v>0</v>
      </c>
      <c r="R215" s="242">
        <f>Q215*H215</f>
        <v>0</v>
      </c>
      <c r="S215" s="242">
        <v>0</v>
      </c>
      <c r="T215" s="243">
        <f>S215*H215</f>
        <v>0</v>
      </c>
      <c r="AR215" s="244" t="s">
        <v>452</v>
      </c>
      <c r="AT215" s="244" t="s">
        <v>266</v>
      </c>
      <c r="AU215" s="244" t="s">
        <v>90</v>
      </c>
      <c r="AY215" s="17" t="s">
        <v>263</v>
      </c>
      <c r="BE215" s="245">
        <f>IF(N215="základní",J215,0)</f>
        <v>0</v>
      </c>
      <c r="BF215" s="245">
        <f>IF(N215="snížená",J215,0)</f>
        <v>0</v>
      </c>
      <c r="BG215" s="245">
        <f>IF(N215="zákl. přenesená",J215,0)</f>
        <v>0</v>
      </c>
      <c r="BH215" s="245">
        <f>IF(N215="sníž. přenesená",J215,0)</f>
        <v>0</v>
      </c>
      <c r="BI215" s="245">
        <f>IF(N215="nulová",J215,0)</f>
        <v>0</v>
      </c>
      <c r="BJ215" s="17" t="s">
        <v>90</v>
      </c>
      <c r="BK215" s="245">
        <f>ROUND(I215*H215,2)</f>
        <v>0</v>
      </c>
      <c r="BL215" s="17" t="s">
        <v>452</v>
      </c>
      <c r="BM215" s="244" t="s">
        <v>1237</v>
      </c>
    </row>
    <row r="216" s="1" customFormat="1" ht="16.5" customHeight="1">
      <c r="B216" s="39"/>
      <c r="C216" s="233" t="s">
        <v>836</v>
      </c>
      <c r="D216" s="233" t="s">
        <v>266</v>
      </c>
      <c r="E216" s="234" t="s">
        <v>6514</v>
      </c>
      <c r="F216" s="235" t="s">
        <v>6515</v>
      </c>
      <c r="G216" s="236" t="s">
        <v>396</v>
      </c>
      <c r="H216" s="237">
        <v>205</v>
      </c>
      <c r="I216" s="238"/>
      <c r="J216" s="239">
        <f>ROUND(I216*H216,2)</f>
        <v>0</v>
      </c>
      <c r="K216" s="235" t="s">
        <v>270</v>
      </c>
      <c r="L216" s="44"/>
      <c r="M216" s="240" t="s">
        <v>1</v>
      </c>
      <c r="N216" s="241" t="s">
        <v>48</v>
      </c>
      <c r="O216" s="87"/>
      <c r="P216" s="242">
        <f>O216*H216</f>
        <v>0</v>
      </c>
      <c r="Q216" s="242">
        <v>0</v>
      </c>
      <c r="R216" s="242">
        <f>Q216*H216</f>
        <v>0</v>
      </c>
      <c r="S216" s="242">
        <v>0</v>
      </c>
      <c r="T216" s="243">
        <f>S216*H216</f>
        <v>0</v>
      </c>
      <c r="AR216" s="244" t="s">
        <v>452</v>
      </c>
      <c r="AT216" s="244" t="s">
        <v>266</v>
      </c>
      <c r="AU216" s="244" t="s">
        <v>90</v>
      </c>
      <c r="AY216" s="17" t="s">
        <v>263</v>
      </c>
      <c r="BE216" s="245">
        <f>IF(N216="základní",J216,0)</f>
        <v>0</v>
      </c>
      <c r="BF216" s="245">
        <f>IF(N216="snížená",J216,0)</f>
        <v>0</v>
      </c>
      <c r="BG216" s="245">
        <f>IF(N216="zákl. přenesená",J216,0)</f>
        <v>0</v>
      </c>
      <c r="BH216" s="245">
        <f>IF(N216="sníž. přenesená",J216,0)</f>
        <v>0</v>
      </c>
      <c r="BI216" s="245">
        <f>IF(N216="nulová",J216,0)</f>
        <v>0</v>
      </c>
      <c r="BJ216" s="17" t="s">
        <v>90</v>
      </c>
      <c r="BK216" s="245">
        <f>ROUND(I216*H216,2)</f>
        <v>0</v>
      </c>
      <c r="BL216" s="17" t="s">
        <v>452</v>
      </c>
      <c r="BM216" s="244" t="s">
        <v>1244</v>
      </c>
    </row>
    <row r="217" s="1" customFormat="1" ht="16.5" customHeight="1">
      <c r="B217" s="39"/>
      <c r="C217" s="233" t="s">
        <v>852</v>
      </c>
      <c r="D217" s="233" t="s">
        <v>266</v>
      </c>
      <c r="E217" s="234" t="s">
        <v>6516</v>
      </c>
      <c r="F217" s="235" t="s">
        <v>6517</v>
      </c>
      <c r="G217" s="236" t="s">
        <v>396</v>
      </c>
      <c r="H217" s="237">
        <v>10</v>
      </c>
      <c r="I217" s="238"/>
      <c r="J217" s="239">
        <f>ROUND(I217*H217,2)</f>
        <v>0</v>
      </c>
      <c r="K217" s="235" t="s">
        <v>270</v>
      </c>
      <c r="L217" s="44"/>
      <c r="M217" s="240" t="s">
        <v>1</v>
      </c>
      <c r="N217" s="241" t="s">
        <v>48</v>
      </c>
      <c r="O217" s="87"/>
      <c r="P217" s="242">
        <f>O217*H217</f>
        <v>0</v>
      </c>
      <c r="Q217" s="242">
        <v>0</v>
      </c>
      <c r="R217" s="242">
        <f>Q217*H217</f>
        <v>0</v>
      </c>
      <c r="S217" s="242">
        <v>0</v>
      </c>
      <c r="T217" s="243">
        <f>S217*H217</f>
        <v>0</v>
      </c>
      <c r="AR217" s="244" t="s">
        <v>452</v>
      </c>
      <c r="AT217" s="244" t="s">
        <v>266</v>
      </c>
      <c r="AU217" s="244" t="s">
        <v>90</v>
      </c>
      <c r="AY217" s="17" t="s">
        <v>263</v>
      </c>
      <c r="BE217" s="245">
        <f>IF(N217="základní",J217,0)</f>
        <v>0</v>
      </c>
      <c r="BF217" s="245">
        <f>IF(N217="snížená",J217,0)</f>
        <v>0</v>
      </c>
      <c r="BG217" s="245">
        <f>IF(N217="zákl. přenesená",J217,0)</f>
        <v>0</v>
      </c>
      <c r="BH217" s="245">
        <f>IF(N217="sníž. přenesená",J217,0)</f>
        <v>0</v>
      </c>
      <c r="BI217" s="245">
        <f>IF(N217="nulová",J217,0)</f>
        <v>0</v>
      </c>
      <c r="BJ217" s="17" t="s">
        <v>90</v>
      </c>
      <c r="BK217" s="245">
        <f>ROUND(I217*H217,2)</f>
        <v>0</v>
      </c>
      <c r="BL217" s="17" t="s">
        <v>452</v>
      </c>
      <c r="BM217" s="244" t="s">
        <v>1259</v>
      </c>
    </row>
    <row r="218" s="1" customFormat="1" ht="16.5" customHeight="1">
      <c r="B218" s="39"/>
      <c r="C218" s="233" t="s">
        <v>856</v>
      </c>
      <c r="D218" s="233" t="s">
        <v>266</v>
      </c>
      <c r="E218" s="234" t="s">
        <v>6518</v>
      </c>
      <c r="F218" s="235" t="s">
        <v>6519</v>
      </c>
      <c r="G218" s="236" t="s">
        <v>396</v>
      </c>
      <c r="H218" s="237">
        <v>10</v>
      </c>
      <c r="I218" s="238"/>
      <c r="J218" s="239">
        <f>ROUND(I218*H218,2)</f>
        <v>0</v>
      </c>
      <c r="K218" s="235" t="s">
        <v>270</v>
      </c>
      <c r="L218" s="44"/>
      <c r="M218" s="240" t="s">
        <v>1</v>
      </c>
      <c r="N218" s="241" t="s">
        <v>48</v>
      </c>
      <c r="O218" s="87"/>
      <c r="P218" s="242">
        <f>O218*H218</f>
        <v>0</v>
      </c>
      <c r="Q218" s="242">
        <v>0</v>
      </c>
      <c r="R218" s="242">
        <f>Q218*H218</f>
        <v>0</v>
      </c>
      <c r="S218" s="242">
        <v>0</v>
      </c>
      <c r="T218" s="243">
        <f>S218*H218</f>
        <v>0</v>
      </c>
      <c r="AR218" s="244" t="s">
        <v>452</v>
      </c>
      <c r="AT218" s="244" t="s">
        <v>266</v>
      </c>
      <c r="AU218" s="244" t="s">
        <v>90</v>
      </c>
      <c r="AY218" s="17" t="s">
        <v>263</v>
      </c>
      <c r="BE218" s="245">
        <f>IF(N218="základní",J218,0)</f>
        <v>0</v>
      </c>
      <c r="BF218" s="245">
        <f>IF(N218="snížená",J218,0)</f>
        <v>0</v>
      </c>
      <c r="BG218" s="245">
        <f>IF(N218="zákl. přenesená",J218,0)</f>
        <v>0</v>
      </c>
      <c r="BH218" s="245">
        <f>IF(N218="sníž. přenesená",J218,0)</f>
        <v>0</v>
      </c>
      <c r="BI218" s="245">
        <f>IF(N218="nulová",J218,0)</f>
        <v>0</v>
      </c>
      <c r="BJ218" s="17" t="s">
        <v>90</v>
      </c>
      <c r="BK218" s="245">
        <f>ROUND(I218*H218,2)</f>
        <v>0</v>
      </c>
      <c r="BL218" s="17" t="s">
        <v>452</v>
      </c>
      <c r="BM218" s="244" t="s">
        <v>1270</v>
      </c>
    </row>
    <row r="219" s="1" customFormat="1" ht="16.5" customHeight="1">
      <c r="B219" s="39"/>
      <c r="C219" s="233" t="s">
        <v>862</v>
      </c>
      <c r="D219" s="233" t="s">
        <v>266</v>
      </c>
      <c r="E219" s="234" t="s">
        <v>6520</v>
      </c>
      <c r="F219" s="235" t="s">
        <v>6521</v>
      </c>
      <c r="G219" s="236" t="s">
        <v>396</v>
      </c>
      <c r="H219" s="237">
        <v>65</v>
      </c>
      <c r="I219" s="238"/>
      <c r="J219" s="239">
        <f>ROUND(I219*H219,2)</f>
        <v>0</v>
      </c>
      <c r="K219" s="235" t="s">
        <v>270</v>
      </c>
      <c r="L219" s="44"/>
      <c r="M219" s="240" t="s">
        <v>1</v>
      </c>
      <c r="N219" s="241" t="s">
        <v>48</v>
      </c>
      <c r="O219" s="87"/>
      <c r="P219" s="242">
        <f>O219*H219</f>
        <v>0</v>
      </c>
      <c r="Q219" s="242">
        <v>0</v>
      </c>
      <c r="R219" s="242">
        <f>Q219*H219</f>
        <v>0</v>
      </c>
      <c r="S219" s="242">
        <v>0</v>
      </c>
      <c r="T219" s="243">
        <f>S219*H219</f>
        <v>0</v>
      </c>
      <c r="AR219" s="244" t="s">
        <v>452</v>
      </c>
      <c r="AT219" s="244" t="s">
        <v>266</v>
      </c>
      <c r="AU219" s="244" t="s">
        <v>90</v>
      </c>
      <c r="AY219" s="17" t="s">
        <v>263</v>
      </c>
      <c r="BE219" s="245">
        <f>IF(N219="základní",J219,0)</f>
        <v>0</v>
      </c>
      <c r="BF219" s="245">
        <f>IF(N219="snížená",J219,0)</f>
        <v>0</v>
      </c>
      <c r="BG219" s="245">
        <f>IF(N219="zákl. přenesená",J219,0)</f>
        <v>0</v>
      </c>
      <c r="BH219" s="245">
        <f>IF(N219="sníž. přenesená",J219,0)</f>
        <v>0</v>
      </c>
      <c r="BI219" s="245">
        <f>IF(N219="nulová",J219,0)</f>
        <v>0</v>
      </c>
      <c r="BJ219" s="17" t="s">
        <v>90</v>
      </c>
      <c r="BK219" s="245">
        <f>ROUND(I219*H219,2)</f>
        <v>0</v>
      </c>
      <c r="BL219" s="17" t="s">
        <v>452</v>
      </c>
      <c r="BM219" s="244" t="s">
        <v>1277</v>
      </c>
    </row>
    <row r="220" s="1" customFormat="1" ht="16.5" customHeight="1">
      <c r="B220" s="39"/>
      <c r="C220" s="233" t="s">
        <v>868</v>
      </c>
      <c r="D220" s="233" t="s">
        <v>266</v>
      </c>
      <c r="E220" s="234" t="s">
        <v>6522</v>
      </c>
      <c r="F220" s="235" t="s">
        <v>6523</v>
      </c>
      <c r="G220" s="236" t="s">
        <v>396</v>
      </c>
      <c r="H220" s="237">
        <v>560</v>
      </c>
      <c r="I220" s="238"/>
      <c r="J220" s="239">
        <f>ROUND(I220*H220,2)</f>
        <v>0</v>
      </c>
      <c r="K220" s="235" t="s">
        <v>270</v>
      </c>
      <c r="L220" s="44"/>
      <c r="M220" s="240" t="s">
        <v>1</v>
      </c>
      <c r="N220" s="241" t="s">
        <v>48</v>
      </c>
      <c r="O220" s="87"/>
      <c r="P220" s="242">
        <f>O220*H220</f>
        <v>0</v>
      </c>
      <c r="Q220" s="242">
        <v>0</v>
      </c>
      <c r="R220" s="242">
        <f>Q220*H220</f>
        <v>0</v>
      </c>
      <c r="S220" s="242">
        <v>0</v>
      </c>
      <c r="T220" s="243">
        <f>S220*H220</f>
        <v>0</v>
      </c>
      <c r="AR220" s="244" t="s">
        <v>452</v>
      </c>
      <c r="AT220" s="244" t="s">
        <v>266</v>
      </c>
      <c r="AU220" s="244" t="s">
        <v>90</v>
      </c>
      <c r="AY220" s="17" t="s">
        <v>263</v>
      </c>
      <c r="BE220" s="245">
        <f>IF(N220="základní",J220,0)</f>
        <v>0</v>
      </c>
      <c r="BF220" s="245">
        <f>IF(N220="snížená",J220,0)</f>
        <v>0</v>
      </c>
      <c r="BG220" s="245">
        <f>IF(N220="zákl. přenesená",J220,0)</f>
        <v>0</v>
      </c>
      <c r="BH220" s="245">
        <f>IF(N220="sníž. přenesená",J220,0)</f>
        <v>0</v>
      </c>
      <c r="BI220" s="245">
        <f>IF(N220="nulová",J220,0)</f>
        <v>0</v>
      </c>
      <c r="BJ220" s="17" t="s">
        <v>90</v>
      </c>
      <c r="BK220" s="245">
        <f>ROUND(I220*H220,2)</f>
        <v>0</v>
      </c>
      <c r="BL220" s="17" t="s">
        <v>452</v>
      </c>
      <c r="BM220" s="244" t="s">
        <v>1286</v>
      </c>
    </row>
    <row r="221" s="1" customFormat="1" ht="16.5" customHeight="1">
      <c r="B221" s="39"/>
      <c r="C221" s="233" t="s">
        <v>873</v>
      </c>
      <c r="D221" s="233" t="s">
        <v>266</v>
      </c>
      <c r="E221" s="234" t="s">
        <v>6524</v>
      </c>
      <c r="F221" s="235" t="s">
        <v>6525</v>
      </c>
      <c r="G221" s="236" t="s">
        <v>396</v>
      </c>
      <c r="H221" s="237">
        <v>210</v>
      </c>
      <c r="I221" s="238"/>
      <c r="J221" s="239">
        <f>ROUND(I221*H221,2)</f>
        <v>0</v>
      </c>
      <c r="K221" s="235" t="s">
        <v>270</v>
      </c>
      <c r="L221" s="44"/>
      <c r="M221" s="240" t="s">
        <v>1</v>
      </c>
      <c r="N221" s="241" t="s">
        <v>48</v>
      </c>
      <c r="O221" s="87"/>
      <c r="P221" s="242">
        <f>O221*H221</f>
        <v>0</v>
      </c>
      <c r="Q221" s="242">
        <v>0</v>
      </c>
      <c r="R221" s="242">
        <f>Q221*H221</f>
        <v>0</v>
      </c>
      <c r="S221" s="242">
        <v>0</v>
      </c>
      <c r="T221" s="243">
        <f>S221*H221</f>
        <v>0</v>
      </c>
      <c r="AR221" s="244" t="s">
        <v>452</v>
      </c>
      <c r="AT221" s="244" t="s">
        <v>266</v>
      </c>
      <c r="AU221" s="244" t="s">
        <v>90</v>
      </c>
      <c r="AY221" s="17" t="s">
        <v>263</v>
      </c>
      <c r="BE221" s="245">
        <f>IF(N221="základní",J221,0)</f>
        <v>0</v>
      </c>
      <c r="BF221" s="245">
        <f>IF(N221="snížená",J221,0)</f>
        <v>0</v>
      </c>
      <c r="BG221" s="245">
        <f>IF(N221="zákl. přenesená",J221,0)</f>
        <v>0</v>
      </c>
      <c r="BH221" s="245">
        <f>IF(N221="sníž. přenesená",J221,0)</f>
        <v>0</v>
      </c>
      <c r="BI221" s="245">
        <f>IF(N221="nulová",J221,0)</f>
        <v>0</v>
      </c>
      <c r="BJ221" s="17" t="s">
        <v>90</v>
      </c>
      <c r="BK221" s="245">
        <f>ROUND(I221*H221,2)</f>
        <v>0</v>
      </c>
      <c r="BL221" s="17" t="s">
        <v>452</v>
      </c>
      <c r="BM221" s="244" t="s">
        <v>1294</v>
      </c>
    </row>
    <row r="222" s="1" customFormat="1" ht="16.5" customHeight="1">
      <c r="B222" s="39"/>
      <c r="C222" s="233" t="s">
        <v>888</v>
      </c>
      <c r="D222" s="233" t="s">
        <v>266</v>
      </c>
      <c r="E222" s="234" t="s">
        <v>6526</v>
      </c>
      <c r="F222" s="235" t="s">
        <v>6527</v>
      </c>
      <c r="G222" s="236" t="s">
        <v>396</v>
      </c>
      <c r="H222" s="237">
        <v>195</v>
      </c>
      <c r="I222" s="238"/>
      <c r="J222" s="239">
        <f>ROUND(I222*H222,2)</f>
        <v>0</v>
      </c>
      <c r="K222" s="235" t="s">
        <v>270</v>
      </c>
      <c r="L222" s="44"/>
      <c r="M222" s="240" t="s">
        <v>1</v>
      </c>
      <c r="N222" s="241" t="s">
        <v>48</v>
      </c>
      <c r="O222" s="87"/>
      <c r="P222" s="242">
        <f>O222*H222</f>
        <v>0</v>
      </c>
      <c r="Q222" s="242">
        <v>0</v>
      </c>
      <c r="R222" s="242">
        <f>Q222*H222</f>
        <v>0</v>
      </c>
      <c r="S222" s="242">
        <v>0</v>
      </c>
      <c r="T222" s="243">
        <f>S222*H222</f>
        <v>0</v>
      </c>
      <c r="AR222" s="244" t="s">
        <v>452</v>
      </c>
      <c r="AT222" s="244" t="s">
        <v>266</v>
      </c>
      <c r="AU222" s="244" t="s">
        <v>90</v>
      </c>
      <c r="AY222" s="17" t="s">
        <v>263</v>
      </c>
      <c r="BE222" s="245">
        <f>IF(N222="základní",J222,0)</f>
        <v>0</v>
      </c>
      <c r="BF222" s="245">
        <f>IF(N222="snížená",J222,0)</f>
        <v>0</v>
      </c>
      <c r="BG222" s="245">
        <f>IF(N222="zákl. přenesená",J222,0)</f>
        <v>0</v>
      </c>
      <c r="BH222" s="245">
        <f>IF(N222="sníž. přenesená",J222,0)</f>
        <v>0</v>
      </c>
      <c r="BI222" s="245">
        <f>IF(N222="nulová",J222,0)</f>
        <v>0</v>
      </c>
      <c r="BJ222" s="17" t="s">
        <v>90</v>
      </c>
      <c r="BK222" s="245">
        <f>ROUND(I222*H222,2)</f>
        <v>0</v>
      </c>
      <c r="BL222" s="17" t="s">
        <v>452</v>
      </c>
      <c r="BM222" s="244" t="s">
        <v>1303</v>
      </c>
    </row>
    <row r="223" s="1" customFormat="1" ht="16.5" customHeight="1">
      <c r="B223" s="39"/>
      <c r="C223" s="233" t="s">
        <v>895</v>
      </c>
      <c r="D223" s="233" t="s">
        <v>266</v>
      </c>
      <c r="E223" s="234" t="s">
        <v>6528</v>
      </c>
      <c r="F223" s="235" t="s">
        <v>6529</v>
      </c>
      <c r="G223" s="236" t="s">
        <v>396</v>
      </c>
      <c r="H223" s="237">
        <v>355</v>
      </c>
      <c r="I223" s="238"/>
      <c r="J223" s="239">
        <f>ROUND(I223*H223,2)</f>
        <v>0</v>
      </c>
      <c r="K223" s="235" t="s">
        <v>270</v>
      </c>
      <c r="L223" s="44"/>
      <c r="M223" s="240" t="s">
        <v>1</v>
      </c>
      <c r="N223" s="241" t="s">
        <v>48</v>
      </c>
      <c r="O223" s="87"/>
      <c r="P223" s="242">
        <f>O223*H223</f>
        <v>0</v>
      </c>
      <c r="Q223" s="242">
        <v>0</v>
      </c>
      <c r="R223" s="242">
        <f>Q223*H223</f>
        <v>0</v>
      </c>
      <c r="S223" s="242">
        <v>0</v>
      </c>
      <c r="T223" s="243">
        <f>S223*H223</f>
        <v>0</v>
      </c>
      <c r="AR223" s="244" t="s">
        <v>452</v>
      </c>
      <c r="AT223" s="244" t="s">
        <v>266</v>
      </c>
      <c r="AU223" s="244" t="s">
        <v>90</v>
      </c>
      <c r="AY223" s="17" t="s">
        <v>263</v>
      </c>
      <c r="BE223" s="245">
        <f>IF(N223="základní",J223,0)</f>
        <v>0</v>
      </c>
      <c r="BF223" s="245">
        <f>IF(N223="snížená",J223,0)</f>
        <v>0</v>
      </c>
      <c r="BG223" s="245">
        <f>IF(N223="zákl. přenesená",J223,0)</f>
        <v>0</v>
      </c>
      <c r="BH223" s="245">
        <f>IF(N223="sníž. přenesená",J223,0)</f>
        <v>0</v>
      </c>
      <c r="BI223" s="245">
        <f>IF(N223="nulová",J223,0)</f>
        <v>0</v>
      </c>
      <c r="BJ223" s="17" t="s">
        <v>90</v>
      </c>
      <c r="BK223" s="245">
        <f>ROUND(I223*H223,2)</f>
        <v>0</v>
      </c>
      <c r="BL223" s="17" t="s">
        <v>452</v>
      </c>
      <c r="BM223" s="244" t="s">
        <v>1316</v>
      </c>
    </row>
    <row r="224" s="1" customFormat="1" ht="16.5" customHeight="1">
      <c r="B224" s="39"/>
      <c r="C224" s="233" t="s">
        <v>901</v>
      </c>
      <c r="D224" s="233" t="s">
        <v>266</v>
      </c>
      <c r="E224" s="234" t="s">
        <v>6530</v>
      </c>
      <c r="F224" s="235" t="s">
        <v>6531</v>
      </c>
      <c r="G224" s="236" t="s">
        <v>396</v>
      </c>
      <c r="H224" s="237">
        <v>240</v>
      </c>
      <c r="I224" s="238"/>
      <c r="J224" s="239">
        <f>ROUND(I224*H224,2)</f>
        <v>0</v>
      </c>
      <c r="K224" s="235" t="s">
        <v>270</v>
      </c>
      <c r="L224" s="44"/>
      <c r="M224" s="240" t="s">
        <v>1</v>
      </c>
      <c r="N224" s="241" t="s">
        <v>48</v>
      </c>
      <c r="O224" s="87"/>
      <c r="P224" s="242">
        <f>O224*H224</f>
        <v>0</v>
      </c>
      <c r="Q224" s="242">
        <v>0</v>
      </c>
      <c r="R224" s="242">
        <f>Q224*H224</f>
        <v>0</v>
      </c>
      <c r="S224" s="242">
        <v>0</v>
      </c>
      <c r="T224" s="243">
        <f>S224*H224</f>
        <v>0</v>
      </c>
      <c r="AR224" s="244" t="s">
        <v>452</v>
      </c>
      <c r="AT224" s="244" t="s">
        <v>266</v>
      </c>
      <c r="AU224" s="244" t="s">
        <v>90</v>
      </c>
      <c r="AY224" s="17" t="s">
        <v>263</v>
      </c>
      <c r="BE224" s="245">
        <f>IF(N224="základní",J224,0)</f>
        <v>0</v>
      </c>
      <c r="BF224" s="245">
        <f>IF(N224="snížená",J224,0)</f>
        <v>0</v>
      </c>
      <c r="BG224" s="245">
        <f>IF(N224="zákl. přenesená",J224,0)</f>
        <v>0</v>
      </c>
      <c r="BH224" s="245">
        <f>IF(N224="sníž. přenesená",J224,0)</f>
        <v>0</v>
      </c>
      <c r="BI224" s="245">
        <f>IF(N224="nulová",J224,0)</f>
        <v>0</v>
      </c>
      <c r="BJ224" s="17" t="s">
        <v>90</v>
      </c>
      <c r="BK224" s="245">
        <f>ROUND(I224*H224,2)</f>
        <v>0</v>
      </c>
      <c r="BL224" s="17" t="s">
        <v>452</v>
      </c>
      <c r="BM224" s="244" t="s">
        <v>1325</v>
      </c>
    </row>
    <row r="225" s="1" customFormat="1" ht="16.5" customHeight="1">
      <c r="B225" s="39"/>
      <c r="C225" s="233" t="s">
        <v>906</v>
      </c>
      <c r="D225" s="233" t="s">
        <v>266</v>
      </c>
      <c r="E225" s="234" t="s">
        <v>6532</v>
      </c>
      <c r="F225" s="235" t="s">
        <v>6533</v>
      </c>
      <c r="G225" s="236" t="s">
        <v>396</v>
      </c>
      <c r="H225" s="237">
        <v>95</v>
      </c>
      <c r="I225" s="238"/>
      <c r="J225" s="239">
        <f>ROUND(I225*H225,2)</f>
        <v>0</v>
      </c>
      <c r="K225" s="235" t="s">
        <v>270</v>
      </c>
      <c r="L225" s="44"/>
      <c r="M225" s="240" t="s">
        <v>1</v>
      </c>
      <c r="N225" s="241" t="s">
        <v>48</v>
      </c>
      <c r="O225" s="87"/>
      <c r="P225" s="242">
        <f>O225*H225</f>
        <v>0</v>
      </c>
      <c r="Q225" s="242">
        <v>0</v>
      </c>
      <c r="R225" s="242">
        <f>Q225*H225</f>
        <v>0</v>
      </c>
      <c r="S225" s="242">
        <v>0</v>
      </c>
      <c r="T225" s="243">
        <f>S225*H225</f>
        <v>0</v>
      </c>
      <c r="AR225" s="244" t="s">
        <v>452</v>
      </c>
      <c r="AT225" s="244" t="s">
        <v>266</v>
      </c>
      <c r="AU225" s="244" t="s">
        <v>90</v>
      </c>
      <c r="AY225" s="17" t="s">
        <v>263</v>
      </c>
      <c r="BE225" s="245">
        <f>IF(N225="základní",J225,0)</f>
        <v>0</v>
      </c>
      <c r="BF225" s="245">
        <f>IF(N225="snížená",J225,0)</f>
        <v>0</v>
      </c>
      <c r="BG225" s="245">
        <f>IF(N225="zákl. přenesená",J225,0)</f>
        <v>0</v>
      </c>
      <c r="BH225" s="245">
        <f>IF(N225="sníž. přenesená",J225,0)</f>
        <v>0</v>
      </c>
      <c r="BI225" s="245">
        <f>IF(N225="nulová",J225,0)</f>
        <v>0</v>
      </c>
      <c r="BJ225" s="17" t="s">
        <v>90</v>
      </c>
      <c r="BK225" s="245">
        <f>ROUND(I225*H225,2)</f>
        <v>0</v>
      </c>
      <c r="BL225" s="17" t="s">
        <v>452</v>
      </c>
      <c r="BM225" s="244" t="s">
        <v>1332</v>
      </c>
    </row>
    <row r="226" s="1" customFormat="1" ht="16.5" customHeight="1">
      <c r="B226" s="39"/>
      <c r="C226" s="233" t="s">
        <v>910</v>
      </c>
      <c r="D226" s="233" t="s">
        <v>266</v>
      </c>
      <c r="E226" s="234" t="s">
        <v>6534</v>
      </c>
      <c r="F226" s="235" t="s">
        <v>6535</v>
      </c>
      <c r="G226" s="236" t="s">
        <v>396</v>
      </c>
      <c r="H226" s="237">
        <v>1655</v>
      </c>
      <c r="I226" s="238"/>
      <c r="J226" s="239">
        <f>ROUND(I226*H226,2)</f>
        <v>0</v>
      </c>
      <c r="K226" s="235" t="s">
        <v>270</v>
      </c>
      <c r="L226" s="44"/>
      <c r="M226" s="240" t="s">
        <v>1</v>
      </c>
      <c r="N226" s="241" t="s">
        <v>48</v>
      </c>
      <c r="O226" s="87"/>
      <c r="P226" s="242">
        <f>O226*H226</f>
        <v>0</v>
      </c>
      <c r="Q226" s="242">
        <v>0</v>
      </c>
      <c r="R226" s="242">
        <f>Q226*H226</f>
        <v>0</v>
      </c>
      <c r="S226" s="242">
        <v>0</v>
      </c>
      <c r="T226" s="243">
        <f>S226*H226</f>
        <v>0</v>
      </c>
      <c r="AR226" s="244" t="s">
        <v>452</v>
      </c>
      <c r="AT226" s="244" t="s">
        <v>266</v>
      </c>
      <c r="AU226" s="244" t="s">
        <v>90</v>
      </c>
      <c r="AY226" s="17" t="s">
        <v>263</v>
      </c>
      <c r="BE226" s="245">
        <f>IF(N226="základní",J226,0)</f>
        <v>0</v>
      </c>
      <c r="BF226" s="245">
        <f>IF(N226="snížená",J226,0)</f>
        <v>0</v>
      </c>
      <c r="BG226" s="245">
        <f>IF(N226="zákl. přenesená",J226,0)</f>
        <v>0</v>
      </c>
      <c r="BH226" s="245">
        <f>IF(N226="sníž. přenesená",J226,0)</f>
        <v>0</v>
      </c>
      <c r="BI226" s="245">
        <f>IF(N226="nulová",J226,0)</f>
        <v>0</v>
      </c>
      <c r="BJ226" s="17" t="s">
        <v>90</v>
      </c>
      <c r="BK226" s="245">
        <f>ROUND(I226*H226,2)</f>
        <v>0</v>
      </c>
      <c r="BL226" s="17" t="s">
        <v>452</v>
      </c>
      <c r="BM226" s="244" t="s">
        <v>1343</v>
      </c>
    </row>
    <row r="227" s="1" customFormat="1" ht="16.5" customHeight="1">
      <c r="B227" s="39"/>
      <c r="C227" s="233" t="s">
        <v>917</v>
      </c>
      <c r="D227" s="233" t="s">
        <v>266</v>
      </c>
      <c r="E227" s="234" t="s">
        <v>6536</v>
      </c>
      <c r="F227" s="235" t="s">
        <v>6537</v>
      </c>
      <c r="G227" s="236" t="s">
        <v>396</v>
      </c>
      <c r="H227" s="237">
        <v>345</v>
      </c>
      <c r="I227" s="238"/>
      <c r="J227" s="239">
        <f>ROUND(I227*H227,2)</f>
        <v>0</v>
      </c>
      <c r="K227" s="235" t="s">
        <v>270</v>
      </c>
      <c r="L227" s="44"/>
      <c r="M227" s="240" t="s">
        <v>1</v>
      </c>
      <c r="N227" s="241" t="s">
        <v>48</v>
      </c>
      <c r="O227" s="87"/>
      <c r="P227" s="242">
        <f>O227*H227</f>
        <v>0</v>
      </c>
      <c r="Q227" s="242">
        <v>0</v>
      </c>
      <c r="R227" s="242">
        <f>Q227*H227</f>
        <v>0</v>
      </c>
      <c r="S227" s="242">
        <v>0</v>
      </c>
      <c r="T227" s="243">
        <f>S227*H227</f>
        <v>0</v>
      </c>
      <c r="AR227" s="244" t="s">
        <v>452</v>
      </c>
      <c r="AT227" s="244" t="s">
        <v>266</v>
      </c>
      <c r="AU227" s="244" t="s">
        <v>90</v>
      </c>
      <c r="AY227" s="17" t="s">
        <v>263</v>
      </c>
      <c r="BE227" s="245">
        <f>IF(N227="základní",J227,0)</f>
        <v>0</v>
      </c>
      <c r="BF227" s="245">
        <f>IF(N227="snížená",J227,0)</f>
        <v>0</v>
      </c>
      <c r="BG227" s="245">
        <f>IF(N227="zákl. přenesená",J227,0)</f>
        <v>0</v>
      </c>
      <c r="BH227" s="245">
        <f>IF(N227="sníž. přenesená",J227,0)</f>
        <v>0</v>
      </c>
      <c r="BI227" s="245">
        <f>IF(N227="nulová",J227,0)</f>
        <v>0</v>
      </c>
      <c r="BJ227" s="17" t="s">
        <v>90</v>
      </c>
      <c r="BK227" s="245">
        <f>ROUND(I227*H227,2)</f>
        <v>0</v>
      </c>
      <c r="BL227" s="17" t="s">
        <v>452</v>
      </c>
      <c r="BM227" s="244" t="s">
        <v>1352</v>
      </c>
    </row>
    <row r="228" s="1" customFormat="1" ht="16.5" customHeight="1">
      <c r="B228" s="39"/>
      <c r="C228" s="233" t="s">
        <v>923</v>
      </c>
      <c r="D228" s="233" t="s">
        <v>266</v>
      </c>
      <c r="E228" s="234" t="s">
        <v>6538</v>
      </c>
      <c r="F228" s="235" t="s">
        <v>6539</v>
      </c>
      <c r="G228" s="236" t="s">
        <v>396</v>
      </c>
      <c r="H228" s="237">
        <v>215</v>
      </c>
      <c r="I228" s="238"/>
      <c r="J228" s="239">
        <f>ROUND(I228*H228,2)</f>
        <v>0</v>
      </c>
      <c r="K228" s="235" t="s">
        <v>270</v>
      </c>
      <c r="L228" s="44"/>
      <c r="M228" s="240" t="s">
        <v>1</v>
      </c>
      <c r="N228" s="241" t="s">
        <v>48</v>
      </c>
      <c r="O228" s="87"/>
      <c r="P228" s="242">
        <f>O228*H228</f>
        <v>0</v>
      </c>
      <c r="Q228" s="242">
        <v>0</v>
      </c>
      <c r="R228" s="242">
        <f>Q228*H228</f>
        <v>0</v>
      </c>
      <c r="S228" s="242">
        <v>0</v>
      </c>
      <c r="T228" s="243">
        <f>S228*H228</f>
        <v>0</v>
      </c>
      <c r="AR228" s="244" t="s">
        <v>452</v>
      </c>
      <c r="AT228" s="244" t="s">
        <v>266</v>
      </c>
      <c r="AU228" s="244" t="s">
        <v>90</v>
      </c>
      <c r="AY228" s="17" t="s">
        <v>263</v>
      </c>
      <c r="BE228" s="245">
        <f>IF(N228="základní",J228,0)</f>
        <v>0</v>
      </c>
      <c r="BF228" s="245">
        <f>IF(N228="snížená",J228,0)</f>
        <v>0</v>
      </c>
      <c r="BG228" s="245">
        <f>IF(N228="zákl. přenesená",J228,0)</f>
        <v>0</v>
      </c>
      <c r="BH228" s="245">
        <f>IF(N228="sníž. přenesená",J228,0)</f>
        <v>0</v>
      </c>
      <c r="BI228" s="245">
        <f>IF(N228="nulová",J228,0)</f>
        <v>0</v>
      </c>
      <c r="BJ228" s="17" t="s">
        <v>90</v>
      </c>
      <c r="BK228" s="245">
        <f>ROUND(I228*H228,2)</f>
        <v>0</v>
      </c>
      <c r="BL228" s="17" t="s">
        <v>452</v>
      </c>
      <c r="BM228" s="244" t="s">
        <v>1361</v>
      </c>
    </row>
    <row r="229" s="1" customFormat="1" ht="16.5" customHeight="1">
      <c r="B229" s="39"/>
      <c r="C229" s="233" t="s">
        <v>927</v>
      </c>
      <c r="D229" s="233" t="s">
        <v>266</v>
      </c>
      <c r="E229" s="234" t="s">
        <v>6540</v>
      </c>
      <c r="F229" s="235" t="s">
        <v>6541</v>
      </c>
      <c r="G229" s="236" t="s">
        <v>396</v>
      </c>
      <c r="H229" s="237">
        <v>75</v>
      </c>
      <c r="I229" s="238"/>
      <c r="J229" s="239">
        <f>ROUND(I229*H229,2)</f>
        <v>0</v>
      </c>
      <c r="K229" s="235" t="s">
        <v>270</v>
      </c>
      <c r="L229" s="44"/>
      <c r="M229" s="240" t="s">
        <v>1</v>
      </c>
      <c r="N229" s="241" t="s">
        <v>48</v>
      </c>
      <c r="O229" s="87"/>
      <c r="P229" s="242">
        <f>O229*H229</f>
        <v>0</v>
      </c>
      <c r="Q229" s="242">
        <v>0</v>
      </c>
      <c r="R229" s="242">
        <f>Q229*H229</f>
        <v>0</v>
      </c>
      <c r="S229" s="242">
        <v>0</v>
      </c>
      <c r="T229" s="243">
        <f>S229*H229</f>
        <v>0</v>
      </c>
      <c r="AR229" s="244" t="s">
        <v>452</v>
      </c>
      <c r="AT229" s="244" t="s">
        <v>266</v>
      </c>
      <c r="AU229" s="244" t="s">
        <v>90</v>
      </c>
      <c r="AY229" s="17" t="s">
        <v>263</v>
      </c>
      <c r="BE229" s="245">
        <f>IF(N229="základní",J229,0)</f>
        <v>0</v>
      </c>
      <c r="BF229" s="245">
        <f>IF(N229="snížená",J229,0)</f>
        <v>0</v>
      </c>
      <c r="BG229" s="245">
        <f>IF(N229="zákl. přenesená",J229,0)</f>
        <v>0</v>
      </c>
      <c r="BH229" s="245">
        <f>IF(N229="sníž. přenesená",J229,0)</f>
        <v>0</v>
      </c>
      <c r="BI229" s="245">
        <f>IF(N229="nulová",J229,0)</f>
        <v>0</v>
      </c>
      <c r="BJ229" s="17" t="s">
        <v>90</v>
      </c>
      <c r="BK229" s="245">
        <f>ROUND(I229*H229,2)</f>
        <v>0</v>
      </c>
      <c r="BL229" s="17" t="s">
        <v>452</v>
      </c>
      <c r="BM229" s="244" t="s">
        <v>1372</v>
      </c>
    </row>
    <row r="230" s="1" customFormat="1" ht="16.5" customHeight="1">
      <c r="B230" s="39"/>
      <c r="C230" s="233" t="s">
        <v>931</v>
      </c>
      <c r="D230" s="233" t="s">
        <v>266</v>
      </c>
      <c r="E230" s="234" t="s">
        <v>6542</v>
      </c>
      <c r="F230" s="235" t="s">
        <v>6543</v>
      </c>
      <c r="G230" s="236" t="s">
        <v>503</v>
      </c>
      <c r="H230" s="237">
        <v>178</v>
      </c>
      <c r="I230" s="238"/>
      <c r="J230" s="239">
        <f>ROUND(I230*H230,2)</f>
        <v>0</v>
      </c>
      <c r="K230" s="235" t="s">
        <v>270</v>
      </c>
      <c r="L230" s="44"/>
      <c r="M230" s="240" t="s">
        <v>1</v>
      </c>
      <c r="N230" s="241" t="s">
        <v>48</v>
      </c>
      <c r="O230" s="87"/>
      <c r="P230" s="242">
        <f>O230*H230</f>
        <v>0</v>
      </c>
      <c r="Q230" s="242">
        <v>0</v>
      </c>
      <c r="R230" s="242">
        <f>Q230*H230</f>
        <v>0</v>
      </c>
      <c r="S230" s="242">
        <v>0</v>
      </c>
      <c r="T230" s="243">
        <f>S230*H230</f>
        <v>0</v>
      </c>
      <c r="AR230" s="244" t="s">
        <v>452</v>
      </c>
      <c r="AT230" s="244" t="s">
        <v>266</v>
      </c>
      <c r="AU230" s="244" t="s">
        <v>90</v>
      </c>
      <c r="AY230" s="17" t="s">
        <v>263</v>
      </c>
      <c r="BE230" s="245">
        <f>IF(N230="základní",J230,0)</f>
        <v>0</v>
      </c>
      <c r="BF230" s="245">
        <f>IF(N230="snížená",J230,0)</f>
        <v>0</v>
      </c>
      <c r="BG230" s="245">
        <f>IF(N230="zákl. přenesená",J230,0)</f>
        <v>0</v>
      </c>
      <c r="BH230" s="245">
        <f>IF(N230="sníž. přenesená",J230,0)</f>
        <v>0</v>
      </c>
      <c r="BI230" s="245">
        <f>IF(N230="nulová",J230,0)</f>
        <v>0</v>
      </c>
      <c r="BJ230" s="17" t="s">
        <v>90</v>
      </c>
      <c r="BK230" s="245">
        <f>ROUND(I230*H230,2)</f>
        <v>0</v>
      </c>
      <c r="BL230" s="17" t="s">
        <v>452</v>
      </c>
      <c r="BM230" s="244" t="s">
        <v>1383</v>
      </c>
    </row>
    <row r="231" s="1" customFormat="1" ht="16.5" customHeight="1">
      <c r="B231" s="39"/>
      <c r="C231" s="233" t="s">
        <v>943</v>
      </c>
      <c r="D231" s="233" t="s">
        <v>266</v>
      </c>
      <c r="E231" s="234" t="s">
        <v>6544</v>
      </c>
      <c r="F231" s="235" t="s">
        <v>6545</v>
      </c>
      <c r="G231" s="236" t="s">
        <v>503</v>
      </c>
      <c r="H231" s="237">
        <v>8</v>
      </c>
      <c r="I231" s="238"/>
      <c r="J231" s="239">
        <f>ROUND(I231*H231,2)</f>
        <v>0</v>
      </c>
      <c r="K231" s="235" t="s">
        <v>270</v>
      </c>
      <c r="L231" s="44"/>
      <c r="M231" s="240" t="s">
        <v>1</v>
      </c>
      <c r="N231" s="241" t="s">
        <v>48</v>
      </c>
      <c r="O231" s="87"/>
      <c r="P231" s="242">
        <f>O231*H231</f>
        <v>0</v>
      </c>
      <c r="Q231" s="242">
        <v>0</v>
      </c>
      <c r="R231" s="242">
        <f>Q231*H231</f>
        <v>0</v>
      </c>
      <c r="S231" s="242">
        <v>0</v>
      </c>
      <c r="T231" s="243">
        <f>S231*H231</f>
        <v>0</v>
      </c>
      <c r="AR231" s="244" t="s">
        <v>452</v>
      </c>
      <c r="AT231" s="244" t="s">
        <v>266</v>
      </c>
      <c r="AU231" s="244" t="s">
        <v>90</v>
      </c>
      <c r="AY231" s="17" t="s">
        <v>263</v>
      </c>
      <c r="BE231" s="245">
        <f>IF(N231="základní",J231,0)</f>
        <v>0</v>
      </c>
      <c r="BF231" s="245">
        <f>IF(N231="snížená",J231,0)</f>
        <v>0</v>
      </c>
      <c r="BG231" s="245">
        <f>IF(N231="zákl. přenesená",J231,0)</f>
        <v>0</v>
      </c>
      <c r="BH231" s="245">
        <f>IF(N231="sníž. přenesená",J231,0)</f>
        <v>0</v>
      </c>
      <c r="BI231" s="245">
        <f>IF(N231="nulová",J231,0)</f>
        <v>0</v>
      </c>
      <c r="BJ231" s="17" t="s">
        <v>90</v>
      </c>
      <c r="BK231" s="245">
        <f>ROUND(I231*H231,2)</f>
        <v>0</v>
      </c>
      <c r="BL231" s="17" t="s">
        <v>452</v>
      </c>
      <c r="BM231" s="244" t="s">
        <v>1394</v>
      </c>
    </row>
    <row r="232" s="1" customFormat="1" ht="16.5" customHeight="1">
      <c r="B232" s="39"/>
      <c r="C232" s="233" t="s">
        <v>948</v>
      </c>
      <c r="D232" s="233" t="s">
        <v>266</v>
      </c>
      <c r="E232" s="234" t="s">
        <v>6546</v>
      </c>
      <c r="F232" s="235" t="s">
        <v>6547</v>
      </c>
      <c r="G232" s="236" t="s">
        <v>503</v>
      </c>
      <c r="H232" s="237">
        <v>10</v>
      </c>
      <c r="I232" s="238"/>
      <c r="J232" s="239">
        <f>ROUND(I232*H232,2)</f>
        <v>0</v>
      </c>
      <c r="K232" s="235" t="s">
        <v>270</v>
      </c>
      <c r="L232" s="44"/>
      <c r="M232" s="240" t="s">
        <v>1</v>
      </c>
      <c r="N232" s="241" t="s">
        <v>48</v>
      </c>
      <c r="O232" s="87"/>
      <c r="P232" s="242">
        <f>O232*H232</f>
        <v>0</v>
      </c>
      <c r="Q232" s="242">
        <v>0</v>
      </c>
      <c r="R232" s="242">
        <f>Q232*H232</f>
        <v>0</v>
      </c>
      <c r="S232" s="242">
        <v>0</v>
      </c>
      <c r="T232" s="243">
        <f>S232*H232</f>
        <v>0</v>
      </c>
      <c r="AR232" s="244" t="s">
        <v>452</v>
      </c>
      <c r="AT232" s="244" t="s">
        <v>266</v>
      </c>
      <c r="AU232" s="244" t="s">
        <v>90</v>
      </c>
      <c r="AY232" s="17" t="s">
        <v>263</v>
      </c>
      <c r="BE232" s="245">
        <f>IF(N232="základní",J232,0)</f>
        <v>0</v>
      </c>
      <c r="BF232" s="245">
        <f>IF(N232="snížená",J232,0)</f>
        <v>0</v>
      </c>
      <c r="BG232" s="245">
        <f>IF(N232="zákl. přenesená",J232,0)</f>
        <v>0</v>
      </c>
      <c r="BH232" s="245">
        <f>IF(N232="sníž. přenesená",J232,0)</f>
        <v>0</v>
      </c>
      <c r="BI232" s="245">
        <f>IF(N232="nulová",J232,0)</f>
        <v>0</v>
      </c>
      <c r="BJ232" s="17" t="s">
        <v>90</v>
      </c>
      <c r="BK232" s="245">
        <f>ROUND(I232*H232,2)</f>
        <v>0</v>
      </c>
      <c r="BL232" s="17" t="s">
        <v>452</v>
      </c>
      <c r="BM232" s="244" t="s">
        <v>1404</v>
      </c>
    </row>
    <row r="233" s="1" customFormat="1" ht="16.5" customHeight="1">
      <c r="B233" s="39"/>
      <c r="C233" s="233" t="s">
        <v>952</v>
      </c>
      <c r="D233" s="233" t="s">
        <v>266</v>
      </c>
      <c r="E233" s="234" t="s">
        <v>6548</v>
      </c>
      <c r="F233" s="235" t="s">
        <v>6549</v>
      </c>
      <c r="G233" s="236" t="s">
        <v>503</v>
      </c>
      <c r="H233" s="237">
        <v>4</v>
      </c>
      <c r="I233" s="238"/>
      <c r="J233" s="239">
        <f>ROUND(I233*H233,2)</f>
        <v>0</v>
      </c>
      <c r="K233" s="235" t="s">
        <v>270</v>
      </c>
      <c r="L233" s="44"/>
      <c r="M233" s="240" t="s">
        <v>1</v>
      </c>
      <c r="N233" s="241" t="s">
        <v>48</v>
      </c>
      <c r="O233" s="87"/>
      <c r="P233" s="242">
        <f>O233*H233</f>
        <v>0</v>
      </c>
      <c r="Q233" s="242">
        <v>0</v>
      </c>
      <c r="R233" s="242">
        <f>Q233*H233</f>
        <v>0</v>
      </c>
      <c r="S233" s="242">
        <v>0</v>
      </c>
      <c r="T233" s="243">
        <f>S233*H233</f>
        <v>0</v>
      </c>
      <c r="AR233" s="244" t="s">
        <v>452</v>
      </c>
      <c r="AT233" s="244" t="s">
        <v>266</v>
      </c>
      <c r="AU233" s="244" t="s">
        <v>90</v>
      </c>
      <c r="AY233" s="17" t="s">
        <v>263</v>
      </c>
      <c r="BE233" s="245">
        <f>IF(N233="základní",J233,0)</f>
        <v>0</v>
      </c>
      <c r="BF233" s="245">
        <f>IF(N233="snížená",J233,0)</f>
        <v>0</v>
      </c>
      <c r="BG233" s="245">
        <f>IF(N233="zákl. přenesená",J233,0)</f>
        <v>0</v>
      </c>
      <c r="BH233" s="245">
        <f>IF(N233="sníž. přenesená",J233,0)</f>
        <v>0</v>
      </c>
      <c r="BI233" s="245">
        <f>IF(N233="nulová",J233,0)</f>
        <v>0</v>
      </c>
      <c r="BJ233" s="17" t="s">
        <v>90</v>
      </c>
      <c r="BK233" s="245">
        <f>ROUND(I233*H233,2)</f>
        <v>0</v>
      </c>
      <c r="BL233" s="17" t="s">
        <v>452</v>
      </c>
      <c r="BM233" s="244" t="s">
        <v>1413</v>
      </c>
    </row>
    <row r="234" s="1" customFormat="1" ht="16.5" customHeight="1">
      <c r="B234" s="39"/>
      <c r="C234" s="233" t="s">
        <v>958</v>
      </c>
      <c r="D234" s="233" t="s">
        <v>266</v>
      </c>
      <c r="E234" s="234" t="s">
        <v>6550</v>
      </c>
      <c r="F234" s="235" t="s">
        <v>6551</v>
      </c>
      <c r="G234" s="236" t="s">
        <v>503</v>
      </c>
      <c r="H234" s="237">
        <v>2</v>
      </c>
      <c r="I234" s="238"/>
      <c r="J234" s="239">
        <f>ROUND(I234*H234,2)</f>
        <v>0</v>
      </c>
      <c r="K234" s="235" t="s">
        <v>270</v>
      </c>
      <c r="L234" s="44"/>
      <c r="M234" s="240" t="s">
        <v>1</v>
      </c>
      <c r="N234" s="241" t="s">
        <v>48</v>
      </c>
      <c r="O234" s="87"/>
      <c r="P234" s="242">
        <f>O234*H234</f>
        <v>0</v>
      </c>
      <c r="Q234" s="242">
        <v>0</v>
      </c>
      <c r="R234" s="242">
        <f>Q234*H234</f>
        <v>0</v>
      </c>
      <c r="S234" s="242">
        <v>0</v>
      </c>
      <c r="T234" s="243">
        <f>S234*H234</f>
        <v>0</v>
      </c>
      <c r="AR234" s="244" t="s">
        <v>452</v>
      </c>
      <c r="AT234" s="244" t="s">
        <v>266</v>
      </c>
      <c r="AU234" s="244" t="s">
        <v>90</v>
      </c>
      <c r="AY234" s="17" t="s">
        <v>263</v>
      </c>
      <c r="BE234" s="245">
        <f>IF(N234="základní",J234,0)</f>
        <v>0</v>
      </c>
      <c r="BF234" s="245">
        <f>IF(N234="snížená",J234,0)</f>
        <v>0</v>
      </c>
      <c r="BG234" s="245">
        <f>IF(N234="zákl. přenesená",J234,0)</f>
        <v>0</v>
      </c>
      <c r="BH234" s="245">
        <f>IF(N234="sníž. přenesená",J234,0)</f>
        <v>0</v>
      </c>
      <c r="BI234" s="245">
        <f>IF(N234="nulová",J234,0)</f>
        <v>0</v>
      </c>
      <c r="BJ234" s="17" t="s">
        <v>90</v>
      </c>
      <c r="BK234" s="245">
        <f>ROUND(I234*H234,2)</f>
        <v>0</v>
      </c>
      <c r="BL234" s="17" t="s">
        <v>452</v>
      </c>
      <c r="BM234" s="244" t="s">
        <v>1424</v>
      </c>
    </row>
    <row r="235" s="1" customFormat="1" ht="16.5" customHeight="1">
      <c r="B235" s="39"/>
      <c r="C235" s="233" t="s">
        <v>963</v>
      </c>
      <c r="D235" s="233" t="s">
        <v>266</v>
      </c>
      <c r="E235" s="234" t="s">
        <v>6552</v>
      </c>
      <c r="F235" s="235" t="s">
        <v>6553</v>
      </c>
      <c r="G235" s="236" t="s">
        <v>503</v>
      </c>
      <c r="H235" s="237">
        <v>10</v>
      </c>
      <c r="I235" s="238"/>
      <c r="J235" s="239">
        <f>ROUND(I235*H235,2)</f>
        <v>0</v>
      </c>
      <c r="K235" s="235" t="s">
        <v>270</v>
      </c>
      <c r="L235" s="44"/>
      <c r="M235" s="240" t="s">
        <v>1</v>
      </c>
      <c r="N235" s="241" t="s">
        <v>48</v>
      </c>
      <c r="O235" s="87"/>
      <c r="P235" s="242">
        <f>O235*H235</f>
        <v>0</v>
      </c>
      <c r="Q235" s="242">
        <v>0</v>
      </c>
      <c r="R235" s="242">
        <f>Q235*H235</f>
        <v>0</v>
      </c>
      <c r="S235" s="242">
        <v>0</v>
      </c>
      <c r="T235" s="243">
        <f>S235*H235</f>
        <v>0</v>
      </c>
      <c r="AR235" s="244" t="s">
        <v>452</v>
      </c>
      <c r="AT235" s="244" t="s">
        <v>266</v>
      </c>
      <c r="AU235" s="244" t="s">
        <v>90</v>
      </c>
      <c r="AY235" s="17" t="s">
        <v>263</v>
      </c>
      <c r="BE235" s="245">
        <f>IF(N235="základní",J235,0)</f>
        <v>0</v>
      </c>
      <c r="BF235" s="245">
        <f>IF(N235="snížená",J235,0)</f>
        <v>0</v>
      </c>
      <c r="BG235" s="245">
        <f>IF(N235="zákl. přenesená",J235,0)</f>
        <v>0</v>
      </c>
      <c r="BH235" s="245">
        <f>IF(N235="sníž. přenesená",J235,0)</f>
        <v>0</v>
      </c>
      <c r="BI235" s="245">
        <f>IF(N235="nulová",J235,0)</f>
        <v>0</v>
      </c>
      <c r="BJ235" s="17" t="s">
        <v>90</v>
      </c>
      <c r="BK235" s="245">
        <f>ROUND(I235*H235,2)</f>
        <v>0</v>
      </c>
      <c r="BL235" s="17" t="s">
        <v>452</v>
      </c>
      <c r="BM235" s="244" t="s">
        <v>1435</v>
      </c>
    </row>
    <row r="236" s="1" customFormat="1" ht="16.5" customHeight="1">
      <c r="B236" s="39"/>
      <c r="C236" s="233" t="s">
        <v>967</v>
      </c>
      <c r="D236" s="233" t="s">
        <v>266</v>
      </c>
      <c r="E236" s="234" t="s">
        <v>6554</v>
      </c>
      <c r="F236" s="235" t="s">
        <v>6555</v>
      </c>
      <c r="G236" s="236" t="s">
        <v>503</v>
      </c>
      <c r="H236" s="237">
        <v>2</v>
      </c>
      <c r="I236" s="238"/>
      <c r="J236" s="239">
        <f>ROUND(I236*H236,2)</f>
        <v>0</v>
      </c>
      <c r="K236" s="235" t="s">
        <v>270</v>
      </c>
      <c r="L236" s="44"/>
      <c r="M236" s="240" t="s">
        <v>1</v>
      </c>
      <c r="N236" s="241" t="s">
        <v>48</v>
      </c>
      <c r="O236" s="87"/>
      <c r="P236" s="242">
        <f>O236*H236</f>
        <v>0</v>
      </c>
      <c r="Q236" s="242">
        <v>0</v>
      </c>
      <c r="R236" s="242">
        <f>Q236*H236</f>
        <v>0</v>
      </c>
      <c r="S236" s="242">
        <v>0</v>
      </c>
      <c r="T236" s="243">
        <f>S236*H236</f>
        <v>0</v>
      </c>
      <c r="AR236" s="244" t="s">
        <v>452</v>
      </c>
      <c r="AT236" s="244" t="s">
        <v>266</v>
      </c>
      <c r="AU236" s="244" t="s">
        <v>90</v>
      </c>
      <c r="AY236" s="17" t="s">
        <v>263</v>
      </c>
      <c r="BE236" s="245">
        <f>IF(N236="základní",J236,0)</f>
        <v>0</v>
      </c>
      <c r="BF236" s="245">
        <f>IF(N236="snížená",J236,0)</f>
        <v>0</v>
      </c>
      <c r="BG236" s="245">
        <f>IF(N236="zákl. přenesená",J236,0)</f>
        <v>0</v>
      </c>
      <c r="BH236" s="245">
        <f>IF(N236="sníž. přenesená",J236,0)</f>
        <v>0</v>
      </c>
      <c r="BI236" s="245">
        <f>IF(N236="nulová",J236,0)</f>
        <v>0</v>
      </c>
      <c r="BJ236" s="17" t="s">
        <v>90</v>
      </c>
      <c r="BK236" s="245">
        <f>ROUND(I236*H236,2)</f>
        <v>0</v>
      </c>
      <c r="BL236" s="17" t="s">
        <v>452</v>
      </c>
      <c r="BM236" s="244" t="s">
        <v>1453</v>
      </c>
    </row>
    <row r="237" s="1" customFormat="1" ht="16.5" customHeight="1">
      <c r="B237" s="39"/>
      <c r="C237" s="233" t="s">
        <v>971</v>
      </c>
      <c r="D237" s="233" t="s">
        <v>266</v>
      </c>
      <c r="E237" s="234" t="s">
        <v>6556</v>
      </c>
      <c r="F237" s="235" t="s">
        <v>6557</v>
      </c>
      <c r="G237" s="236" t="s">
        <v>503</v>
      </c>
      <c r="H237" s="237">
        <v>2</v>
      </c>
      <c r="I237" s="238"/>
      <c r="J237" s="239">
        <f>ROUND(I237*H237,2)</f>
        <v>0</v>
      </c>
      <c r="K237" s="235" t="s">
        <v>270</v>
      </c>
      <c r="L237" s="44"/>
      <c r="M237" s="240" t="s">
        <v>1</v>
      </c>
      <c r="N237" s="241" t="s">
        <v>48</v>
      </c>
      <c r="O237" s="87"/>
      <c r="P237" s="242">
        <f>O237*H237</f>
        <v>0</v>
      </c>
      <c r="Q237" s="242">
        <v>0</v>
      </c>
      <c r="R237" s="242">
        <f>Q237*H237</f>
        <v>0</v>
      </c>
      <c r="S237" s="242">
        <v>0</v>
      </c>
      <c r="T237" s="243">
        <f>S237*H237</f>
        <v>0</v>
      </c>
      <c r="AR237" s="244" t="s">
        <v>452</v>
      </c>
      <c r="AT237" s="244" t="s">
        <v>266</v>
      </c>
      <c r="AU237" s="244" t="s">
        <v>90</v>
      </c>
      <c r="AY237" s="17" t="s">
        <v>263</v>
      </c>
      <c r="BE237" s="245">
        <f>IF(N237="základní",J237,0)</f>
        <v>0</v>
      </c>
      <c r="BF237" s="245">
        <f>IF(N237="snížená",J237,0)</f>
        <v>0</v>
      </c>
      <c r="BG237" s="245">
        <f>IF(N237="zákl. přenesená",J237,0)</f>
        <v>0</v>
      </c>
      <c r="BH237" s="245">
        <f>IF(N237="sníž. přenesená",J237,0)</f>
        <v>0</v>
      </c>
      <c r="BI237" s="245">
        <f>IF(N237="nulová",J237,0)</f>
        <v>0</v>
      </c>
      <c r="BJ237" s="17" t="s">
        <v>90</v>
      </c>
      <c r="BK237" s="245">
        <f>ROUND(I237*H237,2)</f>
        <v>0</v>
      </c>
      <c r="BL237" s="17" t="s">
        <v>452</v>
      </c>
      <c r="BM237" s="244" t="s">
        <v>1472</v>
      </c>
    </row>
    <row r="238" s="1" customFormat="1" ht="16.5" customHeight="1">
      <c r="B238" s="39"/>
      <c r="C238" s="233" t="s">
        <v>975</v>
      </c>
      <c r="D238" s="233" t="s">
        <v>266</v>
      </c>
      <c r="E238" s="234" t="s">
        <v>6558</v>
      </c>
      <c r="F238" s="235" t="s">
        <v>6559</v>
      </c>
      <c r="G238" s="236" t="s">
        <v>2216</v>
      </c>
      <c r="H238" s="237">
        <v>1</v>
      </c>
      <c r="I238" s="238"/>
      <c r="J238" s="239">
        <f>ROUND(I238*H238,2)</f>
        <v>0</v>
      </c>
      <c r="K238" s="235" t="s">
        <v>270</v>
      </c>
      <c r="L238" s="44"/>
      <c r="M238" s="240" t="s">
        <v>1</v>
      </c>
      <c r="N238" s="241" t="s">
        <v>48</v>
      </c>
      <c r="O238" s="87"/>
      <c r="P238" s="242">
        <f>O238*H238</f>
        <v>0</v>
      </c>
      <c r="Q238" s="242">
        <v>0</v>
      </c>
      <c r="R238" s="242">
        <f>Q238*H238</f>
        <v>0</v>
      </c>
      <c r="S238" s="242">
        <v>0</v>
      </c>
      <c r="T238" s="243">
        <f>S238*H238</f>
        <v>0</v>
      </c>
      <c r="AR238" s="244" t="s">
        <v>452</v>
      </c>
      <c r="AT238" s="244" t="s">
        <v>266</v>
      </c>
      <c r="AU238" s="244" t="s">
        <v>90</v>
      </c>
      <c r="AY238" s="17" t="s">
        <v>263</v>
      </c>
      <c r="BE238" s="245">
        <f>IF(N238="základní",J238,0)</f>
        <v>0</v>
      </c>
      <c r="BF238" s="245">
        <f>IF(N238="snížená",J238,0)</f>
        <v>0</v>
      </c>
      <c r="BG238" s="245">
        <f>IF(N238="zákl. přenesená",J238,0)</f>
        <v>0</v>
      </c>
      <c r="BH238" s="245">
        <f>IF(N238="sníž. přenesená",J238,0)</f>
        <v>0</v>
      </c>
      <c r="BI238" s="245">
        <f>IF(N238="nulová",J238,0)</f>
        <v>0</v>
      </c>
      <c r="BJ238" s="17" t="s">
        <v>90</v>
      </c>
      <c r="BK238" s="245">
        <f>ROUND(I238*H238,2)</f>
        <v>0</v>
      </c>
      <c r="BL238" s="17" t="s">
        <v>452</v>
      </c>
      <c r="BM238" s="244" t="s">
        <v>1487</v>
      </c>
    </row>
    <row r="239" s="1" customFormat="1" ht="16.5" customHeight="1">
      <c r="B239" s="39"/>
      <c r="C239" s="295" t="s">
        <v>979</v>
      </c>
      <c r="D239" s="295" t="s">
        <v>400</v>
      </c>
      <c r="E239" s="296" t="s">
        <v>6560</v>
      </c>
      <c r="F239" s="297" t="s">
        <v>6561</v>
      </c>
      <c r="G239" s="298" t="s">
        <v>396</v>
      </c>
      <c r="H239" s="299">
        <v>2120</v>
      </c>
      <c r="I239" s="300"/>
      <c r="J239" s="301">
        <f>ROUND(I239*H239,2)</f>
        <v>0</v>
      </c>
      <c r="K239" s="297" t="s">
        <v>6359</v>
      </c>
      <c r="L239" s="302"/>
      <c r="M239" s="303" t="s">
        <v>1</v>
      </c>
      <c r="N239" s="304" t="s">
        <v>48</v>
      </c>
      <c r="O239" s="87"/>
      <c r="P239" s="242">
        <f>O239*H239</f>
        <v>0</v>
      </c>
      <c r="Q239" s="242">
        <v>0</v>
      </c>
      <c r="R239" s="242">
        <f>Q239*H239</f>
        <v>0</v>
      </c>
      <c r="S239" s="242">
        <v>0</v>
      </c>
      <c r="T239" s="243">
        <f>S239*H239</f>
        <v>0</v>
      </c>
      <c r="AR239" s="244" t="s">
        <v>563</v>
      </c>
      <c r="AT239" s="244" t="s">
        <v>400</v>
      </c>
      <c r="AU239" s="244" t="s">
        <v>90</v>
      </c>
      <c r="AY239" s="17" t="s">
        <v>263</v>
      </c>
      <c r="BE239" s="245">
        <f>IF(N239="základní",J239,0)</f>
        <v>0</v>
      </c>
      <c r="BF239" s="245">
        <f>IF(N239="snížená",J239,0)</f>
        <v>0</v>
      </c>
      <c r="BG239" s="245">
        <f>IF(N239="zákl. přenesená",J239,0)</f>
        <v>0</v>
      </c>
      <c r="BH239" s="245">
        <f>IF(N239="sníž. přenesená",J239,0)</f>
        <v>0</v>
      </c>
      <c r="BI239" s="245">
        <f>IF(N239="nulová",J239,0)</f>
        <v>0</v>
      </c>
      <c r="BJ239" s="17" t="s">
        <v>90</v>
      </c>
      <c r="BK239" s="245">
        <f>ROUND(I239*H239,2)</f>
        <v>0</v>
      </c>
      <c r="BL239" s="17" t="s">
        <v>452</v>
      </c>
      <c r="BM239" s="244" t="s">
        <v>1497</v>
      </c>
    </row>
    <row r="240" s="1" customFormat="1" ht="16.5" customHeight="1">
      <c r="B240" s="39"/>
      <c r="C240" s="295" t="s">
        <v>984</v>
      </c>
      <c r="D240" s="295" t="s">
        <v>400</v>
      </c>
      <c r="E240" s="296" t="s">
        <v>6562</v>
      </c>
      <c r="F240" s="297" t="s">
        <v>6563</v>
      </c>
      <c r="G240" s="298" t="s">
        <v>503</v>
      </c>
      <c r="H240" s="299">
        <v>10</v>
      </c>
      <c r="I240" s="300"/>
      <c r="J240" s="301">
        <f>ROUND(I240*H240,2)</f>
        <v>0</v>
      </c>
      <c r="K240" s="297" t="s">
        <v>6359</v>
      </c>
      <c r="L240" s="302"/>
      <c r="M240" s="303" t="s">
        <v>1</v>
      </c>
      <c r="N240" s="304" t="s">
        <v>48</v>
      </c>
      <c r="O240" s="87"/>
      <c r="P240" s="242">
        <f>O240*H240</f>
        <v>0</v>
      </c>
      <c r="Q240" s="242">
        <v>0</v>
      </c>
      <c r="R240" s="242">
        <f>Q240*H240</f>
        <v>0</v>
      </c>
      <c r="S240" s="242">
        <v>0</v>
      </c>
      <c r="T240" s="243">
        <f>S240*H240</f>
        <v>0</v>
      </c>
      <c r="AR240" s="244" t="s">
        <v>563</v>
      </c>
      <c r="AT240" s="244" t="s">
        <v>400</v>
      </c>
      <c r="AU240" s="244" t="s">
        <v>90</v>
      </c>
      <c r="AY240" s="17" t="s">
        <v>263</v>
      </c>
      <c r="BE240" s="245">
        <f>IF(N240="základní",J240,0)</f>
        <v>0</v>
      </c>
      <c r="BF240" s="245">
        <f>IF(N240="snížená",J240,0)</f>
        <v>0</v>
      </c>
      <c r="BG240" s="245">
        <f>IF(N240="zákl. přenesená",J240,0)</f>
        <v>0</v>
      </c>
      <c r="BH240" s="245">
        <f>IF(N240="sníž. přenesená",J240,0)</f>
        <v>0</v>
      </c>
      <c r="BI240" s="245">
        <f>IF(N240="nulová",J240,0)</f>
        <v>0</v>
      </c>
      <c r="BJ240" s="17" t="s">
        <v>90</v>
      </c>
      <c r="BK240" s="245">
        <f>ROUND(I240*H240,2)</f>
        <v>0</v>
      </c>
      <c r="BL240" s="17" t="s">
        <v>452</v>
      </c>
      <c r="BM240" s="244" t="s">
        <v>1507</v>
      </c>
    </row>
    <row r="241" s="1" customFormat="1" ht="16.5" customHeight="1">
      <c r="B241" s="39"/>
      <c r="C241" s="295" t="s">
        <v>993</v>
      </c>
      <c r="D241" s="295" t="s">
        <v>400</v>
      </c>
      <c r="E241" s="296" t="s">
        <v>6564</v>
      </c>
      <c r="F241" s="297" t="s">
        <v>6565</v>
      </c>
      <c r="G241" s="298" t="s">
        <v>503</v>
      </c>
      <c r="H241" s="299">
        <v>2</v>
      </c>
      <c r="I241" s="300"/>
      <c r="J241" s="301">
        <f>ROUND(I241*H241,2)</f>
        <v>0</v>
      </c>
      <c r="K241" s="297" t="s">
        <v>6359</v>
      </c>
      <c r="L241" s="302"/>
      <c r="M241" s="303" t="s">
        <v>1</v>
      </c>
      <c r="N241" s="304" t="s">
        <v>48</v>
      </c>
      <c r="O241" s="87"/>
      <c r="P241" s="242">
        <f>O241*H241</f>
        <v>0</v>
      </c>
      <c r="Q241" s="242">
        <v>0</v>
      </c>
      <c r="R241" s="242">
        <f>Q241*H241</f>
        <v>0</v>
      </c>
      <c r="S241" s="242">
        <v>0</v>
      </c>
      <c r="T241" s="243">
        <f>S241*H241</f>
        <v>0</v>
      </c>
      <c r="AR241" s="244" t="s">
        <v>563</v>
      </c>
      <c r="AT241" s="244" t="s">
        <v>400</v>
      </c>
      <c r="AU241" s="244" t="s">
        <v>90</v>
      </c>
      <c r="AY241" s="17" t="s">
        <v>263</v>
      </c>
      <c r="BE241" s="245">
        <f>IF(N241="základní",J241,0)</f>
        <v>0</v>
      </c>
      <c r="BF241" s="245">
        <f>IF(N241="snížená",J241,0)</f>
        <v>0</v>
      </c>
      <c r="BG241" s="245">
        <f>IF(N241="zákl. přenesená",J241,0)</f>
        <v>0</v>
      </c>
      <c r="BH241" s="245">
        <f>IF(N241="sníž. přenesená",J241,0)</f>
        <v>0</v>
      </c>
      <c r="BI241" s="245">
        <f>IF(N241="nulová",J241,0)</f>
        <v>0</v>
      </c>
      <c r="BJ241" s="17" t="s">
        <v>90</v>
      </c>
      <c r="BK241" s="245">
        <f>ROUND(I241*H241,2)</f>
        <v>0</v>
      </c>
      <c r="BL241" s="17" t="s">
        <v>452</v>
      </c>
      <c r="BM241" s="244" t="s">
        <v>1522</v>
      </c>
    </row>
    <row r="242" s="1" customFormat="1" ht="16.5" customHeight="1">
      <c r="B242" s="39"/>
      <c r="C242" s="295" t="s">
        <v>999</v>
      </c>
      <c r="D242" s="295" t="s">
        <v>400</v>
      </c>
      <c r="E242" s="296" t="s">
        <v>6566</v>
      </c>
      <c r="F242" s="297" t="s">
        <v>6567</v>
      </c>
      <c r="G242" s="298" t="s">
        <v>503</v>
      </c>
      <c r="H242" s="299">
        <v>2</v>
      </c>
      <c r="I242" s="300"/>
      <c r="J242" s="301">
        <f>ROUND(I242*H242,2)</f>
        <v>0</v>
      </c>
      <c r="K242" s="297" t="s">
        <v>6359</v>
      </c>
      <c r="L242" s="302"/>
      <c r="M242" s="303" t="s">
        <v>1</v>
      </c>
      <c r="N242" s="304" t="s">
        <v>48</v>
      </c>
      <c r="O242" s="87"/>
      <c r="P242" s="242">
        <f>O242*H242</f>
        <v>0</v>
      </c>
      <c r="Q242" s="242">
        <v>0</v>
      </c>
      <c r="R242" s="242">
        <f>Q242*H242</f>
        <v>0</v>
      </c>
      <c r="S242" s="242">
        <v>0</v>
      </c>
      <c r="T242" s="243">
        <f>S242*H242</f>
        <v>0</v>
      </c>
      <c r="AR242" s="244" t="s">
        <v>563</v>
      </c>
      <c r="AT242" s="244" t="s">
        <v>400</v>
      </c>
      <c r="AU242" s="244" t="s">
        <v>90</v>
      </c>
      <c r="AY242" s="17" t="s">
        <v>263</v>
      </c>
      <c r="BE242" s="245">
        <f>IF(N242="základní",J242,0)</f>
        <v>0</v>
      </c>
      <c r="BF242" s="245">
        <f>IF(N242="snížená",J242,0)</f>
        <v>0</v>
      </c>
      <c r="BG242" s="245">
        <f>IF(N242="zákl. přenesená",J242,0)</f>
        <v>0</v>
      </c>
      <c r="BH242" s="245">
        <f>IF(N242="sníž. přenesená",J242,0)</f>
        <v>0</v>
      </c>
      <c r="BI242" s="245">
        <f>IF(N242="nulová",J242,0)</f>
        <v>0</v>
      </c>
      <c r="BJ242" s="17" t="s">
        <v>90</v>
      </c>
      <c r="BK242" s="245">
        <f>ROUND(I242*H242,2)</f>
        <v>0</v>
      </c>
      <c r="BL242" s="17" t="s">
        <v>452</v>
      </c>
      <c r="BM242" s="244" t="s">
        <v>1539</v>
      </c>
    </row>
    <row r="243" s="1" customFormat="1" ht="16.5" customHeight="1">
      <c r="B243" s="39"/>
      <c r="C243" s="295" t="s">
        <v>1006</v>
      </c>
      <c r="D243" s="295" t="s">
        <v>400</v>
      </c>
      <c r="E243" s="296" t="s">
        <v>6568</v>
      </c>
      <c r="F243" s="297" t="s">
        <v>6569</v>
      </c>
      <c r="G243" s="298" t="s">
        <v>503</v>
      </c>
      <c r="H243" s="299">
        <v>2</v>
      </c>
      <c r="I243" s="300"/>
      <c r="J243" s="301">
        <f>ROUND(I243*H243,2)</f>
        <v>0</v>
      </c>
      <c r="K243" s="297" t="s">
        <v>6359</v>
      </c>
      <c r="L243" s="302"/>
      <c r="M243" s="303" t="s">
        <v>1</v>
      </c>
      <c r="N243" s="304" t="s">
        <v>48</v>
      </c>
      <c r="O243" s="87"/>
      <c r="P243" s="242">
        <f>O243*H243</f>
        <v>0</v>
      </c>
      <c r="Q243" s="242">
        <v>0</v>
      </c>
      <c r="R243" s="242">
        <f>Q243*H243</f>
        <v>0</v>
      </c>
      <c r="S243" s="242">
        <v>0</v>
      </c>
      <c r="T243" s="243">
        <f>S243*H243</f>
        <v>0</v>
      </c>
      <c r="AR243" s="244" t="s">
        <v>563</v>
      </c>
      <c r="AT243" s="244" t="s">
        <v>400</v>
      </c>
      <c r="AU243" s="244" t="s">
        <v>90</v>
      </c>
      <c r="AY243" s="17" t="s">
        <v>263</v>
      </c>
      <c r="BE243" s="245">
        <f>IF(N243="základní",J243,0)</f>
        <v>0</v>
      </c>
      <c r="BF243" s="245">
        <f>IF(N243="snížená",J243,0)</f>
        <v>0</v>
      </c>
      <c r="BG243" s="245">
        <f>IF(N243="zákl. přenesená",J243,0)</f>
        <v>0</v>
      </c>
      <c r="BH243" s="245">
        <f>IF(N243="sníž. přenesená",J243,0)</f>
        <v>0</v>
      </c>
      <c r="BI243" s="245">
        <f>IF(N243="nulová",J243,0)</f>
        <v>0</v>
      </c>
      <c r="BJ243" s="17" t="s">
        <v>90</v>
      </c>
      <c r="BK243" s="245">
        <f>ROUND(I243*H243,2)</f>
        <v>0</v>
      </c>
      <c r="BL243" s="17" t="s">
        <v>452</v>
      </c>
      <c r="BM243" s="244" t="s">
        <v>1557</v>
      </c>
    </row>
    <row r="244" s="1" customFormat="1" ht="16.5" customHeight="1">
      <c r="B244" s="39"/>
      <c r="C244" s="295" t="s">
        <v>1013</v>
      </c>
      <c r="D244" s="295" t="s">
        <v>400</v>
      </c>
      <c r="E244" s="296" t="s">
        <v>6570</v>
      </c>
      <c r="F244" s="297" t="s">
        <v>6571</v>
      </c>
      <c r="G244" s="298" t="s">
        <v>503</v>
      </c>
      <c r="H244" s="299">
        <v>4</v>
      </c>
      <c r="I244" s="300"/>
      <c r="J244" s="301">
        <f>ROUND(I244*H244,2)</f>
        <v>0</v>
      </c>
      <c r="K244" s="297" t="s">
        <v>6359</v>
      </c>
      <c r="L244" s="302"/>
      <c r="M244" s="303" t="s">
        <v>1</v>
      </c>
      <c r="N244" s="304" t="s">
        <v>48</v>
      </c>
      <c r="O244" s="87"/>
      <c r="P244" s="242">
        <f>O244*H244</f>
        <v>0</v>
      </c>
      <c r="Q244" s="242">
        <v>0</v>
      </c>
      <c r="R244" s="242">
        <f>Q244*H244</f>
        <v>0</v>
      </c>
      <c r="S244" s="242">
        <v>0</v>
      </c>
      <c r="T244" s="243">
        <f>S244*H244</f>
        <v>0</v>
      </c>
      <c r="AR244" s="244" t="s">
        <v>563</v>
      </c>
      <c r="AT244" s="244" t="s">
        <v>400</v>
      </c>
      <c r="AU244" s="244" t="s">
        <v>90</v>
      </c>
      <c r="AY244" s="17" t="s">
        <v>263</v>
      </c>
      <c r="BE244" s="245">
        <f>IF(N244="základní",J244,0)</f>
        <v>0</v>
      </c>
      <c r="BF244" s="245">
        <f>IF(N244="snížená",J244,0)</f>
        <v>0</v>
      </c>
      <c r="BG244" s="245">
        <f>IF(N244="zákl. přenesená",J244,0)</f>
        <v>0</v>
      </c>
      <c r="BH244" s="245">
        <f>IF(N244="sníž. přenesená",J244,0)</f>
        <v>0</v>
      </c>
      <c r="BI244" s="245">
        <f>IF(N244="nulová",J244,0)</f>
        <v>0</v>
      </c>
      <c r="BJ244" s="17" t="s">
        <v>90</v>
      </c>
      <c r="BK244" s="245">
        <f>ROUND(I244*H244,2)</f>
        <v>0</v>
      </c>
      <c r="BL244" s="17" t="s">
        <v>452</v>
      </c>
      <c r="BM244" s="244" t="s">
        <v>1573</v>
      </c>
    </row>
    <row r="245" s="1" customFormat="1" ht="16.5" customHeight="1">
      <c r="B245" s="39"/>
      <c r="C245" s="295" t="s">
        <v>1018</v>
      </c>
      <c r="D245" s="295" t="s">
        <v>400</v>
      </c>
      <c r="E245" s="296" t="s">
        <v>6572</v>
      </c>
      <c r="F245" s="297" t="s">
        <v>6573</v>
      </c>
      <c r="G245" s="298" t="s">
        <v>503</v>
      </c>
      <c r="H245" s="299">
        <v>4</v>
      </c>
      <c r="I245" s="300"/>
      <c r="J245" s="301">
        <f>ROUND(I245*H245,2)</f>
        <v>0</v>
      </c>
      <c r="K245" s="297" t="s">
        <v>6359</v>
      </c>
      <c r="L245" s="302"/>
      <c r="M245" s="303" t="s">
        <v>1</v>
      </c>
      <c r="N245" s="304" t="s">
        <v>48</v>
      </c>
      <c r="O245" s="87"/>
      <c r="P245" s="242">
        <f>O245*H245</f>
        <v>0</v>
      </c>
      <c r="Q245" s="242">
        <v>0</v>
      </c>
      <c r="R245" s="242">
        <f>Q245*H245</f>
        <v>0</v>
      </c>
      <c r="S245" s="242">
        <v>0</v>
      </c>
      <c r="T245" s="243">
        <f>S245*H245</f>
        <v>0</v>
      </c>
      <c r="AR245" s="244" t="s">
        <v>563</v>
      </c>
      <c r="AT245" s="244" t="s">
        <v>400</v>
      </c>
      <c r="AU245" s="244" t="s">
        <v>90</v>
      </c>
      <c r="AY245" s="17" t="s">
        <v>263</v>
      </c>
      <c r="BE245" s="245">
        <f>IF(N245="základní",J245,0)</f>
        <v>0</v>
      </c>
      <c r="BF245" s="245">
        <f>IF(N245="snížená",J245,0)</f>
        <v>0</v>
      </c>
      <c r="BG245" s="245">
        <f>IF(N245="zákl. přenesená",J245,0)</f>
        <v>0</v>
      </c>
      <c r="BH245" s="245">
        <f>IF(N245="sníž. přenesená",J245,0)</f>
        <v>0</v>
      </c>
      <c r="BI245" s="245">
        <f>IF(N245="nulová",J245,0)</f>
        <v>0</v>
      </c>
      <c r="BJ245" s="17" t="s">
        <v>90</v>
      </c>
      <c r="BK245" s="245">
        <f>ROUND(I245*H245,2)</f>
        <v>0</v>
      </c>
      <c r="BL245" s="17" t="s">
        <v>452</v>
      </c>
      <c r="BM245" s="244" t="s">
        <v>1581</v>
      </c>
    </row>
    <row r="246" s="1" customFormat="1" ht="16.5" customHeight="1">
      <c r="B246" s="39"/>
      <c r="C246" s="295" t="s">
        <v>1023</v>
      </c>
      <c r="D246" s="295" t="s">
        <v>400</v>
      </c>
      <c r="E246" s="296" t="s">
        <v>6574</v>
      </c>
      <c r="F246" s="297" t="s">
        <v>6575</v>
      </c>
      <c r="G246" s="298" t="s">
        <v>503</v>
      </c>
      <c r="H246" s="299">
        <v>2</v>
      </c>
      <c r="I246" s="300"/>
      <c r="J246" s="301">
        <f>ROUND(I246*H246,2)</f>
        <v>0</v>
      </c>
      <c r="K246" s="297" t="s">
        <v>6359</v>
      </c>
      <c r="L246" s="302"/>
      <c r="M246" s="303" t="s">
        <v>1</v>
      </c>
      <c r="N246" s="304" t="s">
        <v>48</v>
      </c>
      <c r="O246" s="87"/>
      <c r="P246" s="242">
        <f>O246*H246</f>
        <v>0</v>
      </c>
      <c r="Q246" s="242">
        <v>0</v>
      </c>
      <c r="R246" s="242">
        <f>Q246*H246</f>
        <v>0</v>
      </c>
      <c r="S246" s="242">
        <v>0</v>
      </c>
      <c r="T246" s="243">
        <f>S246*H246</f>
        <v>0</v>
      </c>
      <c r="AR246" s="244" t="s">
        <v>563</v>
      </c>
      <c r="AT246" s="244" t="s">
        <v>400</v>
      </c>
      <c r="AU246" s="244" t="s">
        <v>90</v>
      </c>
      <c r="AY246" s="17" t="s">
        <v>263</v>
      </c>
      <c r="BE246" s="245">
        <f>IF(N246="základní",J246,0)</f>
        <v>0</v>
      </c>
      <c r="BF246" s="245">
        <f>IF(N246="snížená",J246,0)</f>
        <v>0</v>
      </c>
      <c r="BG246" s="245">
        <f>IF(N246="zákl. přenesená",J246,0)</f>
        <v>0</v>
      </c>
      <c r="BH246" s="245">
        <f>IF(N246="sníž. přenesená",J246,0)</f>
        <v>0</v>
      </c>
      <c r="BI246" s="245">
        <f>IF(N246="nulová",J246,0)</f>
        <v>0</v>
      </c>
      <c r="BJ246" s="17" t="s">
        <v>90</v>
      </c>
      <c r="BK246" s="245">
        <f>ROUND(I246*H246,2)</f>
        <v>0</v>
      </c>
      <c r="BL246" s="17" t="s">
        <v>452</v>
      </c>
      <c r="BM246" s="244" t="s">
        <v>1596</v>
      </c>
    </row>
    <row r="247" s="1" customFormat="1" ht="16.5" customHeight="1">
      <c r="B247" s="39"/>
      <c r="C247" s="295" t="s">
        <v>1028</v>
      </c>
      <c r="D247" s="295" t="s">
        <v>400</v>
      </c>
      <c r="E247" s="296" t="s">
        <v>6576</v>
      </c>
      <c r="F247" s="297" t="s">
        <v>6577</v>
      </c>
      <c r="G247" s="298" t="s">
        <v>2216</v>
      </c>
      <c r="H247" s="299">
        <v>16</v>
      </c>
      <c r="I247" s="300"/>
      <c r="J247" s="301">
        <f>ROUND(I247*H247,2)</f>
        <v>0</v>
      </c>
      <c r="K247" s="297" t="s">
        <v>6359</v>
      </c>
      <c r="L247" s="302"/>
      <c r="M247" s="303" t="s">
        <v>1</v>
      </c>
      <c r="N247" s="304" t="s">
        <v>48</v>
      </c>
      <c r="O247" s="87"/>
      <c r="P247" s="242">
        <f>O247*H247</f>
        <v>0</v>
      </c>
      <c r="Q247" s="242">
        <v>0</v>
      </c>
      <c r="R247" s="242">
        <f>Q247*H247</f>
        <v>0</v>
      </c>
      <c r="S247" s="242">
        <v>0</v>
      </c>
      <c r="T247" s="243">
        <f>S247*H247</f>
        <v>0</v>
      </c>
      <c r="AR247" s="244" t="s">
        <v>563</v>
      </c>
      <c r="AT247" s="244" t="s">
        <v>400</v>
      </c>
      <c r="AU247" s="244" t="s">
        <v>90</v>
      </c>
      <c r="AY247" s="17" t="s">
        <v>263</v>
      </c>
      <c r="BE247" s="245">
        <f>IF(N247="základní",J247,0)</f>
        <v>0</v>
      </c>
      <c r="BF247" s="245">
        <f>IF(N247="snížená",J247,0)</f>
        <v>0</v>
      </c>
      <c r="BG247" s="245">
        <f>IF(N247="zákl. přenesená",J247,0)</f>
        <v>0</v>
      </c>
      <c r="BH247" s="245">
        <f>IF(N247="sníž. přenesená",J247,0)</f>
        <v>0</v>
      </c>
      <c r="BI247" s="245">
        <f>IF(N247="nulová",J247,0)</f>
        <v>0</v>
      </c>
      <c r="BJ247" s="17" t="s">
        <v>90</v>
      </c>
      <c r="BK247" s="245">
        <f>ROUND(I247*H247,2)</f>
        <v>0</v>
      </c>
      <c r="BL247" s="17" t="s">
        <v>452</v>
      </c>
      <c r="BM247" s="244" t="s">
        <v>1607</v>
      </c>
    </row>
    <row r="248" s="1" customFormat="1" ht="16.5" customHeight="1">
      <c r="B248" s="39"/>
      <c r="C248" s="295" t="s">
        <v>1035</v>
      </c>
      <c r="D248" s="295" t="s">
        <v>400</v>
      </c>
      <c r="E248" s="296" t="s">
        <v>6578</v>
      </c>
      <c r="F248" s="297" t="s">
        <v>6579</v>
      </c>
      <c r="G248" s="298" t="s">
        <v>503</v>
      </c>
      <c r="H248" s="299">
        <v>16</v>
      </c>
      <c r="I248" s="300"/>
      <c r="J248" s="301">
        <f>ROUND(I248*H248,2)</f>
        <v>0</v>
      </c>
      <c r="K248" s="297" t="s">
        <v>6359</v>
      </c>
      <c r="L248" s="302"/>
      <c r="M248" s="303" t="s">
        <v>1</v>
      </c>
      <c r="N248" s="304" t="s">
        <v>48</v>
      </c>
      <c r="O248" s="87"/>
      <c r="P248" s="242">
        <f>O248*H248</f>
        <v>0</v>
      </c>
      <c r="Q248" s="242">
        <v>0</v>
      </c>
      <c r="R248" s="242">
        <f>Q248*H248</f>
        <v>0</v>
      </c>
      <c r="S248" s="242">
        <v>0</v>
      </c>
      <c r="T248" s="243">
        <f>S248*H248</f>
        <v>0</v>
      </c>
      <c r="AR248" s="244" t="s">
        <v>563</v>
      </c>
      <c r="AT248" s="244" t="s">
        <v>400</v>
      </c>
      <c r="AU248" s="244" t="s">
        <v>90</v>
      </c>
      <c r="AY248" s="17" t="s">
        <v>263</v>
      </c>
      <c r="BE248" s="245">
        <f>IF(N248="základní",J248,0)</f>
        <v>0</v>
      </c>
      <c r="BF248" s="245">
        <f>IF(N248="snížená",J248,0)</f>
        <v>0</v>
      </c>
      <c r="BG248" s="245">
        <f>IF(N248="zákl. přenesená",J248,0)</f>
        <v>0</v>
      </c>
      <c r="BH248" s="245">
        <f>IF(N248="sníž. přenesená",J248,0)</f>
        <v>0</v>
      </c>
      <c r="BI248" s="245">
        <f>IF(N248="nulová",J248,0)</f>
        <v>0</v>
      </c>
      <c r="BJ248" s="17" t="s">
        <v>90</v>
      </c>
      <c r="BK248" s="245">
        <f>ROUND(I248*H248,2)</f>
        <v>0</v>
      </c>
      <c r="BL248" s="17" t="s">
        <v>452</v>
      </c>
      <c r="BM248" s="244" t="s">
        <v>1620</v>
      </c>
    </row>
    <row r="249" s="1" customFormat="1" ht="16.5" customHeight="1">
      <c r="B249" s="39"/>
      <c r="C249" s="295" t="s">
        <v>1039</v>
      </c>
      <c r="D249" s="295" t="s">
        <v>400</v>
      </c>
      <c r="E249" s="296" t="s">
        <v>6580</v>
      </c>
      <c r="F249" s="297" t="s">
        <v>6581</v>
      </c>
      <c r="G249" s="298" t="s">
        <v>4188</v>
      </c>
      <c r="H249" s="299">
        <v>48</v>
      </c>
      <c r="I249" s="300"/>
      <c r="J249" s="301">
        <f>ROUND(I249*H249,2)</f>
        <v>0</v>
      </c>
      <c r="K249" s="297" t="s">
        <v>6359</v>
      </c>
      <c r="L249" s="302"/>
      <c r="M249" s="303" t="s">
        <v>1</v>
      </c>
      <c r="N249" s="304" t="s">
        <v>48</v>
      </c>
      <c r="O249" s="87"/>
      <c r="P249" s="242">
        <f>O249*H249</f>
        <v>0</v>
      </c>
      <c r="Q249" s="242">
        <v>0</v>
      </c>
      <c r="R249" s="242">
        <f>Q249*H249</f>
        <v>0</v>
      </c>
      <c r="S249" s="242">
        <v>0</v>
      </c>
      <c r="T249" s="243">
        <f>S249*H249</f>
        <v>0</v>
      </c>
      <c r="AR249" s="244" t="s">
        <v>563</v>
      </c>
      <c r="AT249" s="244" t="s">
        <v>400</v>
      </c>
      <c r="AU249" s="244" t="s">
        <v>90</v>
      </c>
      <c r="AY249" s="17" t="s">
        <v>263</v>
      </c>
      <c r="BE249" s="245">
        <f>IF(N249="základní",J249,0)</f>
        <v>0</v>
      </c>
      <c r="BF249" s="245">
        <f>IF(N249="snížená",J249,0)</f>
        <v>0</v>
      </c>
      <c r="BG249" s="245">
        <f>IF(N249="zákl. přenesená",J249,0)</f>
        <v>0</v>
      </c>
      <c r="BH249" s="245">
        <f>IF(N249="sníž. přenesená",J249,0)</f>
        <v>0</v>
      </c>
      <c r="BI249" s="245">
        <f>IF(N249="nulová",J249,0)</f>
        <v>0</v>
      </c>
      <c r="BJ249" s="17" t="s">
        <v>90</v>
      </c>
      <c r="BK249" s="245">
        <f>ROUND(I249*H249,2)</f>
        <v>0</v>
      </c>
      <c r="BL249" s="17" t="s">
        <v>452</v>
      </c>
      <c r="BM249" s="244" t="s">
        <v>1627</v>
      </c>
    </row>
    <row r="250" s="1" customFormat="1" ht="16.5" customHeight="1">
      <c r="B250" s="39"/>
      <c r="C250" s="295" t="s">
        <v>1044</v>
      </c>
      <c r="D250" s="295" t="s">
        <v>400</v>
      </c>
      <c r="E250" s="296" t="s">
        <v>6582</v>
      </c>
      <c r="F250" s="297" t="s">
        <v>6583</v>
      </c>
      <c r="G250" s="298" t="s">
        <v>503</v>
      </c>
      <c r="H250" s="299">
        <v>96</v>
      </c>
      <c r="I250" s="300"/>
      <c r="J250" s="301">
        <f>ROUND(I250*H250,2)</f>
        <v>0</v>
      </c>
      <c r="K250" s="297" t="s">
        <v>6359</v>
      </c>
      <c r="L250" s="302"/>
      <c r="M250" s="303" t="s">
        <v>1</v>
      </c>
      <c r="N250" s="304" t="s">
        <v>48</v>
      </c>
      <c r="O250" s="87"/>
      <c r="P250" s="242">
        <f>O250*H250</f>
        <v>0</v>
      </c>
      <c r="Q250" s="242">
        <v>0</v>
      </c>
      <c r="R250" s="242">
        <f>Q250*H250</f>
        <v>0</v>
      </c>
      <c r="S250" s="242">
        <v>0</v>
      </c>
      <c r="T250" s="243">
        <f>S250*H250</f>
        <v>0</v>
      </c>
      <c r="AR250" s="244" t="s">
        <v>563</v>
      </c>
      <c r="AT250" s="244" t="s">
        <v>400</v>
      </c>
      <c r="AU250" s="244" t="s">
        <v>90</v>
      </c>
      <c r="AY250" s="17" t="s">
        <v>263</v>
      </c>
      <c r="BE250" s="245">
        <f>IF(N250="základní",J250,0)</f>
        <v>0</v>
      </c>
      <c r="BF250" s="245">
        <f>IF(N250="snížená",J250,0)</f>
        <v>0</v>
      </c>
      <c r="BG250" s="245">
        <f>IF(N250="zákl. přenesená",J250,0)</f>
        <v>0</v>
      </c>
      <c r="BH250" s="245">
        <f>IF(N250="sníž. přenesená",J250,0)</f>
        <v>0</v>
      </c>
      <c r="BI250" s="245">
        <f>IF(N250="nulová",J250,0)</f>
        <v>0</v>
      </c>
      <c r="BJ250" s="17" t="s">
        <v>90</v>
      </c>
      <c r="BK250" s="245">
        <f>ROUND(I250*H250,2)</f>
        <v>0</v>
      </c>
      <c r="BL250" s="17" t="s">
        <v>452</v>
      </c>
      <c r="BM250" s="244" t="s">
        <v>1638</v>
      </c>
    </row>
    <row r="251" s="1" customFormat="1" ht="16.5" customHeight="1">
      <c r="B251" s="39"/>
      <c r="C251" s="295" t="s">
        <v>1048</v>
      </c>
      <c r="D251" s="295" t="s">
        <v>400</v>
      </c>
      <c r="E251" s="296" t="s">
        <v>6584</v>
      </c>
      <c r="F251" s="297" t="s">
        <v>6585</v>
      </c>
      <c r="G251" s="298" t="s">
        <v>503</v>
      </c>
      <c r="H251" s="299">
        <v>192</v>
      </c>
      <c r="I251" s="300"/>
      <c r="J251" s="301">
        <f>ROUND(I251*H251,2)</f>
        <v>0</v>
      </c>
      <c r="K251" s="297" t="s">
        <v>6359</v>
      </c>
      <c r="L251" s="302"/>
      <c r="M251" s="303" t="s">
        <v>1</v>
      </c>
      <c r="N251" s="304" t="s">
        <v>48</v>
      </c>
      <c r="O251" s="87"/>
      <c r="P251" s="242">
        <f>O251*H251</f>
        <v>0</v>
      </c>
      <c r="Q251" s="242">
        <v>0</v>
      </c>
      <c r="R251" s="242">
        <f>Q251*H251</f>
        <v>0</v>
      </c>
      <c r="S251" s="242">
        <v>0</v>
      </c>
      <c r="T251" s="243">
        <f>S251*H251</f>
        <v>0</v>
      </c>
      <c r="AR251" s="244" t="s">
        <v>563</v>
      </c>
      <c r="AT251" s="244" t="s">
        <v>400</v>
      </c>
      <c r="AU251" s="244" t="s">
        <v>90</v>
      </c>
      <c r="AY251" s="17" t="s">
        <v>263</v>
      </c>
      <c r="BE251" s="245">
        <f>IF(N251="základní",J251,0)</f>
        <v>0</v>
      </c>
      <c r="BF251" s="245">
        <f>IF(N251="snížená",J251,0)</f>
        <v>0</v>
      </c>
      <c r="BG251" s="245">
        <f>IF(N251="zákl. přenesená",J251,0)</f>
        <v>0</v>
      </c>
      <c r="BH251" s="245">
        <f>IF(N251="sníž. přenesená",J251,0)</f>
        <v>0</v>
      </c>
      <c r="BI251" s="245">
        <f>IF(N251="nulová",J251,0)</f>
        <v>0</v>
      </c>
      <c r="BJ251" s="17" t="s">
        <v>90</v>
      </c>
      <c r="BK251" s="245">
        <f>ROUND(I251*H251,2)</f>
        <v>0</v>
      </c>
      <c r="BL251" s="17" t="s">
        <v>452</v>
      </c>
      <c r="BM251" s="244" t="s">
        <v>1661</v>
      </c>
    </row>
    <row r="252" s="1" customFormat="1" ht="16.5" customHeight="1">
      <c r="B252" s="39"/>
      <c r="C252" s="233" t="s">
        <v>1055</v>
      </c>
      <c r="D252" s="233" t="s">
        <v>266</v>
      </c>
      <c r="E252" s="234" t="s">
        <v>6586</v>
      </c>
      <c r="F252" s="235" t="s">
        <v>6587</v>
      </c>
      <c r="G252" s="236" t="s">
        <v>2216</v>
      </c>
      <c r="H252" s="237">
        <v>1</v>
      </c>
      <c r="I252" s="238"/>
      <c r="J252" s="239">
        <f>ROUND(I252*H252,2)</f>
        <v>0</v>
      </c>
      <c r="K252" s="235" t="s">
        <v>270</v>
      </c>
      <c r="L252" s="44"/>
      <c r="M252" s="240" t="s">
        <v>1</v>
      </c>
      <c r="N252" s="241" t="s">
        <v>48</v>
      </c>
      <c r="O252" s="87"/>
      <c r="P252" s="242">
        <f>O252*H252</f>
        <v>0</v>
      </c>
      <c r="Q252" s="242">
        <v>0</v>
      </c>
      <c r="R252" s="242">
        <f>Q252*H252</f>
        <v>0</v>
      </c>
      <c r="S252" s="242">
        <v>0</v>
      </c>
      <c r="T252" s="243">
        <f>S252*H252</f>
        <v>0</v>
      </c>
      <c r="AR252" s="244" t="s">
        <v>452</v>
      </c>
      <c r="AT252" s="244" t="s">
        <v>266</v>
      </c>
      <c r="AU252" s="244" t="s">
        <v>90</v>
      </c>
      <c r="AY252" s="17" t="s">
        <v>263</v>
      </c>
      <c r="BE252" s="245">
        <f>IF(N252="základní",J252,0)</f>
        <v>0</v>
      </c>
      <c r="BF252" s="245">
        <f>IF(N252="snížená",J252,0)</f>
        <v>0</v>
      </c>
      <c r="BG252" s="245">
        <f>IF(N252="zákl. přenesená",J252,0)</f>
        <v>0</v>
      </c>
      <c r="BH252" s="245">
        <f>IF(N252="sníž. přenesená",J252,0)</f>
        <v>0</v>
      </c>
      <c r="BI252" s="245">
        <f>IF(N252="nulová",J252,0)</f>
        <v>0</v>
      </c>
      <c r="BJ252" s="17" t="s">
        <v>90</v>
      </c>
      <c r="BK252" s="245">
        <f>ROUND(I252*H252,2)</f>
        <v>0</v>
      </c>
      <c r="BL252" s="17" t="s">
        <v>452</v>
      </c>
      <c r="BM252" s="244" t="s">
        <v>1674</v>
      </c>
    </row>
    <row r="253" s="1" customFormat="1" ht="16.5" customHeight="1">
      <c r="B253" s="39"/>
      <c r="C253" s="295" t="s">
        <v>1063</v>
      </c>
      <c r="D253" s="295" t="s">
        <v>400</v>
      </c>
      <c r="E253" s="296" t="s">
        <v>6588</v>
      </c>
      <c r="F253" s="297" t="s">
        <v>6589</v>
      </c>
      <c r="G253" s="298" t="s">
        <v>6398</v>
      </c>
      <c r="H253" s="299">
        <v>1445</v>
      </c>
      <c r="I253" s="300"/>
      <c r="J253" s="301">
        <f>ROUND(I253*H253,2)</f>
        <v>0</v>
      </c>
      <c r="K253" s="297" t="s">
        <v>6359</v>
      </c>
      <c r="L253" s="302"/>
      <c r="M253" s="303" t="s">
        <v>1</v>
      </c>
      <c r="N253" s="304" t="s">
        <v>48</v>
      </c>
      <c r="O253" s="87"/>
      <c r="P253" s="242">
        <f>O253*H253</f>
        <v>0</v>
      </c>
      <c r="Q253" s="242">
        <v>0</v>
      </c>
      <c r="R253" s="242">
        <f>Q253*H253</f>
        <v>0</v>
      </c>
      <c r="S253" s="242">
        <v>0</v>
      </c>
      <c r="T253" s="243">
        <f>S253*H253</f>
        <v>0</v>
      </c>
      <c r="AR253" s="244" t="s">
        <v>563</v>
      </c>
      <c r="AT253" s="244" t="s">
        <v>400</v>
      </c>
      <c r="AU253" s="244" t="s">
        <v>90</v>
      </c>
      <c r="AY253" s="17" t="s">
        <v>263</v>
      </c>
      <c r="BE253" s="245">
        <f>IF(N253="základní",J253,0)</f>
        <v>0</v>
      </c>
      <c r="BF253" s="245">
        <f>IF(N253="snížená",J253,0)</f>
        <v>0</v>
      </c>
      <c r="BG253" s="245">
        <f>IF(N253="zákl. přenesená",J253,0)</f>
        <v>0</v>
      </c>
      <c r="BH253" s="245">
        <f>IF(N253="sníž. přenesená",J253,0)</f>
        <v>0</v>
      </c>
      <c r="BI253" s="245">
        <f>IF(N253="nulová",J253,0)</f>
        <v>0</v>
      </c>
      <c r="BJ253" s="17" t="s">
        <v>90</v>
      </c>
      <c r="BK253" s="245">
        <f>ROUND(I253*H253,2)</f>
        <v>0</v>
      </c>
      <c r="BL253" s="17" t="s">
        <v>452</v>
      </c>
      <c r="BM253" s="244" t="s">
        <v>1691</v>
      </c>
    </row>
    <row r="254" s="1" customFormat="1" ht="16.5" customHeight="1">
      <c r="B254" s="39"/>
      <c r="C254" s="295" t="s">
        <v>1068</v>
      </c>
      <c r="D254" s="295" t="s">
        <v>400</v>
      </c>
      <c r="E254" s="296" t="s">
        <v>6590</v>
      </c>
      <c r="F254" s="297" t="s">
        <v>6591</v>
      </c>
      <c r="G254" s="298" t="s">
        <v>400</v>
      </c>
      <c r="H254" s="299">
        <v>8750</v>
      </c>
      <c r="I254" s="300"/>
      <c r="J254" s="301">
        <f>ROUND(I254*H254,2)</f>
        <v>0</v>
      </c>
      <c r="K254" s="297" t="s">
        <v>6359</v>
      </c>
      <c r="L254" s="302"/>
      <c r="M254" s="303" t="s">
        <v>1</v>
      </c>
      <c r="N254" s="304" t="s">
        <v>48</v>
      </c>
      <c r="O254" s="87"/>
      <c r="P254" s="242">
        <f>O254*H254</f>
        <v>0</v>
      </c>
      <c r="Q254" s="242">
        <v>0</v>
      </c>
      <c r="R254" s="242">
        <f>Q254*H254</f>
        <v>0</v>
      </c>
      <c r="S254" s="242">
        <v>0</v>
      </c>
      <c r="T254" s="243">
        <f>S254*H254</f>
        <v>0</v>
      </c>
      <c r="AR254" s="244" t="s">
        <v>563</v>
      </c>
      <c r="AT254" s="244" t="s">
        <v>400</v>
      </c>
      <c r="AU254" s="244" t="s">
        <v>90</v>
      </c>
      <c r="AY254" s="17" t="s">
        <v>263</v>
      </c>
      <c r="BE254" s="245">
        <f>IF(N254="základní",J254,0)</f>
        <v>0</v>
      </c>
      <c r="BF254" s="245">
        <f>IF(N254="snížená",J254,0)</f>
        <v>0</v>
      </c>
      <c r="BG254" s="245">
        <f>IF(N254="zákl. přenesená",J254,0)</f>
        <v>0</v>
      </c>
      <c r="BH254" s="245">
        <f>IF(N254="sníž. přenesená",J254,0)</f>
        <v>0</v>
      </c>
      <c r="BI254" s="245">
        <f>IF(N254="nulová",J254,0)</f>
        <v>0</v>
      </c>
      <c r="BJ254" s="17" t="s">
        <v>90</v>
      </c>
      <c r="BK254" s="245">
        <f>ROUND(I254*H254,2)</f>
        <v>0</v>
      </c>
      <c r="BL254" s="17" t="s">
        <v>452</v>
      </c>
      <c r="BM254" s="244" t="s">
        <v>1701</v>
      </c>
    </row>
    <row r="255" s="1" customFormat="1" ht="16.5" customHeight="1">
      <c r="B255" s="39"/>
      <c r="C255" s="295" t="s">
        <v>1073</v>
      </c>
      <c r="D255" s="295" t="s">
        <v>400</v>
      </c>
      <c r="E255" s="296" t="s">
        <v>6592</v>
      </c>
      <c r="F255" s="297" t="s">
        <v>6593</v>
      </c>
      <c r="G255" s="298" t="s">
        <v>400</v>
      </c>
      <c r="H255" s="299">
        <v>1720</v>
      </c>
      <c r="I255" s="300"/>
      <c r="J255" s="301">
        <f>ROUND(I255*H255,2)</f>
        <v>0</v>
      </c>
      <c r="K255" s="297" t="s">
        <v>6359</v>
      </c>
      <c r="L255" s="302"/>
      <c r="M255" s="303" t="s">
        <v>1</v>
      </c>
      <c r="N255" s="304" t="s">
        <v>48</v>
      </c>
      <c r="O255" s="87"/>
      <c r="P255" s="242">
        <f>O255*H255</f>
        <v>0</v>
      </c>
      <c r="Q255" s="242">
        <v>0</v>
      </c>
      <c r="R255" s="242">
        <f>Q255*H255</f>
        <v>0</v>
      </c>
      <c r="S255" s="242">
        <v>0</v>
      </c>
      <c r="T255" s="243">
        <f>S255*H255</f>
        <v>0</v>
      </c>
      <c r="AR255" s="244" t="s">
        <v>563</v>
      </c>
      <c r="AT255" s="244" t="s">
        <v>400</v>
      </c>
      <c r="AU255" s="244" t="s">
        <v>90</v>
      </c>
      <c r="AY255" s="17" t="s">
        <v>263</v>
      </c>
      <c r="BE255" s="245">
        <f>IF(N255="základní",J255,0)</f>
        <v>0</v>
      </c>
      <c r="BF255" s="245">
        <f>IF(N255="snížená",J255,0)</f>
        <v>0</v>
      </c>
      <c r="BG255" s="245">
        <f>IF(N255="zákl. přenesená",J255,0)</f>
        <v>0</v>
      </c>
      <c r="BH255" s="245">
        <f>IF(N255="sníž. přenesená",J255,0)</f>
        <v>0</v>
      </c>
      <c r="BI255" s="245">
        <f>IF(N255="nulová",J255,0)</f>
        <v>0</v>
      </c>
      <c r="BJ255" s="17" t="s">
        <v>90</v>
      </c>
      <c r="BK255" s="245">
        <f>ROUND(I255*H255,2)</f>
        <v>0</v>
      </c>
      <c r="BL255" s="17" t="s">
        <v>452</v>
      </c>
      <c r="BM255" s="244" t="s">
        <v>1709</v>
      </c>
    </row>
    <row r="256" s="1" customFormat="1" ht="16.5" customHeight="1">
      <c r="B256" s="39"/>
      <c r="C256" s="295" t="s">
        <v>1083</v>
      </c>
      <c r="D256" s="295" t="s">
        <v>400</v>
      </c>
      <c r="E256" s="296" t="s">
        <v>6594</v>
      </c>
      <c r="F256" s="297" t="s">
        <v>6595</v>
      </c>
      <c r="G256" s="298" t="s">
        <v>6403</v>
      </c>
      <c r="H256" s="299">
        <v>164</v>
      </c>
      <c r="I256" s="300"/>
      <c r="J256" s="301">
        <f>ROUND(I256*H256,2)</f>
        <v>0</v>
      </c>
      <c r="K256" s="297" t="s">
        <v>6359</v>
      </c>
      <c r="L256" s="302"/>
      <c r="M256" s="303" t="s">
        <v>1</v>
      </c>
      <c r="N256" s="304" t="s">
        <v>48</v>
      </c>
      <c r="O256" s="87"/>
      <c r="P256" s="242">
        <f>O256*H256</f>
        <v>0</v>
      </c>
      <c r="Q256" s="242">
        <v>0</v>
      </c>
      <c r="R256" s="242">
        <f>Q256*H256</f>
        <v>0</v>
      </c>
      <c r="S256" s="242">
        <v>0</v>
      </c>
      <c r="T256" s="243">
        <f>S256*H256</f>
        <v>0</v>
      </c>
      <c r="AR256" s="244" t="s">
        <v>563</v>
      </c>
      <c r="AT256" s="244" t="s">
        <v>400</v>
      </c>
      <c r="AU256" s="244" t="s">
        <v>90</v>
      </c>
      <c r="AY256" s="17" t="s">
        <v>263</v>
      </c>
      <c r="BE256" s="245">
        <f>IF(N256="základní",J256,0)</f>
        <v>0</v>
      </c>
      <c r="BF256" s="245">
        <f>IF(N256="snížená",J256,0)</f>
        <v>0</v>
      </c>
      <c r="BG256" s="245">
        <f>IF(N256="zákl. přenesená",J256,0)</f>
        <v>0</v>
      </c>
      <c r="BH256" s="245">
        <f>IF(N256="sníž. přenesená",J256,0)</f>
        <v>0</v>
      </c>
      <c r="BI256" s="245">
        <f>IF(N256="nulová",J256,0)</f>
        <v>0</v>
      </c>
      <c r="BJ256" s="17" t="s">
        <v>90</v>
      </c>
      <c r="BK256" s="245">
        <f>ROUND(I256*H256,2)</f>
        <v>0</v>
      </c>
      <c r="BL256" s="17" t="s">
        <v>452</v>
      </c>
      <c r="BM256" s="244" t="s">
        <v>1717</v>
      </c>
    </row>
    <row r="257" s="1" customFormat="1" ht="16.5" customHeight="1">
      <c r="B257" s="39"/>
      <c r="C257" s="295" t="s">
        <v>1086</v>
      </c>
      <c r="D257" s="295" t="s">
        <v>400</v>
      </c>
      <c r="E257" s="296" t="s">
        <v>6596</v>
      </c>
      <c r="F257" s="297" t="s">
        <v>6597</v>
      </c>
      <c r="G257" s="298" t="s">
        <v>6403</v>
      </c>
      <c r="H257" s="299">
        <v>50</v>
      </c>
      <c r="I257" s="300"/>
      <c r="J257" s="301">
        <f>ROUND(I257*H257,2)</f>
        <v>0</v>
      </c>
      <c r="K257" s="297" t="s">
        <v>6359</v>
      </c>
      <c r="L257" s="302"/>
      <c r="M257" s="303" t="s">
        <v>1</v>
      </c>
      <c r="N257" s="304" t="s">
        <v>48</v>
      </c>
      <c r="O257" s="87"/>
      <c r="P257" s="242">
        <f>O257*H257</f>
        <v>0</v>
      </c>
      <c r="Q257" s="242">
        <v>0</v>
      </c>
      <c r="R257" s="242">
        <f>Q257*H257</f>
        <v>0</v>
      </c>
      <c r="S257" s="242">
        <v>0</v>
      </c>
      <c r="T257" s="243">
        <f>S257*H257</f>
        <v>0</v>
      </c>
      <c r="AR257" s="244" t="s">
        <v>563</v>
      </c>
      <c r="AT257" s="244" t="s">
        <v>400</v>
      </c>
      <c r="AU257" s="244" t="s">
        <v>90</v>
      </c>
      <c r="AY257" s="17" t="s">
        <v>263</v>
      </c>
      <c r="BE257" s="245">
        <f>IF(N257="základní",J257,0)</f>
        <v>0</v>
      </c>
      <c r="BF257" s="245">
        <f>IF(N257="snížená",J257,0)</f>
        <v>0</v>
      </c>
      <c r="BG257" s="245">
        <f>IF(N257="zákl. přenesená",J257,0)</f>
        <v>0</v>
      </c>
      <c r="BH257" s="245">
        <f>IF(N257="sníž. přenesená",J257,0)</f>
        <v>0</v>
      </c>
      <c r="BI257" s="245">
        <f>IF(N257="nulová",J257,0)</f>
        <v>0</v>
      </c>
      <c r="BJ257" s="17" t="s">
        <v>90</v>
      </c>
      <c r="BK257" s="245">
        <f>ROUND(I257*H257,2)</f>
        <v>0</v>
      </c>
      <c r="BL257" s="17" t="s">
        <v>452</v>
      </c>
      <c r="BM257" s="244" t="s">
        <v>1725</v>
      </c>
    </row>
    <row r="258" s="1" customFormat="1" ht="16.5" customHeight="1">
      <c r="B258" s="39"/>
      <c r="C258" s="295" t="s">
        <v>1093</v>
      </c>
      <c r="D258" s="295" t="s">
        <v>400</v>
      </c>
      <c r="E258" s="296" t="s">
        <v>6598</v>
      </c>
      <c r="F258" s="297" t="s">
        <v>6599</v>
      </c>
      <c r="G258" s="298" t="s">
        <v>396</v>
      </c>
      <c r="H258" s="299">
        <v>328</v>
      </c>
      <c r="I258" s="300"/>
      <c r="J258" s="301">
        <f>ROUND(I258*H258,2)</f>
        <v>0</v>
      </c>
      <c r="K258" s="297" t="s">
        <v>6359</v>
      </c>
      <c r="L258" s="302"/>
      <c r="M258" s="303" t="s">
        <v>1</v>
      </c>
      <c r="N258" s="304" t="s">
        <v>48</v>
      </c>
      <c r="O258" s="87"/>
      <c r="P258" s="242">
        <f>O258*H258</f>
        <v>0</v>
      </c>
      <c r="Q258" s="242">
        <v>0</v>
      </c>
      <c r="R258" s="242">
        <f>Q258*H258</f>
        <v>0</v>
      </c>
      <c r="S258" s="242">
        <v>0</v>
      </c>
      <c r="T258" s="243">
        <f>S258*H258</f>
        <v>0</v>
      </c>
      <c r="AR258" s="244" t="s">
        <v>563</v>
      </c>
      <c r="AT258" s="244" t="s">
        <v>400</v>
      </c>
      <c r="AU258" s="244" t="s">
        <v>90</v>
      </c>
      <c r="AY258" s="17" t="s">
        <v>263</v>
      </c>
      <c r="BE258" s="245">
        <f>IF(N258="základní",J258,0)</f>
        <v>0</v>
      </c>
      <c r="BF258" s="245">
        <f>IF(N258="snížená",J258,0)</f>
        <v>0</v>
      </c>
      <c r="BG258" s="245">
        <f>IF(N258="zákl. přenesená",J258,0)</f>
        <v>0</v>
      </c>
      <c r="BH258" s="245">
        <f>IF(N258="sníž. přenesená",J258,0)</f>
        <v>0</v>
      </c>
      <c r="BI258" s="245">
        <f>IF(N258="nulová",J258,0)</f>
        <v>0</v>
      </c>
      <c r="BJ258" s="17" t="s">
        <v>90</v>
      </c>
      <c r="BK258" s="245">
        <f>ROUND(I258*H258,2)</f>
        <v>0</v>
      </c>
      <c r="BL258" s="17" t="s">
        <v>452</v>
      </c>
      <c r="BM258" s="244" t="s">
        <v>1733</v>
      </c>
    </row>
    <row r="259" s="1" customFormat="1" ht="16.5" customHeight="1">
      <c r="B259" s="39"/>
      <c r="C259" s="295" t="s">
        <v>1098</v>
      </c>
      <c r="D259" s="295" t="s">
        <v>400</v>
      </c>
      <c r="E259" s="296" t="s">
        <v>6600</v>
      </c>
      <c r="F259" s="297" t="s">
        <v>6601</v>
      </c>
      <c r="G259" s="298" t="s">
        <v>2216</v>
      </c>
      <c r="H259" s="299">
        <v>1</v>
      </c>
      <c r="I259" s="300"/>
      <c r="J259" s="301">
        <f>ROUND(I259*H259,2)</f>
        <v>0</v>
      </c>
      <c r="K259" s="297" t="s">
        <v>6359</v>
      </c>
      <c r="L259" s="302"/>
      <c r="M259" s="303" t="s">
        <v>1</v>
      </c>
      <c r="N259" s="304" t="s">
        <v>48</v>
      </c>
      <c r="O259" s="87"/>
      <c r="P259" s="242">
        <f>O259*H259</f>
        <v>0</v>
      </c>
      <c r="Q259" s="242">
        <v>0</v>
      </c>
      <c r="R259" s="242">
        <f>Q259*H259</f>
        <v>0</v>
      </c>
      <c r="S259" s="242">
        <v>0</v>
      </c>
      <c r="T259" s="243">
        <f>S259*H259</f>
        <v>0</v>
      </c>
      <c r="AR259" s="244" t="s">
        <v>563</v>
      </c>
      <c r="AT259" s="244" t="s">
        <v>400</v>
      </c>
      <c r="AU259" s="244" t="s">
        <v>90</v>
      </c>
      <c r="AY259" s="17" t="s">
        <v>263</v>
      </c>
      <c r="BE259" s="245">
        <f>IF(N259="základní",J259,0)</f>
        <v>0</v>
      </c>
      <c r="BF259" s="245">
        <f>IF(N259="snížená",J259,0)</f>
        <v>0</v>
      </c>
      <c r="BG259" s="245">
        <f>IF(N259="zákl. přenesená",J259,0)</f>
        <v>0</v>
      </c>
      <c r="BH259" s="245">
        <f>IF(N259="sníž. přenesená",J259,0)</f>
        <v>0</v>
      </c>
      <c r="BI259" s="245">
        <f>IF(N259="nulová",J259,0)</f>
        <v>0</v>
      </c>
      <c r="BJ259" s="17" t="s">
        <v>90</v>
      </c>
      <c r="BK259" s="245">
        <f>ROUND(I259*H259,2)</f>
        <v>0</v>
      </c>
      <c r="BL259" s="17" t="s">
        <v>452</v>
      </c>
      <c r="BM259" s="244" t="s">
        <v>1741</v>
      </c>
    </row>
    <row r="260" s="1" customFormat="1" ht="16.5" customHeight="1">
      <c r="B260" s="39"/>
      <c r="C260" s="295" t="s">
        <v>1102</v>
      </c>
      <c r="D260" s="295" t="s">
        <v>400</v>
      </c>
      <c r="E260" s="296" t="s">
        <v>6602</v>
      </c>
      <c r="F260" s="297" t="s">
        <v>6603</v>
      </c>
      <c r="G260" s="298" t="s">
        <v>2216</v>
      </c>
      <c r="H260" s="299">
        <v>1</v>
      </c>
      <c r="I260" s="300"/>
      <c r="J260" s="301">
        <f>ROUND(I260*H260,2)</f>
        <v>0</v>
      </c>
      <c r="K260" s="297" t="s">
        <v>6359</v>
      </c>
      <c r="L260" s="302"/>
      <c r="M260" s="303" t="s">
        <v>1</v>
      </c>
      <c r="N260" s="304" t="s">
        <v>48</v>
      </c>
      <c r="O260" s="87"/>
      <c r="P260" s="242">
        <f>O260*H260</f>
        <v>0</v>
      </c>
      <c r="Q260" s="242">
        <v>0</v>
      </c>
      <c r="R260" s="242">
        <f>Q260*H260</f>
        <v>0</v>
      </c>
      <c r="S260" s="242">
        <v>0</v>
      </c>
      <c r="T260" s="243">
        <f>S260*H260</f>
        <v>0</v>
      </c>
      <c r="AR260" s="244" t="s">
        <v>563</v>
      </c>
      <c r="AT260" s="244" t="s">
        <v>400</v>
      </c>
      <c r="AU260" s="244" t="s">
        <v>90</v>
      </c>
      <c r="AY260" s="17" t="s">
        <v>263</v>
      </c>
      <c r="BE260" s="245">
        <f>IF(N260="základní",J260,0)</f>
        <v>0</v>
      </c>
      <c r="BF260" s="245">
        <f>IF(N260="snížená",J260,0)</f>
        <v>0</v>
      </c>
      <c r="BG260" s="245">
        <f>IF(N260="zákl. přenesená",J260,0)</f>
        <v>0</v>
      </c>
      <c r="BH260" s="245">
        <f>IF(N260="sníž. přenesená",J260,0)</f>
        <v>0</v>
      </c>
      <c r="BI260" s="245">
        <f>IF(N260="nulová",J260,0)</f>
        <v>0</v>
      </c>
      <c r="BJ260" s="17" t="s">
        <v>90</v>
      </c>
      <c r="BK260" s="245">
        <f>ROUND(I260*H260,2)</f>
        <v>0</v>
      </c>
      <c r="BL260" s="17" t="s">
        <v>452</v>
      </c>
      <c r="BM260" s="244" t="s">
        <v>1749</v>
      </c>
    </row>
    <row r="261" s="1" customFormat="1" ht="16.5" customHeight="1">
      <c r="B261" s="39"/>
      <c r="C261" s="295" t="s">
        <v>1111</v>
      </c>
      <c r="D261" s="295" t="s">
        <v>400</v>
      </c>
      <c r="E261" s="296" t="s">
        <v>6604</v>
      </c>
      <c r="F261" s="297" t="s">
        <v>6605</v>
      </c>
      <c r="G261" s="298" t="s">
        <v>2216</v>
      </c>
      <c r="H261" s="299">
        <v>3</v>
      </c>
      <c r="I261" s="300"/>
      <c r="J261" s="301">
        <f>ROUND(I261*H261,2)</f>
        <v>0</v>
      </c>
      <c r="K261" s="297" t="s">
        <v>6359</v>
      </c>
      <c r="L261" s="302"/>
      <c r="M261" s="303" t="s">
        <v>1</v>
      </c>
      <c r="N261" s="304" t="s">
        <v>48</v>
      </c>
      <c r="O261" s="87"/>
      <c r="P261" s="242">
        <f>O261*H261</f>
        <v>0</v>
      </c>
      <c r="Q261" s="242">
        <v>0</v>
      </c>
      <c r="R261" s="242">
        <f>Q261*H261</f>
        <v>0</v>
      </c>
      <c r="S261" s="242">
        <v>0</v>
      </c>
      <c r="T261" s="243">
        <f>S261*H261</f>
        <v>0</v>
      </c>
      <c r="AR261" s="244" t="s">
        <v>563</v>
      </c>
      <c r="AT261" s="244" t="s">
        <v>400</v>
      </c>
      <c r="AU261" s="244" t="s">
        <v>90</v>
      </c>
      <c r="AY261" s="17" t="s">
        <v>263</v>
      </c>
      <c r="BE261" s="245">
        <f>IF(N261="základní",J261,0)</f>
        <v>0</v>
      </c>
      <c r="BF261" s="245">
        <f>IF(N261="snížená",J261,0)</f>
        <v>0</v>
      </c>
      <c r="BG261" s="245">
        <f>IF(N261="zákl. přenesená",J261,0)</f>
        <v>0</v>
      </c>
      <c r="BH261" s="245">
        <f>IF(N261="sníž. přenesená",J261,0)</f>
        <v>0</v>
      </c>
      <c r="BI261" s="245">
        <f>IF(N261="nulová",J261,0)</f>
        <v>0</v>
      </c>
      <c r="BJ261" s="17" t="s">
        <v>90</v>
      </c>
      <c r="BK261" s="245">
        <f>ROUND(I261*H261,2)</f>
        <v>0</v>
      </c>
      <c r="BL261" s="17" t="s">
        <v>452</v>
      </c>
      <c r="BM261" s="244" t="s">
        <v>1757</v>
      </c>
    </row>
    <row r="262" s="1" customFormat="1" ht="16.5" customHeight="1">
      <c r="B262" s="39"/>
      <c r="C262" s="295" t="s">
        <v>1114</v>
      </c>
      <c r="D262" s="295" t="s">
        <v>400</v>
      </c>
      <c r="E262" s="296" t="s">
        <v>6606</v>
      </c>
      <c r="F262" s="297" t="s">
        <v>6607</v>
      </c>
      <c r="G262" s="298" t="s">
        <v>2216</v>
      </c>
      <c r="H262" s="299">
        <v>2</v>
      </c>
      <c r="I262" s="300"/>
      <c r="J262" s="301">
        <f>ROUND(I262*H262,2)</f>
        <v>0</v>
      </c>
      <c r="K262" s="297" t="s">
        <v>6359</v>
      </c>
      <c r="L262" s="302"/>
      <c r="M262" s="303" t="s">
        <v>1</v>
      </c>
      <c r="N262" s="304" t="s">
        <v>48</v>
      </c>
      <c r="O262" s="87"/>
      <c r="P262" s="242">
        <f>O262*H262</f>
        <v>0</v>
      </c>
      <c r="Q262" s="242">
        <v>0</v>
      </c>
      <c r="R262" s="242">
        <f>Q262*H262</f>
        <v>0</v>
      </c>
      <c r="S262" s="242">
        <v>0</v>
      </c>
      <c r="T262" s="243">
        <f>S262*H262</f>
        <v>0</v>
      </c>
      <c r="AR262" s="244" t="s">
        <v>563</v>
      </c>
      <c r="AT262" s="244" t="s">
        <v>400</v>
      </c>
      <c r="AU262" s="244" t="s">
        <v>90</v>
      </c>
      <c r="AY262" s="17" t="s">
        <v>263</v>
      </c>
      <c r="BE262" s="245">
        <f>IF(N262="základní",J262,0)</f>
        <v>0</v>
      </c>
      <c r="BF262" s="245">
        <f>IF(N262="snížená",J262,0)</f>
        <v>0</v>
      </c>
      <c r="BG262" s="245">
        <f>IF(N262="zákl. přenesená",J262,0)</f>
        <v>0</v>
      </c>
      <c r="BH262" s="245">
        <f>IF(N262="sníž. přenesená",J262,0)</f>
        <v>0</v>
      </c>
      <c r="BI262" s="245">
        <f>IF(N262="nulová",J262,0)</f>
        <v>0</v>
      </c>
      <c r="BJ262" s="17" t="s">
        <v>90</v>
      </c>
      <c r="BK262" s="245">
        <f>ROUND(I262*H262,2)</f>
        <v>0</v>
      </c>
      <c r="BL262" s="17" t="s">
        <v>452</v>
      </c>
      <c r="BM262" s="244" t="s">
        <v>1765</v>
      </c>
    </row>
    <row r="263" s="1" customFormat="1" ht="16.5" customHeight="1">
      <c r="B263" s="39"/>
      <c r="C263" s="295" t="s">
        <v>1117</v>
      </c>
      <c r="D263" s="295" t="s">
        <v>400</v>
      </c>
      <c r="E263" s="296" t="s">
        <v>6608</v>
      </c>
      <c r="F263" s="297" t="s">
        <v>6609</v>
      </c>
      <c r="G263" s="298" t="s">
        <v>2216</v>
      </c>
      <c r="H263" s="299">
        <v>1</v>
      </c>
      <c r="I263" s="300"/>
      <c r="J263" s="301">
        <f>ROUND(I263*H263,2)</f>
        <v>0</v>
      </c>
      <c r="K263" s="297" t="s">
        <v>6359</v>
      </c>
      <c r="L263" s="302"/>
      <c r="M263" s="303" t="s">
        <v>1</v>
      </c>
      <c r="N263" s="304" t="s">
        <v>48</v>
      </c>
      <c r="O263" s="87"/>
      <c r="P263" s="242">
        <f>O263*H263</f>
        <v>0</v>
      </c>
      <c r="Q263" s="242">
        <v>0</v>
      </c>
      <c r="R263" s="242">
        <f>Q263*H263</f>
        <v>0</v>
      </c>
      <c r="S263" s="242">
        <v>0</v>
      </c>
      <c r="T263" s="243">
        <f>S263*H263</f>
        <v>0</v>
      </c>
      <c r="AR263" s="244" t="s">
        <v>563</v>
      </c>
      <c r="AT263" s="244" t="s">
        <v>400</v>
      </c>
      <c r="AU263" s="244" t="s">
        <v>90</v>
      </c>
      <c r="AY263" s="17" t="s">
        <v>263</v>
      </c>
      <c r="BE263" s="245">
        <f>IF(N263="základní",J263,0)</f>
        <v>0</v>
      </c>
      <c r="BF263" s="245">
        <f>IF(N263="snížená",J263,0)</f>
        <v>0</v>
      </c>
      <c r="BG263" s="245">
        <f>IF(N263="zákl. přenesená",J263,0)</f>
        <v>0</v>
      </c>
      <c r="BH263" s="245">
        <f>IF(N263="sníž. přenesená",J263,0)</f>
        <v>0</v>
      </c>
      <c r="BI263" s="245">
        <f>IF(N263="nulová",J263,0)</f>
        <v>0</v>
      </c>
      <c r="BJ263" s="17" t="s">
        <v>90</v>
      </c>
      <c r="BK263" s="245">
        <f>ROUND(I263*H263,2)</f>
        <v>0</v>
      </c>
      <c r="BL263" s="17" t="s">
        <v>452</v>
      </c>
      <c r="BM263" s="244" t="s">
        <v>1773</v>
      </c>
    </row>
    <row r="264" s="1" customFormat="1" ht="16.5" customHeight="1">
      <c r="B264" s="39"/>
      <c r="C264" s="295" t="s">
        <v>1121</v>
      </c>
      <c r="D264" s="295" t="s">
        <v>400</v>
      </c>
      <c r="E264" s="296" t="s">
        <v>6610</v>
      </c>
      <c r="F264" s="297" t="s">
        <v>6611</v>
      </c>
      <c r="G264" s="298" t="s">
        <v>2216</v>
      </c>
      <c r="H264" s="299">
        <v>2</v>
      </c>
      <c r="I264" s="300"/>
      <c r="J264" s="301">
        <f>ROUND(I264*H264,2)</f>
        <v>0</v>
      </c>
      <c r="K264" s="297" t="s">
        <v>6359</v>
      </c>
      <c r="L264" s="302"/>
      <c r="M264" s="303" t="s">
        <v>1</v>
      </c>
      <c r="N264" s="304" t="s">
        <v>48</v>
      </c>
      <c r="O264" s="87"/>
      <c r="P264" s="242">
        <f>O264*H264</f>
        <v>0</v>
      </c>
      <c r="Q264" s="242">
        <v>0</v>
      </c>
      <c r="R264" s="242">
        <f>Q264*H264</f>
        <v>0</v>
      </c>
      <c r="S264" s="242">
        <v>0</v>
      </c>
      <c r="T264" s="243">
        <f>S264*H264</f>
        <v>0</v>
      </c>
      <c r="AR264" s="244" t="s">
        <v>563</v>
      </c>
      <c r="AT264" s="244" t="s">
        <v>400</v>
      </c>
      <c r="AU264" s="244" t="s">
        <v>90</v>
      </c>
      <c r="AY264" s="17" t="s">
        <v>263</v>
      </c>
      <c r="BE264" s="245">
        <f>IF(N264="základní",J264,0)</f>
        <v>0</v>
      </c>
      <c r="BF264" s="245">
        <f>IF(N264="snížená",J264,0)</f>
        <v>0</v>
      </c>
      <c r="BG264" s="245">
        <f>IF(N264="zákl. přenesená",J264,0)</f>
        <v>0</v>
      </c>
      <c r="BH264" s="245">
        <f>IF(N264="sníž. přenesená",J264,0)</f>
        <v>0</v>
      </c>
      <c r="BI264" s="245">
        <f>IF(N264="nulová",J264,0)</f>
        <v>0</v>
      </c>
      <c r="BJ264" s="17" t="s">
        <v>90</v>
      </c>
      <c r="BK264" s="245">
        <f>ROUND(I264*H264,2)</f>
        <v>0</v>
      </c>
      <c r="BL264" s="17" t="s">
        <v>452</v>
      </c>
      <c r="BM264" s="244" t="s">
        <v>1781</v>
      </c>
    </row>
    <row r="265" s="1" customFormat="1" ht="16.5" customHeight="1">
      <c r="B265" s="39"/>
      <c r="C265" s="295" t="s">
        <v>1126</v>
      </c>
      <c r="D265" s="295" t="s">
        <v>400</v>
      </c>
      <c r="E265" s="296" t="s">
        <v>6612</v>
      </c>
      <c r="F265" s="297" t="s">
        <v>6613</v>
      </c>
      <c r="G265" s="298" t="s">
        <v>2216</v>
      </c>
      <c r="H265" s="299">
        <v>10</v>
      </c>
      <c r="I265" s="300"/>
      <c r="J265" s="301">
        <f>ROUND(I265*H265,2)</f>
        <v>0</v>
      </c>
      <c r="K265" s="297" t="s">
        <v>6359</v>
      </c>
      <c r="L265" s="302"/>
      <c r="M265" s="303" t="s">
        <v>1</v>
      </c>
      <c r="N265" s="304" t="s">
        <v>48</v>
      </c>
      <c r="O265" s="87"/>
      <c r="P265" s="242">
        <f>O265*H265</f>
        <v>0</v>
      </c>
      <c r="Q265" s="242">
        <v>0</v>
      </c>
      <c r="R265" s="242">
        <f>Q265*H265</f>
        <v>0</v>
      </c>
      <c r="S265" s="242">
        <v>0</v>
      </c>
      <c r="T265" s="243">
        <f>S265*H265</f>
        <v>0</v>
      </c>
      <c r="AR265" s="244" t="s">
        <v>563</v>
      </c>
      <c r="AT265" s="244" t="s">
        <v>400</v>
      </c>
      <c r="AU265" s="244" t="s">
        <v>90</v>
      </c>
      <c r="AY265" s="17" t="s">
        <v>263</v>
      </c>
      <c r="BE265" s="245">
        <f>IF(N265="základní",J265,0)</f>
        <v>0</v>
      </c>
      <c r="BF265" s="245">
        <f>IF(N265="snížená",J265,0)</f>
        <v>0</v>
      </c>
      <c r="BG265" s="245">
        <f>IF(N265="zákl. přenesená",J265,0)</f>
        <v>0</v>
      </c>
      <c r="BH265" s="245">
        <f>IF(N265="sníž. přenesená",J265,0)</f>
        <v>0</v>
      </c>
      <c r="BI265" s="245">
        <f>IF(N265="nulová",J265,0)</f>
        <v>0</v>
      </c>
      <c r="BJ265" s="17" t="s">
        <v>90</v>
      </c>
      <c r="BK265" s="245">
        <f>ROUND(I265*H265,2)</f>
        <v>0</v>
      </c>
      <c r="BL265" s="17" t="s">
        <v>452</v>
      </c>
      <c r="BM265" s="244" t="s">
        <v>1789</v>
      </c>
    </row>
    <row r="266" s="1" customFormat="1" ht="16.5" customHeight="1">
      <c r="B266" s="39"/>
      <c r="C266" s="295" t="s">
        <v>1131</v>
      </c>
      <c r="D266" s="295" t="s">
        <v>400</v>
      </c>
      <c r="E266" s="296" t="s">
        <v>6614</v>
      </c>
      <c r="F266" s="297" t="s">
        <v>6615</v>
      </c>
      <c r="G266" s="298" t="s">
        <v>2216</v>
      </c>
      <c r="H266" s="299">
        <v>4</v>
      </c>
      <c r="I266" s="300"/>
      <c r="J266" s="301">
        <f>ROUND(I266*H266,2)</f>
        <v>0</v>
      </c>
      <c r="K266" s="297" t="s">
        <v>6359</v>
      </c>
      <c r="L266" s="302"/>
      <c r="M266" s="303" t="s">
        <v>1</v>
      </c>
      <c r="N266" s="304" t="s">
        <v>48</v>
      </c>
      <c r="O266" s="87"/>
      <c r="P266" s="242">
        <f>O266*H266</f>
        <v>0</v>
      </c>
      <c r="Q266" s="242">
        <v>0</v>
      </c>
      <c r="R266" s="242">
        <f>Q266*H266</f>
        <v>0</v>
      </c>
      <c r="S266" s="242">
        <v>0</v>
      </c>
      <c r="T266" s="243">
        <f>S266*H266</f>
        <v>0</v>
      </c>
      <c r="AR266" s="244" t="s">
        <v>563</v>
      </c>
      <c r="AT266" s="244" t="s">
        <v>400</v>
      </c>
      <c r="AU266" s="244" t="s">
        <v>90</v>
      </c>
      <c r="AY266" s="17" t="s">
        <v>263</v>
      </c>
      <c r="BE266" s="245">
        <f>IF(N266="základní",J266,0)</f>
        <v>0</v>
      </c>
      <c r="BF266" s="245">
        <f>IF(N266="snížená",J266,0)</f>
        <v>0</v>
      </c>
      <c r="BG266" s="245">
        <f>IF(N266="zákl. přenesená",J266,0)</f>
        <v>0</v>
      </c>
      <c r="BH266" s="245">
        <f>IF(N266="sníž. přenesená",J266,0)</f>
        <v>0</v>
      </c>
      <c r="BI266" s="245">
        <f>IF(N266="nulová",J266,0)</f>
        <v>0</v>
      </c>
      <c r="BJ266" s="17" t="s">
        <v>90</v>
      </c>
      <c r="BK266" s="245">
        <f>ROUND(I266*H266,2)</f>
        <v>0</v>
      </c>
      <c r="BL266" s="17" t="s">
        <v>452</v>
      </c>
      <c r="BM266" s="244" t="s">
        <v>1797</v>
      </c>
    </row>
    <row r="267" s="1" customFormat="1" ht="16.5" customHeight="1">
      <c r="B267" s="39"/>
      <c r="C267" s="295" t="s">
        <v>1135</v>
      </c>
      <c r="D267" s="295" t="s">
        <v>400</v>
      </c>
      <c r="E267" s="296" t="s">
        <v>6616</v>
      </c>
      <c r="F267" s="297" t="s">
        <v>6617</v>
      </c>
      <c r="G267" s="298" t="s">
        <v>2216</v>
      </c>
      <c r="H267" s="299">
        <v>15</v>
      </c>
      <c r="I267" s="300"/>
      <c r="J267" s="301">
        <f>ROUND(I267*H267,2)</f>
        <v>0</v>
      </c>
      <c r="K267" s="297" t="s">
        <v>6359</v>
      </c>
      <c r="L267" s="302"/>
      <c r="M267" s="303" t="s">
        <v>1</v>
      </c>
      <c r="N267" s="304" t="s">
        <v>48</v>
      </c>
      <c r="O267" s="87"/>
      <c r="P267" s="242">
        <f>O267*H267</f>
        <v>0</v>
      </c>
      <c r="Q267" s="242">
        <v>0</v>
      </c>
      <c r="R267" s="242">
        <f>Q267*H267</f>
        <v>0</v>
      </c>
      <c r="S267" s="242">
        <v>0</v>
      </c>
      <c r="T267" s="243">
        <f>S267*H267</f>
        <v>0</v>
      </c>
      <c r="AR267" s="244" t="s">
        <v>563</v>
      </c>
      <c r="AT267" s="244" t="s">
        <v>400</v>
      </c>
      <c r="AU267" s="244" t="s">
        <v>90</v>
      </c>
      <c r="AY267" s="17" t="s">
        <v>263</v>
      </c>
      <c r="BE267" s="245">
        <f>IF(N267="základní",J267,0)</f>
        <v>0</v>
      </c>
      <c r="BF267" s="245">
        <f>IF(N267="snížená",J267,0)</f>
        <v>0</v>
      </c>
      <c r="BG267" s="245">
        <f>IF(N267="zákl. přenesená",J267,0)</f>
        <v>0</v>
      </c>
      <c r="BH267" s="245">
        <f>IF(N267="sníž. přenesená",J267,0)</f>
        <v>0</v>
      </c>
      <c r="BI267" s="245">
        <f>IF(N267="nulová",J267,0)</f>
        <v>0</v>
      </c>
      <c r="BJ267" s="17" t="s">
        <v>90</v>
      </c>
      <c r="BK267" s="245">
        <f>ROUND(I267*H267,2)</f>
        <v>0</v>
      </c>
      <c r="BL267" s="17" t="s">
        <v>452</v>
      </c>
      <c r="BM267" s="244" t="s">
        <v>1805</v>
      </c>
    </row>
    <row r="268" s="1" customFormat="1" ht="16.5" customHeight="1">
      <c r="B268" s="39"/>
      <c r="C268" s="295" t="s">
        <v>1140</v>
      </c>
      <c r="D268" s="295" t="s">
        <v>400</v>
      </c>
      <c r="E268" s="296" t="s">
        <v>6618</v>
      </c>
      <c r="F268" s="297" t="s">
        <v>6619</v>
      </c>
      <c r="G268" s="298" t="s">
        <v>2216</v>
      </c>
      <c r="H268" s="299">
        <v>4</v>
      </c>
      <c r="I268" s="300"/>
      <c r="J268" s="301">
        <f>ROUND(I268*H268,2)</f>
        <v>0</v>
      </c>
      <c r="K268" s="297" t="s">
        <v>6359</v>
      </c>
      <c r="L268" s="302"/>
      <c r="M268" s="303" t="s">
        <v>1</v>
      </c>
      <c r="N268" s="304" t="s">
        <v>48</v>
      </c>
      <c r="O268" s="87"/>
      <c r="P268" s="242">
        <f>O268*H268</f>
        <v>0</v>
      </c>
      <c r="Q268" s="242">
        <v>0</v>
      </c>
      <c r="R268" s="242">
        <f>Q268*H268</f>
        <v>0</v>
      </c>
      <c r="S268" s="242">
        <v>0</v>
      </c>
      <c r="T268" s="243">
        <f>S268*H268</f>
        <v>0</v>
      </c>
      <c r="AR268" s="244" t="s">
        <v>563</v>
      </c>
      <c r="AT268" s="244" t="s">
        <v>400</v>
      </c>
      <c r="AU268" s="244" t="s">
        <v>90</v>
      </c>
      <c r="AY268" s="17" t="s">
        <v>263</v>
      </c>
      <c r="BE268" s="245">
        <f>IF(N268="základní",J268,0)</f>
        <v>0</v>
      </c>
      <c r="BF268" s="245">
        <f>IF(N268="snížená",J268,0)</f>
        <v>0</v>
      </c>
      <c r="BG268" s="245">
        <f>IF(N268="zákl. přenesená",J268,0)</f>
        <v>0</v>
      </c>
      <c r="BH268" s="245">
        <f>IF(N268="sníž. přenesená",J268,0)</f>
        <v>0</v>
      </c>
      <c r="BI268" s="245">
        <f>IF(N268="nulová",J268,0)</f>
        <v>0</v>
      </c>
      <c r="BJ268" s="17" t="s">
        <v>90</v>
      </c>
      <c r="BK268" s="245">
        <f>ROUND(I268*H268,2)</f>
        <v>0</v>
      </c>
      <c r="BL268" s="17" t="s">
        <v>452</v>
      </c>
      <c r="BM268" s="244" t="s">
        <v>1812</v>
      </c>
    </row>
    <row r="269" s="1" customFormat="1" ht="16.5" customHeight="1">
      <c r="B269" s="39"/>
      <c r="C269" s="295" t="s">
        <v>1146</v>
      </c>
      <c r="D269" s="295" t="s">
        <v>400</v>
      </c>
      <c r="E269" s="296" t="s">
        <v>6620</v>
      </c>
      <c r="F269" s="297" t="s">
        <v>6621</v>
      </c>
      <c r="G269" s="298" t="s">
        <v>2216</v>
      </c>
      <c r="H269" s="299">
        <v>3</v>
      </c>
      <c r="I269" s="300"/>
      <c r="J269" s="301">
        <f>ROUND(I269*H269,2)</f>
        <v>0</v>
      </c>
      <c r="K269" s="297" t="s">
        <v>6359</v>
      </c>
      <c r="L269" s="302"/>
      <c r="M269" s="303" t="s">
        <v>1</v>
      </c>
      <c r="N269" s="304" t="s">
        <v>48</v>
      </c>
      <c r="O269" s="87"/>
      <c r="P269" s="242">
        <f>O269*H269</f>
        <v>0</v>
      </c>
      <c r="Q269" s="242">
        <v>0</v>
      </c>
      <c r="R269" s="242">
        <f>Q269*H269</f>
        <v>0</v>
      </c>
      <c r="S269" s="242">
        <v>0</v>
      </c>
      <c r="T269" s="243">
        <f>S269*H269</f>
        <v>0</v>
      </c>
      <c r="AR269" s="244" t="s">
        <v>563</v>
      </c>
      <c r="AT269" s="244" t="s">
        <v>400</v>
      </c>
      <c r="AU269" s="244" t="s">
        <v>90</v>
      </c>
      <c r="AY269" s="17" t="s">
        <v>263</v>
      </c>
      <c r="BE269" s="245">
        <f>IF(N269="základní",J269,0)</f>
        <v>0</v>
      </c>
      <c r="BF269" s="245">
        <f>IF(N269="snížená",J269,0)</f>
        <v>0</v>
      </c>
      <c r="BG269" s="245">
        <f>IF(N269="zákl. přenesená",J269,0)</f>
        <v>0</v>
      </c>
      <c r="BH269" s="245">
        <f>IF(N269="sníž. přenesená",J269,0)</f>
        <v>0</v>
      </c>
      <c r="BI269" s="245">
        <f>IF(N269="nulová",J269,0)</f>
        <v>0</v>
      </c>
      <c r="BJ269" s="17" t="s">
        <v>90</v>
      </c>
      <c r="BK269" s="245">
        <f>ROUND(I269*H269,2)</f>
        <v>0</v>
      </c>
      <c r="BL269" s="17" t="s">
        <v>452</v>
      </c>
      <c r="BM269" s="244" t="s">
        <v>1820</v>
      </c>
    </row>
    <row r="270" s="1" customFormat="1" ht="16.5" customHeight="1">
      <c r="B270" s="39"/>
      <c r="C270" s="233" t="s">
        <v>1152</v>
      </c>
      <c r="D270" s="233" t="s">
        <v>266</v>
      </c>
      <c r="E270" s="234" t="s">
        <v>6622</v>
      </c>
      <c r="F270" s="235" t="s">
        <v>6623</v>
      </c>
      <c r="G270" s="236" t="s">
        <v>396</v>
      </c>
      <c r="H270" s="237">
        <v>10870</v>
      </c>
      <c r="I270" s="238"/>
      <c r="J270" s="239">
        <f>ROUND(I270*H270,2)</f>
        <v>0</v>
      </c>
      <c r="K270" s="235" t="s">
        <v>270</v>
      </c>
      <c r="L270" s="44"/>
      <c r="M270" s="240" t="s">
        <v>1</v>
      </c>
      <c r="N270" s="241" t="s">
        <v>48</v>
      </c>
      <c r="O270" s="87"/>
      <c r="P270" s="242">
        <f>O270*H270</f>
        <v>0</v>
      </c>
      <c r="Q270" s="242">
        <v>0</v>
      </c>
      <c r="R270" s="242">
        <f>Q270*H270</f>
        <v>0</v>
      </c>
      <c r="S270" s="242">
        <v>0</v>
      </c>
      <c r="T270" s="243">
        <f>S270*H270</f>
        <v>0</v>
      </c>
      <c r="AR270" s="244" t="s">
        <v>452</v>
      </c>
      <c r="AT270" s="244" t="s">
        <v>266</v>
      </c>
      <c r="AU270" s="244" t="s">
        <v>90</v>
      </c>
      <c r="AY270" s="17" t="s">
        <v>263</v>
      </c>
      <c r="BE270" s="245">
        <f>IF(N270="základní",J270,0)</f>
        <v>0</v>
      </c>
      <c r="BF270" s="245">
        <f>IF(N270="snížená",J270,0)</f>
        <v>0</v>
      </c>
      <c r="BG270" s="245">
        <f>IF(N270="zákl. přenesená",J270,0)</f>
        <v>0</v>
      </c>
      <c r="BH270" s="245">
        <f>IF(N270="sníž. přenesená",J270,0)</f>
        <v>0</v>
      </c>
      <c r="BI270" s="245">
        <f>IF(N270="nulová",J270,0)</f>
        <v>0</v>
      </c>
      <c r="BJ270" s="17" t="s">
        <v>90</v>
      </c>
      <c r="BK270" s="245">
        <f>ROUND(I270*H270,2)</f>
        <v>0</v>
      </c>
      <c r="BL270" s="17" t="s">
        <v>452</v>
      </c>
      <c r="BM270" s="244" t="s">
        <v>1832</v>
      </c>
    </row>
    <row r="271" s="1" customFormat="1" ht="16.5" customHeight="1">
      <c r="B271" s="39"/>
      <c r="C271" s="233" t="s">
        <v>1159</v>
      </c>
      <c r="D271" s="233" t="s">
        <v>266</v>
      </c>
      <c r="E271" s="234" t="s">
        <v>6624</v>
      </c>
      <c r="F271" s="235" t="s">
        <v>6625</v>
      </c>
      <c r="G271" s="236" t="s">
        <v>403</v>
      </c>
      <c r="H271" s="237">
        <v>14.276999999999999</v>
      </c>
      <c r="I271" s="238"/>
      <c r="J271" s="239">
        <f>ROUND(I271*H271,2)</f>
        <v>0</v>
      </c>
      <c r="K271" s="235" t="s">
        <v>270</v>
      </c>
      <c r="L271" s="44"/>
      <c r="M271" s="240" t="s">
        <v>1</v>
      </c>
      <c r="N271" s="241" t="s">
        <v>48</v>
      </c>
      <c r="O271" s="87"/>
      <c r="P271" s="242">
        <f>O271*H271</f>
        <v>0</v>
      </c>
      <c r="Q271" s="242">
        <v>0</v>
      </c>
      <c r="R271" s="242">
        <f>Q271*H271</f>
        <v>0</v>
      </c>
      <c r="S271" s="242">
        <v>0</v>
      </c>
      <c r="T271" s="243">
        <f>S271*H271</f>
        <v>0</v>
      </c>
      <c r="AR271" s="244" t="s">
        <v>452</v>
      </c>
      <c r="AT271" s="244" t="s">
        <v>266</v>
      </c>
      <c r="AU271" s="244" t="s">
        <v>90</v>
      </c>
      <c r="AY271" s="17" t="s">
        <v>263</v>
      </c>
      <c r="BE271" s="245">
        <f>IF(N271="základní",J271,0)</f>
        <v>0</v>
      </c>
      <c r="BF271" s="245">
        <f>IF(N271="snížená",J271,0)</f>
        <v>0</v>
      </c>
      <c r="BG271" s="245">
        <f>IF(N271="zákl. přenesená",J271,0)</f>
        <v>0</v>
      </c>
      <c r="BH271" s="245">
        <f>IF(N271="sníž. přenesená",J271,0)</f>
        <v>0</v>
      </c>
      <c r="BI271" s="245">
        <f>IF(N271="nulová",J271,0)</f>
        <v>0</v>
      </c>
      <c r="BJ271" s="17" t="s">
        <v>90</v>
      </c>
      <c r="BK271" s="245">
        <f>ROUND(I271*H271,2)</f>
        <v>0</v>
      </c>
      <c r="BL271" s="17" t="s">
        <v>452</v>
      </c>
      <c r="BM271" s="244" t="s">
        <v>1840</v>
      </c>
    </row>
    <row r="272" s="11" customFormat="1" ht="25.92" customHeight="1">
      <c r="B272" s="217"/>
      <c r="C272" s="218"/>
      <c r="D272" s="219" t="s">
        <v>82</v>
      </c>
      <c r="E272" s="220" t="s">
        <v>5422</v>
      </c>
      <c r="F272" s="220" t="s">
        <v>6626</v>
      </c>
      <c r="G272" s="218"/>
      <c r="H272" s="218"/>
      <c r="I272" s="221"/>
      <c r="J272" s="222">
        <f>BK272</f>
        <v>0</v>
      </c>
      <c r="K272" s="218"/>
      <c r="L272" s="223"/>
      <c r="M272" s="224"/>
      <c r="N272" s="225"/>
      <c r="O272" s="225"/>
      <c r="P272" s="226">
        <f>SUM(P273:P355)</f>
        <v>0</v>
      </c>
      <c r="Q272" s="225"/>
      <c r="R272" s="226">
        <f>SUM(R273:R355)</f>
        <v>0</v>
      </c>
      <c r="S272" s="225"/>
      <c r="T272" s="227">
        <f>SUM(T273:T355)</f>
        <v>0</v>
      </c>
      <c r="AR272" s="228" t="s">
        <v>92</v>
      </c>
      <c r="AT272" s="229" t="s">
        <v>82</v>
      </c>
      <c r="AU272" s="229" t="s">
        <v>83</v>
      </c>
      <c r="AY272" s="228" t="s">
        <v>263</v>
      </c>
      <c r="BK272" s="230">
        <f>SUM(BK273:BK355)</f>
        <v>0</v>
      </c>
    </row>
    <row r="273" s="1" customFormat="1" ht="16.5" customHeight="1">
      <c r="B273" s="39"/>
      <c r="C273" s="233" t="s">
        <v>1165</v>
      </c>
      <c r="D273" s="233" t="s">
        <v>266</v>
      </c>
      <c r="E273" s="234" t="s">
        <v>6627</v>
      </c>
      <c r="F273" s="235" t="s">
        <v>6628</v>
      </c>
      <c r="G273" s="236" t="s">
        <v>503</v>
      </c>
      <c r="H273" s="237">
        <v>85</v>
      </c>
      <c r="I273" s="238"/>
      <c r="J273" s="239">
        <f>ROUND(I273*H273,2)</f>
        <v>0</v>
      </c>
      <c r="K273" s="235" t="s">
        <v>270</v>
      </c>
      <c r="L273" s="44"/>
      <c r="M273" s="240" t="s">
        <v>1</v>
      </c>
      <c r="N273" s="241" t="s">
        <v>48</v>
      </c>
      <c r="O273" s="87"/>
      <c r="P273" s="242">
        <f>O273*H273</f>
        <v>0</v>
      </c>
      <c r="Q273" s="242">
        <v>0</v>
      </c>
      <c r="R273" s="242">
        <f>Q273*H273</f>
        <v>0</v>
      </c>
      <c r="S273" s="242">
        <v>0</v>
      </c>
      <c r="T273" s="243">
        <f>S273*H273</f>
        <v>0</v>
      </c>
      <c r="AR273" s="244" t="s">
        <v>452</v>
      </c>
      <c r="AT273" s="244" t="s">
        <v>266</v>
      </c>
      <c r="AU273" s="244" t="s">
        <v>90</v>
      </c>
      <c r="AY273" s="17" t="s">
        <v>263</v>
      </c>
      <c r="BE273" s="245">
        <f>IF(N273="základní",J273,0)</f>
        <v>0</v>
      </c>
      <c r="BF273" s="245">
        <f>IF(N273="snížená",J273,0)</f>
        <v>0</v>
      </c>
      <c r="BG273" s="245">
        <f>IF(N273="zákl. přenesená",J273,0)</f>
        <v>0</v>
      </c>
      <c r="BH273" s="245">
        <f>IF(N273="sníž. přenesená",J273,0)</f>
        <v>0</v>
      </c>
      <c r="BI273" s="245">
        <f>IF(N273="nulová",J273,0)</f>
        <v>0</v>
      </c>
      <c r="BJ273" s="17" t="s">
        <v>90</v>
      </c>
      <c r="BK273" s="245">
        <f>ROUND(I273*H273,2)</f>
        <v>0</v>
      </c>
      <c r="BL273" s="17" t="s">
        <v>452</v>
      </c>
      <c r="BM273" s="244" t="s">
        <v>1848</v>
      </c>
    </row>
    <row r="274" s="1" customFormat="1" ht="16.5" customHeight="1">
      <c r="B274" s="39"/>
      <c r="C274" s="295" t="s">
        <v>1168</v>
      </c>
      <c r="D274" s="295" t="s">
        <v>400</v>
      </c>
      <c r="E274" s="296" t="s">
        <v>6629</v>
      </c>
      <c r="F274" s="297" t="s">
        <v>6630</v>
      </c>
      <c r="G274" s="298" t="s">
        <v>6403</v>
      </c>
      <c r="H274" s="299">
        <v>20</v>
      </c>
      <c r="I274" s="300"/>
      <c r="J274" s="301">
        <f>ROUND(I274*H274,2)</f>
        <v>0</v>
      </c>
      <c r="K274" s="297" t="s">
        <v>6359</v>
      </c>
      <c r="L274" s="302"/>
      <c r="M274" s="303" t="s">
        <v>1</v>
      </c>
      <c r="N274" s="304" t="s">
        <v>48</v>
      </c>
      <c r="O274" s="87"/>
      <c r="P274" s="242">
        <f>O274*H274</f>
        <v>0</v>
      </c>
      <c r="Q274" s="242">
        <v>0</v>
      </c>
      <c r="R274" s="242">
        <f>Q274*H274</f>
        <v>0</v>
      </c>
      <c r="S274" s="242">
        <v>0</v>
      </c>
      <c r="T274" s="243">
        <f>S274*H274</f>
        <v>0</v>
      </c>
      <c r="AR274" s="244" t="s">
        <v>563</v>
      </c>
      <c r="AT274" s="244" t="s">
        <v>400</v>
      </c>
      <c r="AU274" s="244" t="s">
        <v>90</v>
      </c>
      <c r="AY274" s="17" t="s">
        <v>263</v>
      </c>
      <c r="BE274" s="245">
        <f>IF(N274="základní",J274,0)</f>
        <v>0</v>
      </c>
      <c r="BF274" s="245">
        <f>IF(N274="snížená",J274,0)</f>
        <v>0</v>
      </c>
      <c r="BG274" s="245">
        <f>IF(N274="zákl. přenesená",J274,0)</f>
        <v>0</v>
      </c>
      <c r="BH274" s="245">
        <f>IF(N274="sníž. přenesená",J274,0)</f>
        <v>0</v>
      </c>
      <c r="BI274" s="245">
        <f>IF(N274="nulová",J274,0)</f>
        <v>0</v>
      </c>
      <c r="BJ274" s="17" t="s">
        <v>90</v>
      </c>
      <c r="BK274" s="245">
        <f>ROUND(I274*H274,2)</f>
        <v>0</v>
      </c>
      <c r="BL274" s="17" t="s">
        <v>452</v>
      </c>
      <c r="BM274" s="244" t="s">
        <v>1856</v>
      </c>
    </row>
    <row r="275" s="1" customFormat="1" ht="16.5" customHeight="1">
      <c r="B275" s="39"/>
      <c r="C275" s="295" t="s">
        <v>1171</v>
      </c>
      <c r="D275" s="295" t="s">
        <v>400</v>
      </c>
      <c r="E275" s="296" t="s">
        <v>6631</v>
      </c>
      <c r="F275" s="297" t="s">
        <v>6632</v>
      </c>
      <c r="G275" s="298" t="s">
        <v>6403</v>
      </c>
      <c r="H275" s="299">
        <v>65</v>
      </c>
      <c r="I275" s="300"/>
      <c r="J275" s="301">
        <f>ROUND(I275*H275,2)</f>
        <v>0</v>
      </c>
      <c r="K275" s="297" t="s">
        <v>6359</v>
      </c>
      <c r="L275" s="302"/>
      <c r="M275" s="303" t="s">
        <v>1</v>
      </c>
      <c r="N275" s="304" t="s">
        <v>48</v>
      </c>
      <c r="O275" s="87"/>
      <c r="P275" s="242">
        <f>O275*H275</f>
        <v>0</v>
      </c>
      <c r="Q275" s="242">
        <v>0</v>
      </c>
      <c r="R275" s="242">
        <f>Q275*H275</f>
        <v>0</v>
      </c>
      <c r="S275" s="242">
        <v>0</v>
      </c>
      <c r="T275" s="243">
        <f>S275*H275</f>
        <v>0</v>
      </c>
      <c r="AR275" s="244" t="s">
        <v>563</v>
      </c>
      <c r="AT275" s="244" t="s">
        <v>400</v>
      </c>
      <c r="AU275" s="244" t="s">
        <v>90</v>
      </c>
      <c r="AY275" s="17" t="s">
        <v>263</v>
      </c>
      <c r="BE275" s="245">
        <f>IF(N275="základní",J275,0)</f>
        <v>0</v>
      </c>
      <c r="BF275" s="245">
        <f>IF(N275="snížená",J275,0)</f>
        <v>0</v>
      </c>
      <c r="BG275" s="245">
        <f>IF(N275="zákl. přenesená",J275,0)</f>
        <v>0</v>
      </c>
      <c r="BH275" s="245">
        <f>IF(N275="sníž. přenesená",J275,0)</f>
        <v>0</v>
      </c>
      <c r="BI275" s="245">
        <f>IF(N275="nulová",J275,0)</f>
        <v>0</v>
      </c>
      <c r="BJ275" s="17" t="s">
        <v>90</v>
      </c>
      <c r="BK275" s="245">
        <f>ROUND(I275*H275,2)</f>
        <v>0</v>
      </c>
      <c r="BL275" s="17" t="s">
        <v>452</v>
      </c>
      <c r="BM275" s="244" t="s">
        <v>1864</v>
      </c>
    </row>
    <row r="276" s="1" customFormat="1" ht="16.5" customHeight="1">
      <c r="B276" s="39"/>
      <c r="C276" s="233" t="s">
        <v>1174</v>
      </c>
      <c r="D276" s="233" t="s">
        <v>266</v>
      </c>
      <c r="E276" s="234" t="s">
        <v>6633</v>
      </c>
      <c r="F276" s="235" t="s">
        <v>6634</v>
      </c>
      <c r="G276" s="236" t="s">
        <v>503</v>
      </c>
      <c r="H276" s="237">
        <v>18</v>
      </c>
      <c r="I276" s="238"/>
      <c r="J276" s="239">
        <f>ROUND(I276*H276,2)</f>
        <v>0</v>
      </c>
      <c r="K276" s="235" t="s">
        <v>270</v>
      </c>
      <c r="L276" s="44"/>
      <c r="M276" s="240" t="s">
        <v>1</v>
      </c>
      <c r="N276" s="241" t="s">
        <v>48</v>
      </c>
      <c r="O276" s="87"/>
      <c r="P276" s="242">
        <f>O276*H276</f>
        <v>0</v>
      </c>
      <c r="Q276" s="242">
        <v>0</v>
      </c>
      <c r="R276" s="242">
        <f>Q276*H276</f>
        <v>0</v>
      </c>
      <c r="S276" s="242">
        <v>0</v>
      </c>
      <c r="T276" s="243">
        <f>S276*H276</f>
        <v>0</v>
      </c>
      <c r="AR276" s="244" t="s">
        <v>452</v>
      </c>
      <c r="AT276" s="244" t="s">
        <v>266</v>
      </c>
      <c r="AU276" s="244" t="s">
        <v>90</v>
      </c>
      <c r="AY276" s="17" t="s">
        <v>263</v>
      </c>
      <c r="BE276" s="245">
        <f>IF(N276="základní",J276,0)</f>
        <v>0</v>
      </c>
      <c r="BF276" s="245">
        <f>IF(N276="snížená",J276,0)</f>
        <v>0</v>
      </c>
      <c r="BG276" s="245">
        <f>IF(N276="zákl. přenesená",J276,0)</f>
        <v>0</v>
      </c>
      <c r="BH276" s="245">
        <f>IF(N276="sníž. přenesená",J276,0)</f>
        <v>0</v>
      </c>
      <c r="BI276" s="245">
        <f>IF(N276="nulová",J276,0)</f>
        <v>0</v>
      </c>
      <c r="BJ276" s="17" t="s">
        <v>90</v>
      </c>
      <c r="BK276" s="245">
        <f>ROUND(I276*H276,2)</f>
        <v>0</v>
      </c>
      <c r="BL276" s="17" t="s">
        <v>452</v>
      </c>
      <c r="BM276" s="244" t="s">
        <v>1872</v>
      </c>
    </row>
    <row r="277" s="1" customFormat="1" ht="16.5" customHeight="1">
      <c r="B277" s="39"/>
      <c r="C277" s="295" t="s">
        <v>1176</v>
      </c>
      <c r="D277" s="295" t="s">
        <v>400</v>
      </c>
      <c r="E277" s="296" t="s">
        <v>6635</v>
      </c>
      <c r="F277" s="297" t="s">
        <v>6636</v>
      </c>
      <c r="G277" s="298" t="s">
        <v>6403</v>
      </c>
      <c r="H277" s="299">
        <v>18</v>
      </c>
      <c r="I277" s="300"/>
      <c r="J277" s="301">
        <f>ROUND(I277*H277,2)</f>
        <v>0</v>
      </c>
      <c r="K277" s="297" t="s">
        <v>6359</v>
      </c>
      <c r="L277" s="302"/>
      <c r="M277" s="303" t="s">
        <v>1</v>
      </c>
      <c r="N277" s="304" t="s">
        <v>48</v>
      </c>
      <c r="O277" s="87"/>
      <c r="P277" s="242">
        <f>O277*H277</f>
        <v>0</v>
      </c>
      <c r="Q277" s="242">
        <v>0</v>
      </c>
      <c r="R277" s="242">
        <f>Q277*H277</f>
        <v>0</v>
      </c>
      <c r="S277" s="242">
        <v>0</v>
      </c>
      <c r="T277" s="243">
        <f>S277*H277</f>
        <v>0</v>
      </c>
      <c r="AR277" s="244" t="s">
        <v>563</v>
      </c>
      <c r="AT277" s="244" t="s">
        <v>400</v>
      </c>
      <c r="AU277" s="244" t="s">
        <v>90</v>
      </c>
      <c r="AY277" s="17" t="s">
        <v>263</v>
      </c>
      <c r="BE277" s="245">
        <f>IF(N277="základní",J277,0)</f>
        <v>0</v>
      </c>
      <c r="BF277" s="245">
        <f>IF(N277="snížená",J277,0)</f>
        <v>0</v>
      </c>
      <c r="BG277" s="245">
        <f>IF(N277="zákl. přenesená",J277,0)</f>
        <v>0</v>
      </c>
      <c r="BH277" s="245">
        <f>IF(N277="sníž. přenesená",J277,0)</f>
        <v>0</v>
      </c>
      <c r="BI277" s="245">
        <f>IF(N277="nulová",J277,0)</f>
        <v>0</v>
      </c>
      <c r="BJ277" s="17" t="s">
        <v>90</v>
      </c>
      <c r="BK277" s="245">
        <f>ROUND(I277*H277,2)</f>
        <v>0</v>
      </c>
      <c r="BL277" s="17" t="s">
        <v>452</v>
      </c>
      <c r="BM277" s="244" t="s">
        <v>1880</v>
      </c>
    </row>
    <row r="278" s="1" customFormat="1" ht="16.5" customHeight="1">
      <c r="B278" s="39"/>
      <c r="C278" s="233" t="s">
        <v>1179</v>
      </c>
      <c r="D278" s="233" t="s">
        <v>266</v>
      </c>
      <c r="E278" s="234" t="s">
        <v>6637</v>
      </c>
      <c r="F278" s="235" t="s">
        <v>6638</v>
      </c>
      <c r="G278" s="236" t="s">
        <v>503</v>
      </c>
      <c r="H278" s="237">
        <v>8</v>
      </c>
      <c r="I278" s="238"/>
      <c r="J278" s="239">
        <f>ROUND(I278*H278,2)</f>
        <v>0</v>
      </c>
      <c r="K278" s="235" t="s">
        <v>270</v>
      </c>
      <c r="L278" s="44"/>
      <c r="M278" s="240" t="s">
        <v>1</v>
      </c>
      <c r="N278" s="241" t="s">
        <v>48</v>
      </c>
      <c r="O278" s="87"/>
      <c r="P278" s="242">
        <f>O278*H278</f>
        <v>0</v>
      </c>
      <c r="Q278" s="242">
        <v>0</v>
      </c>
      <c r="R278" s="242">
        <f>Q278*H278</f>
        <v>0</v>
      </c>
      <c r="S278" s="242">
        <v>0</v>
      </c>
      <c r="T278" s="243">
        <f>S278*H278</f>
        <v>0</v>
      </c>
      <c r="AR278" s="244" t="s">
        <v>452</v>
      </c>
      <c r="AT278" s="244" t="s">
        <v>266</v>
      </c>
      <c r="AU278" s="244" t="s">
        <v>90</v>
      </c>
      <c r="AY278" s="17" t="s">
        <v>263</v>
      </c>
      <c r="BE278" s="245">
        <f>IF(N278="základní",J278,0)</f>
        <v>0</v>
      </c>
      <c r="BF278" s="245">
        <f>IF(N278="snížená",J278,0)</f>
        <v>0</v>
      </c>
      <c r="BG278" s="245">
        <f>IF(N278="zákl. přenesená",J278,0)</f>
        <v>0</v>
      </c>
      <c r="BH278" s="245">
        <f>IF(N278="sníž. přenesená",J278,0)</f>
        <v>0</v>
      </c>
      <c r="BI278" s="245">
        <f>IF(N278="nulová",J278,0)</f>
        <v>0</v>
      </c>
      <c r="BJ278" s="17" t="s">
        <v>90</v>
      </c>
      <c r="BK278" s="245">
        <f>ROUND(I278*H278,2)</f>
        <v>0</v>
      </c>
      <c r="BL278" s="17" t="s">
        <v>452</v>
      </c>
      <c r="BM278" s="244" t="s">
        <v>1888</v>
      </c>
    </row>
    <row r="279" s="1" customFormat="1" ht="16.5" customHeight="1">
      <c r="B279" s="39"/>
      <c r="C279" s="295" t="s">
        <v>1183</v>
      </c>
      <c r="D279" s="295" t="s">
        <v>400</v>
      </c>
      <c r="E279" s="296" t="s">
        <v>6639</v>
      </c>
      <c r="F279" s="297" t="s">
        <v>6640</v>
      </c>
      <c r="G279" s="298" t="s">
        <v>6403</v>
      </c>
      <c r="H279" s="299">
        <v>7</v>
      </c>
      <c r="I279" s="300"/>
      <c r="J279" s="301">
        <f>ROUND(I279*H279,2)</f>
        <v>0</v>
      </c>
      <c r="K279" s="297" t="s">
        <v>6359</v>
      </c>
      <c r="L279" s="302"/>
      <c r="M279" s="303" t="s">
        <v>1</v>
      </c>
      <c r="N279" s="304" t="s">
        <v>48</v>
      </c>
      <c r="O279" s="87"/>
      <c r="P279" s="242">
        <f>O279*H279</f>
        <v>0</v>
      </c>
      <c r="Q279" s="242">
        <v>0</v>
      </c>
      <c r="R279" s="242">
        <f>Q279*H279</f>
        <v>0</v>
      </c>
      <c r="S279" s="242">
        <v>0</v>
      </c>
      <c r="T279" s="243">
        <f>S279*H279</f>
        <v>0</v>
      </c>
      <c r="AR279" s="244" t="s">
        <v>563</v>
      </c>
      <c r="AT279" s="244" t="s">
        <v>400</v>
      </c>
      <c r="AU279" s="244" t="s">
        <v>90</v>
      </c>
      <c r="AY279" s="17" t="s">
        <v>263</v>
      </c>
      <c r="BE279" s="245">
        <f>IF(N279="základní",J279,0)</f>
        <v>0</v>
      </c>
      <c r="BF279" s="245">
        <f>IF(N279="snížená",J279,0)</f>
        <v>0</v>
      </c>
      <c r="BG279" s="245">
        <f>IF(N279="zákl. přenesená",J279,0)</f>
        <v>0</v>
      </c>
      <c r="BH279" s="245">
        <f>IF(N279="sníž. přenesená",J279,0)</f>
        <v>0</v>
      </c>
      <c r="BI279" s="245">
        <f>IF(N279="nulová",J279,0)</f>
        <v>0</v>
      </c>
      <c r="BJ279" s="17" t="s">
        <v>90</v>
      </c>
      <c r="BK279" s="245">
        <f>ROUND(I279*H279,2)</f>
        <v>0</v>
      </c>
      <c r="BL279" s="17" t="s">
        <v>452</v>
      </c>
      <c r="BM279" s="244" t="s">
        <v>1896</v>
      </c>
    </row>
    <row r="280" s="1" customFormat="1" ht="16.5" customHeight="1">
      <c r="B280" s="39"/>
      <c r="C280" s="295" t="s">
        <v>1188</v>
      </c>
      <c r="D280" s="295" t="s">
        <v>400</v>
      </c>
      <c r="E280" s="296" t="s">
        <v>6641</v>
      </c>
      <c r="F280" s="297" t="s">
        <v>6642</v>
      </c>
      <c r="G280" s="298" t="s">
        <v>6403</v>
      </c>
      <c r="H280" s="299">
        <v>1</v>
      </c>
      <c r="I280" s="300"/>
      <c r="J280" s="301">
        <f>ROUND(I280*H280,2)</f>
        <v>0</v>
      </c>
      <c r="K280" s="297" t="s">
        <v>6359</v>
      </c>
      <c r="L280" s="302"/>
      <c r="M280" s="303" t="s">
        <v>1</v>
      </c>
      <c r="N280" s="304" t="s">
        <v>48</v>
      </c>
      <c r="O280" s="87"/>
      <c r="P280" s="242">
        <f>O280*H280</f>
        <v>0</v>
      </c>
      <c r="Q280" s="242">
        <v>0</v>
      </c>
      <c r="R280" s="242">
        <f>Q280*H280</f>
        <v>0</v>
      </c>
      <c r="S280" s="242">
        <v>0</v>
      </c>
      <c r="T280" s="243">
        <f>S280*H280</f>
        <v>0</v>
      </c>
      <c r="AR280" s="244" t="s">
        <v>563</v>
      </c>
      <c r="AT280" s="244" t="s">
        <v>400</v>
      </c>
      <c r="AU280" s="244" t="s">
        <v>90</v>
      </c>
      <c r="AY280" s="17" t="s">
        <v>263</v>
      </c>
      <c r="BE280" s="245">
        <f>IF(N280="základní",J280,0)</f>
        <v>0</v>
      </c>
      <c r="BF280" s="245">
        <f>IF(N280="snížená",J280,0)</f>
        <v>0</v>
      </c>
      <c r="BG280" s="245">
        <f>IF(N280="zákl. přenesená",J280,0)</f>
        <v>0</v>
      </c>
      <c r="BH280" s="245">
        <f>IF(N280="sníž. přenesená",J280,0)</f>
        <v>0</v>
      </c>
      <c r="BI280" s="245">
        <f>IF(N280="nulová",J280,0)</f>
        <v>0</v>
      </c>
      <c r="BJ280" s="17" t="s">
        <v>90</v>
      </c>
      <c r="BK280" s="245">
        <f>ROUND(I280*H280,2)</f>
        <v>0</v>
      </c>
      <c r="BL280" s="17" t="s">
        <v>452</v>
      </c>
      <c r="BM280" s="244" t="s">
        <v>1904</v>
      </c>
    </row>
    <row r="281" s="1" customFormat="1" ht="16.5" customHeight="1">
      <c r="B281" s="39"/>
      <c r="C281" s="233" t="s">
        <v>1192</v>
      </c>
      <c r="D281" s="233" t="s">
        <v>266</v>
      </c>
      <c r="E281" s="234" t="s">
        <v>6643</v>
      </c>
      <c r="F281" s="235" t="s">
        <v>6644</v>
      </c>
      <c r="G281" s="236" t="s">
        <v>503</v>
      </c>
      <c r="H281" s="237">
        <v>204</v>
      </c>
      <c r="I281" s="238"/>
      <c r="J281" s="239">
        <f>ROUND(I281*H281,2)</f>
        <v>0</v>
      </c>
      <c r="K281" s="235" t="s">
        <v>270</v>
      </c>
      <c r="L281" s="44"/>
      <c r="M281" s="240" t="s">
        <v>1</v>
      </c>
      <c r="N281" s="241" t="s">
        <v>48</v>
      </c>
      <c r="O281" s="87"/>
      <c r="P281" s="242">
        <f>O281*H281</f>
        <v>0</v>
      </c>
      <c r="Q281" s="242">
        <v>0</v>
      </c>
      <c r="R281" s="242">
        <f>Q281*H281</f>
        <v>0</v>
      </c>
      <c r="S281" s="242">
        <v>0</v>
      </c>
      <c r="T281" s="243">
        <f>S281*H281</f>
        <v>0</v>
      </c>
      <c r="AR281" s="244" t="s">
        <v>452</v>
      </c>
      <c r="AT281" s="244" t="s">
        <v>266</v>
      </c>
      <c r="AU281" s="244" t="s">
        <v>90</v>
      </c>
      <c r="AY281" s="17" t="s">
        <v>263</v>
      </c>
      <c r="BE281" s="245">
        <f>IF(N281="základní",J281,0)</f>
        <v>0</v>
      </c>
      <c r="BF281" s="245">
        <f>IF(N281="snížená",J281,0)</f>
        <v>0</v>
      </c>
      <c r="BG281" s="245">
        <f>IF(N281="zákl. přenesená",J281,0)</f>
        <v>0</v>
      </c>
      <c r="BH281" s="245">
        <f>IF(N281="sníž. přenesená",J281,0)</f>
        <v>0</v>
      </c>
      <c r="BI281" s="245">
        <f>IF(N281="nulová",J281,0)</f>
        <v>0</v>
      </c>
      <c r="BJ281" s="17" t="s">
        <v>90</v>
      </c>
      <c r="BK281" s="245">
        <f>ROUND(I281*H281,2)</f>
        <v>0</v>
      </c>
      <c r="BL281" s="17" t="s">
        <v>452</v>
      </c>
      <c r="BM281" s="244" t="s">
        <v>1912</v>
      </c>
    </row>
    <row r="282" s="1" customFormat="1" ht="16.5" customHeight="1">
      <c r="B282" s="39"/>
      <c r="C282" s="295" t="s">
        <v>1197</v>
      </c>
      <c r="D282" s="295" t="s">
        <v>400</v>
      </c>
      <c r="E282" s="296" t="s">
        <v>6645</v>
      </c>
      <c r="F282" s="297" t="s">
        <v>6646</v>
      </c>
      <c r="G282" s="298" t="s">
        <v>6403</v>
      </c>
      <c r="H282" s="299">
        <v>6</v>
      </c>
      <c r="I282" s="300"/>
      <c r="J282" s="301">
        <f>ROUND(I282*H282,2)</f>
        <v>0</v>
      </c>
      <c r="K282" s="297" t="s">
        <v>6359</v>
      </c>
      <c r="L282" s="302"/>
      <c r="M282" s="303" t="s">
        <v>1</v>
      </c>
      <c r="N282" s="304" t="s">
        <v>48</v>
      </c>
      <c r="O282" s="87"/>
      <c r="P282" s="242">
        <f>O282*H282</f>
        <v>0</v>
      </c>
      <c r="Q282" s="242">
        <v>0</v>
      </c>
      <c r="R282" s="242">
        <f>Q282*H282</f>
        <v>0</v>
      </c>
      <c r="S282" s="242">
        <v>0</v>
      </c>
      <c r="T282" s="243">
        <f>S282*H282</f>
        <v>0</v>
      </c>
      <c r="AR282" s="244" t="s">
        <v>563</v>
      </c>
      <c r="AT282" s="244" t="s">
        <v>400</v>
      </c>
      <c r="AU282" s="244" t="s">
        <v>90</v>
      </c>
      <c r="AY282" s="17" t="s">
        <v>263</v>
      </c>
      <c r="BE282" s="245">
        <f>IF(N282="základní",J282,0)</f>
        <v>0</v>
      </c>
      <c r="BF282" s="245">
        <f>IF(N282="snížená",J282,0)</f>
        <v>0</v>
      </c>
      <c r="BG282" s="245">
        <f>IF(N282="zákl. přenesená",J282,0)</f>
        <v>0</v>
      </c>
      <c r="BH282" s="245">
        <f>IF(N282="sníž. přenesená",J282,0)</f>
        <v>0</v>
      </c>
      <c r="BI282" s="245">
        <f>IF(N282="nulová",J282,0)</f>
        <v>0</v>
      </c>
      <c r="BJ282" s="17" t="s">
        <v>90</v>
      </c>
      <c r="BK282" s="245">
        <f>ROUND(I282*H282,2)</f>
        <v>0</v>
      </c>
      <c r="BL282" s="17" t="s">
        <v>452</v>
      </c>
      <c r="BM282" s="244" t="s">
        <v>1920</v>
      </c>
    </row>
    <row r="283" s="1" customFormat="1" ht="16.5" customHeight="1">
      <c r="B283" s="39"/>
      <c r="C283" s="295" t="s">
        <v>1199</v>
      </c>
      <c r="D283" s="295" t="s">
        <v>400</v>
      </c>
      <c r="E283" s="296" t="s">
        <v>6647</v>
      </c>
      <c r="F283" s="297" t="s">
        <v>6648</v>
      </c>
      <c r="G283" s="298" t="s">
        <v>6403</v>
      </c>
      <c r="H283" s="299">
        <v>7</v>
      </c>
      <c r="I283" s="300"/>
      <c r="J283" s="301">
        <f>ROUND(I283*H283,2)</f>
        <v>0</v>
      </c>
      <c r="K283" s="297" t="s">
        <v>6359</v>
      </c>
      <c r="L283" s="302"/>
      <c r="M283" s="303" t="s">
        <v>1</v>
      </c>
      <c r="N283" s="304" t="s">
        <v>48</v>
      </c>
      <c r="O283" s="87"/>
      <c r="P283" s="242">
        <f>O283*H283</f>
        <v>0</v>
      </c>
      <c r="Q283" s="242">
        <v>0</v>
      </c>
      <c r="R283" s="242">
        <f>Q283*H283</f>
        <v>0</v>
      </c>
      <c r="S283" s="242">
        <v>0</v>
      </c>
      <c r="T283" s="243">
        <f>S283*H283</f>
        <v>0</v>
      </c>
      <c r="AR283" s="244" t="s">
        <v>563</v>
      </c>
      <c r="AT283" s="244" t="s">
        <v>400</v>
      </c>
      <c r="AU283" s="244" t="s">
        <v>90</v>
      </c>
      <c r="AY283" s="17" t="s">
        <v>263</v>
      </c>
      <c r="BE283" s="245">
        <f>IF(N283="základní",J283,0)</f>
        <v>0</v>
      </c>
      <c r="BF283" s="245">
        <f>IF(N283="snížená",J283,0)</f>
        <v>0</v>
      </c>
      <c r="BG283" s="245">
        <f>IF(N283="zákl. přenesená",J283,0)</f>
        <v>0</v>
      </c>
      <c r="BH283" s="245">
        <f>IF(N283="sníž. přenesená",J283,0)</f>
        <v>0</v>
      </c>
      <c r="BI283" s="245">
        <f>IF(N283="nulová",J283,0)</f>
        <v>0</v>
      </c>
      <c r="BJ283" s="17" t="s">
        <v>90</v>
      </c>
      <c r="BK283" s="245">
        <f>ROUND(I283*H283,2)</f>
        <v>0</v>
      </c>
      <c r="BL283" s="17" t="s">
        <v>452</v>
      </c>
      <c r="BM283" s="244" t="s">
        <v>1928</v>
      </c>
    </row>
    <row r="284" s="1" customFormat="1" ht="16.5" customHeight="1">
      <c r="B284" s="39"/>
      <c r="C284" s="295" t="s">
        <v>1204</v>
      </c>
      <c r="D284" s="295" t="s">
        <v>400</v>
      </c>
      <c r="E284" s="296" t="s">
        <v>6649</v>
      </c>
      <c r="F284" s="297" t="s">
        <v>6650</v>
      </c>
      <c r="G284" s="298" t="s">
        <v>6403</v>
      </c>
      <c r="H284" s="299">
        <v>1</v>
      </c>
      <c r="I284" s="300"/>
      <c r="J284" s="301">
        <f>ROUND(I284*H284,2)</f>
        <v>0</v>
      </c>
      <c r="K284" s="297" t="s">
        <v>6359</v>
      </c>
      <c r="L284" s="302"/>
      <c r="M284" s="303" t="s">
        <v>1</v>
      </c>
      <c r="N284" s="304" t="s">
        <v>48</v>
      </c>
      <c r="O284" s="87"/>
      <c r="P284" s="242">
        <f>O284*H284</f>
        <v>0</v>
      </c>
      <c r="Q284" s="242">
        <v>0</v>
      </c>
      <c r="R284" s="242">
        <f>Q284*H284</f>
        <v>0</v>
      </c>
      <c r="S284" s="242">
        <v>0</v>
      </c>
      <c r="T284" s="243">
        <f>S284*H284</f>
        <v>0</v>
      </c>
      <c r="AR284" s="244" t="s">
        <v>563</v>
      </c>
      <c r="AT284" s="244" t="s">
        <v>400</v>
      </c>
      <c r="AU284" s="244" t="s">
        <v>90</v>
      </c>
      <c r="AY284" s="17" t="s">
        <v>263</v>
      </c>
      <c r="BE284" s="245">
        <f>IF(N284="základní",J284,0)</f>
        <v>0</v>
      </c>
      <c r="BF284" s="245">
        <f>IF(N284="snížená",J284,0)</f>
        <v>0</v>
      </c>
      <c r="BG284" s="245">
        <f>IF(N284="zákl. přenesená",J284,0)</f>
        <v>0</v>
      </c>
      <c r="BH284" s="245">
        <f>IF(N284="sníž. přenesená",J284,0)</f>
        <v>0</v>
      </c>
      <c r="BI284" s="245">
        <f>IF(N284="nulová",J284,0)</f>
        <v>0</v>
      </c>
      <c r="BJ284" s="17" t="s">
        <v>90</v>
      </c>
      <c r="BK284" s="245">
        <f>ROUND(I284*H284,2)</f>
        <v>0</v>
      </c>
      <c r="BL284" s="17" t="s">
        <v>452</v>
      </c>
      <c r="BM284" s="244" t="s">
        <v>1936</v>
      </c>
    </row>
    <row r="285" s="1" customFormat="1" ht="16.5" customHeight="1">
      <c r="B285" s="39"/>
      <c r="C285" s="295" t="s">
        <v>1206</v>
      </c>
      <c r="D285" s="295" t="s">
        <v>400</v>
      </c>
      <c r="E285" s="296" t="s">
        <v>6651</v>
      </c>
      <c r="F285" s="297" t="s">
        <v>6652</v>
      </c>
      <c r="G285" s="298" t="s">
        <v>6403</v>
      </c>
      <c r="H285" s="299">
        <v>5</v>
      </c>
      <c r="I285" s="300"/>
      <c r="J285" s="301">
        <f>ROUND(I285*H285,2)</f>
        <v>0</v>
      </c>
      <c r="K285" s="297" t="s">
        <v>6359</v>
      </c>
      <c r="L285" s="302"/>
      <c r="M285" s="303" t="s">
        <v>1</v>
      </c>
      <c r="N285" s="304" t="s">
        <v>48</v>
      </c>
      <c r="O285" s="87"/>
      <c r="P285" s="242">
        <f>O285*H285</f>
        <v>0</v>
      </c>
      <c r="Q285" s="242">
        <v>0</v>
      </c>
      <c r="R285" s="242">
        <f>Q285*H285</f>
        <v>0</v>
      </c>
      <c r="S285" s="242">
        <v>0</v>
      </c>
      <c r="T285" s="243">
        <f>S285*H285</f>
        <v>0</v>
      </c>
      <c r="AR285" s="244" t="s">
        <v>563</v>
      </c>
      <c r="AT285" s="244" t="s">
        <v>400</v>
      </c>
      <c r="AU285" s="244" t="s">
        <v>90</v>
      </c>
      <c r="AY285" s="17" t="s">
        <v>263</v>
      </c>
      <c r="BE285" s="245">
        <f>IF(N285="základní",J285,0)</f>
        <v>0</v>
      </c>
      <c r="BF285" s="245">
        <f>IF(N285="snížená",J285,0)</f>
        <v>0</v>
      </c>
      <c r="BG285" s="245">
        <f>IF(N285="zákl. přenesená",J285,0)</f>
        <v>0</v>
      </c>
      <c r="BH285" s="245">
        <f>IF(N285="sníž. přenesená",J285,0)</f>
        <v>0</v>
      </c>
      <c r="BI285" s="245">
        <f>IF(N285="nulová",J285,0)</f>
        <v>0</v>
      </c>
      <c r="BJ285" s="17" t="s">
        <v>90</v>
      </c>
      <c r="BK285" s="245">
        <f>ROUND(I285*H285,2)</f>
        <v>0</v>
      </c>
      <c r="BL285" s="17" t="s">
        <v>452</v>
      </c>
      <c r="BM285" s="244" t="s">
        <v>1944</v>
      </c>
    </row>
    <row r="286" s="1" customFormat="1" ht="16.5" customHeight="1">
      <c r="B286" s="39"/>
      <c r="C286" s="295" t="s">
        <v>1209</v>
      </c>
      <c r="D286" s="295" t="s">
        <v>400</v>
      </c>
      <c r="E286" s="296" t="s">
        <v>6653</v>
      </c>
      <c r="F286" s="297" t="s">
        <v>6654</v>
      </c>
      <c r="G286" s="298" t="s">
        <v>6403</v>
      </c>
      <c r="H286" s="299">
        <v>92</v>
      </c>
      <c r="I286" s="300"/>
      <c r="J286" s="301">
        <f>ROUND(I286*H286,2)</f>
        <v>0</v>
      </c>
      <c r="K286" s="297" t="s">
        <v>6359</v>
      </c>
      <c r="L286" s="302"/>
      <c r="M286" s="303" t="s">
        <v>1</v>
      </c>
      <c r="N286" s="304" t="s">
        <v>48</v>
      </c>
      <c r="O286" s="87"/>
      <c r="P286" s="242">
        <f>O286*H286</f>
        <v>0</v>
      </c>
      <c r="Q286" s="242">
        <v>0</v>
      </c>
      <c r="R286" s="242">
        <f>Q286*H286</f>
        <v>0</v>
      </c>
      <c r="S286" s="242">
        <v>0</v>
      </c>
      <c r="T286" s="243">
        <f>S286*H286</f>
        <v>0</v>
      </c>
      <c r="AR286" s="244" t="s">
        <v>563</v>
      </c>
      <c r="AT286" s="244" t="s">
        <v>400</v>
      </c>
      <c r="AU286" s="244" t="s">
        <v>90</v>
      </c>
      <c r="AY286" s="17" t="s">
        <v>263</v>
      </c>
      <c r="BE286" s="245">
        <f>IF(N286="základní",J286,0)</f>
        <v>0</v>
      </c>
      <c r="BF286" s="245">
        <f>IF(N286="snížená",J286,0)</f>
        <v>0</v>
      </c>
      <c r="BG286" s="245">
        <f>IF(N286="zákl. přenesená",J286,0)</f>
        <v>0</v>
      </c>
      <c r="BH286" s="245">
        <f>IF(N286="sníž. přenesená",J286,0)</f>
        <v>0</v>
      </c>
      <c r="BI286" s="245">
        <f>IF(N286="nulová",J286,0)</f>
        <v>0</v>
      </c>
      <c r="BJ286" s="17" t="s">
        <v>90</v>
      </c>
      <c r="BK286" s="245">
        <f>ROUND(I286*H286,2)</f>
        <v>0</v>
      </c>
      <c r="BL286" s="17" t="s">
        <v>452</v>
      </c>
      <c r="BM286" s="244" t="s">
        <v>1952</v>
      </c>
    </row>
    <row r="287" s="1" customFormat="1" ht="16.5" customHeight="1">
      <c r="B287" s="39"/>
      <c r="C287" s="295" t="s">
        <v>1213</v>
      </c>
      <c r="D287" s="295" t="s">
        <v>400</v>
      </c>
      <c r="E287" s="296" t="s">
        <v>6655</v>
      </c>
      <c r="F287" s="297" t="s">
        <v>6656</v>
      </c>
      <c r="G287" s="298" t="s">
        <v>6403</v>
      </c>
      <c r="H287" s="299">
        <v>7</v>
      </c>
      <c r="I287" s="300"/>
      <c r="J287" s="301">
        <f>ROUND(I287*H287,2)</f>
        <v>0</v>
      </c>
      <c r="K287" s="297" t="s">
        <v>6359</v>
      </c>
      <c r="L287" s="302"/>
      <c r="M287" s="303" t="s">
        <v>1</v>
      </c>
      <c r="N287" s="304" t="s">
        <v>48</v>
      </c>
      <c r="O287" s="87"/>
      <c r="P287" s="242">
        <f>O287*H287</f>
        <v>0</v>
      </c>
      <c r="Q287" s="242">
        <v>0</v>
      </c>
      <c r="R287" s="242">
        <f>Q287*H287</f>
        <v>0</v>
      </c>
      <c r="S287" s="242">
        <v>0</v>
      </c>
      <c r="T287" s="243">
        <f>S287*H287</f>
        <v>0</v>
      </c>
      <c r="AR287" s="244" t="s">
        <v>563</v>
      </c>
      <c r="AT287" s="244" t="s">
        <v>400</v>
      </c>
      <c r="AU287" s="244" t="s">
        <v>90</v>
      </c>
      <c r="AY287" s="17" t="s">
        <v>263</v>
      </c>
      <c r="BE287" s="245">
        <f>IF(N287="základní",J287,0)</f>
        <v>0</v>
      </c>
      <c r="BF287" s="245">
        <f>IF(N287="snížená",J287,0)</f>
        <v>0</v>
      </c>
      <c r="BG287" s="245">
        <f>IF(N287="zákl. přenesená",J287,0)</f>
        <v>0</v>
      </c>
      <c r="BH287" s="245">
        <f>IF(N287="sníž. přenesená",J287,0)</f>
        <v>0</v>
      </c>
      <c r="BI287" s="245">
        <f>IF(N287="nulová",J287,0)</f>
        <v>0</v>
      </c>
      <c r="BJ287" s="17" t="s">
        <v>90</v>
      </c>
      <c r="BK287" s="245">
        <f>ROUND(I287*H287,2)</f>
        <v>0</v>
      </c>
      <c r="BL287" s="17" t="s">
        <v>452</v>
      </c>
      <c r="BM287" s="244" t="s">
        <v>1960</v>
      </c>
    </row>
    <row r="288" s="1" customFormat="1" ht="16.5" customHeight="1">
      <c r="B288" s="39"/>
      <c r="C288" s="295" t="s">
        <v>1215</v>
      </c>
      <c r="D288" s="295" t="s">
        <v>400</v>
      </c>
      <c r="E288" s="296" t="s">
        <v>6657</v>
      </c>
      <c r="F288" s="297" t="s">
        <v>6658</v>
      </c>
      <c r="G288" s="298" t="s">
        <v>6403</v>
      </c>
      <c r="H288" s="299">
        <v>21</v>
      </c>
      <c r="I288" s="300"/>
      <c r="J288" s="301">
        <f>ROUND(I288*H288,2)</f>
        <v>0</v>
      </c>
      <c r="K288" s="297" t="s">
        <v>6359</v>
      </c>
      <c r="L288" s="302"/>
      <c r="M288" s="303" t="s">
        <v>1</v>
      </c>
      <c r="N288" s="304" t="s">
        <v>48</v>
      </c>
      <c r="O288" s="87"/>
      <c r="P288" s="242">
        <f>O288*H288</f>
        <v>0</v>
      </c>
      <c r="Q288" s="242">
        <v>0</v>
      </c>
      <c r="R288" s="242">
        <f>Q288*H288</f>
        <v>0</v>
      </c>
      <c r="S288" s="242">
        <v>0</v>
      </c>
      <c r="T288" s="243">
        <f>S288*H288</f>
        <v>0</v>
      </c>
      <c r="AR288" s="244" t="s">
        <v>563</v>
      </c>
      <c r="AT288" s="244" t="s">
        <v>400</v>
      </c>
      <c r="AU288" s="244" t="s">
        <v>90</v>
      </c>
      <c r="AY288" s="17" t="s">
        <v>263</v>
      </c>
      <c r="BE288" s="245">
        <f>IF(N288="základní",J288,0)</f>
        <v>0</v>
      </c>
      <c r="BF288" s="245">
        <f>IF(N288="snížená",J288,0)</f>
        <v>0</v>
      </c>
      <c r="BG288" s="245">
        <f>IF(N288="zákl. přenesená",J288,0)</f>
        <v>0</v>
      </c>
      <c r="BH288" s="245">
        <f>IF(N288="sníž. přenesená",J288,0)</f>
        <v>0</v>
      </c>
      <c r="BI288" s="245">
        <f>IF(N288="nulová",J288,0)</f>
        <v>0</v>
      </c>
      <c r="BJ288" s="17" t="s">
        <v>90</v>
      </c>
      <c r="BK288" s="245">
        <f>ROUND(I288*H288,2)</f>
        <v>0</v>
      </c>
      <c r="BL288" s="17" t="s">
        <v>452</v>
      </c>
      <c r="BM288" s="244" t="s">
        <v>1968</v>
      </c>
    </row>
    <row r="289" s="1" customFormat="1" ht="16.5" customHeight="1">
      <c r="B289" s="39"/>
      <c r="C289" s="295" t="s">
        <v>1219</v>
      </c>
      <c r="D289" s="295" t="s">
        <v>400</v>
      </c>
      <c r="E289" s="296" t="s">
        <v>6659</v>
      </c>
      <c r="F289" s="297" t="s">
        <v>6660</v>
      </c>
      <c r="G289" s="298" t="s">
        <v>6403</v>
      </c>
      <c r="H289" s="299">
        <v>12</v>
      </c>
      <c r="I289" s="300"/>
      <c r="J289" s="301">
        <f>ROUND(I289*H289,2)</f>
        <v>0</v>
      </c>
      <c r="K289" s="297" t="s">
        <v>6359</v>
      </c>
      <c r="L289" s="302"/>
      <c r="M289" s="303" t="s">
        <v>1</v>
      </c>
      <c r="N289" s="304" t="s">
        <v>48</v>
      </c>
      <c r="O289" s="87"/>
      <c r="P289" s="242">
        <f>O289*H289</f>
        <v>0</v>
      </c>
      <c r="Q289" s="242">
        <v>0</v>
      </c>
      <c r="R289" s="242">
        <f>Q289*H289</f>
        <v>0</v>
      </c>
      <c r="S289" s="242">
        <v>0</v>
      </c>
      <c r="T289" s="243">
        <f>S289*H289</f>
        <v>0</v>
      </c>
      <c r="AR289" s="244" t="s">
        <v>563</v>
      </c>
      <c r="AT289" s="244" t="s">
        <v>400</v>
      </c>
      <c r="AU289" s="244" t="s">
        <v>90</v>
      </c>
      <c r="AY289" s="17" t="s">
        <v>263</v>
      </c>
      <c r="BE289" s="245">
        <f>IF(N289="základní",J289,0)</f>
        <v>0</v>
      </c>
      <c r="BF289" s="245">
        <f>IF(N289="snížená",J289,0)</f>
        <v>0</v>
      </c>
      <c r="BG289" s="245">
        <f>IF(N289="zákl. přenesená",J289,0)</f>
        <v>0</v>
      </c>
      <c r="BH289" s="245">
        <f>IF(N289="sníž. přenesená",J289,0)</f>
        <v>0</v>
      </c>
      <c r="BI289" s="245">
        <f>IF(N289="nulová",J289,0)</f>
        <v>0</v>
      </c>
      <c r="BJ289" s="17" t="s">
        <v>90</v>
      </c>
      <c r="BK289" s="245">
        <f>ROUND(I289*H289,2)</f>
        <v>0</v>
      </c>
      <c r="BL289" s="17" t="s">
        <v>452</v>
      </c>
      <c r="BM289" s="244" t="s">
        <v>1976</v>
      </c>
    </row>
    <row r="290" s="1" customFormat="1" ht="16.5" customHeight="1">
      <c r="B290" s="39"/>
      <c r="C290" s="295" t="s">
        <v>1230</v>
      </c>
      <c r="D290" s="295" t="s">
        <v>400</v>
      </c>
      <c r="E290" s="296" t="s">
        <v>6661</v>
      </c>
      <c r="F290" s="297" t="s">
        <v>6662</v>
      </c>
      <c r="G290" s="298" t="s">
        <v>6403</v>
      </c>
      <c r="H290" s="299">
        <v>9</v>
      </c>
      <c r="I290" s="300"/>
      <c r="J290" s="301">
        <f>ROUND(I290*H290,2)</f>
        <v>0</v>
      </c>
      <c r="K290" s="297" t="s">
        <v>6359</v>
      </c>
      <c r="L290" s="302"/>
      <c r="M290" s="303" t="s">
        <v>1</v>
      </c>
      <c r="N290" s="304" t="s">
        <v>48</v>
      </c>
      <c r="O290" s="87"/>
      <c r="P290" s="242">
        <f>O290*H290</f>
        <v>0</v>
      </c>
      <c r="Q290" s="242">
        <v>0</v>
      </c>
      <c r="R290" s="242">
        <f>Q290*H290</f>
        <v>0</v>
      </c>
      <c r="S290" s="242">
        <v>0</v>
      </c>
      <c r="T290" s="243">
        <f>S290*H290</f>
        <v>0</v>
      </c>
      <c r="AR290" s="244" t="s">
        <v>563</v>
      </c>
      <c r="AT290" s="244" t="s">
        <v>400</v>
      </c>
      <c r="AU290" s="244" t="s">
        <v>90</v>
      </c>
      <c r="AY290" s="17" t="s">
        <v>263</v>
      </c>
      <c r="BE290" s="245">
        <f>IF(N290="základní",J290,0)</f>
        <v>0</v>
      </c>
      <c r="BF290" s="245">
        <f>IF(N290="snížená",J290,0)</f>
        <v>0</v>
      </c>
      <c r="BG290" s="245">
        <f>IF(N290="zákl. přenesená",J290,0)</f>
        <v>0</v>
      </c>
      <c r="BH290" s="245">
        <f>IF(N290="sníž. přenesená",J290,0)</f>
        <v>0</v>
      </c>
      <c r="BI290" s="245">
        <f>IF(N290="nulová",J290,0)</f>
        <v>0</v>
      </c>
      <c r="BJ290" s="17" t="s">
        <v>90</v>
      </c>
      <c r="BK290" s="245">
        <f>ROUND(I290*H290,2)</f>
        <v>0</v>
      </c>
      <c r="BL290" s="17" t="s">
        <v>452</v>
      </c>
      <c r="BM290" s="244" t="s">
        <v>1984</v>
      </c>
    </row>
    <row r="291" s="1" customFormat="1" ht="16.5" customHeight="1">
      <c r="B291" s="39"/>
      <c r="C291" s="295" t="s">
        <v>1234</v>
      </c>
      <c r="D291" s="295" t="s">
        <v>400</v>
      </c>
      <c r="E291" s="296" t="s">
        <v>6663</v>
      </c>
      <c r="F291" s="297" t="s">
        <v>6664</v>
      </c>
      <c r="G291" s="298" t="s">
        <v>6403</v>
      </c>
      <c r="H291" s="299">
        <v>5</v>
      </c>
      <c r="I291" s="300"/>
      <c r="J291" s="301">
        <f>ROUND(I291*H291,2)</f>
        <v>0</v>
      </c>
      <c r="K291" s="297" t="s">
        <v>6359</v>
      </c>
      <c r="L291" s="302"/>
      <c r="M291" s="303" t="s">
        <v>1</v>
      </c>
      <c r="N291" s="304" t="s">
        <v>48</v>
      </c>
      <c r="O291" s="87"/>
      <c r="P291" s="242">
        <f>O291*H291</f>
        <v>0</v>
      </c>
      <c r="Q291" s="242">
        <v>0</v>
      </c>
      <c r="R291" s="242">
        <f>Q291*H291</f>
        <v>0</v>
      </c>
      <c r="S291" s="242">
        <v>0</v>
      </c>
      <c r="T291" s="243">
        <f>S291*H291</f>
        <v>0</v>
      </c>
      <c r="AR291" s="244" t="s">
        <v>563</v>
      </c>
      <c r="AT291" s="244" t="s">
        <v>400</v>
      </c>
      <c r="AU291" s="244" t="s">
        <v>90</v>
      </c>
      <c r="AY291" s="17" t="s">
        <v>263</v>
      </c>
      <c r="BE291" s="245">
        <f>IF(N291="základní",J291,0)</f>
        <v>0</v>
      </c>
      <c r="BF291" s="245">
        <f>IF(N291="snížená",J291,0)</f>
        <v>0</v>
      </c>
      <c r="BG291" s="245">
        <f>IF(N291="zákl. přenesená",J291,0)</f>
        <v>0</v>
      </c>
      <c r="BH291" s="245">
        <f>IF(N291="sníž. přenesená",J291,0)</f>
        <v>0</v>
      </c>
      <c r="BI291" s="245">
        <f>IF(N291="nulová",J291,0)</f>
        <v>0</v>
      </c>
      <c r="BJ291" s="17" t="s">
        <v>90</v>
      </c>
      <c r="BK291" s="245">
        <f>ROUND(I291*H291,2)</f>
        <v>0</v>
      </c>
      <c r="BL291" s="17" t="s">
        <v>452</v>
      </c>
      <c r="BM291" s="244" t="s">
        <v>1992</v>
      </c>
    </row>
    <row r="292" s="1" customFormat="1" ht="16.5" customHeight="1">
      <c r="B292" s="39"/>
      <c r="C292" s="295" t="s">
        <v>1237</v>
      </c>
      <c r="D292" s="295" t="s">
        <v>400</v>
      </c>
      <c r="E292" s="296" t="s">
        <v>6665</v>
      </c>
      <c r="F292" s="297" t="s">
        <v>6666</v>
      </c>
      <c r="G292" s="298" t="s">
        <v>6403</v>
      </c>
      <c r="H292" s="299">
        <v>10</v>
      </c>
      <c r="I292" s="300"/>
      <c r="J292" s="301">
        <f>ROUND(I292*H292,2)</f>
        <v>0</v>
      </c>
      <c r="K292" s="297" t="s">
        <v>6359</v>
      </c>
      <c r="L292" s="302"/>
      <c r="M292" s="303" t="s">
        <v>1</v>
      </c>
      <c r="N292" s="304" t="s">
        <v>48</v>
      </c>
      <c r="O292" s="87"/>
      <c r="P292" s="242">
        <f>O292*H292</f>
        <v>0</v>
      </c>
      <c r="Q292" s="242">
        <v>0</v>
      </c>
      <c r="R292" s="242">
        <f>Q292*H292</f>
        <v>0</v>
      </c>
      <c r="S292" s="242">
        <v>0</v>
      </c>
      <c r="T292" s="243">
        <f>S292*H292</f>
        <v>0</v>
      </c>
      <c r="AR292" s="244" t="s">
        <v>563</v>
      </c>
      <c r="AT292" s="244" t="s">
        <v>400</v>
      </c>
      <c r="AU292" s="244" t="s">
        <v>90</v>
      </c>
      <c r="AY292" s="17" t="s">
        <v>263</v>
      </c>
      <c r="BE292" s="245">
        <f>IF(N292="základní",J292,0)</f>
        <v>0</v>
      </c>
      <c r="BF292" s="245">
        <f>IF(N292="snížená",J292,0)</f>
        <v>0</v>
      </c>
      <c r="BG292" s="245">
        <f>IF(N292="zákl. přenesená",J292,0)</f>
        <v>0</v>
      </c>
      <c r="BH292" s="245">
        <f>IF(N292="sníž. přenesená",J292,0)</f>
        <v>0</v>
      </c>
      <c r="BI292" s="245">
        <f>IF(N292="nulová",J292,0)</f>
        <v>0</v>
      </c>
      <c r="BJ292" s="17" t="s">
        <v>90</v>
      </c>
      <c r="BK292" s="245">
        <f>ROUND(I292*H292,2)</f>
        <v>0</v>
      </c>
      <c r="BL292" s="17" t="s">
        <v>452</v>
      </c>
      <c r="BM292" s="244" t="s">
        <v>2000</v>
      </c>
    </row>
    <row r="293" s="1" customFormat="1" ht="16.5" customHeight="1">
      <c r="B293" s="39"/>
      <c r="C293" s="295" t="s">
        <v>1241</v>
      </c>
      <c r="D293" s="295" t="s">
        <v>400</v>
      </c>
      <c r="E293" s="296" t="s">
        <v>6667</v>
      </c>
      <c r="F293" s="297" t="s">
        <v>6668</v>
      </c>
      <c r="G293" s="298" t="s">
        <v>6403</v>
      </c>
      <c r="H293" s="299">
        <v>6</v>
      </c>
      <c r="I293" s="300"/>
      <c r="J293" s="301">
        <f>ROUND(I293*H293,2)</f>
        <v>0</v>
      </c>
      <c r="K293" s="297" t="s">
        <v>6359</v>
      </c>
      <c r="L293" s="302"/>
      <c r="M293" s="303" t="s">
        <v>1</v>
      </c>
      <c r="N293" s="304" t="s">
        <v>48</v>
      </c>
      <c r="O293" s="87"/>
      <c r="P293" s="242">
        <f>O293*H293</f>
        <v>0</v>
      </c>
      <c r="Q293" s="242">
        <v>0</v>
      </c>
      <c r="R293" s="242">
        <f>Q293*H293</f>
        <v>0</v>
      </c>
      <c r="S293" s="242">
        <v>0</v>
      </c>
      <c r="T293" s="243">
        <f>S293*H293</f>
        <v>0</v>
      </c>
      <c r="AR293" s="244" t="s">
        <v>563</v>
      </c>
      <c r="AT293" s="244" t="s">
        <v>400</v>
      </c>
      <c r="AU293" s="244" t="s">
        <v>90</v>
      </c>
      <c r="AY293" s="17" t="s">
        <v>263</v>
      </c>
      <c r="BE293" s="245">
        <f>IF(N293="základní",J293,0)</f>
        <v>0</v>
      </c>
      <c r="BF293" s="245">
        <f>IF(N293="snížená",J293,0)</f>
        <v>0</v>
      </c>
      <c r="BG293" s="245">
        <f>IF(N293="zákl. přenesená",J293,0)</f>
        <v>0</v>
      </c>
      <c r="BH293" s="245">
        <f>IF(N293="sníž. přenesená",J293,0)</f>
        <v>0</v>
      </c>
      <c r="BI293" s="245">
        <f>IF(N293="nulová",J293,0)</f>
        <v>0</v>
      </c>
      <c r="BJ293" s="17" t="s">
        <v>90</v>
      </c>
      <c r="BK293" s="245">
        <f>ROUND(I293*H293,2)</f>
        <v>0</v>
      </c>
      <c r="BL293" s="17" t="s">
        <v>452</v>
      </c>
      <c r="BM293" s="244" t="s">
        <v>2008</v>
      </c>
    </row>
    <row r="294" s="1" customFormat="1" ht="16.5" customHeight="1">
      <c r="B294" s="39"/>
      <c r="C294" s="233" t="s">
        <v>1244</v>
      </c>
      <c r="D294" s="233" t="s">
        <v>266</v>
      </c>
      <c r="E294" s="234" t="s">
        <v>6669</v>
      </c>
      <c r="F294" s="235" t="s">
        <v>6670</v>
      </c>
      <c r="G294" s="236" t="s">
        <v>503</v>
      </c>
      <c r="H294" s="237">
        <v>36</v>
      </c>
      <c r="I294" s="238"/>
      <c r="J294" s="239">
        <f>ROUND(I294*H294,2)</f>
        <v>0</v>
      </c>
      <c r="K294" s="235" t="s">
        <v>270</v>
      </c>
      <c r="L294" s="44"/>
      <c r="M294" s="240" t="s">
        <v>1</v>
      </c>
      <c r="N294" s="241" t="s">
        <v>48</v>
      </c>
      <c r="O294" s="87"/>
      <c r="P294" s="242">
        <f>O294*H294</f>
        <v>0</v>
      </c>
      <c r="Q294" s="242">
        <v>0</v>
      </c>
      <c r="R294" s="242">
        <f>Q294*H294</f>
        <v>0</v>
      </c>
      <c r="S294" s="242">
        <v>0</v>
      </c>
      <c r="T294" s="243">
        <f>S294*H294</f>
        <v>0</v>
      </c>
      <c r="AR294" s="244" t="s">
        <v>452</v>
      </c>
      <c r="AT294" s="244" t="s">
        <v>266</v>
      </c>
      <c r="AU294" s="244" t="s">
        <v>90</v>
      </c>
      <c r="AY294" s="17" t="s">
        <v>263</v>
      </c>
      <c r="BE294" s="245">
        <f>IF(N294="základní",J294,0)</f>
        <v>0</v>
      </c>
      <c r="BF294" s="245">
        <f>IF(N294="snížená",J294,0)</f>
        <v>0</v>
      </c>
      <c r="BG294" s="245">
        <f>IF(N294="zákl. přenesená",J294,0)</f>
        <v>0</v>
      </c>
      <c r="BH294" s="245">
        <f>IF(N294="sníž. přenesená",J294,0)</f>
        <v>0</v>
      </c>
      <c r="BI294" s="245">
        <f>IF(N294="nulová",J294,0)</f>
        <v>0</v>
      </c>
      <c r="BJ294" s="17" t="s">
        <v>90</v>
      </c>
      <c r="BK294" s="245">
        <f>ROUND(I294*H294,2)</f>
        <v>0</v>
      </c>
      <c r="BL294" s="17" t="s">
        <v>452</v>
      </c>
      <c r="BM294" s="244" t="s">
        <v>2016</v>
      </c>
    </row>
    <row r="295" s="1" customFormat="1" ht="16.5" customHeight="1">
      <c r="B295" s="39"/>
      <c r="C295" s="295" t="s">
        <v>1250</v>
      </c>
      <c r="D295" s="295" t="s">
        <v>400</v>
      </c>
      <c r="E295" s="296" t="s">
        <v>6671</v>
      </c>
      <c r="F295" s="297" t="s">
        <v>6672</v>
      </c>
      <c r="G295" s="298" t="s">
        <v>6403</v>
      </c>
      <c r="H295" s="299">
        <v>4</v>
      </c>
      <c r="I295" s="300"/>
      <c r="J295" s="301">
        <f>ROUND(I295*H295,2)</f>
        <v>0</v>
      </c>
      <c r="K295" s="297" t="s">
        <v>6359</v>
      </c>
      <c r="L295" s="302"/>
      <c r="M295" s="303" t="s">
        <v>1</v>
      </c>
      <c r="N295" s="304" t="s">
        <v>48</v>
      </c>
      <c r="O295" s="87"/>
      <c r="P295" s="242">
        <f>O295*H295</f>
        <v>0</v>
      </c>
      <c r="Q295" s="242">
        <v>0</v>
      </c>
      <c r="R295" s="242">
        <f>Q295*H295</f>
        <v>0</v>
      </c>
      <c r="S295" s="242">
        <v>0</v>
      </c>
      <c r="T295" s="243">
        <f>S295*H295</f>
        <v>0</v>
      </c>
      <c r="AR295" s="244" t="s">
        <v>563</v>
      </c>
      <c r="AT295" s="244" t="s">
        <v>400</v>
      </c>
      <c r="AU295" s="244" t="s">
        <v>90</v>
      </c>
      <c r="AY295" s="17" t="s">
        <v>263</v>
      </c>
      <c r="BE295" s="245">
        <f>IF(N295="základní",J295,0)</f>
        <v>0</v>
      </c>
      <c r="BF295" s="245">
        <f>IF(N295="snížená",J295,0)</f>
        <v>0</v>
      </c>
      <c r="BG295" s="245">
        <f>IF(N295="zákl. přenesená",J295,0)</f>
        <v>0</v>
      </c>
      <c r="BH295" s="245">
        <f>IF(N295="sníž. přenesená",J295,0)</f>
        <v>0</v>
      </c>
      <c r="BI295" s="245">
        <f>IF(N295="nulová",J295,0)</f>
        <v>0</v>
      </c>
      <c r="BJ295" s="17" t="s">
        <v>90</v>
      </c>
      <c r="BK295" s="245">
        <f>ROUND(I295*H295,2)</f>
        <v>0</v>
      </c>
      <c r="BL295" s="17" t="s">
        <v>452</v>
      </c>
      <c r="BM295" s="244" t="s">
        <v>2024</v>
      </c>
    </row>
    <row r="296" s="1" customFormat="1" ht="16.5" customHeight="1">
      <c r="B296" s="39"/>
      <c r="C296" s="295" t="s">
        <v>1259</v>
      </c>
      <c r="D296" s="295" t="s">
        <v>400</v>
      </c>
      <c r="E296" s="296" t="s">
        <v>6673</v>
      </c>
      <c r="F296" s="297" t="s">
        <v>6674</v>
      </c>
      <c r="G296" s="298" t="s">
        <v>6403</v>
      </c>
      <c r="H296" s="299">
        <v>6</v>
      </c>
      <c r="I296" s="300"/>
      <c r="J296" s="301">
        <f>ROUND(I296*H296,2)</f>
        <v>0</v>
      </c>
      <c r="K296" s="297" t="s">
        <v>6359</v>
      </c>
      <c r="L296" s="302"/>
      <c r="M296" s="303" t="s">
        <v>1</v>
      </c>
      <c r="N296" s="304" t="s">
        <v>48</v>
      </c>
      <c r="O296" s="87"/>
      <c r="P296" s="242">
        <f>O296*H296</f>
        <v>0</v>
      </c>
      <c r="Q296" s="242">
        <v>0</v>
      </c>
      <c r="R296" s="242">
        <f>Q296*H296</f>
        <v>0</v>
      </c>
      <c r="S296" s="242">
        <v>0</v>
      </c>
      <c r="T296" s="243">
        <f>S296*H296</f>
        <v>0</v>
      </c>
      <c r="AR296" s="244" t="s">
        <v>563</v>
      </c>
      <c r="AT296" s="244" t="s">
        <v>400</v>
      </c>
      <c r="AU296" s="244" t="s">
        <v>90</v>
      </c>
      <c r="AY296" s="17" t="s">
        <v>263</v>
      </c>
      <c r="BE296" s="245">
        <f>IF(N296="základní",J296,0)</f>
        <v>0</v>
      </c>
      <c r="BF296" s="245">
        <f>IF(N296="snížená",J296,0)</f>
        <v>0</v>
      </c>
      <c r="BG296" s="245">
        <f>IF(N296="zákl. přenesená",J296,0)</f>
        <v>0</v>
      </c>
      <c r="BH296" s="245">
        <f>IF(N296="sníž. přenesená",J296,0)</f>
        <v>0</v>
      </c>
      <c r="BI296" s="245">
        <f>IF(N296="nulová",J296,0)</f>
        <v>0</v>
      </c>
      <c r="BJ296" s="17" t="s">
        <v>90</v>
      </c>
      <c r="BK296" s="245">
        <f>ROUND(I296*H296,2)</f>
        <v>0</v>
      </c>
      <c r="BL296" s="17" t="s">
        <v>452</v>
      </c>
      <c r="BM296" s="244" t="s">
        <v>2032</v>
      </c>
    </row>
    <row r="297" s="1" customFormat="1" ht="16.5" customHeight="1">
      <c r="B297" s="39"/>
      <c r="C297" s="295" t="s">
        <v>1264</v>
      </c>
      <c r="D297" s="295" t="s">
        <v>400</v>
      </c>
      <c r="E297" s="296" t="s">
        <v>6675</v>
      </c>
      <c r="F297" s="297" t="s">
        <v>6676</v>
      </c>
      <c r="G297" s="298" t="s">
        <v>6403</v>
      </c>
      <c r="H297" s="299">
        <v>21</v>
      </c>
      <c r="I297" s="300"/>
      <c r="J297" s="301">
        <f>ROUND(I297*H297,2)</f>
        <v>0</v>
      </c>
      <c r="K297" s="297" t="s">
        <v>6359</v>
      </c>
      <c r="L297" s="302"/>
      <c r="M297" s="303" t="s">
        <v>1</v>
      </c>
      <c r="N297" s="304" t="s">
        <v>48</v>
      </c>
      <c r="O297" s="87"/>
      <c r="P297" s="242">
        <f>O297*H297</f>
        <v>0</v>
      </c>
      <c r="Q297" s="242">
        <v>0</v>
      </c>
      <c r="R297" s="242">
        <f>Q297*H297</f>
        <v>0</v>
      </c>
      <c r="S297" s="242">
        <v>0</v>
      </c>
      <c r="T297" s="243">
        <f>S297*H297</f>
        <v>0</v>
      </c>
      <c r="AR297" s="244" t="s">
        <v>563</v>
      </c>
      <c r="AT297" s="244" t="s">
        <v>400</v>
      </c>
      <c r="AU297" s="244" t="s">
        <v>90</v>
      </c>
      <c r="AY297" s="17" t="s">
        <v>263</v>
      </c>
      <c r="BE297" s="245">
        <f>IF(N297="základní",J297,0)</f>
        <v>0</v>
      </c>
      <c r="BF297" s="245">
        <f>IF(N297="snížená",J297,0)</f>
        <v>0</v>
      </c>
      <c r="BG297" s="245">
        <f>IF(N297="zákl. přenesená",J297,0)</f>
        <v>0</v>
      </c>
      <c r="BH297" s="245">
        <f>IF(N297="sníž. přenesená",J297,0)</f>
        <v>0</v>
      </c>
      <c r="BI297" s="245">
        <f>IF(N297="nulová",J297,0)</f>
        <v>0</v>
      </c>
      <c r="BJ297" s="17" t="s">
        <v>90</v>
      </c>
      <c r="BK297" s="245">
        <f>ROUND(I297*H297,2)</f>
        <v>0</v>
      </c>
      <c r="BL297" s="17" t="s">
        <v>452</v>
      </c>
      <c r="BM297" s="244" t="s">
        <v>2040</v>
      </c>
    </row>
    <row r="298" s="1" customFormat="1" ht="16.5" customHeight="1">
      <c r="B298" s="39"/>
      <c r="C298" s="295" t="s">
        <v>1270</v>
      </c>
      <c r="D298" s="295" t="s">
        <v>400</v>
      </c>
      <c r="E298" s="296" t="s">
        <v>6677</v>
      </c>
      <c r="F298" s="297" t="s">
        <v>6678</v>
      </c>
      <c r="G298" s="298" t="s">
        <v>6403</v>
      </c>
      <c r="H298" s="299">
        <v>1</v>
      </c>
      <c r="I298" s="300"/>
      <c r="J298" s="301">
        <f>ROUND(I298*H298,2)</f>
        <v>0</v>
      </c>
      <c r="K298" s="297" t="s">
        <v>6359</v>
      </c>
      <c r="L298" s="302"/>
      <c r="M298" s="303" t="s">
        <v>1</v>
      </c>
      <c r="N298" s="304" t="s">
        <v>48</v>
      </c>
      <c r="O298" s="87"/>
      <c r="P298" s="242">
        <f>O298*H298</f>
        <v>0</v>
      </c>
      <c r="Q298" s="242">
        <v>0</v>
      </c>
      <c r="R298" s="242">
        <f>Q298*H298</f>
        <v>0</v>
      </c>
      <c r="S298" s="242">
        <v>0</v>
      </c>
      <c r="T298" s="243">
        <f>S298*H298</f>
        <v>0</v>
      </c>
      <c r="AR298" s="244" t="s">
        <v>563</v>
      </c>
      <c r="AT298" s="244" t="s">
        <v>400</v>
      </c>
      <c r="AU298" s="244" t="s">
        <v>90</v>
      </c>
      <c r="AY298" s="17" t="s">
        <v>263</v>
      </c>
      <c r="BE298" s="245">
        <f>IF(N298="základní",J298,0)</f>
        <v>0</v>
      </c>
      <c r="BF298" s="245">
        <f>IF(N298="snížená",J298,0)</f>
        <v>0</v>
      </c>
      <c r="BG298" s="245">
        <f>IF(N298="zákl. přenesená",J298,0)</f>
        <v>0</v>
      </c>
      <c r="BH298" s="245">
        <f>IF(N298="sníž. přenesená",J298,0)</f>
        <v>0</v>
      </c>
      <c r="BI298" s="245">
        <f>IF(N298="nulová",J298,0)</f>
        <v>0</v>
      </c>
      <c r="BJ298" s="17" t="s">
        <v>90</v>
      </c>
      <c r="BK298" s="245">
        <f>ROUND(I298*H298,2)</f>
        <v>0</v>
      </c>
      <c r="BL298" s="17" t="s">
        <v>452</v>
      </c>
      <c r="BM298" s="244" t="s">
        <v>2048</v>
      </c>
    </row>
    <row r="299" s="1" customFormat="1" ht="16.5" customHeight="1">
      <c r="B299" s="39"/>
      <c r="C299" s="295" t="s">
        <v>1275</v>
      </c>
      <c r="D299" s="295" t="s">
        <v>400</v>
      </c>
      <c r="E299" s="296" t="s">
        <v>6679</v>
      </c>
      <c r="F299" s="297" t="s">
        <v>6680</v>
      </c>
      <c r="G299" s="298" t="s">
        <v>6403</v>
      </c>
      <c r="H299" s="299">
        <v>1</v>
      </c>
      <c r="I299" s="300"/>
      <c r="J299" s="301">
        <f>ROUND(I299*H299,2)</f>
        <v>0</v>
      </c>
      <c r="K299" s="297" t="s">
        <v>6359</v>
      </c>
      <c r="L299" s="302"/>
      <c r="M299" s="303" t="s">
        <v>1</v>
      </c>
      <c r="N299" s="304" t="s">
        <v>48</v>
      </c>
      <c r="O299" s="87"/>
      <c r="P299" s="242">
        <f>O299*H299</f>
        <v>0</v>
      </c>
      <c r="Q299" s="242">
        <v>0</v>
      </c>
      <c r="R299" s="242">
        <f>Q299*H299</f>
        <v>0</v>
      </c>
      <c r="S299" s="242">
        <v>0</v>
      </c>
      <c r="T299" s="243">
        <f>S299*H299</f>
        <v>0</v>
      </c>
      <c r="AR299" s="244" t="s">
        <v>563</v>
      </c>
      <c r="AT299" s="244" t="s">
        <v>400</v>
      </c>
      <c r="AU299" s="244" t="s">
        <v>90</v>
      </c>
      <c r="AY299" s="17" t="s">
        <v>263</v>
      </c>
      <c r="BE299" s="245">
        <f>IF(N299="základní",J299,0)</f>
        <v>0</v>
      </c>
      <c r="BF299" s="245">
        <f>IF(N299="snížená",J299,0)</f>
        <v>0</v>
      </c>
      <c r="BG299" s="245">
        <f>IF(N299="zákl. přenesená",J299,0)</f>
        <v>0</v>
      </c>
      <c r="BH299" s="245">
        <f>IF(N299="sníž. přenesená",J299,0)</f>
        <v>0</v>
      </c>
      <c r="BI299" s="245">
        <f>IF(N299="nulová",J299,0)</f>
        <v>0</v>
      </c>
      <c r="BJ299" s="17" t="s">
        <v>90</v>
      </c>
      <c r="BK299" s="245">
        <f>ROUND(I299*H299,2)</f>
        <v>0</v>
      </c>
      <c r="BL299" s="17" t="s">
        <v>452</v>
      </c>
      <c r="BM299" s="244" t="s">
        <v>2058</v>
      </c>
    </row>
    <row r="300" s="1" customFormat="1" ht="16.5" customHeight="1">
      <c r="B300" s="39"/>
      <c r="C300" s="295" t="s">
        <v>1277</v>
      </c>
      <c r="D300" s="295" t="s">
        <v>400</v>
      </c>
      <c r="E300" s="296" t="s">
        <v>6681</v>
      </c>
      <c r="F300" s="297" t="s">
        <v>6682</v>
      </c>
      <c r="G300" s="298" t="s">
        <v>6403</v>
      </c>
      <c r="H300" s="299">
        <v>1</v>
      </c>
      <c r="I300" s="300"/>
      <c r="J300" s="301">
        <f>ROUND(I300*H300,2)</f>
        <v>0</v>
      </c>
      <c r="K300" s="297" t="s">
        <v>6359</v>
      </c>
      <c r="L300" s="302"/>
      <c r="M300" s="303" t="s">
        <v>1</v>
      </c>
      <c r="N300" s="304" t="s">
        <v>48</v>
      </c>
      <c r="O300" s="87"/>
      <c r="P300" s="242">
        <f>O300*H300</f>
        <v>0</v>
      </c>
      <c r="Q300" s="242">
        <v>0</v>
      </c>
      <c r="R300" s="242">
        <f>Q300*H300</f>
        <v>0</v>
      </c>
      <c r="S300" s="242">
        <v>0</v>
      </c>
      <c r="T300" s="243">
        <f>S300*H300</f>
        <v>0</v>
      </c>
      <c r="AR300" s="244" t="s">
        <v>563</v>
      </c>
      <c r="AT300" s="244" t="s">
        <v>400</v>
      </c>
      <c r="AU300" s="244" t="s">
        <v>90</v>
      </c>
      <c r="AY300" s="17" t="s">
        <v>263</v>
      </c>
      <c r="BE300" s="245">
        <f>IF(N300="základní",J300,0)</f>
        <v>0</v>
      </c>
      <c r="BF300" s="245">
        <f>IF(N300="snížená",J300,0)</f>
        <v>0</v>
      </c>
      <c r="BG300" s="245">
        <f>IF(N300="zákl. přenesená",J300,0)</f>
        <v>0</v>
      </c>
      <c r="BH300" s="245">
        <f>IF(N300="sníž. přenesená",J300,0)</f>
        <v>0</v>
      </c>
      <c r="BI300" s="245">
        <f>IF(N300="nulová",J300,0)</f>
        <v>0</v>
      </c>
      <c r="BJ300" s="17" t="s">
        <v>90</v>
      </c>
      <c r="BK300" s="245">
        <f>ROUND(I300*H300,2)</f>
        <v>0</v>
      </c>
      <c r="BL300" s="17" t="s">
        <v>452</v>
      </c>
      <c r="BM300" s="244" t="s">
        <v>2075</v>
      </c>
    </row>
    <row r="301" s="1" customFormat="1" ht="16.5" customHeight="1">
      <c r="B301" s="39"/>
      <c r="C301" s="295" t="s">
        <v>1282</v>
      </c>
      <c r="D301" s="295" t="s">
        <v>400</v>
      </c>
      <c r="E301" s="296" t="s">
        <v>6683</v>
      </c>
      <c r="F301" s="297" t="s">
        <v>6684</v>
      </c>
      <c r="G301" s="298" t="s">
        <v>6403</v>
      </c>
      <c r="H301" s="299">
        <v>1</v>
      </c>
      <c r="I301" s="300"/>
      <c r="J301" s="301">
        <f>ROUND(I301*H301,2)</f>
        <v>0</v>
      </c>
      <c r="K301" s="297" t="s">
        <v>6359</v>
      </c>
      <c r="L301" s="302"/>
      <c r="M301" s="303" t="s">
        <v>1</v>
      </c>
      <c r="N301" s="304" t="s">
        <v>48</v>
      </c>
      <c r="O301" s="87"/>
      <c r="P301" s="242">
        <f>O301*H301</f>
        <v>0</v>
      </c>
      <c r="Q301" s="242">
        <v>0</v>
      </c>
      <c r="R301" s="242">
        <f>Q301*H301</f>
        <v>0</v>
      </c>
      <c r="S301" s="242">
        <v>0</v>
      </c>
      <c r="T301" s="243">
        <f>S301*H301</f>
        <v>0</v>
      </c>
      <c r="AR301" s="244" t="s">
        <v>563</v>
      </c>
      <c r="AT301" s="244" t="s">
        <v>400</v>
      </c>
      <c r="AU301" s="244" t="s">
        <v>90</v>
      </c>
      <c r="AY301" s="17" t="s">
        <v>263</v>
      </c>
      <c r="BE301" s="245">
        <f>IF(N301="základní",J301,0)</f>
        <v>0</v>
      </c>
      <c r="BF301" s="245">
        <f>IF(N301="snížená",J301,0)</f>
        <v>0</v>
      </c>
      <c r="BG301" s="245">
        <f>IF(N301="zákl. přenesená",J301,0)</f>
        <v>0</v>
      </c>
      <c r="BH301" s="245">
        <f>IF(N301="sníž. přenesená",J301,0)</f>
        <v>0</v>
      </c>
      <c r="BI301" s="245">
        <f>IF(N301="nulová",J301,0)</f>
        <v>0</v>
      </c>
      <c r="BJ301" s="17" t="s">
        <v>90</v>
      </c>
      <c r="BK301" s="245">
        <f>ROUND(I301*H301,2)</f>
        <v>0</v>
      </c>
      <c r="BL301" s="17" t="s">
        <v>452</v>
      </c>
      <c r="BM301" s="244" t="s">
        <v>2084</v>
      </c>
    </row>
    <row r="302" s="1" customFormat="1" ht="16.5" customHeight="1">
      <c r="B302" s="39"/>
      <c r="C302" s="233" t="s">
        <v>1286</v>
      </c>
      <c r="D302" s="233" t="s">
        <v>266</v>
      </c>
      <c r="E302" s="234" t="s">
        <v>6685</v>
      </c>
      <c r="F302" s="235" t="s">
        <v>6686</v>
      </c>
      <c r="G302" s="236" t="s">
        <v>503</v>
      </c>
      <c r="H302" s="237">
        <v>27</v>
      </c>
      <c r="I302" s="238"/>
      <c r="J302" s="239">
        <f>ROUND(I302*H302,2)</f>
        <v>0</v>
      </c>
      <c r="K302" s="235" t="s">
        <v>270</v>
      </c>
      <c r="L302" s="44"/>
      <c r="M302" s="240" t="s">
        <v>1</v>
      </c>
      <c r="N302" s="241" t="s">
        <v>48</v>
      </c>
      <c r="O302" s="87"/>
      <c r="P302" s="242">
        <f>O302*H302</f>
        <v>0</v>
      </c>
      <c r="Q302" s="242">
        <v>0</v>
      </c>
      <c r="R302" s="242">
        <f>Q302*H302</f>
        <v>0</v>
      </c>
      <c r="S302" s="242">
        <v>0</v>
      </c>
      <c r="T302" s="243">
        <f>S302*H302</f>
        <v>0</v>
      </c>
      <c r="AR302" s="244" t="s">
        <v>452</v>
      </c>
      <c r="AT302" s="244" t="s">
        <v>266</v>
      </c>
      <c r="AU302" s="244" t="s">
        <v>90</v>
      </c>
      <c r="AY302" s="17" t="s">
        <v>263</v>
      </c>
      <c r="BE302" s="245">
        <f>IF(N302="základní",J302,0)</f>
        <v>0</v>
      </c>
      <c r="BF302" s="245">
        <f>IF(N302="snížená",J302,0)</f>
        <v>0</v>
      </c>
      <c r="BG302" s="245">
        <f>IF(N302="zákl. přenesená",J302,0)</f>
        <v>0</v>
      </c>
      <c r="BH302" s="245">
        <f>IF(N302="sníž. přenesená",J302,0)</f>
        <v>0</v>
      </c>
      <c r="BI302" s="245">
        <f>IF(N302="nulová",J302,0)</f>
        <v>0</v>
      </c>
      <c r="BJ302" s="17" t="s">
        <v>90</v>
      </c>
      <c r="BK302" s="245">
        <f>ROUND(I302*H302,2)</f>
        <v>0</v>
      </c>
      <c r="BL302" s="17" t="s">
        <v>452</v>
      </c>
      <c r="BM302" s="244" t="s">
        <v>2092</v>
      </c>
    </row>
    <row r="303" s="1" customFormat="1" ht="16.5" customHeight="1">
      <c r="B303" s="39"/>
      <c r="C303" s="295" t="s">
        <v>1289</v>
      </c>
      <c r="D303" s="295" t="s">
        <v>400</v>
      </c>
      <c r="E303" s="296" t="s">
        <v>6687</v>
      </c>
      <c r="F303" s="297" t="s">
        <v>6688</v>
      </c>
      <c r="G303" s="298" t="s">
        <v>6403</v>
      </c>
      <c r="H303" s="299">
        <v>4</v>
      </c>
      <c r="I303" s="300"/>
      <c r="J303" s="301">
        <f>ROUND(I303*H303,2)</f>
        <v>0</v>
      </c>
      <c r="K303" s="297" t="s">
        <v>6359</v>
      </c>
      <c r="L303" s="302"/>
      <c r="M303" s="303" t="s">
        <v>1</v>
      </c>
      <c r="N303" s="304" t="s">
        <v>48</v>
      </c>
      <c r="O303" s="87"/>
      <c r="P303" s="242">
        <f>O303*H303</f>
        <v>0</v>
      </c>
      <c r="Q303" s="242">
        <v>0</v>
      </c>
      <c r="R303" s="242">
        <f>Q303*H303</f>
        <v>0</v>
      </c>
      <c r="S303" s="242">
        <v>0</v>
      </c>
      <c r="T303" s="243">
        <f>S303*H303</f>
        <v>0</v>
      </c>
      <c r="AR303" s="244" t="s">
        <v>563</v>
      </c>
      <c r="AT303" s="244" t="s">
        <v>400</v>
      </c>
      <c r="AU303" s="244" t="s">
        <v>90</v>
      </c>
      <c r="AY303" s="17" t="s">
        <v>263</v>
      </c>
      <c r="BE303" s="245">
        <f>IF(N303="základní",J303,0)</f>
        <v>0</v>
      </c>
      <c r="BF303" s="245">
        <f>IF(N303="snížená",J303,0)</f>
        <v>0</v>
      </c>
      <c r="BG303" s="245">
        <f>IF(N303="zákl. přenesená",J303,0)</f>
        <v>0</v>
      </c>
      <c r="BH303" s="245">
        <f>IF(N303="sníž. přenesená",J303,0)</f>
        <v>0</v>
      </c>
      <c r="BI303" s="245">
        <f>IF(N303="nulová",J303,0)</f>
        <v>0</v>
      </c>
      <c r="BJ303" s="17" t="s">
        <v>90</v>
      </c>
      <c r="BK303" s="245">
        <f>ROUND(I303*H303,2)</f>
        <v>0</v>
      </c>
      <c r="BL303" s="17" t="s">
        <v>452</v>
      </c>
      <c r="BM303" s="244" t="s">
        <v>2101</v>
      </c>
    </row>
    <row r="304" s="1" customFormat="1" ht="16.5" customHeight="1">
      <c r="B304" s="39"/>
      <c r="C304" s="295" t="s">
        <v>1294</v>
      </c>
      <c r="D304" s="295" t="s">
        <v>400</v>
      </c>
      <c r="E304" s="296" t="s">
        <v>6689</v>
      </c>
      <c r="F304" s="297" t="s">
        <v>6690</v>
      </c>
      <c r="G304" s="298" t="s">
        <v>6403</v>
      </c>
      <c r="H304" s="299">
        <v>2</v>
      </c>
      <c r="I304" s="300"/>
      <c r="J304" s="301">
        <f>ROUND(I304*H304,2)</f>
        <v>0</v>
      </c>
      <c r="K304" s="297" t="s">
        <v>6359</v>
      </c>
      <c r="L304" s="302"/>
      <c r="M304" s="303" t="s">
        <v>1</v>
      </c>
      <c r="N304" s="304" t="s">
        <v>48</v>
      </c>
      <c r="O304" s="87"/>
      <c r="P304" s="242">
        <f>O304*H304</f>
        <v>0</v>
      </c>
      <c r="Q304" s="242">
        <v>0</v>
      </c>
      <c r="R304" s="242">
        <f>Q304*H304</f>
        <v>0</v>
      </c>
      <c r="S304" s="242">
        <v>0</v>
      </c>
      <c r="T304" s="243">
        <f>S304*H304</f>
        <v>0</v>
      </c>
      <c r="AR304" s="244" t="s">
        <v>563</v>
      </c>
      <c r="AT304" s="244" t="s">
        <v>400</v>
      </c>
      <c r="AU304" s="244" t="s">
        <v>90</v>
      </c>
      <c r="AY304" s="17" t="s">
        <v>263</v>
      </c>
      <c r="BE304" s="245">
        <f>IF(N304="základní",J304,0)</f>
        <v>0</v>
      </c>
      <c r="BF304" s="245">
        <f>IF(N304="snížená",J304,0)</f>
        <v>0</v>
      </c>
      <c r="BG304" s="245">
        <f>IF(N304="zákl. přenesená",J304,0)</f>
        <v>0</v>
      </c>
      <c r="BH304" s="245">
        <f>IF(N304="sníž. přenesená",J304,0)</f>
        <v>0</v>
      </c>
      <c r="BI304" s="245">
        <f>IF(N304="nulová",J304,0)</f>
        <v>0</v>
      </c>
      <c r="BJ304" s="17" t="s">
        <v>90</v>
      </c>
      <c r="BK304" s="245">
        <f>ROUND(I304*H304,2)</f>
        <v>0</v>
      </c>
      <c r="BL304" s="17" t="s">
        <v>452</v>
      </c>
      <c r="BM304" s="244" t="s">
        <v>2109</v>
      </c>
    </row>
    <row r="305" s="1" customFormat="1" ht="16.5" customHeight="1">
      <c r="B305" s="39"/>
      <c r="C305" s="295" t="s">
        <v>1299</v>
      </c>
      <c r="D305" s="295" t="s">
        <v>400</v>
      </c>
      <c r="E305" s="296" t="s">
        <v>6691</v>
      </c>
      <c r="F305" s="297" t="s">
        <v>6692</v>
      </c>
      <c r="G305" s="298" t="s">
        <v>6403</v>
      </c>
      <c r="H305" s="299">
        <v>15</v>
      </c>
      <c r="I305" s="300"/>
      <c r="J305" s="301">
        <f>ROUND(I305*H305,2)</f>
        <v>0</v>
      </c>
      <c r="K305" s="297" t="s">
        <v>6359</v>
      </c>
      <c r="L305" s="302"/>
      <c r="M305" s="303" t="s">
        <v>1</v>
      </c>
      <c r="N305" s="304" t="s">
        <v>48</v>
      </c>
      <c r="O305" s="87"/>
      <c r="P305" s="242">
        <f>O305*H305</f>
        <v>0</v>
      </c>
      <c r="Q305" s="242">
        <v>0</v>
      </c>
      <c r="R305" s="242">
        <f>Q305*H305</f>
        <v>0</v>
      </c>
      <c r="S305" s="242">
        <v>0</v>
      </c>
      <c r="T305" s="243">
        <f>S305*H305</f>
        <v>0</v>
      </c>
      <c r="AR305" s="244" t="s">
        <v>563</v>
      </c>
      <c r="AT305" s="244" t="s">
        <v>400</v>
      </c>
      <c r="AU305" s="244" t="s">
        <v>90</v>
      </c>
      <c r="AY305" s="17" t="s">
        <v>263</v>
      </c>
      <c r="BE305" s="245">
        <f>IF(N305="základní",J305,0)</f>
        <v>0</v>
      </c>
      <c r="BF305" s="245">
        <f>IF(N305="snížená",J305,0)</f>
        <v>0</v>
      </c>
      <c r="BG305" s="245">
        <f>IF(N305="zákl. přenesená",J305,0)</f>
        <v>0</v>
      </c>
      <c r="BH305" s="245">
        <f>IF(N305="sníž. přenesená",J305,0)</f>
        <v>0</v>
      </c>
      <c r="BI305" s="245">
        <f>IF(N305="nulová",J305,0)</f>
        <v>0</v>
      </c>
      <c r="BJ305" s="17" t="s">
        <v>90</v>
      </c>
      <c r="BK305" s="245">
        <f>ROUND(I305*H305,2)</f>
        <v>0</v>
      </c>
      <c r="BL305" s="17" t="s">
        <v>452</v>
      </c>
      <c r="BM305" s="244" t="s">
        <v>2117</v>
      </c>
    </row>
    <row r="306" s="1" customFormat="1" ht="16.5" customHeight="1">
      <c r="B306" s="39"/>
      <c r="C306" s="233" t="s">
        <v>1303</v>
      </c>
      <c r="D306" s="233" t="s">
        <v>266</v>
      </c>
      <c r="E306" s="234" t="s">
        <v>6693</v>
      </c>
      <c r="F306" s="235" t="s">
        <v>6694</v>
      </c>
      <c r="G306" s="236" t="s">
        <v>503</v>
      </c>
      <c r="H306" s="237">
        <v>14</v>
      </c>
      <c r="I306" s="238"/>
      <c r="J306" s="239">
        <f>ROUND(I306*H306,2)</f>
        <v>0</v>
      </c>
      <c r="K306" s="235" t="s">
        <v>270</v>
      </c>
      <c r="L306" s="44"/>
      <c r="M306" s="240" t="s">
        <v>1</v>
      </c>
      <c r="N306" s="241" t="s">
        <v>48</v>
      </c>
      <c r="O306" s="87"/>
      <c r="P306" s="242">
        <f>O306*H306</f>
        <v>0</v>
      </c>
      <c r="Q306" s="242">
        <v>0</v>
      </c>
      <c r="R306" s="242">
        <f>Q306*H306</f>
        <v>0</v>
      </c>
      <c r="S306" s="242">
        <v>0</v>
      </c>
      <c r="T306" s="243">
        <f>S306*H306</f>
        <v>0</v>
      </c>
      <c r="AR306" s="244" t="s">
        <v>452</v>
      </c>
      <c r="AT306" s="244" t="s">
        <v>266</v>
      </c>
      <c r="AU306" s="244" t="s">
        <v>90</v>
      </c>
      <c r="AY306" s="17" t="s">
        <v>263</v>
      </c>
      <c r="BE306" s="245">
        <f>IF(N306="základní",J306,0)</f>
        <v>0</v>
      </c>
      <c r="BF306" s="245">
        <f>IF(N306="snížená",J306,0)</f>
        <v>0</v>
      </c>
      <c r="BG306" s="245">
        <f>IF(N306="zákl. přenesená",J306,0)</f>
        <v>0</v>
      </c>
      <c r="BH306" s="245">
        <f>IF(N306="sníž. přenesená",J306,0)</f>
        <v>0</v>
      </c>
      <c r="BI306" s="245">
        <f>IF(N306="nulová",J306,0)</f>
        <v>0</v>
      </c>
      <c r="BJ306" s="17" t="s">
        <v>90</v>
      </c>
      <c r="BK306" s="245">
        <f>ROUND(I306*H306,2)</f>
        <v>0</v>
      </c>
      <c r="BL306" s="17" t="s">
        <v>452</v>
      </c>
      <c r="BM306" s="244" t="s">
        <v>2125</v>
      </c>
    </row>
    <row r="307" s="1" customFormat="1" ht="16.5" customHeight="1">
      <c r="B307" s="39"/>
      <c r="C307" s="295" t="s">
        <v>1310</v>
      </c>
      <c r="D307" s="295" t="s">
        <v>400</v>
      </c>
      <c r="E307" s="296" t="s">
        <v>6695</v>
      </c>
      <c r="F307" s="297" t="s">
        <v>6696</v>
      </c>
      <c r="G307" s="298" t="s">
        <v>6403</v>
      </c>
      <c r="H307" s="299">
        <v>1</v>
      </c>
      <c r="I307" s="300"/>
      <c r="J307" s="301">
        <f>ROUND(I307*H307,2)</f>
        <v>0</v>
      </c>
      <c r="K307" s="297" t="s">
        <v>6359</v>
      </c>
      <c r="L307" s="302"/>
      <c r="M307" s="303" t="s">
        <v>1</v>
      </c>
      <c r="N307" s="304" t="s">
        <v>48</v>
      </c>
      <c r="O307" s="87"/>
      <c r="P307" s="242">
        <f>O307*H307</f>
        <v>0</v>
      </c>
      <c r="Q307" s="242">
        <v>0</v>
      </c>
      <c r="R307" s="242">
        <f>Q307*H307</f>
        <v>0</v>
      </c>
      <c r="S307" s="242">
        <v>0</v>
      </c>
      <c r="T307" s="243">
        <f>S307*H307</f>
        <v>0</v>
      </c>
      <c r="AR307" s="244" t="s">
        <v>563</v>
      </c>
      <c r="AT307" s="244" t="s">
        <v>400</v>
      </c>
      <c r="AU307" s="244" t="s">
        <v>90</v>
      </c>
      <c r="AY307" s="17" t="s">
        <v>263</v>
      </c>
      <c r="BE307" s="245">
        <f>IF(N307="základní",J307,0)</f>
        <v>0</v>
      </c>
      <c r="BF307" s="245">
        <f>IF(N307="snížená",J307,0)</f>
        <v>0</v>
      </c>
      <c r="BG307" s="245">
        <f>IF(N307="zákl. přenesená",J307,0)</f>
        <v>0</v>
      </c>
      <c r="BH307" s="245">
        <f>IF(N307="sníž. přenesená",J307,0)</f>
        <v>0</v>
      </c>
      <c r="BI307" s="245">
        <f>IF(N307="nulová",J307,0)</f>
        <v>0</v>
      </c>
      <c r="BJ307" s="17" t="s">
        <v>90</v>
      </c>
      <c r="BK307" s="245">
        <f>ROUND(I307*H307,2)</f>
        <v>0</v>
      </c>
      <c r="BL307" s="17" t="s">
        <v>452</v>
      </c>
      <c r="BM307" s="244" t="s">
        <v>2133</v>
      </c>
    </row>
    <row r="308" s="1" customFormat="1" ht="16.5" customHeight="1">
      <c r="B308" s="39"/>
      <c r="C308" s="295" t="s">
        <v>1316</v>
      </c>
      <c r="D308" s="295" t="s">
        <v>400</v>
      </c>
      <c r="E308" s="296" t="s">
        <v>6697</v>
      </c>
      <c r="F308" s="297" t="s">
        <v>6698</v>
      </c>
      <c r="G308" s="298" t="s">
        <v>6403</v>
      </c>
      <c r="H308" s="299">
        <v>8</v>
      </c>
      <c r="I308" s="300"/>
      <c r="J308" s="301">
        <f>ROUND(I308*H308,2)</f>
        <v>0</v>
      </c>
      <c r="K308" s="297" t="s">
        <v>6359</v>
      </c>
      <c r="L308" s="302"/>
      <c r="M308" s="303" t="s">
        <v>1</v>
      </c>
      <c r="N308" s="304" t="s">
        <v>48</v>
      </c>
      <c r="O308" s="87"/>
      <c r="P308" s="242">
        <f>O308*H308</f>
        <v>0</v>
      </c>
      <c r="Q308" s="242">
        <v>0</v>
      </c>
      <c r="R308" s="242">
        <f>Q308*H308</f>
        <v>0</v>
      </c>
      <c r="S308" s="242">
        <v>0</v>
      </c>
      <c r="T308" s="243">
        <f>S308*H308</f>
        <v>0</v>
      </c>
      <c r="AR308" s="244" t="s">
        <v>563</v>
      </c>
      <c r="AT308" s="244" t="s">
        <v>400</v>
      </c>
      <c r="AU308" s="244" t="s">
        <v>90</v>
      </c>
      <c r="AY308" s="17" t="s">
        <v>263</v>
      </c>
      <c r="BE308" s="245">
        <f>IF(N308="základní",J308,0)</f>
        <v>0</v>
      </c>
      <c r="BF308" s="245">
        <f>IF(N308="snížená",J308,0)</f>
        <v>0</v>
      </c>
      <c r="BG308" s="245">
        <f>IF(N308="zákl. přenesená",J308,0)</f>
        <v>0</v>
      </c>
      <c r="BH308" s="245">
        <f>IF(N308="sníž. přenesená",J308,0)</f>
        <v>0</v>
      </c>
      <c r="BI308" s="245">
        <f>IF(N308="nulová",J308,0)</f>
        <v>0</v>
      </c>
      <c r="BJ308" s="17" t="s">
        <v>90</v>
      </c>
      <c r="BK308" s="245">
        <f>ROUND(I308*H308,2)</f>
        <v>0</v>
      </c>
      <c r="BL308" s="17" t="s">
        <v>452</v>
      </c>
      <c r="BM308" s="244" t="s">
        <v>2141</v>
      </c>
    </row>
    <row r="309" s="1" customFormat="1" ht="16.5" customHeight="1">
      <c r="B309" s="39"/>
      <c r="C309" s="295" t="s">
        <v>1321</v>
      </c>
      <c r="D309" s="295" t="s">
        <v>400</v>
      </c>
      <c r="E309" s="296" t="s">
        <v>6699</v>
      </c>
      <c r="F309" s="297" t="s">
        <v>6700</v>
      </c>
      <c r="G309" s="298" t="s">
        <v>6403</v>
      </c>
      <c r="H309" s="299">
        <v>2</v>
      </c>
      <c r="I309" s="300"/>
      <c r="J309" s="301">
        <f>ROUND(I309*H309,2)</f>
        <v>0</v>
      </c>
      <c r="K309" s="297" t="s">
        <v>6359</v>
      </c>
      <c r="L309" s="302"/>
      <c r="M309" s="303" t="s">
        <v>1</v>
      </c>
      <c r="N309" s="304" t="s">
        <v>48</v>
      </c>
      <c r="O309" s="87"/>
      <c r="P309" s="242">
        <f>O309*H309</f>
        <v>0</v>
      </c>
      <c r="Q309" s="242">
        <v>0</v>
      </c>
      <c r="R309" s="242">
        <f>Q309*H309</f>
        <v>0</v>
      </c>
      <c r="S309" s="242">
        <v>0</v>
      </c>
      <c r="T309" s="243">
        <f>S309*H309</f>
        <v>0</v>
      </c>
      <c r="AR309" s="244" t="s">
        <v>563</v>
      </c>
      <c r="AT309" s="244" t="s">
        <v>400</v>
      </c>
      <c r="AU309" s="244" t="s">
        <v>90</v>
      </c>
      <c r="AY309" s="17" t="s">
        <v>263</v>
      </c>
      <c r="BE309" s="245">
        <f>IF(N309="základní",J309,0)</f>
        <v>0</v>
      </c>
      <c r="BF309" s="245">
        <f>IF(N309="snížená",J309,0)</f>
        <v>0</v>
      </c>
      <c r="BG309" s="245">
        <f>IF(N309="zákl. přenesená",J309,0)</f>
        <v>0</v>
      </c>
      <c r="BH309" s="245">
        <f>IF(N309="sníž. přenesená",J309,0)</f>
        <v>0</v>
      </c>
      <c r="BI309" s="245">
        <f>IF(N309="nulová",J309,0)</f>
        <v>0</v>
      </c>
      <c r="BJ309" s="17" t="s">
        <v>90</v>
      </c>
      <c r="BK309" s="245">
        <f>ROUND(I309*H309,2)</f>
        <v>0</v>
      </c>
      <c r="BL309" s="17" t="s">
        <v>452</v>
      </c>
      <c r="BM309" s="244" t="s">
        <v>2149</v>
      </c>
    </row>
    <row r="310" s="1" customFormat="1" ht="16.5" customHeight="1">
      <c r="B310" s="39"/>
      <c r="C310" s="295" t="s">
        <v>1325</v>
      </c>
      <c r="D310" s="295" t="s">
        <v>400</v>
      </c>
      <c r="E310" s="296" t="s">
        <v>6701</v>
      </c>
      <c r="F310" s="297" t="s">
        <v>6702</v>
      </c>
      <c r="G310" s="298" t="s">
        <v>6403</v>
      </c>
      <c r="H310" s="299">
        <v>2</v>
      </c>
      <c r="I310" s="300"/>
      <c r="J310" s="301">
        <f>ROUND(I310*H310,2)</f>
        <v>0</v>
      </c>
      <c r="K310" s="297" t="s">
        <v>6359</v>
      </c>
      <c r="L310" s="302"/>
      <c r="M310" s="303" t="s">
        <v>1</v>
      </c>
      <c r="N310" s="304" t="s">
        <v>48</v>
      </c>
      <c r="O310" s="87"/>
      <c r="P310" s="242">
        <f>O310*H310</f>
        <v>0</v>
      </c>
      <c r="Q310" s="242">
        <v>0</v>
      </c>
      <c r="R310" s="242">
        <f>Q310*H310</f>
        <v>0</v>
      </c>
      <c r="S310" s="242">
        <v>0</v>
      </c>
      <c r="T310" s="243">
        <f>S310*H310</f>
        <v>0</v>
      </c>
      <c r="AR310" s="244" t="s">
        <v>563</v>
      </c>
      <c r="AT310" s="244" t="s">
        <v>400</v>
      </c>
      <c r="AU310" s="244" t="s">
        <v>90</v>
      </c>
      <c r="AY310" s="17" t="s">
        <v>263</v>
      </c>
      <c r="BE310" s="245">
        <f>IF(N310="základní",J310,0)</f>
        <v>0</v>
      </c>
      <c r="BF310" s="245">
        <f>IF(N310="snížená",J310,0)</f>
        <v>0</v>
      </c>
      <c r="BG310" s="245">
        <f>IF(N310="zákl. přenesená",J310,0)</f>
        <v>0</v>
      </c>
      <c r="BH310" s="245">
        <f>IF(N310="sníž. přenesená",J310,0)</f>
        <v>0</v>
      </c>
      <c r="BI310" s="245">
        <f>IF(N310="nulová",J310,0)</f>
        <v>0</v>
      </c>
      <c r="BJ310" s="17" t="s">
        <v>90</v>
      </c>
      <c r="BK310" s="245">
        <f>ROUND(I310*H310,2)</f>
        <v>0</v>
      </c>
      <c r="BL310" s="17" t="s">
        <v>452</v>
      </c>
      <c r="BM310" s="244" t="s">
        <v>2157</v>
      </c>
    </row>
    <row r="311" s="1" customFormat="1" ht="16.5" customHeight="1">
      <c r="B311" s="39"/>
      <c r="C311" s="233" t="s">
        <v>1330</v>
      </c>
      <c r="D311" s="233" t="s">
        <v>266</v>
      </c>
      <c r="E311" s="234" t="s">
        <v>6703</v>
      </c>
      <c r="F311" s="235" t="s">
        <v>6704</v>
      </c>
      <c r="G311" s="236" t="s">
        <v>503</v>
      </c>
      <c r="H311" s="237">
        <v>3</v>
      </c>
      <c r="I311" s="238"/>
      <c r="J311" s="239">
        <f>ROUND(I311*H311,2)</f>
        <v>0</v>
      </c>
      <c r="K311" s="235" t="s">
        <v>270</v>
      </c>
      <c r="L311" s="44"/>
      <c r="M311" s="240" t="s">
        <v>1</v>
      </c>
      <c r="N311" s="241" t="s">
        <v>48</v>
      </c>
      <c r="O311" s="87"/>
      <c r="P311" s="242">
        <f>O311*H311</f>
        <v>0</v>
      </c>
      <c r="Q311" s="242">
        <v>0</v>
      </c>
      <c r="R311" s="242">
        <f>Q311*H311</f>
        <v>0</v>
      </c>
      <c r="S311" s="242">
        <v>0</v>
      </c>
      <c r="T311" s="243">
        <f>S311*H311</f>
        <v>0</v>
      </c>
      <c r="AR311" s="244" t="s">
        <v>452</v>
      </c>
      <c r="AT311" s="244" t="s">
        <v>266</v>
      </c>
      <c r="AU311" s="244" t="s">
        <v>90</v>
      </c>
      <c r="AY311" s="17" t="s">
        <v>263</v>
      </c>
      <c r="BE311" s="245">
        <f>IF(N311="základní",J311,0)</f>
        <v>0</v>
      </c>
      <c r="BF311" s="245">
        <f>IF(N311="snížená",J311,0)</f>
        <v>0</v>
      </c>
      <c r="BG311" s="245">
        <f>IF(N311="zákl. přenesená",J311,0)</f>
        <v>0</v>
      </c>
      <c r="BH311" s="245">
        <f>IF(N311="sníž. přenesená",J311,0)</f>
        <v>0</v>
      </c>
      <c r="BI311" s="245">
        <f>IF(N311="nulová",J311,0)</f>
        <v>0</v>
      </c>
      <c r="BJ311" s="17" t="s">
        <v>90</v>
      </c>
      <c r="BK311" s="245">
        <f>ROUND(I311*H311,2)</f>
        <v>0</v>
      </c>
      <c r="BL311" s="17" t="s">
        <v>452</v>
      </c>
      <c r="BM311" s="244" t="s">
        <v>2165</v>
      </c>
    </row>
    <row r="312" s="1" customFormat="1" ht="16.5" customHeight="1">
      <c r="B312" s="39"/>
      <c r="C312" s="295" t="s">
        <v>1332</v>
      </c>
      <c r="D312" s="295" t="s">
        <v>400</v>
      </c>
      <c r="E312" s="296" t="s">
        <v>6705</v>
      </c>
      <c r="F312" s="297" t="s">
        <v>6706</v>
      </c>
      <c r="G312" s="298" t="s">
        <v>6403</v>
      </c>
      <c r="H312" s="299">
        <v>1</v>
      </c>
      <c r="I312" s="300"/>
      <c r="J312" s="301">
        <f>ROUND(I312*H312,2)</f>
        <v>0</v>
      </c>
      <c r="K312" s="297" t="s">
        <v>6359</v>
      </c>
      <c r="L312" s="302"/>
      <c r="M312" s="303" t="s">
        <v>1</v>
      </c>
      <c r="N312" s="304" t="s">
        <v>48</v>
      </c>
      <c r="O312" s="87"/>
      <c r="P312" s="242">
        <f>O312*H312</f>
        <v>0</v>
      </c>
      <c r="Q312" s="242">
        <v>0</v>
      </c>
      <c r="R312" s="242">
        <f>Q312*H312</f>
        <v>0</v>
      </c>
      <c r="S312" s="242">
        <v>0</v>
      </c>
      <c r="T312" s="243">
        <f>S312*H312</f>
        <v>0</v>
      </c>
      <c r="AR312" s="244" t="s">
        <v>563</v>
      </c>
      <c r="AT312" s="244" t="s">
        <v>400</v>
      </c>
      <c r="AU312" s="244" t="s">
        <v>90</v>
      </c>
      <c r="AY312" s="17" t="s">
        <v>263</v>
      </c>
      <c r="BE312" s="245">
        <f>IF(N312="základní",J312,0)</f>
        <v>0</v>
      </c>
      <c r="BF312" s="245">
        <f>IF(N312="snížená",J312,0)</f>
        <v>0</v>
      </c>
      <c r="BG312" s="245">
        <f>IF(N312="zákl. přenesená",J312,0)</f>
        <v>0</v>
      </c>
      <c r="BH312" s="245">
        <f>IF(N312="sníž. přenesená",J312,0)</f>
        <v>0</v>
      </c>
      <c r="BI312" s="245">
        <f>IF(N312="nulová",J312,0)</f>
        <v>0</v>
      </c>
      <c r="BJ312" s="17" t="s">
        <v>90</v>
      </c>
      <c r="BK312" s="245">
        <f>ROUND(I312*H312,2)</f>
        <v>0</v>
      </c>
      <c r="BL312" s="17" t="s">
        <v>452</v>
      </c>
      <c r="BM312" s="244" t="s">
        <v>2173</v>
      </c>
    </row>
    <row r="313" s="1" customFormat="1" ht="16.5" customHeight="1">
      <c r="B313" s="39"/>
      <c r="C313" s="295" t="s">
        <v>1337</v>
      </c>
      <c r="D313" s="295" t="s">
        <v>400</v>
      </c>
      <c r="E313" s="296" t="s">
        <v>6707</v>
      </c>
      <c r="F313" s="297" t="s">
        <v>6708</v>
      </c>
      <c r="G313" s="298" t="s">
        <v>6403</v>
      </c>
      <c r="H313" s="299">
        <v>2</v>
      </c>
      <c r="I313" s="300"/>
      <c r="J313" s="301">
        <f>ROUND(I313*H313,2)</f>
        <v>0</v>
      </c>
      <c r="K313" s="297" t="s">
        <v>6359</v>
      </c>
      <c r="L313" s="302"/>
      <c r="M313" s="303" t="s">
        <v>1</v>
      </c>
      <c r="N313" s="304" t="s">
        <v>48</v>
      </c>
      <c r="O313" s="87"/>
      <c r="P313" s="242">
        <f>O313*H313</f>
        <v>0</v>
      </c>
      <c r="Q313" s="242">
        <v>0</v>
      </c>
      <c r="R313" s="242">
        <f>Q313*H313</f>
        <v>0</v>
      </c>
      <c r="S313" s="242">
        <v>0</v>
      </c>
      <c r="T313" s="243">
        <f>S313*H313</f>
        <v>0</v>
      </c>
      <c r="AR313" s="244" t="s">
        <v>563</v>
      </c>
      <c r="AT313" s="244" t="s">
        <v>400</v>
      </c>
      <c r="AU313" s="244" t="s">
        <v>90</v>
      </c>
      <c r="AY313" s="17" t="s">
        <v>263</v>
      </c>
      <c r="BE313" s="245">
        <f>IF(N313="základní",J313,0)</f>
        <v>0</v>
      </c>
      <c r="BF313" s="245">
        <f>IF(N313="snížená",J313,0)</f>
        <v>0</v>
      </c>
      <c r="BG313" s="245">
        <f>IF(N313="zákl. přenesená",J313,0)</f>
        <v>0</v>
      </c>
      <c r="BH313" s="245">
        <f>IF(N313="sníž. přenesená",J313,0)</f>
        <v>0</v>
      </c>
      <c r="BI313" s="245">
        <f>IF(N313="nulová",J313,0)</f>
        <v>0</v>
      </c>
      <c r="BJ313" s="17" t="s">
        <v>90</v>
      </c>
      <c r="BK313" s="245">
        <f>ROUND(I313*H313,2)</f>
        <v>0</v>
      </c>
      <c r="BL313" s="17" t="s">
        <v>452</v>
      </c>
      <c r="BM313" s="244" t="s">
        <v>2181</v>
      </c>
    </row>
    <row r="314" s="1" customFormat="1" ht="16.5" customHeight="1">
      <c r="B314" s="39"/>
      <c r="C314" s="233" t="s">
        <v>1343</v>
      </c>
      <c r="D314" s="233" t="s">
        <v>266</v>
      </c>
      <c r="E314" s="234" t="s">
        <v>6709</v>
      </c>
      <c r="F314" s="235" t="s">
        <v>6710</v>
      </c>
      <c r="G314" s="236" t="s">
        <v>503</v>
      </c>
      <c r="H314" s="237">
        <v>8</v>
      </c>
      <c r="I314" s="238"/>
      <c r="J314" s="239">
        <f>ROUND(I314*H314,2)</f>
        <v>0</v>
      </c>
      <c r="K314" s="235" t="s">
        <v>270</v>
      </c>
      <c r="L314" s="44"/>
      <c r="M314" s="240" t="s">
        <v>1</v>
      </c>
      <c r="N314" s="241" t="s">
        <v>48</v>
      </c>
      <c r="O314" s="87"/>
      <c r="P314" s="242">
        <f>O314*H314</f>
        <v>0</v>
      </c>
      <c r="Q314" s="242">
        <v>0</v>
      </c>
      <c r="R314" s="242">
        <f>Q314*H314</f>
        <v>0</v>
      </c>
      <c r="S314" s="242">
        <v>0</v>
      </c>
      <c r="T314" s="243">
        <f>S314*H314</f>
        <v>0</v>
      </c>
      <c r="AR314" s="244" t="s">
        <v>452</v>
      </c>
      <c r="AT314" s="244" t="s">
        <v>266</v>
      </c>
      <c r="AU314" s="244" t="s">
        <v>90</v>
      </c>
      <c r="AY314" s="17" t="s">
        <v>263</v>
      </c>
      <c r="BE314" s="245">
        <f>IF(N314="základní",J314,0)</f>
        <v>0</v>
      </c>
      <c r="BF314" s="245">
        <f>IF(N314="snížená",J314,0)</f>
        <v>0</v>
      </c>
      <c r="BG314" s="245">
        <f>IF(N314="zákl. přenesená",J314,0)</f>
        <v>0</v>
      </c>
      <c r="BH314" s="245">
        <f>IF(N314="sníž. přenesená",J314,0)</f>
        <v>0</v>
      </c>
      <c r="BI314" s="245">
        <f>IF(N314="nulová",J314,0)</f>
        <v>0</v>
      </c>
      <c r="BJ314" s="17" t="s">
        <v>90</v>
      </c>
      <c r="BK314" s="245">
        <f>ROUND(I314*H314,2)</f>
        <v>0</v>
      </c>
      <c r="BL314" s="17" t="s">
        <v>452</v>
      </c>
      <c r="BM314" s="244" t="s">
        <v>2189</v>
      </c>
    </row>
    <row r="315" s="1" customFormat="1" ht="16.5" customHeight="1">
      <c r="B315" s="39"/>
      <c r="C315" s="295" t="s">
        <v>1348</v>
      </c>
      <c r="D315" s="295" t="s">
        <v>400</v>
      </c>
      <c r="E315" s="296" t="s">
        <v>6711</v>
      </c>
      <c r="F315" s="297" t="s">
        <v>6712</v>
      </c>
      <c r="G315" s="298" t="s">
        <v>6403</v>
      </c>
      <c r="H315" s="299">
        <v>12</v>
      </c>
      <c r="I315" s="300"/>
      <c r="J315" s="301">
        <f>ROUND(I315*H315,2)</f>
        <v>0</v>
      </c>
      <c r="K315" s="297" t="s">
        <v>6359</v>
      </c>
      <c r="L315" s="302"/>
      <c r="M315" s="303" t="s">
        <v>1</v>
      </c>
      <c r="N315" s="304" t="s">
        <v>48</v>
      </c>
      <c r="O315" s="87"/>
      <c r="P315" s="242">
        <f>O315*H315</f>
        <v>0</v>
      </c>
      <c r="Q315" s="242">
        <v>0</v>
      </c>
      <c r="R315" s="242">
        <f>Q315*H315</f>
        <v>0</v>
      </c>
      <c r="S315" s="242">
        <v>0</v>
      </c>
      <c r="T315" s="243">
        <f>S315*H315</f>
        <v>0</v>
      </c>
      <c r="AR315" s="244" t="s">
        <v>563</v>
      </c>
      <c r="AT315" s="244" t="s">
        <v>400</v>
      </c>
      <c r="AU315" s="244" t="s">
        <v>90</v>
      </c>
      <c r="AY315" s="17" t="s">
        <v>263</v>
      </c>
      <c r="BE315" s="245">
        <f>IF(N315="základní",J315,0)</f>
        <v>0</v>
      </c>
      <c r="BF315" s="245">
        <f>IF(N315="snížená",J315,0)</f>
        <v>0</v>
      </c>
      <c r="BG315" s="245">
        <f>IF(N315="zákl. přenesená",J315,0)</f>
        <v>0</v>
      </c>
      <c r="BH315" s="245">
        <f>IF(N315="sníž. přenesená",J315,0)</f>
        <v>0</v>
      </c>
      <c r="BI315" s="245">
        <f>IF(N315="nulová",J315,0)</f>
        <v>0</v>
      </c>
      <c r="BJ315" s="17" t="s">
        <v>90</v>
      </c>
      <c r="BK315" s="245">
        <f>ROUND(I315*H315,2)</f>
        <v>0</v>
      </c>
      <c r="BL315" s="17" t="s">
        <v>452</v>
      </c>
      <c r="BM315" s="244" t="s">
        <v>2197</v>
      </c>
    </row>
    <row r="316" s="1" customFormat="1" ht="16.5" customHeight="1">
      <c r="B316" s="39"/>
      <c r="C316" s="295" t="s">
        <v>1352</v>
      </c>
      <c r="D316" s="295" t="s">
        <v>400</v>
      </c>
      <c r="E316" s="296" t="s">
        <v>6713</v>
      </c>
      <c r="F316" s="297" t="s">
        <v>6714</v>
      </c>
      <c r="G316" s="298" t="s">
        <v>6403</v>
      </c>
      <c r="H316" s="299">
        <v>1</v>
      </c>
      <c r="I316" s="300"/>
      <c r="J316" s="301">
        <f>ROUND(I316*H316,2)</f>
        <v>0</v>
      </c>
      <c r="K316" s="297" t="s">
        <v>6359</v>
      </c>
      <c r="L316" s="302"/>
      <c r="M316" s="303" t="s">
        <v>1</v>
      </c>
      <c r="N316" s="304" t="s">
        <v>48</v>
      </c>
      <c r="O316" s="87"/>
      <c r="P316" s="242">
        <f>O316*H316</f>
        <v>0</v>
      </c>
      <c r="Q316" s="242">
        <v>0</v>
      </c>
      <c r="R316" s="242">
        <f>Q316*H316</f>
        <v>0</v>
      </c>
      <c r="S316" s="242">
        <v>0</v>
      </c>
      <c r="T316" s="243">
        <f>S316*H316</f>
        <v>0</v>
      </c>
      <c r="AR316" s="244" t="s">
        <v>563</v>
      </c>
      <c r="AT316" s="244" t="s">
        <v>400</v>
      </c>
      <c r="AU316" s="244" t="s">
        <v>90</v>
      </c>
      <c r="AY316" s="17" t="s">
        <v>263</v>
      </c>
      <c r="BE316" s="245">
        <f>IF(N316="základní",J316,0)</f>
        <v>0</v>
      </c>
      <c r="BF316" s="245">
        <f>IF(N316="snížená",J316,0)</f>
        <v>0</v>
      </c>
      <c r="BG316" s="245">
        <f>IF(N316="zákl. přenesená",J316,0)</f>
        <v>0</v>
      </c>
      <c r="BH316" s="245">
        <f>IF(N316="sníž. přenesená",J316,0)</f>
        <v>0</v>
      </c>
      <c r="BI316" s="245">
        <f>IF(N316="nulová",J316,0)</f>
        <v>0</v>
      </c>
      <c r="BJ316" s="17" t="s">
        <v>90</v>
      </c>
      <c r="BK316" s="245">
        <f>ROUND(I316*H316,2)</f>
        <v>0</v>
      </c>
      <c r="BL316" s="17" t="s">
        <v>452</v>
      </c>
      <c r="BM316" s="244" t="s">
        <v>2205</v>
      </c>
    </row>
    <row r="317" s="1" customFormat="1" ht="16.5" customHeight="1">
      <c r="B317" s="39"/>
      <c r="C317" s="295" t="s">
        <v>1357</v>
      </c>
      <c r="D317" s="295" t="s">
        <v>400</v>
      </c>
      <c r="E317" s="296" t="s">
        <v>6715</v>
      </c>
      <c r="F317" s="297" t="s">
        <v>6716</v>
      </c>
      <c r="G317" s="298" t="s">
        <v>6403</v>
      </c>
      <c r="H317" s="299">
        <v>5</v>
      </c>
      <c r="I317" s="300"/>
      <c r="J317" s="301">
        <f>ROUND(I317*H317,2)</f>
        <v>0</v>
      </c>
      <c r="K317" s="297" t="s">
        <v>6359</v>
      </c>
      <c r="L317" s="302"/>
      <c r="M317" s="303" t="s">
        <v>1</v>
      </c>
      <c r="N317" s="304" t="s">
        <v>48</v>
      </c>
      <c r="O317" s="87"/>
      <c r="P317" s="242">
        <f>O317*H317</f>
        <v>0</v>
      </c>
      <c r="Q317" s="242">
        <v>0</v>
      </c>
      <c r="R317" s="242">
        <f>Q317*H317</f>
        <v>0</v>
      </c>
      <c r="S317" s="242">
        <v>0</v>
      </c>
      <c r="T317" s="243">
        <f>S317*H317</f>
        <v>0</v>
      </c>
      <c r="AR317" s="244" t="s">
        <v>563</v>
      </c>
      <c r="AT317" s="244" t="s">
        <v>400</v>
      </c>
      <c r="AU317" s="244" t="s">
        <v>90</v>
      </c>
      <c r="AY317" s="17" t="s">
        <v>263</v>
      </c>
      <c r="BE317" s="245">
        <f>IF(N317="základní",J317,0)</f>
        <v>0</v>
      </c>
      <c r="BF317" s="245">
        <f>IF(N317="snížená",J317,0)</f>
        <v>0</v>
      </c>
      <c r="BG317" s="245">
        <f>IF(N317="zákl. přenesená",J317,0)</f>
        <v>0</v>
      </c>
      <c r="BH317" s="245">
        <f>IF(N317="sníž. přenesená",J317,0)</f>
        <v>0</v>
      </c>
      <c r="BI317" s="245">
        <f>IF(N317="nulová",J317,0)</f>
        <v>0</v>
      </c>
      <c r="BJ317" s="17" t="s">
        <v>90</v>
      </c>
      <c r="BK317" s="245">
        <f>ROUND(I317*H317,2)</f>
        <v>0</v>
      </c>
      <c r="BL317" s="17" t="s">
        <v>452</v>
      </c>
      <c r="BM317" s="244" t="s">
        <v>2213</v>
      </c>
    </row>
    <row r="318" s="1" customFormat="1" ht="16.5" customHeight="1">
      <c r="B318" s="39"/>
      <c r="C318" s="233" t="s">
        <v>1361</v>
      </c>
      <c r="D318" s="233" t="s">
        <v>266</v>
      </c>
      <c r="E318" s="234" t="s">
        <v>6717</v>
      </c>
      <c r="F318" s="235" t="s">
        <v>6718</v>
      </c>
      <c r="G318" s="236" t="s">
        <v>503</v>
      </c>
      <c r="H318" s="237">
        <v>1</v>
      </c>
      <c r="I318" s="238"/>
      <c r="J318" s="239">
        <f>ROUND(I318*H318,2)</f>
        <v>0</v>
      </c>
      <c r="K318" s="235" t="s">
        <v>270</v>
      </c>
      <c r="L318" s="44"/>
      <c r="M318" s="240" t="s">
        <v>1</v>
      </c>
      <c r="N318" s="241" t="s">
        <v>48</v>
      </c>
      <c r="O318" s="87"/>
      <c r="P318" s="242">
        <f>O318*H318</f>
        <v>0</v>
      </c>
      <c r="Q318" s="242">
        <v>0</v>
      </c>
      <c r="R318" s="242">
        <f>Q318*H318</f>
        <v>0</v>
      </c>
      <c r="S318" s="242">
        <v>0</v>
      </c>
      <c r="T318" s="243">
        <f>S318*H318</f>
        <v>0</v>
      </c>
      <c r="AR318" s="244" t="s">
        <v>452</v>
      </c>
      <c r="AT318" s="244" t="s">
        <v>266</v>
      </c>
      <c r="AU318" s="244" t="s">
        <v>90</v>
      </c>
      <c r="AY318" s="17" t="s">
        <v>263</v>
      </c>
      <c r="BE318" s="245">
        <f>IF(N318="základní",J318,0)</f>
        <v>0</v>
      </c>
      <c r="BF318" s="245">
        <f>IF(N318="snížená",J318,0)</f>
        <v>0</v>
      </c>
      <c r="BG318" s="245">
        <f>IF(N318="zákl. přenesená",J318,0)</f>
        <v>0</v>
      </c>
      <c r="BH318" s="245">
        <f>IF(N318="sníž. přenesená",J318,0)</f>
        <v>0</v>
      </c>
      <c r="BI318" s="245">
        <f>IF(N318="nulová",J318,0)</f>
        <v>0</v>
      </c>
      <c r="BJ318" s="17" t="s">
        <v>90</v>
      </c>
      <c r="BK318" s="245">
        <f>ROUND(I318*H318,2)</f>
        <v>0</v>
      </c>
      <c r="BL318" s="17" t="s">
        <v>452</v>
      </c>
      <c r="BM318" s="244" t="s">
        <v>2222</v>
      </c>
    </row>
    <row r="319" s="1" customFormat="1" ht="16.5" customHeight="1">
      <c r="B319" s="39"/>
      <c r="C319" s="295" t="s">
        <v>1366</v>
      </c>
      <c r="D319" s="295" t="s">
        <v>400</v>
      </c>
      <c r="E319" s="296" t="s">
        <v>6719</v>
      </c>
      <c r="F319" s="297" t="s">
        <v>6720</v>
      </c>
      <c r="G319" s="298" t="s">
        <v>2216</v>
      </c>
      <c r="H319" s="299">
        <v>1</v>
      </c>
      <c r="I319" s="300"/>
      <c r="J319" s="301">
        <f>ROUND(I319*H319,2)</f>
        <v>0</v>
      </c>
      <c r="K319" s="297" t="s">
        <v>6359</v>
      </c>
      <c r="L319" s="302"/>
      <c r="M319" s="303" t="s">
        <v>1</v>
      </c>
      <c r="N319" s="304" t="s">
        <v>48</v>
      </c>
      <c r="O319" s="87"/>
      <c r="P319" s="242">
        <f>O319*H319</f>
        <v>0</v>
      </c>
      <c r="Q319" s="242">
        <v>0</v>
      </c>
      <c r="R319" s="242">
        <f>Q319*H319</f>
        <v>0</v>
      </c>
      <c r="S319" s="242">
        <v>0</v>
      </c>
      <c r="T319" s="243">
        <f>S319*H319</f>
        <v>0</v>
      </c>
      <c r="AR319" s="244" t="s">
        <v>563</v>
      </c>
      <c r="AT319" s="244" t="s">
        <v>400</v>
      </c>
      <c r="AU319" s="244" t="s">
        <v>90</v>
      </c>
      <c r="AY319" s="17" t="s">
        <v>263</v>
      </c>
      <c r="BE319" s="245">
        <f>IF(N319="základní",J319,0)</f>
        <v>0</v>
      </c>
      <c r="BF319" s="245">
        <f>IF(N319="snížená",J319,0)</f>
        <v>0</v>
      </c>
      <c r="BG319" s="245">
        <f>IF(N319="zákl. přenesená",J319,0)</f>
        <v>0</v>
      </c>
      <c r="BH319" s="245">
        <f>IF(N319="sníž. přenesená",J319,0)</f>
        <v>0</v>
      </c>
      <c r="BI319" s="245">
        <f>IF(N319="nulová",J319,0)</f>
        <v>0</v>
      </c>
      <c r="BJ319" s="17" t="s">
        <v>90</v>
      </c>
      <c r="BK319" s="245">
        <f>ROUND(I319*H319,2)</f>
        <v>0</v>
      </c>
      <c r="BL319" s="17" t="s">
        <v>452</v>
      </c>
      <c r="BM319" s="244" t="s">
        <v>2230</v>
      </c>
    </row>
    <row r="320" s="1" customFormat="1" ht="16.5" customHeight="1">
      <c r="B320" s="39"/>
      <c r="C320" s="233" t="s">
        <v>1372</v>
      </c>
      <c r="D320" s="233" t="s">
        <v>266</v>
      </c>
      <c r="E320" s="234" t="s">
        <v>6721</v>
      </c>
      <c r="F320" s="235" t="s">
        <v>6722</v>
      </c>
      <c r="G320" s="236" t="s">
        <v>503</v>
      </c>
      <c r="H320" s="237">
        <v>1</v>
      </c>
      <c r="I320" s="238"/>
      <c r="J320" s="239">
        <f>ROUND(I320*H320,2)</f>
        <v>0</v>
      </c>
      <c r="K320" s="235" t="s">
        <v>270</v>
      </c>
      <c r="L320" s="44"/>
      <c r="M320" s="240" t="s">
        <v>1</v>
      </c>
      <c r="N320" s="241" t="s">
        <v>48</v>
      </c>
      <c r="O320" s="87"/>
      <c r="P320" s="242">
        <f>O320*H320</f>
        <v>0</v>
      </c>
      <c r="Q320" s="242">
        <v>0</v>
      </c>
      <c r="R320" s="242">
        <f>Q320*H320</f>
        <v>0</v>
      </c>
      <c r="S320" s="242">
        <v>0</v>
      </c>
      <c r="T320" s="243">
        <f>S320*H320</f>
        <v>0</v>
      </c>
      <c r="AR320" s="244" t="s">
        <v>452</v>
      </c>
      <c r="AT320" s="244" t="s">
        <v>266</v>
      </c>
      <c r="AU320" s="244" t="s">
        <v>90</v>
      </c>
      <c r="AY320" s="17" t="s">
        <v>263</v>
      </c>
      <c r="BE320" s="245">
        <f>IF(N320="základní",J320,0)</f>
        <v>0</v>
      </c>
      <c r="BF320" s="245">
        <f>IF(N320="snížená",J320,0)</f>
        <v>0</v>
      </c>
      <c r="BG320" s="245">
        <f>IF(N320="zákl. přenesená",J320,0)</f>
        <v>0</v>
      </c>
      <c r="BH320" s="245">
        <f>IF(N320="sníž. přenesená",J320,0)</f>
        <v>0</v>
      </c>
      <c r="BI320" s="245">
        <f>IF(N320="nulová",J320,0)</f>
        <v>0</v>
      </c>
      <c r="BJ320" s="17" t="s">
        <v>90</v>
      </c>
      <c r="BK320" s="245">
        <f>ROUND(I320*H320,2)</f>
        <v>0</v>
      </c>
      <c r="BL320" s="17" t="s">
        <v>452</v>
      </c>
      <c r="BM320" s="244" t="s">
        <v>2238</v>
      </c>
    </row>
    <row r="321" s="1" customFormat="1" ht="16.5" customHeight="1">
      <c r="B321" s="39"/>
      <c r="C321" s="295" t="s">
        <v>1377</v>
      </c>
      <c r="D321" s="295" t="s">
        <v>400</v>
      </c>
      <c r="E321" s="296" t="s">
        <v>6723</v>
      </c>
      <c r="F321" s="297" t="s">
        <v>6724</v>
      </c>
      <c r="G321" s="298" t="s">
        <v>2216</v>
      </c>
      <c r="H321" s="299">
        <v>1</v>
      </c>
      <c r="I321" s="300"/>
      <c r="J321" s="301">
        <f>ROUND(I321*H321,2)</f>
        <v>0</v>
      </c>
      <c r="K321" s="297" t="s">
        <v>6359</v>
      </c>
      <c r="L321" s="302"/>
      <c r="M321" s="303" t="s">
        <v>1</v>
      </c>
      <c r="N321" s="304" t="s">
        <v>48</v>
      </c>
      <c r="O321" s="87"/>
      <c r="P321" s="242">
        <f>O321*H321</f>
        <v>0</v>
      </c>
      <c r="Q321" s="242">
        <v>0</v>
      </c>
      <c r="R321" s="242">
        <f>Q321*H321</f>
        <v>0</v>
      </c>
      <c r="S321" s="242">
        <v>0</v>
      </c>
      <c r="T321" s="243">
        <f>S321*H321</f>
        <v>0</v>
      </c>
      <c r="AR321" s="244" t="s">
        <v>563</v>
      </c>
      <c r="AT321" s="244" t="s">
        <v>400</v>
      </c>
      <c r="AU321" s="244" t="s">
        <v>90</v>
      </c>
      <c r="AY321" s="17" t="s">
        <v>263</v>
      </c>
      <c r="BE321" s="245">
        <f>IF(N321="základní",J321,0)</f>
        <v>0</v>
      </c>
      <c r="BF321" s="245">
        <f>IF(N321="snížená",J321,0)</f>
        <v>0</v>
      </c>
      <c r="BG321" s="245">
        <f>IF(N321="zákl. přenesená",J321,0)</f>
        <v>0</v>
      </c>
      <c r="BH321" s="245">
        <f>IF(N321="sníž. přenesená",J321,0)</f>
        <v>0</v>
      </c>
      <c r="BI321" s="245">
        <f>IF(N321="nulová",J321,0)</f>
        <v>0</v>
      </c>
      <c r="BJ321" s="17" t="s">
        <v>90</v>
      </c>
      <c r="BK321" s="245">
        <f>ROUND(I321*H321,2)</f>
        <v>0</v>
      </c>
      <c r="BL321" s="17" t="s">
        <v>452</v>
      </c>
      <c r="BM321" s="244" t="s">
        <v>2246</v>
      </c>
    </row>
    <row r="322" s="1" customFormat="1" ht="16.5" customHeight="1">
      <c r="B322" s="39"/>
      <c r="C322" s="233" t="s">
        <v>1383</v>
      </c>
      <c r="D322" s="233" t="s">
        <v>266</v>
      </c>
      <c r="E322" s="234" t="s">
        <v>6725</v>
      </c>
      <c r="F322" s="235" t="s">
        <v>6726</v>
      </c>
      <c r="G322" s="236" t="s">
        <v>503</v>
      </c>
      <c r="H322" s="237">
        <v>1</v>
      </c>
      <c r="I322" s="238"/>
      <c r="J322" s="239">
        <f>ROUND(I322*H322,2)</f>
        <v>0</v>
      </c>
      <c r="K322" s="235" t="s">
        <v>270</v>
      </c>
      <c r="L322" s="44"/>
      <c r="M322" s="240" t="s">
        <v>1</v>
      </c>
      <c r="N322" s="241" t="s">
        <v>48</v>
      </c>
      <c r="O322" s="87"/>
      <c r="P322" s="242">
        <f>O322*H322</f>
        <v>0</v>
      </c>
      <c r="Q322" s="242">
        <v>0</v>
      </c>
      <c r="R322" s="242">
        <f>Q322*H322</f>
        <v>0</v>
      </c>
      <c r="S322" s="242">
        <v>0</v>
      </c>
      <c r="T322" s="243">
        <f>S322*H322</f>
        <v>0</v>
      </c>
      <c r="AR322" s="244" t="s">
        <v>452</v>
      </c>
      <c r="AT322" s="244" t="s">
        <v>266</v>
      </c>
      <c r="AU322" s="244" t="s">
        <v>90</v>
      </c>
      <c r="AY322" s="17" t="s">
        <v>263</v>
      </c>
      <c r="BE322" s="245">
        <f>IF(N322="základní",J322,0)</f>
        <v>0</v>
      </c>
      <c r="BF322" s="245">
        <f>IF(N322="snížená",J322,0)</f>
        <v>0</v>
      </c>
      <c r="BG322" s="245">
        <f>IF(N322="zákl. přenesená",J322,0)</f>
        <v>0</v>
      </c>
      <c r="BH322" s="245">
        <f>IF(N322="sníž. přenesená",J322,0)</f>
        <v>0</v>
      </c>
      <c r="BI322" s="245">
        <f>IF(N322="nulová",J322,0)</f>
        <v>0</v>
      </c>
      <c r="BJ322" s="17" t="s">
        <v>90</v>
      </c>
      <c r="BK322" s="245">
        <f>ROUND(I322*H322,2)</f>
        <v>0</v>
      </c>
      <c r="BL322" s="17" t="s">
        <v>452</v>
      </c>
      <c r="BM322" s="244" t="s">
        <v>2254</v>
      </c>
    </row>
    <row r="323" s="1" customFormat="1" ht="16.5" customHeight="1">
      <c r="B323" s="39"/>
      <c r="C323" s="295" t="s">
        <v>1388</v>
      </c>
      <c r="D323" s="295" t="s">
        <v>400</v>
      </c>
      <c r="E323" s="296" t="s">
        <v>6727</v>
      </c>
      <c r="F323" s="297" t="s">
        <v>6728</v>
      </c>
      <c r="G323" s="298" t="s">
        <v>2216</v>
      </c>
      <c r="H323" s="299">
        <v>1</v>
      </c>
      <c r="I323" s="300"/>
      <c r="J323" s="301">
        <f>ROUND(I323*H323,2)</f>
        <v>0</v>
      </c>
      <c r="K323" s="297" t="s">
        <v>6359</v>
      </c>
      <c r="L323" s="302"/>
      <c r="M323" s="303" t="s">
        <v>1</v>
      </c>
      <c r="N323" s="304" t="s">
        <v>48</v>
      </c>
      <c r="O323" s="87"/>
      <c r="P323" s="242">
        <f>O323*H323</f>
        <v>0</v>
      </c>
      <c r="Q323" s="242">
        <v>0</v>
      </c>
      <c r="R323" s="242">
        <f>Q323*H323</f>
        <v>0</v>
      </c>
      <c r="S323" s="242">
        <v>0</v>
      </c>
      <c r="T323" s="243">
        <f>S323*H323</f>
        <v>0</v>
      </c>
      <c r="AR323" s="244" t="s">
        <v>563</v>
      </c>
      <c r="AT323" s="244" t="s">
        <v>400</v>
      </c>
      <c r="AU323" s="244" t="s">
        <v>90</v>
      </c>
      <c r="AY323" s="17" t="s">
        <v>263</v>
      </c>
      <c r="BE323" s="245">
        <f>IF(N323="základní",J323,0)</f>
        <v>0</v>
      </c>
      <c r="BF323" s="245">
        <f>IF(N323="snížená",J323,0)</f>
        <v>0</v>
      </c>
      <c r="BG323" s="245">
        <f>IF(N323="zákl. přenesená",J323,0)</f>
        <v>0</v>
      </c>
      <c r="BH323" s="245">
        <f>IF(N323="sníž. přenesená",J323,0)</f>
        <v>0</v>
      </c>
      <c r="BI323" s="245">
        <f>IF(N323="nulová",J323,0)</f>
        <v>0</v>
      </c>
      <c r="BJ323" s="17" t="s">
        <v>90</v>
      </c>
      <c r="BK323" s="245">
        <f>ROUND(I323*H323,2)</f>
        <v>0</v>
      </c>
      <c r="BL323" s="17" t="s">
        <v>452</v>
      </c>
      <c r="BM323" s="244" t="s">
        <v>2262</v>
      </c>
    </row>
    <row r="324" s="1" customFormat="1" ht="16.5" customHeight="1">
      <c r="B324" s="39"/>
      <c r="C324" s="233" t="s">
        <v>1394</v>
      </c>
      <c r="D324" s="233" t="s">
        <v>266</v>
      </c>
      <c r="E324" s="234" t="s">
        <v>6729</v>
      </c>
      <c r="F324" s="235" t="s">
        <v>6730</v>
      </c>
      <c r="G324" s="236" t="s">
        <v>503</v>
      </c>
      <c r="H324" s="237">
        <v>1</v>
      </c>
      <c r="I324" s="238"/>
      <c r="J324" s="239">
        <f>ROUND(I324*H324,2)</f>
        <v>0</v>
      </c>
      <c r="K324" s="235" t="s">
        <v>270</v>
      </c>
      <c r="L324" s="44"/>
      <c r="M324" s="240" t="s">
        <v>1</v>
      </c>
      <c r="N324" s="241" t="s">
        <v>48</v>
      </c>
      <c r="O324" s="87"/>
      <c r="P324" s="242">
        <f>O324*H324</f>
        <v>0</v>
      </c>
      <c r="Q324" s="242">
        <v>0</v>
      </c>
      <c r="R324" s="242">
        <f>Q324*H324</f>
        <v>0</v>
      </c>
      <c r="S324" s="242">
        <v>0</v>
      </c>
      <c r="T324" s="243">
        <f>S324*H324</f>
        <v>0</v>
      </c>
      <c r="AR324" s="244" t="s">
        <v>452</v>
      </c>
      <c r="AT324" s="244" t="s">
        <v>266</v>
      </c>
      <c r="AU324" s="244" t="s">
        <v>90</v>
      </c>
      <c r="AY324" s="17" t="s">
        <v>263</v>
      </c>
      <c r="BE324" s="245">
        <f>IF(N324="základní",J324,0)</f>
        <v>0</v>
      </c>
      <c r="BF324" s="245">
        <f>IF(N324="snížená",J324,0)</f>
        <v>0</v>
      </c>
      <c r="BG324" s="245">
        <f>IF(N324="zákl. přenesená",J324,0)</f>
        <v>0</v>
      </c>
      <c r="BH324" s="245">
        <f>IF(N324="sníž. přenesená",J324,0)</f>
        <v>0</v>
      </c>
      <c r="BI324" s="245">
        <f>IF(N324="nulová",J324,0)</f>
        <v>0</v>
      </c>
      <c r="BJ324" s="17" t="s">
        <v>90</v>
      </c>
      <c r="BK324" s="245">
        <f>ROUND(I324*H324,2)</f>
        <v>0</v>
      </c>
      <c r="BL324" s="17" t="s">
        <v>452</v>
      </c>
      <c r="BM324" s="244" t="s">
        <v>2270</v>
      </c>
    </row>
    <row r="325" s="1" customFormat="1" ht="16.5" customHeight="1">
      <c r="B325" s="39"/>
      <c r="C325" s="295" t="s">
        <v>1399</v>
      </c>
      <c r="D325" s="295" t="s">
        <v>400</v>
      </c>
      <c r="E325" s="296" t="s">
        <v>6731</v>
      </c>
      <c r="F325" s="297" t="s">
        <v>6732</v>
      </c>
      <c r="G325" s="298" t="s">
        <v>503</v>
      </c>
      <c r="H325" s="299">
        <v>1</v>
      </c>
      <c r="I325" s="300"/>
      <c r="J325" s="301">
        <f>ROUND(I325*H325,2)</f>
        <v>0</v>
      </c>
      <c r="K325" s="297" t="s">
        <v>6359</v>
      </c>
      <c r="L325" s="302"/>
      <c r="M325" s="303" t="s">
        <v>1</v>
      </c>
      <c r="N325" s="304" t="s">
        <v>48</v>
      </c>
      <c r="O325" s="87"/>
      <c r="P325" s="242">
        <f>O325*H325</f>
        <v>0</v>
      </c>
      <c r="Q325" s="242">
        <v>0</v>
      </c>
      <c r="R325" s="242">
        <f>Q325*H325</f>
        <v>0</v>
      </c>
      <c r="S325" s="242">
        <v>0</v>
      </c>
      <c r="T325" s="243">
        <f>S325*H325</f>
        <v>0</v>
      </c>
      <c r="AR325" s="244" t="s">
        <v>563</v>
      </c>
      <c r="AT325" s="244" t="s">
        <v>400</v>
      </c>
      <c r="AU325" s="244" t="s">
        <v>90</v>
      </c>
      <c r="AY325" s="17" t="s">
        <v>263</v>
      </c>
      <c r="BE325" s="245">
        <f>IF(N325="základní",J325,0)</f>
        <v>0</v>
      </c>
      <c r="BF325" s="245">
        <f>IF(N325="snížená",J325,0)</f>
        <v>0</v>
      </c>
      <c r="BG325" s="245">
        <f>IF(N325="zákl. přenesená",J325,0)</f>
        <v>0</v>
      </c>
      <c r="BH325" s="245">
        <f>IF(N325="sníž. přenesená",J325,0)</f>
        <v>0</v>
      </c>
      <c r="BI325" s="245">
        <f>IF(N325="nulová",J325,0)</f>
        <v>0</v>
      </c>
      <c r="BJ325" s="17" t="s">
        <v>90</v>
      </c>
      <c r="BK325" s="245">
        <f>ROUND(I325*H325,2)</f>
        <v>0</v>
      </c>
      <c r="BL325" s="17" t="s">
        <v>452</v>
      </c>
      <c r="BM325" s="244" t="s">
        <v>2278</v>
      </c>
    </row>
    <row r="326" s="1" customFormat="1" ht="16.5" customHeight="1">
      <c r="B326" s="39"/>
      <c r="C326" s="295" t="s">
        <v>1404</v>
      </c>
      <c r="D326" s="295" t="s">
        <v>400</v>
      </c>
      <c r="E326" s="296" t="s">
        <v>6733</v>
      </c>
      <c r="F326" s="297" t="s">
        <v>6734</v>
      </c>
      <c r="G326" s="298" t="s">
        <v>503</v>
      </c>
      <c r="H326" s="299">
        <v>1</v>
      </c>
      <c r="I326" s="300"/>
      <c r="J326" s="301">
        <f>ROUND(I326*H326,2)</f>
        <v>0</v>
      </c>
      <c r="K326" s="297" t="s">
        <v>6359</v>
      </c>
      <c r="L326" s="302"/>
      <c r="M326" s="303" t="s">
        <v>1</v>
      </c>
      <c r="N326" s="304" t="s">
        <v>48</v>
      </c>
      <c r="O326" s="87"/>
      <c r="P326" s="242">
        <f>O326*H326</f>
        <v>0</v>
      </c>
      <c r="Q326" s="242">
        <v>0</v>
      </c>
      <c r="R326" s="242">
        <f>Q326*H326</f>
        <v>0</v>
      </c>
      <c r="S326" s="242">
        <v>0</v>
      </c>
      <c r="T326" s="243">
        <f>S326*H326</f>
        <v>0</v>
      </c>
      <c r="AR326" s="244" t="s">
        <v>563</v>
      </c>
      <c r="AT326" s="244" t="s">
        <v>400</v>
      </c>
      <c r="AU326" s="244" t="s">
        <v>90</v>
      </c>
      <c r="AY326" s="17" t="s">
        <v>263</v>
      </c>
      <c r="BE326" s="245">
        <f>IF(N326="základní",J326,0)</f>
        <v>0</v>
      </c>
      <c r="BF326" s="245">
        <f>IF(N326="snížená",J326,0)</f>
        <v>0</v>
      </c>
      <c r="BG326" s="245">
        <f>IF(N326="zákl. přenesená",J326,0)</f>
        <v>0</v>
      </c>
      <c r="BH326" s="245">
        <f>IF(N326="sníž. přenesená",J326,0)</f>
        <v>0</v>
      </c>
      <c r="BI326" s="245">
        <f>IF(N326="nulová",J326,0)</f>
        <v>0</v>
      </c>
      <c r="BJ326" s="17" t="s">
        <v>90</v>
      </c>
      <c r="BK326" s="245">
        <f>ROUND(I326*H326,2)</f>
        <v>0</v>
      </c>
      <c r="BL326" s="17" t="s">
        <v>452</v>
      </c>
      <c r="BM326" s="244" t="s">
        <v>2286</v>
      </c>
    </row>
    <row r="327" s="1" customFormat="1" ht="16.5" customHeight="1">
      <c r="B327" s="39"/>
      <c r="C327" s="233" t="s">
        <v>1409</v>
      </c>
      <c r="D327" s="233" t="s">
        <v>266</v>
      </c>
      <c r="E327" s="234" t="s">
        <v>6735</v>
      </c>
      <c r="F327" s="235" t="s">
        <v>6736</v>
      </c>
      <c r="G327" s="236" t="s">
        <v>2216</v>
      </c>
      <c r="H327" s="237">
        <v>1</v>
      </c>
      <c r="I327" s="238"/>
      <c r="J327" s="239">
        <f>ROUND(I327*H327,2)</f>
        <v>0</v>
      </c>
      <c r="K327" s="235" t="s">
        <v>270</v>
      </c>
      <c r="L327" s="44"/>
      <c r="M327" s="240" t="s">
        <v>1</v>
      </c>
      <c r="N327" s="241" t="s">
        <v>48</v>
      </c>
      <c r="O327" s="87"/>
      <c r="P327" s="242">
        <f>O327*H327</f>
        <v>0</v>
      </c>
      <c r="Q327" s="242">
        <v>0</v>
      </c>
      <c r="R327" s="242">
        <f>Q327*H327</f>
        <v>0</v>
      </c>
      <c r="S327" s="242">
        <v>0</v>
      </c>
      <c r="T327" s="243">
        <f>S327*H327</f>
        <v>0</v>
      </c>
      <c r="AR327" s="244" t="s">
        <v>452</v>
      </c>
      <c r="AT327" s="244" t="s">
        <v>266</v>
      </c>
      <c r="AU327" s="244" t="s">
        <v>90</v>
      </c>
      <c r="AY327" s="17" t="s">
        <v>263</v>
      </c>
      <c r="BE327" s="245">
        <f>IF(N327="základní",J327,0)</f>
        <v>0</v>
      </c>
      <c r="BF327" s="245">
        <f>IF(N327="snížená",J327,0)</f>
        <v>0</v>
      </c>
      <c r="BG327" s="245">
        <f>IF(N327="zákl. přenesená",J327,0)</f>
        <v>0</v>
      </c>
      <c r="BH327" s="245">
        <f>IF(N327="sníž. přenesená",J327,0)</f>
        <v>0</v>
      </c>
      <c r="BI327" s="245">
        <f>IF(N327="nulová",J327,0)</f>
        <v>0</v>
      </c>
      <c r="BJ327" s="17" t="s">
        <v>90</v>
      </c>
      <c r="BK327" s="245">
        <f>ROUND(I327*H327,2)</f>
        <v>0</v>
      </c>
      <c r="BL327" s="17" t="s">
        <v>452</v>
      </c>
      <c r="BM327" s="244" t="s">
        <v>2294</v>
      </c>
    </row>
    <row r="328" s="1" customFormat="1" ht="16.5" customHeight="1">
      <c r="B328" s="39"/>
      <c r="C328" s="233" t="s">
        <v>1413</v>
      </c>
      <c r="D328" s="233" t="s">
        <v>266</v>
      </c>
      <c r="E328" s="234" t="s">
        <v>6737</v>
      </c>
      <c r="F328" s="235" t="s">
        <v>6738</v>
      </c>
      <c r="G328" s="236" t="s">
        <v>2216</v>
      </c>
      <c r="H328" s="237">
        <v>2</v>
      </c>
      <c r="I328" s="238"/>
      <c r="J328" s="239">
        <f>ROUND(I328*H328,2)</f>
        <v>0</v>
      </c>
      <c r="K328" s="235" t="s">
        <v>270</v>
      </c>
      <c r="L328" s="44"/>
      <c r="M328" s="240" t="s">
        <v>1</v>
      </c>
      <c r="N328" s="241" t="s">
        <v>48</v>
      </c>
      <c r="O328" s="87"/>
      <c r="P328" s="242">
        <f>O328*H328</f>
        <v>0</v>
      </c>
      <c r="Q328" s="242">
        <v>0</v>
      </c>
      <c r="R328" s="242">
        <f>Q328*H328</f>
        <v>0</v>
      </c>
      <c r="S328" s="242">
        <v>0</v>
      </c>
      <c r="T328" s="243">
        <f>S328*H328</f>
        <v>0</v>
      </c>
      <c r="AR328" s="244" t="s">
        <v>452</v>
      </c>
      <c r="AT328" s="244" t="s">
        <v>266</v>
      </c>
      <c r="AU328" s="244" t="s">
        <v>90</v>
      </c>
      <c r="AY328" s="17" t="s">
        <v>263</v>
      </c>
      <c r="BE328" s="245">
        <f>IF(N328="základní",J328,0)</f>
        <v>0</v>
      </c>
      <c r="BF328" s="245">
        <f>IF(N328="snížená",J328,0)</f>
        <v>0</v>
      </c>
      <c r="BG328" s="245">
        <f>IF(N328="zákl. přenesená",J328,0)</f>
        <v>0</v>
      </c>
      <c r="BH328" s="245">
        <f>IF(N328="sníž. přenesená",J328,0)</f>
        <v>0</v>
      </c>
      <c r="BI328" s="245">
        <f>IF(N328="nulová",J328,0)</f>
        <v>0</v>
      </c>
      <c r="BJ328" s="17" t="s">
        <v>90</v>
      </c>
      <c r="BK328" s="245">
        <f>ROUND(I328*H328,2)</f>
        <v>0</v>
      </c>
      <c r="BL328" s="17" t="s">
        <v>452</v>
      </c>
      <c r="BM328" s="244" t="s">
        <v>2303</v>
      </c>
    </row>
    <row r="329" s="1" customFormat="1" ht="16.5" customHeight="1">
      <c r="B329" s="39"/>
      <c r="C329" s="295" t="s">
        <v>1419</v>
      </c>
      <c r="D329" s="295" t="s">
        <v>400</v>
      </c>
      <c r="E329" s="296" t="s">
        <v>6739</v>
      </c>
      <c r="F329" s="297" t="s">
        <v>6740</v>
      </c>
      <c r="G329" s="298" t="s">
        <v>6403</v>
      </c>
      <c r="H329" s="299">
        <v>2</v>
      </c>
      <c r="I329" s="300"/>
      <c r="J329" s="301">
        <f>ROUND(I329*H329,2)</f>
        <v>0</v>
      </c>
      <c r="K329" s="297" t="s">
        <v>6359</v>
      </c>
      <c r="L329" s="302"/>
      <c r="M329" s="303" t="s">
        <v>1</v>
      </c>
      <c r="N329" s="304" t="s">
        <v>48</v>
      </c>
      <c r="O329" s="87"/>
      <c r="P329" s="242">
        <f>O329*H329</f>
        <v>0</v>
      </c>
      <c r="Q329" s="242">
        <v>0</v>
      </c>
      <c r="R329" s="242">
        <f>Q329*H329</f>
        <v>0</v>
      </c>
      <c r="S329" s="242">
        <v>0</v>
      </c>
      <c r="T329" s="243">
        <f>S329*H329</f>
        <v>0</v>
      </c>
      <c r="AR329" s="244" t="s">
        <v>563</v>
      </c>
      <c r="AT329" s="244" t="s">
        <v>400</v>
      </c>
      <c r="AU329" s="244" t="s">
        <v>90</v>
      </c>
      <c r="AY329" s="17" t="s">
        <v>263</v>
      </c>
      <c r="BE329" s="245">
        <f>IF(N329="základní",J329,0)</f>
        <v>0</v>
      </c>
      <c r="BF329" s="245">
        <f>IF(N329="snížená",J329,0)</f>
        <v>0</v>
      </c>
      <c r="BG329" s="245">
        <f>IF(N329="zákl. přenesená",J329,0)</f>
        <v>0</v>
      </c>
      <c r="BH329" s="245">
        <f>IF(N329="sníž. přenesená",J329,0)</f>
        <v>0</v>
      </c>
      <c r="BI329" s="245">
        <f>IF(N329="nulová",J329,0)</f>
        <v>0</v>
      </c>
      <c r="BJ329" s="17" t="s">
        <v>90</v>
      </c>
      <c r="BK329" s="245">
        <f>ROUND(I329*H329,2)</f>
        <v>0</v>
      </c>
      <c r="BL329" s="17" t="s">
        <v>452</v>
      </c>
      <c r="BM329" s="244" t="s">
        <v>2311</v>
      </c>
    </row>
    <row r="330" s="1" customFormat="1" ht="16.5" customHeight="1">
      <c r="B330" s="39"/>
      <c r="C330" s="295" t="s">
        <v>1424</v>
      </c>
      <c r="D330" s="295" t="s">
        <v>400</v>
      </c>
      <c r="E330" s="296" t="s">
        <v>6741</v>
      </c>
      <c r="F330" s="297" t="s">
        <v>6742</v>
      </c>
      <c r="G330" s="298" t="s">
        <v>6403</v>
      </c>
      <c r="H330" s="299">
        <v>1</v>
      </c>
      <c r="I330" s="300"/>
      <c r="J330" s="301">
        <f>ROUND(I330*H330,2)</f>
        <v>0</v>
      </c>
      <c r="K330" s="297" t="s">
        <v>6359</v>
      </c>
      <c r="L330" s="302"/>
      <c r="M330" s="303" t="s">
        <v>1</v>
      </c>
      <c r="N330" s="304" t="s">
        <v>48</v>
      </c>
      <c r="O330" s="87"/>
      <c r="P330" s="242">
        <f>O330*H330</f>
        <v>0</v>
      </c>
      <c r="Q330" s="242">
        <v>0</v>
      </c>
      <c r="R330" s="242">
        <f>Q330*H330</f>
        <v>0</v>
      </c>
      <c r="S330" s="242">
        <v>0</v>
      </c>
      <c r="T330" s="243">
        <f>S330*H330</f>
        <v>0</v>
      </c>
      <c r="AR330" s="244" t="s">
        <v>563</v>
      </c>
      <c r="AT330" s="244" t="s">
        <v>400</v>
      </c>
      <c r="AU330" s="244" t="s">
        <v>90</v>
      </c>
      <c r="AY330" s="17" t="s">
        <v>263</v>
      </c>
      <c r="BE330" s="245">
        <f>IF(N330="základní",J330,0)</f>
        <v>0</v>
      </c>
      <c r="BF330" s="245">
        <f>IF(N330="snížená",J330,0)</f>
        <v>0</v>
      </c>
      <c r="BG330" s="245">
        <f>IF(N330="zákl. přenesená",J330,0)</f>
        <v>0</v>
      </c>
      <c r="BH330" s="245">
        <f>IF(N330="sníž. přenesená",J330,0)</f>
        <v>0</v>
      </c>
      <c r="BI330" s="245">
        <f>IF(N330="nulová",J330,0)</f>
        <v>0</v>
      </c>
      <c r="BJ330" s="17" t="s">
        <v>90</v>
      </c>
      <c r="BK330" s="245">
        <f>ROUND(I330*H330,2)</f>
        <v>0</v>
      </c>
      <c r="BL330" s="17" t="s">
        <v>452</v>
      </c>
      <c r="BM330" s="244" t="s">
        <v>2319</v>
      </c>
    </row>
    <row r="331" s="1" customFormat="1" ht="16.5" customHeight="1">
      <c r="B331" s="39"/>
      <c r="C331" s="233" t="s">
        <v>1429</v>
      </c>
      <c r="D331" s="233" t="s">
        <v>266</v>
      </c>
      <c r="E331" s="234" t="s">
        <v>6743</v>
      </c>
      <c r="F331" s="235" t="s">
        <v>6744</v>
      </c>
      <c r="G331" s="236" t="s">
        <v>2216</v>
      </c>
      <c r="H331" s="237">
        <v>3</v>
      </c>
      <c r="I331" s="238"/>
      <c r="J331" s="239">
        <f>ROUND(I331*H331,2)</f>
        <v>0</v>
      </c>
      <c r="K331" s="235" t="s">
        <v>270</v>
      </c>
      <c r="L331" s="44"/>
      <c r="M331" s="240" t="s">
        <v>1</v>
      </c>
      <c r="N331" s="241" t="s">
        <v>48</v>
      </c>
      <c r="O331" s="87"/>
      <c r="P331" s="242">
        <f>O331*H331</f>
        <v>0</v>
      </c>
      <c r="Q331" s="242">
        <v>0</v>
      </c>
      <c r="R331" s="242">
        <f>Q331*H331</f>
        <v>0</v>
      </c>
      <c r="S331" s="242">
        <v>0</v>
      </c>
      <c r="T331" s="243">
        <f>S331*H331</f>
        <v>0</v>
      </c>
      <c r="AR331" s="244" t="s">
        <v>452</v>
      </c>
      <c r="AT331" s="244" t="s">
        <v>266</v>
      </c>
      <c r="AU331" s="244" t="s">
        <v>90</v>
      </c>
      <c r="AY331" s="17" t="s">
        <v>263</v>
      </c>
      <c r="BE331" s="245">
        <f>IF(N331="základní",J331,0)</f>
        <v>0</v>
      </c>
      <c r="BF331" s="245">
        <f>IF(N331="snížená",J331,0)</f>
        <v>0</v>
      </c>
      <c r="BG331" s="245">
        <f>IF(N331="zákl. přenesená",J331,0)</f>
        <v>0</v>
      </c>
      <c r="BH331" s="245">
        <f>IF(N331="sníž. přenesená",J331,0)</f>
        <v>0</v>
      </c>
      <c r="BI331" s="245">
        <f>IF(N331="nulová",J331,0)</f>
        <v>0</v>
      </c>
      <c r="BJ331" s="17" t="s">
        <v>90</v>
      </c>
      <c r="BK331" s="245">
        <f>ROUND(I331*H331,2)</f>
        <v>0</v>
      </c>
      <c r="BL331" s="17" t="s">
        <v>452</v>
      </c>
      <c r="BM331" s="244" t="s">
        <v>2327</v>
      </c>
    </row>
    <row r="332" s="1" customFormat="1" ht="16.5" customHeight="1">
      <c r="B332" s="39"/>
      <c r="C332" s="295" t="s">
        <v>1435</v>
      </c>
      <c r="D332" s="295" t="s">
        <v>400</v>
      </c>
      <c r="E332" s="296" t="s">
        <v>6745</v>
      </c>
      <c r="F332" s="297" t="s">
        <v>6746</v>
      </c>
      <c r="G332" s="298" t="s">
        <v>6403</v>
      </c>
      <c r="H332" s="299">
        <v>1</v>
      </c>
      <c r="I332" s="300"/>
      <c r="J332" s="301">
        <f>ROUND(I332*H332,2)</f>
        <v>0</v>
      </c>
      <c r="K332" s="297" t="s">
        <v>6359</v>
      </c>
      <c r="L332" s="302"/>
      <c r="M332" s="303" t="s">
        <v>1</v>
      </c>
      <c r="N332" s="304" t="s">
        <v>48</v>
      </c>
      <c r="O332" s="87"/>
      <c r="P332" s="242">
        <f>O332*H332</f>
        <v>0</v>
      </c>
      <c r="Q332" s="242">
        <v>0</v>
      </c>
      <c r="R332" s="242">
        <f>Q332*H332</f>
        <v>0</v>
      </c>
      <c r="S332" s="242">
        <v>0</v>
      </c>
      <c r="T332" s="243">
        <f>S332*H332</f>
        <v>0</v>
      </c>
      <c r="AR332" s="244" t="s">
        <v>563</v>
      </c>
      <c r="AT332" s="244" t="s">
        <v>400</v>
      </c>
      <c r="AU332" s="244" t="s">
        <v>90</v>
      </c>
      <c r="AY332" s="17" t="s">
        <v>263</v>
      </c>
      <c r="BE332" s="245">
        <f>IF(N332="základní",J332,0)</f>
        <v>0</v>
      </c>
      <c r="BF332" s="245">
        <f>IF(N332="snížená",J332,0)</f>
        <v>0</v>
      </c>
      <c r="BG332" s="245">
        <f>IF(N332="zákl. přenesená",J332,0)</f>
        <v>0</v>
      </c>
      <c r="BH332" s="245">
        <f>IF(N332="sníž. přenesená",J332,0)</f>
        <v>0</v>
      </c>
      <c r="BI332" s="245">
        <f>IF(N332="nulová",J332,0)</f>
        <v>0</v>
      </c>
      <c r="BJ332" s="17" t="s">
        <v>90</v>
      </c>
      <c r="BK332" s="245">
        <f>ROUND(I332*H332,2)</f>
        <v>0</v>
      </c>
      <c r="BL332" s="17" t="s">
        <v>452</v>
      </c>
      <c r="BM332" s="244" t="s">
        <v>2335</v>
      </c>
    </row>
    <row r="333" s="1" customFormat="1" ht="16.5" customHeight="1">
      <c r="B333" s="39"/>
      <c r="C333" s="233" t="s">
        <v>1443</v>
      </c>
      <c r="D333" s="233" t="s">
        <v>266</v>
      </c>
      <c r="E333" s="234" t="s">
        <v>6747</v>
      </c>
      <c r="F333" s="235" t="s">
        <v>6748</v>
      </c>
      <c r="G333" s="236" t="s">
        <v>2216</v>
      </c>
      <c r="H333" s="237">
        <v>1</v>
      </c>
      <c r="I333" s="238"/>
      <c r="J333" s="239">
        <f>ROUND(I333*H333,2)</f>
        <v>0</v>
      </c>
      <c r="K333" s="235" t="s">
        <v>270</v>
      </c>
      <c r="L333" s="44"/>
      <c r="M333" s="240" t="s">
        <v>1</v>
      </c>
      <c r="N333" s="241" t="s">
        <v>48</v>
      </c>
      <c r="O333" s="87"/>
      <c r="P333" s="242">
        <f>O333*H333</f>
        <v>0</v>
      </c>
      <c r="Q333" s="242">
        <v>0</v>
      </c>
      <c r="R333" s="242">
        <f>Q333*H333</f>
        <v>0</v>
      </c>
      <c r="S333" s="242">
        <v>0</v>
      </c>
      <c r="T333" s="243">
        <f>S333*H333</f>
        <v>0</v>
      </c>
      <c r="AR333" s="244" t="s">
        <v>452</v>
      </c>
      <c r="AT333" s="244" t="s">
        <v>266</v>
      </c>
      <c r="AU333" s="244" t="s">
        <v>90</v>
      </c>
      <c r="AY333" s="17" t="s">
        <v>263</v>
      </c>
      <c r="BE333" s="245">
        <f>IF(N333="základní",J333,0)</f>
        <v>0</v>
      </c>
      <c r="BF333" s="245">
        <f>IF(N333="snížená",J333,0)</f>
        <v>0</v>
      </c>
      <c r="BG333" s="245">
        <f>IF(N333="zákl. přenesená",J333,0)</f>
        <v>0</v>
      </c>
      <c r="BH333" s="245">
        <f>IF(N333="sníž. přenesená",J333,0)</f>
        <v>0</v>
      </c>
      <c r="BI333" s="245">
        <f>IF(N333="nulová",J333,0)</f>
        <v>0</v>
      </c>
      <c r="BJ333" s="17" t="s">
        <v>90</v>
      </c>
      <c r="BK333" s="245">
        <f>ROUND(I333*H333,2)</f>
        <v>0</v>
      </c>
      <c r="BL333" s="17" t="s">
        <v>452</v>
      </c>
      <c r="BM333" s="244" t="s">
        <v>2343</v>
      </c>
    </row>
    <row r="334" s="1" customFormat="1" ht="16.5" customHeight="1">
      <c r="B334" s="39"/>
      <c r="C334" s="295" t="s">
        <v>1453</v>
      </c>
      <c r="D334" s="295" t="s">
        <v>400</v>
      </c>
      <c r="E334" s="296" t="s">
        <v>6749</v>
      </c>
      <c r="F334" s="297" t="s">
        <v>6750</v>
      </c>
      <c r="G334" s="298" t="s">
        <v>6403</v>
      </c>
      <c r="H334" s="299">
        <v>1</v>
      </c>
      <c r="I334" s="300"/>
      <c r="J334" s="301">
        <f>ROUND(I334*H334,2)</f>
        <v>0</v>
      </c>
      <c r="K334" s="297" t="s">
        <v>6359</v>
      </c>
      <c r="L334" s="302"/>
      <c r="M334" s="303" t="s">
        <v>1</v>
      </c>
      <c r="N334" s="304" t="s">
        <v>48</v>
      </c>
      <c r="O334" s="87"/>
      <c r="P334" s="242">
        <f>O334*H334</f>
        <v>0</v>
      </c>
      <c r="Q334" s="242">
        <v>0</v>
      </c>
      <c r="R334" s="242">
        <f>Q334*H334</f>
        <v>0</v>
      </c>
      <c r="S334" s="242">
        <v>0</v>
      </c>
      <c r="T334" s="243">
        <f>S334*H334</f>
        <v>0</v>
      </c>
      <c r="AR334" s="244" t="s">
        <v>563</v>
      </c>
      <c r="AT334" s="244" t="s">
        <v>400</v>
      </c>
      <c r="AU334" s="244" t="s">
        <v>90</v>
      </c>
      <c r="AY334" s="17" t="s">
        <v>263</v>
      </c>
      <c r="BE334" s="245">
        <f>IF(N334="základní",J334,0)</f>
        <v>0</v>
      </c>
      <c r="BF334" s="245">
        <f>IF(N334="snížená",J334,0)</f>
        <v>0</v>
      </c>
      <c r="BG334" s="245">
        <f>IF(N334="zákl. přenesená",J334,0)</f>
        <v>0</v>
      </c>
      <c r="BH334" s="245">
        <f>IF(N334="sníž. přenesená",J334,0)</f>
        <v>0</v>
      </c>
      <c r="BI334" s="245">
        <f>IF(N334="nulová",J334,0)</f>
        <v>0</v>
      </c>
      <c r="BJ334" s="17" t="s">
        <v>90</v>
      </c>
      <c r="BK334" s="245">
        <f>ROUND(I334*H334,2)</f>
        <v>0</v>
      </c>
      <c r="BL334" s="17" t="s">
        <v>452</v>
      </c>
      <c r="BM334" s="244" t="s">
        <v>2351</v>
      </c>
    </row>
    <row r="335" s="1" customFormat="1" ht="16.5" customHeight="1">
      <c r="B335" s="39"/>
      <c r="C335" s="295" t="s">
        <v>1463</v>
      </c>
      <c r="D335" s="295" t="s">
        <v>400</v>
      </c>
      <c r="E335" s="296" t="s">
        <v>6751</v>
      </c>
      <c r="F335" s="297" t="s">
        <v>6752</v>
      </c>
      <c r="G335" s="298" t="s">
        <v>6403</v>
      </c>
      <c r="H335" s="299">
        <v>1</v>
      </c>
      <c r="I335" s="300"/>
      <c r="J335" s="301">
        <f>ROUND(I335*H335,2)</f>
        <v>0</v>
      </c>
      <c r="K335" s="297" t="s">
        <v>6359</v>
      </c>
      <c r="L335" s="302"/>
      <c r="M335" s="303" t="s">
        <v>1</v>
      </c>
      <c r="N335" s="304" t="s">
        <v>48</v>
      </c>
      <c r="O335" s="87"/>
      <c r="P335" s="242">
        <f>O335*H335</f>
        <v>0</v>
      </c>
      <c r="Q335" s="242">
        <v>0</v>
      </c>
      <c r="R335" s="242">
        <f>Q335*H335</f>
        <v>0</v>
      </c>
      <c r="S335" s="242">
        <v>0</v>
      </c>
      <c r="T335" s="243">
        <f>S335*H335</f>
        <v>0</v>
      </c>
      <c r="AR335" s="244" t="s">
        <v>563</v>
      </c>
      <c r="AT335" s="244" t="s">
        <v>400</v>
      </c>
      <c r="AU335" s="244" t="s">
        <v>90</v>
      </c>
      <c r="AY335" s="17" t="s">
        <v>263</v>
      </c>
      <c r="BE335" s="245">
        <f>IF(N335="základní",J335,0)</f>
        <v>0</v>
      </c>
      <c r="BF335" s="245">
        <f>IF(N335="snížená",J335,0)</f>
        <v>0</v>
      </c>
      <c r="BG335" s="245">
        <f>IF(N335="zákl. přenesená",J335,0)</f>
        <v>0</v>
      </c>
      <c r="BH335" s="245">
        <f>IF(N335="sníž. přenesená",J335,0)</f>
        <v>0</v>
      </c>
      <c r="BI335" s="245">
        <f>IF(N335="nulová",J335,0)</f>
        <v>0</v>
      </c>
      <c r="BJ335" s="17" t="s">
        <v>90</v>
      </c>
      <c r="BK335" s="245">
        <f>ROUND(I335*H335,2)</f>
        <v>0</v>
      </c>
      <c r="BL335" s="17" t="s">
        <v>452</v>
      </c>
      <c r="BM335" s="244" t="s">
        <v>2359</v>
      </c>
    </row>
    <row r="336" s="1" customFormat="1" ht="16.5" customHeight="1">
      <c r="B336" s="39"/>
      <c r="C336" s="233" t="s">
        <v>1472</v>
      </c>
      <c r="D336" s="233" t="s">
        <v>266</v>
      </c>
      <c r="E336" s="234" t="s">
        <v>6753</v>
      </c>
      <c r="F336" s="235" t="s">
        <v>6754</v>
      </c>
      <c r="G336" s="236" t="s">
        <v>2216</v>
      </c>
      <c r="H336" s="237">
        <v>4</v>
      </c>
      <c r="I336" s="238"/>
      <c r="J336" s="239">
        <f>ROUND(I336*H336,2)</f>
        <v>0</v>
      </c>
      <c r="K336" s="235" t="s">
        <v>270</v>
      </c>
      <c r="L336" s="44"/>
      <c r="M336" s="240" t="s">
        <v>1</v>
      </c>
      <c r="N336" s="241" t="s">
        <v>48</v>
      </c>
      <c r="O336" s="87"/>
      <c r="P336" s="242">
        <f>O336*H336</f>
        <v>0</v>
      </c>
      <c r="Q336" s="242">
        <v>0</v>
      </c>
      <c r="R336" s="242">
        <f>Q336*H336</f>
        <v>0</v>
      </c>
      <c r="S336" s="242">
        <v>0</v>
      </c>
      <c r="T336" s="243">
        <f>S336*H336</f>
        <v>0</v>
      </c>
      <c r="AR336" s="244" t="s">
        <v>452</v>
      </c>
      <c r="AT336" s="244" t="s">
        <v>266</v>
      </c>
      <c r="AU336" s="244" t="s">
        <v>90</v>
      </c>
      <c r="AY336" s="17" t="s">
        <v>263</v>
      </c>
      <c r="BE336" s="245">
        <f>IF(N336="základní",J336,0)</f>
        <v>0</v>
      </c>
      <c r="BF336" s="245">
        <f>IF(N336="snížená",J336,0)</f>
        <v>0</v>
      </c>
      <c r="BG336" s="245">
        <f>IF(N336="zákl. přenesená",J336,0)</f>
        <v>0</v>
      </c>
      <c r="BH336" s="245">
        <f>IF(N336="sníž. přenesená",J336,0)</f>
        <v>0</v>
      </c>
      <c r="BI336" s="245">
        <f>IF(N336="nulová",J336,0)</f>
        <v>0</v>
      </c>
      <c r="BJ336" s="17" t="s">
        <v>90</v>
      </c>
      <c r="BK336" s="245">
        <f>ROUND(I336*H336,2)</f>
        <v>0</v>
      </c>
      <c r="BL336" s="17" t="s">
        <v>452</v>
      </c>
      <c r="BM336" s="244" t="s">
        <v>2367</v>
      </c>
    </row>
    <row r="337" s="1" customFormat="1" ht="16.5" customHeight="1">
      <c r="B337" s="39"/>
      <c r="C337" s="295" t="s">
        <v>1481</v>
      </c>
      <c r="D337" s="295" t="s">
        <v>400</v>
      </c>
      <c r="E337" s="296" t="s">
        <v>6755</v>
      </c>
      <c r="F337" s="297" t="s">
        <v>6756</v>
      </c>
      <c r="G337" s="298" t="s">
        <v>6403</v>
      </c>
      <c r="H337" s="299">
        <v>4</v>
      </c>
      <c r="I337" s="300"/>
      <c r="J337" s="301">
        <f>ROUND(I337*H337,2)</f>
        <v>0</v>
      </c>
      <c r="K337" s="297" t="s">
        <v>6359</v>
      </c>
      <c r="L337" s="302"/>
      <c r="M337" s="303" t="s">
        <v>1</v>
      </c>
      <c r="N337" s="304" t="s">
        <v>48</v>
      </c>
      <c r="O337" s="87"/>
      <c r="P337" s="242">
        <f>O337*H337</f>
        <v>0</v>
      </c>
      <c r="Q337" s="242">
        <v>0</v>
      </c>
      <c r="R337" s="242">
        <f>Q337*H337</f>
        <v>0</v>
      </c>
      <c r="S337" s="242">
        <v>0</v>
      </c>
      <c r="T337" s="243">
        <f>S337*H337</f>
        <v>0</v>
      </c>
      <c r="AR337" s="244" t="s">
        <v>563</v>
      </c>
      <c r="AT337" s="244" t="s">
        <v>400</v>
      </c>
      <c r="AU337" s="244" t="s">
        <v>90</v>
      </c>
      <c r="AY337" s="17" t="s">
        <v>263</v>
      </c>
      <c r="BE337" s="245">
        <f>IF(N337="základní",J337,0)</f>
        <v>0</v>
      </c>
      <c r="BF337" s="245">
        <f>IF(N337="snížená",J337,0)</f>
        <v>0</v>
      </c>
      <c r="BG337" s="245">
        <f>IF(N337="zákl. přenesená",J337,0)</f>
        <v>0</v>
      </c>
      <c r="BH337" s="245">
        <f>IF(N337="sníž. přenesená",J337,0)</f>
        <v>0</v>
      </c>
      <c r="BI337" s="245">
        <f>IF(N337="nulová",J337,0)</f>
        <v>0</v>
      </c>
      <c r="BJ337" s="17" t="s">
        <v>90</v>
      </c>
      <c r="BK337" s="245">
        <f>ROUND(I337*H337,2)</f>
        <v>0</v>
      </c>
      <c r="BL337" s="17" t="s">
        <v>452</v>
      </c>
      <c r="BM337" s="244" t="s">
        <v>2375</v>
      </c>
    </row>
    <row r="338" s="1" customFormat="1" ht="16.5" customHeight="1">
      <c r="B338" s="39"/>
      <c r="C338" s="233" t="s">
        <v>1487</v>
      </c>
      <c r="D338" s="233" t="s">
        <v>266</v>
      </c>
      <c r="E338" s="234" t="s">
        <v>6757</v>
      </c>
      <c r="F338" s="235" t="s">
        <v>6758</v>
      </c>
      <c r="G338" s="236" t="s">
        <v>2216</v>
      </c>
      <c r="H338" s="237">
        <v>15</v>
      </c>
      <c r="I338" s="238"/>
      <c r="J338" s="239">
        <f>ROUND(I338*H338,2)</f>
        <v>0</v>
      </c>
      <c r="K338" s="235" t="s">
        <v>270</v>
      </c>
      <c r="L338" s="44"/>
      <c r="M338" s="240" t="s">
        <v>1</v>
      </c>
      <c r="N338" s="241" t="s">
        <v>48</v>
      </c>
      <c r="O338" s="87"/>
      <c r="P338" s="242">
        <f>O338*H338</f>
        <v>0</v>
      </c>
      <c r="Q338" s="242">
        <v>0</v>
      </c>
      <c r="R338" s="242">
        <f>Q338*H338</f>
        <v>0</v>
      </c>
      <c r="S338" s="242">
        <v>0</v>
      </c>
      <c r="T338" s="243">
        <f>S338*H338</f>
        <v>0</v>
      </c>
      <c r="AR338" s="244" t="s">
        <v>452</v>
      </c>
      <c r="AT338" s="244" t="s">
        <v>266</v>
      </c>
      <c r="AU338" s="244" t="s">
        <v>90</v>
      </c>
      <c r="AY338" s="17" t="s">
        <v>263</v>
      </c>
      <c r="BE338" s="245">
        <f>IF(N338="základní",J338,0)</f>
        <v>0</v>
      </c>
      <c r="BF338" s="245">
        <f>IF(N338="snížená",J338,0)</f>
        <v>0</v>
      </c>
      <c r="BG338" s="245">
        <f>IF(N338="zákl. přenesená",J338,0)</f>
        <v>0</v>
      </c>
      <c r="BH338" s="245">
        <f>IF(N338="sníž. přenesená",J338,0)</f>
        <v>0</v>
      </c>
      <c r="BI338" s="245">
        <f>IF(N338="nulová",J338,0)</f>
        <v>0</v>
      </c>
      <c r="BJ338" s="17" t="s">
        <v>90</v>
      </c>
      <c r="BK338" s="245">
        <f>ROUND(I338*H338,2)</f>
        <v>0</v>
      </c>
      <c r="BL338" s="17" t="s">
        <v>452</v>
      </c>
      <c r="BM338" s="244" t="s">
        <v>2383</v>
      </c>
    </row>
    <row r="339" s="1" customFormat="1" ht="16.5" customHeight="1">
      <c r="B339" s="39"/>
      <c r="C339" s="295" t="s">
        <v>1492</v>
      </c>
      <c r="D339" s="295" t="s">
        <v>400</v>
      </c>
      <c r="E339" s="296" t="s">
        <v>6759</v>
      </c>
      <c r="F339" s="297" t="s">
        <v>6760</v>
      </c>
      <c r="G339" s="298" t="s">
        <v>6403</v>
      </c>
      <c r="H339" s="299">
        <v>15</v>
      </c>
      <c r="I339" s="300"/>
      <c r="J339" s="301">
        <f>ROUND(I339*H339,2)</f>
        <v>0</v>
      </c>
      <c r="K339" s="297" t="s">
        <v>6359</v>
      </c>
      <c r="L339" s="302"/>
      <c r="M339" s="303" t="s">
        <v>1</v>
      </c>
      <c r="N339" s="304" t="s">
        <v>48</v>
      </c>
      <c r="O339" s="87"/>
      <c r="P339" s="242">
        <f>O339*H339</f>
        <v>0</v>
      </c>
      <c r="Q339" s="242">
        <v>0</v>
      </c>
      <c r="R339" s="242">
        <f>Q339*H339</f>
        <v>0</v>
      </c>
      <c r="S339" s="242">
        <v>0</v>
      </c>
      <c r="T339" s="243">
        <f>S339*H339</f>
        <v>0</v>
      </c>
      <c r="AR339" s="244" t="s">
        <v>563</v>
      </c>
      <c r="AT339" s="244" t="s">
        <v>400</v>
      </c>
      <c r="AU339" s="244" t="s">
        <v>90</v>
      </c>
      <c r="AY339" s="17" t="s">
        <v>263</v>
      </c>
      <c r="BE339" s="245">
        <f>IF(N339="základní",J339,0)</f>
        <v>0</v>
      </c>
      <c r="BF339" s="245">
        <f>IF(N339="snížená",J339,0)</f>
        <v>0</v>
      </c>
      <c r="BG339" s="245">
        <f>IF(N339="zákl. přenesená",J339,0)</f>
        <v>0</v>
      </c>
      <c r="BH339" s="245">
        <f>IF(N339="sníž. přenesená",J339,0)</f>
        <v>0</v>
      </c>
      <c r="BI339" s="245">
        <f>IF(N339="nulová",J339,0)</f>
        <v>0</v>
      </c>
      <c r="BJ339" s="17" t="s">
        <v>90</v>
      </c>
      <c r="BK339" s="245">
        <f>ROUND(I339*H339,2)</f>
        <v>0</v>
      </c>
      <c r="BL339" s="17" t="s">
        <v>452</v>
      </c>
      <c r="BM339" s="244" t="s">
        <v>2391</v>
      </c>
    </row>
    <row r="340" s="1" customFormat="1" ht="16.5" customHeight="1">
      <c r="B340" s="39"/>
      <c r="C340" s="233" t="s">
        <v>1497</v>
      </c>
      <c r="D340" s="233" t="s">
        <v>266</v>
      </c>
      <c r="E340" s="234" t="s">
        <v>6761</v>
      </c>
      <c r="F340" s="235" t="s">
        <v>6762</v>
      </c>
      <c r="G340" s="236" t="s">
        <v>2216</v>
      </c>
      <c r="H340" s="237">
        <v>5</v>
      </c>
      <c r="I340" s="238"/>
      <c r="J340" s="239">
        <f>ROUND(I340*H340,2)</f>
        <v>0</v>
      </c>
      <c r="K340" s="235" t="s">
        <v>270</v>
      </c>
      <c r="L340" s="44"/>
      <c r="M340" s="240" t="s">
        <v>1</v>
      </c>
      <c r="N340" s="241" t="s">
        <v>48</v>
      </c>
      <c r="O340" s="87"/>
      <c r="P340" s="242">
        <f>O340*H340</f>
        <v>0</v>
      </c>
      <c r="Q340" s="242">
        <v>0</v>
      </c>
      <c r="R340" s="242">
        <f>Q340*H340</f>
        <v>0</v>
      </c>
      <c r="S340" s="242">
        <v>0</v>
      </c>
      <c r="T340" s="243">
        <f>S340*H340</f>
        <v>0</v>
      </c>
      <c r="AR340" s="244" t="s">
        <v>452</v>
      </c>
      <c r="AT340" s="244" t="s">
        <v>266</v>
      </c>
      <c r="AU340" s="244" t="s">
        <v>90</v>
      </c>
      <c r="AY340" s="17" t="s">
        <v>263</v>
      </c>
      <c r="BE340" s="245">
        <f>IF(N340="základní",J340,0)</f>
        <v>0</v>
      </c>
      <c r="BF340" s="245">
        <f>IF(N340="snížená",J340,0)</f>
        <v>0</v>
      </c>
      <c r="BG340" s="245">
        <f>IF(N340="zákl. přenesená",J340,0)</f>
        <v>0</v>
      </c>
      <c r="BH340" s="245">
        <f>IF(N340="sníž. přenesená",J340,0)</f>
        <v>0</v>
      </c>
      <c r="BI340" s="245">
        <f>IF(N340="nulová",J340,0)</f>
        <v>0</v>
      </c>
      <c r="BJ340" s="17" t="s">
        <v>90</v>
      </c>
      <c r="BK340" s="245">
        <f>ROUND(I340*H340,2)</f>
        <v>0</v>
      </c>
      <c r="BL340" s="17" t="s">
        <v>452</v>
      </c>
      <c r="BM340" s="244" t="s">
        <v>2399</v>
      </c>
    </row>
    <row r="341" s="1" customFormat="1" ht="16.5" customHeight="1">
      <c r="B341" s="39"/>
      <c r="C341" s="295" t="s">
        <v>1501</v>
      </c>
      <c r="D341" s="295" t="s">
        <v>400</v>
      </c>
      <c r="E341" s="296" t="s">
        <v>6763</v>
      </c>
      <c r="F341" s="297" t="s">
        <v>6764</v>
      </c>
      <c r="G341" s="298" t="s">
        <v>6403</v>
      </c>
      <c r="H341" s="299">
        <v>4</v>
      </c>
      <c r="I341" s="300"/>
      <c r="J341" s="301">
        <f>ROUND(I341*H341,2)</f>
        <v>0</v>
      </c>
      <c r="K341" s="297" t="s">
        <v>6359</v>
      </c>
      <c r="L341" s="302"/>
      <c r="M341" s="303" t="s">
        <v>1</v>
      </c>
      <c r="N341" s="304" t="s">
        <v>48</v>
      </c>
      <c r="O341" s="87"/>
      <c r="P341" s="242">
        <f>O341*H341</f>
        <v>0</v>
      </c>
      <c r="Q341" s="242">
        <v>0</v>
      </c>
      <c r="R341" s="242">
        <f>Q341*H341</f>
        <v>0</v>
      </c>
      <c r="S341" s="242">
        <v>0</v>
      </c>
      <c r="T341" s="243">
        <f>S341*H341</f>
        <v>0</v>
      </c>
      <c r="AR341" s="244" t="s">
        <v>563</v>
      </c>
      <c r="AT341" s="244" t="s">
        <v>400</v>
      </c>
      <c r="AU341" s="244" t="s">
        <v>90</v>
      </c>
      <c r="AY341" s="17" t="s">
        <v>263</v>
      </c>
      <c r="BE341" s="245">
        <f>IF(N341="základní",J341,0)</f>
        <v>0</v>
      </c>
      <c r="BF341" s="245">
        <f>IF(N341="snížená",J341,0)</f>
        <v>0</v>
      </c>
      <c r="BG341" s="245">
        <f>IF(N341="zákl. přenesená",J341,0)</f>
        <v>0</v>
      </c>
      <c r="BH341" s="245">
        <f>IF(N341="sníž. přenesená",J341,0)</f>
        <v>0</v>
      </c>
      <c r="BI341" s="245">
        <f>IF(N341="nulová",J341,0)</f>
        <v>0</v>
      </c>
      <c r="BJ341" s="17" t="s">
        <v>90</v>
      </c>
      <c r="BK341" s="245">
        <f>ROUND(I341*H341,2)</f>
        <v>0</v>
      </c>
      <c r="BL341" s="17" t="s">
        <v>452</v>
      </c>
      <c r="BM341" s="244" t="s">
        <v>2407</v>
      </c>
    </row>
    <row r="342" s="1" customFormat="1" ht="16.5" customHeight="1">
      <c r="B342" s="39"/>
      <c r="C342" s="295" t="s">
        <v>1507</v>
      </c>
      <c r="D342" s="295" t="s">
        <v>400</v>
      </c>
      <c r="E342" s="296" t="s">
        <v>6765</v>
      </c>
      <c r="F342" s="297" t="s">
        <v>6766</v>
      </c>
      <c r="G342" s="298" t="s">
        <v>6403</v>
      </c>
      <c r="H342" s="299">
        <v>1</v>
      </c>
      <c r="I342" s="300"/>
      <c r="J342" s="301">
        <f>ROUND(I342*H342,2)</f>
        <v>0</v>
      </c>
      <c r="K342" s="297" t="s">
        <v>6359</v>
      </c>
      <c r="L342" s="302"/>
      <c r="M342" s="303" t="s">
        <v>1</v>
      </c>
      <c r="N342" s="304" t="s">
        <v>48</v>
      </c>
      <c r="O342" s="87"/>
      <c r="P342" s="242">
        <f>O342*H342</f>
        <v>0</v>
      </c>
      <c r="Q342" s="242">
        <v>0</v>
      </c>
      <c r="R342" s="242">
        <f>Q342*H342</f>
        <v>0</v>
      </c>
      <c r="S342" s="242">
        <v>0</v>
      </c>
      <c r="T342" s="243">
        <f>S342*H342</f>
        <v>0</v>
      </c>
      <c r="AR342" s="244" t="s">
        <v>563</v>
      </c>
      <c r="AT342" s="244" t="s">
        <v>400</v>
      </c>
      <c r="AU342" s="244" t="s">
        <v>90</v>
      </c>
      <c r="AY342" s="17" t="s">
        <v>263</v>
      </c>
      <c r="BE342" s="245">
        <f>IF(N342="základní",J342,0)</f>
        <v>0</v>
      </c>
      <c r="BF342" s="245">
        <f>IF(N342="snížená",J342,0)</f>
        <v>0</v>
      </c>
      <c r="BG342" s="245">
        <f>IF(N342="zákl. přenesená",J342,0)</f>
        <v>0</v>
      </c>
      <c r="BH342" s="245">
        <f>IF(N342="sníž. přenesená",J342,0)</f>
        <v>0</v>
      </c>
      <c r="BI342" s="245">
        <f>IF(N342="nulová",J342,0)</f>
        <v>0</v>
      </c>
      <c r="BJ342" s="17" t="s">
        <v>90</v>
      </c>
      <c r="BK342" s="245">
        <f>ROUND(I342*H342,2)</f>
        <v>0</v>
      </c>
      <c r="BL342" s="17" t="s">
        <v>452</v>
      </c>
      <c r="BM342" s="244" t="s">
        <v>2415</v>
      </c>
    </row>
    <row r="343" s="1" customFormat="1" ht="16.5" customHeight="1">
      <c r="B343" s="39"/>
      <c r="C343" s="233" t="s">
        <v>1513</v>
      </c>
      <c r="D343" s="233" t="s">
        <v>266</v>
      </c>
      <c r="E343" s="234" t="s">
        <v>6767</v>
      </c>
      <c r="F343" s="235" t="s">
        <v>6768</v>
      </c>
      <c r="G343" s="236" t="s">
        <v>2216</v>
      </c>
      <c r="H343" s="237">
        <v>2</v>
      </c>
      <c r="I343" s="238"/>
      <c r="J343" s="239">
        <f>ROUND(I343*H343,2)</f>
        <v>0</v>
      </c>
      <c r="K343" s="235" t="s">
        <v>270</v>
      </c>
      <c r="L343" s="44"/>
      <c r="M343" s="240" t="s">
        <v>1</v>
      </c>
      <c r="N343" s="241" t="s">
        <v>48</v>
      </c>
      <c r="O343" s="87"/>
      <c r="P343" s="242">
        <f>O343*H343</f>
        <v>0</v>
      </c>
      <c r="Q343" s="242">
        <v>0</v>
      </c>
      <c r="R343" s="242">
        <f>Q343*H343</f>
        <v>0</v>
      </c>
      <c r="S343" s="242">
        <v>0</v>
      </c>
      <c r="T343" s="243">
        <f>S343*H343</f>
        <v>0</v>
      </c>
      <c r="AR343" s="244" t="s">
        <v>452</v>
      </c>
      <c r="AT343" s="244" t="s">
        <v>266</v>
      </c>
      <c r="AU343" s="244" t="s">
        <v>90</v>
      </c>
      <c r="AY343" s="17" t="s">
        <v>263</v>
      </c>
      <c r="BE343" s="245">
        <f>IF(N343="základní",J343,0)</f>
        <v>0</v>
      </c>
      <c r="BF343" s="245">
        <f>IF(N343="snížená",J343,0)</f>
        <v>0</v>
      </c>
      <c r="BG343" s="245">
        <f>IF(N343="zákl. přenesená",J343,0)</f>
        <v>0</v>
      </c>
      <c r="BH343" s="245">
        <f>IF(N343="sníž. přenesená",J343,0)</f>
        <v>0</v>
      </c>
      <c r="BI343" s="245">
        <f>IF(N343="nulová",J343,0)</f>
        <v>0</v>
      </c>
      <c r="BJ343" s="17" t="s">
        <v>90</v>
      </c>
      <c r="BK343" s="245">
        <f>ROUND(I343*H343,2)</f>
        <v>0</v>
      </c>
      <c r="BL343" s="17" t="s">
        <v>452</v>
      </c>
      <c r="BM343" s="244" t="s">
        <v>2423</v>
      </c>
    </row>
    <row r="344" s="1" customFormat="1" ht="16.5" customHeight="1">
      <c r="B344" s="39"/>
      <c r="C344" s="295" t="s">
        <v>1522</v>
      </c>
      <c r="D344" s="295" t="s">
        <v>400</v>
      </c>
      <c r="E344" s="296" t="s">
        <v>6769</v>
      </c>
      <c r="F344" s="297" t="s">
        <v>6770</v>
      </c>
      <c r="G344" s="298" t="s">
        <v>6403</v>
      </c>
      <c r="H344" s="299">
        <v>2</v>
      </c>
      <c r="I344" s="300"/>
      <c r="J344" s="301">
        <f>ROUND(I344*H344,2)</f>
        <v>0</v>
      </c>
      <c r="K344" s="297" t="s">
        <v>6359</v>
      </c>
      <c r="L344" s="302"/>
      <c r="M344" s="303" t="s">
        <v>1</v>
      </c>
      <c r="N344" s="304" t="s">
        <v>48</v>
      </c>
      <c r="O344" s="87"/>
      <c r="P344" s="242">
        <f>O344*H344</f>
        <v>0</v>
      </c>
      <c r="Q344" s="242">
        <v>0</v>
      </c>
      <c r="R344" s="242">
        <f>Q344*H344</f>
        <v>0</v>
      </c>
      <c r="S344" s="242">
        <v>0</v>
      </c>
      <c r="T344" s="243">
        <f>S344*H344</f>
        <v>0</v>
      </c>
      <c r="AR344" s="244" t="s">
        <v>563</v>
      </c>
      <c r="AT344" s="244" t="s">
        <v>400</v>
      </c>
      <c r="AU344" s="244" t="s">
        <v>90</v>
      </c>
      <c r="AY344" s="17" t="s">
        <v>263</v>
      </c>
      <c r="BE344" s="245">
        <f>IF(N344="základní",J344,0)</f>
        <v>0</v>
      </c>
      <c r="BF344" s="245">
        <f>IF(N344="snížená",J344,0)</f>
        <v>0</v>
      </c>
      <c r="BG344" s="245">
        <f>IF(N344="zákl. přenesená",J344,0)</f>
        <v>0</v>
      </c>
      <c r="BH344" s="245">
        <f>IF(N344="sníž. přenesená",J344,0)</f>
        <v>0</v>
      </c>
      <c r="BI344" s="245">
        <f>IF(N344="nulová",J344,0)</f>
        <v>0</v>
      </c>
      <c r="BJ344" s="17" t="s">
        <v>90</v>
      </c>
      <c r="BK344" s="245">
        <f>ROUND(I344*H344,2)</f>
        <v>0</v>
      </c>
      <c r="BL344" s="17" t="s">
        <v>452</v>
      </c>
      <c r="BM344" s="244" t="s">
        <v>2432</v>
      </c>
    </row>
    <row r="345" s="1" customFormat="1" ht="16.5" customHeight="1">
      <c r="B345" s="39"/>
      <c r="C345" s="233" t="s">
        <v>1529</v>
      </c>
      <c r="D345" s="233" t="s">
        <v>266</v>
      </c>
      <c r="E345" s="234" t="s">
        <v>6771</v>
      </c>
      <c r="F345" s="235" t="s">
        <v>6772</v>
      </c>
      <c r="G345" s="236" t="s">
        <v>2216</v>
      </c>
      <c r="H345" s="237">
        <v>3</v>
      </c>
      <c r="I345" s="238"/>
      <c r="J345" s="239">
        <f>ROUND(I345*H345,2)</f>
        <v>0</v>
      </c>
      <c r="K345" s="235" t="s">
        <v>270</v>
      </c>
      <c r="L345" s="44"/>
      <c r="M345" s="240" t="s">
        <v>1</v>
      </c>
      <c r="N345" s="241" t="s">
        <v>48</v>
      </c>
      <c r="O345" s="87"/>
      <c r="P345" s="242">
        <f>O345*H345</f>
        <v>0</v>
      </c>
      <c r="Q345" s="242">
        <v>0</v>
      </c>
      <c r="R345" s="242">
        <f>Q345*H345</f>
        <v>0</v>
      </c>
      <c r="S345" s="242">
        <v>0</v>
      </c>
      <c r="T345" s="243">
        <f>S345*H345</f>
        <v>0</v>
      </c>
      <c r="AR345" s="244" t="s">
        <v>452</v>
      </c>
      <c r="AT345" s="244" t="s">
        <v>266</v>
      </c>
      <c r="AU345" s="244" t="s">
        <v>90</v>
      </c>
      <c r="AY345" s="17" t="s">
        <v>263</v>
      </c>
      <c r="BE345" s="245">
        <f>IF(N345="základní",J345,0)</f>
        <v>0</v>
      </c>
      <c r="BF345" s="245">
        <f>IF(N345="snížená",J345,0)</f>
        <v>0</v>
      </c>
      <c r="BG345" s="245">
        <f>IF(N345="zákl. přenesená",J345,0)</f>
        <v>0</v>
      </c>
      <c r="BH345" s="245">
        <f>IF(N345="sníž. přenesená",J345,0)</f>
        <v>0</v>
      </c>
      <c r="BI345" s="245">
        <f>IF(N345="nulová",J345,0)</f>
        <v>0</v>
      </c>
      <c r="BJ345" s="17" t="s">
        <v>90</v>
      </c>
      <c r="BK345" s="245">
        <f>ROUND(I345*H345,2)</f>
        <v>0</v>
      </c>
      <c r="BL345" s="17" t="s">
        <v>452</v>
      </c>
      <c r="BM345" s="244" t="s">
        <v>2440</v>
      </c>
    </row>
    <row r="346" s="1" customFormat="1" ht="16.5" customHeight="1">
      <c r="B346" s="39"/>
      <c r="C346" s="295" t="s">
        <v>1539</v>
      </c>
      <c r="D346" s="295" t="s">
        <v>400</v>
      </c>
      <c r="E346" s="296" t="s">
        <v>6773</v>
      </c>
      <c r="F346" s="297" t="s">
        <v>6774</v>
      </c>
      <c r="G346" s="298" t="s">
        <v>6403</v>
      </c>
      <c r="H346" s="299">
        <v>3</v>
      </c>
      <c r="I346" s="300"/>
      <c r="J346" s="301">
        <f>ROUND(I346*H346,2)</f>
        <v>0</v>
      </c>
      <c r="K346" s="297" t="s">
        <v>6359</v>
      </c>
      <c r="L346" s="302"/>
      <c r="M346" s="303" t="s">
        <v>1</v>
      </c>
      <c r="N346" s="304" t="s">
        <v>48</v>
      </c>
      <c r="O346" s="87"/>
      <c r="P346" s="242">
        <f>O346*H346</f>
        <v>0</v>
      </c>
      <c r="Q346" s="242">
        <v>0</v>
      </c>
      <c r="R346" s="242">
        <f>Q346*H346</f>
        <v>0</v>
      </c>
      <c r="S346" s="242">
        <v>0</v>
      </c>
      <c r="T346" s="243">
        <f>S346*H346</f>
        <v>0</v>
      </c>
      <c r="AR346" s="244" t="s">
        <v>563</v>
      </c>
      <c r="AT346" s="244" t="s">
        <v>400</v>
      </c>
      <c r="AU346" s="244" t="s">
        <v>90</v>
      </c>
      <c r="AY346" s="17" t="s">
        <v>263</v>
      </c>
      <c r="BE346" s="245">
        <f>IF(N346="základní",J346,0)</f>
        <v>0</v>
      </c>
      <c r="BF346" s="245">
        <f>IF(N346="snížená",J346,0)</f>
        <v>0</v>
      </c>
      <c r="BG346" s="245">
        <f>IF(N346="zákl. přenesená",J346,0)</f>
        <v>0</v>
      </c>
      <c r="BH346" s="245">
        <f>IF(N346="sníž. přenesená",J346,0)</f>
        <v>0</v>
      </c>
      <c r="BI346" s="245">
        <f>IF(N346="nulová",J346,0)</f>
        <v>0</v>
      </c>
      <c r="BJ346" s="17" t="s">
        <v>90</v>
      </c>
      <c r="BK346" s="245">
        <f>ROUND(I346*H346,2)</f>
        <v>0</v>
      </c>
      <c r="BL346" s="17" t="s">
        <v>452</v>
      </c>
      <c r="BM346" s="244" t="s">
        <v>2448</v>
      </c>
    </row>
    <row r="347" s="1" customFormat="1" ht="16.5" customHeight="1">
      <c r="B347" s="39"/>
      <c r="C347" s="233" t="s">
        <v>1548</v>
      </c>
      <c r="D347" s="233" t="s">
        <v>266</v>
      </c>
      <c r="E347" s="234" t="s">
        <v>6775</v>
      </c>
      <c r="F347" s="235" t="s">
        <v>6776</v>
      </c>
      <c r="G347" s="236" t="s">
        <v>503</v>
      </c>
      <c r="H347" s="237">
        <v>185</v>
      </c>
      <c r="I347" s="238"/>
      <c r="J347" s="239">
        <f>ROUND(I347*H347,2)</f>
        <v>0</v>
      </c>
      <c r="K347" s="235" t="s">
        <v>270</v>
      </c>
      <c r="L347" s="44"/>
      <c r="M347" s="240" t="s">
        <v>1</v>
      </c>
      <c r="N347" s="241" t="s">
        <v>48</v>
      </c>
      <c r="O347" s="87"/>
      <c r="P347" s="242">
        <f>O347*H347</f>
        <v>0</v>
      </c>
      <c r="Q347" s="242">
        <v>0</v>
      </c>
      <c r="R347" s="242">
        <f>Q347*H347</f>
        <v>0</v>
      </c>
      <c r="S347" s="242">
        <v>0</v>
      </c>
      <c r="T347" s="243">
        <f>S347*H347</f>
        <v>0</v>
      </c>
      <c r="AR347" s="244" t="s">
        <v>452</v>
      </c>
      <c r="AT347" s="244" t="s">
        <v>266</v>
      </c>
      <c r="AU347" s="244" t="s">
        <v>90</v>
      </c>
      <c r="AY347" s="17" t="s">
        <v>263</v>
      </c>
      <c r="BE347" s="245">
        <f>IF(N347="základní",J347,0)</f>
        <v>0</v>
      </c>
      <c r="BF347" s="245">
        <f>IF(N347="snížená",J347,0)</f>
        <v>0</v>
      </c>
      <c r="BG347" s="245">
        <f>IF(N347="zákl. přenesená",J347,0)</f>
        <v>0</v>
      </c>
      <c r="BH347" s="245">
        <f>IF(N347="sníž. přenesená",J347,0)</f>
        <v>0</v>
      </c>
      <c r="BI347" s="245">
        <f>IF(N347="nulová",J347,0)</f>
        <v>0</v>
      </c>
      <c r="BJ347" s="17" t="s">
        <v>90</v>
      </c>
      <c r="BK347" s="245">
        <f>ROUND(I347*H347,2)</f>
        <v>0</v>
      </c>
      <c r="BL347" s="17" t="s">
        <v>452</v>
      </c>
      <c r="BM347" s="244" t="s">
        <v>2456</v>
      </c>
    </row>
    <row r="348" s="1" customFormat="1" ht="16.5" customHeight="1">
      <c r="B348" s="39"/>
      <c r="C348" s="295" t="s">
        <v>1557</v>
      </c>
      <c r="D348" s="295" t="s">
        <v>400</v>
      </c>
      <c r="E348" s="296" t="s">
        <v>6777</v>
      </c>
      <c r="F348" s="297" t="s">
        <v>6778</v>
      </c>
      <c r="G348" s="298" t="s">
        <v>6403</v>
      </c>
      <c r="H348" s="299">
        <v>43</v>
      </c>
      <c r="I348" s="300"/>
      <c r="J348" s="301">
        <f>ROUND(I348*H348,2)</f>
        <v>0</v>
      </c>
      <c r="K348" s="297" t="s">
        <v>6359</v>
      </c>
      <c r="L348" s="302"/>
      <c r="M348" s="303" t="s">
        <v>1</v>
      </c>
      <c r="N348" s="304" t="s">
        <v>48</v>
      </c>
      <c r="O348" s="87"/>
      <c r="P348" s="242">
        <f>O348*H348</f>
        <v>0</v>
      </c>
      <c r="Q348" s="242">
        <v>0</v>
      </c>
      <c r="R348" s="242">
        <f>Q348*H348</f>
        <v>0</v>
      </c>
      <c r="S348" s="242">
        <v>0</v>
      </c>
      <c r="T348" s="243">
        <f>S348*H348</f>
        <v>0</v>
      </c>
      <c r="AR348" s="244" t="s">
        <v>563</v>
      </c>
      <c r="AT348" s="244" t="s">
        <v>400</v>
      </c>
      <c r="AU348" s="244" t="s">
        <v>90</v>
      </c>
      <c r="AY348" s="17" t="s">
        <v>263</v>
      </c>
      <c r="BE348" s="245">
        <f>IF(N348="základní",J348,0)</f>
        <v>0</v>
      </c>
      <c r="BF348" s="245">
        <f>IF(N348="snížená",J348,0)</f>
        <v>0</v>
      </c>
      <c r="BG348" s="245">
        <f>IF(N348="zákl. přenesená",J348,0)</f>
        <v>0</v>
      </c>
      <c r="BH348" s="245">
        <f>IF(N348="sníž. přenesená",J348,0)</f>
        <v>0</v>
      </c>
      <c r="BI348" s="245">
        <f>IF(N348="nulová",J348,0)</f>
        <v>0</v>
      </c>
      <c r="BJ348" s="17" t="s">
        <v>90</v>
      </c>
      <c r="BK348" s="245">
        <f>ROUND(I348*H348,2)</f>
        <v>0</v>
      </c>
      <c r="BL348" s="17" t="s">
        <v>452</v>
      </c>
      <c r="BM348" s="244" t="s">
        <v>2464</v>
      </c>
    </row>
    <row r="349" s="1" customFormat="1" ht="16.5" customHeight="1">
      <c r="B349" s="39"/>
      <c r="C349" s="295" t="s">
        <v>1564</v>
      </c>
      <c r="D349" s="295" t="s">
        <v>400</v>
      </c>
      <c r="E349" s="296" t="s">
        <v>6779</v>
      </c>
      <c r="F349" s="297" t="s">
        <v>6780</v>
      </c>
      <c r="G349" s="298" t="s">
        <v>6403</v>
      </c>
      <c r="H349" s="299">
        <v>40</v>
      </c>
      <c r="I349" s="300"/>
      <c r="J349" s="301">
        <f>ROUND(I349*H349,2)</f>
        <v>0</v>
      </c>
      <c r="K349" s="297" t="s">
        <v>6359</v>
      </c>
      <c r="L349" s="302"/>
      <c r="M349" s="303" t="s">
        <v>1</v>
      </c>
      <c r="N349" s="304" t="s">
        <v>48</v>
      </c>
      <c r="O349" s="87"/>
      <c r="P349" s="242">
        <f>O349*H349</f>
        <v>0</v>
      </c>
      <c r="Q349" s="242">
        <v>0</v>
      </c>
      <c r="R349" s="242">
        <f>Q349*H349</f>
        <v>0</v>
      </c>
      <c r="S349" s="242">
        <v>0</v>
      </c>
      <c r="T349" s="243">
        <f>S349*H349</f>
        <v>0</v>
      </c>
      <c r="AR349" s="244" t="s">
        <v>563</v>
      </c>
      <c r="AT349" s="244" t="s">
        <v>400</v>
      </c>
      <c r="AU349" s="244" t="s">
        <v>90</v>
      </c>
      <c r="AY349" s="17" t="s">
        <v>263</v>
      </c>
      <c r="BE349" s="245">
        <f>IF(N349="základní",J349,0)</f>
        <v>0</v>
      </c>
      <c r="BF349" s="245">
        <f>IF(N349="snížená",J349,0)</f>
        <v>0</v>
      </c>
      <c r="BG349" s="245">
        <f>IF(N349="zákl. přenesená",J349,0)</f>
        <v>0</v>
      </c>
      <c r="BH349" s="245">
        <f>IF(N349="sníž. přenesená",J349,0)</f>
        <v>0</v>
      </c>
      <c r="BI349" s="245">
        <f>IF(N349="nulová",J349,0)</f>
        <v>0</v>
      </c>
      <c r="BJ349" s="17" t="s">
        <v>90</v>
      </c>
      <c r="BK349" s="245">
        <f>ROUND(I349*H349,2)</f>
        <v>0</v>
      </c>
      <c r="BL349" s="17" t="s">
        <v>452</v>
      </c>
      <c r="BM349" s="244" t="s">
        <v>2473</v>
      </c>
    </row>
    <row r="350" s="1" customFormat="1" ht="16.5" customHeight="1">
      <c r="B350" s="39"/>
      <c r="C350" s="295" t="s">
        <v>1573</v>
      </c>
      <c r="D350" s="295" t="s">
        <v>400</v>
      </c>
      <c r="E350" s="296" t="s">
        <v>6781</v>
      </c>
      <c r="F350" s="297" t="s">
        <v>6782</v>
      </c>
      <c r="G350" s="298" t="s">
        <v>6403</v>
      </c>
      <c r="H350" s="299">
        <v>18</v>
      </c>
      <c r="I350" s="300"/>
      <c r="J350" s="301">
        <f>ROUND(I350*H350,2)</f>
        <v>0</v>
      </c>
      <c r="K350" s="297" t="s">
        <v>6359</v>
      </c>
      <c r="L350" s="302"/>
      <c r="M350" s="303" t="s">
        <v>1</v>
      </c>
      <c r="N350" s="304" t="s">
        <v>48</v>
      </c>
      <c r="O350" s="87"/>
      <c r="P350" s="242">
        <f>O350*H350</f>
        <v>0</v>
      </c>
      <c r="Q350" s="242">
        <v>0</v>
      </c>
      <c r="R350" s="242">
        <f>Q350*H350</f>
        <v>0</v>
      </c>
      <c r="S350" s="242">
        <v>0</v>
      </c>
      <c r="T350" s="243">
        <f>S350*H350</f>
        <v>0</v>
      </c>
      <c r="AR350" s="244" t="s">
        <v>563</v>
      </c>
      <c r="AT350" s="244" t="s">
        <v>400</v>
      </c>
      <c r="AU350" s="244" t="s">
        <v>90</v>
      </c>
      <c r="AY350" s="17" t="s">
        <v>263</v>
      </c>
      <c r="BE350" s="245">
        <f>IF(N350="základní",J350,0)</f>
        <v>0</v>
      </c>
      <c r="BF350" s="245">
        <f>IF(N350="snížená",J350,0)</f>
        <v>0</v>
      </c>
      <c r="BG350" s="245">
        <f>IF(N350="zákl. přenesená",J350,0)</f>
        <v>0</v>
      </c>
      <c r="BH350" s="245">
        <f>IF(N350="sníž. přenesená",J350,0)</f>
        <v>0</v>
      </c>
      <c r="BI350" s="245">
        <f>IF(N350="nulová",J350,0)</f>
        <v>0</v>
      </c>
      <c r="BJ350" s="17" t="s">
        <v>90</v>
      </c>
      <c r="BK350" s="245">
        <f>ROUND(I350*H350,2)</f>
        <v>0</v>
      </c>
      <c r="BL350" s="17" t="s">
        <v>452</v>
      </c>
      <c r="BM350" s="244" t="s">
        <v>2482</v>
      </c>
    </row>
    <row r="351" s="1" customFormat="1" ht="16.5" customHeight="1">
      <c r="B351" s="39"/>
      <c r="C351" s="295" t="s">
        <v>1577</v>
      </c>
      <c r="D351" s="295" t="s">
        <v>400</v>
      </c>
      <c r="E351" s="296" t="s">
        <v>6783</v>
      </c>
      <c r="F351" s="297" t="s">
        <v>6784</v>
      </c>
      <c r="G351" s="298" t="s">
        <v>6403</v>
      </c>
      <c r="H351" s="299">
        <v>1</v>
      </c>
      <c r="I351" s="300"/>
      <c r="J351" s="301">
        <f>ROUND(I351*H351,2)</f>
        <v>0</v>
      </c>
      <c r="K351" s="297" t="s">
        <v>6359</v>
      </c>
      <c r="L351" s="302"/>
      <c r="M351" s="303" t="s">
        <v>1</v>
      </c>
      <c r="N351" s="304" t="s">
        <v>48</v>
      </c>
      <c r="O351" s="87"/>
      <c r="P351" s="242">
        <f>O351*H351</f>
        <v>0</v>
      </c>
      <c r="Q351" s="242">
        <v>0</v>
      </c>
      <c r="R351" s="242">
        <f>Q351*H351</f>
        <v>0</v>
      </c>
      <c r="S351" s="242">
        <v>0</v>
      </c>
      <c r="T351" s="243">
        <f>S351*H351</f>
        <v>0</v>
      </c>
      <c r="AR351" s="244" t="s">
        <v>563</v>
      </c>
      <c r="AT351" s="244" t="s">
        <v>400</v>
      </c>
      <c r="AU351" s="244" t="s">
        <v>90</v>
      </c>
      <c r="AY351" s="17" t="s">
        <v>263</v>
      </c>
      <c r="BE351" s="245">
        <f>IF(N351="základní",J351,0)</f>
        <v>0</v>
      </c>
      <c r="BF351" s="245">
        <f>IF(N351="snížená",J351,0)</f>
        <v>0</v>
      </c>
      <c r="BG351" s="245">
        <f>IF(N351="zákl. přenesená",J351,0)</f>
        <v>0</v>
      </c>
      <c r="BH351" s="245">
        <f>IF(N351="sníž. přenesená",J351,0)</f>
        <v>0</v>
      </c>
      <c r="BI351" s="245">
        <f>IF(N351="nulová",J351,0)</f>
        <v>0</v>
      </c>
      <c r="BJ351" s="17" t="s">
        <v>90</v>
      </c>
      <c r="BK351" s="245">
        <f>ROUND(I351*H351,2)</f>
        <v>0</v>
      </c>
      <c r="BL351" s="17" t="s">
        <v>452</v>
      </c>
      <c r="BM351" s="244" t="s">
        <v>2496</v>
      </c>
    </row>
    <row r="352" s="1" customFormat="1" ht="16.5" customHeight="1">
      <c r="B352" s="39"/>
      <c r="C352" s="295" t="s">
        <v>1581</v>
      </c>
      <c r="D352" s="295" t="s">
        <v>400</v>
      </c>
      <c r="E352" s="296" t="s">
        <v>6785</v>
      </c>
      <c r="F352" s="297" t="s">
        <v>6786</v>
      </c>
      <c r="G352" s="298" t="s">
        <v>6403</v>
      </c>
      <c r="H352" s="299">
        <v>83</v>
      </c>
      <c r="I352" s="300"/>
      <c r="J352" s="301">
        <f>ROUND(I352*H352,2)</f>
        <v>0</v>
      </c>
      <c r="K352" s="297" t="s">
        <v>6359</v>
      </c>
      <c r="L352" s="302"/>
      <c r="M352" s="303" t="s">
        <v>1</v>
      </c>
      <c r="N352" s="304" t="s">
        <v>48</v>
      </c>
      <c r="O352" s="87"/>
      <c r="P352" s="242">
        <f>O352*H352</f>
        <v>0</v>
      </c>
      <c r="Q352" s="242">
        <v>0</v>
      </c>
      <c r="R352" s="242">
        <f>Q352*H352</f>
        <v>0</v>
      </c>
      <c r="S352" s="242">
        <v>0</v>
      </c>
      <c r="T352" s="243">
        <f>S352*H352</f>
        <v>0</v>
      </c>
      <c r="AR352" s="244" t="s">
        <v>563</v>
      </c>
      <c r="AT352" s="244" t="s">
        <v>400</v>
      </c>
      <c r="AU352" s="244" t="s">
        <v>90</v>
      </c>
      <c r="AY352" s="17" t="s">
        <v>263</v>
      </c>
      <c r="BE352" s="245">
        <f>IF(N352="základní",J352,0)</f>
        <v>0</v>
      </c>
      <c r="BF352" s="245">
        <f>IF(N352="snížená",J352,0)</f>
        <v>0</v>
      </c>
      <c r="BG352" s="245">
        <f>IF(N352="zákl. přenesená",J352,0)</f>
        <v>0</v>
      </c>
      <c r="BH352" s="245">
        <f>IF(N352="sníž. přenesená",J352,0)</f>
        <v>0</v>
      </c>
      <c r="BI352" s="245">
        <f>IF(N352="nulová",J352,0)</f>
        <v>0</v>
      </c>
      <c r="BJ352" s="17" t="s">
        <v>90</v>
      </c>
      <c r="BK352" s="245">
        <f>ROUND(I352*H352,2)</f>
        <v>0</v>
      </c>
      <c r="BL352" s="17" t="s">
        <v>452</v>
      </c>
      <c r="BM352" s="244" t="s">
        <v>2506</v>
      </c>
    </row>
    <row r="353" s="1" customFormat="1" ht="24" customHeight="1">
      <c r="B353" s="39"/>
      <c r="C353" s="233" t="s">
        <v>1586</v>
      </c>
      <c r="D353" s="233" t="s">
        <v>266</v>
      </c>
      <c r="E353" s="234" t="s">
        <v>6787</v>
      </c>
      <c r="F353" s="235" t="s">
        <v>6788</v>
      </c>
      <c r="G353" s="236" t="s">
        <v>503</v>
      </c>
      <c r="H353" s="237">
        <v>64</v>
      </c>
      <c r="I353" s="238"/>
      <c r="J353" s="239">
        <f>ROUND(I353*H353,2)</f>
        <v>0</v>
      </c>
      <c r="K353" s="235" t="s">
        <v>270</v>
      </c>
      <c r="L353" s="44"/>
      <c r="M353" s="240" t="s">
        <v>1</v>
      </c>
      <c r="N353" s="241" t="s">
        <v>48</v>
      </c>
      <c r="O353" s="87"/>
      <c r="P353" s="242">
        <f>O353*H353</f>
        <v>0</v>
      </c>
      <c r="Q353" s="242">
        <v>0</v>
      </c>
      <c r="R353" s="242">
        <f>Q353*H353</f>
        <v>0</v>
      </c>
      <c r="S353" s="242">
        <v>0</v>
      </c>
      <c r="T353" s="243">
        <f>S353*H353</f>
        <v>0</v>
      </c>
      <c r="AR353" s="244" t="s">
        <v>452</v>
      </c>
      <c r="AT353" s="244" t="s">
        <v>266</v>
      </c>
      <c r="AU353" s="244" t="s">
        <v>90</v>
      </c>
      <c r="AY353" s="17" t="s">
        <v>263</v>
      </c>
      <c r="BE353" s="245">
        <f>IF(N353="základní",J353,0)</f>
        <v>0</v>
      </c>
      <c r="BF353" s="245">
        <f>IF(N353="snížená",J353,0)</f>
        <v>0</v>
      </c>
      <c r="BG353" s="245">
        <f>IF(N353="zákl. přenesená",J353,0)</f>
        <v>0</v>
      </c>
      <c r="BH353" s="245">
        <f>IF(N353="sníž. přenesená",J353,0)</f>
        <v>0</v>
      </c>
      <c r="BI353" s="245">
        <f>IF(N353="nulová",J353,0)</f>
        <v>0</v>
      </c>
      <c r="BJ353" s="17" t="s">
        <v>90</v>
      </c>
      <c r="BK353" s="245">
        <f>ROUND(I353*H353,2)</f>
        <v>0</v>
      </c>
      <c r="BL353" s="17" t="s">
        <v>452</v>
      </c>
      <c r="BM353" s="244" t="s">
        <v>2517</v>
      </c>
    </row>
    <row r="354" s="1" customFormat="1" ht="16.5" customHeight="1">
      <c r="B354" s="39"/>
      <c r="C354" s="233" t="s">
        <v>1596</v>
      </c>
      <c r="D354" s="233" t="s">
        <v>266</v>
      </c>
      <c r="E354" s="234" t="s">
        <v>6789</v>
      </c>
      <c r="F354" s="235" t="s">
        <v>6790</v>
      </c>
      <c r="G354" s="236" t="s">
        <v>503</v>
      </c>
      <c r="H354" s="237">
        <v>1</v>
      </c>
      <c r="I354" s="238"/>
      <c r="J354" s="239">
        <f>ROUND(I354*H354,2)</f>
        <v>0</v>
      </c>
      <c r="K354" s="235" t="s">
        <v>270</v>
      </c>
      <c r="L354" s="44"/>
      <c r="M354" s="240" t="s">
        <v>1</v>
      </c>
      <c r="N354" s="241" t="s">
        <v>48</v>
      </c>
      <c r="O354" s="87"/>
      <c r="P354" s="242">
        <f>O354*H354</f>
        <v>0</v>
      </c>
      <c r="Q354" s="242">
        <v>0</v>
      </c>
      <c r="R354" s="242">
        <f>Q354*H354</f>
        <v>0</v>
      </c>
      <c r="S354" s="242">
        <v>0</v>
      </c>
      <c r="T354" s="243">
        <f>S354*H354</f>
        <v>0</v>
      </c>
      <c r="AR354" s="244" t="s">
        <v>452</v>
      </c>
      <c r="AT354" s="244" t="s">
        <v>266</v>
      </c>
      <c r="AU354" s="244" t="s">
        <v>90</v>
      </c>
      <c r="AY354" s="17" t="s">
        <v>263</v>
      </c>
      <c r="BE354" s="245">
        <f>IF(N354="základní",J354,0)</f>
        <v>0</v>
      </c>
      <c r="BF354" s="245">
        <f>IF(N354="snížená",J354,0)</f>
        <v>0</v>
      </c>
      <c r="BG354" s="245">
        <f>IF(N354="zákl. přenesená",J354,0)</f>
        <v>0</v>
      </c>
      <c r="BH354" s="245">
        <f>IF(N354="sníž. přenesená",J354,0)</f>
        <v>0</v>
      </c>
      <c r="BI354" s="245">
        <f>IF(N354="nulová",J354,0)</f>
        <v>0</v>
      </c>
      <c r="BJ354" s="17" t="s">
        <v>90</v>
      </c>
      <c r="BK354" s="245">
        <f>ROUND(I354*H354,2)</f>
        <v>0</v>
      </c>
      <c r="BL354" s="17" t="s">
        <v>452</v>
      </c>
      <c r="BM354" s="244" t="s">
        <v>2530</v>
      </c>
    </row>
    <row r="355" s="1" customFormat="1" ht="16.5" customHeight="1">
      <c r="B355" s="39"/>
      <c r="C355" s="233" t="s">
        <v>1602</v>
      </c>
      <c r="D355" s="233" t="s">
        <v>266</v>
      </c>
      <c r="E355" s="234" t="s">
        <v>6791</v>
      </c>
      <c r="F355" s="235" t="s">
        <v>6792</v>
      </c>
      <c r="G355" s="236" t="s">
        <v>503</v>
      </c>
      <c r="H355" s="237">
        <v>8</v>
      </c>
      <c r="I355" s="238"/>
      <c r="J355" s="239">
        <f>ROUND(I355*H355,2)</f>
        <v>0</v>
      </c>
      <c r="K355" s="235" t="s">
        <v>270</v>
      </c>
      <c r="L355" s="44"/>
      <c r="M355" s="240" t="s">
        <v>1</v>
      </c>
      <c r="N355" s="241" t="s">
        <v>48</v>
      </c>
      <c r="O355" s="87"/>
      <c r="P355" s="242">
        <f>O355*H355</f>
        <v>0</v>
      </c>
      <c r="Q355" s="242">
        <v>0</v>
      </c>
      <c r="R355" s="242">
        <f>Q355*H355</f>
        <v>0</v>
      </c>
      <c r="S355" s="242">
        <v>0</v>
      </c>
      <c r="T355" s="243">
        <f>S355*H355</f>
        <v>0</v>
      </c>
      <c r="AR355" s="244" t="s">
        <v>452</v>
      </c>
      <c r="AT355" s="244" t="s">
        <v>266</v>
      </c>
      <c r="AU355" s="244" t="s">
        <v>90</v>
      </c>
      <c r="AY355" s="17" t="s">
        <v>263</v>
      </c>
      <c r="BE355" s="245">
        <f>IF(N355="základní",J355,0)</f>
        <v>0</v>
      </c>
      <c r="BF355" s="245">
        <f>IF(N355="snížená",J355,0)</f>
        <v>0</v>
      </c>
      <c r="BG355" s="245">
        <f>IF(N355="zákl. přenesená",J355,0)</f>
        <v>0</v>
      </c>
      <c r="BH355" s="245">
        <f>IF(N355="sníž. přenesená",J355,0)</f>
        <v>0</v>
      </c>
      <c r="BI355" s="245">
        <f>IF(N355="nulová",J355,0)</f>
        <v>0</v>
      </c>
      <c r="BJ355" s="17" t="s">
        <v>90</v>
      </c>
      <c r="BK355" s="245">
        <f>ROUND(I355*H355,2)</f>
        <v>0</v>
      </c>
      <c r="BL355" s="17" t="s">
        <v>452</v>
      </c>
      <c r="BM355" s="244" t="s">
        <v>2539</v>
      </c>
    </row>
    <row r="356" s="11" customFormat="1" ht="25.92" customHeight="1">
      <c r="B356" s="217"/>
      <c r="C356" s="218"/>
      <c r="D356" s="219" t="s">
        <v>82</v>
      </c>
      <c r="E356" s="220" t="s">
        <v>6793</v>
      </c>
      <c r="F356" s="220" t="s">
        <v>6794</v>
      </c>
      <c r="G356" s="218"/>
      <c r="H356" s="218"/>
      <c r="I356" s="221"/>
      <c r="J356" s="222">
        <f>BK356</f>
        <v>0</v>
      </c>
      <c r="K356" s="218"/>
      <c r="L356" s="223"/>
      <c r="M356" s="224"/>
      <c r="N356" s="225"/>
      <c r="O356" s="225"/>
      <c r="P356" s="226">
        <f>SUM(P357:P386)</f>
        <v>0</v>
      </c>
      <c r="Q356" s="225"/>
      <c r="R356" s="226">
        <f>SUM(R357:R386)</f>
        <v>0</v>
      </c>
      <c r="S356" s="225"/>
      <c r="T356" s="227">
        <f>SUM(T357:T386)</f>
        <v>0</v>
      </c>
      <c r="AR356" s="228" t="s">
        <v>92</v>
      </c>
      <c r="AT356" s="229" t="s">
        <v>82</v>
      </c>
      <c r="AU356" s="229" t="s">
        <v>83</v>
      </c>
      <c r="AY356" s="228" t="s">
        <v>263</v>
      </c>
      <c r="BK356" s="230">
        <f>SUM(BK357:BK386)</f>
        <v>0</v>
      </c>
    </row>
    <row r="357" s="1" customFormat="1" ht="16.5" customHeight="1">
      <c r="B357" s="39"/>
      <c r="C357" s="233" t="s">
        <v>1607</v>
      </c>
      <c r="D357" s="233" t="s">
        <v>266</v>
      </c>
      <c r="E357" s="234" t="s">
        <v>6795</v>
      </c>
      <c r="F357" s="235" t="s">
        <v>6796</v>
      </c>
      <c r="G357" s="236" t="s">
        <v>503</v>
      </c>
      <c r="H357" s="237">
        <v>181</v>
      </c>
      <c r="I357" s="238"/>
      <c r="J357" s="239">
        <f>ROUND(I357*H357,2)</f>
        <v>0</v>
      </c>
      <c r="K357" s="235" t="s">
        <v>270</v>
      </c>
      <c r="L357" s="44"/>
      <c r="M357" s="240" t="s">
        <v>1</v>
      </c>
      <c r="N357" s="241" t="s">
        <v>48</v>
      </c>
      <c r="O357" s="87"/>
      <c r="P357" s="242">
        <f>O357*H357</f>
        <v>0</v>
      </c>
      <c r="Q357" s="242">
        <v>0</v>
      </c>
      <c r="R357" s="242">
        <f>Q357*H357</f>
        <v>0</v>
      </c>
      <c r="S357" s="242">
        <v>0</v>
      </c>
      <c r="T357" s="243">
        <f>S357*H357</f>
        <v>0</v>
      </c>
      <c r="AR357" s="244" t="s">
        <v>452</v>
      </c>
      <c r="AT357" s="244" t="s">
        <v>266</v>
      </c>
      <c r="AU357" s="244" t="s">
        <v>90</v>
      </c>
      <c r="AY357" s="17" t="s">
        <v>263</v>
      </c>
      <c r="BE357" s="245">
        <f>IF(N357="základní",J357,0)</f>
        <v>0</v>
      </c>
      <c r="BF357" s="245">
        <f>IF(N357="snížená",J357,0)</f>
        <v>0</v>
      </c>
      <c r="BG357" s="245">
        <f>IF(N357="zákl. přenesená",J357,0)</f>
        <v>0</v>
      </c>
      <c r="BH357" s="245">
        <f>IF(N357="sníž. přenesená",J357,0)</f>
        <v>0</v>
      </c>
      <c r="BI357" s="245">
        <f>IF(N357="nulová",J357,0)</f>
        <v>0</v>
      </c>
      <c r="BJ357" s="17" t="s">
        <v>90</v>
      </c>
      <c r="BK357" s="245">
        <f>ROUND(I357*H357,2)</f>
        <v>0</v>
      </c>
      <c r="BL357" s="17" t="s">
        <v>452</v>
      </c>
      <c r="BM357" s="244" t="s">
        <v>2549</v>
      </c>
    </row>
    <row r="358" s="1" customFormat="1" ht="16.5" customHeight="1">
      <c r="B358" s="39"/>
      <c r="C358" s="233" t="s">
        <v>1616</v>
      </c>
      <c r="D358" s="233" t="s">
        <v>266</v>
      </c>
      <c r="E358" s="234" t="s">
        <v>6797</v>
      </c>
      <c r="F358" s="235" t="s">
        <v>6798</v>
      </c>
      <c r="G358" s="236" t="s">
        <v>407</v>
      </c>
      <c r="H358" s="237">
        <v>142.09999999999999</v>
      </c>
      <c r="I358" s="238"/>
      <c r="J358" s="239">
        <f>ROUND(I358*H358,2)</f>
        <v>0</v>
      </c>
      <c r="K358" s="235" t="s">
        <v>270</v>
      </c>
      <c r="L358" s="44"/>
      <c r="M358" s="240" t="s">
        <v>1</v>
      </c>
      <c r="N358" s="241" t="s">
        <v>48</v>
      </c>
      <c r="O358" s="87"/>
      <c r="P358" s="242">
        <f>O358*H358</f>
        <v>0</v>
      </c>
      <c r="Q358" s="242">
        <v>0</v>
      </c>
      <c r="R358" s="242">
        <f>Q358*H358</f>
        <v>0</v>
      </c>
      <c r="S358" s="242">
        <v>0</v>
      </c>
      <c r="T358" s="243">
        <f>S358*H358</f>
        <v>0</v>
      </c>
      <c r="AR358" s="244" t="s">
        <v>452</v>
      </c>
      <c r="AT358" s="244" t="s">
        <v>266</v>
      </c>
      <c r="AU358" s="244" t="s">
        <v>90</v>
      </c>
      <c r="AY358" s="17" t="s">
        <v>263</v>
      </c>
      <c r="BE358" s="245">
        <f>IF(N358="základní",J358,0)</f>
        <v>0</v>
      </c>
      <c r="BF358" s="245">
        <f>IF(N358="snížená",J358,0)</f>
        <v>0</v>
      </c>
      <c r="BG358" s="245">
        <f>IF(N358="zákl. přenesená",J358,0)</f>
        <v>0</v>
      </c>
      <c r="BH358" s="245">
        <f>IF(N358="sníž. přenesená",J358,0)</f>
        <v>0</v>
      </c>
      <c r="BI358" s="245">
        <f>IF(N358="nulová",J358,0)</f>
        <v>0</v>
      </c>
      <c r="BJ358" s="17" t="s">
        <v>90</v>
      </c>
      <c r="BK358" s="245">
        <f>ROUND(I358*H358,2)</f>
        <v>0</v>
      </c>
      <c r="BL358" s="17" t="s">
        <v>452</v>
      </c>
      <c r="BM358" s="244" t="s">
        <v>2559</v>
      </c>
    </row>
    <row r="359" s="1" customFormat="1" ht="16.5" customHeight="1">
      <c r="B359" s="39"/>
      <c r="C359" s="295" t="s">
        <v>1620</v>
      </c>
      <c r="D359" s="295" t="s">
        <v>400</v>
      </c>
      <c r="E359" s="296" t="s">
        <v>6799</v>
      </c>
      <c r="F359" s="297" t="s">
        <v>6800</v>
      </c>
      <c r="G359" s="298" t="s">
        <v>2216</v>
      </c>
      <c r="H359" s="299">
        <v>48</v>
      </c>
      <c r="I359" s="300"/>
      <c r="J359" s="301">
        <f>ROUND(I359*H359,2)</f>
        <v>0</v>
      </c>
      <c r="K359" s="297" t="s">
        <v>6359</v>
      </c>
      <c r="L359" s="302"/>
      <c r="M359" s="303" t="s">
        <v>1</v>
      </c>
      <c r="N359" s="304" t="s">
        <v>48</v>
      </c>
      <c r="O359" s="87"/>
      <c r="P359" s="242">
        <f>O359*H359</f>
        <v>0</v>
      </c>
      <c r="Q359" s="242">
        <v>0</v>
      </c>
      <c r="R359" s="242">
        <f>Q359*H359</f>
        <v>0</v>
      </c>
      <c r="S359" s="242">
        <v>0</v>
      </c>
      <c r="T359" s="243">
        <f>S359*H359</f>
        <v>0</v>
      </c>
      <c r="AR359" s="244" t="s">
        <v>563</v>
      </c>
      <c r="AT359" s="244" t="s">
        <v>400</v>
      </c>
      <c r="AU359" s="244" t="s">
        <v>90</v>
      </c>
      <c r="AY359" s="17" t="s">
        <v>263</v>
      </c>
      <c r="BE359" s="245">
        <f>IF(N359="základní",J359,0)</f>
        <v>0</v>
      </c>
      <c r="BF359" s="245">
        <f>IF(N359="snížená",J359,0)</f>
        <v>0</v>
      </c>
      <c r="BG359" s="245">
        <f>IF(N359="zákl. přenesená",J359,0)</f>
        <v>0</v>
      </c>
      <c r="BH359" s="245">
        <f>IF(N359="sníž. přenesená",J359,0)</f>
        <v>0</v>
      </c>
      <c r="BI359" s="245">
        <f>IF(N359="nulová",J359,0)</f>
        <v>0</v>
      </c>
      <c r="BJ359" s="17" t="s">
        <v>90</v>
      </c>
      <c r="BK359" s="245">
        <f>ROUND(I359*H359,2)</f>
        <v>0</v>
      </c>
      <c r="BL359" s="17" t="s">
        <v>452</v>
      </c>
      <c r="BM359" s="244" t="s">
        <v>2569</v>
      </c>
    </row>
    <row r="360" s="1" customFormat="1" ht="16.5" customHeight="1">
      <c r="B360" s="39"/>
      <c r="C360" s="295" t="s">
        <v>1623</v>
      </c>
      <c r="D360" s="295" t="s">
        <v>400</v>
      </c>
      <c r="E360" s="296" t="s">
        <v>6801</v>
      </c>
      <c r="F360" s="297" t="s">
        <v>6802</v>
      </c>
      <c r="G360" s="298" t="s">
        <v>6803</v>
      </c>
      <c r="H360" s="299">
        <v>644</v>
      </c>
      <c r="I360" s="300"/>
      <c r="J360" s="301">
        <f>ROUND(I360*H360,2)</f>
        <v>0</v>
      </c>
      <c r="K360" s="297" t="s">
        <v>6359</v>
      </c>
      <c r="L360" s="302"/>
      <c r="M360" s="303" t="s">
        <v>1</v>
      </c>
      <c r="N360" s="304" t="s">
        <v>48</v>
      </c>
      <c r="O360" s="87"/>
      <c r="P360" s="242">
        <f>O360*H360</f>
        <v>0</v>
      </c>
      <c r="Q360" s="242">
        <v>0</v>
      </c>
      <c r="R360" s="242">
        <f>Q360*H360</f>
        <v>0</v>
      </c>
      <c r="S360" s="242">
        <v>0</v>
      </c>
      <c r="T360" s="243">
        <f>S360*H360</f>
        <v>0</v>
      </c>
      <c r="AR360" s="244" t="s">
        <v>563</v>
      </c>
      <c r="AT360" s="244" t="s">
        <v>400</v>
      </c>
      <c r="AU360" s="244" t="s">
        <v>90</v>
      </c>
      <c r="AY360" s="17" t="s">
        <v>263</v>
      </c>
      <c r="BE360" s="245">
        <f>IF(N360="základní",J360,0)</f>
        <v>0</v>
      </c>
      <c r="BF360" s="245">
        <f>IF(N360="snížená",J360,0)</f>
        <v>0</v>
      </c>
      <c r="BG360" s="245">
        <f>IF(N360="zákl. přenesená",J360,0)</f>
        <v>0</v>
      </c>
      <c r="BH360" s="245">
        <f>IF(N360="sníž. přenesená",J360,0)</f>
        <v>0</v>
      </c>
      <c r="BI360" s="245">
        <f>IF(N360="nulová",J360,0)</f>
        <v>0</v>
      </c>
      <c r="BJ360" s="17" t="s">
        <v>90</v>
      </c>
      <c r="BK360" s="245">
        <f>ROUND(I360*H360,2)</f>
        <v>0</v>
      </c>
      <c r="BL360" s="17" t="s">
        <v>452</v>
      </c>
      <c r="BM360" s="244" t="s">
        <v>2582</v>
      </c>
    </row>
    <row r="361" s="1" customFormat="1" ht="16.5" customHeight="1">
      <c r="B361" s="39"/>
      <c r="C361" s="233" t="s">
        <v>1627</v>
      </c>
      <c r="D361" s="233" t="s">
        <v>266</v>
      </c>
      <c r="E361" s="234" t="s">
        <v>6804</v>
      </c>
      <c r="F361" s="235" t="s">
        <v>6805</v>
      </c>
      <c r="G361" s="236" t="s">
        <v>407</v>
      </c>
      <c r="H361" s="237">
        <v>142.09999999999999</v>
      </c>
      <c r="I361" s="238"/>
      <c r="J361" s="239">
        <f>ROUND(I361*H361,2)</f>
        <v>0</v>
      </c>
      <c r="K361" s="235" t="s">
        <v>270</v>
      </c>
      <c r="L361" s="44"/>
      <c r="M361" s="240" t="s">
        <v>1</v>
      </c>
      <c r="N361" s="241" t="s">
        <v>48</v>
      </c>
      <c r="O361" s="87"/>
      <c r="P361" s="242">
        <f>O361*H361</f>
        <v>0</v>
      </c>
      <c r="Q361" s="242">
        <v>0</v>
      </c>
      <c r="R361" s="242">
        <f>Q361*H361</f>
        <v>0</v>
      </c>
      <c r="S361" s="242">
        <v>0</v>
      </c>
      <c r="T361" s="243">
        <f>S361*H361</f>
        <v>0</v>
      </c>
      <c r="AR361" s="244" t="s">
        <v>452</v>
      </c>
      <c r="AT361" s="244" t="s">
        <v>266</v>
      </c>
      <c r="AU361" s="244" t="s">
        <v>90</v>
      </c>
      <c r="AY361" s="17" t="s">
        <v>263</v>
      </c>
      <c r="BE361" s="245">
        <f>IF(N361="základní",J361,0)</f>
        <v>0</v>
      </c>
      <c r="BF361" s="245">
        <f>IF(N361="snížená",J361,0)</f>
        <v>0</v>
      </c>
      <c r="BG361" s="245">
        <f>IF(N361="zákl. přenesená",J361,0)</f>
        <v>0</v>
      </c>
      <c r="BH361" s="245">
        <f>IF(N361="sníž. přenesená",J361,0)</f>
        <v>0</v>
      </c>
      <c r="BI361" s="245">
        <f>IF(N361="nulová",J361,0)</f>
        <v>0</v>
      </c>
      <c r="BJ361" s="17" t="s">
        <v>90</v>
      </c>
      <c r="BK361" s="245">
        <f>ROUND(I361*H361,2)</f>
        <v>0</v>
      </c>
      <c r="BL361" s="17" t="s">
        <v>452</v>
      </c>
      <c r="BM361" s="244" t="s">
        <v>2594</v>
      </c>
    </row>
    <row r="362" s="1" customFormat="1" ht="16.5" customHeight="1">
      <c r="B362" s="39"/>
      <c r="C362" s="233" t="s">
        <v>1633</v>
      </c>
      <c r="D362" s="233" t="s">
        <v>266</v>
      </c>
      <c r="E362" s="234" t="s">
        <v>6806</v>
      </c>
      <c r="F362" s="235" t="s">
        <v>6807</v>
      </c>
      <c r="G362" s="236" t="s">
        <v>503</v>
      </c>
      <c r="H362" s="237">
        <v>18</v>
      </c>
      <c r="I362" s="238"/>
      <c r="J362" s="239">
        <f>ROUND(I362*H362,2)</f>
        <v>0</v>
      </c>
      <c r="K362" s="235" t="s">
        <v>270</v>
      </c>
      <c r="L362" s="44"/>
      <c r="M362" s="240" t="s">
        <v>1</v>
      </c>
      <c r="N362" s="241" t="s">
        <v>48</v>
      </c>
      <c r="O362" s="87"/>
      <c r="P362" s="242">
        <f>O362*H362</f>
        <v>0</v>
      </c>
      <c r="Q362" s="242">
        <v>0</v>
      </c>
      <c r="R362" s="242">
        <f>Q362*H362</f>
        <v>0</v>
      </c>
      <c r="S362" s="242">
        <v>0</v>
      </c>
      <c r="T362" s="243">
        <f>S362*H362</f>
        <v>0</v>
      </c>
      <c r="AR362" s="244" t="s">
        <v>452</v>
      </c>
      <c r="AT362" s="244" t="s">
        <v>266</v>
      </c>
      <c r="AU362" s="244" t="s">
        <v>90</v>
      </c>
      <c r="AY362" s="17" t="s">
        <v>263</v>
      </c>
      <c r="BE362" s="245">
        <f>IF(N362="základní",J362,0)</f>
        <v>0</v>
      </c>
      <c r="BF362" s="245">
        <f>IF(N362="snížená",J362,0)</f>
        <v>0</v>
      </c>
      <c r="BG362" s="245">
        <f>IF(N362="zákl. přenesená",J362,0)</f>
        <v>0</v>
      </c>
      <c r="BH362" s="245">
        <f>IF(N362="sníž. přenesená",J362,0)</f>
        <v>0</v>
      </c>
      <c r="BI362" s="245">
        <f>IF(N362="nulová",J362,0)</f>
        <v>0</v>
      </c>
      <c r="BJ362" s="17" t="s">
        <v>90</v>
      </c>
      <c r="BK362" s="245">
        <f>ROUND(I362*H362,2)</f>
        <v>0</v>
      </c>
      <c r="BL362" s="17" t="s">
        <v>452</v>
      </c>
      <c r="BM362" s="244" t="s">
        <v>2605</v>
      </c>
    </row>
    <row r="363" s="1" customFormat="1" ht="16.5" customHeight="1">
      <c r="B363" s="39"/>
      <c r="C363" s="295" t="s">
        <v>1638</v>
      </c>
      <c r="D363" s="295" t="s">
        <v>400</v>
      </c>
      <c r="E363" s="296" t="s">
        <v>6808</v>
      </c>
      <c r="F363" s="297" t="s">
        <v>6809</v>
      </c>
      <c r="G363" s="298" t="s">
        <v>6416</v>
      </c>
      <c r="H363" s="299">
        <v>1</v>
      </c>
      <c r="I363" s="300"/>
      <c r="J363" s="301">
        <f>ROUND(I363*H363,2)</f>
        <v>0</v>
      </c>
      <c r="K363" s="297" t="s">
        <v>6359</v>
      </c>
      <c r="L363" s="302"/>
      <c r="M363" s="303" t="s">
        <v>1</v>
      </c>
      <c r="N363" s="304" t="s">
        <v>48</v>
      </c>
      <c r="O363" s="87"/>
      <c r="P363" s="242">
        <f>O363*H363</f>
        <v>0</v>
      </c>
      <c r="Q363" s="242">
        <v>0</v>
      </c>
      <c r="R363" s="242">
        <f>Q363*H363</f>
        <v>0</v>
      </c>
      <c r="S363" s="242">
        <v>0</v>
      </c>
      <c r="T363" s="243">
        <f>S363*H363</f>
        <v>0</v>
      </c>
      <c r="AR363" s="244" t="s">
        <v>563</v>
      </c>
      <c r="AT363" s="244" t="s">
        <v>400</v>
      </c>
      <c r="AU363" s="244" t="s">
        <v>90</v>
      </c>
      <c r="AY363" s="17" t="s">
        <v>263</v>
      </c>
      <c r="BE363" s="245">
        <f>IF(N363="základní",J363,0)</f>
        <v>0</v>
      </c>
      <c r="BF363" s="245">
        <f>IF(N363="snížená",J363,0)</f>
        <v>0</v>
      </c>
      <c r="BG363" s="245">
        <f>IF(N363="zákl. přenesená",J363,0)</f>
        <v>0</v>
      </c>
      <c r="BH363" s="245">
        <f>IF(N363="sníž. přenesená",J363,0)</f>
        <v>0</v>
      </c>
      <c r="BI363" s="245">
        <f>IF(N363="nulová",J363,0)</f>
        <v>0</v>
      </c>
      <c r="BJ363" s="17" t="s">
        <v>90</v>
      </c>
      <c r="BK363" s="245">
        <f>ROUND(I363*H363,2)</f>
        <v>0</v>
      </c>
      <c r="BL363" s="17" t="s">
        <v>452</v>
      </c>
      <c r="BM363" s="244" t="s">
        <v>2615</v>
      </c>
    </row>
    <row r="364" s="1" customFormat="1" ht="16.5" customHeight="1">
      <c r="B364" s="39"/>
      <c r="C364" s="295" t="s">
        <v>1651</v>
      </c>
      <c r="D364" s="295" t="s">
        <v>400</v>
      </c>
      <c r="E364" s="296" t="s">
        <v>6810</v>
      </c>
      <c r="F364" s="297" t="s">
        <v>6811</v>
      </c>
      <c r="G364" s="298" t="s">
        <v>6416</v>
      </c>
      <c r="H364" s="299">
        <v>1</v>
      </c>
      <c r="I364" s="300"/>
      <c r="J364" s="301">
        <f>ROUND(I364*H364,2)</f>
        <v>0</v>
      </c>
      <c r="K364" s="297" t="s">
        <v>6359</v>
      </c>
      <c r="L364" s="302"/>
      <c r="M364" s="303" t="s">
        <v>1</v>
      </c>
      <c r="N364" s="304" t="s">
        <v>48</v>
      </c>
      <c r="O364" s="87"/>
      <c r="P364" s="242">
        <f>O364*H364</f>
        <v>0</v>
      </c>
      <c r="Q364" s="242">
        <v>0</v>
      </c>
      <c r="R364" s="242">
        <f>Q364*H364</f>
        <v>0</v>
      </c>
      <c r="S364" s="242">
        <v>0</v>
      </c>
      <c r="T364" s="243">
        <f>S364*H364</f>
        <v>0</v>
      </c>
      <c r="AR364" s="244" t="s">
        <v>563</v>
      </c>
      <c r="AT364" s="244" t="s">
        <v>400</v>
      </c>
      <c r="AU364" s="244" t="s">
        <v>90</v>
      </c>
      <c r="AY364" s="17" t="s">
        <v>263</v>
      </c>
      <c r="BE364" s="245">
        <f>IF(N364="základní",J364,0)</f>
        <v>0</v>
      </c>
      <c r="BF364" s="245">
        <f>IF(N364="snížená",J364,0)</f>
        <v>0</v>
      </c>
      <c r="BG364" s="245">
        <f>IF(N364="zákl. přenesená",J364,0)</f>
        <v>0</v>
      </c>
      <c r="BH364" s="245">
        <f>IF(N364="sníž. přenesená",J364,0)</f>
        <v>0</v>
      </c>
      <c r="BI364" s="245">
        <f>IF(N364="nulová",J364,0)</f>
        <v>0</v>
      </c>
      <c r="BJ364" s="17" t="s">
        <v>90</v>
      </c>
      <c r="BK364" s="245">
        <f>ROUND(I364*H364,2)</f>
        <v>0</v>
      </c>
      <c r="BL364" s="17" t="s">
        <v>452</v>
      </c>
      <c r="BM364" s="244" t="s">
        <v>2626</v>
      </c>
    </row>
    <row r="365" s="1" customFormat="1" ht="16.5" customHeight="1">
      <c r="B365" s="39"/>
      <c r="C365" s="295" t="s">
        <v>1661</v>
      </c>
      <c r="D365" s="295" t="s">
        <v>400</v>
      </c>
      <c r="E365" s="296" t="s">
        <v>6812</v>
      </c>
      <c r="F365" s="297" t="s">
        <v>6813</v>
      </c>
      <c r="G365" s="298" t="s">
        <v>6416</v>
      </c>
      <c r="H365" s="299">
        <v>1</v>
      </c>
      <c r="I365" s="300"/>
      <c r="J365" s="301">
        <f>ROUND(I365*H365,2)</f>
        <v>0</v>
      </c>
      <c r="K365" s="297" t="s">
        <v>6359</v>
      </c>
      <c r="L365" s="302"/>
      <c r="M365" s="303" t="s">
        <v>1</v>
      </c>
      <c r="N365" s="304" t="s">
        <v>48</v>
      </c>
      <c r="O365" s="87"/>
      <c r="P365" s="242">
        <f>O365*H365</f>
        <v>0</v>
      </c>
      <c r="Q365" s="242">
        <v>0</v>
      </c>
      <c r="R365" s="242">
        <f>Q365*H365</f>
        <v>0</v>
      </c>
      <c r="S365" s="242">
        <v>0</v>
      </c>
      <c r="T365" s="243">
        <f>S365*H365</f>
        <v>0</v>
      </c>
      <c r="AR365" s="244" t="s">
        <v>563</v>
      </c>
      <c r="AT365" s="244" t="s">
        <v>400</v>
      </c>
      <c r="AU365" s="244" t="s">
        <v>90</v>
      </c>
      <c r="AY365" s="17" t="s">
        <v>263</v>
      </c>
      <c r="BE365" s="245">
        <f>IF(N365="základní",J365,0)</f>
        <v>0</v>
      </c>
      <c r="BF365" s="245">
        <f>IF(N365="snížená",J365,0)</f>
        <v>0</v>
      </c>
      <c r="BG365" s="245">
        <f>IF(N365="zákl. přenesená",J365,0)</f>
        <v>0</v>
      </c>
      <c r="BH365" s="245">
        <f>IF(N365="sníž. přenesená",J365,0)</f>
        <v>0</v>
      </c>
      <c r="BI365" s="245">
        <f>IF(N365="nulová",J365,0)</f>
        <v>0</v>
      </c>
      <c r="BJ365" s="17" t="s">
        <v>90</v>
      </c>
      <c r="BK365" s="245">
        <f>ROUND(I365*H365,2)</f>
        <v>0</v>
      </c>
      <c r="BL365" s="17" t="s">
        <v>452</v>
      </c>
      <c r="BM365" s="244" t="s">
        <v>2635</v>
      </c>
    </row>
    <row r="366" s="1" customFormat="1" ht="16.5" customHeight="1">
      <c r="B366" s="39"/>
      <c r="C366" s="295" t="s">
        <v>1667</v>
      </c>
      <c r="D366" s="295" t="s">
        <v>400</v>
      </c>
      <c r="E366" s="296" t="s">
        <v>6814</v>
      </c>
      <c r="F366" s="297" t="s">
        <v>6815</v>
      </c>
      <c r="G366" s="298" t="s">
        <v>6416</v>
      </c>
      <c r="H366" s="299">
        <v>4</v>
      </c>
      <c r="I366" s="300"/>
      <c r="J366" s="301">
        <f>ROUND(I366*H366,2)</f>
        <v>0</v>
      </c>
      <c r="K366" s="297" t="s">
        <v>6359</v>
      </c>
      <c r="L366" s="302"/>
      <c r="M366" s="303" t="s">
        <v>1</v>
      </c>
      <c r="N366" s="304" t="s">
        <v>48</v>
      </c>
      <c r="O366" s="87"/>
      <c r="P366" s="242">
        <f>O366*H366</f>
        <v>0</v>
      </c>
      <c r="Q366" s="242">
        <v>0</v>
      </c>
      <c r="R366" s="242">
        <f>Q366*H366</f>
        <v>0</v>
      </c>
      <c r="S366" s="242">
        <v>0</v>
      </c>
      <c r="T366" s="243">
        <f>S366*H366</f>
        <v>0</v>
      </c>
      <c r="AR366" s="244" t="s">
        <v>563</v>
      </c>
      <c r="AT366" s="244" t="s">
        <v>400</v>
      </c>
      <c r="AU366" s="244" t="s">
        <v>90</v>
      </c>
      <c r="AY366" s="17" t="s">
        <v>263</v>
      </c>
      <c r="BE366" s="245">
        <f>IF(N366="základní",J366,0)</f>
        <v>0</v>
      </c>
      <c r="BF366" s="245">
        <f>IF(N366="snížená",J366,0)</f>
        <v>0</v>
      </c>
      <c r="BG366" s="245">
        <f>IF(N366="zákl. přenesená",J366,0)</f>
        <v>0</v>
      </c>
      <c r="BH366" s="245">
        <f>IF(N366="sníž. přenesená",J366,0)</f>
        <v>0</v>
      </c>
      <c r="BI366" s="245">
        <f>IF(N366="nulová",J366,0)</f>
        <v>0</v>
      </c>
      <c r="BJ366" s="17" t="s">
        <v>90</v>
      </c>
      <c r="BK366" s="245">
        <f>ROUND(I366*H366,2)</f>
        <v>0</v>
      </c>
      <c r="BL366" s="17" t="s">
        <v>452</v>
      </c>
      <c r="BM366" s="244" t="s">
        <v>2649</v>
      </c>
    </row>
    <row r="367" s="1" customFormat="1" ht="16.5" customHeight="1">
      <c r="B367" s="39"/>
      <c r="C367" s="295" t="s">
        <v>1674</v>
      </c>
      <c r="D367" s="295" t="s">
        <v>400</v>
      </c>
      <c r="E367" s="296" t="s">
        <v>6816</v>
      </c>
      <c r="F367" s="297" t="s">
        <v>6817</v>
      </c>
      <c r="G367" s="298" t="s">
        <v>6416</v>
      </c>
      <c r="H367" s="299">
        <v>1</v>
      </c>
      <c r="I367" s="300"/>
      <c r="J367" s="301">
        <f>ROUND(I367*H367,2)</f>
        <v>0</v>
      </c>
      <c r="K367" s="297" t="s">
        <v>6359</v>
      </c>
      <c r="L367" s="302"/>
      <c r="M367" s="303" t="s">
        <v>1</v>
      </c>
      <c r="N367" s="304" t="s">
        <v>48</v>
      </c>
      <c r="O367" s="87"/>
      <c r="P367" s="242">
        <f>O367*H367</f>
        <v>0</v>
      </c>
      <c r="Q367" s="242">
        <v>0</v>
      </c>
      <c r="R367" s="242">
        <f>Q367*H367</f>
        <v>0</v>
      </c>
      <c r="S367" s="242">
        <v>0</v>
      </c>
      <c r="T367" s="243">
        <f>S367*H367</f>
        <v>0</v>
      </c>
      <c r="AR367" s="244" t="s">
        <v>563</v>
      </c>
      <c r="AT367" s="244" t="s">
        <v>400</v>
      </c>
      <c r="AU367" s="244" t="s">
        <v>90</v>
      </c>
      <c r="AY367" s="17" t="s">
        <v>263</v>
      </c>
      <c r="BE367" s="245">
        <f>IF(N367="základní",J367,0)</f>
        <v>0</v>
      </c>
      <c r="BF367" s="245">
        <f>IF(N367="snížená",J367,0)</f>
        <v>0</v>
      </c>
      <c r="BG367" s="245">
        <f>IF(N367="zákl. přenesená",J367,0)</f>
        <v>0</v>
      </c>
      <c r="BH367" s="245">
        <f>IF(N367="sníž. přenesená",J367,0)</f>
        <v>0</v>
      </c>
      <c r="BI367" s="245">
        <f>IF(N367="nulová",J367,0)</f>
        <v>0</v>
      </c>
      <c r="BJ367" s="17" t="s">
        <v>90</v>
      </c>
      <c r="BK367" s="245">
        <f>ROUND(I367*H367,2)</f>
        <v>0</v>
      </c>
      <c r="BL367" s="17" t="s">
        <v>452</v>
      </c>
      <c r="BM367" s="244" t="s">
        <v>2657</v>
      </c>
    </row>
    <row r="368" s="1" customFormat="1" ht="16.5" customHeight="1">
      <c r="B368" s="39"/>
      <c r="C368" s="295" t="s">
        <v>1685</v>
      </c>
      <c r="D368" s="295" t="s">
        <v>400</v>
      </c>
      <c r="E368" s="296" t="s">
        <v>6818</v>
      </c>
      <c r="F368" s="297" t="s">
        <v>6819</v>
      </c>
      <c r="G368" s="298" t="s">
        <v>6416</v>
      </c>
      <c r="H368" s="299">
        <v>1</v>
      </c>
      <c r="I368" s="300"/>
      <c r="J368" s="301">
        <f>ROUND(I368*H368,2)</f>
        <v>0</v>
      </c>
      <c r="K368" s="297" t="s">
        <v>6359</v>
      </c>
      <c r="L368" s="302"/>
      <c r="M368" s="303" t="s">
        <v>1</v>
      </c>
      <c r="N368" s="304" t="s">
        <v>48</v>
      </c>
      <c r="O368" s="87"/>
      <c r="P368" s="242">
        <f>O368*H368</f>
        <v>0</v>
      </c>
      <c r="Q368" s="242">
        <v>0</v>
      </c>
      <c r="R368" s="242">
        <f>Q368*H368</f>
        <v>0</v>
      </c>
      <c r="S368" s="242">
        <v>0</v>
      </c>
      <c r="T368" s="243">
        <f>S368*H368</f>
        <v>0</v>
      </c>
      <c r="AR368" s="244" t="s">
        <v>563</v>
      </c>
      <c r="AT368" s="244" t="s">
        <v>400</v>
      </c>
      <c r="AU368" s="244" t="s">
        <v>90</v>
      </c>
      <c r="AY368" s="17" t="s">
        <v>263</v>
      </c>
      <c r="BE368" s="245">
        <f>IF(N368="základní",J368,0)</f>
        <v>0</v>
      </c>
      <c r="BF368" s="245">
        <f>IF(N368="snížená",J368,0)</f>
        <v>0</v>
      </c>
      <c r="BG368" s="245">
        <f>IF(N368="zákl. přenesená",J368,0)</f>
        <v>0</v>
      </c>
      <c r="BH368" s="245">
        <f>IF(N368="sníž. přenesená",J368,0)</f>
        <v>0</v>
      </c>
      <c r="BI368" s="245">
        <f>IF(N368="nulová",J368,0)</f>
        <v>0</v>
      </c>
      <c r="BJ368" s="17" t="s">
        <v>90</v>
      </c>
      <c r="BK368" s="245">
        <f>ROUND(I368*H368,2)</f>
        <v>0</v>
      </c>
      <c r="BL368" s="17" t="s">
        <v>452</v>
      </c>
      <c r="BM368" s="244" t="s">
        <v>2666</v>
      </c>
    </row>
    <row r="369" s="1" customFormat="1" ht="16.5" customHeight="1">
      <c r="B369" s="39"/>
      <c r="C369" s="295" t="s">
        <v>1691</v>
      </c>
      <c r="D369" s="295" t="s">
        <v>400</v>
      </c>
      <c r="E369" s="296" t="s">
        <v>6820</v>
      </c>
      <c r="F369" s="297" t="s">
        <v>6821</v>
      </c>
      <c r="G369" s="298" t="s">
        <v>6416</v>
      </c>
      <c r="H369" s="299">
        <v>1</v>
      </c>
      <c r="I369" s="300"/>
      <c r="J369" s="301">
        <f>ROUND(I369*H369,2)</f>
        <v>0</v>
      </c>
      <c r="K369" s="297" t="s">
        <v>6359</v>
      </c>
      <c r="L369" s="302"/>
      <c r="M369" s="303" t="s">
        <v>1</v>
      </c>
      <c r="N369" s="304" t="s">
        <v>48</v>
      </c>
      <c r="O369" s="87"/>
      <c r="P369" s="242">
        <f>O369*H369</f>
        <v>0</v>
      </c>
      <c r="Q369" s="242">
        <v>0</v>
      </c>
      <c r="R369" s="242">
        <f>Q369*H369</f>
        <v>0</v>
      </c>
      <c r="S369" s="242">
        <v>0</v>
      </c>
      <c r="T369" s="243">
        <f>S369*H369</f>
        <v>0</v>
      </c>
      <c r="AR369" s="244" t="s">
        <v>563</v>
      </c>
      <c r="AT369" s="244" t="s">
        <v>400</v>
      </c>
      <c r="AU369" s="244" t="s">
        <v>90</v>
      </c>
      <c r="AY369" s="17" t="s">
        <v>263</v>
      </c>
      <c r="BE369" s="245">
        <f>IF(N369="základní",J369,0)</f>
        <v>0</v>
      </c>
      <c r="BF369" s="245">
        <f>IF(N369="snížená",J369,0)</f>
        <v>0</v>
      </c>
      <c r="BG369" s="245">
        <f>IF(N369="zákl. přenesená",J369,0)</f>
        <v>0</v>
      </c>
      <c r="BH369" s="245">
        <f>IF(N369="sníž. přenesená",J369,0)</f>
        <v>0</v>
      </c>
      <c r="BI369" s="245">
        <f>IF(N369="nulová",J369,0)</f>
        <v>0</v>
      </c>
      <c r="BJ369" s="17" t="s">
        <v>90</v>
      </c>
      <c r="BK369" s="245">
        <f>ROUND(I369*H369,2)</f>
        <v>0</v>
      </c>
      <c r="BL369" s="17" t="s">
        <v>452</v>
      </c>
      <c r="BM369" s="244" t="s">
        <v>2676</v>
      </c>
    </row>
    <row r="370" s="1" customFormat="1" ht="16.5" customHeight="1">
      <c r="B370" s="39"/>
      <c r="C370" s="295" t="s">
        <v>1697</v>
      </c>
      <c r="D370" s="295" t="s">
        <v>400</v>
      </c>
      <c r="E370" s="296" t="s">
        <v>6822</v>
      </c>
      <c r="F370" s="297" t="s">
        <v>6823</v>
      </c>
      <c r="G370" s="298" t="s">
        <v>6416</v>
      </c>
      <c r="H370" s="299">
        <v>1</v>
      </c>
      <c r="I370" s="300"/>
      <c r="J370" s="301">
        <f>ROUND(I370*H370,2)</f>
        <v>0</v>
      </c>
      <c r="K370" s="297" t="s">
        <v>6359</v>
      </c>
      <c r="L370" s="302"/>
      <c r="M370" s="303" t="s">
        <v>1</v>
      </c>
      <c r="N370" s="304" t="s">
        <v>48</v>
      </c>
      <c r="O370" s="87"/>
      <c r="P370" s="242">
        <f>O370*H370</f>
        <v>0</v>
      </c>
      <c r="Q370" s="242">
        <v>0</v>
      </c>
      <c r="R370" s="242">
        <f>Q370*H370</f>
        <v>0</v>
      </c>
      <c r="S370" s="242">
        <v>0</v>
      </c>
      <c r="T370" s="243">
        <f>S370*H370</f>
        <v>0</v>
      </c>
      <c r="AR370" s="244" t="s">
        <v>563</v>
      </c>
      <c r="AT370" s="244" t="s">
        <v>400</v>
      </c>
      <c r="AU370" s="244" t="s">
        <v>90</v>
      </c>
      <c r="AY370" s="17" t="s">
        <v>263</v>
      </c>
      <c r="BE370" s="245">
        <f>IF(N370="základní",J370,0)</f>
        <v>0</v>
      </c>
      <c r="BF370" s="245">
        <f>IF(N370="snížená",J370,0)</f>
        <v>0</v>
      </c>
      <c r="BG370" s="245">
        <f>IF(N370="zákl. přenesená",J370,0)</f>
        <v>0</v>
      </c>
      <c r="BH370" s="245">
        <f>IF(N370="sníž. přenesená",J370,0)</f>
        <v>0</v>
      </c>
      <c r="BI370" s="245">
        <f>IF(N370="nulová",J370,0)</f>
        <v>0</v>
      </c>
      <c r="BJ370" s="17" t="s">
        <v>90</v>
      </c>
      <c r="BK370" s="245">
        <f>ROUND(I370*H370,2)</f>
        <v>0</v>
      </c>
      <c r="BL370" s="17" t="s">
        <v>452</v>
      </c>
      <c r="BM370" s="244" t="s">
        <v>2687</v>
      </c>
    </row>
    <row r="371" s="1" customFormat="1" ht="16.5" customHeight="1">
      <c r="B371" s="39"/>
      <c r="C371" s="295" t="s">
        <v>1701</v>
      </c>
      <c r="D371" s="295" t="s">
        <v>400</v>
      </c>
      <c r="E371" s="296" t="s">
        <v>6824</v>
      </c>
      <c r="F371" s="297" t="s">
        <v>6825</v>
      </c>
      <c r="G371" s="298" t="s">
        <v>2216</v>
      </c>
      <c r="H371" s="299">
        <v>1</v>
      </c>
      <c r="I371" s="300"/>
      <c r="J371" s="301">
        <f>ROUND(I371*H371,2)</f>
        <v>0</v>
      </c>
      <c r="K371" s="297" t="s">
        <v>6359</v>
      </c>
      <c r="L371" s="302"/>
      <c r="M371" s="303" t="s">
        <v>1</v>
      </c>
      <c r="N371" s="304" t="s">
        <v>48</v>
      </c>
      <c r="O371" s="87"/>
      <c r="P371" s="242">
        <f>O371*H371</f>
        <v>0</v>
      </c>
      <c r="Q371" s="242">
        <v>0</v>
      </c>
      <c r="R371" s="242">
        <f>Q371*H371</f>
        <v>0</v>
      </c>
      <c r="S371" s="242">
        <v>0</v>
      </c>
      <c r="T371" s="243">
        <f>S371*H371</f>
        <v>0</v>
      </c>
      <c r="AR371" s="244" t="s">
        <v>563</v>
      </c>
      <c r="AT371" s="244" t="s">
        <v>400</v>
      </c>
      <c r="AU371" s="244" t="s">
        <v>90</v>
      </c>
      <c r="AY371" s="17" t="s">
        <v>263</v>
      </c>
      <c r="BE371" s="245">
        <f>IF(N371="základní",J371,0)</f>
        <v>0</v>
      </c>
      <c r="BF371" s="245">
        <f>IF(N371="snížená",J371,0)</f>
        <v>0</v>
      </c>
      <c r="BG371" s="245">
        <f>IF(N371="zákl. přenesená",J371,0)</f>
        <v>0</v>
      </c>
      <c r="BH371" s="245">
        <f>IF(N371="sníž. přenesená",J371,0)</f>
        <v>0</v>
      </c>
      <c r="BI371" s="245">
        <f>IF(N371="nulová",J371,0)</f>
        <v>0</v>
      </c>
      <c r="BJ371" s="17" t="s">
        <v>90</v>
      </c>
      <c r="BK371" s="245">
        <f>ROUND(I371*H371,2)</f>
        <v>0</v>
      </c>
      <c r="BL371" s="17" t="s">
        <v>452</v>
      </c>
      <c r="BM371" s="244" t="s">
        <v>2698</v>
      </c>
    </row>
    <row r="372" s="1" customFormat="1" ht="16.5" customHeight="1">
      <c r="B372" s="39"/>
      <c r="C372" s="295" t="s">
        <v>1705</v>
      </c>
      <c r="D372" s="295" t="s">
        <v>400</v>
      </c>
      <c r="E372" s="296" t="s">
        <v>6826</v>
      </c>
      <c r="F372" s="297" t="s">
        <v>6827</v>
      </c>
      <c r="G372" s="298" t="s">
        <v>6416</v>
      </c>
      <c r="H372" s="299">
        <v>2</v>
      </c>
      <c r="I372" s="300"/>
      <c r="J372" s="301">
        <f>ROUND(I372*H372,2)</f>
        <v>0</v>
      </c>
      <c r="K372" s="297" t="s">
        <v>6359</v>
      </c>
      <c r="L372" s="302"/>
      <c r="M372" s="303" t="s">
        <v>1</v>
      </c>
      <c r="N372" s="304" t="s">
        <v>48</v>
      </c>
      <c r="O372" s="87"/>
      <c r="P372" s="242">
        <f>O372*H372</f>
        <v>0</v>
      </c>
      <c r="Q372" s="242">
        <v>0</v>
      </c>
      <c r="R372" s="242">
        <f>Q372*H372</f>
        <v>0</v>
      </c>
      <c r="S372" s="242">
        <v>0</v>
      </c>
      <c r="T372" s="243">
        <f>S372*H372</f>
        <v>0</v>
      </c>
      <c r="AR372" s="244" t="s">
        <v>563</v>
      </c>
      <c r="AT372" s="244" t="s">
        <v>400</v>
      </c>
      <c r="AU372" s="244" t="s">
        <v>90</v>
      </c>
      <c r="AY372" s="17" t="s">
        <v>263</v>
      </c>
      <c r="BE372" s="245">
        <f>IF(N372="základní",J372,0)</f>
        <v>0</v>
      </c>
      <c r="BF372" s="245">
        <f>IF(N372="snížená",J372,0)</f>
        <v>0</v>
      </c>
      <c r="BG372" s="245">
        <f>IF(N372="zákl. přenesená",J372,0)</f>
        <v>0</v>
      </c>
      <c r="BH372" s="245">
        <f>IF(N372="sníž. přenesená",J372,0)</f>
        <v>0</v>
      </c>
      <c r="BI372" s="245">
        <f>IF(N372="nulová",J372,0)</f>
        <v>0</v>
      </c>
      <c r="BJ372" s="17" t="s">
        <v>90</v>
      </c>
      <c r="BK372" s="245">
        <f>ROUND(I372*H372,2)</f>
        <v>0</v>
      </c>
      <c r="BL372" s="17" t="s">
        <v>452</v>
      </c>
      <c r="BM372" s="244" t="s">
        <v>2710</v>
      </c>
    </row>
    <row r="373" s="1" customFormat="1" ht="16.5" customHeight="1">
      <c r="B373" s="39"/>
      <c r="C373" s="295" t="s">
        <v>1709</v>
      </c>
      <c r="D373" s="295" t="s">
        <v>400</v>
      </c>
      <c r="E373" s="296" t="s">
        <v>6828</v>
      </c>
      <c r="F373" s="297" t="s">
        <v>6829</v>
      </c>
      <c r="G373" s="298" t="s">
        <v>6416</v>
      </c>
      <c r="H373" s="299">
        <v>2</v>
      </c>
      <c r="I373" s="300"/>
      <c r="J373" s="301">
        <f>ROUND(I373*H373,2)</f>
        <v>0</v>
      </c>
      <c r="K373" s="297" t="s">
        <v>6359</v>
      </c>
      <c r="L373" s="302"/>
      <c r="M373" s="303" t="s">
        <v>1</v>
      </c>
      <c r="N373" s="304" t="s">
        <v>48</v>
      </c>
      <c r="O373" s="87"/>
      <c r="P373" s="242">
        <f>O373*H373</f>
        <v>0</v>
      </c>
      <c r="Q373" s="242">
        <v>0</v>
      </c>
      <c r="R373" s="242">
        <f>Q373*H373</f>
        <v>0</v>
      </c>
      <c r="S373" s="242">
        <v>0</v>
      </c>
      <c r="T373" s="243">
        <f>S373*H373</f>
        <v>0</v>
      </c>
      <c r="AR373" s="244" t="s">
        <v>563</v>
      </c>
      <c r="AT373" s="244" t="s">
        <v>400</v>
      </c>
      <c r="AU373" s="244" t="s">
        <v>90</v>
      </c>
      <c r="AY373" s="17" t="s">
        <v>263</v>
      </c>
      <c r="BE373" s="245">
        <f>IF(N373="základní",J373,0)</f>
        <v>0</v>
      </c>
      <c r="BF373" s="245">
        <f>IF(N373="snížená",J373,0)</f>
        <v>0</v>
      </c>
      <c r="BG373" s="245">
        <f>IF(N373="zákl. přenesená",J373,0)</f>
        <v>0</v>
      </c>
      <c r="BH373" s="245">
        <f>IF(N373="sníž. přenesená",J373,0)</f>
        <v>0</v>
      </c>
      <c r="BI373" s="245">
        <f>IF(N373="nulová",J373,0)</f>
        <v>0</v>
      </c>
      <c r="BJ373" s="17" t="s">
        <v>90</v>
      </c>
      <c r="BK373" s="245">
        <f>ROUND(I373*H373,2)</f>
        <v>0</v>
      </c>
      <c r="BL373" s="17" t="s">
        <v>452</v>
      </c>
      <c r="BM373" s="244" t="s">
        <v>2722</v>
      </c>
    </row>
    <row r="374" s="1" customFormat="1" ht="16.5" customHeight="1">
      <c r="B374" s="39"/>
      <c r="C374" s="295" t="s">
        <v>1713</v>
      </c>
      <c r="D374" s="295" t="s">
        <v>400</v>
      </c>
      <c r="E374" s="296" t="s">
        <v>6830</v>
      </c>
      <c r="F374" s="297" t="s">
        <v>6831</v>
      </c>
      <c r="G374" s="298" t="s">
        <v>6416</v>
      </c>
      <c r="H374" s="299">
        <v>1</v>
      </c>
      <c r="I374" s="300"/>
      <c r="J374" s="301">
        <f>ROUND(I374*H374,2)</f>
        <v>0</v>
      </c>
      <c r="K374" s="297" t="s">
        <v>6359</v>
      </c>
      <c r="L374" s="302"/>
      <c r="M374" s="303" t="s">
        <v>1</v>
      </c>
      <c r="N374" s="304" t="s">
        <v>48</v>
      </c>
      <c r="O374" s="87"/>
      <c r="P374" s="242">
        <f>O374*H374</f>
        <v>0</v>
      </c>
      <c r="Q374" s="242">
        <v>0</v>
      </c>
      <c r="R374" s="242">
        <f>Q374*H374</f>
        <v>0</v>
      </c>
      <c r="S374" s="242">
        <v>0</v>
      </c>
      <c r="T374" s="243">
        <f>S374*H374</f>
        <v>0</v>
      </c>
      <c r="AR374" s="244" t="s">
        <v>563</v>
      </c>
      <c r="AT374" s="244" t="s">
        <v>400</v>
      </c>
      <c r="AU374" s="244" t="s">
        <v>90</v>
      </c>
      <c r="AY374" s="17" t="s">
        <v>263</v>
      </c>
      <c r="BE374" s="245">
        <f>IF(N374="základní",J374,0)</f>
        <v>0</v>
      </c>
      <c r="BF374" s="245">
        <f>IF(N374="snížená",J374,0)</f>
        <v>0</v>
      </c>
      <c r="BG374" s="245">
        <f>IF(N374="zákl. přenesená",J374,0)</f>
        <v>0</v>
      </c>
      <c r="BH374" s="245">
        <f>IF(N374="sníž. přenesená",J374,0)</f>
        <v>0</v>
      </c>
      <c r="BI374" s="245">
        <f>IF(N374="nulová",J374,0)</f>
        <v>0</v>
      </c>
      <c r="BJ374" s="17" t="s">
        <v>90</v>
      </c>
      <c r="BK374" s="245">
        <f>ROUND(I374*H374,2)</f>
        <v>0</v>
      </c>
      <c r="BL374" s="17" t="s">
        <v>452</v>
      </c>
      <c r="BM374" s="244" t="s">
        <v>2731</v>
      </c>
    </row>
    <row r="375" s="1" customFormat="1" ht="16.5" customHeight="1">
      <c r="B375" s="39"/>
      <c r="C375" s="295" t="s">
        <v>1717</v>
      </c>
      <c r="D375" s="295" t="s">
        <v>400</v>
      </c>
      <c r="E375" s="296" t="s">
        <v>6832</v>
      </c>
      <c r="F375" s="297" t="s">
        <v>6833</v>
      </c>
      <c r="G375" s="298" t="s">
        <v>6416</v>
      </c>
      <c r="H375" s="299">
        <v>1</v>
      </c>
      <c r="I375" s="300"/>
      <c r="J375" s="301">
        <f>ROUND(I375*H375,2)</f>
        <v>0</v>
      </c>
      <c r="K375" s="297" t="s">
        <v>6359</v>
      </c>
      <c r="L375" s="302"/>
      <c r="M375" s="303" t="s">
        <v>1</v>
      </c>
      <c r="N375" s="304" t="s">
        <v>48</v>
      </c>
      <c r="O375" s="87"/>
      <c r="P375" s="242">
        <f>O375*H375</f>
        <v>0</v>
      </c>
      <c r="Q375" s="242">
        <v>0</v>
      </c>
      <c r="R375" s="242">
        <f>Q375*H375</f>
        <v>0</v>
      </c>
      <c r="S375" s="242">
        <v>0</v>
      </c>
      <c r="T375" s="243">
        <f>S375*H375</f>
        <v>0</v>
      </c>
      <c r="AR375" s="244" t="s">
        <v>563</v>
      </c>
      <c r="AT375" s="244" t="s">
        <v>400</v>
      </c>
      <c r="AU375" s="244" t="s">
        <v>90</v>
      </c>
      <c r="AY375" s="17" t="s">
        <v>263</v>
      </c>
      <c r="BE375" s="245">
        <f>IF(N375="základní",J375,0)</f>
        <v>0</v>
      </c>
      <c r="BF375" s="245">
        <f>IF(N375="snížená",J375,0)</f>
        <v>0</v>
      </c>
      <c r="BG375" s="245">
        <f>IF(N375="zákl. přenesená",J375,0)</f>
        <v>0</v>
      </c>
      <c r="BH375" s="245">
        <f>IF(N375="sníž. přenesená",J375,0)</f>
        <v>0</v>
      </c>
      <c r="BI375" s="245">
        <f>IF(N375="nulová",J375,0)</f>
        <v>0</v>
      </c>
      <c r="BJ375" s="17" t="s">
        <v>90</v>
      </c>
      <c r="BK375" s="245">
        <f>ROUND(I375*H375,2)</f>
        <v>0</v>
      </c>
      <c r="BL375" s="17" t="s">
        <v>452</v>
      </c>
      <c r="BM375" s="244" t="s">
        <v>2739</v>
      </c>
    </row>
    <row r="376" s="1" customFormat="1" ht="16.5" customHeight="1">
      <c r="B376" s="39"/>
      <c r="C376" s="233" t="s">
        <v>1721</v>
      </c>
      <c r="D376" s="233" t="s">
        <v>266</v>
      </c>
      <c r="E376" s="234" t="s">
        <v>6834</v>
      </c>
      <c r="F376" s="235" t="s">
        <v>6835</v>
      </c>
      <c r="G376" s="236" t="s">
        <v>503</v>
      </c>
      <c r="H376" s="237">
        <v>15</v>
      </c>
      <c r="I376" s="238"/>
      <c r="J376" s="239">
        <f>ROUND(I376*H376,2)</f>
        <v>0</v>
      </c>
      <c r="K376" s="235" t="s">
        <v>270</v>
      </c>
      <c r="L376" s="44"/>
      <c r="M376" s="240" t="s">
        <v>1</v>
      </c>
      <c r="N376" s="241" t="s">
        <v>48</v>
      </c>
      <c r="O376" s="87"/>
      <c r="P376" s="242">
        <f>O376*H376</f>
        <v>0</v>
      </c>
      <c r="Q376" s="242">
        <v>0</v>
      </c>
      <c r="R376" s="242">
        <f>Q376*H376</f>
        <v>0</v>
      </c>
      <c r="S376" s="242">
        <v>0</v>
      </c>
      <c r="T376" s="243">
        <f>S376*H376</f>
        <v>0</v>
      </c>
      <c r="AR376" s="244" t="s">
        <v>452</v>
      </c>
      <c r="AT376" s="244" t="s">
        <v>266</v>
      </c>
      <c r="AU376" s="244" t="s">
        <v>90</v>
      </c>
      <c r="AY376" s="17" t="s">
        <v>263</v>
      </c>
      <c r="BE376" s="245">
        <f>IF(N376="základní",J376,0)</f>
        <v>0</v>
      </c>
      <c r="BF376" s="245">
        <f>IF(N376="snížená",J376,0)</f>
        <v>0</v>
      </c>
      <c r="BG376" s="245">
        <f>IF(N376="zákl. přenesená",J376,0)</f>
        <v>0</v>
      </c>
      <c r="BH376" s="245">
        <f>IF(N376="sníž. přenesená",J376,0)</f>
        <v>0</v>
      </c>
      <c r="BI376" s="245">
        <f>IF(N376="nulová",J376,0)</f>
        <v>0</v>
      </c>
      <c r="BJ376" s="17" t="s">
        <v>90</v>
      </c>
      <c r="BK376" s="245">
        <f>ROUND(I376*H376,2)</f>
        <v>0</v>
      </c>
      <c r="BL376" s="17" t="s">
        <v>452</v>
      </c>
      <c r="BM376" s="244" t="s">
        <v>2747</v>
      </c>
    </row>
    <row r="377" s="1" customFormat="1" ht="16.5" customHeight="1">
      <c r="B377" s="39"/>
      <c r="C377" s="295" t="s">
        <v>1725</v>
      </c>
      <c r="D377" s="295" t="s">
        <v>400</v>
      </c>
      <c r="E377" s="296" t="s">
        <v>6836</v>
      </c>
      <c r="F377" s="297" t="s">
        <v>6837</v>
      </c>
      <c r="G377" s="298" t="s">
        <v>6416</v>
      </c>
      <c r="H377" s="299">
        <v>4</v>
      </c>
      <c r="I377" s="300"/>
      <c r="J377" s="301">
        <f>ROUND(I377*H377,2)</f>
        <v>0</v>
      </c>
      <c r="K377" s="297" t="s">
        <v>6359</v>
      </c>
      <c r="L377" s="302"/>
      <c r="M377" s="303" t="s">
        <v>1</v>
      </c>
      <c r="N377" s="304" t="s">
        <v>48</v>
      </c>
      <c r="O377" s="87"/>
      <c r="P377" s="242">
        <f>O377*H377</f>
        <v>0</v>
      </c>
      <c r="Q377" s="242">
        <v>0</v>
      </c>
      <c r="R377" s="242">
        <f>Q377*H377</f>
        <v>0</v>
      </c>
      <c r="S377" s="242">
        <v>0</v>
      </c>
      <c r="T377" s="243">
        <f>S377*H377</f>
        <v>0</v>
      </c>
      <c r="AR377" s="244" t="s">
        <v>563</v>
      </c>
      <c r="AT377" s="244" t="s">
        <v>400</v>
      </c>
      <c r="AU377" s="244" t="s">
        <v>90</v>
      </c>
      <c r="AY377" s="17" t="s">
        <v>263</v>
      </c>
      <c r="BE377" s="245">
        <f>IF(N377="základní",J377,0)</f>
        <v>0</v>
      </c>
      <c r="BF377" s="245">
        <f>IF(N377="snížená",J377,0)</f>
        <v>0</v>
      </c>
      <c r="BG377" s="245">
        <f>IF(N377="zákl. přenesená",J377,0)</f>
        <v>0</v>
      </c>
      <c r="BH377" s="245">
        <f>IF(N377="sníž. přenesená",J377,0)</f>
        <v>0</v>
      </c>
      <c r="BI377" s="245">
        <f>IF(N377="nulová",J377,0)</f>
        <v>0</v>
      </c>
      <c r="BJ377" s="17" t="s">
        <v>90</v>
      </c>
      <c r="BK377" s="245">
        <f>ROUND(I377*H377,2)</f>
        <v>0</v>
      </c>
      <c r="BL377" s="17" t="s">
        <v>452</v>
      </c>
      <c r="BM377" s="244" t="s">
        <v>2755</v>
      </c>
    </row>
    <row r="378" s="1" customFormat="1" ht="16.5" customHeight="1">
      <c r="B378" s="39"/>
      <c r="C378" s="295" t="s">
        <v>1729</v>
      </c>
      <c r="D378" s="295" t="s">
        <v>400</v>
      </c>
      <c r="E378" s="296" t="s">
        <v>6838</v>
      </c>
      <c r="F378" s="297" t="s">
        <v>6839</v>
      </c>
      <c r="G378" s="298" t="s">
        <v>6416</v>
      </c>
      <c r="H378" s="299">
        <v>2</v>
      </c>
      <c r="I378" s="300"/>
      <c r="J378" s="301">
        <f>ROUND(I378*H378,2)</f>
        <v>0</v>
      </c>
      <c r="K378" s="297" t="s">
        <v>6359</v>
      </c>
      <c r="L378" s="302"/>
      <c r="M378" s="303" t="s">
        <v>1</v>
      </c>
      <c r="N378" s="304" t="s">
        <v>48</v>
      </c>
      <c r="O378" s="87"/>
      <c r="P378" s="242">
        <f>O378*H378</f>
        <v>0</v>
      </c>
      <c r="Q378" s="242">
        <v>0</v>
      </c>
      <c r="R378" s="242">
        <f>Q378*H378</f>
        <v>0</v>
      </c>
      <c r="S378" s="242">
        <v>0</v>
      </c>
      <c r="T378" s="243">
        <f>S378*H378</f>
        <v>0</v>
      </c>
      <c r="AR378" s="244" t="s">
        <v>563</v>
      </c>
      <c r="AT378" s="244" t="s">
        <v>400</v>
      </c>
      <c r="AU378" s="244" t="s">
        <v>90</v>
      </c>
      <c r="AY378" s="17" t="s">
        <v>263</v>
      </c>
      <c r="BE378" s="245">
        <f>IF(N378="základní",J378,0)</f>
        <v>0</v>
      </c>
      <c r="BF378" s="245">
        <f>IF(N378="snížená",J378,0)</f>
        <v>0</v>
      </c>
      <c r="BG378" s="245">
        <f>IF(N378="zákl. přenesená",J378,0)</f>
        <v>0</v>
      </c>
      <c r="BH378" s="245">
        <f>IF(N378="sníž. přenesená",J378,0)</f>
        <v>0</v>
      </c>
      <c r="BI378" s="245">
        <f>IF(N378="nulová",J378,0)</f>
        <v>0</v>
      </c>
      <c r="BJ378" s="17" t="s">
        <v>90</v>
      </c>
      <c r="BK378" s="245">
        <f>ROUND(I378*H378,2)</f>
        <v>0</v>
      </c>
      <c r="BL378" s="17" t="s">
        <v>452</v>
      </c>
      <c r="BM378" s="244" t="s">
        <v>2763</v>
      </c>
    </row>
    <row r="379" s="1" customFormat="1" ht="16.5" customHeight="1">
      <c r="B379" s="39"/>
      <c r="C379" s="295" t="s">
        <v>1733</v>
      </c>
      <c r="D379" s="295" t="s">
        <v>400</v>
      </c>
      <c r="E379" s="296" t="s">
        <v>6840</v>
      </c>
      <c r="F379" s="297" t="s">
        <v>6841</v>
      </c>
      <c r="G379" s="298" t="s">
        <v>6416</v>
      </c>
      <c r="H379" s="299">
        <v>2</v>
      </c>
      <c r="I379" s="300"/>
      <c r="J379" s="301">
        <f>ROUND(I379*H379,2)</f>
        <v>0</v>
      </c>
      <c r="K379" s="297" t="s">
        <v>6359</v>
      </c>
      <c r="L379" s="302"/>
      <c r="M379" s="303" t="s">
        <v>1</v>
      </c>
      <c r="N379" s="304" t="s">
        <v>48</v>
      </c>
      <c r="O379" s="87"/>
      <c r="P379" s="242">
        <f>O379*H379</f>
        <v>0</v>
      </c>
      <c r="Q379" s="242">
        <v>0</v>
      </c>
      <c r="R379" s="242">
        <f>Q379*H379</f>
        <v>0</v>
      </c>
      <c r="S379" s="242">
        <v>0</v>
      </c>
      <c r="T379" s="243">
        <f>S379*H379</f>
        <v>0</v>
      </c>
      <c r="AR379" s="244" t="s">
        <v>563</v>
      </c>
      <c r="AT379" s="244" t="s">
        <v>400</v>
      </c>
      <c r="AU379" s="244" t="s">
        <v>90</v>
      </c>
      <c r="AY379" s="17" t="s">
        <v>263</v>
      </c>
      <c r="BE379" s="245">
        <f>IF(N379="základní",J379,0)</f>
        <v>0</v>
      </c>
      <c r="BF379" s="245">
        <f>IF(N379="snížená",J379,0)</f>
        <v>0</v>
      </c>
      <c r="BG379" s="245">
        <f>IF(N379="zákl. přenesená",J379,0)</f>
        <v>0</v>
      </c>
      <c r="BH379" s="245">
        <f>IF(N379="sníž. přenesená",J379,0)</f>
        <v>0</v>
      </c>
      <c r="BI379" s="245">
        <f>IF(N379="nulová",J379,0)</f>
        <v>0</v>
      </c>
      <c r="BJ379" s="17" t="s">
        <v>90</v>
      </c>
      <c r="BK379" s="245">
        <f>ROUND(I379*H379,2)</f>
        <v>0</v>
      </c>
      <c r="BL379" s="17" t="s">
        <v>452</v>
      </c>
      <c r="BM379" s="244" t="s">
        <v>2770</v>
      </c>
    </row>
    <row r="380" s="1" customFormat="1" ht="16.5" customHeight="1">
      <c r="B380" s="39"/>
      <c r="C380" s="295" t="s">
        <v>1737</v>
      </c>
      <c r="D380" s="295" t="s">
        <v>400</v>
      </c>
      <c r="E380" s="296" t="s">
        <v>6842</v>
      </c>
      <c r="F380" s="297" t="s">
        <v>6843</v>
      </c>
      <c r="G380" s="298" t="s">
        <v>6416</v>
      </c>
      <c r="H380" s="299">
        <v>1</v>
      </c>
      <c r="I380" s="300"/>
      <c r="J380" s="301">
        <f>ROUND(I380*H380,2)</f>
        <v>0</v>
      </c>
      <c r="K380" s="297" t="s">
        <v>6359</v>
      </c>
      <c r="L380" s="302"/>
      <c r="M380" s="303" t="s">
        <v>1</v>
      </c>
      <c r="N380" s="304" t="s">
        <v>48</v>
      </c>
      <c r="O380" s="87"/>
      <c r="P380" s="242">
        <f>O380*H380</f>
        <v>0</v>
      </c>
      <c r="Q380" s="242">
        <v>0</v>
      </c>
      <c r="R380" s="242">
        <f>Q380*H380</f>
        <v>0</v>
      </c>
      <c r="S380" s="242">
        <v>0</v>
      </c>
      <c r="T380" s="243">
        <f>S380*H380</f>
        <v>0</v>
      </c>
      <c r="AR380" s="244" t="s">
        <v>563</v>
      </c>
      <c r="AT380" s="244" t="s">
        <v>400</v>
      </c>
      <c r="AU380" s="244" t="s">
        <v>90</v>
      </c>
      <c r="AY380" s="17" t="s">
        <v>263</v>
      </c>
      <c r="BE380" s="245">
        <f>IF(N380="základní",J380,0)</f>
        <v>0</v>
      </c>
      <c r="BF380" s="245">
        <f>IF(N380="snížená",J380,0)</f>
        <v>0</v>
      </c>
      <c r="BG380" s="245">
        <f>IF(N380="zákl. přenesená",J380,0)</f>
        <v>0</v>
      </c>
      <c r="BH380" s="245">
        <f>IF(N380="sníž. přenesená",J380,0)</f>
        <v>0</v>
      </c>
      <c r="BI380" s="245">
        <f>IF(N380="nulová",J380,0)</f>
        <v>0</v>
      </c>
      <c r="BJ380" s="17" t="s">
        <v>90</v>
      </c>
      <c r="BK380" s="245">
        <f>ROUND(I380*H380,2)</f>
        <v>0</v>
      </c>
      <c r="BL380" s="17" t="s">
        <v>452</v>
      </c>
      <c r="BM380" s="244" t="s">
        <v>2778</v>
      </c>
    </row>
    <row r="381" s="1" customFormat="1" ht="16.5" customHeight="1">
      <c r="B381" s="39"/>
      <c r="C381" s="295" t="s">
        <v>1741</v>
      </c>
      <c r="D381" s="295" t="s">
        <v>400</v>
      </c>
      <c r="E381" s="296" t="s">
        <v>6844</v>
      </c>
      <c r="F381" s="297" t="s">
        <v>6845</v>
      </c>
      <c r="G381" s="298" t="s">
        <v>6416</v>
      </c>
      <c r="H381" s="299">
        <v>1</v>
      </c>
      <c r="I381" s="300"/>
      <c r="J381" s="301">
        <f>ROUND(I381*H381,2)</f>
        <v>0</v>
      </c>
      <c r="K381" s="297" t="s">
        <v>6359</v>
      </c>
      <c r="L381" s="302"/>
      <c r="M381" s="303" t="s">
        <v>1</v>
      </c>
      <c r="N381" s="304" t="s">
        <v>48</v>
      </c>
      <c r="O381" s="87"/>
      <c r="P381" s="242">
        <f>O381*H381</f>
        <v>0</v>
      </c>
      <c r="Q381" s="242">
        <v>0</v>
      </c>
      <c r="R381" s="242">
        <f>Q381*H381</f>
        <v>0</v>
      </c>
      <c r="S381" s="242">
        <v>0</v>
      </c>
      <c r="T381" s="243">
        <f>S381*H381</f>
        <v>0</v>
      </c>
      <c r="AR381" s="244" t="s">
        <v>563</v>
      </c>
      <c r="AT381" s="244" t="s">
        <v>400</v>
      </c>
      <c r="AU381" s="244" t="s">
        <v>90</v>
      </c>
      <c r="AY381" s="17" t="s">
        <v>263</v>
      </c>
      <c r="BE381" s="245">
        <f>IF(N381="základní",J381,0)</f>
        <v>0</v>
      </c>
      <c r="BF381" s="245">
        <f>IF(N381="snížená",J381,0)</f>
        <v>0</v>
      </c>
      <c r="BG381" s="245">
        <f>IF(N381="zákl. přenesená",J381,0)</f>
        <v>0</v>
      </c>
      <c r="BH381" s="245">
        <f>IF(N381="sníž. přenesená",J381,0)</f>
        <v>0</v>
      </c>
      <c r="BI381" s="245">
        <f>IF(N381="nulová",J381,0)</f>
        <v>0</v>
      </c>
      <c r="BJ381" s="17" t="s">
        <v>90</v>
      </c>
      <c r="BK381" s="245">
        <f>ROUND(I381*H381,2)</f>
        <v>0</v>
      </c>
      <c r="BL381" s="17" t="s">
        <v>452</v>
      </c>
      <c r="BM381" s="244" t="s">
        <v>2786</v>
      </c>
    </row>
    <row r="382" s="1" customFormat="1" ht="16.5" customHeight="1">
      <c r="B382" s="39"/>
      <c r="C382" s="295" t="s">
        <v>1745</v>
      </c>
      <c r="D382" s="295" t="s">
        <v>400</v>
      </c>
      <c r="E382" s="296" t="s">
        <v>6846</v>
      </c>
      <c r="F382" s="297" t="s">
        <v>6847</v>
      </c>
      <c r="G382" s="298" t="s">
        <v>6416</v>
      </c>
      <c r="H382" s="299">
        <v>2</v>
      </c>
      <c r="I382" s="300"/>
      <c r="J382" s="301">
        <f>ROUND(I382*H382,2)</f>
        <v>0</v>
      </c>
      <c r="K382" s="297" t="s">
        <v>6359</v>
      </c>
      <c r="L382" s="302"/>
      <c r="M382" s="303" t="s">
        <v>1</v>
      </c>
      <c r="N382" s="304" t="s">
        <v>48</v>
      </c>
      <c r="O382" s="87"/>
      <c r="P382" s="242">
        <f>O382*H382</f>
        <v>0</v>
      </c>
      <c r="Q382" s="242">
        <v>0</v>
      </c>
      <c r="R382" s="242">
        <f>Q382*H382</f>
        <v>0</v>
      </c>
      <c r="S382" s="242">
        <v>0</v>
      </c>
      <c r="T382" s="243">
        <f>S382*H382</f>
        <v>0</v>
      </c>
      <c r="AR382" s="244" t="s">
        <v>563</v>
      </c>
      <c r="AT382" s="244" t="s">
        <v>400</v>
      </c>
      <c r="AU382" s="244" t="s">
        <v>90</v>
      </c>
      <c r="AY382" s="17" t="s">
        <v>263</v>
      </c>
      <c r="BE382" s="245">
        <f>IF(N382="základní",J382,0)</f>
        <v>0</v>
      </c>
      <c r="BF382" s="245">
        <f>IF(N382="snížená",J382,0)</f>
        <v>0</v>
      </c>
      <c r="BG382" s="245">
        <f>IF(N382="zákl. přenesená",J382,0)</f>
        <v>0</v>
      </c>
      <c r="BH382" s="245">
        <f>IF(N382="sníž. přenesená",J382,0)</f>
        <v>0</v>
      </c>
      <c r="BI382" s="245">
        <f>IF(N382="nulová",J382,0)</f>
        <v>0</v>
      </c>
      <c r="BJ382" s="17" t="s">
        <v>90</v>
      </c>
      <c r="BK382" s="245">
        <f>ROUND(I382*H382,2)</f>
        <v>0</v>
      </c>
      <c r="BL382" s="17" t="s">
        <v>452</v>
      </c>
      <c r="BM382" s="244" t="s">
        <v>2794</v>
      </c>
    </row>
    <row r="383" s="1" customFormat="1" ht="16.5" customHeight="1">
      <c r="B383" s="39"/>
      <c r="C383" s="295" t="s">
        <v>1749</v>
      </c>
      <c r="D383" s="295" t="s">
        <v>400</v>
      </c>
      <c r="E383" s="296" t="s">
        <v>6848</v>
      </c>
      <c r="F383" s="297" t="s">
        <v>6849</v>
      </c>
      <c r="G383" s="298" t="s">
        <v>6416</v>
      </c>
      <c r="H383" s="299">
        <v>3</v>
      </c>
      <c r="I383" s="300"/>
      <c r="J383" s="301">
        <f>ROUND(I383*H383,2)</f>
        <v>0</v>
      </c>
      <c r="K383" s="297" t="s">
        <v>6359</v>
      </c>
      <c r="L383" s="302"/>
      <c r="M383" s="303" t="s">
        <v>1</v>
      </c>
      <c r="N383" s="304" t="s">
        <v>48</v>
      </c>
      <c r="O383" s="87"/>
      <c r="P383" s="242">
        <f>O383*H383</f>
        <v>0</v>
      </c>
      <c r="Q383" s="242">
        <v>0</v>
      </c>
      <c r="R383" s="242">
        <f>Q383*H383</f>
        <v>0</v>
      </c>
      <c r="S383" s="242">
        <v>0</v>
      </c>
      <c r="T383" s="243">
        <f>S383*H383</f>
        <v>0</v>
      </c>
      <c r="AR383" s="244" t="s">
        <v>563</v>
      </c>
      <c r="AT383" s="244" t="s">
        <v>400</v>
      </c>
      <c r="AU383" s="244" t="s">
        <v>90</v>
      </c>
      <c r="AY383" s="17" t="s">
        <v>263</v>
      </c>
      <c r="BE383" s="245">
        <f>IF(N383="základní",J383,0)</f>
        <v>0</v>
      </c>
      <c r="BF383" s="245">
        <f>IF(N383="snížená",J383,0)</f>
        <v>0</v>
      </c>
      <c r="BG383" s="245">
        <f>IF(N383="zákl. přenesená",J383,0)</f>
        <v>0</v>
      </c>
      <c r="BH383" s="245">
        <f>IF(N383="sníž. přenesená",J383,0)</f>
        <v>0</v>
      </c>
      <c r="BI383" s="245">
        <f>IF(N383="nulová",J383,0)</f>
        <v>0</v>
      </c>
      <c r="BJ383" s="17" t="s">
        <v>90</v>
      </c>
      <c r="BK383" s="245">
        <f>ROUND(I383*H383,2)</f>
        <v>0</v>
      </c>
      <c r="BL383" s="17" t="s">
        <v>452</v>
      </c>
      <c r="BM383" s="244" t="s">
        <v>2802</v>
      </c>
    </row>
    <row r="384" s="1" customFormat="1" ht="16.5" customHeight="1">
      <c r="B384" s="39"/>
      <c r="C384" s="233" t="s">
        <v>1753</v>
      </c>
      <c r="D384" s="233" t="s">
        <v>266</v>
      </c>
      <c r="E384" s="234" t="s">
        <v>6850</v>
      </c>
      <c r="F384" s="235" t="s">
        <v>6851</v>
      </c>
      <c r="G384" s="236" t="s">
        <v>503</v>
      </c>
      <c r="H384" s="237">
        <v>18</v>
      </c>
      <c r="I384" s="238"/>
      <c r="J384" s="239">
        <f>ROUND(I384*H384,2)</f>
        <v>0</v>
      </c>
      <c r="K384" s="235" t="s">
        <v>270</v>
      </c>
      <c r="L384" s="44"/>
      <c r="M384" s="240" t="s">
        <v>1</v>
      </c>
      <c r="N384" s="241" t="s">
        <v>48</v>
      </c>
      <c r="O384" s="87"/>
      <c r="P384" s="242">
        <f>O384*H384</f>
        <v>0</v>
      </c>
      <c r="Q384" s="242">
        <v>0</v>
      </c>
      <c r="R384" s="242">
        <f>Q384*H384</f>
        <v>0</v>
      </c>
      <c r="S384" s="242">
        <v>0</v>
      </c>
      <c r="T384" s="243">
        <f>S384*H384</f>
        <v>0</v>
      </c>
      <c r="AR384" s="244" t="s">
        <v>452</v>
      </c>
      <c r="AT384" s="244" t="s">
        <v>266</v>
      </c>
      <c r="AU384" s="244" t="s">
        <v>90</v>
      </c>
      <c r="AY384" s="17" t="s">
        <v>263</v>
      </c>
      <c r="BE384" s="245">
        <f>IF(N384="základní",J384,0)</f>
        <v>0</v>
      </c>
      <c r="BF384" s="245">
        <f>IF(N384="snížená",J384,0)</f>
        <v>0</v>
      </c>
      <c r="BG384" s="245">
        <f>IF(N384="zákl. přenesená",J384,0)</f>
        <v>0</v>
      </c>
      <c r="BH384" s="245">
        <f>IF(N384="sníž. přenesená",J384,0)</f>
        <v>0</v>
      </c>
      <c r="BI384" s="245">
        <f>IF(N384="nulová",J384,0)</f>
        <v>0</v>
      </c>
      <c r="BJ384" s="17" t="s">
        <v>90</v>
      </c>
      <c r="BK384" s="245">
        <f>ROUND(I384*H384,2)</f>
        <v>0</v>
      </c>
      <c r="BL384" s="17" t="s">
        <v>452</v>
      </c>
      <c r="BM384" s="244" t="s">
        <v>2810</v>
      </c>
    </row>
    <row r="385" s="1" customFormat="1" ht="16.5" customHeight="1">
      <c r="B385" s="39"/>
      <c r="C385" s="233" t="s">
        <v>1757</v>
      </c>
      <c r="D385" s="233" t="s">
        <v>266</v>
      </c>
      <c r="E385" s="234" t="s">
        <v>6852</v>
      </c>
      <c r="F385" s="235" t="s">
        <v>6853</v>
      </c>
      <c r="G385" s="236" t="s">
        <v>503</v>
      </c>
      <c r="H385" s="237">
        <v>15</v>
      </c>
      <c r="I385" s="238"/>
      <c r="J385" s="239">
        <f>ROUND(I385*H385,2)</f>
        <v>0</v>
      </c>
      <c r="K385" s="235" t="s">
        <v>270</v>
      </c>
      <c r="L385" s="44"/>
      <c r="M385" s="240" t="s">
        <v>1</v>
      </c>
      <c r="N385" s="241" t="s">
        <v>48</v>
      </c>
      <c r="O385" s="87"/>
      <c r="P385" s="242">
        <f>O385*H385</f>
        <v>0</v>
      </c>
      <c r="Q385" s="242">
        <v>0</v>
      </c>
      <c r="R385" s="242">
        <f>Q385*H385</f>
        <v>0</v>
      </c>
      <c r="S385" s="242">
        <v>0</v>
      </c>
      <c r="T385" s="243">
        <f>S385*H385</f>
        <v>0</v>
      </c>
      <c r="AR385" s="244" t="s">
        <v>452</v>
      </c>
      <c r="AT385" s="244" t="s">
        <v>266</v>
      </c>
      <c r="AU385" s="244" t="s">
        <v>90</v>
      </c>
      <c r="AY385" s="17" t="s">
        <v>263</v>
      </c>
      <c r="BE385" s="245">
        <f>IF(N385="základní",J385,0)</f>
        <v>0</v>
      </c>
      <c r="BF385" s="245">
        <f>IF(N385="snížená",J385,0)</f>
        <v>0</v>
      </c>
      <c r="BG385" s="245">
        <f>IF(N385="zákl. přenesená",J385,0)</f>
        <v>0</v>
      </c>
      <c r="BH385" s="245">
        <f>IF(N385="sníž. přenesená",J385,0)</f>
        <v>0</v>
      </c>
      <c r="BI385" s="245">
        <f>IF(N385="nulová",J385,0)</f>
        <v>0</v>
      </c>
      <c r="BJ385" s="17" t="s">
        <v>90</v>
      </c>
      <c r="BK385" s="245">
        <f>ROUND(I385*H385,2)</f>
        <v>0</v>
      </c>
      <c r="BL385" s="17" t="s">
        <v>452</v>
      </c>
      <c r="BM385" s="244" t="s">
        <v>2818</v>
      </c>
    </row>
    <row r="386" s="1" customFormat="1" ht="16.5" customHeight="1">
      <c r="B386" s="39"/>
      <c r="C386" s="233" t="s">
        <v>1761</v>
      </c>
      <c r="D386" s="233" t="s">
        <v>266</v>
      </c>
      <c r="E386" s="234" t="s">
        <v>6854</v>
      </c>
      <c r="F386" s="235" t="s">
        <v>6855</v>
      </c>
      <c r="G386" s="236" t="s">
        <v>403</v>
      </c>
      <c r="H386" s="237">
        <v>2.7810000000000001</v>
      </c>
      <c r="I386" s="238"/>
      <c r="J386" s="239">
        <f>ROUND(I386*H386,2)</f>
        <v>0</v>
      </c>
      <c r="K386" s="235" t="s">
        <v>270</v>
      </c>
      <c r="L386" s="44"/>
      <c r="M386" s="240" t="s">
        <v>1</v>
      </c>
      <c r="N386" s="241" t="s">
        <v>48</v>
      </c>
      <c r="O386" s="87"/>
      <c r="P386" s="242">
        <f>O386*H386</f>
        <v>0</v>
      </c>
      <c r="Q386" s="242">
        <v>0</v>
      </c>
      <c r="R386" s="242">
        <f>Q386*H386</f>
        <v>0</v>
      </c>
      <c r="S386" s="242">
        <v>0</v>
      </c>
      <c r="T386" s="243">
        <f>S386*H386</f>
        <v>0</v>
      </c>
      <c r="AR386" s="244" t="s">
        <v>452</v>
      </c>
      <c r="AT386" s="244" t="s">
        <v>266</v>
      </c>
      <c r="AU386" s="244" t="s">
        <v>90</v>
      </c>
      <c r="AY386" s="17" t="s">
        <v>263</v>
      </c>
      <c r="BE386" s="245">
        <f>IF(N386="základní",J386,0)</f>
        <v>0</v>
      </c>
      <c r="BF386" s="245">
        <f>IF(N386="snížená",J386,0)</f>
        <v>0</v>
      </c>
      <c r="BG386" s="245">
        <f>IF(N386="zákl. přenesená",J386,0)</f>
        <v>0</v>
      </c>
      <c r="BH386" s="245">
        <f>IF(N386="sníž. přenesená",J386,0)</f>
        <v>0</v>
      </c>
      <c r="BI386" s="245">
        <f>IF(N386="nulová",J386,0)</f>
        <v>0</v>
      </c>
      <c r="BJ386" s="17" t="s">
        <v>90</v>
      </c>
      <c r="BK386" s="245">
        <f>ROUND(I386*H386,2)</f>
        <v>0</v>
      </c>
      <c r="BL386" s="17" t="s">
        <v>452</v>
      </c>
      <c r="BM386" s="244" t="s">
        <v>2827</v>
      </c>
    </row>
    <row r="387" s="11" customFormat="1" ht="25.92" customHeight="1">
      <c r="B387" s="217"/>
      <c r="C387" s="218"/>
      <c r="D387" s="219" t="s">
        <v>82</v>
      </c>
      <c r="E387" s="220" t="s">
        <v>2073</v>
      </c>
      <c r="F387" s="220" t="s">
        <v>6856</v>
      </c>
      <c r="G387" s="218"/>
      <c r="H387" s="218"/>
      <c r="I387" s="221"/>
      <c r="J387" s="222">
        <f>BK387</f>
        <v>0</v>
      </c>
      <c r="K387" s="218"/>
      <c r="L387" s="223"/>
      <c r="M387" s="224"/>
      <c r="N387" s="225"/>
      <c r="O387" s="225"/>
      <c r="P387" s="226">
        <f>SUM(P388:P389)</f>
        <v>0</v>
      </c>
      <c r="Q387" s="225"/>
      <c r="R387" s="226">
        <f>SUM(R388:R389)</f>
        <v>0</v>
      </c>
      <c r="S387" s="225"/>
      <c r="T387" s="227">
        <f>SUM(T388:T389)</f>
        <v>0</v>
      </c>
      <c r="AR387" s="228" t="s">
        <v>92</v>
      </c>
      <c r="AT387" s="229" t="s">
        <v>82</v>
      </c>
      <c r="AU387" s="229" t="s">
        <v>83</v>
      </c>
      <c r="AY387" s="228" t="s">
        <v>263</v>
      </c>
      <c r="BK387" s="230">
        <f>SUM(BK388:BK389)</f>
        <v>0</v>
      </c>
    </row>
    <row r="388" s="1" customFormat="1" ht="16.5" customHeight="1">
      <c r="B388" s="39"/>
      <c r="C388" s="233" t="s">
        <v>1765</v>
      </c>
      <c r="D388" s="233" t="s">
        <v>266</v>
      </c>
      <c r="E388" s="234" t="s">
        <v>6857</v>
      </c>
      <c r="F388" s="235" t="s">
        <v>6858</v>
      </c>
      <c r="G388" s="236" t="s">
        <v>2485</v>
      </c>
      <c r="H388" s="237">
        <v>200</v>
      </c>
      <c r="I388" s="238"/>
      <c r="J388" s="239">
        <f>ROUND(I388*H388,2)</f>
        <v>0</v>
      </c>
      <c r="K388" s="235" t="s">
        <v>270</v>
      </c>
      <c r="L388" s="44"/>
      <c r="M388" s="240" t="s">
        <v>1</v>
      </c>
      <c r="N388" s="241" t="s">
        <v>48</v>
      </c>
      <c r="O388" s="87"/>
      <c r="P388" s="242">
        <f>O388*H388</f>
        <v>0</v>
      </c>
      <c r="Q388" s="242">
        <v>0</v>
      </c>
      <c r="R388" s="242">
        <f>Q388*H388</f>
        <v>0</v>
      </c>
      <c r="S388" s="242">
        <v>0</v>
      </c>
      <c r="T388" s="243">
        <f>S388*H388</f>
        <v>0</v>
      </c>
      <c r="AR388" s="244" t="s">
        <v>452</v>
      </c>
      <c r="AT388" s="244" t="s">
        <v>266</v>
      </c>
      <c r="AU388" s="244" t="s">
        <v>90</v>
      </c>
      <c r="AY388" s="17" t="s">
        <v>263</v>
      </c>
      <c r="BE388" s="245">
        <f>IF(N388="základní",J388,0)</f>
        <v>0</v>
      </c>
      <c r="BF388" s="245">
        <f>IF(N388="snížená",J388,0)</f>
        <v>0</v>
      </c>
      <c r="BG388" s="245">
        <f>IF(N388="zákl. přenesená",J388,0)</f>
        <v>0</v>
      </c>
      <c r="BH388" s="245">
        <f>IF(N388="sníž. přenesená",J388,0)</f>
        <v>0</v>
      </c>
      <c r="BI388" s="245">
        <f>IF(N388="nulová",J388,0)</f>
        <v>0</v>
      </c>
      <c r="BJ388" s="17" t="s">
        <v>90</v>
      </c>
      <c r="BK388" s="245">
        <f>ROUND(I388*H388,2)</f>
        <v>0</v>
      </c>
      <c r="BL388" s="17" t="s">
        <v>452</v>
      </c>
      <c r="BM388" s="244" t="s">
        <v>2835</v>
      </c>
    </row>
    <row r="389" s="1" customFormat="1" ht="16.5" customHeight="1">
      <c r="B389" s="39"/>
      <c r="C389" s="295" t="s">
        <v>1769</v>
      </c>
      <c r="D389" s="295" t="s">
        <v>400</v>
      </c>
      <c r="E389" s="296" t="s">
        <v>6859</v>
      </c>
      <c r="F389" s="297" t="s">
        <v>6860</v>
      </c>
      <c r="G389" s="298" t="s">
        <v>6861</v>
      </c>
      <c r="H389" s="299">
        <v>200</v>
      </c>
      <c r="I389" s="300"/>
      <c r="J389" s="301">
        <f>ROUND(I389*H389,2)</f>
        <v>0</v>
      </c>
      <c r="K389" s="297" t="s">
        <v>6359</v>
      </c>
      <c r="L389" s="302"/>
      <c r="M389" s="303" t="s">
        <v>1</v>
      </c>
      <c r="N389" s="304" t="s">
        <v>48</v>
      </c>
      <c r="O389" s="87"/>
      <c r="P389" s="242">
        <f>O389*H389</f>
        <v>0</v>
      </c>
      <c r="Q389" s="242">
        <v>0</v>
      </c>
      <c r="R389" s="242">
        <f>Q389*H389</f>
        <v>0</v>
      </c>
      <c r="S389" s="242">
        <v>0</v>
      </c>
      <c r="T389" s="243">
        <f>S389*H389</f>
        <v>0</v>
      </c>
      <c r="AR389" s="244" t="s">
        <v>563</v>
      </c>
      <c r="AT389" s="244" t="s">
        <v>400</v>
      </c>
      <c r="AU389" s="244" t="s">
        <v>90</v>
      </c>
      <c r="AY389" s="17" t="s">
        <v>263</v>
      </c>
      <c r="BE389" s="245">
        <f>IF(N389="základní",J389,0)</f>
        <v>0</v>
      </c>
      <c r="BF389" s="245">
        <f>IF(N389="snížená",J389,0)</f>
        <v>0</v>
      </c>
      <c r="BG389" s="245">
        <f>IF(N389="zákl. přenesená",J389,0)</f>
        <v>0</v>
      </c>
      <c r="BH389" s="245">
        <f>IF(N389="sníž. přenesená",J389,0)</f>
        <v>0</v>
      </c>
      <c r="BI389" s="245">
        <f>IF(N389="nulová",J389,0)</f>
        <v>0</v>
      </c>
      <c r="BJ389" s="17" t="s">
        <v>90</v>
      </c>
      <c r="BK389" s="245">
        <f>ROUND(I389*H389,2)</f>
        <v>0</v>
      </c>
      <c r="BL389" s="17" t="s">
        <v>452</v>
      </c>
      <c r="BM389" s="244" t="s">
        <v>2843</v>
      </c>
    </row>
    <row r="390" s="11" customFormat="1" ht="25.92" customHeight="1">
      <c r="B390" s="217"/>
      <c r="C390" s="218"/>
      <c r="D390" s="219" t="s">
        <v>82</v>
      </c>
      <c r="E390" s="220" t="s">
        <v>2619</v>
      </c>
      <c r="F390" s="220" t="s">
        <v>6862</v>
      </c>
      <c r="G390" s="218"/>
      <c r="H390" s="218"/>
      <c r="I390" s="221"/>
      <c r="J390" s="222">
        <f>BK390</f>
        <v>0</v>
      </c>
      <c r="K390" s="218"/>
      <c r="L390" s="223"/>
      <c r="M390" s="224"/>
      <c r="N390" s="225"/>
      <c r="O390" s="225"/>
      <c r="P390" s="226">
        <f>SUM(P391:P395)</f>
        <v>0</v>
      </c>
      <c r="Q390" s="225"/>
      <c r="R390" s="226">
        <f>SUM(R391:R395)</f>
        <v>0</v>
      </c>
      <c r="S390" s="225"/>
      <c r="T390" s="227">
        <f>SUM(T391:T395)</f>
        <v>0</v>
      </c>
      <c r="AR390" s="228" t="s">
        <v>92</v>
      </c>
      <c r="AT390" s="229" t="s">
        <v>82</v>
      </c>
      <c r="AU390" s="229" t="s">
        <v>83</v>
      </c>
      <c r="AY390" s="228" t="s">
        <v>263</v>
      </c>
      <c r="BK390" s="230">
        <f>SUM(BK391:BK395)</f>
        <v>0</v>
      </c>
    </row>
    <row r="391" s="1" customFormat="1" ht="16.5" customHeight="1">
      <c r="B391" s="39"/>
      <c r="C391" s="233" t="s">
        <v>1773</v>
      </c>
      <c r="D391" s="233" t="s">
        <v>266</v>
      </c>
      <c r="E391" s="234" t="s">
        <v>6863</v>
      </c>
      <c r="F391" s="235" t="s">
        <v>6864</v>
      </c>
      <c r="G391" s="236" t="s">
        <v>407</v>
      </c>
      <c r="H391" s="237">
        <v>142.09999999999999</v>
      </c>
      <c r="I391" s="238"/>
      <c r="J391" s="239">
        <f>ROUND(I391*H391,2)</f>
        <v>0</v>
      </c>
      <c r="K391" s="235" t="s">
        <v>270</v>
      </c>
      <c r="L391" s="44"/>
      <c r="M391" s="240" t="s">
        <v>1</v>
      </c>
      <c r="N391" s="241" t="s">
        <v>48</v>
      </c>
      <c r="O391" s="87"/>
      <c r="P391" s="242">
        <f>O391*H391</f>
        <v>0</v>
      </c>
      <c r="Q391" s="242">
        <v>0</v>
      </c>
      <c r="R391" s="242">
        <f>Q391*H391</f>
        <v>0</v>
      </c>
      <c r="S391" s="242">
        <v>0</v>
      </c>
      <c r="T391" s="243">
        <f>S391*H391</f>
        <v>0</v>
      </c>
      <c r="AR391" s="244" t="s">
        <v>452</v>
      </c>
      <c r="AT391" s="244" t="s">
        <v>266</v>
      </c>
      <c r="AU391" s="244" t="s">
        <v>90</v>
      </c>
      <c r="AY391" s="17" t="s">
        <v>263</v>
      </c>
      <c r="BE391" s="245">
        <f>IF(N391="základní",J391,0)</f>
        <v>0</v>
      </c>
      <c r="BF391" s="245">
        <f>IF(N391="snížená",J391,0)</f>
        <v>0</v>
      </c>
      <c r="BG391" s="245">
        <f>IF(N391="zákl. přenesená",J391,0)</f>
        <v>0</v>
      </c>
      <c r="BH391" s="245">
        <f>IF(N391="sníž. přenesená",J391,0)</f>
        <v>0</v>
      </c>
      <c r="BI391" s="245">
        <f>IF(N391="nulová",J391,0)</f>
        <v>0</v>
      </c>
      <c r="BJ391" s="17" t="s">
        <v>90</v>
      </c>
      <c r="BK391" s="245">
        <f>ROUND(I391*H391,2)</f>
        <v>0</v>
      </c>
      <c r="BL391" s="17" t="s">
        <v>452</v>
      </c>
      <c r="BM391" s="244" t="s">
        <v>2851</v>
      </c>
    </row>
    <row r="392" s="1" customFormat="1" ht="24" customHeight="1">
      <c r="B392" s="39"/>
      <c r="C392" s="233" t="s">
        <v>1777</v>
      </c>
      <c r="D392" s="233" t="s">
        <v>266</v>
      </c>
      <c r="E392" s="234" t="s">
        <v>6865</v>
      </c>
      <c r="F392" s="235" t="s">
        <v>6866</v>
      </c>
      <c r="G392" s="236" t="s">
        <v>396</v>
      </c>
      <c r="H392" s="237">
        <v>345</v>
      </c>
      <c r="I392" s="238"/>
      <c r="J392" s="239">
        <f>ROUND(I392*H392,2)</f>
        <v>0</v>
      </c>
      <c r="K392" s="235" t="s">
        <v>270</v>
      </c>
      <c r="L392" s="44"/>
      <c r="M392" s="240" t="s">
        <v>1</v>
      </c>
      <c r="N392" s="241" t="s">
        <v>48</v>
      </c>
      <c r="O392" s="87"/>
      <c r="P392" s="242">
        <f>O392*H392</f>
        <v>0</v>
      </c>
      <c r="Q392" s="242">
        <v>0</v>
      </c>
      <c r="R392" s="242">
        <f>Q392*H392</f>
        <v>0</v>
      </c>
      <c r="S392" s="242">
        <v>0</v>
      </c>
      <c r="T392" s="243">
        <f>S392*H392</f>
        <v>0</v>
      </c>
      <c r="AR392" s="244" t="s">
        <v>452</v>
      </c>
      <c r="AT392" s="244" t="s">
        <v>266</v>
      </c>
      <c r="AU392" s="244" t="s">
        <v>90</v>
      </c>
      <c r="AY392" s="17" t="s">
        <v>263</v>
      </c>
      <c r="BE392" s="245">
        <f>IF(N392="základní",J392,0)</f>
        <v>0</v>
      </c>
      <c r="BF392" s="245">
        <f>IF(N392="snížená",J392,0)</f>
        <v>0</v>
      </c>
      <c r="BG392" s="245">
        <f>IF(N392="zákl. přenesená",J392,0)</f>
        <v>0</v>
      </c>
      <c r="BH392" s="245">
        <f>IF(N392="sníž. přenesená",J392,0)</f>
        <v>0</v>
      </c>
      <c r="BI392" s="245">
        <f>IF(N392="nulová",J392,0)</f>
        <v>0</v>
      </c>
      <c r="BJ392" s="17" t="s">
        <v>90</v>
      </c>
      <c r="BK392" s="245">
        <f>ROUND(I392*H392,2)</f>
        <v>0</v>
      </c>
      <c r="BL392" s="17" t="s">
        <v>452</v>
      </c>
      <c r="BM392" s="244" t="s">
        <v>2859</v>
      </c>
    </row>
    <row r="393" s="1" customFormat="1" ht="24" customHeight="1">
      <c r="B393" s="39"/>
      <c r="C393" s="233" t="s">
        <v>1781</v>
      </c>
      <c r="D393" s="233" t="s">
        <v>266</v>
      </c>
      <c r="E393" s="234" t="s">
        <v>6867</v>
      </c>
      <c r="F393" s="235" t="s">
        <v>6868</v>
      </c>
      <c r="G393" s="236" t="s">
        <v>396</v>
      </c>
      <c r="H393" s="237">
        <v>225</v>
      </c>
      <c r="I393" s="238"/>
      <c r="J393" s="239">
        <f>ROUND(I393*H393,2)</f>
        <v>0</v>
      </c>
      <c r="K393" s="235" t="s">
        <v>270</v>
      </c>
      <c r="L393" s="44"/>
      <c r="M393" s="240" t="s">
        <v>1</v>
      </c>
      <c r="N393" s="241" t="s">
        <v>48</v>
      </c>
      <c r="O393" s="87"/>
      <c r="P393" s="242">
        <f>O393*H393</f>
        <v>0</v>
      </c>
      <c r="Q393" s="242">
        <v>0</v>
      </c>
      <c r="R393" s="242">
        <f>Q393*H393</f>
        <v>0</v>
      </c>
      <c r="S393" s="242">
        <v>0</v>
      </c>
      <c r="T393" s="243">
        <f>S393*H393</f>
        <v>0</v>
      </c>
      <c r="AR393" s="244" t="s">
        <v>452</v>
      </c>
      <c r="AT393" s="244" t="s">
        <v>266</v>
      </c>
      <c r="AU393" s="244" t="s">
        <v>90</v>
      </c>
      <c r="AY393" s="17" t="s">
        <v>263</v>
      </c>
      <c r="BE393" s="245">
        <f>IF(N393="základní",J393,0)</f>
        <v>0</v>
      </c>
      <c r="BF393" s="245">
        <f>IF(N393="snížená",J393,0)</f>
        <v>0</v>
      </c>
      <c r="BG393" s="245">
        <f>IF(N393="zákl. přenesená",J393,0)</f>
        <v>0</v>
      </c>
      <c r="BH393" s="245">
        <f>IF(N393="sníž. přenesená",J393,0)</f>
        <v>0</v>
      </c>
      <c r="BI393" s="245">
        <f>IF(N393="nulová",J393,0)</f>
        <v>0</v>
      </c>
      <c r="BJ393" s="17" t="s">
        <v>90</v>
      </c>
      <c r="BK393" s="245">
        <f>ROUND(I393*H393,2)</f>
        <v>0</v>
      </c>
      <c r="BL393" s="17" t="s">
        <v>452</v>
      </c>
      <c r="BM393" s="244" t="s">
        <v>2867</v>
      </c>
    </row>
    <row r="394" s="1" customFormat="1" ht="24" customHeight="1">
      <c r="B394" s="39"/>
      <c r="C394" s="233" t="s">
        <v>1785</v>
      </c>
      <c r="D394" s="233" t="s">
        <v>266</v>
      </c>
      <c r="E394" s="234" t="s">
        <v>6869</v>
      </c>
      <c r="F394" s="235" t="s">
        <v>6870</v>
      </c>
      <c r="G394" s="236" t="s">
        <v>396</v>
      </c>
      <c r="H394" s="237">
        <v>65</v>
      </c>
      <c r="I394" s="238"/>
      <c r="J394" s="239">
        <f>ROUND(I394*H394,2)</f>
        <v>0</v>
      </c>
      <c r="K394" s="235" t="s">
        <v>270</v>
      </c>
      <c r="L394" s="44"/>
      <c r="M394" s="240" t="s">
        <v>1</v>
      </c>
      <c r="N394" s="241" t="s">
        <v>48</v>
      </c>
      <c r="O394" s="87"/>
      <c r="P394" s="242">
        <f>O394*H394</f>
        <v>0</v>
      </c>
      <c r="Q394" s="242">
        <v>0</v>
      </c>
      <c r="R394" s="242">
        <f>Q394*H394</f>
        <v>0</v>
      </c>
      <c r="S394" s="242">
        <v>0</v>
      </c>
      <c r="T394" s="243">
        <f>S394*H394</f>
        <v>0</v>
      </c>
      <c r="AR394" s="244" t="s">
        <v>452</v>
      </c>
      <c r="AT394" s="244" t="s">
        <v>266</v>
      </c>
      <c r="AU394" s="244" t="s">
        <v>90</v>
      </c>
      <c r="AY394" s="17" t="s">
        <v>263</v>
      </c>
      <c r="BE394" s="245">
        <f>IF(N394="základní",J394,0)</f>
        <v>0</v>
      </c>
      <c r="BF394" s="245">
        <f>IF(N394="snížená",J394,0)</f>
        <v>0</v>
      </c>
      <c r="BG394" s="245">
        <f>IF(N394="zákl. přenesená",J394,0)</f>
        <v>0</v>
      </c>
      <c r="BH394" s="245">
        <f>IF(N394="sníž. přenesená",J394,0)</f>
        <v>0</v>
      </c>
      <c r="BI394" s="245">
        <f>IF(N394="nulová",J394,0)</f>
        <v>0</v>
      </c>
      <c r="BJ394" s="17" t="s">
        <v>90</v>
      </c>
      <c r="BK394" s="245">
        <f>ROUND(I394*H394,2)</f>
        <v>0</v>
      </c>
      <c r="BL394" s="17" t="s">
        <v>452</v>
      </c>
      <c r="BM394" s="244" t="s">
        <v>2875</v>
      </c>
    </row>
    <row r="395" s="1" customFormat="1" ht="16.5" customHeight="1">
      <c r="B395" s="39"/>
      <c r="C395" s="233" t="s">
        <v>1789</v>
      </c>
      <c r="D395" s="233" t="s">
        <v>266</v>
      </c>
      <c r="E395" s="234" t="s">
        <v>6871</v>
      </c>
      <c r="F395" s="235" t="s">
        <v>6872</v>
      </c>
      <c r="G395" s="236" t="s">
        <v>407</v>
      </c>
      <c r="H395" s="237">
        <v>6.4000000000000004</v>
      </c>
      <c r="I395" s="238"/>
      <c r="J395" s="239">
        <f>ROUND(I395*H395,2)</f>
        <v>0</v>
      </c>
      <c r="K395" s="235" t="s">
        <v>270</v>
      </c>
      <c r="L395" s="44"/>
      <c r="M395" s="240" t="s">
        <v>1</v>
      </c>
      <c r="N395" s="241" t="s">
        <v>48</v>
      </c>
      <c r="O395" s="87"/>
      <c r="P395" s="242">
        <f>O395*H395</f>
        <v>0</v>
      </c>
      <c r="Q395" s="242">
        <v>0</v>
      </c>
      <c r="R395" s="242">
        <f>Q395*H395</f>
        <v>0</v>
      </c>
      <c r="S395" s="242">
        <v>0</v>
      </c>
      <c r="T395" s="243">
        <f>S395*H395</f>
        <v>0</v>
      </c>
      <c r="AR395" s="244" t="s">
        <v>452</v>
      </c>
      <c r="AT395" s="244" t="s">
        <v>266</v>
      </c>
      <c r="AU395" s="244" t="s">
        <v>90</v>
      </c>
      <c r="AY395" s="17" t="s">
        <v>263</v>
      </c>
      <c r="BE395" s="245">
        <f>IF(N395="základní",J395,0)</f>
        <v>0</v>
      </c>
      <c r="BF395" s="245">
        <f>IF(N395="snížená",J395,0)</f>
        <v>0</v>
      </c>
      <c r="BG395" s="245">
        <f>IF(N395="zákl. přenesená",J395,0)</f>
        <v>0</v>
      </c>
      <c r="BH395" s="245">
        <f>IF(N395="sníž. přenesená",J395,0)</f>
        <v>0</v>
      </c>
      <c r="BI395" s="245">
        <f>IF(N395="nulová",J395,0)</f>
        <v>0</v>
      </c>
      <c r="BJ395" s="17" t="s">
        <v>90</v>
      </c>
      <c r="BK395" s="245">
        <f>ROUND(I395*H395,2)</f>
        <v>0</v>
      </c>
      <c r="BL395" s="17" t="s">
        <v>452</v>
      </c>
      <c r="BM395" s="244" t="s">
        <v>2883</v>
      </c>
    </row>
    <row r="396" s="11" customFormat="1" ht="25.92" customHeight="1">
      <c r="B396" s="217"/>
      <c r="C396" s="218"/>
      <c r="D396" s="219" t="s">
        <v>82</v>
      </c>
      <c r="E396" s="220" t="s">
        <v>4678</v>
      </c>
      <c r="F396" s="220" t="s">
        <v>6873</v>
      </c>
      <c r="G396" s="218"/>
      <c r="H396" s="218"/>
      <c r="I396" s="221"/>
      <c r="J396" s="222">
        <f>BK396</f>
        <v>0</v>
      </c>
      <c r="K396" s="218"/>
      <c r="L396" s="223"/>
      <c r="M396" s="224"/>
      <c r="N396" s="225"/>
      <c r="O396" s="225"/>
      <c r="P396" s="226">
        <f>SUM(P397:P400)</f>
        <v>0</v>
      </c>
      <c r="Q396" s="225"/>
      <c r="R396" s="226">
        <f>SUM(R397:R400)</f>
        <v>0</v>
      </c>
      <c r="S396" s="225"/>
      <c r="T396" s="227">
        <f>SUM(T397:T400)</f>
        <v>0</v>
      </c>
      <c r="AR396" s="228" t="s">
        <v>125</v>
      </c>
      <c r="AT396" s="229" t="s">
        <v>82</v>
      </c>
      <c r="AU396" s="229" t="s">
        <v>83</v>
      </c>
      <c r="AY396" s="228" t="s">
        <v>263</v>
      </c>
      <c r="BK396" s="230">
        <f>SUM(BK397:BK400)</f>
        <v>0</v>
      </c>
    </row>
    <row r="397" s="1" customFormat="1" ht="16.5" customHeight="1">
      <c r="B397" s="39"/>
      <c r="C397" s="233" t="s">
        <v>1793</v>
      </c>
      <c r="D397" s="233" t="s">
        <v>266</v>
      </c>
      <c r="E397" s="234" t="s">
        <v>1044</v>
      </c>
      <c r="F397" s="235" t="s">
        <v>6874</v>
      </c>
      <c r="G397" s="236" t="s">
        <v>6875</v>
      </c>
      <c r="H397" s="237">
        <v>72</v>
      </c>
      <c r="I397" s="238"/>
      <c r="J397" s="239">
        <f>ROUND(I397*H397,2)</f>
        <v>0</v>
      </c>
      <c r="K397" s="235" t="s">
        <v>6359</v>
      </c>
      <c r="L397" s="44"/>
      <c r="M397" s="240" t="s">
        <v>1</v>
      </c>
      <c r="N397" s="241" t="s">
        <v>48</v>
      </c>
      <c r="O397" s="87"/>
      <c r="P397" s="242">
        <f>O397*H397</f>
        <v>0</v>
      </c>
      <c r="Q397" s="242">
        <v>0</v>
      </c>
      <c r="R397" s="242">
        <f>Q397*H397</f>
        <v>0</v>
      </c>
      <c r="S397" s="242">
        <v>0</v>
      </c>
      <c r="T397" s="243">
        <f>S397*H397</f>
        <v>0</v>
      </c>
      <c r="AR397" s="244" t="s">
        <v>6876</v>
      </c>
      <c r="AT397" s="244" t="s">
        <v>266</v>
      </c>
      <c r="AU397" s="244" t="s">
        <v>90</v>
      </c>
      <c r="AY397" s="17" t="s">
        <v>263</v>
      </c>
      <c r="BE397" s="245">
        <f>IF(N397="základní",J397,0)</f>
        <v>0</v>
      </c>
      <c r="BF397" s="245">
        <f>IF(N397="snížená",J397,0)</f>
        <v>0</v>
      </c>
      <c r="BG397" s="245">
        <f>IF(N397="zákl. přenesená",J397,0)</f>
        <v>0</v>
      </c>
      <c r="BH397" s="245">
        <f>IF(N397="sníž. přenesená",J397,0)</f>
        <v>0</v>
      </c>
      <c r="BI397" s="245">
        <f>IF(N397="nulová",J397,0)</f>
        <v>0</v>
      </c>
      <c r="BJ397" s="17" t="s">
        <v>90</v>
      </c>
      <c r="BK397" s="245">
        <f>ROUND(I397*H397,2)</f>
        <v>0</v>
      </c>
      <c r="BL397" s="17" t="s">
        <v>6876</v>
      </c>
      <c r="BM397" s="244" t="s">
        <v>2891</v>
      </c>
    </row>
    <row r="398" s="1" customFormat="1" ht="16.5" customHeight="1">
      <c r="B398" s="39"/>
      <c r="C398" s="233" t="s">
        <v>1797</v>
      </c>
      <c r="D398" s="233" t="s">
        <v>266</v>
      </c>
      <c r="E398" s="234" t="s">
        <v>1048</v>
      </c>
      <c r="F398" s="235" t="s">
        <v>6877</v>
      </c>
      <c r="G398" s="236" t="s">
        <v>6875</v>
      </c>
      <c r="H398" s="237">
        <v>24</v>
      </c>
      <c r="I398" s="238"/>
      <c r="J398" s="239">
        <f>ROUND(I398*H398,2)</f>
        <v>0</v>
      </c>
      <c r="K398" s="235" t="s">
        <v>6359</v>
      </c>
      <c r="L398" s="44"/>
      <c r="M398" s="240" t="s">
        <v>1</v>
      </c>
      <c r="N398" s="241" t="s">
        <v>48</v>
      </c>
      <c r="O398" s="87"/>
      <c r="P398" s="242">
        <f>O398*H398</f>
        <v>0</v>
      </c>
      <c r="Q398" s="242">
        <v>0</v>
      </c>
      <c r="R398" s="242">
        <f>Q398*H398</f>
        <v>0</v>
      </c>
      <c r="S398" s="242">
        <v>0</v>
      </c>
      <c r="T398" s="243">
        <f>S398*H398</f>
        <v>0</v>
      </c>
      <c r="AR398" s="244" t="s">
        <v>6876</v>
      </c>
      <c r="AT398" s="244" t="s">
        <v>266</v>
      </c>
      <c r="AU398" s="244" t="s">
        <v>90</v>
      </c>
      <c r="AY398" s="17" t="s">
        <v>263</v>
      </c>
      <c r="BE398" s="245">
        <f>IF(N398="základní",J398,0)</f>
        <v>0</v>
      </c>
      <c r="BF398" s="245">
        <f>IF(N398="snížená",J398,0)</f>
        <v>0</v>
      </c>
      <c r="BG398" s="245">
        <f>IF(N398="zákl. přenesená",J398,0)</f>
        <v>0</v>
      </c>
      <c r="BH398" s="245">
        <f>IF(N398="sníž. přenesená",J398,0)</f>
        <v>0</v>
      </c>
      <c r="BI398" s="245">
        <f>IF(N398="nulová",J398,0)</f>
        <v>0</v>
      </c>
      <c r="BJ398" s="17" t="s">
        <v>90</v>
      </c>
      <c r="BK398" s="245">
        <f>ROUND(I398*H398,2)</f>
        <v>0</v>
      </c>
      <c r="BL398" s="17" t="s">
        <v>6876</v>
      </c>
      <c r="BM398" s="244" t="s">
        <v>2899</v>
      </c>
    </row>
    <row r="399" s="1" customFormat="1" ht="16.5" customHeight="1">
      <c r="B399" s="39"/>
      <c r="C399" s="233" t="s">
        <v>1801</v>
      </c>
      <c r="D399" s="233" t="s">
        <v>266</v>
      </c>
      <c r="E399" s="234" t="s">
        <v>1055</v>
      </c>
      <c r="F399" s="235" t="s">
        <v>6878</v>
      </c>
      <c r="G399" s="236" t="s">
        <v>6875</v>
      </c>
      <c r="H399" s="237">
        <v>16</v>
      </c>
      <c r="I399" s="238"/>
      <c r="J399" s="239">
        <f>ROUND(I399*H399,2)</f>
        <v>0</v>
      </c>
      <c r="K399" s="235" t="s">
        <v>6359</v>
      </c>
      <c r="L399" s="44"/>
      <c r="M399" s="240" t="s">
        <v>1</v>
      </c>
      <c r="N399" s="241" t="s">
        <v>48</v>
      </c>
      <c r="O399" s="87"/>
      <c r="P399" s="242">
        <f>O399*H399</f>
        <v>0</v>
      </c>
      <c r="Q399" s="242">
        <v>0</v>
      </c>
      <c r="R399" s="242">
        <f>Q399*H399</f>
        <v>0</v>
      </c>
      <c r="S399" s="242">
        <v>0</v>
      </c>
      <c r="T399" s="243">
        <f>S399*H399</f>
        <v>0</v>
      </c>
      <c r="AR399" s="244" t="s">
        <v>6876</v>
      </c>
      <c r="AT399" s="244" t="s">
        <v>266</v>
      </c>
      <c r="AU399" s="244" t="s">
        <v>90</v>
      </c>
      <c r="AY399" s="17" t="s">
        <v>263</v>
      </c>
      <c r="BE399" s="245">
        <f>IF(N399="základní",J399,0)</f>
        <v>0</v>
      </c>
      <c r="BF399" s="245">
        <f>IF(N399="snížená",J399,0)</f>
        <v>0</v>
      </c>
      <c r="BG399" s="245">
        <f>IF(N399="zákl. přenesená",J399,0)</f>
        <v>0</v>
      </c>
      <c r="BH399" s="245">
        <f>IF(N399="sníž. přenesená",J399,0)</f>
        <v>0</v>
      </c>
      <c r="BI399" s="245">
        <f>IF(N399="nulová",J399,0)</f>
        <v>0</v>
      </c>
      <c r="BJ399" s="17" t="s">
        <v>90</v>
      </c>
      <c r="BK399" s="245">
        <f>ROUND(I399*H399,2)</f>
        <v>0</v>
      </c>
      <c r="BL399" s="17" t="s">
        <v>6876</v>
      </c>
      <c r="BM399" s="244" t="s">
        <v>2907</v>
      </c>
    </row>
    <row r="400" s="1" customFormat="1" ht="16.5" customHeight="1">
      <c r="B400" s="39"/>
      <c r="C400" s="233" t="s">
        <v>1805</v>
      </c>
      <c r="D400" s="233" t="s">
        <v>266</v>
      </c>
      <c r="E400" s="234" t="s">
        <v>6879</v>
      </c>
      <c r="F400" s="235" t="s">
        <v>6880</v>
      </c>
      <c r="G400" s="236" t="s">
        <v>6875</v>
      </c>
      <c r="H400" s="237">
        <v>48</v>
      </c>
      <c r="I400" s="238"/>
      <c r="J400" s="239">
        <f>ROUND(I400*H400,2)</f>
        <v>0</v>
      </c>
      <c r="K400" s="235" t="s">
        <v>6359</v>
      </c>
      <c r="L400" s="44"/>
      <c r="M400" s="314" t="s">
        <v>1</v>
      </c>
      <c r="N400" s="315" t="s">
        <v>48</v>
      </c>
      <c r="O400" s="250"/>
      <c r="P400" s="316">
        <f>O400*H400</f>
        <v>0</v>
      </c>
      <c r="Q400" s="316">
        <v>0</v>
      </c>
      <c r="R400" s="316">
        <f>Q400*H400</f>
        <v>0</v>
      </c>
      <c r="S400" s="316">
        <v>0</v>
      </c>
      <c r="T400" s="317">
        <f>S400*H400</f>
        <v>0</v>
      </c>
      <c r="AR400" s="244" t="s">
        <v>6876</v>
      </c>
      <c r="AT400" s="244" t="s">
        <v>266</v>
      </c>
      <c r="AU400" s="244" t="s">
        <v>90</v>
      </c>
      <c r="AY400" s="17" t="s">
        <v>263</v>
      </c>
      <c r="BE400" s="245">
        <f>IF(N400="základní",J400,0)</f>
        <v>0</v>
      </c>
      <c r="BF400" s="245">
        <f>IF(N400="snížená",J400,0)</f>
        <v>0</v>
      </c>
      <c r="BG400" s="245">
        <f>IF(N400="zákl. přenesená",J400,0)</f>
        <v>0</v>
      </c>
      <c r="BH400" s="245">
        <f>IF(N400="sníž. přenesená",J400,0)</f>
        <v>0</v>
      </c>
      <c r="BI400" s="245">
        <f>IF(N400="nulová",J400,0)</f>
        <v>0</v>
      </c>
      <c r="BJ400" s="17" t="s">
        <v>90</v>
      </c>
      <c r="BK400" s="245">
        <f>ROUND(I400*H400,2)</f>
        <v>0</v>
      </c>
      <c r="BL400" s="17" t="s">
        <v>6876</v>
      </c>
      <c r="BM400" s="244" t="s">
        <v>2701</v>
      </c>
    </row>
    <row r="401" s="1" customFormat="1" ht="6.96" customHeight="1">
      <c r="B401" s="62"/>
      <c r="C401" s="63"/>
      <c r="D401" s="63"/>
      <c r="E401" s="63"/>
      <c r="F401" s="63"/>
      <c r="G401" s="63"/>
      <c r="H401" s="63"/>
      <c r="I401" s="184"/>
      <c r="J401" s="63"/>
      <c r="K401" s="63"/>
      <c r="L401" s="44"/>
    </row>
  </sheetData>
  <sheetProtection sheet="1" autoFilter="0" formatColumns="0" formatRows="0" objects="1" scenarios="1" spinCount="100000" saltValue="ME3du2NSt2zd1eOklCe+hRUTazUdBWob+WRXxNzWimuxxe73HatRzz1aHg2RM2+wQAKOVcbkRVAUWYHqZxx1vg==" hashValue="uD17MCx4Az/SYbrPNdX3t6nhBcitbfAIAan6Dz5QS9WIzb5qtOyewQPXqes2HKawB5oxkBXp/iSaLnrqHfIbRA==" algorithmName="SHA-512" password="E785"/>
  <autoFilter ref="C133:K400"/>
  <mergeCells count="15">
    <mergeCell ref="E7:H7"/>
    <mergeCell ref="E11:H11"/>
    <mergeCell ref="E9:H9"/>
    <mergeCell ref="E13:H13"/>
    <mergeCell ref="E22:H22"/>
    <mergeCell ref="E31:H31"/>
    <mergeCell ref="E85:H85"/>
    <mergeCell ref="E89:H89"/>
    <mergeCell ref="E87:H87"/>
    <mergeCell ref="E91:H91"/>
    <mergeCell ref="E120:H120"/>
    <mergeCell ref="E124:H124"/>
    <mergeCell ref="E122:H122"/>
    <mergeCell ref="E126:H12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 customWidth="1"/>
    <col min="2" max="2" width="1.67" customWidth="1"/>
    <col min="3" max="3" width="4.17" customWidth="1"/>
    <col min="4" max="4" width="4.33" customWidth="1"/>
    <col min="5" max="5" width="17.17" customWidth="1"/>
    <col min="6" max="6" width="100.83" customWidth="1"/>
    <col min="7" max="7" width="7" customWidth="1"/>
    <col min="8" max="8" width="11.5" customWidth="1"/>
    <col min="9" max="9" width="20.17" style="143" customWidth="1"/>
    <col min="10" max="10" width="20.17" customWidth="1"/>
    <col min="11" max="11" width="20.17" customWidth="1"/>
    <col min="12" max="12" width="9.33" customWidth="1"/>
    <col min="13" max="13" width="10.83" hidden="1" customWidth="1"/>
    <col min="14" max="14" width="9.33" hidden="1"/>
    <col min="15" max="15" width="14.17" hidden="1" customWidth="1"/>
    <col min="16" max="16" width="14.17" hidden="1" customWidth="1"/>
    <col min="17" max="17" width="14.17" hidden="1" customWidth="1"/>
    <col min="18" max="18" width="14.17" hidden="1" customWidth="1"/>
    <col min="19" max="19" width="14.17" hidden="1" customWidth="1"/>
    <col min="20" max="20" width="14.1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2" ht="36.96" customHeight="1">
      <c r="L2"/>
      <c r="AT2" s="17" t="s">
        <v>126</v>
      </c>
    </row>
    <row r="3" ht="6.96" customHeight="1">
      <c r="B3" s="144"/>
      <c r="C3" s="145"/>
      <c r="D3" s="145"/>
      <c r="E3" s="145"/>
      <c r="F3" s="145"/>
      <c r="G3" s="145"/>
      <c r="H3" s="145"/>
      <c r="I3" s="146"/>
      <c r="J3" s="145"/>
      <c r="K3" s="145"/>
      <c r="L3" s="20"/>
      <c r="AT3" s="17" t="s">
        <v>92</v>
      </c>
    </row>
    <row r="4" ht="24.96" customHeight="1">
      <c r="B4" s="20"/>
      <c r="D4" s="147" t="s">
        <v>234</v>
      </c>
      <c r="L4" s="20"/>
      <c r="M4" s="148" t="s">
        <v>10</v>
      </c>
      <c r="AT4" s="17" t="s">
        <v>4</v>
      </c>
    </row>
    <row r="5" ht="6.96" customHeight="1">
      <c r="B5" s="20"/>
      <c r="L5" s="20"/>
    </row>
    <row r="6" ht="12" customHeight="1">
      <c r="B6" s="20"/>
      <c r="D6" s="149" t="s">
        <v>16</v>
      </c>
      <c r="L6" s="20"/>
    </row>
    <row r="7" ht="16.5" customHeight="1">
      <c r="B7" s="20"/>
      <c r="E7" s="150" t="str">
        <f>'Rekapitulace stavby'!K6</f>
        <v>R4 - Nová budova fakulty umění</v>
      </c>
      <c r="F7" s="149"/>
      <c r="G7" s="149"/>
      <c r="H7" s="149"/>
      <c r="L7" s="20"/>
    </row>
    <row r="8">
      <c r="B8" s="20"/>
      <c r="D8" s="149" t="s">
        <v>235</v>
      </c>
      <c r="L8" s="20"/>
    </row>
    <row r="9" ht="16.5" customHeight="1">
      <c r="B9" s="20"/>
      <c r="E9" s="150" t="s">
        <v>326</v>
      </c>
      <c r="L9" s="20"/>
    </row>
    <row r="10" ht="12" customHeight="1">
      <c r="B10" s="20"/>
      <c r="D10" s="149" t="s">
        <v>327</v>
      </c>
      <c r="L10" s="20"/>
    </row>
    <row r="11" s="1" customFormat="1" ht="16.5" customHeight="1">
      <c r="B11" s="44"/>
      <c r="E11" s="163" t="s">
        <v>3442</v>
      </c>
      <c r="F11" s="1"/>
      <c r="G11" s="1"/>
      <c r="H11" s="1"/>
      <c r="I11" s="151"/>
      <c r="L11" s="44"/>
    </row>
    <row r="12" s="1" customFormat="1" ht="12" customHeight="1">
      <c r="B12" s="44"/>
      <c r="D12" s="149" t="s">
        <v>6881</v>
      </c>
      <c r="I12" s="151"/>
      <c r="L12" s="44"/>
    </row>
    <row r="13" s="1" customFormat="1" ht="36.96" customHeight="1">
      <c r="B13" s="44"/>
      <c r="E13" s="152" t="s">
        <v>6882</v>
      </c>
      <c r="F13" s="1"/>
      <c r="G13" s="1"/>
      <c r="H13" s="1"/>
      <c r="I13" s="151"/>
      <c r="L13" s="44"/>
    </row>
    <row r="14" s="1" customFormat="1">
      <c r="B14" s="44"/>
      <c r="I14" s="151"/>
      <c r="L14" s="44"/>
    </row>
    <row r="15" s="1" customFormat="1" ht="12" customHeight="1">
      <c r="B15" s="44"/>
      <c r="D15" s="149" t="s">
        <v>18</v>
      </c>
      <c r="F15" s="137" t="s">
        <v>1</v>
      </c>
      <c r="I15" s="153" t="s">
        <v>20</v>
      </c>
      <c r="J15" s="137" t="s">
        <v>1</v>
      </c>
      <c r="L15" s="44"/>
    </row>
    <row r="16" s="1" customFormat="1" ht="12" customHeight="1">
      <c r="B16" s="44"/>
      <c r="D16" s="149" t="s">
        <v>22</v>
      </c>
      <c r="F16" s="137" t="s">
        <v>40</v>
      </c>
      <c r="I16" s="153" t="s">
        <v>24</v>
      </c>
      <c r="J16" s="154" t="str">
        <f>'Rekapitulace stavby'!AN8</f>
        <v>16. 10. 2019</v>
      </c>
      <c r="L16" s="44"/>
    </row>
    <row r="17" s="1" customFormat="1" ht="10.8" customHeight="1">
      <c r="B17" s="44"/>
      <c r="I17" s="151"/>
      <c r="L17" s="44"/>
    </row>
    <row r="18" s="1" customFormat="1" ht="12" customHeight="1">
      <c r="B18" s="44"/>
      <c r="D18" s="149" t="s">
        <v>30</v>
      </c>
      <c r="I18" s="153" t="s">
        <v>31</v>
      </c>
      <c r="J18" s="137" t="str">
        <f>IF('Rekapitulace stavby'!AN10="","",'Rekapitulace stavby'!AN10)</f>
        <v/>
      </c>
      <c r="L18" s="44"/>
    </row>
    <row r="19" s="1" customFormat="1" ht="18" customHeight="1">
      <c r="B19" s="44"/>
      <c r="E19" s="137" t="str">
        <f>IF('Rekapitulace stavby'!E11="","",'Rekapitulace stavby'!E11)</f>
        <v xml:space="preserve">OSTRAVSKÁ UNIVERZITA </v>
      </c>
      <c r="I19" s="153" t="s">
        <v>33</v>
      </c>
      <c r="J19" s="137" t="str">
        <f>IF('Rekapitulace stavby'!AN11="","",'Rekapitulace stavby'!AN11)</f>
        <v/>
      </c>
      <c r="L19" s="44"/>
    </row>
    <row r="20" s="1" customFormat="1" ht="6.96" customHeight="1">
      <c r="B20" s="44"/>
      <c r="I20" s="151"/>
      <c r="L20" s="44"/>
    </row>
    <row r="21" s="1" customFormat="1" ht="12" customHeight="1">
      <c r="B21" s="44"/>
      <c r="D21" s="149" t="s">
        <v>34</v>
      </c>
      <c r="I21" s="153" t="s">
        <v>31</v>
      </c>
      <c r="J21" s="33" t="str">
        <f>'Rekapitulace stavby'!AN13</f>
        <v>Vyplň údaj</v>
      </c>
      <c r="L21" s="44"/>
    </row>
    <row r="22" s="1" customFormat="1" ht="18" customHeight="1">
      <c r="B22" s="44"/>
      <c r="E22" s="33" t="str">
        <f>'Rekapitulace stavby'!E14</f>
        <v>Vyplň údaj</v>
      </c>
      <c r="F22" s="137"/>
      <c r="G22" s="137"/>
      <c r="H22" s="137"/>
      <c r="I22" s="153" t="s">
        <v>33</v>
      </c>
      <c r="J22" s="33" t="str">
        <f>'Rekapitulace stavby'!AN14</f>
        <v>Vyplň údaj</v>
      </c>
      <c r="L22" s="44"/>
    </row>
    <row r="23" s="1" customFormat="1" ht="6.96" customHeight="1">
      <c r="B23" s="44"/>
      <c r="I23" s="151"/>
      <c r="L23" s="44"/>
    </row>
    <row r="24" s="1" customFormat="1" ht="12" customHeight="1">
      <c r="B24" s="44"/>
      <c r="D24" s="149" t="s">
        <v>36</v>
      </c>
      <c r="I24" s="153" t="s">
        <v>31</v>
      </c>
      <c r="J24" s="137" t="str">
        <f>IF('Rekapitulace stavby'!AN16="","",'Rekapitulace stavby'!AN16)</f>
        <v/>
      </c>
      <c r="L24" s="44"/>
    </row>
    <row r="25" s="1" customFormat="1" ht="18" customHeight="1">
      <c r="B25" s="44"/>
      <c r="E25" s="137" t="str">
        <f>IF('Rekapitulace stavby'!E17="","",'Rekapitulace stavby'!E17)</f>
        <v>KANIA a.s., Ostrava</v>
      </c>
      <c r="I25" s="153" t="s">
        <v>33</v>
      </c>
      <c r="J25" s="137" t="str">
        <f>IF('Rekapitulace stavby'!AN17="","",'Rekapitulace stavby'!AN17)</f>
        <v/>
      </c>
      <c r="L25" s="44"/>
    </row>
    <row r="26" s="1" customFormat="1" ht="6.96" customHeight="1">
      <c r="B26" s="44"/>
      <c r="I26" s="151"/>
      <c r="L26" s="44"/>
    </row>
    <row r="27" s="1" customFormat="1" ht="12" customHeight="1">
      <c r="B27" s="44"/>
      <c r="D27" s="149" t="s">
        <v>39</v>
      </c>
      <c r="I27" s="153" t="s">
        <v>31</v>
      </c>
      <c r="J27" s="137" t="str">
        <f>IF('Rekapitulace stavby'!AN19="","",'Rekapitulace stavby'!AN19)</f>
        <v/>
      </c>
      <c r="L27" s="44"/>
    </row>
    <row r="28" s="1" customFormat="1" ht="18" customHeight="1">
      <c r="B28" s="44"/>
      <c r="E28" s="137" t="str">
        <f>IF('Rekapitulace stavby'!E20="","",'Rekapitulace stavby'!E20)</f>
        <v xml:space="preserve"> </v>
      </c>
      <c r="I28" s="153" t="s">
        <v>33</v>
      </c>
      <c r="J28" s="137" t="str">
        <f>IF('Rekapitulace stavby'!AN20="","",'Rekapitulace stavby'!AN20)</f>
        <v/>
      </c>
      <c r="L28" s="44"/>
    </row>
    <row r="29" s="1" customFormat="1" ht="6.96" customHeight="1">
      <c r="B29" s="44"/>
      <c r="I29" s="151"/>
      <c r="L29" s="44"/>
    </row>
    <row r="30" s="1" customFormat="1" ht="12" customHeight="1">
      <c r="B30" s="44"/>
      <c r="D30" s="149" t="s">
        <v>41</v>
      </c>
      <c r="I30" s="151"/>
      <c r="L30" s="44"/>
    </row>
    <row r="31" s="7" customFormat="1" ht="357" customHeight="1">
      <c r="B31" s="155"/>
      <c r="E31" s="156" t="s">
        <v>6883</v>
      </c>
      <c r="F31" s="156"/>
      <c r="G31" s="156"/>
      <c r="H31" s="156"/>
      <c r="I31" s="157"/>
      <c r="L31" s="155"/>
    </row>
    <row r="32" s="1" customFormat="1" ht="6.96" customHeight="1">
      <c r="B32" s="44"/>
      <c r="I32" s="151"/>
      <c r="L32" s="44"/>
    </row>
    <row r="33" s="1" customFormat="1" ht="6.96" customHeight="1">
      <c r="B33" s="44"/>
      <c r="D33" s="79"/>
      <c r="E33" s="79"/>
      <c r="F33" s="79"/>
      <c r="G33" s="79"/>
      <c r="H33" s="79"/>
      <c r="I33" s="158"/>
      <c r="J33" s="79"/>
      <c r="K33" s="79"/>
      <c r="L33" s="44"/>
    </row>
    <row r="34" s="1" customFormat="1" ht="25.44" customHeight="1">
      <c r="B34" s="44"/>
      <c r="D34" s="159" t="s">
        <v>43</v>
      </c>
      <c r="I34" s="151"/>
      <c r="J34" s="160">
        <f>ROUND(J128, 2)</f>
        <v>0</v>
      </c>
      <c r="L34" s="44"/>
    </row>
    <row r="35" s="1" customFormat="1" ht="6.96" customHeight="1">
      <c r="B35" s="44"/>
      <c r="D35" s="79"/>
      <c r="E35" s="79"/>
      <c r="F35" s="79"/>
      <c r="G35" s="79"/>
      <c r="H35" s="79"/>
      <c r="I35" s="158"/>
      <c r="J35" s="79"/>
      <c r="K35" s="79"/>
      <c r="L35" s="44"/>
    </row>
    <row r="36" s="1" customFormat="1" ht="14.4" customHeight="1">
      <c r="B36" s="44"/>
      <c r="F36" s="161" t="s">
        <v>45</v>
      </c>
      <c r="I36" s="162" t="s">
        <v>44</v>
      </c>
      <c r="J36" s="161" t="s">
        <v>46</v>
      </c>
      <c r="L36" s="44"/>
    </row>
    <row r="37" s="1" customFormat="1" ht="14.4" customHeight="1">
      <c r="B37" s="44"/>
      <c r="D37" s="163" t="s">
        <v>47</v>
      </c>
      <c r="E37" s="149" t="s">
        <v>48</v>
      </c>
      <c r="F37" s="164">
        <f>ROUND((SUM(BE128:BE216)),  2)</f>
        <v>0</v>
      </c>
      <c r="I37" s="165">
        <v>0.20999999999999999</v>
      </c>
      <c r="J37" s="164">
        <f>ROUND(((SUM(BE128:BE216))*I37),  2)</f>
        <v>0</v>
      </c>
      <c r="L37" s="44"/>
    </row>
    <row r="38" s="1" customFormat="1" ht="14.4" customHeight="1">
      <c r="B38" s="44"/>
      <c r="E38" s="149" t="s">
        <v>49</v>
      </c>
      <c r="F38" s="164">
        <f>ROUND((SUM(BF128:BF216)),  2)</f>
        <v>0</v>
      </c>
      <c r="I38" s="165">
        <v>0.14999999999999999</v>
      </c>
      <c r="J38" s="164">
        <f>ROUND(((SUM(BF128:BF216))*I38),  2)</f>
        <v>0</v>
      </c>
      <c r="L38" s="44"/>
    </row>
    <row r="39" hidden="1" s="1" customFormat="1" ht="14.4" customHeight="1">
      <c r="B39" s="44"/>
      <c r="E39" s="149" t="s">
        <v>50</v>
      </c>
      <c r="F39" s="164">
        <f>ROUND((SUM(BG128:BG216)),  2)</f>
        <v>0</v>
      </c>
      <c r="I39" s="165">
        <v>0.20999999999999999</v>
      </c>
      <c r="J39" s="164">
        <f>0</f>
        <v>0</v>
      </c>
      <c r="L39" s="44"/>
    </row>
    <row r="40" hidden="1" s="1" customFormat="1" ht="14.4" customHeight="1">
      <c r="B40" s="44"/>
      <c r="E40" s="149" t="s">
        <v>51</v>
      </c>
      <c r="F40" s="164">
        <f>ROUND((SUM(BH128:BH216)),  2)</f>
        <v>0</v>
      </c>
      <c r="I40" s="165">
        <v>0.14999999999999999</v>
      </c>
      <c r="J40" s="164">
        <f>0</f>
        <v>0</v>
      </c>
      <c r="L40" s="44"/>
    </row>
    <row r="41" hidden="1" s="1" customFormat="1" ht="14.4" customHeight="1">
      <c r="B41" s="44"/>
      <c r="E41" s="149" t="s">
        <v>52</v>
      </c>
      <c r="F41" s="164">
        <f>ROUND((SUM(BI128:BI216)),  2)</f>
        <v>0</v>
      </c>
      <c r="I41" s="165">
        <v>0</v>
      </c>
      <c r="J41" s="164">
        <f>0</f>
        <v>0</v>
      </c>
      <c r="L41" s="44"/>
    </row>
    <row r="42" s="1" customFormat="1" ht="6.96" customHeight="1">
      <c r="B42" s="44"/>
      <c r="I42" s="151"/>
      <c r="L42" s="44"/>
    </row>
    <row r="43" s="1" customFormat="1" ht="25.44" customHeight="1">
      <c r="B43" s="44"/>
      <c r="C43" s="166"/>
      <c r="D43" s="167" t="s">
        <v>53</v>
      </c>
      <c r="E43" s="168"/>
      <c r="F43" s="168"/>
      <c r="G43" s="169" t="s">
        <v>54</v>
      </c>
      <c r="H43" s="170" t="s">
        <v>55</v>
      </c>
      <c r="I43" s="171"/>
      <c r="J43" s="172">
        <f>SUM(J34:J41)</f>
        <v>0</v>
      </c>
      <c r="K43" s="173"/>
      <c r="L43" s="44"/>
    </row>
    <row r="44" s="1" customFormat="1" ht="14.4" customHeight="1">
      <c r="B44" s="44"/>
      <c r="I44" s="151"/>
      <c r="L44" s="44"/>
    </row>
    <row r="45" ht="14.4" customHeight="1">
      <c r="B45" s="20"/>
      <c r="L45" s="20"/>
    </row>
    <row r="46" ht="14.4" customHeight="1">
      <c r="B46" s="20"/>
      <c r="L46" s="20"/>
    </row>
    <row r="47" ht="14.4" customHeight="1">
      <c r="B47" s="20"/>
      <c r="L47" s="20"/>
    </row>
    <row r="48" ht="14.4" customHeight="1">
      <c r="B48" s="20"/>
      <c r="L48" s="20"/>
    </row>
    <row r="49" ht="14.4" customHeight="1">
      <c r="B49" s="20"/>
      <c r="L49" s="20"/>
    </row>
    <row r="50" s="1" customFormat="1" ht="14.4" customHeight="1">
      <c r="B50" s="44"/>
      <c r="D50" s="174" t="s">
        <v>56</v>
      </c>
      <c r="E50" s="175"/>
      <c r="F50" s="175"/>
      <c r="G50" s="174" t="s">
        <v>57</v>
      </c>
      <c r="H50" s="175"/>
      <c r="I50" s="176"/>
      <c r="J50" s="175"/>
      <c r="K50" s="175"/>
      <c r="L50" s="44"/>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1" customFormat="1">
      <c r="B61" s="44"/>
      <c r="D61" s="177" t="s">
        <v>58</v>
      </c>
      <c r="E61" s="178"/>
      <c r="F61" s="179" t="s">
        <v>59</v>
      </c>
      <c r="G61" s="177" t="s">
        <v>58</v>
      </c>
      <c r="H61" s="178"/>
      <c r="I61" s="180"/>
      <c r="J61" s="181" t="s">
        <v>59</v>
      </c>
      <c r="K61" s="178"/>
      <c r="L61" s="44"/>
    </row>
    <row r="62">
      <c r="B62" s="20"/>
      <c r="L62" s="20"/>
    </row>
    <row r="63">
      <c r="B63" s="20"/>
      <c r="L63" s="20"/>
    </row>
    <row r="64">
      <c r="B64" s="20"/>
      <c r="L64" s="20"/>
    </row>
    <row r="65" s="1" customFormat="1">
      <c r="B65" s="44"/>
      <c r="D65" s="174" t="s">
        <v>60</v>
      </c>
      <c r="E65" s="175"/>
      <c r="F65" s="175"/>
      <c r="G65" s="174" t="s">
        <v>61</v>
      </c>
      <c r="H65" s="175"/>
      <c r="I65" s="176"/>
      <c r="J65" s="175"/>
      <c r="K65" s="175"/>
      <c r="L65" s="44"/>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1" customFormat="1">
      <c r="B76" s="44"/>
      <c r="D76" s="177" t="s">
        <v>58</v>
      </c>
      <c r="E76" s="178"/>
      <c r="F76" s="179" t="s">
        <v>59</v>
      </c>
      <c r="G76" s="177" t="s">
        <v>58</v>
      </c>
      <c r="H76" s="178"/>
      <c r="I76" s="180"/>
      <c r="J76" s="181" t="s">
        <v>59</v>
      </c>
      <c r="K76" s="178"/>
      <c r="L76" s="44"/>
    </row>
    <row r="77" s="1" customFormat="1" ht="14.4" customHeight="1">
      <c r="B77" s="182"/>
      <c r="C77" s="183"/>
      <c r="D77" s="183"/>
      <c r="E77" s="183"/>
      <c r="F77" s="183"/>
      <c r="G77" s="183"/>
      <c r="H77" s="183"/>
      <c r="I77" s="184"/>
      <c r="J77" s="183"/>
      <c r="K77" s="183"/>
      <c r="L77" s="44"/>
    </row>
    <row r="81" s="1" customFormat="1" ht="6.96" customHeight="1">
      <c r="B81" s="185"/>
      <c r="C81" s="186"/>
      <c r="D81" s="186"/>
      <c r="E81" s="186"/>
      <c r="F81" s="186"/>
      <c r="G81" s="186"/>
      <c r="H81" s="186"/>
      <c r="I81" s="187"/>
      <c r="J81" s="186"/>
      <c r="K81" s="186"/>
      <c r="L81" s="44"/>
    </row>
    <row r="82" s="1" customFormat="1" ht="24.96" customHeight="1">
      <c r="B82" s="39"/>
      <c r="C82" s="23" t="s">
        <v>237</v>
      </c>
      <c r="D82" s="40"/>
      <c r="E82" s="40"/>
      <c r="F82" s="40"/>
      <c r="G82" s="40"/>
      <c r="H82" s="40"/>
      <c r="I82" s="151"/>
      <c r="J82" s="40"/>
      <c r="K82" s="40"/>
      <c r="L82" s="44"/>
    </row>
    <row r="83" s="1" customFormat="1" ht="6.96" customHeight="1">
      <c r="B83" s="39"/>
      <c r="C83" s="40"/>
      <c r="D83" s="40"/>
      <c r="E83" s="40"/>
      <c r="F83" s="40"/>
      <c r="G83" s="40"/>
      <c r="H83" s="40"/>
      <c r="I83" s="151"/>
      <c r="J83" s="40"/>
      <c r="K83" s="40"/>
      <c r="L83" s="44"/>
    </row>
    <row r="84" s="1" customFormat="1" ht="12" customHeight="1">
      <c r="B84" s="39"/>
      <c r="C84" s="32" t="s">
        <v>16</v>
      </c>
      <c r="D84" s="40"/>
      <c r="E84" s="40"/>
      <c r="F84" s="40"/>
      <c r="G84" s="40"/>
      <c r="H84" s="40"/>
      <c r="I84" s="151"/>
      <c r="J84" s="40"/>
      <c r="K84" s="40"/>
      <c r="L84" s="44"/>
    </row>
    <row r="85" s="1" customFormat="1" ht="16.5" customHeight="1">
      <c r="B85" s="39"/>
      <c r="C85" s="40"/>
      <c r="D85" s="40"/>
      <c r="E85" s="188" t="str">
        <f>E7</f>
        <v>R4 - Nová budova fakulty umění</v>
      </c>
      <c r="F85" s="32"/>
      <c r="G85" s="32"/>
      <c r="H85" s="32"/>
      <c r="I85" s="151"/>
      <c r="J85" s="40"/>
      <c r="K85" s="40"/>
      <c r="L85" s="44"/>
    </row>
    <row r="86" ht="12" customHeight="1">
      <c r="B86" s="21"/>
      <c r="C86" s="32" t="s">
        <v>235</v>
      </c>
      <c r="D86" s="22"/>
      <c r="E86" s="22"/>
      <c r="F86" s="22"/>
      <c r="G86" s="22"/>
      <c r="H86" s="22"/>
      <c r="I86" s="143"/>
      <c r="J86" s="22"/>
      <c r="K86" s="22"/>
      <c r="L86" s="20"/>
    </row>
    <row r="87" ht="16.5" customHeight="1">
      <c r="B87" s="21"/>
      <c r="C87" s="22"/>
      <c r="D87" s="22"/>
      <c r="E87" s="188" t="s">
        <v>326</v>
      </c>
      <c r="F87" s="22"/>
      <c r="G87" s="22"/>
      <c r="H87" s="22"/>
      <c r="I87" s="143"/>
      <c r="J87" s="22"/>
      <c r="K87" s="22"/>
      <c r="L87" s="20"/>
    </row>
    <row r="88" ht="12" customHeight="1">
      <c r="B88" s="21"/>
      <c r="C88" s="32" t="s">
        <v>327</v>
      </c>
      <c r="D88" s="22"/>
      <c r="E88" s="22"/>
      <c r="F88" s="22"/>
      <c r="G88" s="22"/>
      <c r="H88" s="22"/>
      <c r="I88" s="143"/>
      <c r="J88" s="22"/>
      <c r="K88" s="22"/>
      <c r="L88" s="20"/>
    </row>
    <row r="89" s="1" customFormat="1" ht="16.5" customHeight="1">
      <c r="B89" s="39"/>
      <c r="C89" s="40"/>
      <c r="D89" s="40"/>
      <c r="E89" s="313" t="s">
        <v>3442</v>
      </c>
      <c r="F89" s="40"/>
      <c r="G89" s="40"/>
      <c r="H89" s="40"/>
      <c r="I89" s="151"/>
      <c r="J89" s="40"/>
      <c r="K89" s="40"/>
      <c r="L89" s="44"/>
    </row>
    <row r="90" s="1" customFormat="1" ht="12" customHeight="1">
      <c r="B90" s="39"/>
      <c r="C90" s="32" t="s">
        <v>6881</v>
      </c>
      <c r="D90" s="40"/>
      <c r="E90" s="40"/>
      <c r="F90" s="40"/>
      <c r="G90" s="40"/>
      <c r="H90" s="40"/>
      <c r="I90" s="151"/>
      <c r="J90" s="40"/>
      <c r="K90" s="40"/>
      <c r="L90" s="44"/>
    </row>
    <row r="91" s="1" customFormat="1" ht="16.5" customHeight="1">
      <c r="B91" s="39"/>
      <c r="C91" s="40"/>
      <c r="D91" s="40"/>
      <c r="E91" s="72" t="str">
        <f>E13</f>
        <v>D.1.4.5_KT - KT</v>
      </c>
      <c r="F91" s="40"/>
      <c r="G91" s="40"/>
      <c r="H91" s="40"/>
      <c r="I91" s="151"/>
      <c r="J91" s="40"/>
      <c r="K91" s="40"/>
      <c r="L91" s="44"/>
    </row>
    <row r="92" s="1" customFormat="1" ht="6.96" customHeight="1">
      <c r="B92" s="39"/>
      <c r="C92" s="40"/>
      <c r="D92" s="40"/>
      <c r="E92" s="40"/>
      <c r="F92" s="40"/>
      <c r="G92" s="40"/>
      <c r="H92" s="40"/>
      <c r="I92" s="151"/>
      <c r="J92" s="40"/>
      <c r="K92" s="40"/>
      <c r="L92" s="44"/>
    </row>
    <row r="93" s="1" customFormat="1" ht="12" customHeight="1">
      <c r="B93" s="39"/>
      <c r="C93" s="32" t="s">
        <v>22</v>
      </c>
      <c r="D93" s="40"/>
      <c r="E93" s="40"/>
      <c r="F93" s="27" t="str">
        <f>F16</f>
        <v xml:space="preserve"> </v>
      </c>
      <c r="G93" s="40"/>
      <c r="H93" s="40"/>
      <c r="I93" s="153" t="s">
        <v>24</v>
      </c>
      <c r="J93" s="75" t="str">
        <f>IF(J16="","",J16)</f>
        <v>16. 10. 2019</v>
      </c>
      <c r="K93" s="40"/>
      <c r="L93" s="44"/>
    </row>
    <row r="94" s="1" customFormat="1" ht="6.96" customHeight="1">
      <c r="B94" s="39"/>
      <c r="C94" s="40"/>
      <c r="D94" s="40"/>
      <c r="E94" s="40"/>
      <c r="F94" s="40"/>
      <c r="G94" s="40"/>
      <c r="H94" s="40"/>
      <c r="I94" s="151"/>
      <c r="J94" s="40"/>
      <c r="K94" s="40"/>
      <c r="L94" s="44"/>
    </row>
    <row r="95" s="1" customFormat="1" ht="27.9" customHeight="1">
      <c r="B95" s="39"/>
      <c r="C95" s="32" t="s">
        <v>30</v>
      </c>
      <c r="D95" s="40"/>
      <c r="E95" s="40"/>
      <c r="F95" s="27" t="str">
        <f>E19</f>
        <v xml:space="preserve">OSTRAVSKÁ UNIVERZITA </v>
      </c>
      <c r="G95" s="40"/>
      <c r="H95" s="40"/>
      <c r="I95" s="153" t="s">
        <v>36</v>
      </c>
      <c r="J95" s="37" t="str">
        <f>E25</f>
        <v>KANIA a.s., Ostrava</v>
      </c>
      <c r="K95" s="40"/>
      <c r="L95" s="44"/>
    </row>
    <row r="96" s="1" customFormat="1" ht="15.15" customHeight="1">
      <c r="B96" s="39"/>
      <c r="C96" s="32" t="s">
        <v>34</v>
      </c>
      <c r="D96" s="40"/>
      <c r="E96" s="40"/>
      <c r="F96" s="27" t="str">
        <f>IF(E22="","",E22)</f>
        <v>Vyplň údaj</v>
      </c>
      <c r="G96" s="40"/>
      <c r="H96" s="40"/>
      <c r="I96" s="153" t="s">
        <v>39</v>
      </c>
      <c r="J96" s="37" t="str">
        <f>E28</f>
        <v xml:space="preserve"> </v>
      </c>
      <c r="K96" s="40"/>
      <c r="L96" s="44"/>
    </row>
    <row r="97" s="1" customFormat="1" ht="10.32" customHeight="1">
      <c r="B97" s="39"/>
      <c r="C97" s="40"/>
      <c r="D97" s="40"/>
      <c r="E97" s="40"/>
      <c r="F97" s="40"/>
      <c r="G97" s="40"/>
      <c r="H97" s="40"/>
      <c r="I97" s="151"/>
      <c r="J97" s="40"/>
      <c r="K97" s="40"/>
      <c r="L97" s="44"/>
    </row>
    <row r="98" s="1" customFormat="1" ht="29.28" customHeight="1">
      <c r="B98" s="39"/>
      <c r="C98" s="189" t="s">
        <v>238</v>
      </c>
      <c r="D98" s="190"/>
      <c r="E98" s="190"/>
      <c r="F98" s="190"/>
      <c r="G98" s="190"/>
      <c r="H98" s="190"/>
      <c r="I98" s="191"/>
      <c r="J98" s="192" t="s">
        <v>239</v>
      </c>
      <c r="K98" s="190"/>
      <c r="L98" s="44"/>
    </row>
    <row r="99" s="1" customFormat="1" ht="10.32" customHeight="1">
      <c r="B99" s="39"/>
      <c r="C99" s="40"/>
      <c r="D99" s="40"/>
      <c r="E99" s="40"/>
      <c r="F99" s="40"/>
      <c r="G99" s="40"/>
      <c r="H99" s="40"/>
      <c r="I99" s="151"/>
      <c r="J99" s="40"/>
      <c r="K99" s="40"/>
      <c r="L99" s="44"/>
    </row>
    <row r="100" s="1" customFormat="1" ht="22.8" customHeight="1">
      <c r="B100" s="39"/>
      <c r="C100" s="193" t="s">
        <v>240</v>
      </c>
      <c r="D100" s="40"/>
      <c r="E100" s="40"/>
      <c r="F100" s="40"/>
      <c r="G100" s="40"/>
      <c r="H100" s="40"/>
      <c r="I100" s="151"/>
      <c r="J100" s="106">
        <f>J128</f>
        <v>0</v>
      </c>
      <c r="K100" s="40"/>
      <c r="L100" s="44"/>
      <c r="AU100" s="17" t="s">
        <v>241</v>
      </c>
    </row>
    <row r="101" s="8" customFormat="1" ht="24.96" customHeight="1">
      <c r="B101" s="194"/>
      <c r="C101" s="195"/>
      <c r="D101" s="196" t="s">
        <v>6884</v>
      </c>
      <c r="E101" s="197"/>
      <c r="F101" s="197"/>
      <c r="G101" s="197"/>
      <c r="H101" s="197"/>
      <c r="I101" s="198"/>
      <c r="J101" s="199">
        <f>J129</f>
        <v>0</v>
      </c>
      <c r="K101" s="195"/>
      <c r="L101" s="200"/>
    </row>
    <row r="102" s="8" customFormat="1" ht="24.96" customHeight="1">
      <c r="B102" s="194"/>
      <c r="C102" s="195"/>
      <c r="D102" s="196" t="s">
        <v>6885</v>
      </c>
      <c r="E102" s="197"/>
      <c r="F102" s="197"/>
      <c r="G102" s="197"/>
      <c r="H102" s="197"/>
      <c r="I102" s="198"/>
      <c r="J102" s="199">
        <f>J148</f>
        <v>0</v>
      </c>
      <c r="K102" s="195"/>
      <c r="L102" s="200"/>
    </row>
    <row r="103" s="8" customFormat="1" ht="24.96" customHeight="1">
      <c r="B103" s="194"/>
      <c r="C103" s="195"/>
      <c r="D103" s="196" t="s">
        <v>6886</v>
      </c>
      <c r="E103" s="197"/>
      <c r="F103" s="197"/>
      <c r="G103" s="197"/>
      <c r="H103" s="197"/>
      <c r="I103" s="198"/>
      <c r="J103" s="199">
        <f>J193</f>
        <v>0</v>
      </c>
      <c r="K103" s="195"/>
      <c r="L103" s="200"/>
    </row>
    <row r="104" s="8" customFormat="1" ht="24.96" customHeight="1">
      <c r="B104" s="194"/>
      <c r="C104" s="195"/>
      <c r="D104" s="196" t="s">
        <v>6887</v>
      </c>
      <c r="E104" s="197"/>
      <c r="F104" s="197"/>
      <c r="G104" s="197"/>
      <c r="H104" s="197"/>
      <c r="I104" s="198"/>
      <c r="J104" s="199">
        <f>J212</f>
        <v>0</v>
      </c>
      <c r="K104" s="195"/>
      <c r="L104" s="200"/>
    </row>
    <row r="105" s="1" customFormat="1" ht="21.84" customHeight="1">
      <c r="B105" s="39"/>
      <c r="C105" s="40"/>
      <c r="D105" s="40"/>
      <c r="E105" s="40"/>
      <c r="F105" s="40"/>
      <c r="G105" s="40"/>
      <c r="H105" s="40"/>
      <c r="I105" s="151"/>
      <c r="J105" s="40"/>
      <c r="K105" s="40"/>
      <c r="L105" s="44"/>
    </row>
    <row r="106" s="1" customFormat="1" ht="6.96" customHeight="1">
      <c r="B106" s="62"/>
      <c r="C106" s="63"/>
      <c r="D106" s="63"/>
      <c r="E106" s="63"/>
      <c r="F106" s="63"/>
      <c r="G106" s="63"/>
      <c r="H106" s="63"/>
      <c r="I106" s="184"/>
      <c r="J106" s="63"/>
      <c r="K106" s="63"/>
      <c r="L106" s="44"/>
    </row>
    <row r="110" s="1" customFormat="1" ht="6.96" customHeight="1">
      <c r="B110" s="64"/>
      <c r="C110" s="65"/>
      <c r="D110" s="65"/>
      <c r="E110" s="65"/>
      <c r="F110" s="65"/>
      <c r="G110" s="65"/>
      <c r="H110" s="65"/>
      <c r="I110" s="187"/>
      <c r="J110" s="65"/>
      <c r="K110" s="65"/>
      <c r="L110" s="44"/>
    </row>
    <row r="111" s="1" customFormat="1" ht="24.96" customHeight="1">
      <c r="B111" s="39"/>
      <c r="C111" s="23" t="s">
        <v>248</v>
      </c>
      <c r="D111" s="40"/>
      <c r="E111" s="40"/>
      <c r="F111" s="40"/>
      <c r="G111" s="40"/>
      <c r="H111" s="40"/>
      <c r="I111" s="151"/>
      <c r="J111" s="40"/>
      <c r="K111" s="40"/>
      <c r="L111" s="44"/>
    </row>
    <row r="112" s="1" customFormat="1" ht="6.96" customHeight="1">
      <c r="B112" s="39"/>
      <c r="C112" s="40"/>
      <c r="D112" s="40"/>
      <c r="E112" s="40"/>
      <c r="F112" s="40"/>
      <c r="G112" s="40"/>
      <c r="H112" s="40"/>
      <c r="I112" s="151"/>
      <c r="J112" s="40"/>
      <c r="K112" s="40"/>
      <c r="L112" s="44"/>
    </row>
    <row r="113" s="1" customFormat="1" ht="12" customHeight="1">
      <c r="B113" s="39"/>
      <c r="C113" s="32" t="s">
        <v>16</v>
      </c>
      <c r="D113" s="40"/>
      <c r="E113" s="40"/>
      <c r="F113" s="40"/>
      <c r="G113" s="40"/>
      <c r="H113" s="40"/>
      <c r="I113" s="151"/>
      <c r="J113" s="40"/>
      <c r="K113" s="40"/>
      <c r="L113" s="44"/>
    </row>
    <row r="114" s="1" customFormat="1" ht="16.5" customHeight="1">
      <c r="B114" s="39"/>
      <c r="C114" s="40"/>
      <c r="D114" s="40"/>
      <c r="E114" s="188" t="str">
        <f>E7</f>
        <v>R4 - Nová budova fakulty umění</v>
      </c>
      <c r="F114" s="32"/>
      <c r="G114" s="32"/>
      <c r="H114" s="32"/>
      <c r="I114" s="151"/>
      <c r="J114" s="40"/>
      <c r="K114" s="40"/>
      <c r="L114" s="44"/>
    </row>
    <row r="115" ht="12" customHeight="1">
      <c r="B115" s="21"/>
      <c r="C115" s="32" t="s">
        <v>235</v>
      </c>
      <c r="D115" s="22"/>
      <c r="E115" s="22"/>
      <c r="F115" s="22"/>
      <c r="G115" s="22"/>
      <c r="H115" s="22"/>
      <c r="I115" s="143"/>
      <c r="J115" s="22"/>
      <c r="K115" s="22"/>
      <c r="L115" s="20"/>
    </row>
    <row r="116" ht="16.5" customHeight="1">
      <c r="B116" s="21"/>
      <c r="C116" s="22"/>
      <c r="D116" s="22"/>
      <c r="E116" s="188" t="s">
        <v>326</v>
      </c>
      <c r="F116" s="22"/>
      <c r="G116" s="22"/>
      <c r="H116" s="22"/>
      <c r="I116" s="143"/>
      <c r="J116" s="22"/>
      <c r="K116" s="22"/>
      <c r="L116" s="20"/>
    </row>
    <row r="117" ht="12" customHeight="1">
      <c r="B117" s="21"/>
      <c r="C117" s="32" t="s">
        <v>327</v>
      </c>
      <c r="D117" s="22"/>
      <c r="E117" s="22"/>
      <c r="F117" s="22"/>
      <c r="G117" s="22"/>
      <c r="H117" s="22"/>
      <c r="I117" s="143"/>
      <c r="J117" s="22"/>
      <c r="K117" s="22"/>
      <c r="L117" s="20"/>
    </row>
    <row r="118" s="1" customFormat="1" ht="16.5" customHeight="1">
      <c r="B118" s="39"/>
      <c r="C118" s="40"/>
      <c r="D118" s="40"/>
      <c r="E118" s="313" t="s">
        <v>3442</v>
      </c>
      <c r="F118" s="40"/>
      <c r="G118" s="40"/>
      <c r="H118" s="40"/>
      <c r="I118" s="151"/>
      <c r="J118" s="40"/>
      <c r="K118" s="40"/>
      <c r="L118" s="44"/>
    </row>
    <row r="119" s="1" customFormat="1" ht="12" customHeight="1">
      <c r="B119" s="39"/>
      <c r="C119" s="32" t="s">
        <v>6881</v>
      </c>
      <c r="D119" s="40"/>
      <c r="E119" s="40"/>
      <c r="F119" s="40"/>
      <c r="G119" s="40"/>
      <c r="H119" s="40"/>
      <c r="I119" s="151"/>
      <c r="J119" s="40"/>
      <c r="K119" s="40"/>
      <c r="L119" s="44"/>
    </row>
    <row r="120" s="1" customFormat="1" ht="16.5" customHeight="1">
      <c r="B120" s="39"/>
      <c r="C120" s="40"/>
      <c r="D120" s="40"/>
      <c r="E120" s="72" t="str">
        <f>E13</f>
        <v>D.1.4.5_KT - KT</v>
      </c>
      <c r="F120" s="40"/>
      <c r="G120" s="40"/>
      <c r="H120" s="40"/>
      <c r="I120" s="151"/>
      <c r="J120" s="40"/>
      <c r="K120" s="40"/>
      <c r="L120" s="44"/>
    </row>
    <row r="121" s="1" customFormat="1" ht="6.96" customHeight="1">
      <c r="B121" s="39"/>
      <c r="C121" s="40"/>
      <c r="D121" s="40"/>
      <c r="E121" s="40"/>
      <c r="F121" s="40"/>
      <c r="G121" s="40"/>
      <c r="H121" s="40"/>
      <c r="I121" s="151"/>
      <c r="J121" s="40"/>
      <c r="K121" s="40"/>
      <c r="L121" s="44"/>
    </row>
    <row r="122" s="1" customFormat="1" ht="12" customHeight="1">
      <c r="B122" s="39"/>
      <c r="C122" s="32" t="s">
        <v>22</v>
      </c>
      <c r="D122" s="40"/>
      <c r="E122" s="40"/>
      <c r="F122" s="27" t="str">
        <f>F16</f>
        <v xml:space="preserve"> </v>
      </c>
      <c r="G122" s="40"/>
      <c r="H122" s="40"/>
      <c r="I122" s="153" t="s">
        <v>24</v>
      </c>
      <c r="J122" s="75" t="str">
        <f>IF(J16="","",J16)</f>
        <v>16. 10. 2019</v>
      </c>
      <c r="K122" s="40"/>
      <c r="L122" s="44"/>
    </row>
    <row r="123" s="1" customFormat="1" ht="6.96" customHeight="1">
      <c r="B123" s="39"/>
      <c r="C123" s="40"/>
      <c r="D123" s="40"/>
      <c r="E123" s="40"/>
      <c r="F123" s="40"/>
      <c r="G123" s="40"/>
      <c r="H123" s="40"/>
      <c r="I123" s="151"/>
      <c r="J123" s="40"/>
      <c r="K123" s="40"/>
      <c r="L123" s="44"/>
    </row>
    <row r="124" s="1" customFormat="1" ht="27.9" customHeight="1">
      <c r="B124" s="39"/>
      <c r="C124" s="32" t="s">
        <v>30</v>
      </c>
      <c r="D124" s="40"/>
      <c r="E124" s="40"/>
      <c r="F124" s="27" t="str">
        <f>E19</f>
        <v xml:space="preserve">OSTRAVSKÁ UNIVERZITA </v>
      </c>
      <c r="G124" s="40"/>
      <c r="H124" s="40"/>
      <c r="I124" s="153" t="s">
        <v>36</v>
      </c>
      <c r="J124" s="37" t="str">
        <f>E25</f>
        <v>KANIA a.s., Ostrava</v>
      </c>
      <c r="K124" s="40"/>
      <c r="L124" s="44"/>
    </row>
    <row r="125" s="1" customFormat="1" ht="15.15" customHeight="1">
      <c r="B125" s="39"/>
      <c r="C125" s="32" t="s">
        <v>34</v>
      </c>
      <c r="D125" s="40"/>
      <c r="E125" s="40"/>
      <c r="F125" s="27" t="str">
        <f>IF(E22="","",E22)</f>
        <v>Vyplň údaj</v>
      </c>
      <c r="G125" s="40"/>
      <c r="H125" s="40"/>
      <c r="I125" s="153" t="s">
        <v>39</v>
      </c>
      <c r="J125" s="37" t="str">
        <f>E28</f>
        <v xml:space="preserve"> </v>
      </c>
      <c r="K125" s="40"/>
      <c r="L125" s="44"/>
    </row>
    <row r="126" s="1" customFormat="1" ht="10.32" customHeight="1">
      <c r="B126" s="39"/>
      <c r="C126" s="40"/>
      <c r="D126" s="40"/>
      <c r="E126" s="40"/>
      <c r="F126" s="40"/>
      <c r="G126" s="40"/>
      <c r="H126" s="40"/>
      <c r="I126" s="151"/>
      <c r="J126" s="40"/>
      <c r="K126" s="40"/>
      <c r="L126" s="44"/>
    </row>
    <row r="127" s="10" customFormat="1" ht="29.28" customHeight="1">
      <c r="B127" s="207"/>
      <c r="C127" s="208" t="s">
        <v>249</v>
      </c>
      <c r="D127" s="209" t="s">
        <v>68</v>
      </c>
      <c r="E127" s="209" t="s">
        <v>64</v>
      </c>
      <c r="F127" s="209" t="s">
        <v>65</v>
      </c>
      <c r="G127" s="209" t="s">
        <v>250</v>
      </c>
      <c r="H127" s="209" t="s">
        <v>251</v>
      </c>
      <c r="I127" s="210" t="s">
        <v>252</v>
      </c>
      <c r="J127" s="209" t="s">
        <v>239</v>
      </c>
      <c r="K127" s="211" t="s">
        <v>253</v>
      </c>
      <c r="L127" s="212"/>
      <c r="M127" s="96" t="s">
        <v>1</v>
      </c>
      <c r="N127" s="97" t="s">
        <v>47</v>
      </c>
      <c r="O127" s="97" t="s">
        <v>254</v>
      </c>
      <c r="P127" s="97" t="s">
        <v>255</v>
      </c>
      <c r="Q127" s="97" t="s">
        <v>256</v>
      </c>
      <c r="R127" s="97" t="s">
        <v>257</v>
      </c>
      <c r="S127" s="97" t="s">
        <v>258</v>
      </c>
      <c r="T127" s="98" t="s">
        <v>259</v>
      </c>
    </row>
    <row r="128" s="1" customFormat="1" ht="22.8" customHeight="1">
      <c r="B128" s="39"/>
      <c r="C128" s="103" t="s">
        <v>260</v>
      </c>
      <c r="D128" s="40"/>
      <c r="E128" s="40"/>
      <c r="F128" s="40"/>
      <c r="G128" s="40"/>
      <c r="H128" s="40"/>
      <c r="I128" s="151"/>
      <c r="J128" s="213">
        <f>BK128</f>
        <v>0</v>
      </c>
      <c r="K128" s="40"/>
      <c r="L128" s="44"/>
      <c r="M128" s="99"/>
      <c r="N128" s="100"/>
      <c r="O128" s="100"/>
      <c r="P128" s="214">
        <f>P129+P148+P193+P212</f>
        <v>0</v>
      </c>
      <c r="Q128" s="100"/>
      <c r="R128" s="214">
        <f>R129+R148+R193+R212</f>
        <v>0</v>
      </c>
      <c r="S128" s="100"/>
      <c r="T128" s="215">
        <f>T129+T148+T193+T212</f>
        <v>0</v>
      </c>
      <c r="AT128" s="17" t="s">
        <v>82</v>
      </c>
      <c r="AU128" s="17" t="s">
        <v>241</v>
      </c>
      <c r="BK128" s="216">
        <f>BK129+BK148+BK193+BK212</f>
        <v>0</v>
      </c>
    </row>
    <row r="129" s="11" customFormat="1" ht="25.92" customHeight="1">
      <c r="B129" s="217"/>
      <c r="C129" s="218"/>
      <c r="D129" s="219" t="s">
        <v>82</v>
      </c>
      <c r="E129" s="220" t="s">
        <v>4733</v>
      </c>
      <c r="F129" s="220" t="s">
        <v>6888</v>
      </c>
      <c r="G129" s="218"/>
      <c r="H129" s="218"/>
      <c r="I129" s="221"/>
      <c r="J129" s="222">
        <f>BK129</f>
        <v>0</v>
      </c>
      <c r="K129" s="218"/>
      <c r="L129" s="223"/>
      <c r="M129" s="224"/>
      <c r="N129" s="225"/>
      <c r="O129" s="225"/>
      <c r="P129" s="226">
        <f>SUM(P130:P147)</f>
        <v>0</v>
      </c>
      <c r="Q129" s="225"/>
      <c r="R129" s="226">
        <f>SUM(R130:R147)</f>
        <v>0</v>
      </c>
      <c r="S129" s="225"/>
      <c r="T129" s="227">
        <f>SUM(T130:T147)</f>
        <v>0</v>
      </c>
      <c r="AR129" s="228" t="s">
        <v>90</v>
      </c>
      <c r="AT129" s="229" t="s">
        <v>82</v>
      </c>
      <c r="AU129" s="229" t="s">
        <v>83</v>
      </c>
      <c r="AY129" s="228" t="s">
        <v>263</v>
      </c>
      <c r="BK129" s="230">
        <f>SUM(BK130:BK147)</f>
        <v>0</v>
      </c>
    </row>
    <row r="130" s="1" customFormat="1" ht="16.5" customHeight="1">
      <c r="B130" s="39"/>
      <c r="C130" s="233" t="s">
        <v>90</v>
      </c>
      <c r="D130" s="233" t="s">
        <v>266</v>
      </c>
      <c r="E130" s="234" t="s">
        <v>6889</v>
      </c>
      <c r="F130" s="235" t="s">
        <v>6890</v>
      </c>
      <c r="G130" s="236" t="s">
        <v>396</v>
      </c>
      <c r="H130" s="237">
        <v>230</v>
      </c>
      <c r="I130" s="238"/>
      <c r="J130" s="239">
        <f>ROUND(I130*H130,2)</f>
        <v>0</v>
      </c>
      <c r="K130" s="235" t="s">
        <v>413</v>
      </c>
      <c r="L130" s="44"/>
      <c r="M130" s="240" t="s">
        <v>1</v>
      </c>
      <c r="N130" s="241" t="s">
        <v>48</v>
      </c>
      <c r="O130" s="87"/>
      <c r="P130" s="242">
        <f>O130*H130</f>
        <v>0</v>
      </c>
      <c r="Q130" s="242">
        <v>0</v>
      </c>
      <c r="R130" s="242">
        <f>Q130*H130</f>
        <v>0</v>
      </c>
      <c r="S130" s="242">
        <v>0</v>
      </c>
      <c r="T130" s="243">
        <f>S130*H130</f>
        <v>0</v>
      </c>
      <c r="AR130" s="244" t="s">
        <v>125</v>
      </c>
      <c r="AT130" s="244" t="s">
        <v>266</v>
      </c>
      <c r="AU130" s="244" t="s">
        <v>90</v>
      </c>
      <c r="AY130" s="17" t="s">
        <v>263</v>
      </c>
      <c r="BE130" s="245">
        <f>IF(N130="základní",J130,0)</f>
        <v>0</v>
      </c>
      <c r="BF130" s="245">
        <f>IF(N130="snížená",J130,0)</f>
        <v>0</v>
      </c>
      <c r="BG130" s="245">
        <f>IF(N130="zákl. přenesená",J130,0)</f>
        <v>0</v>
      </c>
      <c r="BH130" s="245">
        <f>IF(N130="sníž. přenesená",J130,0)</f>
        <v>0</v>
      </c>
      <c r="BI130" s="245">
        <f>IF(N130="nulová",J130,0)</f>
        <v>0</v>
      </c>
      <c r="BJ130" s="17" t="s">
        <v>90</v>
      </c>
      <c r="BK130" s="245">
        <f>ROUND(I130*H130,2)</f>
        <v>0</v>
      </c>
      <c r="BL130" s="17" t="s">
        <v>125</v>
      </c>
      <c r="BM130" s="244" t="s">
        <v>92</v>
      </c>
    </row>
    <row r="131" s="1" customFormat="1" ht="16.5" customHeight="1">
      <c r="B131" s="39"/>
      <c r="C131" s="233" t="s">
        <v>92</v>
      </c>
      <c r="D131" s="233" t="s">
        <v>266</v>
      </c>
      <c r="E131" s="234" t="s">
        <v>6891</v>
      </c>
      <c r="F131" s="235" t="s">
        <v>6892</v>
      </c>
      <c r="G131" s="236" t="s">
        <v>396</v>
      </c>
      <c r="H131" s="237">
        <v>200</v>
      </c>
      <c r="I131" s="238"/>
      <c r="J131" s="239">
        <f>ROUND(I131*H131,2)</f>
        <v>0</v>
      </c>
      <c r="K131" s="235" t="s">
        <v>413</v>
      </c>
      <c r="L131" s="44"/>
      <c r="M131" s="240" t="s">
        <v>1</v>
      </c>
      <c r="N131" s="241" t="s">
        <v>48</v>
      </c>
      <c r="O131" s="87"/>
      <c r="P131" s="242">
        <f>O131*H131</f>
        <v>0</v>
      </c>
      <c r="Q131" s="242">
        <v>0</v>
      </c>
      <c r="R131" s="242">
        <f>Q131*H131</f>
        <v>0</v>
      </c>
      <c r="S131" s="242">
        <v>0</v>
      </c>
      <c r="T131" s="243">
        <f>S131*H131</f>
        <v>0</v>
      </c>
      <c r="AR131" s="244" t="s">
        <v>125</v>
      </c>
      <c r="AT131" s="244" t="s">
        <v>266</v>
      </c>
      <c r="AU131" s="244" t="s">
        <v>90</v>
      </c>
      <c r="AY131" s="17" t="s">
        <v>263</v>
      </c>
      <c r="BE131" s="245">
        <f>IF(N131="základní",J131,0)</f>
        <v>0</v>
      </c>
      <c r="BF131" s="245">
        <f>IF(N131="snížená",J131,0)</f>
        <v>0</v>
      </c>
      <c r="BG131" s="245">
        <f>IF(N131="zákl. přenesená",J131,0)</f>
        <v>0</v>
      </c>
      <c r="BH131" s="245">
        <f>IF(N131="sníž. přenesená",J131,0)</f>
        <v>0</v>
      </c>
      <c r="BI131" s="245">
        <f>IF(N131="nulová",J131,0)</f>
        <v>0</v>
      </c>
      <c r="BJ131" s="17" t="s">
        <v>90</v>
      </c>
      <c r="BK131" s="245">
        <f>ROUND(I131*H131,2)</f>
        <v>0</v>
      </c>
      <c r="BL131" s="17" t="s">
        <v>125</v>
      </c>
      <c r="BM131" s="244" t="s">
        <v>125</v>
      </c>
    </row>
    <row r="132" s="1" customFormat="1" ht="16.5" customHeight="1">
      <c r="B132" s="39"/>
      <c r="C132" s="233" t="s">
        <v>112</v>
      </c>
      <c r="D132" s="233" t="s">
        <v>266</v>
      </c>
      <c r="E132" s="234" t="s">
        <v>6893</v>
      </c>
      <c r="F132" s="235" t="s">
        <v>6894</v>
      </c>
      <c r="G132" s="236" t="s">
        <v>396</v>
      </c>
      <c r="H132" s="237">
        <v>240</v>
      </c>
      <c r="I132" s="238"/>
      <c r="J132" s="239">
        <f>ROUND(I132*H132,2)</f>
        <v>0</v>
      </c>
      <c r="K132" s="235" t="s">
        <v>413</v>
      </c>
      <c r="L132" s="44"/>
      <c r="M132" s="240" t="s">
        <v>1</v>
      </c>
      <c r="N132" s="241" t="s">
        <v>48</v>
      </c>
      <c r="O132" s="87"/>
      <c r="P132" s="242">
        <f>O132*H132</f>
        <v>0</v>
      </c>
      <c r="Q132" s="242">
        <v>0</v>
      </c>
      <c r="R132" s="242">
        <f>Q132*H132</f>
        <v>0</v>
      </c>
      <c r="S132" s="242">
        <v>0</v>
      </c>
      <c r="T132" s="243">
        <f>S132*H132</f>
        <v>0</v>
      </c>
      <c r="AR132" s="244" t="s">
        <v>125</v>
      </c>
      <c r="AT132" s="244" t="s">
        <v>266</v>
      </c>
      <c r="AU132" s="244" t="s">
        <v>90</v>
      </c>
      <c r="AY132" s="17" t="s">
        <v>263</v>
      </c>
      <c r="BE132" s="245">
        <f>IF(N132="základní",J132,0)</f>
        <v>0</v>
      </c>
      <c r="BF132" s="245">
        <f>IF(N132="snížená",J132,0)</f>
        <v>0</v>
      </c>
      <c r="BG132" s="245">
        <f>IF(N132="zákl. přenesená",J132,0)</f>
        <v>0</v>
      </c>
      <c r="BH132" s="245">
        <f>IF(N132="sníž. přenesená",J132,0)</f>
        <v>0</v>
      </c>
      <c r="BI132" s="245">
        <f>IF(N132="nulová",J132,0)</f>
        <v>0</v>
      </c>
      <c r="BJ132" s="17" t="s">
        <v>90</v>
      </c>
      <c r="BK132" s="245">
        <f>ROUND(I132*H132,2)</f>
        <v>0</v>
      </c>
      <c r="BL132" s="17" t="s">
        <v>125</v>
      </c>
      <c r="BM132" s="244" t="s">
        <v>295</v>
      </c>
    </row>
    <row r="133" s="1" customFormat="1" ht="16.5" customHeight="1">
      <c r="B133" s="39"/>
      <c r="C133" s="233" t="s">
        <v>125</v>
      </c>
      <c r="D133" s="233" t="s">
        <v>266</v>
      </c>
      <c r="E133" s="234" t="s">
        <v>6895</v>
      </c>
      <c r="F133" s="235" t="s">
        <v>6896</v>
      </c>
      <c r="G133" s="236" t="s">
        <v>396</v>
      </c>
      <c r="H133" s="237">
        <v>210</v>
      </c>
      <c r="I133" s="238"/>
      <c r="J133" s="239">
        <f>ROUND(I133*H133,2)</f>
        <v>0</v>
      </c>
      <c r="K133" s="235" t="s">
        <v>413</v>
      </c>
      <c r="L133" s="44"/>
      <c r="M133" s="240" t="s">
        <v>1</v>
      </c>
      <c r="N133" s="241" t="s">
        <v>48</v>
      </c>
      <c r="O133" s="87"/>
      <c r="P133" s="242">
        <f>O133*H133</f>
        <v>0</v>
      </c>
      <c r="Q133" s="242">
        <v>0</v>
      </c>
      <c r="R133" s="242">
        <f>Q133*H133</f>
        <v>0</v>
      </c>
      <c r="S133" s="242">
        <v>0</v>
      </c>
      <c r="T133" s="243">
        <f>S133*H133</f>
        <v>0</v>
      </c>
      <c r="AR133" s="244" t="s">
        <v>125</v>
      </c>
      <c r="AT133" s="244" t="s">
        <v>266</v>
      </c>
      <c r="AU133" s="244" t="s">
        <v>90</v>
      </c>
      <c r="AY133" s="17" t="s">
        <v>263</v>
      </c>
      <c r="BE133" s="245">
        <f>IF(N133="základní",J133,0)</f>
        <v>0</v>
      </c>
      <c r="BF133" s="245">
        <f>IF(N133="snížená",J133,0)</f>
        <v>0</v>
      </c>
      <c r="BG133" s="245">
        <f>IF(N133="zákl. přenesená",J133,0)</f>
        <v>0</v>
      </c>
      <c r="BH133" s="245">
        <f>IF(N133="sníž. přenesená",J133,0)</f>
        <v>0</v>
      </c>
      <c r="BI133" s="245">
        <f>IF(N133="nulová",J133,0)</f>
        <v>0</v>
      </c>
      <c r="BJ133" s="17" t="s">
        <v>90</v>
      </c>
      <c r="BK133" s="245">
        <f>ROUND(I133*H133,2)</f>
        <v>0</v>
      </c>
      <c r="BL133" s="17" t="s">
        <v>125</v>
      </c>
      <c r="BM133" s="244" t="s">
        <v>303</v>
      </c>
    </row>
    <row r="134" s="1" customFormat="1" ht="16.5" customHeight="1">
      <c r="B134" s="39"/>
      <c r="C134" s="233" t="s">
        <v>262</v>
      </c>
      <c r="D134" s="233" t="s">
        <v>266</v>
      </c>
      <c r="E134" s="234" t="s">
        <v>6897</v>
      </c>
      <c r="F134" s="235" t="s">
        <v>6898</v>
      </c>
      <c r="G134" s="236" t="s">
        <v>396</v>
      </c>
      <c r="H134" s="237">
        <v>120</v>
      </c>
      <c r="I134" s="238"/>
      <c r="J134" s="239">
        <f>ROUND(I134*H134,2)</f>
        <v>0</v>
      </c>
      <c r="K134" s="235" t="s">
        <v>413</v>
      </c>
      <c r="L134" s="44"/>
      <c r="M134" s="240" t="s">
        <v>1</v>
      </c>
      <c r="N134" s="241" t="s">
        <v>48</v>
      </c>
      <c r="O134" s="87"/>
      <c r="P134" s="242">
        <f>O134*H134</f>
        <v>0</v>
      </c>
      <c r="Q134" s="242">
        <v>0</v>
      </c>
      <c r="R134" s="242">
        <f>Q134*H134</f>
        <v>0</v>
      </c>
      <c r="S134" s="242">
        <v>0</v>
      </c>
      <c r="T134" s="243">
        <f>S134*H134</f>
        <v>0</v>
      </c>
      <c r="AR134" s="244" t="s">
        <v>125</v>
      </c>
      <c r="AT134" s="244" t="s">
        <v>266</v>
      </c>
      <c r="AU134" s="244" t="s">
        <v>90</v>
      </c>
      <c r="AY134" s="17" t="s">
        <v>263</v>
      </c>
      <c r="BE134" s="245">
        <f>IF(N134="základní",J134,0)</f>
        <v>0</v>
      </c>
      <c r="BF134" s="245">
        <f>IF(N134="snížená",J134,0)</f>
        <v>0</v>
      </c>
      <c r="BG134" s="245">
        <f>IF(N134="zákl. přenesená",J134,0)</f>
        <v>0</v>
      </c>
      <c r="BH134" s="245">
        <f>IF(N134="sníž. přenesená",J134,0)</f>
        <v>0</v>
      </c>
      <c r="BI134" s="245">
        <f>IF(N134="nulová",J134,0)</f>
        <v>0</v>
      </c>
      <c r="BJ134" s="17" t="s">
        <v>90</v>
      </c>
      <c r="BK134" s="245">
        <f>ROUND(I134*H134,2)</f>
        <v>0</v>
      </c>
      <c r="BL134" s="17" t="s">
        <v>125</v>
      </c>
      <c r="BM134" s="244" t="s">
        <v>315</v>
      </c>
    </row>
    <row r="135" s="1" customFormat="1" ht="16.5" customHeight="1">
      <c r="B135" s="39"/>
      <c r="C135" s="233" t="s">
        <v>295</v>
      </c>
      <c r="D135" s="233" t="s">
        <v>266</v>
      </c>
      <c r="E135" s="234" t="s">
        <v>6899</v>
      </c>
      <c r="F135" s="235" t="s">
        <v>6900</v>
      </c>
      <c r="G135" s="236" t="s">
        <v>1829</v>
      </c>
      <c r="H135" s="237">
        <v>210</v>
      </c>
      <c r="I135" s="238"/>
      <c r="J135" s="239">
        <f>ROUND(I135*H135,2)</f>
        <v>0</v>
      </c>
      <c r="K135" s="235" t="s">
        <v>413</v>
      </c>
      <c r="L135" s="44"/>
      <c r="M135" s="240" t="s">
        <v>1</v>
      </c>
      <c r="N135" s="241" t="s">
        <v>48</v>
      </c>
      <c r="O135" s="87"/>
      <c r="P135" s="242">
        <f>O135*H135</f>
        <v>0</v>
      </c>
      <c r="Q135" s="242">
        <v>0</v>
      </c>
      <c r="R135" s="242">
        <f>Q135*H135</f>
        <v>0</v>
      </c>
      <c r="S135" s="242">
        <v>0</v>
      </c>
      <c r="T135" s="243">
        <f>S135*H135</f>
        <v>0</v>
      </c>
      <c r="AR135" s="244" t="s">
        <v>125</v>
      </c>
      <c r="AT135" s="244" t="s">
        <v>266</v>
      </c>
      <c r="AU135" s="244" t="s">
        <v>90</v>
      </c>
      <c r="AY135" s="17" t="s">
        <v>263</v>
      </c>
      <c r="BE135" s="245">
        <f>IF(N135="základní",J135,0)</f>
        <v>0</v>
      </c>
      <c r="BF135" s="245">
        <f>IF(N135="snížená",J135,0)</f>
        <v>0</v>
      </c>
      <c r="BG135" s="245">
        <f>IF(N135="zákl. přenesená",J135,0)</f>
        <v>0</v>
      </c>
      <c r="BH135" s="245">
        <f>IF(N135="sníž. přenesená",J135,0)</f>
        <v>0</v>
      </c>
      <c r="BI135" s="245">
        <f>IF(N135="nulová",J135,0)</f>
        <v>0</v>
      </c>
      <c r="BJ135" s="17" t="s">
        <v>90</v>
      </c>
      <c r="BK135" s="245">
        <f>ROUND(I135*H135,2)</f>
        <v>0</v>
      </c>
      <c r="BL135" s="17" t="s">
        <v>125</v>
      </c>
      <c r="BM135" s="244" t="s">
        <v>430</v>
      </c>
    </row>
    <row r="136" s="1" customFormat="1" ht="16.5" customHeight="1">
      <c r="B136" s="39"/>
      <c r="C136" s="233" t="s">
        <v>299</v>
      </c>
      <c r="D136" s="233" t="s">
        <v>266</v>
      </c>
      <c r="E136" s="234" t="s">
        <v>6901</v>
      </c>
      <c r="F136" s="235" t="s">
        <v>6902</v>
      </c>
      <c r="G136" s="236" t="s">
        <v>1829</v>
      </c>
      <c r="H136" s="237">
        <v>120</v>
      </c>
      <c r="I136" s="238"/>
      <c r="J136" s="239">
        <f>ROUND(I136*H136,2)</f>
        <v>0</v>
      </c>
      <c r="K136" s="235" t="s">
        <v>413</v>
      </c>
      <c r="L136" s="44"/>
      <c r="M136" s="240" t="s">
        <v>1</v>
      </c>
      <c r="N136" s="241" t="s">
        <v>48</v>
      </c>
      <c r="O136" s="87"/>
      <c r="P136" s="242">
        <f>O136*H136</f>
        <v>0</v>
      </c>
      <c r="Q136" s="242">
        <v>0</v>
      </c>
      <c r="R136" s="242">
        <f>Q136*H136</f>
        <v>0</v>
      </c>
      <c r="S136" s="242">
        <v>0</v>
      </c>
      <c r="T136" s="243">
        <f>S136*H136</f>
        <v>0</v>
      </c>
      <c r="AR136" s="244" t="s">
        <v>125</v>
      </c>
      <c r="AT136" s="244" t="s">
        <v>266</v>
      </c>
      <c r="AU136" s="244" t="s">
        <v>90</v>
      </c>
      <c r="AY136" s="17" t="s">
        <v>263</v>
      </c>
      <c r="BE136" s="245">
        <f>IF(N136="základní",J136,0)</f>
        <v>0</v>
      </c>
      <c r="BF136" s="245">
        <f>IF(N136="snížená",J136,0)</f>
        <v>0</v>
      </c>
      <c r="BG136" s="245">
        <f>IF(N136="zákl. přenesená",J136,0)</f>
        <v>0</v>
      </c>
      <c r="BH136" s="245">
        <f>IF(N136="sníž. přenesená",J136,0)</f>
        <v>0</v>
      </c>
      <c r="BI136" s="245">
        <f>IF(N136="nulová",J136,0)</f>
        <v>0</v>
      </c>
      <c r="BJ136" s="17" t="s">
        <v>90</v>
      </c>
      <c r="BK136" s="245">
        <f>ROUND(I136*H136,2)</f>
        <v>0</v>
      </c>
      <c r="BL136" s="17" t="s">
        <v>125</v>
      </c>
      <c r="BM136" s="244" t="s">
        <v>440</v>
      </c>
    </row>
    <row r="137" s="1" customFormat="1" ht="16.5" customHeight="1">
      <c r="B137" s="39"/>
      <c r="C137" s="233" t="s">
        <v>303</v>
      </c>
      <c r="D137" s="233" t="s">
        <v>266</v>
      </c>
      <c r="E137" s="234" t="s">
        <v>6903</v>
      </c>
      <c r="F137" s="235" t="s">
        <v>6904</v>
      </c>
      <c r="G137" s="236" t="s">
        <v>396</v>
      </c>
      <c r="H137" s="237">
        <v>10</v>
      </c>
      <c r="I137" s="238"/>
      <c r="J137" s="239">
        <f>ROUND(I137*H137,2)</f>
        <v>0</v>
      </c>
      <c r="K137" s="235" t="s">
        <v>413</v>
      </c>
      <c r="L137" s="44"/>
      <c r="M137" s="240" t="s">
        <v>1</v>
      </c>
      <c r="N137" s="241" t="s">
        <v>48</v>
      </c>
      <c r="O137" s="87"/>
      <c r="P137" s="242">
        <f>O137*H137</f>
        <v>0</v>
      </c>
      <c r="Q137" s="242">
        <v>0</v>
      </c>
      <c r="R137" s="242">
        <f>Q137*H137</f>
        <v>0</v>
      </c>
      <c r="S137" s="242">
        <v>0</v>
      </c>
      <c r="T137" s="243">
        <f>S137*H137</f>
        <v>0</v>
      </c>
      <c r="AR137" s="244" t="s">
        <v>125</v>
      </c>
      <c r="AT137" s="244" t="s">
        <v>266</v>
      </c>
      <c r="AU137" s="244" t="s">
        <v>90</v>
      </c>
      <c r="AY137" s="17" t="s">
        <v>263</v>
      </c>
      <c r="BE137" s="245">
        <f>IF(N137="základní",J137,0)</f>
        <v>0</v>
      </c>
      <c r="BF137" s="245">
        <f>IF(N137="snížená",J137,0)</f>
        <v>0</v>
      </c>
      <c r="BG137" s="245">
        <f>IF(N137="zákl. přenesená",J137,0)</f>
        <v>0</v>
      </c>
      <c r="BH137" s="245">
        <f>IF(N137="sníž. přenesená",J137,0)</f>
        <v>0</v>
      </c>
      <c r="BI137" s="245">
        <f>IF(N137="nulová",J137,0)</f>
        <v>0</v>
      </c>
      <c r="BJ137" s="17" t="s">
        <v>90</v>
      </c>
      <c r="BK137" s="245">
        <f>ROUND(I137*H137,2)</f>
        <v>0</v>
      </c>
      <c r="BL137" s="17" t="s">
        <v>125</v>
      </c>
      <c r="BM137" s="244" t="s">
        <v>452</v>
      </c>
    </row>
    <row r="138" s="1" customFormat="1" ht="16.5" customHeight="1">
      <c r="B138" s="39"/>
      <c r="C138" s="233" t="s">
        <v>310</v>
      </c>
      <c r="D138" s="233" t="s">
        <v>266</v>
      </c>
      <c r="E138" s="234" t="s">
        <v>6905</v>
      </c>
      <c r="F138" s="235" t="s">
        <v>6906</v>
      </c>
      <c r="G138" s="236" t="s">
        <v>1829</v>
      </c>
      <c r="H138" s="237">
        <v>750</v>
      </c>
      <c r="I138" s="238"/>
      <c r="J138" s="239">
        <f>ROUND(I138*H138,2)</f>
        <v>0</v>
      </c>
      <c r="K138" s="235" t="s">
        <v>413</v>
      </c>
      <c r="L138" s="44"/>
      <c r="M138" s="240" t="s">
        <v>1</v>
      </c>
      <c r="N138" s="241" t="s">
        <v>48</v>
      </c>
      <c r="O138" s="87"/>
      <c r="P138" s="242">
        <f>O138*H138</f>
        <v>0</v>
      </c>
      <c r="Q138" s="242">
        <v>0</v>
      </c>
      <c r="R138" s="242">
        <f>Q138*H138</f>
        <v>0</v>
      </c>
      <c r="S138" s="242">
        <v>0</v>
      </c>
      <c r="T138" s="243">
        <f>S138*H138</f>
        <v>0</v>
      </c>
      <c r="AR138" s="244" t="s">
        <v>125</v>
      </c>
      <c r="AT138" s="244" t="s">
        <v>266</v>
      </c>
      <c r="AU138" s="244" t="s">
        <v>90</v>
      </c>
      <c r="AY138" s="17" t="s">
        <v>263</v>
      </c>
      <c r="BE138" s="245">
        <f>IF(N138="základní",J138,0)</f>
        <v>0</v>
      </c>
      <c r="BF138" s="245">
        <f>IF(N138="snížená",J138,0)</f>
        <v>0</v>
      </c>
      <c r="BG138" s="245">
        <f>IF(N138="zákl. přenesená",J138,0)</f>
        <v>0</v>
      </c>
      <c r="BH138" s="245">
        <f>IF(N138="sníž. přenesená",J138,0)</f>
        <v>0</v>
      </c>
      <c r="BI138" s="245">
        <f>IF(N138="nulová",J138,0)</f>
        <v>0</v>
      </c>
      <c r="BJ138" s="17" t="s">
        <v>90</v>
      </c>
      <c r="BK138" s="245">
        <f>ROUND(I138*H138,2)</f>
        <v>0</v>
      </c>
      <c r="BL138" s="17" t="s">
        <v>125</v>
      </c>
      <c r="BM138" s="244" t="s">
        <v>465</v>
      </c>
    </row>
    <row r="139" s="1" customFormat="1" ht="16.5" customHeight="1">
      <c r="B139" s="39"/>
      <c r="C139" s="233" t="s">
        <v>315</v>
      </c>
      <c r="D139" s="233" t="s">
        <v>266</v>
      </c>
      <c r="E139" s="234" t="s">
        <v>6907</v>
      </c>
      <c r="F139" s="235" t="s">
        <v>6908</v>
      </c>
      <c r="G139" s="236" t="s">
        <v>1829</v>
      </c>
      <c r="H139" s="237">
        <v>70</v>
      </c>
      <c r="I139" s="238"/>
      <c r="J139" s="239">
        <f>ROUND(I139*H139,2)</f>
        <v>0</v>
      </c>
      <c r="K139" s="235" t="s">
        <v>413</v>
      </c>
      <c r="L139" s="44"/>
      <c r="M139" s="240" t="s">
        <v>1</v>
      </c>
      <c r="N139" s="241" t="s">
        <v>48</v>
      </c>
      <c r="O139" s="87"/>
      <c r="P139" s="242">
        <f>O139*H139</f>
        <v>0</v>
      </c>
      <c r="Q139" s="242">
        <v>0</v>
      </c>
      <c r="R139" s="242">
        <f>Q139*H139</f>
        <v>0</v>
      </c>
      <c r="S139" s="242">
        <v>0</v>
      </c>
      <c r="T139" s="243">
        <f>S139*H139</f>
        <v>0</v>
      </c>
      <c r="AR139" s="244" t="s">
        <v>125</v>
      </c>
      <c r="AT139" s="244" t="s">
        <v>266</v>
      </c>
      <c r="AU139" s="244" t="s">
        <v>90</v>
      </c>
      <c r="AY139" s="17" t="s">
        <v>263</v>
      </c>
      <c r="BE139" s="245">
        <f>IF(N139="základní",J139,0)</f>
        <v>0</v>
      </c>
      <c r="BF139" s="245">
        <f>IF(N139="snížená",J139,0)</f>
        <v>0</v>
      </c>
      <c r="BG139" s="245">
        <f>IF(N139="zákl. přenesená",J139,0)</f>
        <v>0</v>
      </c>
      <c r="BH139" s="245">
        <f>IF(N139="sníž. přenesená",J139,0)</f>
        <v>0</v>
      </c>
      <c r="BI139" s="245">
        <f>IF(N139="nulová",J139,0)</f>
        <v>0</v>
      </c>
      <c r="BJ139" s="17" t="s">
        <v>90</v>
      </c>
      <c r="BK139" s="245">
        <f>ROUND(I139*H139,2)</f>
        <v>0</v>
      </c>
      <c r="BL139" s="17" t="s">
        <v>125</v>
      </c>
      <c r="BM139" s="244" t="s">
        <v>475</v>
      </c>
    </row>
    <row r="140" s="1" customFormat="1" ht="16.5" customHeight="1">
      <c r="B140" s="39"/>
      <c r="C140" s="233" t="s">
        <v>322</v>
      </c>
      <c r="D140" s="233" t="s">
        <v>266</v>
      </c>
      <c r="E140" s="234" t="s">
        <v>6909</v>
      </c>
      <c r="F140" s="235" t="s">
        <v>6910</v>
      </c>
      <c r="G140" s="236" t="s">
        <v>1829</v>
      </c>
      <c r="H140" s="237">
        <v>25</v>
      </c>
      <c r="I140" s="238"/>
      <c r="J140" s="239">
        <f>ROUND(I140*H140,2)</f>
        <v>0</v>
      </c>
      <c r="K140" s="235" t="s">
        <v>413</v>
      </c>
      <c r="L140" s="44"/>
      <c r="M140" s="240" t="s">
        <v>1</v>
      </c>
      <c r="N140" s="241" t="s">
        <v>48</v>
      </c>
      <c r="O140" s="87"/>
      <c r="P140" s="242">
        <f>O140*H140</f>
        <v>0</v>
      </c>
      <c r="Q140" s="242">
        <v>0</v>
      </c>
      <c r="R140" s="242">
        <f>Q140*H140</f>
        <v>0</v>
      </c>
      <c r="S140" s="242">
        <v>0</v>
      </c>
      <c r="T140" s="243">
        <f>S140*H140</f>
        <v>0</v>
      </c>
      <c r="AR140" s="244" t="s">
        <v>125</v>
      </c>
      <c r="AT140" s="244" t="s">
        <v>266</v>
      </c>
      <c r="AU140" s="244" t="s">
        <v>90</v>
      </c>
      <c r="AY140" s="17" t="s">
        <v>263</v>
      </c>
      <c r="BE140" s="245">
        <f>IF(N140="základní",J140,0)</f>
        <v>0</v>
      </c>
      <c r="BF140" s="245">
        <f>IF(N140="snížená",J140,0)</f>
        <v>0</v>
      </c>
      <c r="BG140" s="245">
        <f>IF(N140="zákl. přenesená",J140,0)</f>
        <v>0</v>
      </c>
      <c r="BH140" s="245">
        <f>IF(N140="sníž. přenesená",J140,0)</f>
        <v>0</v>
      </c>
      <c r="BI140" s="245">
        <f>IF(N140="nulová",J140,0)</f>
        <v>0</v>
      </c>
      <c r="BJ140" s="17" t="s">
        <v>90</v>
      </c>
      <c r="BK140" s="245">
        <f>ROUND(I140*H140,2)</f>
        <v>0</v>
      </c>
      <c r="BL140" s="17" t="s">
        <v>125</v>
      </c>
      <c r="BM140" s="244" t="s">
        <v>490</v>
      </c>
    </row>
    <row r="141" s="1" customFormat="1" ht="16.5" customHeight="1">
      <c r="B141" s="39"/>
      <c r="C141" s="233" t="s">
        <v>430</v>
      </c>
      <c r="D141" s="233" t="s">
        <v>266</v>
      </c>
      <c r="E141" s="234" t="s">
        <v>6911</v>
      </c>
      <c r="F141" s="235" t="s">
        <v>6912</v>
      </c>
      <c r="G141" s="236" t="s">
        <v>1829</v>
      </c>
      <c r="H141" s="237">
        <v>65</v>
      </c>
      <c r="I141" s="238"/>
      <c r="J141" s="239">
        <f>ROUND(I141*H141,2)</f>
        <v>0</v>
      </c>
      <c r="K141" s="235" t="s">
        <v>413</v>
      </c>
      <c r="L141" s="44"/>
      <c r="M141" s="240" t="s">
        <v>1</v>
      </c>
      <c r="N141" s="241" t="s">
        <v>48</v>
      </c>
      <c r="O141" s="87"/>
      <c r="P141" s="242">
        <f>O141*H141</f>
        <v>0</v>
      </c>
      <c r="Q141" s="242">
        <v>0</v>
      </c>
      <c r="R141" s="242">
        <f>Q141*H141</f>
        <v>0</v>
      </c>
      <c r="S141" s="242">
        <v>0</v>
      </c>
      <c r="T141" s="243">
        <f>S141*H141</f>
        <v>0</v>
      </c>
      <c r="AR141" s="244" t="s">
        <v>125</v>
      </c>
      <c r="AT141" s="244" t="s">
        <v>266</v>
      </c>
      <c r="AU141" s="244" t="s">
        <v>90</v>
      </c>
      <c r="AY141" s="17" t="s">
        <v>263</v>
      </c>
      <c r="BE141" s="245">
        <f>IF(N141="základní",J141,0)</f>
        <v>0</v>
      </c>
      <c r="BF141" s="245">
        <f>IF(N141="snížená",J141,0)</f>
        <v>0</v>
      </c>
      <c r="BG141" s="245">
        <f>IF(N141="zákl. přenesená",J141,0)</f>
        <v>0</v>
      </c>
      <c r="BH141" s="245">
        <f>IF(N141="sníž. přenesená",J141,0)</f>
        <v>0</v>
      </c>
      <c r="BI141" s="245">
        <f>IF(N141="nulová",J141,0)</f>
        <v>0</v>
      </c>
      <c r="BJ141" s="17" t="s">
        <v>90</v>
      </c>
      <c r="BK141" s="245">
        <f>ROUND(I141*H141,2)</f>
        <v>0</v>
      </c>
      <c r="BL141" s="17" t="s">
        <v>125</v>
      </c>
      <c r="BM141" s="244" t="s">
        <v>506</v>
      </c>
    </row>
    <row r="142" s="1" customFormat="1" ht="16.5" customHeight="1">
      <c r="B142" s="39"/>
      <c r="C142" s="233" t="s">
        <v>435</v>
      </c>
      <c r="D142" s="233" t="s">
        <v>266</v>
      </c>
      <c r="E142" s="234" t="s">
        <v>6913</v>
      </c>
      <c r="F142" s="235" t="s">
        <v>6914</v>
      </c>
      <c r="G142" s="236" t="s">
        <v>396</v>
      </c>
      <c r="H142" s="237">
        <v>140</v>
      </c>
      <c r="I142" s="238"/>
      <c r="J142" s="239">
        <f>ROUND(I142*H142,2)</f>
        <v>0</v>
      </c>
      <c r="K142" s="235" t="s">
        <v>413</v>
      </c>
      <c r="L142" s="44"/>
      <c r="M142" s="240" t="s">
        <v>1</v>
      </c>
      <c r="N142" s="241" t="s">
        <v>48</v>
      </c>
      <c r="O142" s="87"/>
      <c r="P142" s="242">
        <f>O142*H142</f>
        <v>0</v>
      </c>
      <c r="Q142" s="242">
        <v>0</v>
      </c>
      <c r="R142" s="242">
        <f>Q142*H142</f>
        <v>0</v>
      </c>
      <c r="S142" s="242">
        <v>0</v>
      </c>
      <c r="T142" s="243">
        <f>S142*H142</f>
        <v>0</v>
      </c>
      <c r="AR142" s="244" t="s">
        <v>125</v>
      </c>
      <c r="AT142" s="244" t="s">
        <v>266</v>
      </c>
      <c r="AU142" s="244" t="s">
        <v>90</v>
      </c>
      <c r="AY142" s="17" t="s">
        <v>263</v>
      </c>
      <c r="BE142" s="245">
        <f>IF(N142="základní",J142,0)</f>
        <v>0</v>
      </c>
      <c r="BF142" s="245">
        <f>IF(N142="snížená",J142,0)</f>
        <v>0</v>
      </c>
      <c r="BG142" s="245">
        <f>IF(N142="zákl. přenesená",J142,0)</f>
        <v>0</v>
      </c>
      <c r="BH142" s="245">
        <f>IF(N142="sníž. přenesená",J142,0)</f>
        <v>0</v>
      </c>
      <c r="BI142" s="245">
        <f>IF(N142="nulová",J142,0)</f>
        <v>0</v>
      </c>
      <c r="BJ142" s="17" t="s">
        <v>90</v>
      </c>
      <c r="BK142" s="245">
        <f>ROUND(I142*H142,2)</f>
        <v>0</v>
      </c>
      <c r="BL142" s="17" t="s">
        <v>125</v>
      </c>
      <c r="BM142" s="244" t="s">
        <v>515</v>
      </c>
    </row>
    <row r="143" s="1" customFormat="1" ht="16.5" customHeight="1">
      <c r="B143" s="39"/>
      <c r="C143" s="233" t="s">
        <v>440</v>
      </c>
      <c r="D143" s="233" t="s">
        <v>266</v>
      </c>
      <c r="E143" s="234" t="s">
        <v>6915</v>
      </c>
      <c r="F143" s="235" t="s">
        <v>6916</v>
      </c>
      <c r="G143" s="236" t="s">
        <v>396</v>
      </c>
      <c r="H143" s="237">
        <v>150</v>
      </c>
      <c r="I143" s="238"/>
      <c r="J143" s="239">
        <f>ROUND(I143*H143,2)</f>
        <v>0</v>
      </c>
      <c r="K143" s="235" t="s">
        <v>413</v>
      </c>
      <c r="L143" s="44"/>
      <c r="M143" s="240" t="s">
        <v>1</v>
      </c>
      <c r="N143" s="241" t="s">
        <v>48</v>
      </c>
      <c r="O143" s="87"/>
      <c r="P143" s="242">
        <f>O143*H143</f>
        <v>0</v>
      </c>
      <c r="Q143" s="242">
        <v>0</v>
      </c>
      <c r="R143" s="242">
        <f>Q143*H143</f>
        <v>0</v>
      </c>
      <c r="S143" s="242">
        <v>0</v>
      </c>
      <c r="T143" s="243">
        <f>S143*H143</f>
        <v>0</v>
      </c>
      <c r="AR143" s="244" t="s">
        <v>125</v>
      </c>
      <c r="AT143" s="244" t="s">
        <v>266</v>
      </c>
      <c r="AU143" s="244" t="s">
        <v>90</v>
      </c>
      <c r="AY143" s="17" t="s">
        <v>263</v>
      </c>
      <c r="BE143" s="245">
        <f>IF(N143="základní",J143,0)</f>
        <v>0</v>
      </c>
      <c r="BF143" s="245">
        <f>IF(N143="snížená",J143,0)</f>
        <v>0</v>
      </c>
      <c r="BG143" s="245">
        <f>IF(N143="zákl. přenesená",J143,0)</f>
        <v>0</v>
      </c>
      <c r="BH143" s="245">
        <f>IF(N143="sníž. přenesená",J143,0)</f>
        <v>0</v>
      </c>
      <c r="BI143" s="245">
        <f>IF(N143="nulová",J143,0)</f>
        <v>0</v>
      </c>
      <c r="BJ143" s="17" t="s">
        <v>90</v>
      </c>
      <c r="BK143" s="245">
        <f>ROUND(I143*H143,2)</f>
        <v>0</v>
      </c>
      <c r="BL143" s="17" t="s">
        <v>125</v>
      </c>
      <c r="BM143" s="244" t="s">
        <v>529</v>
      </c>
    </row>
    <row r="144" s="1" customFormat="1" ht="16.5" customHeight="1">
      <c r="B144" s="39"/>
      <c r="C144" s="233" t="s">
        <v>8</v>
      </c>
      <c r="D144" s="233" t="s">
        <v>266</v>
      </c>
      <c r="E144" s="234" t="s">
        <v>6917</v>
      </c>
      <c r="F144" s="235" t="s">
        <v>6918</v>
      </c>
      <c r="G144" s="236" t="s">
        <v>396</v>
      </c>
      <c r="H144" s="237">
        <v>130</v>
      </c>
      <c r="I144" s="238"/>
      <c r="J144" s="239">
        <f>ROUND(I144*H144,2)</f>
        <v>0</v>
      </c>
      <c r="K144" s="235" t="s">
        <v>413</v>
      </c>
      <c r="L144" s="44"/>
      <c r="M144" s="240" t="s">
        <v>1</v>
      </c>
      <c r="N144" s="241" t="s">
        <v>48</v>
      </c>
      <c r="O144" s="87"/>
      <c r="P144" s="242">
        <f>O144*H144</f>
        <v>0</v>
      </c>
      <c r="Q144" s="242">
        <v>0</v>
      </c>
      <c r="R144" s="242">
        <f>Q144*H144</f>
        <v>0</v>
      </c>
      <c r="S144" s="242">
        <v>0</v>
      </c>
      <c r="T144" s="243">
        <f>S144*H144</f>
        <v>0</v>
      </c>
      <c r="AR144" s="244" t="s">
        <v>125</v>
      </c>
      <c r="AT144" s="244" t="s">
        <v>266</v>
      </c>
      <c r="AU144" s="244" t="s">
        <v>90</v>
      </c>
      <c r="AY144" s="17" t="s">
        <v>263</v>
      </c>
      <c r="BE144" s="245">
        <f>IF(N144="základní",J144,0)</f>
        <v>0</v>
      </c>
      <c r="BF144" s="245">
        <f>IF(N144="snížená",J144,0)</f>
        <v>0</v>
      </c>
      <c r="BG144" s="245">
        <f>IF(N144="zákl. přenesená",J144,0)</f>
        <v>0</v>
      </c>
      <c r="BH144" s="245">
        <f>IF(N144="sníž. přenesená",J144,0)</f>
        <v>0</v>
      </c>
      <c r="BI144" s="245">
        <f>IF(N144="nulová",J144,0)</f>
        <v>0</v>
      </c>
      <c r="BJ144" s="17" t="s">
        <v>90</v>
      </c>
      <c r="BK144" s="245">
        <f>ROUND(I144*H144,2)</f>
        <v>0</v>
      </c>
      <c r="BL144" s="17" t="s">
        <v>125</v>
      </c>
      <c r="BM144" s="244" t="s">
        <v>547</v>
      </c>
    </row>
    <row r="145" s="1" customFormat="1" ht="16.5" customHeight="1">
      <c r="B145" s="39"/>
      <c r="C145" s="233" t="s">
        <v>452</v>
      </c>
      <c r="D145" s="233" t="s">
        <v>266</v>
      </c>
      <c r="E145" s="234" t="s">
        <v>6919</v>
      </c>
      <c r="F145" s="235" t="s">
        <v>6920</v>
      </c>
      <c r="G145" s="236" t="s">
        <v>396</v>
      </c>
      <c r="H145" s="237">
        <v>220</v>
      </c>
      <c r="I145" s="238"/>
      <c r="J145" s="239">
        <f>ROUND(I145*H145,2)</f>
        <v>0</v>
      </c>
      <c r="K145" s="235" t="s">
        <v>413</v>
      </c>
      <c r="L145" s="44"/>
      <c r="M145" s="240" t="s">
        <v>1</v>
      </c>
      <c r="N145" s="241" t="s">
        <v>48</v>
      </c>
      <c r="O145" s="87"/>
      <c r="P145" s="242">
        <f>O145*H145</f>
        <v>0</v>
      </c>
      <c r="Q145" s="242">
        <v>0</v>
      </c>
      <c r="R145" s="242">
        <f>Q145*H145</f>
        <v>0</v>
      </c>
      <c r="S145" s="242">
        <v>0</v>
      </c>
      <c r="T145" s="243">
        <f>S145*H145</f>
        <v>0</v>
      </c>
      <c r="AR145" s="244" t="s">
        <v>125</v>
      </c>
      <c r="AT145" s="244" t="s">
        <v>266</v>
      </c>
      <c r="AU145" s="244" t="s">
        <v>90</v>
      </c>
      <c r="AY145" s="17" t="s">
        <v>263</v>
      </c>
      <c r="BE145" s="245">
        <f>IF(N145="základní",J145,0)</f>
        <v>0</v>
      </c>
      <c r="BF145" s="245">
        <f>IF(N145="snížená",J145,0)</f>
        <v>0</v>
      </c>
      <c r="BG145" s="245">
        <f>IF(N145="zákl. přenesená",J145,0)</f>
        <v>0</v>
      </c>
      <c r="BH145" s="245">
        <f>IF(N145="sníž. přenesená",J145,0)</f>
        <v>0</v>
      </c>
      <c r="BI145" s="245">
        <f>IF(N145="nulová",J145,0)</f>
        <v>0</v>
      </c>
      <c r="BJ145" s="17" t="s">
        <v>90</v>
      </c>
      <c r="BK145" s="245">
        <f>ROUND(I145*H145,2)</f>
        <v>0</v>
      </c>
      <c r="BL145" s="17" t="s">
        <v>125</v>
      </c>
      <c r="BM145" s="244" t="s">
        <v>563</v>
      </c>
    </row>
    <row r="146" s="1" customFormat="1" ht="16.5" customHeight="1">
      <c r="B146" s="39"/>
      <c r="C146" s="233" t="s">
        <v>460</v>
      </c>
      <c r="D146" s="233" t="s">
        <v>266</v>
      </c>
      <c r="E146" s="234" t="s">
        <v>6921</v>
      </c>
      <c r="F146" s="235" t="s">
        <v>6922</v>
      </c>
      <c r="G146" s="236" t="s">
        <v>396</v>
      </c>
      <c r="H146" s="237">
        <v>180</v>
      </c>
      <c r="I146" s="238"/>
      <c r="J146" s="239">
        <f>ROUND(I146*H146,2)</f>
        <v>0</v>
      </c>
      <c r="K146" s="235" t="s">
        <v>413</v>
      </c>
      <c r="L146" s="44"/>
      <c r="M146" s="240" t="s">
        <v>1</v>
      </c>
      <c r="N146" s="241" t="s">
        <v>48</v>
      </c>
      <c r="O146" s="87"/>
      <c r="P146" s="242">
        <f>O146*H146</f>
        <v>0</v>
      </c>
      <c r="Q146" s="242">
        <v>0</v>
      </c>
      <c r="R146" s="242">
        <f>Q146*H146</f>
        <v>0</v>
      </c>
      <c r="S146" s="242">
        <v>0</v>
      </c>
      <c r="T146" s="243">
        <f>S146*H146</f>
        <v>0</v>
      </c>
      <c r="AR146" s="244" t="s">
        <v>125</v>
      </c>
      <c r="AT146" s="244" t="s">
        <v>266</v>
      </c>
      <c r="AU146" s="244" t="s">
        <v>90</v>
      </c>
      <c r="AY146" s="17" t="s">
        <v>263</v>
      </c>
      <c r="BE146" s="245">
        <f>IF(N146="základní",J146,0)</f>
        <v>0</v>
      </c>
      <c r="BF146" s="245">
        <f>IF(N146="snížená",J146,0)</f>
        <v>0</v>
      </c>
      <c r="BG146" s="245">
        <f>IF(N146="zákl. přenesená",J146,0)</f>
        <v>0</v>
      </c>
      <c r="BH146" s="245">
        <f>IF(N146="sníž. přenesená",J146,0)</f>
        <v>0</v>
      </c>
      <c r="BI146" s="245">
        <f>IF(N146="nulová",J146,0)</f>
        <v>0</v>
      </c>
      <c r="BJ146" s="17" t="s">
        <v>90</v>
      </c>
      <c r="BK146" s="245">
        <f>ROUND(I146*H146,2)</f>
        <v>0</v>
      </c>
      <c r="BL146" s="17" t="s">
        <v>125</v>
      </c>
      <c r="BM146" s="244" t="s">
        <v>576</v>
      </c>
    </row>
    <row r="147" s="1" customFormat="1" ht="16.5" customHeight="1">
      <c r="B147" s="39"/>
      <c r="C147" s="233" t="s">
        <v>465</v>
      </c>
      <c r="D147" s="233" t="s">
        <v>266</v>
      </c>
      <c r="E147" s="234" t="s">
        <v>6923</v>
      </c>
      <c r="F147" s="235" t="s">
        <v>6924</v>
      </c>
      <c r="G147" s="236" t="s">
        <v>396</v>
      </c>
      <c r="H147" s="237">
        <v>120</v>
      </c>
      <c r="I147" s="238"/>
      <c r="J147" s="239">
        <f>ROUND(I147*H147,2)</f>
        <v>0</v>
      </c>
      <c r="K147" s="235" t="s">
        <v>413</v>
      </c>
      <c r="L147" s="44"/>
      <c r="M147" s="240" t="s">
        <v>1</v>
      </c>
      <c r="N147" s="241" t="s">
        <v>48</v>
      </c>
      <c r="O147" s="87"/>
      <c r="P147" s="242">
        <f>O147*H147</f>
        <v>0</v>
      </c>
      <c r="Q147" s="242">
        <v>0</v>
      </c>
      <c r="R147" s="242">
        <f>Q147*H147</f>
        <v>0</v>
      </c>
      <c r="S147" s="242">
        <v>0</v>
      </c>
      <c r="T147" s="243">
        <f>S147*H147</f>
        <v>0</v>
      </c>
      <c r="AR147" s="244" t="s">
        <v>125</v>
      </c>
      <c r="AT147" s="244" t="s">
        <v>266</v>
      </c>
      <c r="AU147" s="244" t="s">
        <v>90</v>
      </c>
      <c r="AY147" s="17" t="s">
        <v>263</v>
      </c>
      <c r="BE147" s="245">
        <f>IF(N147="základní",J147,0)</f>
        <v>0</v>
      </c>
      <c r="BF147" s="245">
        <f>IF(N147="snížená",J147,0)</f>
        <v>0</v>
      </c>
      <c r="BG147" s="245">
        <f>IF(N147="zákl. přenesená",J147,0)</f>
        <v>0</v>
      </c>
      <c r="BH147" s="245">
        <f>IF(N147="sníž. přenesená",J147,0)</f>
        <v>0</v>
      </c>
      <c r="BI147" s="245">
        <f>IF(N147="nulová",J147,0)</f>
        <v>0</v>
      </c>
      <c r="BJ147" s="17" t="s">
        <v>90</v>
      </c>
      <c r="BK147" s="245">
        <f>ROUND(I147*H147,2)</f>
        <v>0</v>
      </c>
      <c r="BL147" s="17" t="s">
        <v>125</v>
      </c>
      <c r="BM147" s="244" t="s">
        <v>585</v>
      </c>
    </row>
    <row r="148" s="11" customFormat="1" ht="25.92" customHeight="1">
      <c r="B148" s="217"/>
      <c r="C148" s="218"/>
      <c r="D148" s="219" t="s">
        <v>82</v>
      </c>
      <c r="E148" s="220" t="s">
        <v>4761</v>
      </c>
      <c r="F148" s="220" t="s">
        <v>6925</v>
      </c>
      <c r="G148" s="218"/>
      <c r="H148" s="218"/>
      <c r="I148" s="221"/>
      <c r="J148" s="222">
        <f>BK148</f>
        <v>0</v>
      </c>
      <c r="K148" s="218"/>
      <c r="L148" s="223"/>
      <c r="M148" s="224"/>
      <c r="N148" s="225"/>
      <c r="O148" s="225"/>
      <c r="P148" s="226">
        <f>SUM(P149:P192)</f>
        <v>0</v>
      </c>
      <c r="Q148" s="225"/>
      <c r="R148" s="226">
        <f>SUM(R149:R192)</f>
        <v>0</v>
      </c>
      <c r="S148" s="225"/>
      <c r="T148" s="227">
        <f>SUM(T149:T192)</f>
        <v>0</v>
      </c>
      <c r="AR148" s="228" t="s">
        <v>90</v>
      </c>
      <c r="AT148" s="229" t="s">
        <v>82</v>
      </c>
      <c r="AU148" s="229" t="s">
        <v>83</v>
      </c>
      <c r="AY148" s="228" t="s">
        <v>263</v>
      </c>
      <c r="BK148" s="230">
        <f>SUM(BK149:BK192)</f>
        <v>0</v>
      </c>
    </row>
    <row r="149" s="1" customFormat="1" ht="16.5" customHeight="1">
      <c r="B149" s="39"/>
      <c r="C149" s="233" t="s">
        <v>470</v>
      </c>
      <c r="D149" s="233" t="s">
        <v>266</v>
      </c>
      <c r="E149" s="234" t="s">
        <v>6926</v>
      </c>
      <c r="F149" s="235" t="s">
        <v>6927</v>
      </c>
      <c r="G149" s="236" t="s">
        <v>396</v>
      </c>
      <c r="H149" s="237">
        <v>60</v>
      </c>
      <c r="I149" s="238"/>
      <c r="J149" s="239">
        <f>ROUND(I149*H149,2)</f>
        <v>0</v>
      </c>
      <c r="K149" s="235" t="s">
        <v>413</v>
      </c>
      <c r="L149" s="44"/>
      <c r="M149" s="240" t="s">
        <v>1</v>
      </c>
      <c r="N149" s="241" t="s">
        <v>48</v>
      </c>
      <c r="O149" s="87"/>
      <c r="P149" s="242">
        <f>O149*H149</f>
        <v>0</v>
      </c>
      <c r="Q149" s="242">
        <v>0</v>
      </c>
      <c r="R149" s="242">
        <f>Q149*H149</f>
        <v>0</v>
      </c>
      <c r="S149" s="242">
        <v>0</v>
      </c>
      <c r="T149" s="243">
        <f>S149*H149</f>
        <v>0</v>
      </c>
      <c r="AR149" s="244" t="s">
        <v>125</v>
      </c>
      <c r="AT149" s="244" t="s">
        <v>266</v>
      </c>
      <c r="AU149" s="244" t="s">
        <v>90</v>
      </c>
      <c r="AY149" s="17" t="s">
        <v>263</v>
      </c>
      <c r="BE149" s="245">
        <f>IF(N149="základní",J149,0)</f>
        <v>0</v>
      </c>
      <c r="BF149" s="245">
        <f>IF(N149="snížená",J149,0)</f>
        <v>0</v>
      </c>
      <c r="BG149" s="245">
        <f>IF(N149="zákl. přenesená",J149,0)</f>
        <v>0</v>
      </c>
      <c r="BH149" s="245">
        <f>IF(N149="sníž. přenesená",J149,0)</f>
        <v>0</v>
      </c>
      <c r="BI149" s="245">
        <f>IF(N149="nulová",J149,0)</f>
        <v>0</v>
      </c>
      <c r="BJ149" s="17" t="s">
        <v>90</v>
      </c>
      <c r="BK149" s="245">
        <f>ROUND(I149*H149,2)</f>
        <v>0</v>
      </c>
      <c r="BL149" s="17" t="s">
        <v>125</v>
      </c>
      <c r="BM149" s="244" t="s">
        <v>600</v>
      </c>
    </row>
    <row r="150" s="1" customFormat="1" ht="16.5" customHeight="1">
      <c r="B150" s="39"/>
      <c r="C150" s="233" t="s">
        <v>475</v>
      </c>
      <c r="D150" s="233" t="s">
        <v>266</v>
      </c>
      <c r="E150" s="234" t="s">
        <v>6928</v>
      </c>
      <c r="F150" s="235" t="s">
        <v>6929</v>
      </c>
      <c r="G150" s="236" t="s">
        <v>396</v>
      </c>
      <c r="H150" s="237">
        <v>1650</v>
      </c>
      <c r="I150" s="238"/>
      <c r="J150" s="239">
        <f>ROUND(I150*H150,2)</f>
        <v>0</v>
      </c>
      <c r="K150" s="235" t="s">
        <v>413</v>
      </c>
      <c r="L150" s="44"/>
      <c r="M150" s="240" t="s">
        <v>1</v>
      </c>
      <c r="N150" s="241" t="s">
        <v>48</v>
      </c>
      <c r="O150" s="87"/>
      <c r="P150" s="242">
        <f>O150*H150</f>
        <v>0</v>
      </c>
      <c r="Q150" s="242">
        <v>0</v>
      </c>
      <c r="R150" s="242">
        <f>Q150*H150</f>
        <v>0</v>
      </c>
      <c r="S150" s="242">
        <v>0</v>
      </c>
      <c r="T150" s="243">
        <f>S150*H150</f>
        <v>0</v>
      </c>
      <c r="AR150" s="244" t="s">
        <v>125</v>
      </c>
      <c r="AT150" s="244" t="s">
        <v>266</v>
      </c>
      <c r="AU150" s="244" t="s">
        <v>90</v>
      </c>
      <c r="AY150" s="17" t="s">
        <v>263</v>
      </c>
      <c r="BE150" s="245">
        <f>IF(N150="základní",J150,0)</f>
        <v>0</v>
      </c>
      <c r="BF150" s="245">
        <f>IF(N150="snížená",J150,0)</f>
        <v>0</v>
      </c>
      <c r="BG150" s="245">
        <f>IF(N150="zákl. přenesená",J150,0)</f>
        <v>0</v>
      </c>
      <c r="BH150" s="245">
        <f>IF(N150="sníž. přenesená",J150,0)</f>
        <v>0</v>
      </c>
      <c r="BI150" s="245">
        <f>IF(N150="nulová",J150,0)</f>
        <v>0</v>
      </c>
      <c r="BJ150" s="17" t="s">
        <v>90</v>
      </c>
      <c r="BK150" s="245">
        <f>ROUND(I150*H150,2)</f>
        <v>0</v>
      </c>
      <c r="BL150" s="17" t="s">
        <v>125</v>
      </c>
      <c r="BM150" s="244" t="s">
        <v>609</v>
      </c>
    </row>
    <row r="151" s="1" customFormat="1" ht="16.5" customHeight="1">
      <c r="B151" s="39"/>
      <c r="C151" s="233" t="s">
        <v>7</v>
      </c>
      <c r="D151" s="233" t="s">
        <v>266</v>
      </c>
      <c r="E151" s="234" t="s">
        <v>6930</v>
      </c>
      <c r="F151" s="235" t="s">
        <v>6931</v>
      </c>
      <c r="G151" s="236" t="s">
        <v>396</v>
      </c>
      <c r="H151" s="237">
        <v>7650</v>
      </c>
      <c r="I151" s="238"/>
      <c r="J151" s="239">
        <f>ROUND(I151*H151,2)</f>
        <v>0</v>
      </c>
      <c r="K151" s="235" t="s">
        <v>413</v>
      </c>
      <c r="L151" s="44"/>
      <c r="M151" s="240" t="s">
        <v>1</v>
      </c>
      <c r="N151" s="241" t="s">
        <v>48</v>
      </c>
      <c r="O151" s="87"/>
      <c r="P151" s="242">
        <f>O151*H151</f>
        <v>0</v>
      </c>
      <c r="Q151" s="242">
        <v>0</v>
      </c>
      <c r="R151" s="242">
        <f>Q151*H151</f>
        <v>0</v>
      </c>
      <c r="S151" s="242">
        <v>0</v>
      </c>
      <c r="T151" s="243">
        <f>S151*H151</f>
        <v>0</v>
      </c>
      <c r="AR151" s="244" t="s">
        <v>125</v>
      </c>
      <c r="AT151" s="244" t="s">
        <v>266</v>
      </c>
      <c r="AU151" s="244" t="s">
        <v>90</v>
      </c>
      <c r="AY151" s="17" t="s">
        <v>263</v>
      </c>
      <c r="BE151" s="245">
        <f>IF(N151="základní",J151,0)</f>
        <v>0</v>
      </c>
      <c r="BF151" s="245">
        <f>IF(N151="snížená",J151,0)</f>
        <v>0</v>
      </c>
      <c r="BG151" s="245">
        <f>IF(N151="zákl. přenesená",J151,0)</f>
        <v>0</v>
      </c>
      <c r="BH151" s="245">
        <f>IF(N151="sníž. přenesená",J151,0)</f>
        <v>0</v>
      </c>
      <c r="BI151" s="245">
        <f>IF(N151="nulová",J151,0)</f>
        <v>0</v>
      </c>
      <c r="BJ151" s="17" t="s">
        <v>90</v>
      </c>
      <c r="BK151" s="245">
        <f>ROUND(I151*H151,2)</f>
        <v>0</v>
      </c>
      <c r="BL151" s="17" t="s">
        <v>125</v>
      </c>
      <c r="BM151" s="244" t="s">
        <v>625</v>
      </c>
    </row>
    <row r="152" s="1" customFormat="1" ht="16.5" customHeight="1">
      <c r="B152" s="39"/>
      <c r="C152" s="233" t="s">
        <v>490</v>
      </c>
      <c r="D152" s="233" t="s">
        <v>266</v>
      </c>
      <c r="E152" s="234" t="s">
        <v>6932</v>
      </c>
      <c r="F152" s="235" t="s">
        <v>6933</v>
      </c>
      <c r="G152" s="236" t="s">
        <v>396</v>
      </c>
      <c r="H152" s="237">
        <v>40</v>
      </c>
      <c r="I152" s="238"/>
      <c r="J152" s="239">
        <f>ROUND(I152*H152,2)</f>
        <v>0</v>
      </c>
      <c r="K152" s="235" t="s">
        <v>413</v>
      </c>
      <c r="L152" s="44"/>
      <c r="M152" s="240" t="s">
        <v>1</v>
      </c>
      <c r="N152" s="241" t="s">
        <v>48</v>
      </c>
      <c r="O152" s="87"/>
      <c r="P152" s="242">
        <f>O152*H152</f>
        <v>0</v>
      </c>
      <c r="Q152" s="242">
        <v>0</v>
      </c>
      <c r="R152" s="242">
        <f>Q152*H152</f>
        <v>0</v>
      </c>
      <c r="S152" s="242">
        <v>0</v>
      </c>
      <c r="T152" s="243">
        <f>S152*H152</f>
        <v>0</v>
      </c>
      <c r="AR152" s="244" t="s">
        <v>125</v>
      </c>
      <c r="AT152" s="244" t="s">
        <v>266</v>
      </c>
      <c r="AU152" s="244" t="s">
        <v>90</v>
      </c>
      <c r="AY152" s="17" t="s">
        <v>263</v>
      </c>
      <c r="BE152" s="245">
        <f>IF(N152="základní",J152,0)</f>
        <v>0</v>
      </c>
      <c r="BF152" s="245">
        <f>IF(N152="snížená",J152,0)</f>
        <v>0</v>
      </c>
      <c r="BG152" s="245">
        <f>IF(N152="zákl. přenesená",J152,0)</f>
        <v>0</v>
      </c>
      <c r="BH152" s="245">
        <f>IF(N152="sníž. přenesená",J152,0)</f>
        <v>0</v>
      </c>
      <c r="BI152" s="245">
        <f>IF(N152="nulová",J152,0)</f>
        <v>0</v>
      </c>
      <c r="BJ152" s="17" t="s">
        <v>90</v>
      </c>
      <c r="BK152" s="245">
        <f>ROUND(I152*H152,2)</f>
        <v>0</v>
      </c>
      <c r="BL152" s="17" t="s">
        <v>125</v>
      </c>
      <c r="BM152" s="244" t="s">
        <v>633</v>
      </c>
    </row>
    <row r="153" s="1" customFormat="1" ht="16.5" customHeight="1">
      <c r="B153" s="39"/>
      <c r="C153" s="233" t="s">
        <v>500</v>
      </c>
      <c r="D153" s="233" t="s">
        <v>266</v>
      </c>
      <c r="E153" s="234" t="s">
        <v>6934</v>
      </c>
      <c r="F153" s="235" t="s">
        <v>6935</v>
      </c>
      <c r="G153" s="236" t="s">
        <v>396</v>
      </c>
      <c r="H153" s="237">
        <v>1470</v>
      </c>
      <c r="I153" s="238"/>
      <c r="J153" s="239">
        <f>ROUND(I153*H153,2)</f>
        <v>0</v>
      </c>
      <c r="K153" s="235" t="s">
        <v>1</v>
      </c>
      <c r="L153" s="44"/>
      <c r="M153" s="240" t="s">
        <v>1</v>
      </c>
      <c r="N153" s="241" t="s">
        <v>48</v>
      </c>
      <c r="O153" s="87"/>
      <c r="P153" s="242">
        <f>O153*H153</f>
        <v>0</v>
      </c>
      <c r="Q153" s="242">
        <v>0</v>
      </c>
      <c r="R153" s="242">
        <f>Q153*H153</f>
        <v>0</v>
      </c>
      <c r="S153" s="242">
        <v>0</v>
      </c>
      <c r="T153" s="243">
        <f>S153*H153</f>
        <v>0</v>
      </c>
      <c r="AR153" s="244" t="s">
        <v>125</v>
      </c>
      <c r="AT153" s="244" t="s">
        <v>266</v>
      </c>
      <c r="AU153" s="244" t="s">
        <v>90</v>
      </c>
      <c r="AY153" s="17" t="s">
        <v>263</v>
      </c>
      <c r="BE153" s="245">
        <f>IF(N153="základní",J153,0)</f>
        <v>0</v>
      </c>
      <c r="BF153" s="245">
        <f>IF(N153="snížená",J153,0)</f>
        <v>0</v>
      </c>
      <c r="BG153" s="245">
        <f>IF(N153="zákl. přenesená",J153,0)</f>
        <v>0</v>
      </c>
      <c r="BH153" s="245">
        <f>IF(N153="sníž. přenesená",J153,0)</f>
        <v>0</v>
      </c>
      <c r="BI153" s="245">
        <f>IF(N153="nulová",J153,0)</f>
        <v>0</v>
      </c>
      <c r="BJ153" s="17" t="s">
        <v>90</v>
      </c>
      <c r="BK153" s="245">
        <f>ROUND(I153*H153,2)</f>
        <v>0</v>
      </c>
      <c r="BL153" s="17" t="s">
        <v>125</v>
      </c>
      <c r="BM153" s="244" t="s">
        <v>643</v>
      </c>
    </row>
    <row r="154" s="1" customFormat="1" ht="16.5" customHeight="1">
      <c r="B154" s="39"/>
      <c r="C154" s="233" t="s">
        <v>506</v>
      </c>
      <c r="D154" s="233" t="s">
        <v>266</v>
      </c>
      <c r="E154" s="234" t="s">
        <v>6936</v>
      </c>
      <c r="F154" s="235" t="s">
        <v>6937</v>
      </c>
      <c r="G154" s="236" t="s">
        <v>396</v>
      </c>
      <c r="H154" s="237">
        <v>9600</v>
      </c>
      <c r="I154" s="238"/>
      <c r="J154" s="239">
        <f>ROUND(I154*H154,2)</f>
        <v>0</v>
      </c>
      <c r="K154" s="235" t="s">
        <v>413</v>
      </c>
      <c r="L154" s="44"/>
      <c r="M154" s="240" t="s">
        <v>1</v>
      </c>
      <c r="N154" s="241" t="s">
        <v>48</v>
      </c>
      <c r="O154" s="87"/>
      <c r="P154" s="242">
        <f>O154*H154</f>
        <v>0</v>
      </c>
      <c r="Q154" s="242">
        <v>0</v>
      </c>
      <c r="R154" s="242">
        <f>Q154*H154</f>
        <v>0</v>
      </c>
      <c r="S154" s="242">
        <v>0</v>
      </c>
      <c r="T154" s="243">
        <f>S154*H154</f>
        <v>0</v>
      </c>
      <c r="AR154" s="244" t="s">
        <v>125</v>
      </c>
      <c r="AT154" s="244" t="s">
        <v>266</v>
      </c>
      <c r="AU154" s="244" t="s">
        <v>90</v>
      </c>
      <c r="AY154" s="17" t="s">
        <v>263</v>
      </c>
      <c r="BE154" s="245">
        <f>IF(N154="základní",J154,0)</f>
        <v>0</v>
      </c>
      <c r="BF154" s="245">
        <f>IF(N154="snížená",J154,0)</f>
        <v>0</v>
      </c>
      <c r="BG154" s="245">
        <f>IF(N154="zákl. přenesená",J154,0)</f>
        <v>0</v>
      </c>
      <c r="BH154" s="245">
        <f>IF(N154="sníž. přenesená",J154,0)</f>
        <v>0</v>
      </c>
      <c r="BI154" s="245">
        <f>IF(N154="nulová",J154,0)</f>
        <v>0</v>
      </c>
      <c r="BJ154" s="17" t="s">
        <v>90</v>
      </c>
      <c r="BK154" s="245">
        <f>ROUND(I154*H154,2)</f>
        <v>0</v>
      </c>
      <c r="BL154" s="17" t="s">
        <v>125</v>
      </c>
      <c r="BM154" s="244" t="s">
        <v>680</v>
      </c>
    </row>
    <row r="155" s="1" customFormat="1" ht="16.5" customHeight="1">
      <c r="B155" s="39"/>
      <c r="C155" s="233" t="s">
        <v>511</v>
      </c>
      <c r="D155" s="233" t="s">
        <v>266</v>
      </c>
      <c r="E155" s="234" t="s">
        <v>6938</v>
      </c>
      <c r="F155" s="235" t="s">
        <v>6939</v>
      </c>
      <c r="G155" s="236" t="s">
        <v>396</v>
      </c>
      <c r="H155" s="237">
        <v>440</v>
      </c>
      <c r="I155" s="238"/>
      <c r="J155" s="239">
        <f>ROUND(I155*H155,2)</f>
        <v>0</v>
      </c>
      <c r="K155" s="235" t="s">
        <v>413</v>
      </c>
      <c r="L155" s="44"/>
      <c r="M155" s="240" t="s">
        <v>1</v>
      </c>
      <c r="N155" s="241" t="s">
        <v>48</v>
      </c>
      <c r="O155" s="87"/>
      <c r="P155" s="242">
        <f>O155*H155</f>
        <v>0</v>
      </c>
      <c r="Q155" s="242">
        <v>0</v>
      </c>
      <c r="R155" s="242">
        <f>Q155*H155</f>
        <v>0</v>
      </c>
      <c r="S155" s="242">
        <v>0</v>
      </c>
      <c r="T155" s="243">
        <f>S155*H155</f>
        <v>0</v>
      </c>
      <c r="AR155" s="244" t="s">
        <v>125</v>
      </c>
      <c r="AT155" s="244" t="s">
        <v>266</v>
      </c>
      <c r="AU155" s="244" t="s">
        <v>90</v>
      </c>
      <c r="AY155" s="17" t="s">
        <v>263</v>
      </c>
      <c r="BE155" s="245">
        <f>IF(N155="základní",J155,0)</f>
        <v>0</v>
      </c>
      <c r="BF155" s="245">
        <f>IF(N155="snížená",J155,0)</f>
        <v>0</v>
      </c>
      <c r="BG155" s="245">
        <f>IF(N155="zákl. přenesená",J155,0)</f>
        <v>0</v>
      </c>
      <c r="BH155" s="245">
        <f>IF(N155="sníž. přenesená",J155,0)</f>
        <v>0</v>
      </c>
      <c r="BI155" s="245">
        <f>IF(N155="nulová",J155,0)</f>
        <v>0</v>
      </c>
      <c r="BJ155" s="17" t="s">
        <v>90</v>
      </c>
      <c r="BK155" s="245">
        <f>ROUND(I155*H155,2)</f>
        <v>0</v>
      </c>
      <c r="BL155" s="17" t="s">
        <v>125</v>
      </c>
      <c r="BM155" s="244" t="s">
        <v>688</v>
      </c>
    </row>
    <row r="156" s="1" customFormat="1" ht="16.5" customHeight="1">
      <c r="B156" s="39"/>
      <c r="C156" s="233" t="s">
        <v>515</v>
      </c>
      <c r="D156" s="233" t="s">
        <v>266</v>
      </c>
      <c r="E156" s="234" t="s">
        <v>6940</v>
      </c>
      <c r="F156" s="235" t="s">
        <v>6941</v>
      </c>
      <c r="G156" s="236" t="s">
        <v>396</v>
      </c>
      <c r="H156" s="237">
        <v>217</v>
      </c>
      <c r="I156" s="238"/>
      <c r="J156" s="239">
        <f>ROUND(I156*H156,2)</f>
        <v>0</v>
      </c>
      <c r="K156" s="235" t="s">
        <v>413</v>
      </c>
      <c r="L156" s="44"/>
      <c r="M156" s="240" t="s">
        <v>1</v>
      </c>
      <c r="N156" s="241" t="s">
        <v>48</v>
      </c>
      <c r="O156" s="87"/>
      <c r="P156" s="242">
        <f>O156*H156</f>
        <v>0</v>
      </c>
      <c r="Q156" s="242">
        <v>0</v>
      </c>
      <c r="R156" s="242">
        <f>Q156*H156</f>
        <v>0</v>
      </c>
      <c r="S156" s="242">
        <v>0</v>
      </c>
      <c r="T156" s="243">
        <f>S156*H156</f>
        <v>0</v>
      </c>
      <c r="AR156" s="244" t="s">
        <v>125</v>
      </c>
      <c r="AT156" s="244" t="s">
        <v>266</v>
      </c>
      <c r="AU156" s="244" t="s">
        <v>90</v>
      </c>
      <c r="AY156" s="17" t="s">
        <v>263</v>
      </c>
      <c r="BE156" s="245">
        <f>IF(N156="základní",J156,0)</f>
        <v>0</v>
      </c>
      <c r="BF156" s="245">
        <f>IF(N156="snížená",J156,0)</f>
        <v>0</v>
      </c>
      <c r="BG156" s="245">
        <f>IF(N156="zákl. přenesená",J156,0)</f>
        <v>0</v>
      </c>
      <c r="BH156" s="245">
        <f>IF(N156="sníž. přenesená",J156,0)</f>
        <v>0</v>
      </c>
      <c r="BI156" s="245">
        <f>IF(N156="nulová",J156,0)</f>
        <v>0</v>
      </c>
      <c r="BJ156" s="17" t="s">
        <v>90</v>
      </c>
      <c r="BK156" s="245">
        <f>ROUND(I156*H156,2)</f>
        <v>0</v>
      </c>
      <c r="BL156" s="17" t="s">
        <v>125</v>
      </c>
      <c r="BM156" s="244" t="s">
        <v>697</v>
      </c>
    </row>
    <row r="157" s="1" customFormat="1" ht="16.5" customHeight="1">
      <c r="B157" s="39"/>
      <c r="C157" s="233" t="s">
        <v>523</v>
      </c>
      <c r="D157" s="233" t="s">
        <v>266</v>
      </c>
      <c r="E157" s="234" t="s">
        <v>6942</v>
      </c>
      <c r="F157" s="235" t="s">
        <v>6943</v>
      </c>
      <c r="G157" s="236" t="s">
        <v>396</v>
      </c>
      <c r="H157" s="237">
        <v>240</v>
      </c>
      <c r="I157" s="238"/>
      <c r="J157" s="239">
        <f>ROUND(I157*H157,2)</f>
        <v>0</v>
      </c>
      <c r="K157" s="235" t="s">
        <v>413</v>
      </c>
      <c r="L157" s="44"/>
      <c r="M157" s="240" t="s">
        <v>1</v>
      </c>
      <c r="N157" s="241" t="s">
        <v>48</v>
      </c>
      <c r="O157" s="87"/>
      <c r="P157" s="242">
        <f>O157*H157</f>
        <v>0</v>
      </c>
      <c r="Q157" s="242">
        <v>0</v>
      </c>
      <c r="R157" s="242">
        <f>Q157*H157</f>
        <v>0</v>
      </c>
      <c r="S157" s="242">
        <v>0</v>
      </c>
      <c r="T157" s="243">
        <f>S157*H157</f>
        <v>0</v>
      </c>
      <c r="AR157" s="244" t="s">
        <v>125</v>
      </c>
      <c r="AT157" s="244" t="s">
        <v>266</v>
      </c>
      <c r="AU157" s="244" t="s">
        <v>90</v>
      </c>
      <c r="AY157" s="17" t="s">
        <v>263</v>
      </c>
      <c r="BE157" s="245">
        <f>IF(N157="základní",J157,0)</f>
        <v>0</v>
      </c>
      <c r="BF157" s="245">
        <f>IF(N157="snížená",J157,0)</f>
        <v>0</v>
      </c>
      <c r="BG157" s="245">
        <f>IF(N157="zákl. přenesená",J157,0)</f>
        <v>0</v>
      </c>
      <c r="BH157" s="245">
        <f>IF(N157="sníž. přenesená",J157,0)</f>
        <v>0</v>
      </c>
      <c r="BI157" s="245">
        <f>IF(N157="nulová",J157,0)</f>
        <v>0</v>
      </c>
      <c r="BJ157" s="17" t="s">
        <v>90</v>
      </c>
      <c r="BK157" s="245">
        <f>ROUND(I157*H157,2)</f>
        <v>0</v>
      </c>
      <c r="BL157" s="17" t="s">
        <v>125</v>
      </c>
      <c r="BM157" s="244" t="s">
        <v>706</v>
      </c>
    </row>
    <row r="158" s="1" customFormat="1" ht="16.5" customHeight="1">
      <c r="B158" s="39"/>
      <c r="C158" s="233" t="s">
        <v>529</v>
      </c>
      <c r="D158" s="233" t="s">
        <v>266</v>
      </c>
      <c r="E158" s="234" t="s">
        <v>6944</v>
      </c>
      <c r="F158" s="235" t="s">
        <v>6945</v>
      </c>
      <c r="G158" s="236" t="s">
        <v>396</v>
      </c>
      <c r="H158" s="237">
        <v>577</v>
      </c>
      <c r="I158" s="238"/>
      <c r="J158" s="239">
        <f>ROUND(I158*H158,2)</f>
        <v>0</v>
      </c>
      <c r="K158" s="235" t="s">
        <v>413</v>
      </c>
      <c r="L158" s="44"/>
      <c r="M158" s="240" t="s">
        <v>1</v>
      </c>
      <c r="N158" s="241" t="s">
        <v>48</v>
      </c>
      <c r="O158" s="87"/>
      <c r="P158" s="242">
        <f>O158*H158</f>
        <v>0</v>
      </c>
      <c r="Q158" s="242">
        <v>0</v>
      </c>
      <c r="R158" s="242">
        <f>Q158*H158</f>
        <v>0</v>
      </c>
      <c r="S158" s="242">
        <v>0</v>
      </c>
      <c r="T158" s="243">
        <f>S158*H158</f>
        <v>0</v>
      </c>
      <c r="AR158" s="244" t="s">
        <v>125</v>
      </c>
      <c r="AT158" s="244" t="s">
        <v>266</v>
      </c>
      <c r="AU158" s="244" t="s">
        <v>90</v>
      </c>
      <c r="AY158" s="17" t="s">
        <v>263</v>
      </c>
      <c r="BE158" s="245">
        <f>IF(N158="základní",J158,0)</f>
        <v>0</v>
      </c>
      <c r="BF158" s="245">
        <f>IF(N158="snížená",J158,0)</f>
        <v>0</v>
      </c>
      <c r="BG158" s="245">
        <f>IF(N158="zákl. přenesená",J158,0)</f>
        <v>0</v>
      </c>
      <c r="BH158" s="245">
        <f>IF(N158="sníž. přenesená",J158,0)</f>
        <v>0</v>
      </c>
      <c r="BI158" s="245">
        <f>IF(N158="nulová",J158,0)</f>
        <v>0</v>
      </c>
      <c r="BJ158" s="17" t="s">
        <v>90</v>
      </c>
      <c r="BK158" s="245">
        <f>ROUND(I158*H158,2)</f>
        <v>0</v>
      </c>
      <c r="BL158" s="17" t="s">
        <v>125</v>
      </c>
      <c r="BM158" s="244" t="s">
        <v>726</v>
      </c>
    </row>
    <row r="159" s="1" customFormat="1" ht="16.5" customHeight="1">
      <c r="B159" s="39"/>
      <c r="C159" s="233" t="s">
        <v>538</v>
      </c>
      <c r="D159" s="233" t="s">
        <v>266</v>
      </c>
      <c r="E159" s="234" t="s">
        <v>6946</v>
      </c>
      <c r="F159" s="235" t="s">
        <v>6947</v>
      </c>
      <c r="G159" s="236" t="s">
        <v>396</v>
      </c>
      <c r="H159" s="237">
        <v>145</v>
      </c>
      <c r="I159" s="238"/>
      <c r="J159" s="239">
        <f>ROUND(I159*H159,2)</f>
        <v>0</v>
      </c>
      <c r="K159" s="235" t="s">
        <v>413</v>
      </c>
      <c r="L159" s="44"/>
      <c r="M159" s="240" t="s">
        <v>1</v>
      </c>
      <c r="N159" s="241" t="s">
        <v>48</v>
      </c>
      <c r="O159" s="87"/>
      <c r="P159" s="242">
        <f>O159*H159</f>
        <v>0</v>
      </c>
      <c r="Q159" s="242">
        <v>0</v>
      </c>
      <c r="R159" s="242">
        <f>Q159*H159</f>
        <v>0</v>
      </c>
      <c r="S159" s="242">
        <v>0</v>
      </c>
      <c r="T159" s="243">
        <f>S159*H159</f>
        <v>0</v>
      </c>
      <c r="AR159" s="244" t="s">
        <v>125</v>
      </c>
      <c r="AT159" s="244" t="s">
        <v>266</v>
      </c>
      <c r="AU159" s="244" t="s">
        <v>90</v>
      </c>
      <c r="AY159" s="17" t="s">
        <v>263</v>
      </c>
      <c r="BE159" s="245">
        <f>IF(N159="základní",J159,0)</f>
        <v>0</v>
      </c>
      <c r="BF159" s="245">
        <f>IF(N159="snížená",J159,0)</f>
        <v>0</v>
      </c>
      <c r="BG159" s="245">
        <f>IF(N159="zákl. přenesená",J159,0)</f>
        <v>0</v>
      </c>
      <c r="BH159" s="245">
        <f>IF(N159="sníž. přenesená",J159,0)</f>
        <v>0</v>
      </c>
      <c r="BI159" s="245">
        <f>IF(N159="nulová",J159,0)</f>
        <v>0</v>
      </c>
      <c r="BJ159" s="17" t="s">
        <v>90</v>
      </c>
      <c r="BK159" s="245">
        <f>ROUND(I159*H159,2)</f>
        <v>0</v>
      </c>
      <c r="BL159" s="17" t="s">
        <v>125</v>
      </c>
      <c r="BM159" s="244" t="s">
        <v>737</v>
      </c>
    </row>
    <row r="160" s="1" customFormat="1" ht="16.5" customHeight="1">
      <c r="B160" s="39"/>
      <c r="C160" s="233" t="s">
        <v>547</v>
      </c>
      <c r="D160" s="233" t="s">
        <v>266</v>
      </c>
      <c r="E160" s="234" t="s">
        <v>6948</v>
      </c>
      <c r="F160" s="235" t="s">
        <v>6949</v>
      </c>
      <c r="G160" s="236" t="s">
        <v>396</v>
      </c>
      <c r="H160" s="237">
        <v>80</v>
      </c>
      <c r="I160" s="238"/>
      <c r="J160" s="239">
        <f>ROUND(I160*H160,2)</f>
        <v>0</v>
      </c>
      <c r="K160" s="235" t="s">
        <v>413</v>
      </c>
      <c r="L160" s="44"/>
      <c r="M160" s="240" t="s">
        <v>1</v>
      </c>
      <c r="N160" s="241" t="s">
        <v>48</v>
      </c>
      <c r="O160" s="87"/>
      <c r="P160" s="242">
        <f>O160*H160</f>
        <v>0</v>
      </c>
      <c r="Q160" s="242">
        <v>0</v>
      </c>
      <c r="R160" s="242">
        <f>Q160*H160</f>
        <v>0</v>
      </c>
      <c r="S160" s="242">
        <v>0</v>
      </c>
      <c r="T160" s="243">
        <f>S160*H160</f>
        <v>0</v>
      </c>
      <c r="AR160" s="244" t="s">
        <v>125</v>
      </c>
      <c r="AT160" s="244" t="s">
        <v>266</v>
      </c>
      <c r="AU160" s="244" t="s">
        <v>90</v>
      </c>
      <c r="AY160" s="17" t="s">
        <v>263</v>
      </c>
      <c r="BE160" s="245">
        <f>IF(N160="základní",J160,0)</f>
        <v>0</v>
      </c>
      <c r="BF160" s="245">
        <f>IF(N160="snížená",J160,0)</f>
        <v>0</v>
      </c>
      <c r="BG160" s="245">
        <f>IF(N160="zákl. přenesená",J160,0)</f>
        <v>0</v>
      </c>
      <c r="BH160" s="245">
        <f>IF(N160="sníž. přenesená",J160,0)</f>
        <v>0</v>
      </c>
      <c r="BI160" s="245">
        <f>IF(N160="nulová",J160,0)</f>
        <v>0</v>
      </c>
      <c r="BJ160" s="17" t="s">
        <v>90</v>
      </c>
      <c r="BK160" s="245">
        <f>ROUND(I160*H160,2)</f>
        <v>0</v>
      </c>
      <c r="BL160" s="17" t="s">
        <v>125</v>
      </c>
      <c r="BM160" s="244" t="s">
        <v>746</v>
      </c>
    </row>
    <row r="161" s="1" customFormat="1" ht="16.5" customHeight="1">
      <c r="B161" s="39"/>
      <c r="C161" s="233" t="s">
        <v>556</v>
      </c>
      <c r="D161" s="233" t="s">
        <v>266</v>
      </c>
      <c r="E161" s="234" t="s">
        <v>6950</v>
      </c>
      <c r="F161" s="235" t="s">
        <v>6951</v>
      </c>
      <c r="G161" s="236" t="s">
        <v>396</v>
      </c>
      <c r="H161" s="237">
        <v>925</v>
      </c>
      <c r="I161" s="238"/>
      <c r="J161" s="239">
        <f>ROUND(I161*H161,2)</f>
        <v>0</v>
      </c>
      <c r="K161" s="235" t="s">
        <v>413</v>
      </c>
      <c r="L161" s="44"/>
      <c r="M161" s="240" t="s">
        <v>1</v>
      </c>
      <c r="N161" s="241" t="s">
        <v>48</v>
      </c>
      <c r="O161" s="87"/>
      <c r="P161" s="242">
        <f>O161*H161</f>
        <v>0</v>
      </c>
      <c r="Q161" s="242">
        <v>0</v>
      </c>
      <c r="R161" s="242">
        <f>Q161*H161</f>
        <v>0</v>
      </c>
      <c r="S161" s="242">
        <v>0</v>
      </c>
      <c r="T161" s="243">
        <f>S161*H161</f>
        <v>0</v>
      </c>
      <c r="AR161" s="244" t="s">
        <v>125</v>
      </c>
      <c r="AT161" s="244" t="s">
        <v>266</v>
      </c>
      <c r="AU161" s="244" t="s">
        <v>90</v>
      </c>
      <c r="AY161" s="17" t="s">
        <v>263</v>
      </c>
      <c r="BE161" s="245">
        <f>IF(N161="základní",J161,0)</f>
        <v>0</v>
      </c>
      <c r="BF161" s="245">
        <f>IF(N161="snížená",J161,0)</f>
        <v>0</v>
      </c>
      <c r="BG161" s="245">
        <f>IF(N161="zákl. přenesená",J161,0)</f>
        <v>0</v>
      </c>
      <c r="BH161" s="245">
        <f>IF(N161="sníž. přenesená",J161,0)</f>
        <v>0</v>
      </c>
      <c r="BI161" s="245">
        <f>IF(N161="nulová",J161,0)</f>
        <v>0</v>
      </c>
      <c r="BJ161" s="17" t="s">
        <v>90</v>
      </c>
      <c r="BK161" s="245">
        <f>ROUND(I161*H161,2)</f>
        <v>0</v>
      </c>
      <c r="BL161" s="17" t="s">
        <v>125</v>
      </c>
      <c r="BM161" s="244" t="s">
        <v>755</v>
      </c>
    </row>
    <row r="162" s="1" customFormat="1" ht="16.5" customHeight="1">
      <c r="B162" s="39"/>
      <c r="C162" s="233" t="s">
        <v>563</v>
      </c>
      <c r="D162" s="233" t="s">
        <v>266</v>
      </c>
      <c r="E162" s="234" t="s">
        <v>6952</v>
      </c>
      <c r="F162" s="235" t="s">
        <v>6953</v>
      </c>
      <c r="G162" s="236" t="s">
        <v>396</v>
      </c>
      <c r="H162" s="237">
        <v>100</v>
      </c>
      <c r="I162" s="238"/>
      <c r="J162" s="239">
        <f>ROUND(I162*H162,2)</f>
        <v>0</v>
      </c>
      <c r="K162" s="235" t="s">
        <v>413</v>
      </c>
      <c r="L162" s="44"/>
      <c r="M162" s="240" t="s">
        <v>1</v>
      </c>
      <c r="N162" s="241" t="s">
        <v>48</v>
      </c>
      <c r="O162" s="87"/>
      <c r="P162" s="242">
        <f>O162*H162</f>
        <v>0</v>
      </c>
      <c r="Q162" s="242">
        <v>0</v>
      </c>
      <c r="R162" s="242">
        <f>Q162*H162</f>
        <v>0</v>
      </c>
      <c r="S162" s="242">
        <v>0</v>
      </c>
      <c r="T162" s="243">
        <f>S162*H162</f>
        <v>0</v>
      </c>
      <c r="AR162" s="244" t="s">
        <v>125</v>
      </c>
      <c r="AT162" s="244" t="s">
        <v>266</v>
      </c>
      <c r="AU162" s="244" t="s">
        <v>90</v>
      </c>
      <c r="AY162" s="17" t="s">
        <v>263</v>
      </c>
      <c r="BE162" s="245">
        <f>IF(N162="základní",J162,0)</f>
        <v>0</v>
      </c>
      <c r="BF162" s="245">
        <f>IF(N162="snížená",J162,0)</f>
        <v>0</v>
      </c>
      <c r="BG162" s="245">
        <f>IF(N162="zákl. přenesená",J162,0)</f>
        <v>0</v>
      </c>
      <c r="BH162" s="245">
        <f>IF(N162="sníž. přenesená",J162,0)</f>
        <v>0</v>
      </c>
      <c r="BI162" s="245">
        <f>IF(N162="nulová",J162,0)</f>
        <v>0</v>
      </c>
      <c r="BJ162" s="17" t="s">
        <v>90</v>
      </c>
      <c r="BK162" s="245">
        <f>ROUND(I162*H162,2)</f>
        <v>0</v>
      </c>
      <c r="BL162" s="17" t="s">
        <v>125</v>
      </c>
      <c r="BM162" s="244" t="s">
        <v>771</v>
      </c>
    </row>
    <row r="163" s="1" customFormat="1" ht="16.5" customHeight="1">
      <c r="B163" s="39"/>
      <c r="C163" s="233" t="s">
        <v>570</v>
      </c>
      <c r="D163" s="233" t="s">
        <v>266</v>
      </c>
      <c r="E163" s="234" t="s">
        <v>6954</v>
      </c>
      <c r="F163" s="235" t="s">
        <v>6955</v>
      </c>
      <c r="G163" s="236" t="s">
        <v>396</v>
      </c>
      <c r="H163" s="237">
        <v>80</v>
      </c>
      <c r="I163" s="238"/>
      <c r="J163" s="239">
        <f>ROUND(I163*H163,2)</f>
        <v>0</v>
      </c>
      <c r="K163" s="235" t="s">
        <v>413</v>
      </c>
      <c r="L163" s="44"/>
      <c r="M163" s="240" t="s">
        <v>1</v>
      </c>
      <c r="N163" s="241" t="s">
        <v>48</v>
      </c>
      <c r="O163" s="87"/>
      <c r="P163" s="242">
        <f>O163*H163</f>
        <v>0</v>
      </c>
      <c r="Q163" s="242">
        <v>0</v>
      </c>
      <c r="R163" s="242">
        <f>Q163*H163</f>
        <v>0</v>
      </c>
      <c r="S163" s="242">
        <v>0</v>
      </c>
      <c r="T163" s="243">
        <f>S163*H163</f>
        <v>0</v>
      </c>
      <c r="AR163" s="244" t="s">
        <v>125</v>
      </c>
      <c r="AT163" s="244" t="s">
        <v>266</v>
      </c>
      <c r="AU163" s="244" t="s">
        <v>90</v>
      </c>
      <c r="AY163" s="17" t="s">
        <v>263</v>
      </c>
      <c r="BE163" s="245">
        <f>IF(N163="základní",J163,0)</f>
        <v>0</v>
      </c>
      <c r="BF163" s="245">
        <f>IF(N163="snížená",J163,0)</f>
        <v>0</v>
      </c>
      <c r="BG163" s="245">
        <f>IF(N163="zákl. přenesená",J163,0)</f>
        <v>0</v>
      </c>
      <c r="BH163" s="245">
        <f>IF(N163="sníž. přenesená",J163,0)</f>
        <v>0</v>
      </c>
      <c r="BI163" s="245">
        <f>IF(N163="nulová",J163,0)</f>
        <v>0</v>
      </c>
      <c r="BJ163" s="17" t="s">
        <v>90</v>
      </c>
      <c r="BK163" s="245">
        <f>ROUND(I163*H163,2)</f>
        <v>0</v>
      </c>
      <c r="BL163" s="17" t="s">
        <v>125</v>
      </c>
      <c r="BM163" s="244" t="s">
        <v>785</v>
      </c>
    </row>
    <row r="164" s="1" customFormat="1" ht="16.5" customHeight="1">
      <c r="B164" s="39"/>
      <c r="C164" s="233" t="s">
        <v>576</v>
      </c>
      <c r="D164" s="233" t="s">
        <v>266</v>
      </c>
      <c r="E164" s="234" t="s">
        <v>6956</v>
      </c>
      <c r="F164" s="235" t="s">
        <v>6957</v>
      </c>
      <c r="G164" s="236" t="s">
        <v>396</v>
      </c>
      <c r="H164" s="237">
        <v>90</v>
      </c>
      <c r="I164" s="238"/>
      <c r="J164" s="239">
        <f>ROUND(I164*H164,2)</f>
        <v>0</v>
      </c>
      <c r="K164" s="235" t="s">
        <v>413</v>
      </c>
      <c r="L164" s="44"/>
      <c r="M164" s="240" t="s">
        <v>1</v>
      </c>
      <c r="N164" s="241" t="s">
        <v>48</v>
      </c>
      <c r="O164" s="87"/>
      <c r="P164" s="242">
        <f>O164*H164</f>
        <v>0</v>
      </c>
      <c r="Q164" s="242">
        <v>0</v>
      </c>
      <c r="R164" s="242">
        <f>Q164*H164</f>
        <v>0</v>
      </c>
      <c r="S164" s="242">
        <v>0</v>
      </c>
      <c r="T164" s="243">
        <f>S164*H164</f>
        <v>0</v>
      </c>
      <c r="AR164" s="244" t="s">
        <v>125</v>
      </c>
      <c r="AT164" s="244" t="s">
        <v>266</v>
      </c>
      <c r="AU164" s="244" t="s">
        <v>90</v>
      </c>
      <c r="AY164" s="17" t="s">
        <v>263</v>
      </c>
      <c r="BE164" s="245">
        <f>IF(N164="základní",J164,0)</f>
        <v>0</v>
      </c>
      <c r="BF164" s="245">
        <f>IF(N164="snížená",J164,0)</f>
        <v>0</v>
      </c>
      <c r="BG164" s="245">
        <f>IF(N164="zákl. přenesená",J164,0)</f>
        <v>0</v>
      </c>
      <c r="BH164" s="245">
        <f>IF(N164="sníž. přenesená",J164,0)</f>
        <v>0</v>
      </c>
      <c r="BI164" s="245">
        <f>IF(N164="nulová",J164,0)</f>
        <v>0</v>
      </c>
      <c r="BJ164" s="17" t="s">
        <v>90</v>
      </c>
      <c r="BK164" s="245">
        <f>ROUND(I164*H164,2)</f>
        <v>0</v>
      </c>
      <c r="BL164" s="17" t="s">
        <v>125</v>
      </c>
      <c r="BM164" s="244" t="s">
        <v>794</v>
      </c>
    </row>
    <row r="165" s="1" customFormat="1" ht="16.5" customHeight="1">
      <c r="B165" s="39"/>
      <c r="C165" s="233" t="s">
        <v>581</v>
      </c>
      <c r="D165" s="233" t="s">
        <v>266</v>
      </c>
      <c r="E165" s="234" t="s">
        <v>6958</v>
      </c>
      <c r="F165" s="235" t="s">
        <v>6959</v>
      </c>
      <c r="G165" s="236" t="s">
        <v>396</v>
      </c>
      <c r="H165" s="237">
        <v>80</v>
      </c>
      <c r="I165" s="238"/>
      <c r="J165" s="239">
        <f>ROUND(I165*H165,2)</f>
        <v>0</v>
      </c>
      <c r="K165" s="235" t="s">
        <v>413</v>
      </c>
      <c r="L165" s="44"/>
      <c r="M165" s="240" t="s">
        <v>1</v>
      </c>
      <c r="N165" s="241" t="s">
        <v>48</v>
      </c>
      <c r="O165" s="87"/>
      <c r="P165" s="242">
        <f>O165*H165</f>
        <v>0</v>
      </c>
      <c r="Q165" s="242">
        <v>0</v>
      </c>
      <c r="R165" s="242">
        <f>Q165*H165</f>
        <v>0</v>
      </c>
      <c r="S165" s="242">
        <v>0</v>
      </c>
      <c r="T165" s="243">
        <f>S165*H165</f>
        <v>0</v>
      </c>
      <c r="AR165" s="244" t="s">
        <v>125</v>
      </c>
      <c r="AT165" s="244" t="s">
        <v>266</v>
      </c>
      <c r="AU165" s="244" t="s">
        <v>90</v>
      </c>
      <c r="AY165" s="17" t="s">
        <v>263</v>
      </c>
      <c r="BE165" s="245">
        <f>IF(N165="základní",J165,0)</f>
        <v>0</v>
      </c>
      <c r="BF165" s="245">
        <f>IF(N165="snížená",J165,0)</f>
        <v>0</v>
      </c>
      <c r="BG165" s="245">
        <f>IF(N165="zákl. přenesená",J165,0)</f>
        <v>0</v>
      </c>
      <c r="BH165" s="245">
        <f>IF(N165="sníž. přenesená",J165,0)</f>
        <v>0</v>
      </c>
      <c r="BI165" s="245">
        <f>IF(N165="nulová",J165,0)</f>
        <v>0</v>
      </c>
      <c r="BJ165" s="17" t="s">
        <v>90</v>
      </c>
      <c r="BK165" s="245">
        <f>ROUND(I165*H165,2)</f>
        <v>0</v>
      </c>
      <c r="BL165" s="17" t="s">
        <v>125</v>
      </c>
      <c r="BM165" s="244" t="s">
        <v>800</v>
      </c>
    </row>
    <row r="166" s="1" customFormat="1" ht="16.5" customHeight="1">
      <c r="B166" s="39"/>
      <c r="C166" s="233" t="s">
        <v>585</v>
      </c>
      <c r="D166" s="233" t="s">
        <v>266</v>
      </c>
      <c r="E166" s="234" t="s">
        <v>6960</v>
      </c>
      <c r="F166" s="235" t="s">
        <v>6961</v>
      </c>
      <c r="G166" s="236" t="s">
        <v>396</v>
      </c>
      <c r="H166" s="237">
        <v>60</v>
      </c>
      <c r="I166" s="238"/>
      <c r="J166" s="239">
        <f>ROUND(I166*H166,2)</f>
        <v>0</v>
      </c>
      <c r="K166" s="235" t="s">
        <v>413</v>
      </c>
      <c r="L166" s="44"/>
      <c r="M166" s="240" t="s">
        <v>1</v>
      </c>
      <c r="N166" s="241" t="s">
        <v>48</v>
      </c>
      <c r="O166" s="87"/>
      <c r="P166" s="242">
        <f>O166*H166</f>
        <v>0</v>
      </c>
      <c r="Q166" s="242">
        <v>0</v>
      </c>
      <c r="R166" s="242">
        <f>Q166*H166</f>
        <v>0</v>
      </c>
      <c r="S166" s="242">
        <v>0</v>
      </c>
      <c r="T166" s="243">
        <f>S166*H166</f>
        <v>0</v>
      </c>
      <c r="AR166" s="244" t="s">
        <v>125</v>
      </c>
      <c r="AT166" s="244" t="s">
        <v>266</v>
      </c>
      <c r="AU166" s="244" t="s">
        <v>90</v>
      </c>
      <c r="AY166" s="17" t="s">
        <v>263</v>
      </c>
      <c r="BE166" s="245">
        <f>IF(N166="základní",J166,0)</f>
        <v>0</v>
      </c>
      <c r="BF166" s="245">
        <f>IF(N166="snížená",J166,0)</f>
        <v>0</v>
      </c>
      <c r="BG166" s="245">
        <f>IF(N166="zákl. přenesená",J166,0)</f>
        <v>0</v>
      </c>
      <c r="BH166" s="245">
        <f>IF(N166="sníž. přenesená",J166,0)</f>
        <v>0</v>
      </c>
      <c r="BI166" s="245">
        <f>IF(N166="nulová",J166,0)</f>
        <v>0</v>
      </c>
      <c r="BJ166" s="17" t="s">
        <v>90</v>
      </c>
      <c r="BK166" s="245">
        <f>ROUND(I166*H166,2)</f>
        <v>0</v>
      </c>
      <c r="BL166" s="17" t="s">
        <v>125</v>
      </c>
      <c r="BM166" s="244" t="s">
        <v>808</v>
      </c>
    </row>
    <row r="167" s="1" customFormat="1" ht="16.5" customHeight="1">
      <c r="B167" s="39"/>
      <c r="C167" s="233" t="s">
        <v>593</v>
      </c>
      <c r="D167" s="233" t="s">
        <v>266</v>
      </c>
      <c r="E167" s="234" t="s">
        <v>6962</v>
      </c>
      <c r="F167" s="235" t="s">
        <v>6963</v>
      </c>
      <c r="G167" s="236" t="s">
        <v>396</v>
      </c>
      <c r="H167" s="237">
        <v>190</v>
      </c>
      <c r="I167" s="238"/>
      <c r="J167" s="239">
        <f>ROUND(I167*H167,2)</f>
        <v>0</v>
      </c>
      <c r="K167" s="235" t="s">
        <v>413</v>
      </c>
      <c r="L167" s="44"/>
      <c r="M167" s="240" t="s">
        <v>1</v>
      </c>
      <c r="N167" s="241" t="s">
        <v>48</v>
      </c>
      <c r="O167" s="87"/>
      <c r="P167" s="242">
        <f>O167*H167</f>
        <v>0</v>
      </c>
      <c r="Q167" s="242">
        <v>0</v>
      </c>
      <c r="R167" s="242">
        <f>Q167*H167</f>
        <v>0</v>
      </c>
      <c r="S167" s="242">
        <v>0</v>
      </c>
      <c r="T167" s="243">
        <f>S167*H167</f>
        <v>0</v>
      </c>
      <c r="AR167" s="244" t="s">
        <v>125</v>
      </c>
      <c r="AT167" s="244" t="s">
        <v>266</v>
      </c>
      <c r="AU167" s="244" t="s">
        <v>90</v>
      </c>
      <c r="AY167" s="17" t="s">
        <v>263</v>
      </c>
      <c r="BE167" s="245">
        <f>IF(N167="základní",J167,0)</f>
        <v>0</v>
      </c>
      <c r="BF167" s="245">
        <f>IF(N167="snížená",J167,0)</f>
        <v>0</v>
      </c>
      <c r="BG167" s="245">
        <f>IF(N167="zákl. přenesená",J167,0)</f>
        <v>0</v>
      </c>
      <c r="BH167" s="245">
        <f>IF(N167="sníž. přenesená",J167,0)</f>
        <v>0</v>
      </c>
      <c r="BI167" s="245">
        <f>IF(N167="nulová",J167,0)</f>
        <v>0</v>
      </c>
      <c r="BJ167" s="17" t="s">
        <v>90</v>
      </c>
      <c r="BK167" s="245">
        <f>ROUND(I167*H167,2)</f>
        <v>0</v>
      </c>
      <c r="BL167" s="17" t="s">
        <v>125</v>
      </c>
      <c r="BM167" s="244" t="s">
        <v>816</v>
      </c>
    </row>
    <row r="168" s="1" customFormat="1" ht="16.5" customHeight="1">
      <c r="B168" s="39"/>
      <c r="C168" s="233" t="s">
        <v>600</v>
      </c>
      <c r="D168" s="233" t="s">
        <v>266</v>
      </c>
      <c r="E168" s="234" t="s">
        <v>6964</v>
      </c>
      <c r="F168" s="235" t="s">
        <v>6965</v>
      </c>
      <c r="G168" s="236" t="s">
        <v>396</v>
      </c>
      <c r="H168" s="237">
        <v>175</v>
      </c>
      <c r="I168" s="238"/>
      <c r="J168" s="239">
        <f>ROUND(I168*H168,2)</f>
        <v>0</v>
      </c>
      <c r="K168" s="235" t="s">
        <v>413</v>
      </c>
      <c r="L168" s="44"/>
      <c r="M168" s="240" t="s">
        <v>1</v>
      </c>
      <c r="N168" s="241" t="s">
        <v>48</v>
      </c>
      <c r="O168" s="87"/>
      <c r="P168" s="242">
        <f>O168*H168</f>
        <v>0</v>
      </c>
      <c r="Q168" s="242">
        <v>0</v>
      </c>
      <c r="R168" s="242">
        <f>Q168*H168</f>
        <v>0</v>
      </c>
      <c r="S168" s="242">
        <v>0</v>
      </c>
      <c r="T168" s="243">
        <f>S168*H168</f>
        <v>0</v>
      </c>
      <c r="AR168" s="244" t="s">
        <v>125</v>
      </c>
      <c r="AT168" s="244" t="s">
        <v>266</v>
      </c>
      <c r="AU168" s="244" t="s">
        <v>90</v>
      </c>
      <c r="AY168" s="17" t="s">
        <v>263</v>
      </c>
      <c r="BE168" s="245">
        <f>IF(N168="základní",J168,0)</f>
        <v>0</v>
      </c>
      <c r="BF168" s="245">
        <f>IF(N168="snížená",J168,0)</f>
        <v>0</v>
      </c>
      <c r="BG168" s="245">
        <f>IF(N168="zákl. přenesená",J168,0)</f>
        <v>0</v>
      </c>
      <c r="BH168" s="245">
        <f>IF(N168="sníž. přenesená",J168,0)</f>
        <v>0</v>
      </c>
      <c r="BI168" s="245">
        <f>IF(N168="nulová",J168,0)</f>
        <v>0</v>
      </c>
      <c r="BJ168" s="17" t="s">
        <v>90</v>
      </c>
      <c r="BK168" s="245">
        <f>ROUND(I168*H168,2)</f>
        <v>0</v>
      </c>
      <c r="BL168" s="17" t="s">
        <v>125</v>
      </c>
      <c r="BM168" s="244" t="s">
        <v>830</v>
      </c>
    </row>
    <row r="169" s="1" customFormat="1" ht="16.5" customHeight="1">
      <c r="B169" s="39"/>
      <c r="C169" s="233" t="s">
        <v>605</v>
      </c>
      <c r="D169" s="233" t="s">
        <v>266</v>
      </c>
      <c r="E169" s="234" t="s">
        <v>6966</v>
      </c>
      <c r="F169" s="235" t="s">
        <v>6967</v>
      </c>
      <c r="G169" s="236" t="s">
        <v>396</v>
      </c>
      <c r="H169" s="237">
        <v>1350</v>
      </c>
      <c r="I169" s="238"/>
      <c r="J169" s="239">
        <f>ROUND(I169*H169,2)</f>
        <v>0</v>
      </c>
      <c r="K169" s="235" t="s">
        <v>413</v>
      </c>
      <c r="L169" s="44"/>
      <c r="M169" s="240" t="s">
        <v>1</v>
      </c>
      <c r="N169" s="241" t="s">
        <v>48</v>
      </c>
      <c r="O169" s="87"/>
      <c r="P169" s="242">
        <f>O169*H169</f>
        <v>0</v>
      </c>
      <c r="Q169" s="242">
        <v>0</v>
      </c>
      <c r="R169" s="242">
        <f>Q169*H169</f>
        <v>0</v>
      </c>
      <c r="S169" s="242">
        <v>0</v>
      </c>
      <c r="T169" s="243">
        <f>S169*H169</f>
        <v>0</v>
      </c>
      <c r="AR169" s="244" t="s">
        <v>125</v>
      </c>
      <c r="AT169" s="244" t="s">
        <v>266</v>
      </c>
      <c r="AU169" s="244" t="s">
        <v>90</v>
      </c>
      <c r="AY169" s="17" t="s">
        <v>263</v>
      </c>
      <c r="BE169" s="245">
        <f>IF(N169="základní",J169,0)</f>
        <v>0</v>
      </c>
      <c r="BF169" s="245">
        <f>IF(N169="snížená",J169,0)</f>
        <v>0</v>
      </c>
      <c r="BG169" s="245">
        <f>IF(N169="zákl. přenesená",J169,0)</f>
        <v>0</v>
      </c>
      <c r="BH169" s="245">
        <f>IF(N169="sníž. přenesená",J169,0)</f>
        <v>0</v>
      </c>
      <c r="BI169" s="245">
        <f>IF(N169="nulová",J169,0)</f>
        <v>0</v>
      </c>
      <c r="BJ169" s="17" t="s">
        <v>90</v>
      </c>
      <c r="BK169" s="245">
        <f>ROUND(I169*H169,2)</f>
        <v>0</v>
      </c>
      <c r="BL169" s="17" t="s">
        <v>125</v>
      </c>
      <c r="BM169" s="244" t="s">
        <v>852</v>
      </c>
    </row>
    <row r="170" s="1" customFormat="1" ht="16.5" customHeight="1">
      <c r="B170" s="39"/>
      <c r="C170" s="233" t="s">
        <v>609</v>
      </c>
      <c r="D170" s="233" t="s">
        <v>266</v>
      </c>
      <c r="E170" s="234" t="s">
        <v>6968</v>
      </c>
      <c r="F170" s="235" t="s">
        <v>6969</v>
      </c>
      <c r="G170" s="236" t="s">
        <v>396</v>
      </c>
      <c r="H170" s="237">
        <v>85</v>
      </c>
      <c r="I170" s="238"/>
      <c r="J170" s="239">
        <f>ROUND(I170*H170,2)</f>
        <v>0</v>
      </c>
      <c r="K170" s="235" t="s">
        <v>413</v>
      </c>
      <c r="L170" s="44"/>
      <c r="M170" s="240" t="s">
        <v>1</v>
      </c>
      <c r="N170" s="241" t="s">
        <v>48</v>
      </c>
      <c r="O170" s="87"/>
      <c r="P170" s="242">
        <f>O170*H170</f>
        <v>0</v>
      </c>
      <c r="Q170" s="242">
        <v>0</v>
      </c>
      <c r="R170" s="242">
        <f>Q170*H170</f>
        <v>0</v>
      </c>
      <c r="S170" s="242">
        <v>0</v>
      </c>
      <c r="T170" s="243">
        <f>S170*H170</f>
        <v>0</v>
      </c>
      <c r="AR170" s="244" t="s">
        <v>125</v>
      </c>
      <c r="AT170" s="244" t="s">
        <v>266</v>
      </c>
      <c r="AU170" s="244" t="s">
        <v>90</v>
      </c>
      <c r="AY170" s="17" t="s">
        <v>263</v>
      </c>
      <c r="BE170" s="245">
        <f>IF(N170="základní",J170,0)</f>
        <v>0</v>
      </c>
      <c r="BF170" s="245">
        <f>IF(N170="snížená",J170,0)</f>
        <v>0</v>
      </c>
      <c r="BG170" s="245">
        <f>IF(N170="zákl. přenesená",J170,0)</f>
        <v>0</v>
      </c>
      <c r="BH170" s="245">
        <f>IF(N170="sníž. přenesená",J170,0)</f>
        <v>0</v>
      </c>
      <c r="BI170" s="245">
        <f>IF(N170="nulová",J170,0)</f>
        <v>0</v>
      </c>
      <c r="BJ170" s="17" t="s">
        <v>90</v>
      </c>
      <c r="BK170" s="245">
        <f>ROUND(I170*H170,2)</f>
        <v>0</v>
      </c>
      <c r="BL170" s="17" t="s">
        <v>125</v>
      </c>
      <c r="BM170" s="244" t="s">
        <v>862</v>
      </c>
    </row>
    <row r="171" s="1" customFormat="1" ht="16.5" customHeight="1">
      <c r="B171" s="39"/>
      <c r="C171" s="233" t="s">
        <v>616</v>
      </c>
      <c r="D171" s="233" t="s">
        <v>266</v>
      </c>
      <c r="E171" s="234" t="s">
        <v>6970</v>
      </c>
      <c r="F171" s="235" t="s">
        <v>6971</v>
      </c>
      <c r="G171" s="236" t="s">
        <v>396</v>
      </c>
      <c r="H171" s="237">
        <v>4470</v>
      </c>
      <c r="I171" s="238"/>
      <c r="J171" s="239">
        <f>ROUND(I171*H171,2)</f>
        <v>0</v>
      </c>
      <c r="K171" s="235" t="s">
        <v>413</v>
      </c>
      <c r="L171" s="44"/>
      <c r="M171" s="240" t="s">
        <v>1</v>
      </c>
      <c r="N171" s="241" t="s">
        <v>48</v>
      </c>
      <c r="O171" s="87"/>
      <c r="P171" s="242">
        <f>O171*H171</f>
        <v>0</v>
      </c>
      <c r="Q171" s="242">
        <v>0</v>
      </c>
      <c r="R171" s="242">
        <f>Q171*H171</f>
        <v>0</v>
      </c>
      <c r="S171" s="242">
        <v>0</v>
      </c>
      <c r="T171" s="243">
        <f>S171*H171</f>
        <v>0</v>
      </c>
      <c r="AR171" s="244" t="s">
        <v>125</v>
      </c>
      <c r="AT171" s="244" t="s">
        <v>266</v>
      </c>
      <c r="AU171" s="244" t="s">
        <v>90</v>
      </c>
      <c r="AY171" s="17" t="s">
        <v>263</v>
      </c>
      <c r="BE171" s="245">
        <f>IF(N171="základní",J171,0)</f>
        <v>0</v>
      </c>
      <c r="BF171" s="245">
        <f>IF(N171="snížená",J171,0)</f>
        <v>0</v>
      </c>
      <c r="BG171" s="245">
        <f>IF(N171="zákl. přenesená",J171,0)</f>
        <v>0</v>
      </c>
      <c r="BH171" s="245">
        <f>IF(N171="sníž. přenesená",J171,0)</f>
        <v>0</v>
      </c>
      <c r="BI171" s="245">
        <f>IF(N171="nulová",J171,0)</f>
        <v>0</v>
      </c>
      <c r="BJ171" s="17" t="s">
        <v>90</v>
      </c>
      <c r="BK171" s="245">
        <f>ROUND(I171*H171,2)</f>
        <v>0</v>
      </c>
      <c r="BL171" s="17" t="s">
        <v>125</v>
      </c>
      <c r="BM171" s="244" t="s">
        <v>873</v>
      </c>
    </row>
    <row r="172" s="1" customFormat="1" ht="16.5" customHeight="1">
      <c r="B172" s="39"/>
      <c r="C172" s="233" t="s">
        <v>625</v>
      </c>
      <c r="D172" s="233" t="s">
        <v>266</v>
      </c>
      <c r="E172" s="234" t="s">
        <v>6972</v>
      </c>
      <c r="F172" s="235" t="s">
        <v>6973</v>
      </c>
      <c r="G172" s="236" t="s">
        <v>396</v>
      </c>
      <c r="H172" s="237">
        <v>480</v>
      </c>
      <c r="I172" s="238"/>
      <c r="J172" s="239">
        <f>ROUND(I172*H172,2)</f>
        <v>0</v>
      </c>
      <c r="K172" s="235" t="s">
        <v>413</v>
      </c>
      <c r="L172" s="44"/>
      <c r="M172" s="240" t="s">
        <v>1</v>
      </c>
      <c r="N172" s="241" t="s">
        <v>48</v>
      </c>
      <c r="O172" s="87"/>
      <c r="P172" s="242">
        <f>O172*H172</f>
        <v>0</v>
      </c>
      <c r="Q172" s="242">
        <v>0</v>
      </c>
      <c r="R172" s="242">
        <f>Q172*H172</f>
        <v>0</v>
      </c>
      <c r="S172" s="242">
        <v>0</v>
      </c>
      <c r="T172" s="243">
        <f>S172*H172</f>
        <v>0</v>
      </c>
      <c r="AR172" s="244" t="s">
        <v>125</v>
      </c>
      <c r="AT172" s="244" t="s">
        <v>266</v>
      </c>
      <c r="AU172" s="244" t="s">
        <v>90</v>
      </c>
      <c r="AY172" s="17" t="s">
        <v>263</v>
      </c>
      <c r="BE172" s="245">
        <f>IF(N172="základní",J172,0)</f>
        <v>0</v>
      </c>
      <c r="BF172" s="245">
        <f>IF(N172="snížená",J172,0)</f>
        <v>0</v>
      </c>
      <c r="BG172" s="245">
        <f>IF(N172="zákl. přenesená",J172,0)</f>
        <v>0</v>
      </c>
      <c r="BH172" s="245">
        <f>IF(N172="sníž. přenesená",J172,0)</f>
        <v>0</v>
      </c>
      <c r="BI172" s="245">
        <f>IF(N172="nulová",J172,0)</f>
        <v>0</v>
      </c>
      <c r="BJ172" s="17" t="s">
        <v>90</v>
      </c>
      <c r="BK172" s="245">
        <f>ROUND(I172*H172,2)</f>
        <v>0</v>
      </c>
      <c r="BL172" s="17" t="s">
        <v>125</v>
      </c>
      <c r="BM172" s="244" t="s">
        <v>895</v>
      </c>
    </row>
    <row r="173" s="1" customFormat="1" ht="16.5" customHeight="1">
      <c r="B173" s="39"/>
      <c r="C173" s="233" t="s">
        <v>629</v>
      </c>
      <c r="D173" s="233" t="s">
        <v>266</v>
      </c>
      <c r="E173" s="234" t="s">
        <v>6974</v>
      </c>
      <c r="F173" s="235" t="s">
        <v>6975</v>
      </c>
      <c r="G173" s="236" t="s">
        <v>396</v>
      </c>
      <c r="H173" s="237">
        <v>45</v>
      </c>
      <c r="I173" s="238"/>
      <c r="J173" s="239">
        <f>ROUND(I173*H173,2)</f>
        <v>0</v>
      </c>
      <c r="K173" s="235" t="s">
        <v>413</v>
      </c>
      <c r="L173" s="44"/>
      <c r="M173" s="240" t="s">
        <v>1</v>
      </c>
      <c r="N173" s="241" t="s">
        <v>48</v>
      </c>
      <c r="O173" s="87"/>
      <c r="P173" s="242">
        <f>O173*H173</f>
        <v>0</v>
      </c>
      <c r="Q173" s="242">
        <v>0</v>
      </c>
      <c r="R173" s="242">
        <f>Q173*H173</f>
        <v>0</v>
      </c>
      <c r="S173" s="242">
        <v>0</v>
      </c>
      <c r="T173" s="243">
        <f>S173*H173</f>
        <v>0</v>
      </c>
      <c r="AR173" s="244" t="s">
        <v>125</v>
      </c>
      <c r="AT173" s="244" t="s">
        <v>266</v>
      </c>
      <c r="AU173" s="244" t="s">
        <v>90</v>
      </c>
      <c r="AY173" s="17" t="s">
        <v>263</v>
      </c>
      <c r="BE173" s="245">
        <f>IF(N173="základní",J173,0)</f>
        <v>0</v>
      </c>
      <c r="BF173" s="245">
        <f>IF(N173="snížená",J173,0)</f>
        <v>0</v>
      </c>
      <c r="BG173" s="245">
        <f>IF(N173="zákl. přenesená",J173,0)</f>
        <v>0</v>
      </c>
      <c r="BH173" s="245">
        <f>IF(N173="sníž. přenesená",J173,0)</f>
        <v>0</v>
      </c>
      <c r="BI173" s="245">
        <f>IF(N173="nulová",J173,0)</f>
        <v>0</v>
      </c>
      <c r="BJ173" s="17" t="s">
        <v>90</v>
      </c>
      <c r="BK173" s="245">
        <f>ROUND(I173*H173,2)</f>
        <v>0</v>
      </c>
      <c r="BL173" s="17" t="s">
        <v>125</v>
      </c>
      <c r="BM173" s="244" t="s">
        <v>906</v>
      </c>
    </row>
    <row r="174" s="1" customFormat="1" ht="16.5" customHeight="1">
      <c r="B174" s="39"/>
      <c r="C174" s="233" t="s">
        <v>633</v>
      </c>
      <c r="D174" s="233" t="s">
        <v>266</v>
      </c>
      <c r="E174" s="234" t="s">
        <v>6976</v>
      </c>
      <c r="F174" s="235" t="s">
        <v>6977</v>
      </c>
      <c r="G174" s="236" t="s">
        <v>396</v>
      </c>
      <c r="H174" s="237">
        <v>125</v>
      </c>
      <c r="I174" s="238"/>
      <c r="J174" s="239">
        <f>ROUND(I174*H174,2)</f>
        <v>0</v>
      </c>
      <c r="K174" s="235" t="s">
        <v>413</v>
      </c>
      <c r="L174" s="44"/>
      <c r="M174" s="240" t="s">
        <v>1</v>
      </c>
      <c r="N174" s="241" t="s">
        <v>48</v>
      </c>
      <c r="O174" s="87"/>
      <c r="P174" s="242">
        <f>O174*H174</f>
        <v>0</v>
      </c>
      <c r="Q174" s="242">
        <v>0</v>
      </c>
      <c r="R174" s="242">
        <f>Q174*H174</f>
        <v>0</v>
      </c>
      <c r="S174" s="242">
        <v>0</v>
      </c>
      <c r="T174" s="243">
        <f>S174*H174</f>
        <v>0</v>
      </c>
      <c r="AR174" s="244" t="s">
        <v>125</v>
      </c>
      <c r="AT174" s="244" t="s">
        <v>266</v>
      </c>
      <c r="AU174" s="244" t="s">
        <v>90</v>
      </c>
      <c r="AY174" s="17" t="s">
        <v>263</v>
      </c>
      <c r="BE174" s="245">
        <f>IF(N174="základní",J174,0)</f>
        <v>0</v>
      </c>
      <c r="BF174" s="245">
        <f>IF(N174="snížená",J174,0)</f>
        <v>0</v>
      </c>
      <c r="BG174" s="245">
        <f>IF(N174="zákl. přenesená",J174,0)</f>
        <v>0</v>
      </c>
      <c r="BH174" s="245">
        <f>IF(N174="sníž. přenesená",J174,0)</f>
        <v>0</v>
      </c>
      <c r="BI174" s="245">
        <f>IF(N174="nulová",J174,0)</f>
        <v>0</v>
      </c>
      <c r="BJ174" s="17" t="s">
        <v>90</v>
      </c>
      <c r="BK174" s="245">
        <f>ROUND(I174*H174,2)</f>
        <v>0</v>
      </c>
      <c r="BL174" s="17" t="s">
        <v>125</v>
      </c>
      <c r="BM174" s="244" t="s">
        <v>917</v>
      </c>
    </row>
    <row r="175" s="1" customFormat="1" ht="16.5" customHeight="1">
      <c r="B175" s="39"/>
      <c r="C175" s="233" t="s">
        <v>638</v>
      </c>
      <c r="D175" s="233" t="s">
        <v>266</v>
      </c>
      <c r="E175" s="234" t="s">
        <v>6978</v>
      </c>
      <c r="F175" s="235" t="s">
        <v>6979</v>
      </c>
      <c r="G175" s="236" t="s">
        <v>396</v>
      </c>
      <c r="H175" s="237">
        <v>290</v>
      </c>
      <c r="I175" s="238"/>
      <c r="J175" s="239">
        <f>ROUND(I175*H175,2)</f>
        <v>0</v>
      </c>
      <c r="K175" s="235" t="s">
        <v>413</v>
      </c>
      <c r="L175" s="44"/>
      <c r="M175" s="240" t="s">
        <v>1</v>
      </c>
      <c r="N175" s="241" t="s">
        <v>48</v>
      </c>
      <c r="O175" s="87"/>
      <c r="P175" s="242">
        <f>O175*H175</f>
        <v>0</v>
      </c>
      <c r="Q175" s="242">
        <v>0</v>
      </c>
      <c r="R175" s="242">
        <f>Q175*H175</f>
        <v>0</v>
      </c>
      <c r="S175" s="242">
        <v>0</v>
      </c>
      <c r="T175" s="243">
        <f>S175*H175</f>
        <v>0</v>
      </c>
      <c r="AR175" s="244" t="s">
        <v>125</v>
      </c>
      <c r="AT175" s="244" t="s">
        <v>266</v>
      </c>
      <c r="AU175" s="244" t="s">
        <v>90</v>
      </c>
      <c r="AY175" s="17" t="s">
        <v>263</v>
      </c>
      <c r="BE175" s="245">
        <f>IF(N175="základní",J175,0)</f>
        <v>0</v>
      </c>
      <c r="BF175" s="245">
        <f>IF(N175="snížená",J175,0)</f>
        <v>0</v>
      </c>
      <c r="BG175" s="245">
        <f>IF(N175="zákl. přenesená",J175,0)</f>
        <v>0</v>
      </c>
      <c r="BH175" s="245">
        <f>IF(N175="sníž. přenesená",J175,0)</f>
        <v>0</v>
      </c>
      <c r="BI175" s="245">
        <f>IF(N175="nulová",J175,0)</f>
        <v>0</v>
      </c>
      <c r="BJ175" s="17" t="s">
        <v>90</v>
      </c>
      <c r="BK175" s="245">
        <f>ROUND(I175*H175,2)</f>
        <v>0</v>
      </c>
      <c r="BL175" s="17" t="s">
        <v>125</v>
      </c>
      <c r="BM175" s="244" t="s">
        <v>927</v>
      </c>
    </row>
    <row r="176" s="1" customFormat="1" ht="16.5" customHeight="1">
      <c r="B176" s="39"/>
      <c r="C176" s="233" t="s">
        <v>643</v>
      </c>
      <c r="D176" s="233" t="s">
        <v>266</v>
      </c>
      <c r="E176" s="234" t="s">
        <v>6980</v>
      </c>
      <c r="F176" s="235" t="s">
        <v>6981</v>
      </c>
      <c r="G176" s="236" t="s">
        <v>396</v>
      </c>
      <c r="H176" s="237">
        <v>8</v>
      </c>
      <c r="I176" s="238"/>
      <c r="J176" s="239">
        <f>ROUND(I176*H176,2)</f>
        <v>0</v>
      </c>
      <c r="K176" s="235" t="s">
        <v>413</v>
      </c>
      <c r="L176" s="44"/>
      <c r="M176" s="240" t="s">
        <v>1</v>
      </c>
      <c r="N176" s="241" t="s">
        <v>48</v>
      </c>
      <c r="O176" s="87"/>
      <c r="P176" s="242">
        <f>O176*H176</f>
        <v>0</v>
      </c>
      <c r="Q176" s="242">
        <v>0</v>
      </c>
      <c r="R176" s="242">
        <f>Q176*H176</f>
        <v>0</v>
      </c>
      <c r="S176" s="242">
        <v>0</v>
      </c>
      <c r="T176" s="243">
        <f>S176*H176</f>
        <v>0</v>
      </c>
      <c r="AR176" s="244" t="s">
        <v>125</v>
      </c>
      <c r="AT176" s="244" t="s">
        <v>266</v>
      </c>
      <c r="AU176" s="244" t="s">
        <v>90</v>
      </c>
      <c r="AY176" s="17" t="s">
        <v>263</v>
      </c>
      <c r="BE176" s="245">
        <f>IF(N176="základní",J176,0)</f>
        <v>0</v>
      </c>
      <c r="BF176" s="245">
        <f>IF(N176="snížená",J176,0)</f>
        <v>0</v>
      </c>
      <c r="BG176" s="245">
        <f>IF(N176="zákl. přenesená",J176,0)</f>
        <v>0</v>
      </c>
      <c r="BH176" s="245">
        <f>IF(N176="sníž. přenesená",J176,0)</f>
        <v>0</v>
      </c>
      <c r="BI176" s="245">
        <f>IF(N176="nulová",J176,0)</f>
        <v>0</v>
      </c>
      <c r="BJ176" s="17" t="s">
        <v>90</v>
      </c>
      <c r="BK176" s="245">
        <f>ROUND(I176*H176,2)</f>
        <v>0</v>
      </c>
      <c r="BL176" s="17" t="s">
        <v>125</v>
      </c>
      <c r="BM176" s="244" t="s">
        <v>943</v>
      </c>
    </row>
    <row r="177" s="1" customFormat="1" ht="16.5" customHeight="1">
      <c r="B177" s="39"/>
      <c r="C177" s="233" t="s">
        <v>676</v>
      </c>
      <c r="D177" s="233" t="s">
        <v>266</v>
      </c>
      <c r="E177" s="234" t="s">
        <v>6982</v>
      </c>
      <c r="F177" s="235" t="s">
        <v>6983</v>
      </c>
      <c r="G177" s="236" t="s">
        <v>396</v>
      </c>
      <c r="H177" s="237">
        <v>58</v>
      </c>
      <c r="I177" s="238"/>
      <c r="J177" s="239">
        <f>ROUND(I177*H177,2)</f>
        <v>0</v>
      </c>
      <c r="K177" s="235" t="s">
        <v>413</v>
      </c>
      <c r="L177" s="44"/>
      <c r="M177" s="240" t="s">
        <v>1</v>
      </c>
      <c r="N177" s="241" t="s">
        <v>48</v>
      </c>
      <c r="O177" s="87"/>
      <c r="P177" s="242">
        <f>O177*H177</f>
        <v>0</v>
      </c>
      <c r="Q177" s="242">
        <v>0</v>
      </c>
      <c r="R177" s="242">
        <f>Q177*H177</f>
        <v>0</v>
      </c>
      <c r="S177" s="242">
        <v>0</v>
      </c>
      <c r="T177" s="243">
        <f>S177*H177</f>
        <v>0</v>
      </c>
      <c r="AR177" s="244" t="s">
        <v>125</v>
      </c>
      <c r="AT177" s="244" t="s">
        <v>266</v>
      </c>
      <c r="AU177" s="244" t="s">
        <v>90</v>
      </c>
      <c r="AY177" s="17" t="s">
        <v>263</v>
      </c>
      <c r="BE177" s="245">
        <f>IF(N177="základní",J177,0)</f>
        <v>0</v>
      </c>
      <c r="BF177" s="245">
        <f>IF(N177="snížená",J177,0)</f>
        <v>0</v>
      </c>
      <c r="BG177" s="245">
        <f>IF(N177="zákl. přenesená",J177,0)</f>
        <v>0</v>
      </c>
      <c r="BH177" s="245">
        <f>IF(N177="sníž. přenesená",J177,0)</f>
        <v>0</v>
      </c>
      <c r="BI177" s="245">
        <f>IF(N177="nulová",J177,0)</f>
        <v>0</v>
      </c>
      <c r="BJ177" s="17" t="s">
        <v>90</v>
      </c>
      <c r="BK177" s="245">
        <f>ROUND(I177*H177,2)</f>
        <v>0</v>
      </c>
      <c r="BL177" s="17" t="s">
        <v>125</v>
      </c>
      <c r="BM177" s="244" t="s">
        <v>952</v>
      </c>
    </row>
    <row r="178" s="1" customFormat="1" ht="16.5" customHeight="1">
      <c r="B178" s="39"/>
      <c r="C178" s="233" t="s">
        <v>680</v>
      </c>
      <c r="D178" s="233" t="s">
        <v>266</v>
      </c>
      <c r="E178" s="234" t="s">
        <v>6984</v>
      </c>
      <c r="F178" s="235" t="s">
        <v>6985</v>
      </c>
      <c r="G178" s="236" t="s">
        <v>396</v>
      </c>
      <c r="H178" s="237">
        <v>15</v>
      </c>
      <c r="I178" s="238"/>
      <c r="J178" s="239">
        <f>ROUND(I178*H178,2)</f>
        <v>0</v>
      </c>
      <c r="K178" s="235" t="s">
        <v>413</v>
      </c>
      <c r="L178" s="44"/>
      <c r="M178" s="240" t="s">
        <v>1</v>
      </c>
      <c r="N178" s="241" t="s">
        <v>48</v>
      </c>
      <c r="O178" s="87"/>
      <c r="P178" s="242">
        <f>O178*H178</f>
        <v>0</v>
      </c>
      <c r="Q178" s="242">
        <v>0</v>
      </c>
      <c r="R178" s="242">
        <f>Q178*H178</f>
        <v>0</v>
      </c>
      <c r="S178" s="242">
        <v>0</v>
      </c>
      <c r="T178" s="243">
        <f>S178*H178</f>
        <v>0</v>
      </c>
      <c r="AR178" s="244" t="s">
        <v>125</v>
      </c>
      <c r="AT178" s="244" t="s">
        <v>266</v>
      </c>
      <c r="AU178" s="244" t="s">
        <v>90</v>
      </c>
      <c r="AY178" s="17" t="s">
        <v>263</v>
      </c>
      <c r="BE178" s="245">
        <f>IF(N178="základní",J178,0)</f>
        <v>0</v>
      </c>
      <c r="BF178" s="245">
        <f>IF(N178="snížená",J178,0)</f>
        <v>0</v>
      </c>
      <c r="BG178" s="245">
        <f>IF(N178="zákl. přenesená",J178,0)</f>
        <v>0</v>
      </c>
      <c r="BH178" s="245">
        <f>IF(N178="sníž. přenesená",J178,0)</f>
        <v>0</v>
      </c>
      <c r="BI178" s="245">
        <f>IF(N178="nulová",J178,0)</f>
        <v>0</v>
      </c>
      <c r="BJ178" s="17" t="s">
        <v>90</v>
      </c>
      <c r="BK178" s="245">
        <f>ROUND(I178*H178,2)</f>
        <v>0</v>
      </c>
      <c r="BL178" s="17" t="s">
        <v>125</v>
      </c>
      <c r="BM178" s="244" t="s">
        <v>963</v>
      </c>
    </row>
    <row r="179" s="1" customFormat="1" ht="16.5" customHeight="1">
      <c r="B179" s="39"/>
      <c r="C179" s="233" t="s">
        <v>684</v>
      </c>
      <c r="D179" s="233" t="s">
        <v>266</v>
      </c>
      <c r="E179" s="234" t="s">
        <v>6986</v>
      </c>
      <c r="F179" s="235" t="s">
        <v>6987</v>
      </c>
      <c r="G179" s="236" t="s">
        <v>396</v>
      </c>
      <c r="H179" s="237">
        <v>60</v>
      </c>
      <c r="I179" s="238"/>
      <c r="J179" s="239">
        <f>ROUND(I179*H179,2)</f>
        <v>0</v>
      </c>
      <c r="K179" s="235" t="s">
        <v>413</v>
      </c>
      <c r="L179" s="44"/>
      <c r="M179" s="240" t="s">
        <v>1</v>
      </c>
      <c r="N179" s="241" t="s">
        <v>48</v>
      </c>
      <c r="O179" s="87"/>
      <c r="P179" s="242">
        <f>O179*H179</f>
        <v>0</v>
      </c>
      <c r="Q179" s="242">
        <v>0</v>
      </c>
      <c r="R179" s="242">
        <f>Q179*H179</f>
        <v>0</v>
      </c>
      <c r="S179" s="242">
        <v>0</v>
      </c>
      <c r="T179" s="243">
        <f>S179*H179</f>
        <v>0</v>
      </c>
      <c r="AR179" s="244" t="s">
        <v>125</v>
      </c>
      <c r="AT179" s="244" t="s">
        <v>266</v>
      </c>
      <c r="AU179" s="244" t="s">
        <v>90</v>
      </c>
      <c r="AY179" s="17" t="s">
        <v>263</v>
      </c>
      <c r="BE179" s="245">
        <f>IF(N179="základní",J179,0)</f>
        <v>0</v>
      </c>
      <c r="BF179" s="245">
        <f>IF(N179="snížená",J179,0)</f>
        <v>0</v>
      </c>
      <c r="BG179" s="245">
        <f>IF(N179="zákl. přenesená",J179,0)</f>
        <v>0</v>
      </c>
      <c r="BH179" s="245">
        <f>IF(N179="sníž. přenesená",J179,0)</f>
        <v>0</v>
      </c>
      <c r="BI179" s="245">
        <f>IF(N179="nulová",J179,0)</f>
        <v>0</v>
      </c>
      <c r="BJ179" s="17" t="s">
        <v>90</v>
      </c>
      <c r="BK179" s="245">
        <f>ROUND(I179*H179,2)</f>
        <v>0</v>
      </c>
      <c r="BL179" s="17" t="s">
        <v>125</v>
      </c>
      <c r="BM179" s="244" t="s">
        <v>971</v>
      </c>
    </row>
    <row r="180" s="1" customFormat="1" ht="16.5" customHeight="1">
      <c r="B180" s="39"/>
      <c r="C180" s="233" t="s">
        <v>688</v>
      </c>
      <c r="D180" s="233" t="s">
        <v>266</v>
      </c>
      <c r="E180" s="234" t="s">
        <v>6988</v>
      </c>
      <c r="F180" s="235" t="s">
        <v>6989</v>
      </c>
      <c r="G180" s="236" t="s">
        <v>396</v>
      </c>
      <c r="H180" s="237">
        <v>220</v>
      </c>
      <c r="I180" s="238"/>
      <c r="J180" s="239">
        <f>ROUND(I180*H180,2)</f>
        <v>0</v>
      </c>
      <c r="K180" s="235" t="s">
        <v>413</v>
      </c>
      <c r="L180" s="44"/>
      <c r="M180" s="240" t="s">
        <v>1</v>
      </c>
      <c r="N180" s="241" t="s">
        <v>48</v>
      </c>
      <c r="O180" s="87"/>
      <c r="P180" s="242">
        <f>O180*H180</f>
        <v>0</v>
      </c>
      <c r="Q180" s="242">
        <v>0</v>
      </c>
      <c r="R180" s="242">
        <f>Q180*H180</f>
        <v>0</v>
      </c>
      <c r="S180" s="242">
        <v>0</v>
      </c>
      <c r="T180" s="243">
        <f>S180*H180</f>
        <v>0</v>
      </c>
      <c r="AR180" s="244" t="s">
        <v>125</v>
      </c>
      <c r="AT180" s="244" t="s">
        <v>266</v>
      </c>
      <c r="AU180" s="244" t="s">
        <v>90</v>
      </c>
      <c r="AY180" s="17" t="s">
        <v>263</v>
      </c>
      <c r="BE180" s="245">
        <f>IF(N180="základní",J180,0)</f>
        <v>0</v>
      </c>
      <c r="BF180" s="245">
        <f>IF(N180="snížená",J180,0)</f>
        <v>0</v>
      </c>
      <c r="BG180" s="245">
        <f>IF(N180="zákl. přenesená",J180,0)</f>
        <v>0</v>
      </c>
      <c r="BH180" s="245">
        <f>IF(N180="sníž. přenesená",J180,0)</f>
        <v>0</v>
      </c>
      <c r="BI180" s="245">
        <f>IF(N180="nulová",J180,0)</f>
        <v>0</v>
      </c>
      <c r="BJ180" s="17" t="s">
        <v>90</v>
      </c>
      <c r="BK180" s="245">
        <f>ROUND(I180*H180,2)</f>
        <v>0</v>
      </c>
      <c r="BL180" s="17" t="s">
        <v>125</v>
      </c>
      <c r="BM180" s="244" t="s">
        <v>979</v>
      </c>
    </row>
    <row r="181" s="1" customFormat="1" ht="16.5" customHeight="1">
      <c r="B181" s="39"/>
      <c r="C181" s="233" t="s">
        <v>693</v>
      </c>
      <c r="D181" s="233" t="s">
        <v>266</v>
      </c>
      <c r="E181" s="234" t="s">
        <v>6990</v>
      </c>
      <c r="F181" s="235" t="s">
        <v>6991</v>
      </c>
      <c r="G181" s="236" t="s">
        <v>396</v>
      </c>
      <c r="H181" s="237">
        <v>380</v>
      </c>
      <c r="I181" s="238"/>
      <c r="J181" s="239">
        <f>ROUND(I181*H181,2)</f>
        <v>0</v>
      </c>
      <c r="K181" s="235" t="s">
        <v>413</v>
      </c>
      <c r="L181" s="44"/>
      <c r="M181" s="240" t="s">
        <v>1</v>
      </c>
      <c r="N181" s="241" t="s">
        <v>48</v>
      </c>
      <c r="O181" s="87"/>
      <c r="P181" s="242">
        <f>O181*H181</f>
        <v>0</v>
      </c>
      <c r="Q181" s="242">
        <v>0</v>
      </c>
      <c r="R181" s="242">
        <f>Q181*H181</f>
        <v>0</v>
      </c>
      <c r="S181" s="242">
        <v>0</v>
      </c>
      <c r="T181" s="243">
        <f>S181*H181</f>
        <v>0</v>
      </c>
      <c r="AR181" s="244" t="s">
        <v>125</v>
      </c>
      <c r="AT181" s="244" t="s">
        <v>266</v>
      </c>
      <c r="AU181" s="244" t="s">
        <v>90</v>
      </c>
      <c r="AY181" s="17" t="s">
        <v>263</v>
      </c>
      <c r="BE181" s="245">
        <f>IF(N181="základní",J181,0)</f>
        <v>0</v>
      </c>
      <c r="BF181" s="245">
        <f>IF(N181="snížená",J181,0)</f>
        <v>0</v>
      </c>
      <c r="BG181" s="245">
        <f>IF(N181="zákl. přenesená",J181,0)</f>
        <v>0</v>
      </c>
      <c r="BH181" s="245">
        <f>IF(N181="sníž. přenesená",J181,0)</f>
        <v>0</v>
      </c>
      <c r="BI181" s="245">
        <f>IF(N181="nulová",J181,0)</f>
        <v>0</v>
      </c>
      <c r="BJ181" s="17" t="s">
        <v>90</v>
      </c>
      <c r="BK181" s="245">
        <f>ROUND(I181*H181,2)</f>
        <v>0</v>
      </c>
      <c r="BL181" s="17" t="s">
        <v>125</v>
      </c>
      <c r="BM181" s="244" t="s">
        <v>993</v>
      </c>
    </row>
    <row r="182" s="1" customFormat="1" ht="16.5" customHeight="1">
      <c r="B182" s="39"/>
      <c r="C182" s="233" t="s">
        <v>697</v>
      </c>
      <c r="D182" s="233" t="s">
        <v>266</v>
      </c>
      <c r="E182" s="234" t="s">
        <v>6992</v>
      </c>
      <c r="F182" s="235" t="s">
        <v>6993</v>
      </c>
      <c r="G182" s="236" t="s">
        <v>396</v>
      </c>
      <c r="H182" s="237">
        <v>180</v>
      </c>
      <c r="I182" s="238"/>
      <c r="J182" s="239">
        <f>ROUND(I182*H182,2)</f>
        <v>0</v>
      </c>
      <c r="K182" s="235" t="s">
        <v>413</v>
      </c>
      <c r="L182" s="44"/>
      <c r="M182" s="240" t="s">
        <v>1</v>
      </c>
      <c r="N182" s="241" t="s">
        <v>48</v>
      </c>
      <c r="O182" s="87"/>
      <c r="P182" s="242">
        <f>O182*H182</f>
        <v>0</v>
      </c>
      <c r="Q182" s="242">
        <v>0</v>
      </c>
      <c r="R182" s="242">
        <f>Q182*H182</f>
        <v>0</v>
      </c>
      <c r="S182" s="242">
        <v>0</v>
      </c>
      <c r="T182" s="243">
        <f>S182*H182</f>
        <v>0</v>
      </c>
      <c r="AR182" s="244" t="s">
        <v>125</v>
      </c>
      <c r="AT182" s="244" t="s">
        <v>266</v>
      </c>
      <c r="AU182" s="244" t="s">
        <v>90</v>
      </c>
      <c r="AY182" s="17" t="s">
        <v>263</v>
      </c>
      <c r="BE182" s="245">
        <f>IF(N182="základní",J182,0)</f>
        <v>0</v>
      </c>
      <c r="BF182" s="245">
        <f>IF(N182="snížená",J182,0)</f>
        <v>0</v>
      </c>
      <c r="BG182" s="245">
        <f>IF(N182="zákl. přenesená",J182,0)</f>
        <v>0</v>
      </c>
      <c r="BH182" s="245">
        <f>IF(N182="sníž. přenesená",J182,0)</f>
        <v>0</v>
      </c>
      <c r="BI182" s="245">
        <f>IF(N182="nulová",J182,0)</f>
        <v>0</v>
      </c>
      <c r="BJ182" s="17" t="s">
        <v>90</v>
      </c>
      <c r="BK182" s="245">
        <f>ROUND(I182*H182,2)</f>
        <v>0</v>
      </c>
      <c r="BL182" s="17" t="s">
        <v>125</v>
      </c>
      <c r="BM182" s="244" t="s">
        <v>1006</v>
      </c>
    </row>
    <row r="183" s="1" customFormat="1" ht="16.5" customHeight="1">
      <c r="B183" s="39"/>
      <c r="C183" s="233" t="s">
        <v>701</v>
      </c>
      <c r="D183" s="233" t="s">
        <v>266</v>
      </c>
      <c r="E183" s="234" t="s">
        <v>6994</v>
      </c>
      <c r="F183" s="235" t="s">
        <v>6995</v>
      </c>
      <c r="G183" s="236" t="s">
        <v>396</v>
      </c>
      <c r="H183" s="237">
        <v>320</v>
      </c>
      <c r="I183" s="238"/>
      <c r="J183" s="239">
        <f>ROUND(I183*H183,2)</f>
        <v>0</v>
      </c>
      <c r="K183" s="235" t="s">
        <v>413</v>
      </c>
      <c r="L183" s="44"/>
      <c r="M183" s="240" t="s">
        <v>1</v>
      </c>
      <c r="N183" s="241" t="s">
        <v>48</v>
      </c>
      <c r="O183" s="87"/>
      <c r="P183" s="242">
        <f>O183*H183</f>
        <v>0</v>
      </c>
      <c r="Q183" s="242">
        <v>0</v>
      </c>
      <c r="R183" s="242">
        <f>Q183*H183</f>
        <v>0</v>
      </c>
      <c r="S183" s="242">
        <v>0</v>
      </c>
      <c r="T183" s="243">
        <f>S183*H183</f>
        <v>0</v>
      </c>
      <c r="AR183" s="244" t="s">
        <v>125</v>
      </c>
      <c r="AT183" s="244" t="s">
        <v>266</v>
      </c>
      <c r="AU183" s="244" t="s">
        <v>90</v>
      </c>
      <c r="AY183" s="17" t="s">
        <v>263</v>
      </c>
      <c r="BE183" s="245">
        <f>IF(N183="základní",J183,0)</f>
        <v>0</v>
      </c>
      <c r="BF183" s="245">
        <f>IF(N183="snížená",J183,0)</f>
        <v>0</v>
      </c>
      <c r="BG183" s="245">
        <f>IF(N183="zákl. přenesená",J183,0)</f>
        <v>0</v>
      </c>
      <c r="BH183" s="245">
        <f>IF(N183="sníž. přenesená",J183,0)</f>
        <v>0</v>
      </c>
      <c r="BI183" s="245">
        <f>IF(N183="nulová",J183,0)</f>
        <v>0</v>
      </c>
      <c r="BJ183" s="17" t="s">
        <v>90</v>
      </c>
      <c r="BK183" s="245">
        <f>ROUND(I183*H183,2)</f>
        <v>0</v>
      </c>
      <c r="BL183" s="17" t="s">
        <v>125</v>
      </c>
      <c r="BM183" s="244" t="s">
        <v>1018</v>
      </c>
    </row>
    <row r="184" s="1" customFormat="1" ht="16.5" customHeight="1">
      <c r="B184" s="39"/>
      <c r="C184" s="233" t="s">
        <v>706</v>
      </c>
      <c r="D184" s="233" t="s">
        <v>266</v>
      </c>
      <c r="E184" s="234" t="s">
        <v>6996</v>
      </c>
      <c r="F184" s="235" t="s">
        <v>6997</v>
      </c>
      <c r="G184" s="236" t="s">
        <v>396</v>
      </c>
      <c r="H184" s="237">
        <v>220</v>
      </c>
      <c r="I184" s="238"/>
      <c r="J184" s="239">
        <f>ROUND(I184*H184,2)</f>
        <v>0</v>
      </c>
      <c r="K184" s="235" t="s">
        <v>413</v>
      </c>
      <c r="L184" s="44"/>
      <c r="M184" s="240" t="s">
        <v>1</v>
      </c>
      <c r="N184" s="241" t="s">
        <v>48</v>
      </c>
      <c r="O184" s="87"/>
      <c r="P184" s="242">
        <f>O184*H184</f>
        <v>0</v>
      </c>
      <c r="Q184" s="242">
        <v>0</v>
      </c>
      <c r="R184" s="242">
        <f>Q184*H184</f>
        <v>0</v>
      </c>
      <c r="S184" s="242">
        <v>0</v>
      </c>
      <c r="T184" s="243">
        <f>S184*H184</f>
        <v>0</v>
      </c>
      <c r="AR184" s="244" t="s">
        <v>125</v>
      </c>
      <c r="AT184" s="244" t="s">
        <v>266</v>
      </c>
      <c r="AU184" s="244" t="s">
        <v>90</v>
      </c>
      <c r="AY184" s="17" t="s">
        <v>263</v>
      </c>
      <c r="BE184" s="245">
        <f>IF(N184="základní",J184,0)</f>
        <v>0</v>
      </c>
      <c r="BF184" s="245">
        <f>IF(N184="snížená",J184,0)</f>
        <v>0</v>
      </c>
      <c r="BG184" s="245">
        <f>IF(N184="zákl. přenesená",J184,0)</f>
        <v>0</v>
      </c>
      <c r="BH184" s="245">
        <f>IF(N184="sníž. přenesená",J184,0)</f>
        <v>0</v>
      </c>
      <c r="BI184" s="245">
        <f>IF(N184="nulová",J184,0)</f>
        <v>0</v>
      </c>
      <c r="BJ184" s="17" t="s">
        <v>90</v>
      </c>
      <c r="BK184" s="245">
        <f>ROUND(I184*H184,2)</f>
        <v>0</v>
      </c>
      <c r="BL184" s="17" t="s">
        <v>125</v>
      </c>
      <c r="BM184" s="244" t="s">
        <v>1028</v>
      </c>
    </row>
    <row r="185" s="1" customFormat="1" ht="16.5" customHeight="1">
      <c r="B185" s="39"/>
      <c r="C185" s="233" t="s">
        <v>715</v>
      </c>
      <c r="D185" s="233" t="s">
        <v>266</v>
      </c>
      <c r="E185" s="234" t="s">
        <v>6998</v>
      </c>
      <c r="F185" s="235" t="s">
        <v>6999</v>
      </c>
      <c r="G185" s="236" t="s">
        <v>396</v>
      </c>
      <c r="H185" s="237">
        <v>10</v>
      </c>
      <c r="I185" s="238"/>
      <c r="J185" s="239">
        <f>ROUND(I185*H185,2)</f>
        <v>0</v>
      </c>
      <c r="K185" s="235" t="s">
        <v>413</v>
      </c>
      <c r="L185" s="44"/>
      <c r="M185" s="240" t="s">
        <v>1</v>
      </c>
      <c r="N185" s="241" t="s">
        <v>48</v>
      </c>
      <c r="O185" s="87"/>
      <c r="P185" s="242">
        <f>O185*H185</f>
        <v>0</v>
      </c>
      <c r="Q185" s="242">
        <v>0</v>
      </c>
      <c r="R185" s="242">
        <f>Q185*H185</f>
        <v>0</v>
      </c>
      <c r="S185" s="242">
        <v>0</v>
      </c>
      <c r="T185" s="243">
        <f>S185*H185</f>
        <v>0</v>
      </c>
      <c r="AR185" s="244" t="s">
        <v>125</v>
      </c>
      <c r="AT185" s="244" t="s">
        <v>266</v>
      </c>
      <c r="AU185" s="244" t="s">
        <v>90</v>
      </c>
      <c r="AY185" s="17" t="s">
        <v>263</v>
      </c>
      <c r="BE185" s="245">
        <f>IF(N185="základní",J185,0)</f>
        <v>0</v>
      </c>
      <c r="BF185" s="245">
        <f>IF(N185="snížená",J185,0)</f>
        <v>0</v>
      </c>
      <c r="BG185" s="245">
        <f>IF(N185="zákl. přenesená",J185,0)</f>
        <v>0</v>
      </c>
      <c r="BH185" s="245">
        <f>IF(N185="sníž. přenesená",J185,0)</f>
        <v>0</v>
      </c>
      <c r="BI185" s="245">
        <f>IF(N185="nulová",J185,0)</f>
        <v>0</v>
      </c>
      <c r="BJ185" s="17" t="s">
        <v>90</v>
      </c>
      <c r="BK185" s="245">
        <f>ROUND(I185*H185,2)</f>
        <v>0</v>
      </c>
      <c r="BL185" s="17" t="s">
        <v>125</v>
      </c>
      <c r="BM185" s="244" t="s">
        <v>1039</v>
      </c>
    </row>
    <row r="186" s="1" customFormat="1" ht="16.5" customHeight="1">
      <c r="B186" s="39"/>
      <c r="C186" s="233" t="s">
        <v>726</v>
      </c>
      <c r="D186" s="233" t="s">
        <v>266</v>
      </c>
      <c r="E186" s="234" t="s">
        <v>7000</v>
      </c>
      <c r="F186" s="235" t="s">
        <v>7001</v>
      </c>
      <c r="G186" s="236" t="s">
        <v>396</v>
      </c>
      <c r="H186" s="237">
        <v>10</v>
      </c>
      <c r="I186" s="238"/>
      <c r="J186" s="239">
        <f>ROUND(I186*H186,2)</f>
        <v>0</v>
      </c>
      <c r="K186" s="235" t="s">
        <v>413</v>
      </c>
      <c r="L186" s="44"/>
      <c r="M186" s="240" t="s">
        <v>1</v>
      </c>
      <c r="N186" s="241" t="s">
        <v>48</v>
      </c>
      <c r="O186" s="87"/>
      <c r="P186" s="242">
        <f>O186*H186</f>
        <v>0</v>
      </c>
      <c r="Q186" s="242">
        <v>0</v>
      </c>
      <c r="R186" s="242">
        <f>Q186*H186</f>
        <v>0</v>
      </c>
      <c r="S186" s="242">
        <v>0</v>
      </c>
      <c r="T186" s="243">
        <f>S186*H186</f>
        <v>0</v>
      </c>
      <c r="AR186" s="244" t="s">
        <v>125</v>
      </c>
      <c r="AT186" s="244" t="s">
        <v>266</v>
      </c>
      <c r="AU186" s="244" t="s">
        <v>90</v>
      </c>
      <c r="AY186" s="17" t="s">
        <v>263</v>
      </c>
      <c r="BE186" s="245">
        <f>IF(N186="základní",J186,0)</f>
        <v>0</v>
      </c>
      <c r="BF186" s="245">
        <f>IF(N186="snížená",J186,0)</f>
        <v>0</v>
      </c>
      <c r="BG186" s="245">
        <f>IF(N186="zákl. přenesená",J186,0)</f>
        <v>0</v>
      </c>
      <c r="BH186" s="245">
        <f>IF(N186="sníž. přenesená",J186,0)</f>
        <v>0</v>
      </c>
      <c r="BI186" s="245">
        <f>IF(N186="nulová",J186,0)</f>
        <v>0</v>
      </c>
      <c r="BJ186" s="17" t="s">
        <v>90</v>
      </c>
      <c r="BK186" s="245">
        <f>ROUND(I186*H186,2)</f>
        <v>0</v>
      </c>
      <c r="BL186" s="17" t="s">
        <v>125</v>
      </c>
      <c r="BM186" s="244" t="s">
        <v>1048</v>
      </c>
    </row>
    <row r="187" s="1" customFormat="1" ht="16.5" customHeight="1">
      <c r="B187" s="39"/>
      <c r="C187" s="233" t="s">
        <v>731</v>
      </c>
      <c r="D187" s="233" t="s">
        <v>266</v>
      </c>
      <c r="E187" s="234" t="s">
        <v>7002</v>
      </c>
      <c r="F187" s="235" t="s">
        <v>7003</v>
      </c>
      <c r="G187" s="236" t="s">
        <v>396</v>
      </c>
      <c r="H187" s="237">
        <v>120</v>
      </c>
      <c r="I187" s="238"/>
      <c r="J187" s="239">
        <f>ROUND(I187*H187,2)</f>
        <v>0</v>
      </c>
      <c r="K187" s="235" t="s">
        <v>413</v>
      </c>
      <c r="L187" s="44"/>
      <c r="M187" s="240" t="s">
        <v>1</v>
      </c>
      <c r="N187" s="241" t="s">
        <v>48</v>
      </c>
      <c r="O187" s="87"/>
      <c r="P187" s="242">
        <f>O187*H187</f>
        <v>0</v>
      </c>
      <c r="Q187" s="242">
        <v>0</v>
      </c>
      <c r="R187" s="242">
        <f>Q187*H187</f>
        <v>0</v>
      </c>
      <c r="S187" s="242">
        <v>0</v>
      </c>
      <c r="T187" s="243">
        <f>S187*H187</f>
        <v>0</v>
      </c>
      <c r="AR187" s="244" t="s">
        <v>125</v>
      </c>
      <c r="AT187" s="244" t="s">
        <v>266</v>
      </c>
      <c r="AU187" s="244" t="s">
        <v>90</v>
      </c>
      <c r="AY187" s="17" t="s">
        <v>263</v>
      </c>
      <c r="BE187" s="245">
        <f>IF(N187="základní",J187,0)</f>
        <v>0</v>
      </c>
      <c r="BF187" s="245">
        <f>IF(N187="snížená",J187,0)</f>
        <v>0</v>
      </c>
      <c r="BG187" s="245">
        <f>IF(N187="zákl. přenesená",J187,0)</f>
        <v>0</v>
      </c>
      <c r="BH187" s="245">
        <f>IF(N187="sníž. přenesená",J187,0)</f>
        <v>0</v>
      </c>
      <c r="BI187" s="245">
        <f>IF(N187="nulová",J187,0)</f>
        <v>0</v>
      </c>
      <c r="BJ187" s="17" t="s">
        <v>90</v>
      </c>
      <c r="BK187" s="245">
        <f>ROUND(I187*H187,2)</f>
        <v>0</v>
      </c>
      <c r="BL187" s="17" t="s">
        <v>125</v>
      </c>
      <c r="BM187" s="244" t="s">
        <v>1063</v>
      </c>
    </row>
    <row r="188" s="1" customFormat="1" ht="16.5" customHeight="1">
      <c r="B188" s="39"/>
      <c r="C188" s="233" t="s">
        <v>737</v>
      </c>
      <c r="D188" s="233" t="s">
        <v>266</v>
      </c>
      <c r="E188" s="234" t="s">
        <v>7004</v>
      </c>
      <c r="F188" s="235" t="s">
        <v>7005</v>
      </c>
      <c r="G188" s="236" t="s">
        <v>396</v>
      </c>
      <c r="H188" s="237">
        <v>10</v>
      </c>
      <c r="I188" s="238"/>
      <c r="J188" s="239">
        <f>ROUND(I188*H188,2)</f>
        <v>0</v>
      </c>
      <c r="K188" s="235" t="s">
        <v>413</v>
      </c>
      <c r="L188" s="44"/>
      <c r="M188" s="240" t="s">
        <v>1</v>
      </c>
      <c r="N188" s="241" t="s">
        <v>48</v>
      </c>
      <c r="O188" s="87"/>
      <c r="P188" s="242">
        <f>O188*H188</f>
        <v>0</v>
      </c>
      <c r="Q188" s="242">
        <v>0</v>
      </c>
      <c r="R188" s="242">
        <f>Q188*H188</f>
        <v>0</v>
      </c>
      <c r="S188" s="242">
        <v>0</v>
      </c>
      <c r="T188" s="243">
        <f>S188*H188</f>
        <v>0</v>
      </c>
      <c r="AR188" s="244" t="s">
        <v>125</v>
      </c>
      <c r="AT188" s="244" t="s">
        <v>266</v>
      </c>
      <c r="AU188" s="244" t="s">
        <v>90</v>
      </c>
      <c r="AY188" s="17" t="s">
        <v>263</v>
      </c>
      <c r="BE188" s="245">
        <f>IF(N188="základní",J188,0)</f>
        <v>0</v>
      </c>
      <c r="BF188" s="245">
        <f>IF(N188="snížená",J188,0)</f>
        <v>0</v>
      </c>
      <c r="BG188" s="245">
        <f>IF(N188="zákl. přenesená",J188,0)</f>
        <v>0</v>
      </c>
      <c r="BH188" s="245">
        <f>IF(N188="sníž. přenesená",J188,0)</f>
        <v>0</v>
      </c>
      <c r="BI188" s="245">
        <f>IF(N188="nulová",J188,0)</f>
        <v>0</v>
      </c>
      <c r="BJ188" s="17" t="s">
        <v>90</v>
      </c>
      <c r="BK188" s="245">
        <f>ROUND(I188*H188,2)</f>
        <v>0</v>
      </c>
      <c r="BL188" s="17" t="s">
        <v>125</v>
      </c>
      <c r="BM188" s="244" t="s">
        <v>1073</v>
      </c>
    </row>
    <row r="189" s="1" customFormat="1" ht="16.5" customHeight="1">
      <c r="B189" s="39"/>
      <c r="C189" s="233" t="s">
        <v>742</v>
      </c>
      <c r="D189" s="233" t="s">
        <v>266</v>
      </c>
      <c r="E189" s="234" t="s">
        <v>7006</v>
      </c>
      <c r="F189" s="235" t="s">
        <v>7007</v>
      </c>
      <c r="G189" s="236" t="s">
        <v>396</v>
      </c>
      <c r="H189" s="237">
        <v>120</v>
      </c>
      <c r="I189" s="238"/>
      <c r="J189" s="239">
        <f>ROUND(I189*H189,2)</f>
        <v>0</v>
      </c>
      <c r="K189" s="235" t="s">
        <v>413</v>
      </c>
      <c r="L189" s="44"/>
      <c r="M189" s="240" t="s">
        <v>1</v>
      </c>
      <c r="N189" s="241" t="s">
        <v>48</v>
      </c>
      <c r="O189" s="87"/>
      <c r="P189" s="242">
        <f>O189*H189</f>
        <v>0</v>
      </c>
      <c r="Q189" s="242">
        <v>0</v>
      </c>
      <c r="R189" s="242">
        <f>Q189*H189</f>
        <v>0</v>
      </c>
      <c r="S189" s="242">
        <v>0</v>
      </c>
      <c r="T189" s="243">
        <f>S189*H189</f>
        <v>0</v>
      </c>
      <c r="AR189" s="244" t="s">
        <v>125</v>
      </c>
      <c r="AT189" s="244" t="s">
        <v>266</v>
      </c>
      <c r="AU189" s="244" t="s">
        <v>90</v>
      </c>
      <c r="AY189" s="17" t="s">
        <v>263</v>
      </c>
      <c r="BE189" s="245">
        <f>IF(N189="základní",J189,0)</f>
        <v>0</v>
      </c>
      <c r="BF189" s="245">
        <f>IF(N189="snížená",J189,0)</f>
        <v>0</v>
      </c>
      <c r="BG189" s="245">
        <f>IF(N189="zákl. přenesená",J189,0)</f>
        <v>0</v>
      </c>
      <c r="BH189" s="245">
        <f>IF(N189="sníž. přenesená",J189,0)</f>
        <v>0</v>
      </c>
      <c r="BI189" s="245">
        <f>IF(N189="nulová",J189,0)</f>
        <v>0</v>
      </c>
      <c r="BJ189" s="17" t="s">
        <v>90</v>
      </c>
      <c r="BK189" s="245">
        <f>ROUND(I189*H189,2)</f>
        <v>0</v>
      </c>
      <c r="BL189" s="17" t="s">
        <v>125</v>
      </c>
      <c r="BM189" s="244" t="s">
        <v>1086</v>
      </c>
    </row>
    <row r="190" s="1" customFormat="1" ht="16.5" customHeight="1">
      <c r="B190" s="39"/>
      <c r="C190" s="233" t="s">
        <v>746</v>
      </c>
      <c r="D190" s="233" t="s">
        <v>266</v>
      </c>
      <c r="E190" s="234" t="s">
        <v>7008</v>
      </c>
      <c r="F190" s="235" t="s">
        <v>7009</v>
      </c>
      <c r="G190" s="236" t="s">
        <v>1829</v>
      </c>
      <c r="H190" s="237">
        <v>1800</v>
      </c>
      <c r="I190" s="238"/>
      <c r="J190" s="239">
        <f>ROUND(I190*H190,2)</f>
        <v>0</v>
      </c>
      <c r="K190" s="235" t="s">
        <v>413</v>
      </c>
      <c r="L190" s="44"/>
      <c r="M190" s="240" t="s">
        <v>1</v>
      </c>
      <c r="N190" s="241" t="s">
        <v>48</v>
      </c>
      <c r="O190" s="87"/>
      <c r="P190" s="242">
        <f>O190*H190</f>
        <v>0</v>
      </c>
      <c r="Q190" s="242">
        <v>0</v>
      </c>
      <c r="R190" s="242">
        <f>Q190*H190</f>
        <v>0</v>
      </c>
      <c r="S190" s="242">
        <v>0</v>
      </c>
      <c r="T190" s="243">
        <f>S190*H190</f>
        <v>0</v>
      </c>
      <c r="AR190" s="244" t="s">
        <v>125</v>
      </c>
      <c r="AT190" s="244" t="s">
        <v>266</v>
      </c>
      <c r="AU190" s="244" t="s">
        <v>90</v>
      </c>
      <c r="AY190" s="17" t="s">
        <v>263</v>
      </c>
      <c r="BE190" s="245">
        <f>IF(N190="základní",J190,0)</f>
        <v>0</v>
      </c>
      <c r="BF190" s="245">
        <f>IF(N190="snížená",J190,0)</f>
        <v>0</v>
      </c>
      <c r="BG190" s="245">
        <f>IF(N190="zákl. přenesená",J190,0)</f>
        <v>0</v>
      </c>
      <c r="BH190" s="245">
        <f>IF(N190="sníž. přenesená",J190,0)</f>
        <v>0</v>
      </c>
      <c r="BI190" s="245">
        <f>IF(N190="nulová",J190,0)</f>
        <v>0</v>
      </c>
      <c r="BJ190" s="17" t="s">
        <v>90</v>
      </c>
      <c r="BK190" s="245">
        <f>ROUND(I190*H190,2)</f>
        <v>0</v>
      </c>
      <c r="BL190" s="17" t="s">
        <v>125</v>
      </c>
      <c r="BM190" s="244" t="s">
        <v>1098</v>
      </c>
    </row>
    <row r="191" s="1" customFormat="1" ht="16.5" customHeight="1">
      <c r="B191" s="39"/>
      <c r="C191" s="233" t="s">
        <v>751</v>
      </c>
      <c r="D191" s="233" t="s">
        <v>266</v>
      </c>
      <c r="E191" s="234" t="s">
        <v>7010</v>
      </c>
      <c r="F191" s="235" t="s">
        <v>7011</v>
      </c>
      <c r="G191" s="236" t="s">
        <v>1829</v>
      </c>
      <c r="H191" s="237">
        <v>400</v>
      </c>
      <c r="I191" s="238"/>
      <c r="J191" s="239">
        <f>ROUND(I191*H191,2)</f>
        <v>0</v>
      </c>
      <c r="K191" s="235" t="s">
        <v>413</v>
      </c>
      <c r="L191" s="44"/>
      <c r="M191" s="240" t="s">
        <v>1</v>
      </c>
      <c r="N191" s="241" t="s">
        <v>48</v>
      </c>
      <c r="O191" s="87"/>
      <c r="P191" s="242">
        <f>O191*H191</f>
        <v>0</v>
      </c>
      <c r="Q191" s="242">
        <v>0</v>
      </c>
      <c r="R191" s="242">
        <f>Q191*H191</f>
        <v>0</v>
      </c>
      <c r="S191" s="242">
        <v>0</v>
      </c>
      <c r="T191" s="243">
        <f>S191*H191</f>
        <v>0</v>
      </c>
      <c r="AR191" s="244" t="s">
        <v>125</v>
      </c>
      <c r="AT191" s="244" t="s">
        <v>266</v>
      </c>
      <c r="AU191" s="244" t="s">
        <v>90</v>
      </c>
      <c r="AY191" s="17" t="s">
        <v>263</v>
      </c>
      <c r="BE191" s="245">
        <f>IF(N191="základní",J191,0)</f>
        <v>0</v>
      </c>
      <c r="BF191" s="245">
        <f>IF(N191="snížená",J191,0)</f>
        <v>0</v>
      </c>
      <c r="BG191" s="245">
        <f>IF(N191="zákl. přenesená",J191,0)</f>
        <v>0</v>
      </c>
      <c r="BH191" s="245">
        <f>IF(N191="sníž. přenesená",J191,0)</f>
        <v>0</v>
      </c>
      <c r="BI191" s="245">
        <f>IF(N191="nulová",J191,0)</f>
        <v>0</v>
      </c>
      <c r="BJ191" s="17" t="s">
        <v>90</v>
      </c>
      <c r="BK191" s="245">
        <f>ROUND(I191*H191,2)</f>
        <v>0</v>
      </c>
      <c r="BL191" s="17" t="s">
        <v>125</v>
      </c>
      <c r="BM191" s="244" t="s">
        <v>1111</v>
      </c>
    </row>
    <row r="192" s="1" customFormat="1" ht="16.5" customHeight="1">
      <c r="B192" s="39"/>
      <c r="C192" s="233" t="s">
        <v>755</v>
      </c>
      <c r="D192" s="233" t="s">
        <v>266</v>
      </c>
      <c r="E192" s="234" t="s">
        <v>7012</v>
      </c>
      <c r="F192" s="235" t="s">
        <v>7013</v>
      </c>
      <c r="G192" s="236" t="s">
        <v>1829</v>
      </c>
      <c r="H192" s="237">
        <v>12800</v>
      </c>
      <c r="I192" s="238"/>
      <c r="J192" s="239">
        <f>ROUND(I192*H192,2)</f>
        <v>0</v>
      </c>
      <c r="K192" s="235" t="s">
        <v>413</v>
      </c>
      <c r="L192" s="44"/>
      <c r="M192" s="240" t="s">
        <v>1</v>
      </c>
      <c r="N192" s="241" t="s">
        <v>48</v>
      </c>
      <c r="O192" s="87"/>
      <c r="P192" s="242">
        <f>O192*H192</f>
        <v>0</v>
      </c>
      <c r="Q192" s="242">
        <v>0</v>
      </c>
      <c r="R192" s="242">
        <f>Q192*H192</f>
        <v>0</v>
      </c>
      <c r="S192" s="242">
        <v>0</v>
      </c>
      <c r="T192" s="243">
        <f>S192*H192</f>
        <v>0</v>
      </c>
      <c r="AR192" s="244" t="s">
        <v>125</v>
      </c>
      <c r="AT192" s="244" t="s">
        <v>266</v>
      </c>
      <c r="AU192" s="244" t="s">
        <v>90</v>
      </c>
      <c r="AY192" s="17" t="s">
        <v>263</v>
      </c>
      <c r="BE192" s="245">
        <f>IF(N192="základní",J192,0)</f>
        <v>0</v>
      </c>
      <c r="BF192" s="245">
        <f>IF(N192="snížená",J192,0)</f>
        <v>0</v>
      </c>
      <c r="BG192" s="245">
        <f>IF(N192="zákl. přenesená",J192,0)</f>
        <v>0</v>
      </c>
      <c r="BH192" s="245">
        <f>IF(N192="sníž. přenesená",J192,0)</f>
        <v>0</v>
      </c>
      <c r="BI192" s="245">
        <f>IF(N192="nulová",J192,0)</f>
        <v>0</v>
      </c>
      <c r="BJ192" s="17" t="s">
        <v>90</v>
      </c>
      <c r="BK192" s="245">
        <f>ROUND(I192*H192,2)</f>
        <v>0</v>
      </c>
      <c r="BL192" s="17" t="s">
        <v>125</v>
      </c>
      <c r="BM192" s="244" t="s">
        <v>1117</v>
      </c>
    </row>
    <row r="193" s="11" customFormat="1" ht="25.92" customHeight="1">
      <c r="B193" s="217"/>
      <c r="C193" s="218"/>
      <c r="D193" s="219" t="s">
        <v>82</v>
      </c>
      <c r="E193" s="220" t="s">
        <v>4780</v>
      </c>
      <c r="F193" s="220" t="s">
        <v>7014</v>
      </c>
      <c r="G193" s="218"/>
      <c r="H193" s="218"/>
      <c r="I193" s="221"/>
      <c r="J193" s="222">
        <f>BK193</f>
        <v>0</v>
      </c>
      <c r="K193" s="218"/>
      <c r="L193" s="223"/>
      <c r="M193" s="224"/>
      <c r="N193" s="225"/>
      <c r="O193" s="225"/>
      <c r="P193" s="226">
        <f>SUM(P194:P211)</f>
        <v>0</v>
      </c>
      <c r="Q193" s="225"/>
      <c r="R193" s="226">
        <f>SUM(R194:R211)</f>
        <v>0</v>
      </c>
      <c r="S193" s="225"/>
      <c r="T193" s="227">
        <f>SUM(T194:T211)</f>
        <v>0</v>
      </c>
      <c r="AR193" s="228" t="s">
        <v>90</v>
      </c>
      <c r="AT193" s="229" t="s">
        <v>82</v>
      </c>
      <c r="AU193" s="229" t="s">
        <v>83</v>
      </c>
      <c r="AY193" s="228" t="s">
        <v>263</v>
      </c>
      <c r="BK193" s="230">
        <f>SUM(BK194:BK211)</f>
        <v>0</v>
      </c>
    </row>
    <row r="194" s="1" customFormat="1" ht="16.5" customHeight="1">
      <c r="B194" s="39"/>
      <c r="C194" s="233" t="s">
        <v>760</v>
      </c>
      <c r="D194" s="233" t="s">
        <v>266</v>
      </c>
      <c r="E194" s="234" t="s">
        <v>7015</v>
      </c>
      <c r="F194" s="235" t="s">
        <v>7016</v>
      </c>
      <c r="G194" s="236" t="s">
        <v>1829</v>
      </c>
      <c r="H194" s="237">
        <v>123</v>
      </c>
      <c r="I194" s="238"/>
      <c r="J194" s="239">
        <f>ROUND(I194*H194,2)</f>
        <v>0</v>
      </c>
      <c r="K194" s="235" t="s">
        <v>413</v>
      </c>
      <c r="L194" s="44"/>
      <c r="M194" s="240" t="s">
        <v>1</v>
      </c>
      <c r="N194" s="241" t="s">
        <v>48</v>
      </c>
      <c r="O194" s="87"/>
      <c r="P194" s="242">
        <f>O194*H194</f>
        <v>0</v>
      </c>
      <c r="Q194" s="242">
        <v>0</v>
      </c>
      <c r="R194" s="242">
        <f>Q194*H194</f>
        <v>0</v>
      </c>
      <c r="S194" s="242">
        <v>0</v>
      </c>
      <c r="T194" s="243">
        <f>S194*H194</f>
        <v>0</v>
      </c>
      <c r="AR194" s="244" t="s">
        <v>125</v>
      </c>
      <c r="AT194" s="244" t="s">
        <v>266</v>
      </c>
      <c r="AU194" s="244" t="s">
        <v>90</v>
      </c>
      <c r="AY194" s="17" t="s">
        <v>263</v>
      </c>
      <c r="BE194" s="245">
        <f>IF(N194="základní",J194,0)</f>
        <v>0</v>
      </c>
      <c r="BF194" s="245">
        <f>IF(N194="snížená",J194,0)</f>
        <v>0</v>
      </c>
      <c r="BG194" s="245">
        <f>IF(N194="zákl. přenesená",J194,0)</f>
        <v>0</v>
      </c>
      <c r="BH194" s="245">
        <f>IF(N194="sníž. přenesená",J194,0)</f>
        <v>0</v>
      </c>
      <c r="BI194" s="245">
        <f>IF(N194="nulová",J194,0)</f>
        <v>0</v>
      </c>
      <c r="BJ194" s="17" t="s">
        <v>90</v>
      </c>
      <c r="BK194" s="245">
        <f>ROUND(I194*H194,2)</f>
        <v>0</v>
      </c>
      <c r="BL194" s="17" t="s">
        <v>125</v>
      </c>
      <c r="BM194" s="244" t="s">
        <v>1126</v>
      </c>
    </row>
    <row r="195" s="1" customFormat="1" ht="16.5" customHeight="1">
      <c r="B195" s="39"/>
      <c r="C195" s="233" t="s">
        <v>771</v>
      </c>
      <c r="D195" s="233" t="s">
        <v>266</v>
      </c>
      <c r="E195" s="234" t="s">
        <v>7017</v>
      </c>
      <c r="F195" s="235" t="s">
        <v>7018</v>
      </c>
      <c r="G195" s="236" t="s">
        <v>1829</v>
      </c>
      <c r="H195" s="237">
        <v>66</v>
      </c>
      <c r="I195" s="238"/>
      <c r="J195" s="239">
        <f>ROUND(I195*H195,2)</f>
        <v>0</v>
      </c>
      <c r="K195" s="235" t="s">
        <v>413</v>
      </c>
      <c r="L195" s="44"/>
      <c r="M195" s="240" t="s">
        <v>1</v>
      </c>
      <c r="N195" s="241" t="s">
        <v>48</v>
      </c>
      <c r="O195" s="87"/>
      <c r="P195" s="242">
        <f>O195*H195</f>
        <v>0</v>
      </c>
      <c r="Q195" s="242">
        <v>0</v>
      </c>
      <c r="R195" s="242">
        <f>Q195*H195</f>
        <v>0</v>
      </c>
      <c r="S195" s="242">
        <v>0</v>
      </c>
      <c r="T195" s="243">
        <f>S195*H195</f>
        <v>0</v>
      </c>
      <c r="AR195" s="244" t="s">
        <v>125</v>
      </c>
      <c r="AT195" s="244" t="s">
        <v>266</v>
      </c>
      <c r="AU195" s="244" t="s">
        <v>90</v>
      </c>
      <c r="AY195" s="17" t="s">
        <v>263</v>
      </c>
      <c r="BE195" s="245">
        <f>IF(N195="základní",J195,0)</f>
        <v>0</v>
      </c>
      <c r="BF195" s="245">
        <f>IF(N195="snížená",J195,0)</f>
        <v>0</v>
      </c>
      <c r="BG195" s="245">
        <f>IF(N195="zákl. přenesená",J195,0)</f>
        <v>0</v>
      </c>
      <c r="BH195" s="245">
        <f>IF(N195="sníž. přenesená",J195,0)</f>
        <v>0</v>
      </c>
      <c r="BI195" s="245">
        <f>IF(N195="nulová",J195,0)</f>
        <v>0</v>
      </c>
      <c r="BJ195" s="17" t="s">
        <v>90</v>
      </c>
      <c r="BK195" s="245">
        <f>ROUND(I195*H195,2)</f>
        <v>0</v>
      </c>
      <c r="BL195" s="17" t="s">
        <v>125</v>
      </c>
      <c r="BM195" s="244" t="s">
        <v>1135</v>
      </c>
    </row>
    <row r="196" s="1" customFormat="1" ht="16.5" customHeight="1">
      <c r="B196" s="39"/>
      <c r="C196" s="233" t="s">
        <v>776</v>
      </c>
      <c r="D196" s="233" t="s">
        <v>266</v>
      </c>
      <c r="E196" s="234" t="s">
        <v>7019</v>
      </c>
      <c r="F196" s="235" t="s">
        <v>7020</v>
      </c>
      <c r="G196" s="236" t="s">
        <v>1829</v>
      </c>
      <c r="H196" s="237">
        <v>3</v>
      </c>
      <c r="I196" s="238"/>
      <c r="J196" s="239">
        <f>ROUND(I196*H196,2)</f>
        <v>0</v>
      </c>
      <c r="K196" s="235" t="s">
        <v>413</v>
      </c>
      <c r="L196" s="44"/>
      <c r="M196" s="240" t="s">
        <v>1</v>
      </c>
      <c r="N196" s="241" t="s">
        <v>48</v>
      </c>
      <c r="O196" s="87"/>
      <c r="P196" s="242">
        <f>O196*H196</f>
        <v>0</v>
      </c>
      <c r="Q196" s="242">
        <v>0</v>
      </c>
      <c r="R196" s="242">
        <f>Q196*H196</f>
        <v>0</v>
      </c>
      <c r="S196" s="242">
        <v>0</v>
      </c>
      <c r="T196" s="243">
        <f>S196*H196</f>
        <v>0</v>
      </c>
      <c r="AR196" s="244" t="s">
        <v>125</v>
      </c>
      <c r="AT196" s="244" t="s">
        <v>266</v>
      </c>
      <c r="AU196" s="244" t="s">
        <v>90</v>
      </c>
      <c r="AY196" s="17" t="s">
        <v>263</v>
      </c>
      <c r="BE196" s="245">
        <f>IF(N196="základní",J196,0)</f>
        <v>0</v>
      </c>
      <c r="BF196" s="245">
        <f>IF(N196="snížená",J196,0)</f>
        <v>0</v>
      </c>
      <c r="BG196" s="245">
        <f>IF(N196="zákl. přenesená",J196,0)</f>
        <v>0</v>
      </c>
      <c r="BH196" s="245">
        <f>IF(N196="sníž. přenesená",J196,0)</f>
        <v>0</v>
      </c>
      <c r="BI196" s="245">
        <f>IF(N196="nulová",J196,0)</f>
        <v>0</v>
      </c>
      <c r="BJ196" s="17" t="s">
        <v>90</v>
      </c>
      <c r="BK196" s="245">
        <f>ROUND(I196*H196,2)</f>
        <v>0</v>
      </c>
      <c r="BL196" s="17" t="s">
        <v>125</v>
      </c>
      <c r="BM196" s="244" t="s">
        <v>1146</v>
      </c>
    </row>
    <row r="197" s="1" customFormat="1" ht="16.5" customHeight="1">
      <c r="B197" s="39"/>
      <c r="C197" s="233" t="s">
        <v>785</v>
      </c>
      <c r="D197" s="233" t="s">
        <v>266</v>
      </c>
      <c r="E197" s="234" t="s">
        <v>7021</v>
      </c>
      <c r="F197" s="235" t="s">
        <v>7022</v>
      </c>
      <c r="G197" s="236" t="s">
        <v>1829</v>
      </c>
      <c r="H197" s="237">
        <v>1</v>
      </c>
      <c r="I197" s="238"/>
      <c r="J197" s="239">
        <f>ROUND(I197*H197,2)</f>
        <v>0</v>
      </c>
      <c r="K197" s="235" t="s">
        <v>413</v>
      </c>
      <c r="L197" s="44"/>
      <c r="M197" s="240" t="s">
        <v>1</v>
      </c>
      <c r="N197" s="241" t="s">
        <v>48</v>
      </c>
      <c r="O197" s="87"/>
      <c r="P197" s="242">
        <f>O197*H197</f>
        <v>0</v>
      </c>
      <c r="Q197" s="242">
        <v>0</v>
      </c>
      <c r="R197" s="242">
        <f>Q197*H197</f>
        <v>0</v>
      </c>
      <c r="S197" s="242">
        <v>0</v>
      </c>
      <c r="T197" s="243">
        <f>S197*H197</f>
        <v>0</v>
      </c>
      <c r="AR197" s="244" t="s">
        <v>125</v>
      </c>
      <c r="AT197" s="244" t="s">
        <v>266</v>
      </c>
      <c r="AU197" s="244" t="s">
        <v>90</v>
      </c>
      <c r="AY197" s="17" t="s">
        <v>263</v>
      </c>
      <c r="BE197" s="245">
        <f>IF(N197="základní",J197,0)</f>
        <v>0</v>
      </c>
      <c r="BF197" s="245">
        <f>IF(N197="snížená",J197,0)</f>
        <v>0</v>
      </c>
      <c r="BG197" s="245">
        <f>IF(N197="zákl. přenesená",J197,0)</f>
        <v>0</v>
      </c>
      <c r="BH197" s="245">
        <f>IF(N197="sníž. přenesená",J197,0)</f>
        <v>0</v>
      </c>
      <c r="BI197" s="245">
        <f>IF(N197="nulová",J197,0)</f>
        <v>0</v>
      </c>
      <c r="BJ197" s="17" t="s">
        <v>90</v>
      </c>
      <c r="BK197" s="245">
        <f>ROUND(I197*H197,2)</f>
        <v>0</v>
      </c>
      <c r="BL197" s="17" t="s">
        <v>125</v>
      </c>
      <c r="BM197" s="244" t="s">
        <v>1159</v>
      </c>
    </row>
    <row r="198" s="1" customFormat="1" ht="16.5" customHeight="1">
      <c r="B198" s="39"/>
      <c r="C198" s="233" t="s">
        <v>788</v>
      </c>
      <c r="D198" s="233" t="s">
        <v>266</v>
      </c>
      <c r="E198" s="234" t="s">
        <v>7023</v>
      </c>
      <c r="F198" s="235" t="s">
        <v>7024</v>
      </c>
      <c r="G198" s="236" t="s">
        <v>1829</v>
      </c>
      <c r="H198" s="237">
        <v>820</v>
      </c>
      <c r="I198" s="238"/>
      <c r="J198" s="239">
        <f>ROUND(I198*H198,2)</f>
        <v>0</v>
      </c>
      <c r="K198" s="235" t="s">
        <v>413</v>
      </c>
      <c r="L198" s="44"/>
      <c r="M198" s="240" t="s">
        <v>1</v>
      </c>
      <c r="N198" s="241" t="s">
        <v>48</v>
      </c>
      <c r="O198" s="87"/>
      <c r="P198" s="242">
        <f>O198*H198</f>
        <v>0</v>
      </c>
      <c r="Q198" s="242">
        <v>0</v>
      </c>
      <c r="R198" s="242">
        <f>Q198*H198</f>
        <v>0</v>
      </c>
      <c r="S198" s="242">
        <v>0</v>
      </c>
      <c r="T198" s="243">
        <f>S198*H198</f>
        <v>0</v>
      </c>
      <c r="AR198" s="244" t="s">
        <v>125</v>
      </c>
      <c r="AT198" s="244" t="s">
        <v>266</v>
      </c>
      <c r="AU198" s="244" t="s">
        <v>90</v>
      </c>
      <c r="AY198" s="17" t="s">
        <v>263</v>
      </c>
      <c r="BE198" s="245">
        <f>IF(N198="základní",J198,0)</f>
        <v>0</v>
      </c>
      <c r="BF198" s="245">
        <f>IF(N198="snížená",J198,0)</f>
        <v>0</v>
      </c>
      <c r="BG198" s="245">
        <f>IF(N198="zákl. přenesená",J198,0)</f>
        <v>0</v>
      </c>
      <c r="BH198" s="245">
        <f>IF(N198="sníž. přenesená",J198,0)</f>
        <v>0</v>
      </c>
      <c r="BI198" s="245">
        <f>IF(N198="nulová",J198,0)</f>
        <v>0</v>
      </c>
      <c r="BJ198" s="17" t="s">
        <v>90</v>
      </c>
      <c r="BK198" s="245">
        <f>ROUND(I198*H198,2)</f>
        <v>0</v>
      </c>
      <c r="BL198" s="17" t="s">
        <v>125</v>
      </c>
      <c r="BM198" s="244" t="s">
        <v>1168</v>
      </c>
    </row>
    <row r="199" s="1" customFormat="1" ht="16.5" customHeight="1">
      <c r="B199" s="39"/>
      <c r="C199" s="233" t="s">
        <v>794</v>
      </c>
      <c r="D199" s="233" t="s">
        <v>266</v>
      </c>
      <c r="E199" s="234" t="s">
        <v>7025</v>
      </c>
      <c r="F199" s="235" t="s">
        <v>7026</v>
      </c>
      <c r="G199" s="236" t="s">
        <v>396</v>
      </c>
      <c r="H199" s="237">
        <v>860</v>
      </c>
      <c r="I199" s="238"/>
      <c r="J199" s="239">
        <f>ROUND(I199*H199,2)</f>
        <v>0</v>
      </c>
      <c r="K199" s="235" t="s">
        <v>413</v>
      </c>
      <c r="L199" s="44"/>
      <c r="M199" s="240" t="s">
        <v>1</v>
      </c>
      <c r="N199" s="241" t="s">
        <v>48</v>
      </c>
      <c r="O199" s="87"/>
      <c r="P199" s="242">
        <f>O199*H199</f>
        <v>0</v>
      </c>
      <c r="Q199" s="242">
        <v>0</v>
      </c>
      <c r="R199" s="242">
        <f>Q199*H199</f>
        <v>0</v>
      </c>
      <c r="S199" s="242">
        <v>0</v>
      </c>
      <c r="T199" s="243">
        <f>S199*H199</f>
        <v>0</v>
      </c>
      <c r="AR199" s="244" t="s">
        <v>125</v>
      </c>
      <c r="AT199" s="244" t="s">
        <v>266</v>
      </c>
      <c r="AU199" s="244" t="s">
        <v>90</v>
      </c>
      <c r="AY199" s="17" t="s">
        <v>263</v>
      </c>
      <c r="BE199" s="245">
        <f>IF(N199="základní",J199,0)</f>
        <v>0</v>
      </c>
      <c r="BF199" s="245">
        <f>IF(N199="snížená",J199,0)</f>
        <v>0</v>
      </c>
      <c r="BG199" s="245">
        <f>IF(N199="zákl. přenesená",J199,0)</f>
        <v>0</v>
      </c>
      <c r="BH199" s="245">
        <f>IF(N199="sníž. přenesená",J199,0)</f>
        <v>0</v>
      </c>
      <c r="BI199" s="245">
        <f>IF(N199="nulová",J199,0)</f>
        <v>0</v>
      </c>
      <c r="BJ199" s="17" t="s">
        <v>90</v>
      </c>
      <c r="BK199" s="245">
        <f>ROUND(I199*H199,2)</f>
        <v>0</v>
      </c>
      <c r="BL199" s="17" t="s">
        <v>125</v>
      </c>
      <c r="BM199" s="244" t="s">
        <v>1174</v>
      </c>
    </row>
    <row r="200" s="1" customFormat="1" ht="16.5" customHeight="1">
      <c r="B200" s="39"/>
      <c r="C200" s="233" t="s">
        <v>798</v>
      </c>
      <c r="D200" s="233" t="s">
        <v>266</v>
      </c>
      <c r="E200" s="234" t="s">
        <v>7027</v>
      </c>
      <c r="F200" s="235" t="s">
        <v>7028</v>
      </c>
      <c r="G200" s="236" t="s">
        <v>396</v>
      </c>
      <c r="H200" s="237">
        <v>640</v>
      </c>
      <c r="I200" s="238"/>
      <c r="J200" s="239">
        <f>ROUND(I200*H200,2)</f>
        <v>0</v>
      </c>
      <c r="K200" s="235" t="s">
        <v>413</v>
      </c>
      <c r="L200" s="44"/>
      <c r="M200" s="240" t="s">
        <v>1</v>
      </c>
      <c r="N200" s="241" t="s">
        <v>48</v>
      </c>
      <c r="O200" s="87"/>
      <c r="P200" s="242">
        <f>O200*H200</f>
        <v>0</v>
      </c>
      <c r="Q200" s="242">
        <v>0</v>
      </c>
      <c r="R200" s="242">
        <f>Q200*H200</f>
        <v>0</v>
      </c>
      <c r="S200" s="242">
        <v>0</v>
      </c>
      <c r="T200" s="243">
        <f>S200*H200</f>
        <v>0</v>
      </c>
      <c r="AR200" s="244" t="s">
        <v>125</v>
      </c>
      <c r="AT200" s="244" t="s">
        <v>266</v>
      </c>
      <c r="AU200" s="244" t="s">
        <v>90</v>
      </c>
      <c r="AY200" s="17" t="s">
        <v>263</v>
      </c>
      <c r="BE200" s="245">
        <f>IF(N200="základní",J200,0)</f>
        <v>0</v>
      </c>
      <c r="BF200" s="245">
        <f>IF(N200="snížená",J200,0)</f>
        <v>0</v>
      </c>
      <c r="BG200" s="245">
        <f>IF(N200="zákl. přenesená",J200,0)</f>
        <v>0</v>
      </c>
      <c r="BH200" s="245">
        <f>IF(N200="sníž. přenesená",J200,0)</f>
        <v>0</v>
      </c>
      <c r="BI200" s="245">
        <f>IF(N200="nulová",J200,0)</f>
        <v>0</v>
      </c>
      <c r="BJ200" s="17" t="s">
        <v>90</v>
      </c>
      <c r="BK200" s="245">
        <f>ROUND(I200*H200,2)</f>
        <v>0</v>
      </c>
      <c r="BL200" s="17" t="s">
        <v>125</v>
      </c>
      <c r="BM200" s="244" t="s">
        <v>1179</v>
      </c>
    </row>
    <row r="201" s="1" customFormat="1" ht="16.5" customHeight="1">
      <c r="B201" s="39"/>
      <c r="C201" s="233" t="s">
        <v>800</v>
      </c>
      <c r="D201" s="233" t="s">
        <v>266</v>
      </c>
      <c r="E201" s="234" t="s">
        <v>7029</v>
      </c>
      <c r="F201" s="235" t="s">
        <v>7030</v>
      </c>
      <c r="G201" s="236" t="s">
        <v>396</v>
      </c>
      <c r="H201" s="237">
        <v>300</v>
      </c>
      <c r="I201" s="238"/>
      <c r="J201" s="239">
        <f>ROUND(I201*H201,2)</f>
        <v>0</v>
      </c>
      <c r="K201" s="235" t="s">
        <v>413</v>
      </c>
      <c r="L201" s="44"/>
      <c r="M201" s="240" t="s">
        <v>1</v>
      </c>
      <c r="N201" s="241" t="s">
        <v>48</v>
      </c>
      <c r="O201" s="87"/>
      <c r="P201" s="242">
        <f>O201*H201</f>
        <v>0</v>
      </c>
      <c r="Q201" s="242">
        <v>0</v>
      </c>
      <c r="R201" s="242">
        <f>Q201*H201</f>
        <v>0</v>
      </c>
      <c r="S201" s="242">
        <v>0</v>
      </c>
      <c r="T201" s="243">
        <f>S201*H201</f>
        <v>0</v>
      </c>
      <c r="AR201" s="244" t="s">
        <v>125</v>
      </c>
      <c r="AT201" s="244" t="s">
        <v>266</v>
      </c>
      <c r="AU201" s="244" t="s">
        <v>90</v>
      </c>
      <c r="AY201" s="17" t="s">
        <v>263</v>
      </c>
      <c r="BE201" s="245">
        <f>IF(N201="základní",J201,0)</f>
        <v>0</v>
      </c>
      <c r="BF201" s="245">
        <f>IF(N201="snížená",J201,0)</f>
        <v>0</v>
      </c>
      <c r="BG201" s="245">
        <f>IF(N201="zákl. přenesená",J201,0)</f>
        <v>0</v>
      </c>
      <c r="BH201" s="245">
        <f>IF(N201="sníž. přenesená",J201,0)</f>
        <v>0</v>
      </c>
      <c r="BI201" s="245">
        <f>IF(N201="nulová",J201,0)</f>
        <v>0</v>
      </c>
      <c r="BJ201" s="17" t="s">
        <v>90</v>
      </c>
      <c r="BK201" s="245">
        <f>ROUND(I201*H201,2)</f>
        <v>0</v>
      </c>
      <c r="BL201" s="17" t="s">
        <v>125</v>
      </c>
      <c r="BM201" s="244" t="s">
        <v>1188</v>
      </c>
    </row>
    <row r="202" s="1" customFormat="1" ht="16.5" customHeight="1">
      <c r="B202" s="39"/>
      <c r="C202" s="233" t="s">
        <v>804</v>
      </c>
      <c r="D202" s="233" t="s">
        <v>266</v>
      </c>
      <c r="E202" s="234" t="s">
        <v>7031</v>
      </c>
      <c r="F202" s="235" t="s">
        <v>7032</v>
      </c>
      <c r="G202" s="236" t="s">
        <v>396</v>
      </c>
      <c r="H202" s="237">
        <v>120</v>
      </c>
      <c r="I202" s="238"/>
      <c r="J202" s="239">
        <f>ROUND(I202*H202,2)</f>
        <v>0</v>
      </c>
      <c r="K202" s="235" t="s">
        <v>413</v>
      </c>
      <c r="L202" s="44"/>
      <c r="M202" s="240" t="s">
        <v>1</v>
      </c>
      <c r="N202" s="241" t="s">
        <v>48</v>
      </c>
      <c r="O202" s="87"/>
      <c r="P202" s="242">
        <f>O202*H202</f>
        <v>0</v>
      </c>
      <c r="Q202" s="242">
        <v>0</v>
      </c>
      <c r="R202" s="242">
        <f>Q202*H202</f>
        <v>0</v>
      </c>
      <c r="S202" s="242">
        <v>0</v>
      </c>
      <c r="T202" s="243">
        <f>S202*H202</f>
        <v>0</v>
      </c>
      <c r="AR202" s="244" t="s">
        <v>125</v>
      </c>
      <c r="AT202" s="244" t="s">
        <v>266</v>
      </c>
      <c r="AU202" s="244" t="s">
        <v>90</v>
      </c>
      <c r="AY202" s="17" t="s">
        <v>263</v>
      </c>
      <c r="BE202" s="245">
        <f>IF(N202="základní",J202,0)</f>
        <v>0</v>
      </c>
      <c r="BF202" s="245">
        <f>IF(N202="snížená",J202,0)</f>
        <v>0</v>
      </c>
      <c r="BG202" s="245">
        <f>IF(N202="zákl. přenesená",J202,0)</f>
        <v>0</v>
      </c>
      <c r="BH202" s="245">
        <f>IF(N202="sníž. přenesená",J202,0)</f>
        <v>0</v>
      </c>
      <c r="BI202" s="245">
        <f>IF(N202="nulová",J202,0)</f>
        <v>0</v>
      </c>
      <c r="BJ202" s="17" t="s">
        <v>90</v>
      </c>
      <c r="BK202" s="245">
        <f>ROUND(I202*H202,2)</f>
        <v>0</v>
      </c>
      <c r="BL202" s="17" t="s">
        <v>125</v>
      </c>
      <c r="BM202" s="244" t="s">
        <v>1197</v>
      </c>
    </row>
    <row r="203" s="1" customFormat="1" ht="16.5" customHeight="1">
      <c r="B203" s="39"/>
      <c r="C203" s="233" t="s">
        <v>808</v>
      </c>
      <c r="D203" s="233" t="s">
        <v>266</v>
      </c>
      <c r="E203" s="234" t="s">
        <v>7033</v>
      </c>
      <c r="F203" s="235" t="s">
        <v>7034</v>
      </c>
      <c r="G203" s="236" t="s">
        <v>396</v>
      </c>
      <c r="H203" s="237">
        <v>860</v>
      </c>
      <c r="I203" s="238"/>
      <c r="J203" s="239">
        <f>ROUND(I203*H203,2)</f>
        <v>0</v>
      </c>
      <c r="K203" s="235" t="s">
        <v>413</v>
      </c>
      <c r="L203" s="44"/>
      <c r="M203" s="240" t="s">
        <v>1</v>
      </c>
      <c r="N203" s="241" t="s">
        <v>48</v>
      </c>
      <c r="O203" s="87"/>
      <c r="P203" s="242">
        <f>O203*H203</f>
        <v>0</v>
      </c>
      <c r="Q203" s="242">
        <v>0</v>
      </c>
      <c r="R203" s="242">
        <f>Q203*H203</f>
        <v>0</v>
      </c>
      <c r="S203" s="242">
        <v>0</v>
      </c>
      <c r="T203" s="243">
        <f>S203*H203</f>
        <v>0</v>
      </c>
      <c r="AR203" s="244" t="s">
        <v>125</v>
      </c>
      <c r="AT203" s="244" t="s">
        <v>266</v>
      </c>
      <c r="AU203" s="244" t="s">
        <v>90</v>
      </c>
      <c r="AY203" s="17" t="s">
        <v>263</v>
      </c>
      <c r="BE203" s="245">
        <f>IF(N203="základní",J203,0)</f>
        <v>0</v>
      </c>
      <c r="BF203" s="245">
        <f>IF(N203="snížená",J203,0)</f>
        <v>0</v>
      </c>
      <c r="BG203" s="245">
        <f>IF(N203="zákl. přenesená",J203,0)</f>
        <v>0</v>
      </c>
      <c r="BH203" s="245">
        <f>IF(N203="sníž. přenesená",J203,0)</f>
        <v>0</v>
      </c>
      <c r="BI203" s="245">
        <f>IF(N203="nulová",J203,0)</f>
        <v>0</v>
      </c>
      <c r="BJ203" s="17" t="s">
        <v>90</v>
      </c>
      <c r="BK203" s="245">
        <f>ROUND(I203*H203,2)</f>
        <v>0</v>
      </c>
      <c r="BL203" s="17" t="s">
        <v>125</v>
      </c>
      <c r="BM203" s="244" t="s">
        <v>1204</v>
      </c>
    </row>
    <row r="204" s="1" customFormat="1" ht="16.5" customHeight="1">
      <c r="B204" s="39"/>
      <c r="C204" s="233" t="s">
        <v>812</v>
      </c>
      <c r="D204" s="233" t="s">
        <v>266</v>
      </c>
      <c r="E204" s="234" t="s">
        <v>7035</v>
      </c>
      <c r="F204" s="235" t="s">
        <v>7036</v>
      </c>
      <c r="G204" s="236" t="s">
        <v>396</v>
      </c>
      <c r="H204" s="237">
        <v>640</v>
      </c>
      <c r="I204" s="238"/>
      <c r="J204" s="239">
        <f>ROUND(I204*H204,2)</f>
        <v>0</v>
      </c>
      <c r="K204" s="235" t="s">
        <v>413</v>
      </c>
      <c r="L204" s="44"/>
      <c r="M204" s="240" t="s">
        <v>1</v>
      </c>
      <c r="N204" s="241" t="s">
        <v>48</v>
      </c>
      <c r="O204" s="87"/>
      <c r="P204" s="242">
        <f>O204*H204</f>
        <v>0</v>
      </c>
      <c r="Q204" s="242">
        <v>0</v>
      </c>
      <c r="R204" s="242">
        <f>Q204*H204</f>
        <v>0</v>
      </c>
      <c r="S204" s="242">
        <v>0</v>
      </c>
      <c r="T204" s="243">
        <f>S204*H204</f>
        <v>0</v>
      </c>
      <c r="AR204" s="244" t="s">
        <v>125</v>
      </c>
      <c r="AT204" s="244" t="s">
        <v>266</v>
      </c>
      <c r="AU204" s="244" t="s">
        <v>90</v>
      </c>
      <c r="AY204" s="17" t="s">
        <v>263</v>
      </c>
      <c r="BE204" s="245">
        <f>IF(N204="základní",J204,0)</f>
        <v>0</v>
      </c>
      <c r="BF204" s="245">
        <f>IF(N204="snížená",J204,0)</f>
        <v>0</v>
      </c>
      <c r="BG204" s="245">
        <f>IF(N204="zákl. přenesená",J204,0)</f>
        <v>0</v>
      </c>
      <c r="BH204" s="245">
        <f>IF(N204="sníž. přenesená",J204,0)</f>
        <v>0</v>
      </c>
      <c r="BI204" s="245">
        <f>IF(N204="nulová",J204,0)</f>
        <v>0</v>
      </c>
      <c r="BJ204" s="17" t="s">
        <v>90</v>
      </c>
      <c r="BK204" s="245">
        <f>ROUND(I204*H204,2)</f>
        <v>0</v>
      </c>
      <c r="BL204" s="17" t="s">
        <v>125</v>
      </c>
      <c r="BM204" s="244" t="s">
        <v>1209</v>
      </c>
    </row>
    <row r="205" s="1" customFormat="1" ht="16.5" customHeight="1">
      <c r="B205" s="39"/>
      <c r="C205" s="233" t="s">
        <v>816</v>
      </c>
      <c r="D205" s="233" t="s">
        <v>266</v>
      </c>
      <c r="E205" s="234" t="s">
        <v>7037</v>
      </c>
      <c r="F205" s="235" t="s">
        <v>7038</v>
      </c>
      <c r="G205" s="236" t="s">
        <v>396</v>
      </c>
      <c r="H205" s="237">
        <v>300</v>
      </c>
      <c r="I205" s="238"/>
      <c r="J205" s="239">
        <f>ROUND(I205*H205,2)</f>
        <v>0</v>
      </c>
      <c r="K205" s="235" t="s">
        <v>413</v>
      </c>
      <c r="L205" s="44"/>
      <c r="M205" s="240" t="s">
        <v>1</v>
      </c>
      <c r="N205" s="241" t="s">
        <v>48</v>
      </c>
      <c r="O205" s="87"/>
      <c r="P205" s="242">
        <f>O205*H205</f>
        <v>0</v>
      </c>
      <c r="Q205" s="242">
        <v>0</v>
      </c>
      <c r="R205" s="242">
        <f>Q205*H205</f>
        <v>0</v>
      </c>
      <c r="S205" s="242">
        <v>0</v>
      </c>
      <c r="T205" s="243">
        <f>S205*H205</f>
        <v>0</v>
      </c>
      <c r="AR205" s="244" t="s">
        <v>125</v>
      </c>
      <c r="AT205" s="244" t="s">
        <v>266</v>
      </c>
      <c r="AU205" s="244" t="s">
        <v>90</v>
      </c>
      <c r="AY205" s="17" t="s">
        <v>263</v>
      </c>
      <c r="BE205" s="245">
        <f>IF(N205="základní",J205,0)</f>
        <v>0</v>
      </c>
      <c r="BF205" s="245">
        <f>IF(N205="snížená",J205,0)</f>
        <v>0</v>
      </c>
      <c r="BG205" s="245">
        <f>IF(N205="zákl. přenesená",J205,0)</f>
        <v>0</v>
      </c>
      <c r="BH205" s="245">
        <f>IF(N205="sníž. přenesená",J205,0)</f>
        <v>0</v>
      </c>
      <c r="BI205" s="245">
        <f>IF(N205="nulová",J205,0)</f>
        <v>0</v>
      </c>
      <c r="BJ205" s="17" t="s">
        <v>90</v>
      </c>
      <c r="BK205" s="245">
        <f>ROUND(I205*H205,2)</f>
        <v>0</v>
      </c>
      <c r="BL205" s="17" t="s">
        <v>125</v>
      </c>
      <c r="BM205" s="244" t="s">
        <v>1215</v>
      </c>
    </row>
    <row r="206" s="1" customFormat="1" ht="16.5" customHeight="1">
      <c r="B206" s="39"/>
      <c r="C206" s="233" t="s">
        <v>819</v>
      </c>
      <c r="D206" s="233" t="s">
        <v>266</v>
      </c>
      <c r="E206" s="234" t="s">
        <v>7039</v>
      </c>
      <c r="F206" s="235" t="s">
        <v>7040</v>
      </c>
      <c r="G206" s="236" t="s">
        <v>396</v>
      </c>
      <c r="H206" s="237">
        <v>120</v>
      </c>
      <c r="I206" s="238"/>
      <c r="J206" s="239">
        <f>ROUND(I206*H206,2)</f>
        <v>0</v>
      </c>
      <c r="K206" s="235" t="s">
        <v>413</v>
      </c>
      <c r="L206" s="44"/>
      <c r="M206" s="240" t="s">
        <v>1</v>
      </c>
      <c r="N206" s="241" t="s">
        <v>48</v>
      </c>
      <c r="O206" s="87"/>
      <c r="P206" s="242">
        <f>O206*H206</f>
        <v>0</v>
      </c>
      <c r="Q206" s="242">
        <v>0</v>
      </c>
      <c r="R206" s="242">
        <f>Q206*H206</f>
        <v>0</v>
      </c>
      <c r="S206" s="242">
        <v>0</v>
      </c>
      <c r="T206" s="243">
        <f>S206*H206</f>
        <v>0</v>
      </c>
      <c r="AR206" s="244" t="s">
        <v>125</v>
      </c>
      <c r="AT206" s="244" t="s">
        <v>266</v>
      </c>
      <c r="AU206" s="244" t="s">
        <v>90</v>
      </c>
      <c r="AY206" s="17" t="s">
        <v>263</v>
      </c>
      <c r="BE206" s="245">
        <f>IF(N206="základní",J206,0)</f>
        <v>0</v>
      </c>
      <c r="BF206" s="245">
        <f>IF(N206="snížená",J206,0)</f>
        <v>0</v>
      </c>
      <c r="BG206" s="245">
        <f>IF(N206="zákl. přenesená",J206,0)</f>
        <v>0</v>
      </c>
      <c r="BH206" s="245">
        <f>IF(N206="sníž. přenesená",J206,0)</f>
        <v>0</v>
      </c>
      <c r="BI206" s="245">
        <f>IF(N206="nulová",J206,0)</f>
        <v>0</v>
      </c>
      <c r="BJ206" s="17" t="s">
        <v>90</v>
      </c>
      <c r="BK206" s="245">
        <f>ROUND(I206*H206,2)</f>
        <v>0</v>
      </c>
      <c r="BL206" s="17" t="s">
        <v>125</v>
      </c>
      <c r="BM206" s="244" t="s">
        <v>1230</v>
      </c>
    </row>
    <row r="207" s="1" customFormat="1" ht="16.5" customHeight="1">
      <c r="B207" s="39"/>
      <c r="C207" s="233" t="s">
        <v>830</v>
      </c>
      <c r="D207" s="233" t="s">
        <v>266</v>
      </c>
      <c r="E207" s="234" t="s">
        <v>7041</v>
      </c>
      <c r="F207" s="235" t="s">
        <v>7042</v>
      </c>
      <c r="G207" s="236" t="s">
        <v>378</v>
      </c>
      <c r="H207" s="237">
        <v>1.3</v>
      </c>
      <c r="I207" s="238"/>
      <c r="J207" s="239">
        <f>ROUND(I207*H207,2)</f>
        <v>0</v>
      </c>
      <c r="K207" s="235" t="s">
        <v>413</v>
      </c>
      <c r="L207" s="44"/>
      <c r="M207" s="240" t="s">
        <v>1</v>
      </c>
      <c r="N207" s="241" t="s">
        <v>48</v>
      </c>
      <c r="O207" s="87"/>
      <c r="P207" s="242">
        <f>O207*H207</f>
        <v>0</v>
      </c>
      <c r="Q207" s="242">
        <v>0</v>
      </c>
      <c r="R207" s="242">
        <f>Q207*H207</f>
        <v>0</v>
      </c>
      <c r="S207" s="242">
        <v>0</v>
      </c>
      <c r="T207" s="243">
        <f>S207*H207</f>
        <v>0</v>
      </c>
      <c r="AR207" s="244" t="s">
        <v>125</v>
      </c>
      <c r="AT207" s="244" t="s">
        <v>266</v>
      </c>
      <c r="AU207" s="244" t="s">
        <v>90</v>
      </c>
      <c r="AY207" s="17" t="s">
        <v>263</v>
      </c>
      <c r="BE207" s="245">
        <f>IF(N207="základní",J207,0)</f>
        <v>0</v>
      </c>
      <c r="BF207" s="245">
        <f>IF(N207="snížená",J207,0)</f>
        <v>0</v>
      </c>
      <c r="BG207" s="245">
        <f>IF(N207="zákl. přenesená",J207,0)</f>
        <v>0</v>
      </c>
      <c r="BH207" s="245">
        <f>IF(N207="sníž. přenesená",J207,0)</f>
        <v>0</v>
      </c>
      <c r="BI207" s="245">
        <f>IF(N207="nulová",J207,0)</f>
        <v>0</v>
      </c>
      <c r="BJ207" s="17" t="s">
        <v>90</v>
      </c>
      <c r="BK207" s="245">
        <f>ROUND(I207*H207,2)</f>
        <v>0</v>
      </c>
      <c r="BL207" s="17" t="s">
        <v>125</v>
      </c>
      <c r="BM207" s="244" t="s">
        <v>1237</v>
      </c>
    </row>
    <row r="208" s="1" customFormat="1" ht="16.5" customHeight="1">
      <c r="B208" s="39"/>
      <c r="C208" s="233" t="s">
        <v>836</v>
      </c>
      <c r="D208" s="233" t="s">
        <v>266</v>
      </c>
      <c r="E208" s="234" t="s">
        <v>7043</v>
      </c>
      <c r="F208" s="235" t="s">
        <v>7044</v>
      </c>
      <c r="G208" s="236" t="s">
        <v>403</v>
      </c>
      <c r="H208" s="237">
        <v>9.0600000000000005</v>
      </c>
      <c r="I208" s="238"/>
      <c r="J208" s="239">
        <f>ROUND(I208*H208,2)</f>
        <v>0</v>
      </c>
      <c r="K208" s="235" t="s">
        <v>413</v>
      </c>
      <c r="L208" s="44"/>
      <c r="M208" s="240" t="s">
        <v>1</v>
      </c>
      <c r="N208" s="241" t="s">
        <v>48</v>
      </c>
      <c r="O208" s="87"/>
      <c r="P208" s="242">
        <f>O208*H208</f>
        <v>0</v>
      </c>
      <c r="Q208" s="242">
        <v>0</v>
      </c>
      <c r="R208" s="242">
        <f>Q208*H208</f>
        <v>0</v>
      </c>
      <c r="S208" s="242">
        <v>0</v>
      </c>
      <c r="T208" s="243">
        <f>S208*H208</f>
        <v>0</v>
      </c>
      <c r="AR208" s="244" t="s">
        <v>125</v>
      </c>
      <c r="AT208" s="244" t="s">
        <v>266</v>
      </c>
      <c r="AU208" s="244" t="s">
        <v>90</v>
      </c>
      <c r="AY208" s="17" t="s">
        <v>263</v>
      </c>
      <c r="BE208" s="245">
        <f>IF(N208="základní",J208,0)</f>
        <v>0</v>
      </c>
      <c r="BF208" s="245">
        <f>IF(N208="snížená",J208,0)</f>
        <v>0</v>
      </c>
      <c r="BG208" s="245">
        <f>IF(N208="zákl. přenesená",J208,0)</f>
        <v>0</v>
      </c>
      <c r="BH208" s="245">
        <f>IF(N208="sníž. přenesená",J208,0)</f>
        <v>0</v>
      </c>
      <c r="BI208" s="245">
        <f>IF(N208="nulová",J208,0)</f>
        <v>0</v>
      </c>
      <c r="BJ208" s="17" t="s">
        <v>90</v>
      </c>
      <c r="BK208" s="245">
        <f>ROUND(I208*H208,2)</f>
        <v>0</v>
      </c>
      <c r="BL208" s="17" t="s">
        <v>125</v>
      </c>
      <c r="BM208" s="244" t="s">
        <v>1244</v>
      </c>
    </row>
    <row r="209" s="1" customFormat="1" ht="16.5" customHeight="1">
      <c r="B209" s="39"/>
      <c r="C209" s="233" t="s">
        <v>852</v>
      </c>
      <c r="D209" s="233" t="s">
        <v>266</v>
      </c>
      <c r="E209" s="234" t="s">
        <v>7045</v>
      </c>
      <c r="F209" s="235" t="s">
        <v>7046</v>
      </c>
      <c r="G209" s="236" t="s">
        <v>403</v>
      </c>
      <c r="H209" s="237">
        <v>9.0600000000000005</v>
      </c>
      <c r="I209" s="238"/>
      <c r="J209" s="239">
        <f>ROUND(I209*H209,2)</f>
        <v>0</v>
      </c>
      <c r="K209" s="235" t="s">
        <v>413</v>
      </c>
      <c r="L209" s="44"/>
      <c r="M209" s="240" t="s">
        <v>1</v>
      </c>
      <c r="N209" s="241" t="s">
        <v>48</v>
      </c>
      <c r="O209" s="87"/>
      <c r="P209" s="242">
        <f>O209*H209</f>
        <v>0</v>
      </c>
      <c r="Q209" s="242">
        <v>0</v>
      </c>
      <c r="R209" s="242">
        <f>Q209*H209</f>
        <v>0</v>
      </c>
      <c r="S209" s="242">
        <v>0</v>
      </c>
      <c r="T209" s="243">
        <f>S209*H209</f>
        <v>0</v>
      </c>
      <c r="AR209" s="244" t="s">
        <v>125</v>
      </c>
      <c r="AT209" s="244" t="s">
        <v>266</v>
      </c>
      <c r="AU209" s="244" t="s">
        <v>90</v>
      </c>
      <c r="AY209" s="17" t="s">
        <v>263</v>
      </c>
      <c r="BE209" s="245">
        <f>IF(N209="základní",J209,0)</f>
        <v>0</v>
      </c>
      <c r="BF209" s="245">
        <f>IF(N209="snížená",J209,0)</f>
        <v>0</v>
      </c>
      <c r="BG209" s="245">
        <f>IF(N209="zákl. přenesená",J209,0)</f>
        <v>0</v>
      </c>
      <c r="BH209" s="245">
        <f>IF(N209="sníž. přenesená",J209,0)</f>
        <v>0</v>
      </c>
      <c r="BI209" s="245">
        <f>IF(N209="nulová",J209,0)</f>
        <v>0</v>
      </c>
      <c r="BJ209" s="17" t="s">
        <v>90</v>
      </c>
      <c r="BK209" s="245">
        <f>ROUND(I209*H209,2)</f>
        <v>0</v>
      </c>
      <c r="BL209" s="17" t="s">
        <v>125</v>
      </c>
      <c r="BM209" s="244" t="s">
        <v>1259</v>
      </c>
    </row>
    <row r="210" s="1" customFormat="1" ht="16.5" customHeight="1">
      <c r="B210" s="39"/>
      <c r="C210" s="233" t="s">
        <v>856</v>
      </c>
      <c r="D210" s="233" t="s">
        <v>266</v>
      </c>
      <c r="E210" s="234" t="s">
        <v>7047</v>
      </c>
      <c r="F210" s="235" t="s">
        <v>7048</v>
      </c>
      <c r="G210" s="236" t="s">
        <v>403</v>
      </c>
      <c r="H210" s="237">
        <v>42.289999999999999</v>
      </c>
      <c r="I210" s="238"/>
      <c r="J210" s="239">
        <f>ROUND(I210*H210,2)</f>
        <v>0</v>
      </c>
      <c r="K210" s="235" t="s">
        <v>413</v>
      </c>
      <c r="L210" s="44"/>
      <c r="M210" s="240" t="s">
        <v>1</v>
      </c>
      <c r="N210" s="241" t="s">
        <v>48</v>
      </c>
      <c r="O210" s="87"/>
      <c r="P210" s="242">
        <f>O210*H210</f>
        <v>0</v>
      </c>
      <c r="Q210" s="242">
        <v>0</v>
      </c>
      <c r="R210" s="242">
        <f>Q210*H210</f>
        <v>0</v>
      </c>
      <c r="S210" s="242">
        <v>0</v>
      </c>
      <c r="T210" s="243">
        <f>S210*H210</f>
        <v>0</v>
      </c>
      <c r="AR210" s="244" t="s">
        <v>125</v>
      </c>
      <c r="AT210" s="244" t="s">
        <v>266</v>
      </c>
      <c r="AU210" s="244" t="s">
        <v>90</v>
      </c>
      <c r="AY210" s="17" t="s">
        <v>263</v>
      </c>
      <c r="BE210" s="245">
        <f>IF(N210="základní",J210,0)</f>
        <v>0</v>
      </c>
      <c r="BF210" s="245">
        <f>IF(N210="snížená",J210,0)</f>
        <v>0</v>
      </c>
      <c r="BG210" s="245">
        <f>IF(N210="zákl. přenesená",J210,0)</f>
        <v>0</v>
      </c>
      <c r="BH210" s="245">
        <f>IF(N210="sníž. přenesená",J210,0)</f>
        <v>0</v>
      </c>
      <c r="BI210" s="245">
        <f>IF(N210="nulová",J210,0)</f>
        <v>0</v>
      </c>
      <c r="BJ210" s="17" t="s">
        <v>90</v>
      </c>
      <c r="BK210" s="245">
        <f>ROUND(I210*H210,2)</f>
        <v>0</v>
      </c>
      <c r="BL210" s="17" t="s">
        <v>125</v>
      </c>
      <c r="BM210" s="244" t="s">
        <v>1270</v>
      </c>
    </row>
    <row r="211" s="1" customFormat="1" ht="16.5" customHeight="1">
      <c r="B211" s="39"/>
      <c r="C211" s="233" t="s">
        <v>862</v>
      </c>
      <c r="D211" s="233" t="s">
        <v>266</v>
      </c>
      <c r="E211" s="234" t="s">
        <v>7049</v>
      </c>
      <c r="F211" s="235" t="s">
        <v>7050</v>
      </c>
      <c r="G211" s="236" t="s">
        <v>403</v>
      </c>
      <c r="H211" s="237">
        <v>9.0600000000000005</v>
      </c>
      <c r="I211" s="238"/>
      <c r="J211" s="239">
        <f>ROUND(I211*H211,2)</f>
        <v>0</v>
      </c>
      <c r="K211" s="235" t="s">
        <v>413</v>
      </c>
      <c r="L211" s="44"/>
      <c r="M211" s="240" t="s">
        <v>1</v>
      </c>
      <c r="N211" s="241" t="s">
        <v>48</v>
      </c>
      <c r="O211" s="87"/>
      <c r="P211" s="242">
        <f>O211*H211</f>
        <v>0</v>
      </c>
      <c r="Q211" s="242">
        <v>0</v>
      </c>
      <c r="R211" s="242">
        <f>Q211*H211</f>
        <v>0</v>
      </c>
      <c r="S211" s="242">
        <v>0</v>
      </c>
      <c r="T211" s="243">
        <f>S211*H211</f>
        <v>0</v>
      </c>
      <c r="AR211" s="244" t="s">
        <v>125</v>
      </c>
      <c r="AT211" s="244" t="s">
        <v>266</v>
      </c>
      <c r="AU211" s="244" t="s">
        <v>90</v>
      </c>
      <c r="AY211" s="17" t="s">
        <v>263</v>
      </c>
      <c r="BE211" s="245">
        <f>IF(N211="základní",J211,0)</f>
        <v>0</v>
      </c>
      <c r="BF211" s="245">
        <f>IF(N211="snížená",J211,0)</f>
        <v>0</v>
      </c>
      <c r="BG211" s="245">
        <f>IF(N211="zákl. přenesená",J211,0)</f>
        <v>0</v>
      </c>
      <c r="BH211" s="245">
        <f>IF(N211="sníž. přenesená",J211,0)</f>
        <v>0</v>
      </c>
      <c r="BI211" s="245">
        <f>IF(N211="nulová",J211,0)</f>
        <v>0</v>
      </c>
      <c r="BJ211" s="17" t="s">
        <v>90</v>
      </c>
      <c r="BK211" s="245">
        <f>ROUND(I211*H211,2)</f>
        <v>0</v>
      </c>
      <c r="BL211" s="17" t="s">
        <v>125</v>
      </c>
      <c r="BM211" s="244" t="s">
        <v>1277</v>
      </c>
    </row>
    <row r="212" s="11" customFormat="1" ht="25.92" customHeight="1">
      <c r="B212" s="217"/>
      <c r="C212" s="218"/>
      <c r="D212" s="219" t="s">
        <v>82</v>
      </c>
      <c r="E212" s="220" t="s">
        <v>4947</v>
      </c>
      <c r="F212" s="220" t="s">
        <v>2719</v>
      </c>
      <c r="G212" s="218"/>
      <c r="H212" s="218"/>
      <c r="I212" s="221"/>
      <c r="J212" s="222">
        <f>BK212</f>
        <v>0</v>
      </c>
      <c r="K212" s="218"/>
      <c r="L212" s="223"/>
      <c r="M212" s="224"/>
      <c r="N212" s="225"/>
      <c r="O212" s="225"/>
      <c r="P212" s="226">
        <f>SUM(P213:P216)</f>
        <v>0</v>
      </c>
      <c r="Q212" s="225"/>
      <c r="R212" s="226">
        <f>SUM(R213:R216)</f>
        <v>0</v>
      </c>
      <c r="S212" s="225"/>
      <c r="T212" s="227">
        <f>SUM(T213:T216)</f>
        <v>0</v>
      </c>
      <c r="AR212" s="228" t="s">
        <v>90</v>
      </c>
      <c r="AT212" s="229" t="s">
        <v>82</v>
      </c>
      <c r="AU212" s="229" t="s">
        <v>83</v>
      </c>
      <c r="AY212" s="228" t="s">
        <v>263</v>
      </c>
      <c r="BK212" s="230">
        <f>SUM(BK213:BK216)</f>
        <v>0</v>
      </c>
    </row>
    <row r="213" s="1" customFormat="1" ht="16.5" customHeight="1">
      <c r="B213" s="39"/>
      <c r="C213" s="233" t="s">
        <v>868</v>
      </c>
      <c r="D213" s="233" t="s">
        <v>266</v>
      </c>
      <c r="E213" s="234" t="s">
        <v>7051</v>
      </c>
      <c r="F213" s="235" t="s">
        <v>7052</v>
      </c>
      <c r="G213" s="236" t="s">
        <v>366</v>
      </c>
      <c r="H213" s="237">
        <v>120</v>
      </c>
      <c r="I213" s="238"/>
      <c r="J213" s="239">
        <f>ROUND(I213*H213,2)</f>
        <v>0</v>
      </c>
      <c r="K213" s="235" t="s">
        <v>413</v>
      </c>
      <c r="L213" s="44"/>
      <c r="M213" s="240" t="s">
        <v>1</v>
      </c>
      <c r="N213" s="241" t="s">
        <v>48</v>
      </c>
      <c r="O213" s="87"/>
      <c r="P213" s="242">
        <f>O213*H213</f>
        <v>0</v>
      </c>
      <c r="Q213" s="242">
        <v>0</v>
      </c>
      <c r="R213" s="242">
        <f>Q213*H213</f>
        <v>0</v>
      </c>
      <c r="S213" s="242">
        <v>0</v>
      </c>
      <c r="T213" s="243">
        <f>S213*H213</f>
        <v>0</v>
      </c>
      <c r="AR213" s="244" t="s">
        <v>125</v>
      </c>
      <c r="AT213" s="244" t="s">
        <v>266</v>
      </c>
      <c r="AU213" s="244" t="s">
        <v>90</v>
      </c>
      <c r="AY213" s="17" t="s">
        <v>263</v>
      </c>
      <c r="BE213" s="245">
        <f>IF(N213="základní",J213,0)</f>
        <v>0</v>
      </c>
      <c r="BF213" s="245">
        <f>IF(N213="snížená",J213,0)</f>
        <v>0</v>
      </c>
      <c r="BG213" s="245">
        <f>IF(N213="zákl. přenesená",J213,0)</f>
        <v>0</v>
      </c>
      <c r="BH213" s="245">
        <f>IF(N213="sníž. přenesená",J213,0)</f>
        <v>0</v>
      </c>
      <c r="BI213" s="245">
        <f>IF(N213="nulová",J213,0)</f>
        <v>0</v>
      </c>
      <c r="BJ213" s="17" t="s">
        <v>90</v>
      </c>
      <c r="BK213" s="245">
        <f>ROUND(I213*H213,2)</f>
        <v>0</v>
      </c>
      <c r="BL213" s="17" t="s">
        <v>125</v>
      </c>
      <c r="BM213" s="244" t="s">
        <v>1286</v>
      </c>
    </row>
    <row r="214" s="1" customFormat="1" ht="16.5" customHeight="1">
      <c r="B214" s="39"/>
      <c r="C214" s="233" t="s">
        <v>873</v>
      </c>
      <c r="D214" s="233" t="s">
        <v>266</v>
      </c>
      <c r="E214" s="234" t="s">
        <v>7053</v>
      </c>
      <c r="F214" s="235" t="s">
        <v>7054</v>
      </c>
      <c r="G214" s="236" t="s">
        <v>366</v>
      </c>
      <c r="H214" s="237">
        <v>45</v>
      </c>
      <c r="I214" s="238"/>
      <c r="J214" s="239">
        <f>ROUND(I214*H214,2)</f>
        <v>0</v>
      </c>
      <c r="K214" s="235" t="s">
        <v>413</v>
      </c>
      <c r="L214" s="44"/>
      <c r="M214" s="240" t="s">
        <v>1</v>
      </c>
      <c r="N214" s="241" t="s">
        <v>48</v>
      </c>
      <c r="O214" s="87"/>
      <c r="P214" s="242">
        <f>O214*H214</f>
        <v>0</v>
      </c>
      <c r="Q214" s="242">
        <v>0</v>
      </c>
      <c r="R214" s="242">
        <f>Q214*H214</f>
        <v>0</v>
      </c>
      <c r="S214" s="242">
        <v>0</v>
      </c>
      <c r="T214" s="243">
        <f>S214*H214</f>
        <v>0</v>
      </c>
      <c r="AR214" s="244" t="s">
        <v>125</v>
      </c>
      <c r="AT214" s="244" t="s">
        <v>266</v>
      </c>
      <c r="AU214" s="244" t="s">
        <v>90</v>
      </c>
      <c r="AY214" s="17" t="s">
        <v>263</v>
      </c>
      <c r="BE214" s="245">
        <f>IF(N214="základní",J214,0)</f>
        <v>0</v>
      </c>
      <c r="BF214" s="245">
        <f>IF(N214="snížená",J214,0)</f>
        <v>0</v>
      </c>
      <c r="BG214" s="245">
        <f>IF(N214="zákl. přenesená",J214,0)</f>
        <v>0</v>
      </c>
      <c r="BH214" s="245">
        <f>IF(N214="sníž. přenesená",J214,0)</f>
        <v>0</v>
      </c>
      <c r="BI214" s="245">
        <f>IF(N214="nulová",J214,0)</f>
        <v>0</v>
      </c>
      <c r="BJ214" s="17" t="s">
        <v>90</v>
      </c>
      <c r="BK214" s="245">
        <f>ROUND(I214*H214,2)</f>
        <v>0</v>
      </c>
      <c r="BL214" s="17" t="s">
        <v>125</v>
      </c>
      <c r="BM214" s="244" t="s">
        <v>1294</v>
      </c>
    </row>
    <row r="215" s="1" customFormat="1" ht="24" customHeight="1">
      <c r="B215" s="39"/>
      <c r="C215" s="233" t="s">
        <v>888</v>
      </c>
      <c r="D215" s="233" t="s">
        <v>266</v>
      </c>
      <c r="E215" s="234" t="s">
        <v>7055</v>
      </c>
      <c r="F215" s="235" t="s">
        <v>7056</v>
      </c>
      <c r="G215" s="236" t="s">
        <v>366</v>
      </c>
      <c r="H215" s="237">
        <v>50</v>
      </c>
      <c r="I215" s="238"/>
      <c r="J215" s="239">
        <f>ROUND(I215*H215,2)</f>
        <v>0</v>
      </c>
      <c r="K215" s="235" t="s">
        <v>413</v>
      </c>
      <c r="L215" s="44"/>
      <c r="M215" s="240" t="s">
        <v>1</v>
      </c>
      <c r="N215" s="241" t="s">
        <v>48</v>
      </c>
      <c r="O215" s="87"/>
      <c r="P215" s="242">
        <f>O215*H215</f>
        <v>0</v>
      </c>
      <c r="Q215" s="242">
        <v>0</v>
      </c>
      <c r="R215" s="242">
        <f>Q215*H215</f>
        <v>0</v>
      </c>
      <c r="S215" s="242">
        <v>0</v>
      </c>
      <c r="T215" s="243">
        <f>S215*H215</f>
        <v>0</v>
      </c>
      <c r="AR215" s="244" t="s">
        <v>125</v>
      </c>
      <c r="AT215" s="244" t="s">
        <v>266</v>
      </c>
      <c r="AU215" s="244" t="s">
        <v>90</v>
      </c>
      <c r="AY215" s="17" t="s">
        <v>263</v>
      </c>
      <c r="BE215" s="245">
        <f>IF(N215="základní",J215,0)</f>
        <v>0</v>
      </c>
      <c r="BF215" s="245">
        <f>IF(N215="snížená",J215,0)</f>
        <v>0</v>
      </c>
      <c r="BG215" s="245">
        <f>IF(N215="zákl. přenesená",J215,0)</f>
        <v>0</v>
      </c>
      <c r="BH215" s="245">
        <f>IF(N215="sníž. přenesená",J215,0)</f>
        <v>0</v>
      </c>
      <c r="BI215" s="245">
        <f>IF(N215="nulová",J215,0)</f>
        <v>0</v>
      </c>
      <c r="BJ215" s="17" t="s">
        <v>90</v>
      </c>
      <c r="BK215" s="245">
        <f>ROUND(I215*H215,2)</f>
        <v>0</v>
      </c>
      <c r="BL215" s="17" t="s">
        <v>125</v>
      </c>
      <c r="BM215" s="244" t="s">
        <v>1303</v>
      </c>
    </row>
    <row r="216" s="1" customFormat="1" ht="16.5" customHeight="1">
      <c r="B216" s="39"/>
      <c r="C216" s="233" t="s">
        <v>895</v>
      </c>
      <c r="D216" s="233" t="s">
        <v>266</v>
      </c>
      <c r="E216" s="234" t="s">
        <v>7057</v>
      </c>
      <c r="F216" s="235" t="s">
        <v>7058</v>
      </c>
      <c r="G216" s="236" t="s">
        <v>407</v>
      </c>
      <c r="H216" s="237">
        <v>35</v>
      </c>
      <c r="I216" s="238"/>
      <c r="J216" s="239">
        <f>ROUND(I216*H216,2)</f>
        <v>0</v>
      </c>
      <c r="K216" s="235" t="s">
        <v>413</v>
      </c>
      <c r="L216" s="44"/>
      <c r="M216" s="314" t="s">
        <v>1</v>
      </c>
      <c r="N216" s="315" t="s">
        <v>48</v>
      </c>
      <c r="O216" s="250"/>
      <c r="P216" s="316">
        <f>O216*H216</f>
        <v>0</v>
      </c>
      <c r="Q216" s="316">
        <v>0</v>
      </c>
      <c r="R216" s="316">
        <f>Q216*H216</f>
        <v>0</v>
      </c>
      <c r="S216" s="316">
        <v>0</v>
      </c>
      <c r="T216" s="317">
        <f>S216*H216</f>
        <v>0</v>
      </c>
      <c r="AR216" s="244" t="s">
        <v>125</v>
      </c>
      <c r="AT216" s="244" t="s">
        <v>266</v>
      </c>
      <c r="AU216" s="244" t="s">
        <v>90</v>
      </c>
      <c r="AY216" s="17" t="s">
        <v>263</v>
      </c>
      <c r="BE216" s="245">
        <f>IF(N216="základní",J216,0)</f>
        <v>0</v>
      </c>
      <c r="BF216" s="245">
        <f>IF(N216="snížená",J216,0)</f>
        <v>0</v>
      </c>
      <c r="BG216" s="245">
        <f>IF(N216="zákl. přenesená",J216,0)</f>
        <v>0</v>
      </c>
      <c r="BH216" s="245">
        <f>IF(N216="sníž. přenesená",J216,0)</f>
        <v>0</v>
      </c>
      <c r="BI216" s="245">
        <f>IF(N216="nulová",J216,0)</f>
        <v>0</v>
      </c>
      <c r="BJ216" s="17" t="s">
        <v>90</v>
      </c>
      <c r="BK216" s="245">
        <f>ROUND(I216*H216,2)</f>
        <v>0</v>
      </c>
      <c r="BL216" s="17" t="s">
        <v>125</v>
      </c>
      <c r="BM216" s="244" t="s">
        <v>1316</v>
      </c>
    </row>
    <row r="217" s="1" customFormat="1" ht="6.96" customHeight="1">
      <c r="B217" s="62"/>
      <c r="C217" s="63"/>
      <c r="D217" s="63"/>
      <c r="E217" s="63"/>
      <c r="F217" s="63"/>
      <c r="G217" s="63"/>
      <c r="H217" s="63"/>
      <c r="I217" s="184"/>
      <c r="J217" s="63"/>
      <c r="K217" s="63"/>
      <c r="L217" s="44"/>
    </row>
  </sheetData>
  <sheetProtection sheet="1" autoFilter="0" formatColumns="0" formatRows="0" objects="1" scenarios="1" spinCount="100000" saltValue="0C/CBrlZxu6X4H6GOv0/+gZXLE3u2KdaZ+xgpJHGVdWYOCypKHBtE5q1o9CC0DpD4+jt+I3qfrqV8v3sporwdg==" hashValue="ndyjLko5RXtXtmGw3RELU+h/ko7+w7AtRNFgEOVLlS8FmduNSLCBMv8n2O84erzBJToJxNI93ExOWx/zQwGGNw==" algorithmName="SHA-512" password="E785"/>
  <autoFilter ref="C127:K216"/>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DESKTOP-4EPUNVH\Moje</dc:creator>
  <cp:lastModifiedBy>DESKTOP-4EPUNVH\Moje</cp:lastModifiedBy>
  <dcterms:created xsi:type="dcterms:W3CDTF">2019-10-16T07:52:27Z</dcterms:created>
  <dcterms:modified xsi:type="dcterms:W3CDTF">2019-10-16T07:53:29Z</dcterms:modified>
</cp:coreProperties>
</file>